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840" windowWidth="13920" windowHeight="3555" tabRatio="885" activeTab="7"/>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IS G" sheetId="47" r:id="rId25"/>
    <sheet name="IS TC" sheetId="64" r:id="rId26"/>
    <sheet name="GLT EXP" sheetId="63" r:id="rId27"/>
    <sheet name="DSM EXP" sheetId="60" r:id="rId28"/>
    <sheet name="TaxProvision_Gas B" sheetId="65" r:id="rId29"/>
    <sheet name="TaxProvision_Gas F" sheetId="66" r:id="rId30"/>
    <sheet name="WPH-1 Effective Tax Rate" sheetId="29" r:id="rId31"/>
  </sheet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__123Graph_1" localSheetId="7" hidden="1">#REF!</definedName>
    <definedName name="__123Graph_1" localSheetId="14" hidden="1">#REF!</definedName>
    <definedName name="__123Graph_1" localSheetId="16" hidden="1">#REF!</definedName>
    <definedName name="__123Graph_1" localSheetId="17" hidden="1">#REF!</definedName>
    <definedName name="__123Graph_1" localSheetId="2" hidden="1">#REF!</definedName>
    <definedName name="__123Graph_1" localSheetId="3" hidden="1">#REF!</definedName>
    <definedName name="__123Graph_1" hidden="1">#REF!</definedName>
    <definedName name="__123Graph_2" localSheetId="7" hidden="1">#REF!</definedName>
    <definedName name="__123Graph_2" localSheetId="14" hidden="1">#REF!</definedName>
    <definedName name="__123Graph_2" localSheetId="16" hidden="1">#REF!</definedName>
    <definedName name="__123Graph_2" localSheetId="17" hidden="1">#REF!</definedName>
    <definedName name="__123Graph_2" localSheetId="2" hidden="1">#REF!</definedName>
    <definedName name="__123Graph_2" localSheetId="3" hidden="1">#REF!</definedName>
    <definedName name="__123Graph_2" hidden="1">#REF!</definedName>
    <definedName name="__123Graph_3" localSheetId="7" hidden="1">#REF!</definedName>
    <definedName name="__123Graph_3" localSheetId="14" hidden="1">#REF!</definedName>
    <definedName name="__123Graph_3" localSheetId="16" hidden="1">#REF!</definedName>
    <definedName name="__123Graph_3" localSheetId="17" hidden="1">#REF!</definedName>
    <definedName name="__123Graph_3" localSheetId="2" hidden="1">#REF!</definedName>
    <definedName name="__123Graph_3" localSheetId="3" hidden="1">#REF!</definedName>
    <definedName name="__123Graph_3" hidden="1">#REF!</definedName>
    <definedName name="__123Graph_4" localSheetId="7" hidden="1">#REF!</definedName>
    <definedName name="__123Graph_4" localSheetId="14" hidden="1">#REF!</definedName>
    <definedName name="__123Graph_4" localSheetId="16" hidden="1">#REF!</definedName>
    <definedName name="__123Graph_4" localSheetId="17" hidden="1">#REF!</definedName>
    <definedName name="__123Graph_4" localSheetId="2" hidden="1">#REF!</definedName>
    <definedName name="__123Graph_4" localSheetId="3" hidden="1">#REF!</definedName>
    <definedName name="__123Graph_4" hidden="1">#REF!</definedName>
    <definedName name="__123Graph_5" localSheetId="7" hidden="1">#REF!</definedName>
    <definedName name="__123Graph_5" localSheetId="14" hidden="1">#REF!</definedName>
    <definedName name="__123Graph_5" localSheetId="16" hidden="1">#REF!</definedName>
    <definedName name="__123Graph_5" localSheetId="17" hidden="1">#REF!</definedName>
    <definedName name="__123Graph_5" localSheetId="2" hidden="1">#REF!</definedName>
    <definedName name="__123Graph_5" localSheetId="3" hidden="1">#REF!</definedName>
    <definedName name="__123Graph_5" hidden="1">#REF!</definedName>
    <definedName name="__123Graph_6" localSheetId="7" hidden="1">#REF!</definedName>
    <definedName name="__123Graph_6" localSheetId="14" hidden="1">#REF!</definedName>
    <definedName name="__123Graph_6" localSheetId="16" hidden="1">#REF!</definedName>
    <definedName name="__123Graph_6" localSheetId="17" hidden="1">#REF!</definedName>
    <definedName name="__123Graph_6" localSheetId="2" hidden="1">#REF!</definedName>
    <definedName name="__123Graph_6" localSheetId="3" hidden="1">#REF!</definedName>
    <definedName name="__123Graph_6" hidden="1">#REF!</definedName>
    <definedName name="__123Graph_8" localSheetId="7" hidden="1">#REF!</definedName>
    <definedName name="__123Graph_8" localSheetId="14" hidden="1">#REF!</definedName>
    <definedName name="__123Graph_8" localSheetId="16" hidden="1">#REF!</definedName>
    <definedName name="__123Graph_8" localSheetId="17" hidden="1">#REF!</definedName>
    <definedName name="__123Graph_8" localSheetId="2" hidden="1">#REF!</definedName>
    <definedName name="__123Graph_8" localSheetId="3"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0"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0"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0"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0"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0"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0"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0" hidden="1">#REF!</definedName>
    <definedName name="__123Graph_X"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0" hidden="1">#REF!</definedName>
    <definedName name="_Fill" hidden="1">#REF!</definedName>
    <definedName name="_Order1" hidden="1">0</definedName>
    <definedName name="_Order2" hidden="1">0</definedName>
    <definedName name="_Regression_Int" localSheetId="6" hidden="1">1</definedName>
    <definedName name="_Regression_Int" localSheetId="13" hidden="1">1</definedName>
    <definedName name="ahahahahaha" localSheetId="4" hidden="1">{"'Server Configuration'!$A$1:$DB$281"}</definedName>
    <definedName name="ahahahahaha" localSheetId="27" hidden="1">{"'Server Configuration'!$A$1:$DB$281"}</definedName>
    <definedName name="ahahahahaha" localSheetId="21"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0" hidden="1">{"'Server Configuration'!$A$1:$DB$281"}</definedName>
    <definedName name="ahahahahaha" hidden="1">{"'Server Configuration'!$A$1:$DB$281"}</definedName>
    <definedName name="blip" localSheetId="4" hidden="1">{"'Server Configuration'!$A$1:$DB$281"}</definedName>
    <definedName name="blip" localSheetId="27" hidden="1">{"'Server Configuration'!$A$1:$DB$281"}</definedName>
    <definedName name="blip" localSheetId="21"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0" hidden="1">{"'Server Configuration'!$A$1:$DB$281"}</definedName>
    <definedName name="blip" hidden="1">{"'Server Configuration'!$A$1:$DB$281"}</definedName>
    <definedName name="BNE_MESSAGES_HIDDEN" localSheetId="21" hidden="1">#REF!</definedName>
    <definedName name="BNE_MESSAGES_HIDDEN" hidden="1">#REF!</definedName>
    <definedName name="HTML_CodePage" hidden="1">1252</definedName>
    <definedName name="HTML_Control" localSheetId="4" hidden="1">{"'Server Configuration'!$A$1:$DB$281"}</definedName>
    <definedName name="HTML_Control" localSheetId="27" hidden="1">{"'Server Configuration'!$A$1:$DB$281"}</definedName>
    <definedName name="HTML_Control" localSheetId="21"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0"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_xlnm.Print_Area" localSheetId="26">'GLT EXP'!$A$1:$CB$75</definedName>
    <definedName name="_xlnm.Print_Area" localSheetId="21">IntSync!$A$1:$F$27</definedName>
    <definedName name="_xlnm.Print_Area" localSheetId="22">'ProForma Adj F'!$A$1:$P$20</definedName>
    <definedName name="_xlnm.Print_Area" localSheetId="19">'Rider Adj B'!$A$1:$P$65</definedName>
    <definedName name="_xlnm.Print_Area" localSheetId="20">'Rider Adj F'!$A$1:$P$64</definedName>
    <definedName name="_xlnm.Print_Area" localSheetId="7">'SCH C-1'!$A$1:$G$38</definedName>
    <definedName name="_xlnm.Print_Area" localSheetId="9">'SCH C-2.1 B'!$A$1:$J$200</definedName>
    <definedName name="_xlnm.Print_Area" localSheetId="10">'SCH C-2.1 F'!$A$1:$J$200</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B'!$A$1:$L$201</definedName>
    <definedName name="_xlnm.Print_Area" localSheetId="16">'SCH D-2 F'!$A$1:$L$201</definedName>
    <definedName name="_xlnm.Print_Area" localSheetId="17">'SCH D-2.1'!$A$1:$I$201</definedName>
    <definedName name="_xlnm.Print_Area" localSheetId="2">'SCH J-1 G'!$A$1:$M$44</definedName>
    <definedName name="_xlnm.Print_Area" localSheetId="28">'TaxProvision_Gas B'!$A$1:$D$46</definedName>
    <definedName name="_xlnm.Print_Area" localSheetId="29">'TaxProvision_Gas F'!$A$1:$D$45</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7"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7"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7"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7"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7"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7"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7"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7"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7"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7"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7"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7"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7"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52511" iterate="1"/>
  <webPublishing codePage="0"/>
</workbook>
</file>

<file path=xl/calcChain.xml><?xml version="1.0" encoding="utf-8"?>
<calcChain xmlns="http://schemas.openxmlformats.org/spreadsheetml/2006/main">
  <c r="F17" i="16" l="1"/>
  <c r="F19" i="16" s="1"/>
  <c r="F28" i="16" s="1"/>
  <c r="D17" i="16"/>
  <c r="D19" i="16" s="1"/>
  <c r="D28" i="16" s="1"/>
  <c r="L16" i="31" l="1"/>
  <c r="A11" i="31" l="1"/>
  <c r="D10" i="52"/>
  <c r="E205" i="52"/>
  <c r="E203" i="52"/>
  <c r="E174" i="52"/>
  <c r="E133" i="52"/>
  <c r="E92" i="52"/>
  <c r="E52" i="52"/>
  <c r="E10" i="52"/>
  <c r="E173" i="52" s="1"/>
  <c r="O16" i="31"/>
  <c r="N16" i="31"/>
  <c r="M16" i="31"/>
  <c r="K16" i="31"/>
  <c r="J16" i="31"/>
  <c r="I16" i="31"/>
  <c r="H16" i="31"/>
  <c r="G16" i="31"/>
  <c r="F16" i="31"/>
  <c r="E16" i="31"/>
  <c r="E91" i="52" l="1"/>
  <c r="E132" i="52"/>
  <c r="E51" i="52"/>
  <c r="P16" i="31"/>
  <c r="G45" i="54"/>
  <c r="E43" i="54"/>
  <c r="A33" i="54"/>
  <c r="A31" i="54"/>
  <c r="A30" i="54"/>
  <c r="A28" i="54"/>
  <c r="A27" i="54"/>
  <c r="A26" i="54"/>
  <c r="A24" i="54"/>
  <c r="G22" i="54"/>
  <c r="D43" i="54"/>
  <c r="J41" i="54"/>
  <c r="D41" i="54"/>
  <c r="J39" i="54"/>
  <c r="E20" i="54"/>
  <c r="D39" i="54"/>
  <c r="K33" i="54"/>
  <c r="A32" i="54"/>
  <c r="A25" i="54"/>
  <c r="D43" i="56"/>
  <c r="E41" i="56"/>
  <c r="F19" i="56"/>
  <c r="L21" i="56"/>
  <c r="E19" i="56"/>
  <c r="D21" i="56"/>
  <c r="K31" i="56"/>
  <c r="D45" i="54" l="1"/>
  <c r="F39" i="54"/>
  <c r="F43" i="54"/>
  <c r="H43" i="54" s="1"/>
  <c r="F16" i="54"/>
  <c r="F18" i="54"/>
  <c r="H18" i="54" s="1"/>
  <c r="F20" i="54"/>
  <c r="H20" i="54" s="1"/>
  <c r="D22" i="54"/>
  <c r="E18" i="54"/>
  <c r="E41" i="54"/>
  <c r="F41" i="54" s="1"/>
  <c r="H41" i="54" s="1"/>
  <c r="O19" i="56"/>
  <c r="O15" i="56"/>
  <c r="O17" i="56"/>
  <c r="O37" i="56"/>
  <c r="F41" i="56"/>
  <c r="E17" i="56"/>
  <c r="F17" i="56" s="1"/>
  <c r="O39" i="56"/>
  <c r="F37" i="56"/>
  <c r="E39" i="56"/>
  <c r="F39" i="56" s="1"/>
  <c r="O41" i="56"/>
  <c r="F15" i="56"/>
  <c r="F45" i="54" l="1"/>
  <c r="H39" i="54"/>
  <c r="F22" i="54"/>
  <c r="H16" i="54"/>
  <c r="Q41" i="56"/>
  <c r="P41" i="56"/>
  <c r="G41" i="56" s="1"/>
  <c r="H41" i="56" s="1"/>
  <c r="S41" i="56"/>
  <c r="R41" i="56"/>
  <c r="P15" i="56"/>
  <c r="O21" i="56"/>
  <c r="S15" i="56"/>
  <c r="R15" i="56"/>
  <c r="Q15" i="56"/>
  <c r="P19" i="56"/>
  <c r="S19" i="56"/>
  <c r="R19" i="56"/>
  <c r="Q19" i="56"/>
  <c r="F43" i="56"/>
  <c r="S37" i="56"/>
  <c r="S44" i="56" s="1"/>
  <c r="R37" i="56"/>
  <c r="Q37" i="56"/>
  <c r="O43" i="56"/>
  <c r="P37" i="56"/>
  <c r="F21" i="56"/>
  <c r="R39" i="56"/>
  <c r="Q39" i="56"/>
  <c r="P39" i="56"/>
  <c r="S39" i="56"/>
  <c r="R17" i="56"/>
  <c r="Q17" i="56"/>
  <c r="P17" i="56"/>
  <c r="S17" i="56"/>
  <c r="H22" i="54" l="1"/>
  <c r="H45" i="54"/>
  <c r="G37" i="56"/>
  <c r="P44" i="56"/>
  <c r="Q22" i="56"/>
  <c r="G17" i="56"/>
  <c r="H17" i="56" s="1"/>
  <c r="G39" i="56"/>
  <c r="H39" i="56" s="1"/>
  <c r="R44" i="56"/>
  <c r="S22" i="56"/>
  <c r="P22" i="56"/>
  <c r="G15" i="56"/>
  <c r="Q44" i="56"/>
  <c r="G19" i="56"/>
  <c r="H19" i="56" s="1"/>
  <c r="R22" i="56"/>
  <c r="F10" i="52"/>
  <c r="A15" i="31" s="1"/>
  <c r="I41" i="54" l="1"/>
  <c r="K41" i="54" s="1"/>
  <c r="I43" i="54"/>
  <c r="K43" i="54" s="1"/>
  <c r="I39" i="54"/>
  <c r="I20" i="54"/>
  <c r="K20" i="54" s="1"/>
  <c r="I18" i="54"/>
  <c r="K18" i="54" s="1"/>
  <c r="I16" i="54"/>
  <c r="G21" i="56"/>
  <c r="H15" i="56"/>
  <c r="G43" i="56"/>
  <c r="H37" i="56"/>
  <c r="I45" i="54" l="1"/>
  <c r="K39" i="54"/>
  <c r="K45" i="54" s="1"/>
  <c r="I22" i="54"/>
  <c r="K16" i="54"/>
  <c r="K22" i="54" s="1"/>
  <c r="H43" i="56"/>
  <c r="I37" i="56"/>
  <c r="H21" i="56"/>
  <c r="I15" i="56"/>
  <c r="K15" i="56" l="1"/>
  <c r="I17" i="56"/>
  <c r="K17" i="56" s="1"/>
  <c r="I19" i="56"/>
  <c r="K19" i="56" s="1"/>
  <c r="K37" i="56"/>
  <c r="I41" i="56"/>
  <c r="K41" i="56" s="1"/>
  <c r="I39" i="56"/>
  <c r="K39" i="56" s="1"/>
  <c r="AF38" i="47"/>
  <c r="K43" i="56" l="1"/>
  <c r="K21" i="56"/>
  <c r="I43" i="56"/>
  <c r="I21" i="56"/>
  <c r="C66" i="48"/>
  <c r="AC17" i="60" l="1"/>
  <c r="AB17" i="60"/>
  <c r="AA17" i="60"/>
  <c r="Z17" i="60"/>
  <c r="Y17" i="60"/>
  <c r="X17" i="60"/>
  <c r="W17" i="60"/>
  <c r="V17" i="60"/>
  <c r="U17" i="60"/>
  <c r="T17" i="60"/>
  <c r="S17" i="60"/>
  <c r="R17" i="60"/>
  <c r="M17" i="60"/>
  <c r="L17" i="60"/>
  <c r="K17" i="60"/>
  <c r="J17" i="60"/>
  <c r="I17" i="60"/>
  <c r="H17" i="60"/>
  <c r="G17" i="60"/>
  <c r="F17" i="60"/>
  <c r="E17" i="60"/>
  <c r="D17" i="60"/>
  <c r="C17" i="60"/>
  <c r="B17" i="60"/>
  <c r="AC11" i="60"/>
  <c r="AB11" i="60"/>
  <c r="AA11" i="60"/>
  <c r="Z11" i="60"/>
  <c r="Y11" i="60"/>
  <c r="X11" i="60"/>
  <c r="W11" i="60"/>
  <c r="V11" i="60"/>
  <c r="U11" i="60"/>
  <c r="T11" i="60"/>
  <c r="S11" i="60"/>
  <c r="R11" i="60"/>
  <c r="M11" i="60"/>
  <c r="L11" i="60"/>
  <c r="K11" i="60"/>
  <c r="J11" i="60"/>
  <c r="I11" i="60"/>
  <c r="H11" i="60"/>
  <c r="G11" i="60"/>
  <c r="F11" i="60"/>
  <c r="E11" i="60"/>
  <c r="D11" i="60"/>
  <c r="C11" i="60"/>
  <c r="B11" i="60"/>
  <c r="AC5" i="60"/>
  <c r="AB5" i="60"/>
  <c r="AA5" i="60"/>
  <c r="Z5" i="60"/>
  <c r="Y5" i="60"/>
  <c r="X5" i="60"/>
  <c r="W5" i="60"/>
  <c r="V5" i="60"/>
  <c r="U5" i="60"/>
  <c r="T5" i="60"/>
  <c r="S5" i="60"/>
  <c r="R5" i="60"/>
  <c r="M5" i="60"/>
  <c r="L5" i="60"/>
  <c r="K5" i="60"/>
  <c r="J5" i="60"/>
  <c r="I5" i="60"/>
  <c r="H5" i="60"/>
  <c r="G5" i="60"/>
  <c r="F5" i="60"/>
  <c r="E5" i="60"/>
  <c r="D5" i="60"/>
  <c r="C5" i="60"/>
  <c r="B5" i="60"/>
  <c r="Z103" i="48" l="1"/>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Z102" i="48"/>
  <c r="Y102" i="48"/>
  <c r="X102" i="48"/>
  <c r="W102" i="48"/>
  <c r="V102" i="48"/>
  <c r="U102" i="48"/>
  <c r="T102" i="48"/>
  <c r="S102" i="48"/>
  <c r="R102" i="48"/>
  <c r="Q102" i="48"/>
  <c r="P102" i="48"/>
  <c r="O102" i="48"/>
  <c r="N102" i="48"/>
  <c r="M102" i="48"/>
  <c r="L102" i="48"/>
  <c r="K102" i="48"/>
  <c r="J102" i="48"/>
  <c r="I102" i="48"/>
  <c r="H102" i="48"/>
  <c r="G102" i="48"/>
  <c r="F102" i="48"/>
  <c r="E102" i="48"/>
  <c r="D102" i="48"/>
  <c r="Z101" i="48"/>
  <c r="Y101" i="48"/>
  <c r="X101" i="48"/>
  <c r="W101" i="48"/>
  <c r="V101" i="48"/>
  <c r="U101" i="48"/>
  <c r="T101" i="48"/>
  <c r="S101" i="48"/>
  <c r="R101" i="48"/>
  <c r="Q101" i="48"/>
  <c r="P101" i="48"/>
  <c r="O101" i="48"/>
  <c r="N101" i="48"/>
  <c r="M101" i="48"/>
  <c r="L101" i="48"/>
  <c r="K101" i="48"/>
  <c r="J101" i="48"/>
  <c r="I101" i="48"/>
  <c r="H101" i="48"/>
  <c r="G101" i="48"/>
  <c r="F101" i="48"/>
  <c r="E101" i="48"/>
  <c r="D101" i="48"/>
  <c r="C102" i="48"/>
  <c r="C101" i="48"/>
  <c r="O27" i="28" l="1"/>
  <c r="N27" i="28"/>
  <c r="M27" i="28"/>
  <c r="L27" i="28"/>
  <c r="K27" i="28"/>
  <c r="J27" i="28"/>
  <c r="I27" i="28"/>
  <c r="H27" i="28"/>
  <c r="G27" i="28"/>
  <c r="F27" i="28"/>
  <c r="E27" i="28"/>
  <c r="D27" i="28"/>
  <c r="O27" i="30"/>
  <c r="N27" i="30"/>
  <c r="M27" i="30"/>
  <c r="L27" i="30"/>
  <c r="K27" i="30"/>
  <c r="J27" i="30"/>
  <c r="I27" i="30"/>
  <c r="H27" i="30"/>
  <c r="G27" i="30"/>
  <c r="F27" i="30"/>
  <c r="E27" i="30"/>
  <c r="D27" i="30"/>
  <c r="O29" i="28"/>
  <c r="N29" i="28"/>
  <c r="M29" i="28"/>
  <c r="L29" i="28"/>
  <c r="K29" i="28"/>
  <c r="J29" i="28"/>
  <c r="I29" i="28"/>
  <c r="H29" i="28"/>
  <c r="G29" i="28"/>
  <c r="F29" i="28"/>
  <c r="E29" i="28"/>
  <c r="D29" i="28"/>
  <c r="E19" i="61" l="1"/>
  <c r="D19" i="61"/>
  <c r="D193" i="43"/>
  <c r="D192" i="43"/>
  <c r="D194" i="43"/>
  <c r="D193" i="10"/>
  <c r="D194" i="10"/>
  <c r="D192" i="10" s="1"/>
  <c r="O43" i="28" l="1"/>
  <c r="N43" i="28"/>
  <c r="M43" i="28"/>
  <c r="L43" i="28"/>
  <c r="K43" i="28"/>
  <c r="J43" i="28"/>
  <c r="I43" i="28"/>
  <c r="H43" i="28"/>
  <c r="G43" i="28"/>
  <c r="F43" i="28"/>
  <c r="E43"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G33" i="28"/>
  <c r="F33" i="28"/>
  <c r="E33" i="28"/>
  <c r="D43" i="28"/>
  <c r="D40" i="28"/>
  <c r="D39" i="28"/>
  <c r="D38" i="28"/>
  <c r="D37" i="28"/>
  <c r="D36" i="28"/>
  <c r="D35" i="28"/>
  <c r="D34" i="28"/>
  <c r="D33" i="28"/>
  <c r="O28" i="28"/>
  <c r="N28" i="28"/>
  <c r="M28" i="28"/>
  <c r="L28" i="28"/>
  <c r="K28" i="28"/>
  <c r="J28" i="28"/>
  <c r="I28" i="28"/>
  <c r="H28" i="28"/>
  <c r="G28" i="28"/>
  <c r="F28" i="28"/>
  <c r="E28"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28" i="28"/>
  <c r="D26" i="28"/>
  <c r="D25" i="28"/>
  <c r="D24" i="28"/>
  <c r="O43" i="30"/>
  <c r="N43" i="30"/>
  <c r="M43" i="30"/>
  <c r="L43" i="30"/>
  <c r="K43" i="30"/>
  <c r="J43" i="30"/>
  <c r="I43" i="30"/>
  <c r="H43" i="30"/>
  <c r="G43" i="30"/>
  <c r="F43" i="30"/>
  <c r="E43" i="30"/>
  <c r="O40" i="30"/>
  <c r="N40" i="30"/>
  <c r="M40" i="30"/>
  <c r="L40" i="30"/>
  <c r="K40" i="30"/>
  <c r="J40" i="30"/>
  <c r="I40" i="30"/>
  <c r="H40" i="30"/>
  <c r="G40" i="30"/>
  <c r="F40" i="30"/>
  <c r="E40" i="30"/>
  <c r="O39" i="30"/>
  <c r="N39" i="30"/>
  <c r="M39" i="30"/>
  <c r="L39" i="30"/>
  <c r="K39" i="30"/>
  <c r="J39" i="30"/>
  <c r="I39" i="30"/>
  <c r="H39" i="30"/>
  <c r="G39" i="30"/>
  <c r="F39" i="30"/>
  <c r="E39"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43" i="30"/>
  <c r="D40" i="30"/>
  <c r="D39" i="30"/>
  <c r="D38" i="30"/>
  <c r="D37" i="30"/>
  <c r="D36" i="30"/>
  <c r="D35" i="30"/>
  <c r="D34" i="30"/>
  <c r="D33" i="30"/>
  <c r="AC14" i="63"/>
  <c r="AC18" i="63" s="1"/>
  <c r="AB14" i="63"/>
  <c r="AB18" i="63" s="1"/>
  <c r="AA14" i="63"/>
  <c r="AA18" i="63" s="1"/>
  <c r="Z14" i="63"/>
  <c r="Z18" i="63" s="1"/>
  <c r="Y14" i="63"/>
  <c r="Y18" i="63" s="1"/>
  <c r="X14" i="63"/>
  <c r="X18" i="63" s="1"/>
  <c r="W14" i="63"/>
  <c r="W18" i="63" s="1"/>
  <c r="V14" i="63"/>
  <c r="V18" i="63" s="1"/>
  <c r="U14" i="63"/>
  <c r="U18" i="63" s="1"/>
  <c r="T14" i="63"/>
  <c r="T18" i="63" s="1"/>
  <c r="S14" i="63"/>
  <c r="S18" i="63" s="1"/>
  <c r="R14" i="63"/>
  <c r="R18" i="63" s="1"/>
  <c r="Q14" i="63"/>
  <c r="Q18" i="63" s="1"/>
  <c r="P14" i="63"/>
  <c r="P18" i="63" s="1"/>
  <c r="O14" i="63"/>
  <c r="O18" i="63" s="1"/>
  <c r="N14" i="63"/>
  <c r="N18" i="63" s="1"/>
  <c r="M14" i="63"/>
  <c r="M18" i="63" s="1"/>
  <c r="L14" i="63"/>
  <c r="L18" i="63" s="1"/>
  <c r="K14" i="63"/>
  <c r="K18" i="63" s="1"/>
  <c r="J14" i="63"/>
  <c r="J18" i="63" s="1"/>
  <c r="I14" i="63"/>
  <c r="I18" i="63" s="1"/>
  <c r="H14" i="63"/>
  <c r="H18" i="63" s="1"/>
  <c r="G14" i="63"/>
  <c r="G18" i="63" s="1"/>
  <c r="F14" i="63"/>
  <c r="F18" i="63" s="1"/>
  <c r="E14" i="63"/>
  <c r="E18" i="63" s="1"/>
  <c r="D14" i="63"/>
  <c r="D18" i="63" s="1"/>
  <c r="C14" i="63"/>
  <c r="C18" i="63" s="1"/>
  <c r="B14" i="63"/>
  <c r="B18" i="63" s="1"/>
  <c r="F41" i="28" l="1"/>
  <c r="J41" i="28"/>
  <c r="N41" i="28"/>
  <c r="G41" i="28"/>
  <c r="K41" i="28"/>
  <c r="O41" i="28"/>
  <c r="H41" i="28"/>
  <c r="L41" i="28"/>
  <c r="E41" i="28"/>
  <c r="I41" i="28"/>
  <c r="M41" i="28"/>
  <c r="A189" i="47" l="1"/>
  <c r="O85" i="38"/>
  <c r="N85" i="38"/>
  <c r="M85" i="38"/>
  <c r="L85" i="38"/>
  <c r="K85" i="38"/>
  <c r="J85" i="38"/>
  <c r="I85" i="38"/>
  <c r="H85" i="38"/>
  <c r="G85" i="38"/>
  <c r="F85" i="38"/>
  <c r="E85" i="38"/>
  <c r="D85" i="38"/>
  <c r="O85" i="39"/>
  <c r="N85" i="39"/>
  <c r="M85" i="39"/>
  <c r="L85" i="39"/>
  <c r="K85" i="39"/>
  <c r="J85" i="39"/>
  <c r="I85" i="39"/>
  <c r="H85" i="39"/>
  <c r="G85" i="39"/>
  <c r="F85" i="39"/>
  <c r="E85" i="39"/>
  <c r="D85" i="39"/>
  <c r="D20" i="20"/>
  <c r="D22" i="20" s="1"/>
  <c r="E22" i="20" s="1"/>
  <c r="E18" i="20"/>
  <c r="E16" i="20"/>
  <c r="D203" i="32"/>
  <c r="D203" i="50"/>
  <c r="G203" i="50" s="1"/>
  <c r="F203" i="52"/>
  <c r="D203" i="52"/>
  <c r="F11" i="29"/>
  <c r="F13" i="29" s="1"/>
  <c r="F15" i="29" s="1"/>
  <c r="E23" i="61" s="1"/>
  <c r="E20" i="20" l="1"/>
  <c r="D205" i="50"/>
  <c r="G205" i="50" s="1"/>
  <c r="D205" i="32"/>
  <c r="D23" i="61"/>
  <c r="D205" i="52"/>
  <c r="F205" i="52"/>
  <c r="E24" i="20"/>
  <c r="E26" i="20" s="1"/>
  <c r="E28" i="20" s="1"/>
  <c r="E30" i="20" s="1"/>
  <c r="A168" i="43" l="1"/>
  <c r="A127" i="43"/>
  <c r="A86" i="43"/>
  <c r="A46" i="43"/>
  <c r="F174" i="52" l="1"/>
  <c r="D174" i="52"/>
  <c r="F133" i="52"/>
  <c r="D133" i="52"/>
  <c r="F92" i="52"/>
  <c r="D92" i="52"/>
  <c r="E196" i="52" l="1"/>
  <c r="E192" i="52"/>
  <c r="E186" i="52"/>
  <c r="E182" i="52"/>
  <c r="E178" i="52"/>
  <c r="E154" i="52"/>
  <c r="E148" i="52"/>
  <c r="E142" i="52"/>
  <c r="E122" i="52"/>
  <c r="E118" i="52"/>
  <c r="E114" i="52"/>
  <c r="E110" i="52"/>
  <c r="E106" i="52"/>
  <c r="E100" i="52"/>
  <c r="E96" i="52"/>
  <c r="E75" i="52"/>
  <c r="E71" i="52"/>
  <c r="E67" i="52"/>
  <c r="E63" i="52"/>
  <c r="E57" i="52"/>
  <c r="E39" i="52"/>
  <c r="E30" i="52"/>
  <c r="E26" i="52"/>
  <c r="E16" i="52"/>
  <c r="E191" i="52"/>
  <c r="E141" i="52"/>
  <c r="E117" i="52"/>
  <c r="E105" i="52"/>
  <c r="E78" i="52"/>
  <c r="E66" i="52"/>
  <c r="E19" i="52"/>
  <c r="E184" i="52"/>
  <c r="E180" i="52"/>
  <c r="E176" i="52"/>
  <c r="E162" i="52"/>
  <c r="E156" i="52"/>
  <c r="E150" i="52"/>
  <c r="E140" i="52"/>
  <c r="E120" i="52"/>
  <c r="E116" i="52"/>
  <c r="E112" i="52"/>
  <c r="E108" i="52"/>
  <c r="E98" i="52"/>
  <c r="E77" i="52"/>
  <c r="E73" i="52"/>
  <c r="E69" i="52"/>
  <c r="E65" i="52"/>
  <c r="E55" i="52"/>
  <c r="E41" i="52"/>
  <c r="E28" i="52"/>
  <c r="E22" i="52"/>
  <c r="E18" i="52"/>
  <c r="E17" i="52"/>
  <c r="E195" i="52"/>
  <c r="E181" i="52"/>
  <c r="E163" i="52"/>
  <c r="E157" i="52"/>
  <c r="E135" i="52"/>
  <c r="E113" i="52"/>
  <c r="E99" i="52"/>
  <c r="E74" i="52"/>
  <c r="E62" i="52"/>
  <c r="E38" i="52"/>
  <c r="E183" i="52"/>
  <c r="E179" i="52"/>
  <c r="E161" i="52"/>
  <c r="E155" i="52"/>
  <c r="E149" i="52"/>
  <c r="E143" i="52"/>
  <c r="E139" i="52"/>
  <c r="E119" i="52"/>
  <c r="E115" i="52"/>
  <c r="E111" i="52"/>
  <c r="E107" i="52"/>
  <c r="E101" i="52"/>
  <c r="E97" i="52"/>
  <c r="E76" i="52"/>
  <c r="E72" i="52"/>
  <c r="E68" i="52"/>
  <c r="E64" i="52"/>
  <c r="E58" i="52"/>
  <c r="E54" i="52"/>
  <c r="E40" i="52"/>
  <c r="E27" i="52"/>
  <c r="E21" i="52"/>
  <c r="E185" i="52"/>
  <c r="E177" i="52"/>
  <c r="E147" i="52"/>
  <c r="E121" i="52"/>
  <c r="E109" i="52"/>
  <c r="E95" i="52"/>
  <c r="E70" i="52"/>
  <c r="E56" i="52"/>
  <c r="E29" i="52"/>
  <c r="O13" i="31"/>
  <c r="N13" i="31"/>
  <c r="M13" i="31"/>
  <c r="L13" i="31"/>
  <c r="K13" i="31"/>
  <c r="J13" i="31"/>
  <c r="I13" i="31"/>
  <c r="H13" i="31"/>
  <c r="G13" i="31"/>
  <c r="F13" i="31"/>
  <c r="E13" i="31"/>
  <c r="D13" i="31"/>
  <c r="O12" i="31"/>
  <c r="N12" i="31"/>
  <c r="M12" i="31"/>
  <c r="L12" i="31"/>
  <c r="K12" i="31"/>
  <c r="J12" i="31"/>
  <c r="I12" i="31"/>
  <c r="H12" i="31"/>
  <c r="G12" i="31"/>
  <c r="F12" i="31"/>
  <c r="E12" i="31"/>
  <c r="D12" i="31"/>
  <c r="O58" i="28"/>
  <c r="N58" i="28"/>
  <c r="M58" i="28"/>
  <c r="L58" i="28"/>
  <c r="K58" i="28"/>
  <c r="J58" i="28"/>
  <c r="I58" i="28"/>
  <c r="H58" i="28"/>
  <c r="G58" i="28"/>
  <c r="F58" i="28"/>
  <c r="E58" i="28"/>
  <c r="D58" i="28"/>
  <c r="O63" i="28"/>
  <c r="N63" i="28"/>
  <c r="M63" i="28"/>
  <c r="L63" i="28"/>
  <c r="K63" i="28"/>
  <c r="J63" i="28"/>
  <c r="I63" i="28"/>
  <c r="H63" i="28"/>
  <c r="G63" i="28"/>
  <c r="F63" i="28"/>
  <c r="E63" i="28"/>
  <c r="D63" i="28"/>
  <c r="O63" i="30"/>
  <c r="N63" i="30"/>
  <c r="M63" i="30"/>
  <c r="L63" i="30"/>
  <c r="K63" i="30"/>
  <c r="J63" i="30"/>
  <c r="I63" i="30"/>
  <c r="H63" i="30"/>
  <c r="G63" i="30"/>
  <c r="F63" i="30"/>
  <c r="E63" i="30"/>
  <c r="D63" i="30"/>
  <c r="O58" i="30"/>
  <c r="N58" i="30"/>
  <c r="M58" i="30"/>
  <c r="L58" i="30"/>
  <c r="K58" i="30"/>
  <c r="J58" i="30"/>
  <c r="I58" i="30"/>
  <c r="H58" i="30"/>
  <c r="G58" i="30"/>
  <c r="F58" i="30"/>
  <c r="E58" i="30"/>
  <c r="D58" i="30"/>
  <c r="E151" i="52" l="1"/>
  <c r="E144" i="52"/>
  <c r="E158" i="52"/>
  <c r="E187" i="52"/>
  <c r="E136" i="52"/>
  <c r="E20" i="52"/>
  <c r="E23" i="52" s="1"/>
  <c r="E102" i="52"/>
  <c r="E59" i="52"/>
  <c r="E31" i="52"/>
  <c r="E79" i="52"/>
  <c r="Z95" i="48"/>
  <c r="Y95" i="48"/>
  <c r="X95" i="48"/>
  <c r="W95" i="48"/>
  <c r="V95" i="48"/>
  <c r="U95" i="48"/>
  <c r="T95" i="48"/>
  <c r="S95" i="48"/>
  <c r="R95" i="48"/>
  <c r="Q95" i="48"/>
  <c r="P95" i="48"/>
  <c r="O95" i="48"/>
  <c r="N95" i="48"/>
  <c r="M95" i="48"/>
  <c r="L95" i="48"/>
  <c r="K95" i="48"/>
  <c r="J95" i="48"/>
  <c r="I95" i="48"/>
  <c r="H95" i="48"/>
  <c r="G95" i="48"/>
  <c r="F95" i="48"/>
  <c r="E95" i="48"/>
  <c r="D95" i="48"/>
  <c r="C95" i="48"/>
  <c r="E33" i="52" l="1"/>
  <c r="E189" i="52"/>
  <c r="A251" i="47"/>
  <c r="A214" i="47"/>
  <c r="A236" i="47"/>
  <c r="A229" i="47"/>
  <c r="A222" i="47"/>
  <c r="B37" i="28"/>
  <c r="E202" i="52" l="1"/>
  <c r="P37" i="28"/>
  <c r="D41" i="28"/>
  <c r="E206" i="52" l="1"/>
  <c r="E193" i="52" s="1"/>
  <c r="E204" i="52"/>
  <c r="O29" i="30"/>
  <c r="N29" i="30"/>
  <c r="M29" i="30"/>
  <c r="L29" i="30"/>
  <c r="K29" i="30"/>
  <c r="J29" i="30"/>
  <c r="I29" i="30"/>
  <c r="H29" i="30"/>
  <c r="G29" i="30"/>
  <c r="F29" i="30"/>
  <c r="E29" i="30"/>
  <c r="D29" i="30"/>
  <c r="O28" i="30"/>
  <c r="N28" i="30"/>
  <c r="M28" i="30"/>
  <c r="L28" i="30"/>
  <c r="K28" i="30"/>
  <c r="J28" i="30"/>
  <c r="I28" i="30"/>
  <c r="H28" i="30"/>
  <c r="G28" i="30"/>
  <c r="F28" i="30"/>
  <c r="E28" i="30"/>
  <c r="D28"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E207" i="52" l="1"/>
  <c r="E194" i="52"/>
  <c r="E198" i="52"/>
  <c r="E200" i="52" s="1"/>
  <c r="AG34" i="28"/>
  <c r="H10" i="50" l="1"/>
  <c r="G10" i="50"/>
  <c r="G132" i="50" s="1"/>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6" i="32"/>
  <c r="G195" i="32"/>
  <c r="G192" i="32"/>
  <c r="G191" i="32"/>
  <c r="G186" i="32"/>
  <c r="G185" i="32"/>
  <c r="G184" i="32"/>
  <c r="G183" i="32"/>
  <c r="G182" i="32"/>
  <c r="G181" i="32"/>
  <c r="G180" i="32"/>
  <c r="G179" i="32"/>
  <c r="G178" i="32"/>
  <c r="G177" i="32"/>
  <c r="G176" i="32"/>
  <c r="G174" i="32"/>
  <c r="G163" i="32"/>
  <c r="G162" i="32"/>
  <c r="G161" i="32"/>
  <c r="G157" i="32"/>
  <c r="G156" i="32"/>
  <c r="G155" i="32"/>
  <c r="G154" i="32"/>
  <c r="G150" i="32"/>
  <c r="G149" i="32"/>
  <c r="G148" i="32"/>
  <c r="G147" i="32"/>
  <c r="G143" i="32"/>
  <c r="G142" i="32"/>
  <c r="G141" i="32"/>
  <c r="G140" i="32"/>
  <c r="G139" i="32"/>
  <c r="G135" i="32"/>
  <c r="G133" i="32"/>
  <c r="G122" i="32"/>
  <c r="G121" i="32"/>
  <c r="G120" i="32"/>
  <c r="G119" i="32"/>
  <c r="G118" i="32"/>
  <c r="G117" i="32"/>
  <c r="G116" i="32"/>
  <c r="G115" i="32"/>
  <c r="G114" i="32"/>
  <c r="G113" i="32"/>
  <c r="G112" i="32"/>
  <c r="G111" i="32"/>
  <c r="G110" i="32"/>
  <c r="G109" i="32"/>
  <c r="G108" i="32"/>
  <c r="G107" i="32"/>
  <c r="G106" i="32"/>
  <c r="G105" i="32"/>
  <c r="G101" i="32"/>
  <c r="G100" i="32"/>
  <c r="G99" i="32"/>
  <c r="G98" i="32"/>
  <c r="G97" i="32"/>
  <c r="G96" i="32"/>
  <c r="G95" i="32"/>
  <c r="G92"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6" i="32"/>
  <c r="F195" i="32"/>
  <c r="F192" i="32"/>
  <c r="F191" i="32"/>
  <c r="F186" i="32"/>
  <c r="F185" i="32"/>
  <c r="F184" i="32"/>
  <c r="F183" i="32"/>
  <c r="F182" i="32"/>
  <c r="F181" i="32"/>
  <c r="F180" i="32"/>
  <c r="F179" i="32"/>
  <c r="F178" i="32"/>
  <c r="F177" i="32"/>
  <c r="F176" i="32"/>
  <c r="F174" i="32"/>
  <c r="F163" i="32"/>
  <c r="F162" i="32"/>
  <c r="F161" i="32"/>
  <c r="F157" i="32"/>
  <c r="F156" i="32"/>
  <c r="F155" i="32"/>
  <c r="F154" i="32"/>
  <c r="F150" i="32"/>
  <c r="F149" i="32"/>
  <c r="F148" i="32"/>
  <c r="F147" i="32"/>
  <c r="F143" i="32"/>
  <c r="F141" i="32"/>
  <c r="F140" i="32"/>
  <c r="F139" i="32"/>
  <c r="F135" i="32"/>
  <c r="F133" i="32"/>
  <c r="F122" i="32"/>
  <c r="F121" i="32"/>
  <c r="F120" i="32"/>
  <c r="F119" i="32"/>
  <c r="F118" i="32"/>
  <c r="F117" i="32"/>
  <c r="F116" i="32"/>
  <c r="F115" i="32"/>
  <c r="F114" i="32"/>
  <c r="F113" i="32"/>
  <c r="F112" i="32"/>
  <c r="F111" i="32"/>
  <c r="F110" i="32"/>
  <c r="F109" i="32"/>
  <c r="F108" i="32"/>
  <c r="F107" i="32"/>
  <c r="F106" i="32"/>
  <c r="F105" i="32"/>
  <c r="F101" i="32"/>
  <c r="F100" i="32"/>
  <c r="F99" i="32"/>
  <c r="F98" i="32"/>
  <c r="F97" i="32"/>
  <c r="F96" i="32"/>
  <c r="F95" i="32"/>
  <c r="F92"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3" i="32"/>
  <c r="G173" i="50"/>
  <c r="G31" i="32"/>
  <c r="G79" i="32"/>
  <c r="G144" i="32"/>
  <c r="G31" i="50"/>
  <c r="G79" i="50"/>
  <c r="G136" i="32"/>
  <c r="G151" i="32"/>
  <c r="G158" i="32"/>
  <c r="G187" i="32"/>
  <c r="G59" i="32"/>
  <c r="G102" i="32"/>
  <c r="G20" i="32"/>
  <c r="G23" i="32" s="1"/>
  <c r="G20" i="50"/>
  <c r="G23" i="50" s="1"/>
  <c r="G59" i="50"/>
  <c r="G136" i="50"/>
  <c r="G144" i="50"/>
  <c r="G102" i="50"/>
  <c r="G151" i="50"/>
  <c r="G158" i="50"/>
  <c r="G187" i="50"/>
  <c r="F132" i="50"/>
  <c r="F102" i="50"/>
  <c r="F136" i="50"/>
  <c r="F151" i="50"/>
  <c r="F158" i="50"/>
  <c r="F187" i="50"/>
  <c r="G132" i="32"/>
  <c r="G91" i="32"/>
  <c r="F102" i="32"/>
  <c r="F136" i="32"/>
  <c r="F151" i="32"/>
  <c r="F158" i="32"/>
  <c r="F187" i="32"/>
  <c r="F132" i="32"/>
  <c r="F173" i="32"/>
  <c r="F91" i="32"/>
  <c r="N30" i="28" l="1"/>
  <c r="L30" i="28"/>
  <c r="K30" i="28"/>
  <c r="G33" i="32"/>
  <c r="G33" i="50"/>
  <c r="G189" i="32"/>
  <c r="G189" i="50"/>
  <c r="P40" i="28"/>
  <c r="P39" i="28"/>
  <c r="P39" i="30"/>
  <c r="G202" i="50" l="1"/>
  <c r="G202" i="32"/>
  <c r="E13" i="61"/>
  <c r="A207" i="51"/>
  <c r="A137" i="51"/>
  <c r="D13" i="61" l="1"/>
  <c r="A171" i="50"/>
  <c r="A130" i="50"/>
  <c r="A89" i="50"/>
  <c r="A49" i="50"/>
  <c r="A171" i="32"/>
  <c r="A130" i="32"/>
  <c r="A89" i="32"/>
  <c r="A49" i="32"/>
  <c r="D15" i="61" l="1"/>
  <c r="D17" i="61" s="1"/>
  <c r="D21" i="61" s="1"/>
  <c r="E15" i="61"/>
  <c r="E17" i="61" s="1"/>
  <c r="E21" i="61" s="1"/>
  <c r="H202" i="50" l="1"/>
  <c r="H202" i="32"/>
  <c r="O21" i="28" l="1"/>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P13" i="31" l="1"/>
  <c r="P12" i="31"/>
  <c r="E36" i="55" l="1"/>
  <c r="G36" i="55" l="1"/>
  <c r="A6" i="30" l="1"/>
  <c r="A4" i="30"/>
  <c r="A2" i="30"/>
  <c r="A1" i="30"/>
  <c r="A6" i="28"/>
  <c r="A4" i="28"/>
  <c r="A2" i="28"/>
  <c r="A1" i="28"/>
  <c r="A79" i="38" l="1"/>
  <c r="A82" i="38"/>
  <c r="A171" i="52" l="1"/>
  <c r="A130" i="52"/>
  <c r="A89" i="52"/>
  <c r="A49" i="52"/>
  <c r="A6" i="31"/>
  <c r="A4" i="31"/>
  <c r="A2" i="31"/>
  <c r="A1" i="31"/>
  <c r="A79" i="39" l="1"/>
  <c r="A82" i="39"/>
  <c r="O62" i="28" l="1"/>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7" i="28"/>
  <c r="N57" i="28"/>
  <c r="M57" i="28"/>
  <c r="L57" i="28"/>
  <c r="K57" i="28"/>
  <c r="J57" i="28"/>
  <c r="I57" i="28"/>
  <c r="H57" i="28"/>
  <c r="G57" i="28"/>
  <c r="F57" i="28"/>
  <c r="E57" i="28"/>
  <c r="O56" i="28"/>
  <c r="N56" i="28"/>
  <c r="M56" i="28"/>
  <c r="L56" i="28"/>
  <c r="K56" i="28"/>
  <c r="J56" i="28"/>
  <c r="I56" i="28"/>
  <c r="H56" i="28"/>
  <c r="G56" i="28"/>
  <c r="F56" i="28"/>
  <c r="E56" i="28"/>
  <c r="O55" i="28"/>
  <c r="N55" i="28"/>
  <c r="M55" i="28"/>
  <c r="L55" i="28"/>
  <c r="K55" i="28"/>
  <c r="J55" i="28"/>
  <c r="I55" i="28"/>
  <c r="H55" i="28"/>
  <c r="G55" i="28"/>
  <c r="F55" i="28"/>
  <c r="E55" i="28"/>
  <c r="D62" i="28"/>
  <c r="D60" i="28"/>
  <c r="D59" i="28"/>
  <c r="D57" i="28"/>
  <c r="D56" i="28"/>
  <c r="D55" i="28"/>
  <c r="D61" i="28"/>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O57" i="30"/>
  <c r="N57" i="30"/>
  <c r="M57" i="30"/>
  <c r="L57" i="30"/>
  <c r="K57" i="30"/>
  <c r="J57" i="30"/>
  <c r="I57" i="30"/>
  <c r="H57" i="30"/>
  <c r="G57" i="30"/>
  <c r="F57" i="30"/>
  <c r="E57" i="30"/>
  <c r="O56" i="30"/>
  <c r="N56" i="30"/>
  <c r="M56" i="30"/>
  <c r="L56" i="30"/>
  <c r="K56" i="30"/>
  <c r="J56" i="30"/>
  <c r="I56" i="30"/>
  <c r="H56" i="30"/>
  <c r="G56" i="30"/>
  <c r="F56" i="30"/>
  <c r="E56" i="30"/>
  <c r="O55" i="30"/>
  <c r="N55" i="30"/>
  <c r="M55" i="30"/>
  <c r="L55" i="30"/>
  <c r="K55" i="30"/>
  <c r="J55" i="30"/>
  <c r="I55" i="30"/>
  <c r="H55" i="30"/>
  <c r="G55" i="30"/>
  <c r="F55" i="30"/>
  <c r="E55" i="30"/>
  <c r="D62" i="30"/>
  <c r="D61" i="30"/>
  <c r="D60" i="30"/>
  <c r="D59" i="30"/>
  <c r="D57" i="30"/>
  <c r="D56" i="30"/>
  <c r="D55" i="30"/>
  <c r="P61" i="28" l="1"/>
  <c r="F58" i="50" s="1"/>
  <c r="P58" i="28"/>
  <c r="F54" i="50" s="1"/>
  <c r="P63" i="28"/>
  <c r="F142" i="50" s="1"/>
  <c r="F144" i="50" s="1"/>
  <c r="H64" i="28"/>
  <c r="L64" i="28"/>
  <c r="P56" i="28"/>
  <c r="F40" i="50" s="1"/>
  <c r="I64" i="28"/>
  <c r="N64" i="28"/>
  <c r="P55" i="30"/>
  <c r="F38" i="32" s="1"/>
  <c r="P63" i="30"/>
  <c r="F142" i="32" s="1"/>
  <c r="F144" i="32" s="1"/>
  <c r="H64" i="30"/>
  <c r="L64" i="30"/>
  <c r="P60" i="30"/>
  <c r="F57" i="32" s="1"/>
  <c r="P61" i="30"/>
  <c r="F58" i="32" s="1"/>
  <c r="I64" i="30"/>
  <c r="F64" i="30"/>
  <c r="J64" i="30"/>
  <c r="P58" i="30"/>
  <c r="F54" i="32" s="1"/>
  <c r="G64" i="30"/>
  <c r="K64" i="30"/>
  <c r="O64" i="30"/>
  <c r="P56" i="30"/>
  <c r="F40" i="32" s="1"/>
  <c r="E64" i="30"/>
  <c r="M64" i="30"/>
  <c r="N64" i="30"/>
  <c r="P57" i="30"/>
  <c r="F41" i="32" s="1"/>
  <c r="P59" i="30"/>
  <c r="F55" i="32" s="1"/>
  <c r="P62" i="30"/>
  <c r="F68" i="32" s="1"/>
  <c r="F79" i="32" s="1"/>
  <c r="G64" i="28"/>
  <c r="M64" i="28"/>
  <c r="F64" i="28"/>
  <c r="J64" i="28"/>
  <c r="K64" i="28"/>
  <c r="P59" i="28"/>
  <c r="F55" i="50" s="1"/>
  <c r="E64" i="28"/>
  <c r="O64" i="28"/>
  <c r="P60" i="28"/>
  <c r="F57" i="50" s="1"/>
  <c r="P57" i="28"/>
  <c r="F41" i="50" s="1"/>
  <c r="P62" i="28"/>
  <c r="F68" i="50" s="1"/>
  <c r="F79" i="50" s="1"/>
  <c r="D64" i="28"/>
  <c r="P55" i="28"/>
  <c r="F38" i="50" s="1"/>
  <c r="D64" i="30"/>
  <c r="F59" i="50" l="1"/>
  <c r="F189" i="50" s="1"/>
  <c r="F59" i="32"/>
  <c r="F189" i="32" s="1"/>
  <c r="P64" i="30"/>
  <c r="P64" i="28"/>
  <c r="P43" i="30" l="1"/>
  <c r="P43" i="28"/>
  <c r="C32" i="55" l="1"/>
  <c r="E32" i="55" l="1"/>
  <c r="A15" i="55"/>
  <c r="A16" i="55" s="1"/>
  <c r="A18" i="55" s="1"/>
  <c r="A20" i="55" s="1"/>
  <c r="A21" i="55" s="1"/>
  <c r="A22" i="55" s="1"/>
  <c r="A23" i="55" s="1"/>
  <c r="A24" i="55" s="1"/>
  <c r="A25" i="55" s="1"/>
  <c r="A26" i="55" s="1"/>
  <c r="A28" i="55" s="1"/>
  <c r="A30" i="55" s="1"/>
  <c r="A32" i="55" s="1"/>
  <c r="A34" i="55" s="1"/>
  <c r="A36" i="55" s="1"/>
  <c r="A38" i="55" s="1"/>
  <c r="A8" i="55"/>
  <c r="A5" i="55"/>
  <c r="A4" i="55"/>
  <c r="A2" i="55"/>
  <c r="A1" i="55"/>
  <c r="G32" i="55" l="1"/>
  <c r="D32" i="55"/>
  <c r="F192" i="43" l="1"/>
  <c r="F194" i="43"/>
  <c r="F193" i="43"/>
  <c r="F194" i="10"/>
  <c r="F193" i="10"/>
  <c r="F192" i="10"/>
  <c r="A176" i="51" l="1"/>
  <c r="A108" i="51"/>
  <c r="A77" i="51"/>
  <c r="A44" i="51"/>
  <c r="F196" i="52"/>
  <c r="D196" i="52"/>
  <c r="F195" i="52"/>
  <c r="D195" i="52"/>
  <c r="F192" i="52"/>
  <c r="D192" i="52"/>
  <c r="F191" i="52"/>
  <c r="D191" i="52"/>
  <c r="F186" i="52"/>
  <c r="D186" i="52"/>
  <c r="F185" i="52"/>
  <c r="D185" i="52"/>
  <c r="F184" i="52"/>
  <c r="D184" i="52"/>
  <c r="F183" i="52"/>
  <c r="D183" i="52"/>
  <c r="F182" i="52"/>
  <c r="D182" i="52"/>
  <c r="F181" i="52"/>
  <c r="D181" i="52"/>
  <c r="F180" i="52"/>
  <c r="D180" i="52"/>
  <c r="F179" i="52"/>
  <c r="D179" i="52"/>
  <c r="F178" i="52"/>
  <c r="D178" i="52"/>
  <c r="F177" i="52"/>
  <c r="D177" i="52"/>
  <c r="F176" i="52"/>
  <c r="D176" i="52"/>
  <c r="F163" i="52"/>
  <c r="D163" i="52"/>
  <c r="F162" i="52"/>
  <c r="D162" i="52"/>
  <c r="F161" i="52"/>
  <c r="D161" i="52"/>
  <c r="F157" i="52"/>
  <c r="D157" i="52"/>
  <c r="F156" i="52"/>
  <c r="D156" i="52"/>
  <c r="F155" i="52"/>
  <c r="D155" i="52"/>
  <c r="F154" i="52"/>
  <c r="D154" i="52"/>
  <c r="F150" i="52"/>
  <c r="D150" i="52"/>
  <c r="F149" i="52"/>
  <c r="D149" i="52"/>
  <c r="F148" i="52"/>
  <c r="D148" i="52"/>
  <c r="F147" i="52"/>
  <c r="D147" i="52"/>
  <c r="F143" i="52"/>
  <c r="D143" i="52"/>
  <c r="F142" i="52"/>
  <c r="D142" i="52"/>
  <c r="F141" i="52"/>
  <c r="D141" i="52"/>
  <c r="F140" i="52"/>
  <c r="D140" i="52"/>
  <c r="F139" i="52"/>
  <c r="D139" i="52"/>
  <c r="F135" i="52"/>
  <c r="D135" i="52"/>
  <c r="F122" i="52"/>
  <c r="D122" i="52"/>
  <c r="F121" i="52"/>
  <c r="D121" i="52"/>
  <c r="F120" i="52"/>
  <c r="D120" i="52"/>
  <c r="F119" i="52"/>
  <c r="D119" i="52"/>
  <c r="F118" i="52"/>
  <c r="D118" i="52"/>
  <c r="F117" i="52"/>
  <c r="D117" i="52"/>
  <c r="F116" i="52"/>
  <c r="D116" i="52"/>
  <c r="F115" i="52"/>
  <c r="D115" i="52"/>
  <c r="F114" i="52"/>
  <c r="D114" i="52"/>
  <c r="F113" i="52"/>
  <c r="D113" i="52"/>
  <c r="F112" i="52"/>
  <c r="D112" i="52"/>
  <c r="F111" i="52"/>
  <c r="D111" i="52"/>
  <c r="F110" i="52"/>
  <c r="D110" i="52"/>
  <c r="F109" i="52"/>
  <c r="D109" i="52"/>
  <c r="F108" i="52"/>
  <c r="D108" i="52"/>
  <c r="F107" i="52"/>
  <c r="D107" i="52"/>
  <c r="F106" i="52"/>
  <c r="D106" i="52"/>
  <c r="F105" i="52"/>
  <c r="D105" i="52"/>
  <c r="F101" i="52"/>
  <c r="D101" i="52"/>
  <c r="F100" i="52"/>
  <c r="D100" i="52"/>
  <c r="F99" i="52"/>
  <c r="D99" i="52"/>
  <c r="F98" i="52"/>
  <c r="D98" i="52"/>
  <c r="F97" i="52"/>
  <c r="D97" i="52"/>
  <c r="F96" i="52"/>
  <c r="D96" i="52"/>
  <c r="F95" i="52"/>
  <c r="D95" i="52"/>
  <c r="F78" i="52"/>
  <c r="D78" i="52"/>
  <c r="F77" i="52"/>
  <c r="D77" i="52"/>
  <c r="F76" i="52"/>
  <c r="D76" i="52"/>
  <c r="F75" i="52"/>
  <c r="D75" i="52"/>
  <c r="F74" i="52"/>
  <c r="D74" i="52"/>
  <c r="F73" i="52"/>
  <c r="D73" i="52"/>
  <c r="F72" i="52"/>
  <c r="D72" i="52"/>
  <c r="F71" i="52"/>
  <c r="D71" i="52"/>
  <c r="F70" i="52"/>
  <c r="D70" i="52"/>
  <c r="F69" i="52"/>
  <c r="D69" i="52"/>
  <c r="F68" i="52"/>
  <c r="D68" i="52"/>
  <c r="F67" i="52"/>
  <c r="D67" i="52"/>
  <c r="F66" i="52"/>
  <c r="D66" i="52"/>
  <c r="F65" i="52"/>
  <c r="D65" i="52"/>
  <c r="F64" i="52"/>
  <c r="D64" i="52"/>
  <c r="F63" i="52"/>
  <c r="D63" i="52"/>
  <c r="F62" i="52"/>
  <c r="D62" i="52"/>
  <c r="F58" i="52"/>
  <c r="D58" i="52"/>
  <c r="F57" i="52"/>
  <c r="D57" i="52"/>
  <c r="F56" i="52"/>
  <c r="D56" i="52"/>
  <c r="F55" i="52"/>
  <c r="D55" i="52"/>
  <c r="F54" i="52"/>
  <c r="D54" i="52"/>
  <c r="F41" i="52"/>
  <c r="D41" i="52"/>
  <c r="F40" i="52"/>
  <c r="D40" i="52"/>
  <c r="F39" i="52"/>
  <c r="D39" i="52"/>
  <c r="F38" i="52"/>
  <c r="D38" i="52"/>
  <c r="F30" i="52"/>
  <c r="D30" i="52"/>
  <c r="F29" i="52"/>
  <c r="D29" i="52"/>
  <c r="F28" i="52"/>
  <c r="D28" i="52"/>
  <c r="F27" i="52"/>
  <c r="D27" i="52"/>
  <c r="F26" i="52"/>
  <c r="D26" i="52"/>
  <c r="F22" i="52"/>
  <c r="D22" i="52"/>
  <c r="F21" i="52"/>
  <c r="D21" i="52"/>
  <c r="F19" i="52"/>
  <c r="D19" i="52"/>
  <c r="F18" i="52"/>
  <c r="D18" i="52"/>
  <c r="F17" i="52"/>
  <c r="D17" i="52"/>
  <c r="F16" i="52"/>
  <c r="D16" i="52"/>
  <c r="F91" i="52"/>
  <c r="D91" i="52"/>
  <c r="A169" i="52"/>
  <c r="A128" i="52"/>
  <c r="A87" i="52"/>
  <c r="F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8" i="51" s="1"/>
  <c r="A4" i="51"/>
  <c r="A205" i="51" s="1"/>
  <c r="A2" i="51"/>
  <c r="A1" i="51"/>
  <c r="A133" i="51" l="1"/>
  <c r="A203" i="51"/>
  <c r="A132" i="51"/>
  <c r="A202" i="51"/>
  <c r="A75" i="51"/>
  <c r="A135" i="51"/>
  <c r="A177" i="51"/>
  <c r="A138" i="51"/>
  <c r="A109" i="51"/>
  <c r="A42" i="51"/>
  <c r="A78" i="51"/>
  <c r="D132" i="52"/>
  <c r="D173" i="52"/>
  <c r="G118" i="52"/>
  <c r="I118" i="52" s="1"/>
  <c r="G129" i="51" s="1"/>
  <c r="G41" i="52"/>
  <c r="I41" i="52" s="1"/>
  <c r="G52" i="51" s="1"/>
  <c r="G65" i="52"/>
  <c r="I65" i="52" s="1"/>
  <c r="G64" i="51" s="1"/>
  <c r="G184" i="52"/>
  <c r="I184" i="52" s="1"/>
  <c r="G195" i="51" s="1"/>
  <c r="G17" i="52"/>
  <c r="I17" i="52" s="1"/>
  <c r="G16" i="51" s="1"/>
  <c r="G29" i="52"/>
  <c r="I29" i="52" s="1"/>
  <c r="G28" i="51" s="1"/>
  <c r="G63" i="52"/>
  <c r="I63" i="52" s="1"/>
  <c r="G62" i="51" s="1"/>
  <c r="G67" i="52"/>
  <c r="I67" i="52" s="1"/>
  <c r="G66" i="51" s="1"/>
  <c r="G70" i="52"/>
  <c r="I70" i="52" s="1"/>
  <c r="G69" i="51" s="1"/>
  <c r="G75" i="52"/>
  <c r="I75" i="52" s="1"/>
  <c r="G86" i="51" s="1"/>
  <c r="G95" i="52"/>
  <c r="I95" i="52" s="1"/>
  <c r="G99" i="52"/>
  <c r="I99" i="52" s="1"/>
  <c r="G98" i="51" s="1"/>
  <c r="G105" i="52"/>
  <c r="I105" i="52" s="1"/>
  <c r="G116" i="51" s="1"/>
  <c r="G122" i="52"/>
  <c r="I122" i="52" s="1"/>
  <c r="G145" i="51" s="1"/>
  <c r="D151" i="52"/>
  <c r="D158" i="52"/>
  <c r="G58" i="52"/>
  <c r="I58" i="52" s="1"/>
  <c r="G57" i="51" s="1"/>
  <c r="G26" i="52"/>
  <c r="I26" i="52" s="1"/>
  <c r="G25" i="51" s="1"/>
  <c r="G38" i="52"/>
  <c r="I38" i="52" s="1"/>
  <c r="G37" i="51" s="1"/>
  <c r="G73" i="52"/>
  <c r="I73" i="52" s="1"/>
  <c r="G84" i="51" s="1"/>
  <c r="G143" i="52"/>
  <c r="I143" i="52" s="1"/>
  <c r="G154" i="51" s="1"/>
  <c r="G149" i="52"/>
  <c r="I149" i="52" s="1"/>
  <c r="G160" i="51" s="1"/>
  <c r="G156" i="52"/>
  <c r="I156" i="52" s="1"/>
  <c r="G167" i="51" s="1"/>
  <c r="G28" i="52"/>
  <c r="I28" i="52" s="1"/>
  <c r="G27" i="51" s="1"/>
  <c r="D79" i="52"/>
  <c r="G96" i="52"/>
  <c r="I96" i="52" s="1"/>
  <c r="G95" i="51" s="1"/>
  <c r="G100" i="52"/>
  <c r="I100" i="52" s="1"/>
  <c r="G99" i="51" s="1"/>
  <c r="G148" i="52"/>
  <c r="I148" i="52" s="1"/>
  <c r="G159" i="51" s="1"/>
  <c r="G21" i="52"/>
  <c r="I21" i="52" s="1"/>
  <c r="G20" i="51" s="1"/>
  <c r="G55" i="52"/>
  <c r="I55" i="52" s="1"/>
  <c r="G54" i="51" s="1"/>
  <c r="G98" i="52"/>
  <c r="I98" i="52" s="1"/>
  <c r="G97" i="51" s="1"/>
  <c r="G109" i="52"/>
  <c r="I109" i="52" s="1"/>
  <c r="G120" i="51" s="1"/>
  <c r="G135" i="52"/>
  <c r="I135" i="52" s="1"/>
  <c r="G146" i="51" s="1"/>
  <c r="G147" i="52"/>
  <c r="I147" i="52" s="1"/>
  <c r="G158" i="51" s="1"/>
  <c r="F79" i="52"/>
  <c r="F136" i="52"/>
  <c r="F151" i="52"/>
  <c r="G54" i="52"/>
  <c r="I54" i="52" s="1"/>
  <c r="G53" i="51" s="1"/>
  <c r="G69" i="52"/>
  <c r="I69" i="52" s="1"/>
  <c r="G68" i="51" s="1"/>
  <c r="G72" i="52"/>
  <c r="I72" i="52" s="1"/>
  <c r="G71" i="51" s="1"/>
  <c r="F144" i="52"/>
  <c r="F158" i="52"/>
  <c r="G179" i="52"/>
  <c r="I179" i="52" s="1"/>
  <c r="G190" i="51" s="1"/>
  <c r="F20" i="52"/>
  <c r="F23" i="52" s="1"/>
  <c r="G19" i="52"/>
  <c r="I19" i="52" s="1"/>
  <c r="G18" i="51" s="1"/>
  <c r="F31" i="52"/>
  <c r="F59" i="52"/>
  <c r="G40" i="52"/>
  <c r="I40" i="52" s="1"/>
  <c r="G51" i="51" s="1"/>
  <c r="G56" i="52"/>
  <c r="I56" i="52" s="1"/>
  <c r="G55" i="51" s="1"/>
  <c r="G78" i="52"/>
  <c r="I78" i="52" s="1"/>
  <c r="G89" i="51" s="1"/>
  <c r="G113" i="52"/>
  <c r="I113" i="52" s="1"/>
  <c r="G124" i="51" s="1"/>
  <c r="G115" i="52"/>
  <c r="I115" i="52" s="1"/>
  <c r="G126" i="51" s="1"/>
  <c r="G119" i="52"/>
  <c r="I119" i="52" s="1"/>
  <c r="G130" i="51" s="1"/>
  <c r="G162" i="52"/>
  <c r="I162" i="52" s="1"/>
  <c r="G185" i="51" s="1"/>
  <c r="G108" i="52"/>
  <c r="I108" i="52" s="1"/>
  <c r="G119" i="51" s="1"/>
  <c r="G178" i="52"/>
  <c r="I178" i="52" s="1"/>
  <c r="G189" i="51" s="1"/>
  <c r="G183" i="52"/>
  <c r="I183" i="52" s="1"/>
  <c r="G194" i="51" s="1"/>
  <c r="G191" i="52"/>
  <c r="I191" i="52" s="1"/>
  <c r="G214" i="51" s="1"/>
  <c r="G76" i="52"/>
  <c r="I76" i="52" s="1"/>
  <c r="G87" i="51" s="1"/>
  <c r="G107" i="52"/>
  <c r="I107" i="52" s="1"/>
  <c r="G118" i="51" s="1"/>
  <c r="G112" i="52"/>
  <c r="I112" i="52" s="1"/>
  <c r="G123" i="51" s="1"/>
  <c r="G117" i="52"/>
  <c r="I117" i="52" s="1"/>
  <c r="G128" i="51" s="1"/>
  <c r="G121" i="52"/>
  <c r="I121" i="52" s="1"/>
  <c r="G144" i="51" s="1"/>
  <c r="G142" i="52"/>
  <c r="I142" i="52" s="1"/>
  <c r="G153" i="51" s="1"/>
  <c r="G154" i="52"/>
  <c r="I154" i="52" s="1"/>
  <c r="G165" i="51" s="1"/>
  <c r="G177" i="52"/>
  <c r="I177" i="52" s="1"/>
  <c r="G188" i="51" s="1"/>
  <c r="G181" i="52"/>
  <c r="I181" i="52" s="1"/>
  <c r="G192" i="51" s="1"/>
  <c r="G186" i="52"/>
  <c r="I186" i="52" s="1"/>
  <c r="G197" i="51" s="1"/>
  <c r="G196" i="52"/>
  <c r="I196" i="52" s="1"/>
  <c r="G219" i="51" s="1"/>
  <c r="G18" i="52"/>
  <c r="I18" i="52" s="1"/>
  <c r="G17" i="51" s="1"/>
  <c r="G22" i="52"/>
  <c r="I22" i="52" s="1"/>
  <c r="G21" i="51" s="1"/>
  <c r="G30" i="52"/>
  <c r="I30" i="52" s="1"/>
  <c r="G29" i="51" s="1"/>
  <c r="G97" i="52"/>
  <c r="I97" i="52" s="1"/>
  <c r="G96" i="51" s="1"/>
  <c r="G111" i="52"/>
  <c r="I111" i="52" s="1"/>
  <c r="G122" i="51" s="1"/>
  <c r="G116" i="52"/>
  <c r="I116" i="52" s="1"/>
  <c r="G127" i="51" s="1"/>
  <c r="G120" i="52"/>
  <c r="I120" i="52" s="1"/>
  <c r="G131" i="51" s="1"/>
  <c r="G141" i="52"/>
  <c r="I141" i="52" s="1"/>
  <c r="G152" i="51" s="1"/>
  <c r="G176" i="52"/>
  <c r="I176" i="52" s="1"/>
  <c r="G187" i="51" s="1"/>
  <c r="G185" i="52"/>
  <c r="I185" i="52" s="1"/>
  <c r="G196" i="51" s="1"/>
  <c r="G195" i="52"/>
  <c r="I195" i="52" s="1"/>
  <c r="G218" i="51" s="1"/>
  <c r="G71" i="52"/>
  <c r="I71" i="52" s="1"/>
  <c r="G70" i="51" s="1"/>
  <c r="G74" i="52"/>
  <c r="I74" i="52" s="1"/>
  <c r="G85" i="51" s="1"/>
  <c r="G101" i="52"/>
  <c r="I101" i="52" s="1"/>
  <c r="G100" i="51" s="1"/>
  <c r="G150" i="52"/>
  <c r="I150" i="52" s="1"/>
  <c r="G163" i="52"/>
  <c r="I163" i="52" s="1"/>
  <c r="G186"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G64" i="52"/>
  <c r="I64" i="52" s="1"/>
  <c r="G63" i="51" s="1"/>
  <c r="G68" i="52"/>
  <c r="I68" i="52" s="1"/>
  <c r="G67" i="51" s="1"/>
  <c r="G16" i="52"/>
  <c r="D20" i="52"/>
  <c r="D23" i="52" s="1"/>
  <c r="D31" i="52"/>
  <c r="G39" i="52"/>
  <c r="I39" i="52" s="1"/>
  <c r="G38" i="51" s="1"/>
  <c r="F51" i="52"/>
  <c r="G66" i="52"/>
  <c r="I66" i="52" s="1"/>
  <c r="G65" i="51" s="1"/>
  <c r="G77" i="52"/>
  <c r="I77" i="52" s="1"/>
  <c r="G88" i="51" s="1"/>
  <c r="A88" i="52"/>
  <c r="A129" i="52"/>
  <c r="A170" i="52"/>
  <c r="A126" i="52"/>
  <c r="A167" i="52"/>
  <c r="A85" i="52"/>
  <c r="A45" i="52"/>
  <c r="F132" i="52"/>
  <c r="F173" i="52"/>
  <c r="G27" i="52"/>
  <c r="I27" i="52" s="1"/>
  <c r="G26" i="51" s="1"/>
  <c r="G57" i="52"/>
  <c r="I57" i="52" s="1"/>
  <c r="G56" i="51" s="1"/>
  <c r="F102" i="52"/>
  <c r="A83" i="52"/>
  <c r="A124" i="52"/>
  <c r="A165" i="52"/>
  <c r="G62" i="52"/>
  <c r="D102" i="52"/>
  <c r="D136" i="52"/>
  <c r="G139" i="52"/>
  <c r="D144" i="52"/>
  <c r="G140" i="52"/>
  <c r="I140" i="52" s="1"/>
  <c r="G151" i="51" s="1"/>
  <c r="G157" i="52"/>
  <c r="I157" i="52" s="1"/>
  <c r="G168" i="51" s="1"/>
  <c r="G182" i="52"/>
  <c r="I182" i="52" s="1"/>
  <c r="G193" i="51" s="1"/>
  <c r="G192" i="52"/>
  <c r="I192" i="52" s="1"/>
  <c r="G215" i="51" s="1"/>
  <c r="G106" i="52"/>
  <c r="I106" i="52" s="1"/>
  <c r="G117" i="51" s="1"/>
  <c r="G110" i="52"/>
  <c r="I110" i="52" s="1"/>
  <c r="G121" i="51" s="1"/>
  <c r="G114" i="52"/>
  <c r="I114" i="52" s="1"/>
  <c r="G125" i="51" s="1"/>
  <c r="G155" i="52"/>
  <c r="I155" i="52" s="1"/>
  <c r="G166" i="51" s="1"/>
  <c r="G180" i="52"/>
  <c r="I180" i="52" s="1"/>
  <c r="G191" i="51" s="1"/>
  <c r="D187" i="52"/>
  <c r="G161" i="52"/>
  <c r="F187" i="52"/>
  <c r="A146" i="51"/>
  <c r="A147"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83" i="51" s="1"/>
  <c r="A184" i="51" s="1"/>
  <c r="A185" i="51" s="1"/>
  <c r="A186" i="51" s="1"/>
  <c r="A187" i="51" s="1"/>
  <c r="A188" i="51" s="1"/>
  <c r="A189" i="51" s="1"/>
  <c r="A190" i="51" s="1"/>
  <c r="A191" i="51" s="1"/>
  <c r="A192" i="51" s="1"/>
  <c r="A193" i="51" s="1"/>
  <c r="A194" i="51" s="1"/>
  <c r="A195" i="51" s="1"/>
  <c r="A196" i="51" s="1"/>
  <c r="A197" i="51" s="1"/>
  <c r="A198" i="51" s="1"/>
  <c r="A200" i="51" s="1"/>
  <c r="A214" i="51" s="1"/>
  <c r="A215" i="51" s="1"/>
  <c r="A216" i="51" s="1"/>
  <c r="A217" i="51" s="1"/>
  <c r="A218" i="51" s="1"/>
  <c r="A219" i="51" s="1"/>
  <c r="A221" i="51" s="1"/>
  <c r="A223" i="51" s="1"/>
  <c r="A129" i="51"/>
  <c r="A130" i="51" s="1"/>
  <c r="A131" i="51" s="1"/>
  <c r="A144" i="51" s="1"/>
  <c r="A145" i="51" s="1"/>
  <c r="A171" i="51"/>
  <c r="A103" i="51"/>
  <c r="A72" i="51"/>
  <c r="A39" i="51"/>
  <c r="A73" i="51"/>
  <c r="A104" i="51"/>
  <c r="A172" i="51"/>
  <c r="A40" i="51"/>
  <c r="A174" i="51"/>
  <c r="A106" i="51"/>
  <c r="A45" i="51"/>
  <c r="G147" i="51" l="1"/>
  <c r="F25" i="12" s="1"/>
  <c r="G58" i="51"/>
  <c r="F22" i="12" s="1"/>
  <c r="F33" i="12"/>
  <c r="F37" i="12"/>
  <c r="D33" i="52"/>
  <c r="F38" i="12"/>
  <c r="F34" i="12"/>
  <c r="G169" i="51"/>
  <c r="F28" i="12" s="1"/>
  <c r="G30" i="51"/>
  <c r="F16" i="12" s="1"/>
  <c r="F33" i="52"/>
  <c r="I102" i="52"/>
  <c r="G94" i="51"/>
  <c r="I151" i="52"/>
  <c r="G161" i="51"/>
  <c r="I59" i="52"/>
  <c r="F189" i="52"/>
  <c r="I158" i="52"/>
  <c r="I136" i="52"/>
  <c r="G31" i="52"/>
  <c r="G158" i="52"/>
  <c r="G102" i="52"/>
  <c r="G151" i="52"/>
  <c r="G136" i="52"/>
  <c r="G59" i="52"/>
  <c r="G187" i="52"/>
  <c r="I161" i="52"/>
  <c r="G144" i="52"/>
  <c r="I139" i="52"/>
  <c r="I62" i="52"/>
  <c r="G79" i="52"/>
  <c r="I31" i="52"/>
  <c r="G20" i="52"/>
  <c r="G23" i="52" s="1"/>
  <c r="I16" i="52"/>
  <c r="D189" i="52"/>
  <c r="D202" i="52" l="1"/>
  <c r="F202" i="52"/>
  <c r="F204" i="52" s="1"/>
  <c r="G162" i="51"/>
  <c r="F27" i="12" s="1"/>
  <c r="I79" i="52"/>
  <c r="G61" i="51"/>
  <c r="G101" i="51"/>
  <c r="F24" i="12" s="1"/>
  <c r="I20" i="52"/>
  <c r="I23" i="52" s="1"/>
  <c r="I33" i="52" s="1"/>
  <c r="G15" i="51"/>
  <c r="I144" i="52"/>
  <c r="G150" i="51"/>
  <c r="I187" i="52"/>
  <c r="G184" i="51"/>
  <c r="G198" i="51" s="1"/>
  <c r="G33" i="52"/>
  <c r="G189" i="52"/>
  <c r="I189" i="52" l="1"/>
  <c r="I202" i="52" s="1"/>
  <c r="F29" i="12"/>
  <c r="G19" i="51"/>
  <c r="G22" i="51" s="1"/>
  <c r="G90" i="51"/>
  <c r="F23" i="12" s="1"/>
  <c r="G155" i="51"/>
  <c r="F26" i="12" s="1"/>
  <c r="G32" i="51" l="1"/>
  <c r="F15" i="12"/>
  <c r="G200" i="51"/>
  <c r="A169" i="32" l="1"/>
  <c r="A128" i="32"/>
  <c r="A87"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49" i="28"/>
  <c r="P11" i="28"/>
  <c r="O51" i="28"/>
  <c r="N51" i="28"/>
  <c r="M51" i="28"/>
  <c r="L51" i="28"/>
  <c r="K51" i="28"/>
  <c r="J51" i="28"/>
  <c r="I51" i="28"/>
  <c r="H51" i="28"/>
  <c r="G51" i="28"/>
  <c r="F51" i="28"/>
  <c r="E51" i="28"/>
  <c r="O50" i="28"/>
  <c r="N50" i="28"/>
  <c r="M50" i="28"/>
  <c r="L50" i="28"/>
  <c r="K50" i="28"/>
  <c r="J50" i="28"/>
  <c r="I50" i="28"/>
  <c r="H50" i="28"/>
  <c r="G50" i="28"/>
  <c r="F50" i="28"/>
  <c r="E50"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1" i="28"/>
  <c r="D50" i="28"/>
  <c r="D48" i="28"/>
  <c r="D47" i="28"/>
  <c r="D46" i="28"/>
  <c r="D17" i="28"/>
  <c r="D16" i="28"/>
  <c r="D14" i="28"/>
  <c r="D13" i="28"/>
  <c r="D12" i="28"/>
  <c r="B38" i="28"/>
  <c r="B36" i="28"/>
  <c r="B35" i="28"/>
  <c r="B34" i="28"/>
  <c r="B33" i="28"/>
  <c r="O41" i="30"/>
  <c r="N41" i="30"/>
  <c r="M41" i="30"/>
  <c r="L41" i="30"/>
  <c r="K41" i="30"/>
  <c r="J41" i="30"/>
  <c r="I41" i="30"/>
  <c r="H41" i="30"/>
  <c r="G41" i="30"/>
  <c r="F41" i="30"/>
  <c r="E41" i="30"/>
  <c r="D41" i="30"/>
  <c r="H28" i="50" l="1"/>
  <c r="H31" i="50" s="1"/>
  <c r="F28" i="50"/>
  <c r="F31" i="50" s="1"/>
  <c r="E40" i="50"/>
  <c r="I40" i="50" s="1"/>
  <c r="K40" i="50" s="1"/>
  <c r="G39" i="43" s="1"/>
  <c r="E195" i="50"/>
  <c r="I195" i="50" s="1"/>
  <c r="K195" i="50" s="1"/>
  <c r="G194" i="43" s="1"/>
  <c r="E38" i="50"/>
  <c r="E41" i="50"/>
  <c r="I41" i="50" s="1"/>
  <c r="K41" i="50" s="1"/>
  <c r="G40" i="43" s="1"/>
  <c r="E57" i="50"/>
  <c r="I57" i="50" s="1"/>
  <c r="K57" i="50" s="1"/>
  <c r="G56" i="43" s="1"/>
  <c r="E72" i="50"/>
  <c r="I72" i="50" s="1"/>
  <c r="K72" i="50" s="1"/>
  <c r="G71" i="43" s="1"/>
  <c r="E76" i="50"/>
  <c r="I76" i="50" s="1"/>
  <c r="K76" i="50" s="1"/>
  <c r="G75" i="43" s="1"/>
  <c r="E100" i="50"/>
  <c r="I100" i="50" s="1"/>
  <c r="K100" i="50" s="1"/>
  <c r="G99" i="43" s="1"/>
  <c r="E115" i="50"/>
  <c r="I115" i="50" s="1"/>
  <c r="K115" i="50" s="1"/>
  <c r="G114" i="43" s="1"/>
  <c r="E118" i="50"/>
  <c r="I118" i="50" s="1"/>
  <c r="K118" i="50" s="1"/>
  <c r="G117" i="43" s="1"/>
  <c r="E147" i="50"/>
  <c r="I147" i="50" s="1"/>
  <c r="E180" i="50"/>
  <c r="I180" i="50" s="1"/>
  <c r="K180" i="50" s="1"/>
  <c r="G179"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6" i="43" s="1"/>
  <c r="E101" i="50"/>
  <c r="I101" i="50" s="1"/>
  <c r="K101" i="50" s="1"/>
  <c r="G100" i="43" s="1"/>
  <c r="E116" i="50"/>
  <c r="I116" i="50" s="1"/>
  <c r="K116" i="50" s="1"/>
  <c r="G115" i="43" s="1"/>
  <c r="E119" i="50"/>
  <c r="I119" i="50" s="1"/>
  <c r="K119" i="50" s="1"/>
  <c r="G118" i="43" s="1"/>
  <c r="E122" i="50"/>
  <c r="I122" i="50" s="1"/>
  <c r="K122" i="50" s="1"/>
  <c r="G121" i="43" s="1"/>
  <c r="E141" i="50"/>
  <c r="I141" i="50" s="1"/>
  <c r="K141" i="50" s="1"/>
  <c r="G140" i="43" s="1"/>
  <c r="E154" i="50"/>
  <c r="I154" i="50" s="1"/>
  <c r="K154" i="50" s="1"/>
  <c r="G153" i="43" s="1"/>
  <c r="E161" i="50"/>
  <c r="I161" i="50" s="1"/>
  <c r="K161" i="50" s="1"/>
  <c r="G160" i="43" s="1"/>
  <c r="E177" i="50"/>
  <c r="I177" i="50" s="1"/>
  <c r="K177" i="50" s="1"/>
  <c r="G176" i="43" s="1"/>
  <c r="E181" i="50"/>
  <c r="I181" i="50" s="1"/>
  <c r="K181" i="50" s="1"/>
  <c r="G180" i="43" s="1"/>
  <c r="E185" i="50"/>
  <c r="I185" i="50" s="1"/>
  <c r="K185" i="50" s="1"/>
  <c r="G184" i="43" s="1"/>
  <c r="E192" i="50"/>
  <c r="I192" i="50" s="1"/>
  <c r="K192" i="50" s="1"/>
  <c r="G191" i="43" s="1"/>
  <c r="E26" i="50"/>
  <c r="E140" i="50"/>
  <c r="I140" i="50" s="1"/>
  <c r="K140" i="50" s="1"/>
  <c r="G139" i="43" s="1"/>
  <c r="E157" i="50"/>
  <c r="I157" i="50" s="1"/>
  <c r="K157" i="50" s="1"/>
  <c r="G156" i="43" s="1"/>
  <c r="E176" i="50"/>
  <c r="I176" i="50" s="1"/>
  <c r="K176" i="50" s="1"/>
  <c r="G175"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8" i="43" s="1"/>
  <c r="E106" i="50"/>
  <c r="I106" i="50" s="1"/>
  <c r="K106" i="50" s="1"/>
  <c r="G105" i="43" s="1"/>
  <c r="E109" i="50"/>
  <c r="I109" i="50" s="1"/>
  <c r="K109" i="50" s="1"/>
  <c r="G108" i="43" s="1"/>
  <c r="E114" i="50"/>
  <c r="I114" i="50" s="1"/>
  <c r="K114" i="50" s="1"/>
  <c r="G113" i="43" s="1"/>
  <c r="E139" i="50"/>
  <c r="E143" i="50"/>
  <c r="I143" i="50" s="1"/>
  <c r="K143" i="50" s="1"/>
  <c r="G142" i="43" s="1"/>
  <c r="E149" i="50"/>
  <c r="I149" i="50" s="1"/>
  <c r="K149" i="50" s="1"/>
  <c r="G148" i="43" s="1"/>
  <c r="E156" i="50"/>
  <c r="I156" i="50" s="1"/>
  <c r="K156" i="50" s="1"/>
  <c r="G155" i="43" s="1"/>
  <c r="E163" i="50"/>
  <c r="I163" i="50" s="1"/>
  <c r="K163" i="50" s="1"/>
  <c r="G162" i="43" s="1"/>
  <c r="E179" i="50"/>
  <c r="I179" i="50" s="1"/>
  <c r="K179" i="50" s="1"/>
  <c r="G178" i="43" s="1"/>
  <c r="E183" i="50"/>
  <c r="I183" i="50" s="1"/>
  <c r="K183" i="50" s="1"/>
  <c r="G182" i="43" s="1"/>
  <c r="E196" i="50"/>
  <c r="I196" i="50" s="1"/>
  <c r="K196" i="50" s="1"/>
  <c r="G195" i="43" s="1"/>
  <c r="E64" i="50"/>
  <c r="I64" i="50" s="1"/>
  <c r="K64" i="50" s="1"/>
  <c r="G63" i="43" s="1"/>
  <c r="E68" i="50"/>
  <c r="I68" i="50" s="1"/>
  <c r="K68" i="50" s="1"/>
  <c r="G67" i="43" s="1"/>
  <c r="E96" i="50"/>
  <c r="E110" i="50"/>
  <c r="I110" i="50" s="1"/>
  <c r="K110" i="50" s="1"/>
  <c r="G109" i="43" s="1"/>
  <c r="E150" i="50"/>
  <c r="E184" i="50"/>
  <c r="I184" i="50" s="1"/>
  <c r="K184" i="50" s="1"/>
  <c r="G183" i="43" s="1"/>
  <c r="E29" i="50"/>
  <c r="I29" i="50" s="1"/>
  <c r="K29" i="50" s="1"/>
  <c r="G28" i="43" s="1"/>
  <c r="E62" i="50"/>
  <c r="I62" i="50" s="1"/>
  <c r="E78" i="50"/>
  <c r="I78" i="50" s="1"/>
  <c r="K78" i="50" s="1"/>
  <c r="G77" i="43" s="1"/>
  <c r="E98" i="50"/>
  <c r="I98" i="50" s="1"/>
  <c r="K98" i="50" s="1"/>
  <c r="G97" i="43" s="1"/>
  <c r="E105" i="50"/>
  <c r="I105" i="50" s="1"/>
  <c r="K105" i="50" s="1"/>
  <c r="G104" i="43" s="1"/>
  <c r="E108" i="50"/>
  <c r="I108" i="50" s="1"/>
  <c r="K108" i="50" s="1"/>
  <c r="G107" i="43" s="1"/>
  <c r="E120" i="50"/>
  <c r="I120" i="50" s="1"/>
  <c r="K120" i="50" s="1"/>
  <c r="G119" i="43" s="1"/>
  <c r="E135" i="50"/>
  <c r="I135" i="50" s="1"/>
  <c r="K135" i="50" s="1"/>
  <c r="G134" i="43" s="1"/>
  <c r="E142" i="50"/>
  <c r="I142" i="50" s="1"/>
  <c r="K142" i="50" s="1"/>
  <c r="G141" i="43" s="1"/>
  <c r="E148" i="50"/>
  <c r="E155" i="50"/>
  <c r="I155" i="50" s="1"/>
  <c r="K155" i="50" s="1"/>
  <c r="G154" i="43" s="1"/>
  <c r="E162" i="50"/>
  <c r="I162" i="50" s="1"/>
  <c r="K162" i="50" s="1"/>
  <c r="G161" i="43" s="1"/>
  <c r="E178" i="50"/>
  <c r="I178" i="50" s="1"/>
  <c r="K178" i="50" s="1"/>
  <c r="G177" i="43" s="1"/>
  <c r="E182" i="50"/>
  <c r="I182" i="50" s="1"/>
  <c r="K182" i="50" s="1"/>
  <c r="G181" i="43" s="1"/>
  <c r="E186" i="50"/>
  <c r="I186" i="50" s="1"/>
  <c r="K186" i="50" s="1"/>
  <c r="G185" i="43" s="1"/>
  <c r="P29" i="28"/>
  <c r="E21" i="50" s="1"/>
  <c r="P15" i="28"/>
  <c r="D28" i="50" s="1"/>
  <c r="D31" i="50" s="1"/>
  <c r="P47" i="28"/>
  <c r="E30" i="28"/>
  <c r="I30" i="28"/>
  <c r="E52" i="28"/>
  <c r="I52" i="28"/>
  <c r="M52" i="28"/>
  <c r="P48" i="28"/>
  <c r="H136" i="50"/>
  <c r="H187" i="50"/>
  <c r="P12" i="28"/>
  <c r="D16" i="50" s="1"/>
  <c r="P13" i="28"/>
  <c r="D17" i="50" s="1"/>
  <c r="P17" i="28"/>
  <c r="D21" i="50" s="1"/>
  <c r="P16" i="28"/>
  <c r="D19" i="50" s="1"/>
  <c r="P14" i="28"/>
  <c r="D18" i="50" s="1"/>
  <c r="P46" i="28"/>
  <c r="P51" i="28"/>
  <c r="F30" i="28"/>
  <c r="G30" i="28"/>
  <c r="H30" i="28"/>
  <c r="H18" i="28"/>
  <c r="L18" i="28"/>
  <c r="F18" i="28"/>
  <c r="J18" i="28"/>
  <c r="N18" i="28"/>
  <c r="F52" i="28"/>
  <c r="J52" i="28"/>
  <c r="N52" i="28"/>
  <c r="P50" i="28"/>
  <c r="E18" i="28"/>
  <c r="I18" i="28"/>
  <c r="M18" i="28"/>
  <c r="G18" i="28"/>
  <c r="K18" i="28"/>
  <c r="O18" i="28"/>
  <c r="G52" i="28"/>
  <c r="K52" i="28"/>
  <c r="O52" i="28"/>
  <c r="H52" i="28"/>
  <c r="L52"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2" i="28"/>
  <c r="D18" i="28"/>
  <c r="H18" i="50" l="1"/>
  <c r="F18" i="50"/>
  <c r="H17" i="50"/>
  <c r="F17" i="50"/>
  <c r="H16" i="50"/>
  <c r="F16" i="50"/>
  <c r="H21" i="50"/>
  <c r="F21" i="50"/>
  <c r="H19" i="50"/>
  <c r="F19" i="50"/>
  <c r="E151" i="50"/>
  <c r="E102" i="50"/>
  <c r="I150" i="50"/>
  <c r="K150" i="50" s="1"/>
  <c r="G149" i="43" s="1"/>
  <c r="I96" i="50"/>
  <c r="K96" i="50" s="1"/>
  <c r="G95" i="43" s="1"/>
  <c r="E144" i="50"/>
  <c r="E59" i="50"/>
  <c r="I26" i="50"/>
  <c r="K26" i="50" s="1"/>
  <c r="G25" i="43" s="1"/>
  <c r="H38" i="50"/>
  <c r="H59" i="50" s="1"/>
  <c r="H189" i="50" s="1"/>
  <c r="E79" i="50"/>
  <c r="E158" i="50"/>
  <c r="I139" i="50"/>
  <c r="K139" i="50" s="1"/>
  <c r="G138" i="43" s="1"/>
  <c r="G143" i="43" s="1"/>
  <c r="E187" i="50"/>
  <c r="G186" i="43"/>
  <c r="G157" i="43"/>
  <c r="K158" i="50"/>
  <c r="D20" i="50"/>
  <c r="D23" i="50" s="1"/>
  <c r="D33" i="50" s="1"/>
  <c r="I158" i="50"/>
  <c r="P52" i="28"/>
  <c r="P18" i="28"/>
  <c r="K187" i="50"/>
  <c r="K147" i="50"/>
  <c r="G146" i="43" s="1"/>
  <c r="I187" i="50"/>
  <c r="K62" i="50"/>
  <c r="I79" i="50"/>
  <c r="K95" i="50"/>
  <c r="H196" i="32"/>
  <c r="H195" i="32"/>
  <c r="H192" i="32"/>
  <c r="H191" i="32"/>
  <c r="H186" i="32"/>
  <c r="H185" i="32"/>
  <c r="H184" i="32"/>
  <c r="H183" i="32"/>
  <c r="H182" i="32"/>
  <c r="H181" i="32"/>
  <c r="H180" i="32"/>
  <c r="H179" i="32"/>
  <c r="H178" i="32"/>
  <c r="H177" i="32"/>
  <c r="H176" i="32"/>
  <c r="D196" i="32"/>
  <c r="D195" i="32"/>
  <c r="D192" i="32"/>
  <c r="D186" i="32"/>
  <c r="D185" i="32"/>
  <c r="D184" i="32"/>
  <c r="D183" i="32"/>
  <c r="D182" i="32"/>
  <c r="D181" i="32"/>
  <c r="D180" i="32"/>
  <c r="D179" i="32"/>
  <c r="D178" i="32"/>
  <c r="D177" i="32"/>
  <c r="D176" i="32"/>
  <c r="H163" i="32"/>
  <c r="H162" i="32"/>
  <c r="H161" i="32"/>
  <c r="H157" i="32"/>
  <c r="H156" i="32"/>
  <c r="H155" i="32"/>
  <c r="H154" i="32"/>
  <c r="H150" i="32"/>
  <c r="H149" i="32"/>
  <c r="H148" i="32"/>
  <c r="H147" i="32"/>
  <c r="H143" i="32"/>
  <c r="H142" i="32"/>
  <c r="H141" i="32"/>
  <c r="H140" i="32"/>
  <c r="H139" i="32"/>
  <c r="H135" i="32"/>
  <c r="D163" i="32"/>
  <c r="D162" i="32"/>
  <c r="D161" i="32"/>
  <c r="D157" i="32"/>
  <c r="D156" i="32"/>
  <c r="D155" i="32"/>
  <c r="D154" i="32"/>
  <c r="D150" i="32"/>
  <c r="D149" i="32"/>
  <c r="D147" i="32"/>
  <c r="D143" i="32"/>
  <c r="D142" i="32"/>
  <c r="D141" i="32"/>
  <c r="D140" i="32"/>
  <c r="D139" i="32"/>
  <c r="D135" i="32"/>
  <c r="H122" i="32"/>
  <c r="H121" i="32"/>
  <c r="H120" i="32"/>
  <c r="H119" i="32"/>
  <c r="H118" i="32"/>
  <c r="H117" i="32"/>
  <c r="H116" i="32"/>
  <c r="H115" i="32"/>
  <c r="H114" i="32"/>
  <c r="H113" i="32"/>
  <c r="H112" i="32"/>
  <c r="H111" i="32"/>
  <c r="H110" i="32"/>
  <c r="H109" i="32"/>
  <c r="H108" i="32"/>
  <c r="H107" i="32"/>
  <c r="H106" i="32"/>
  <c r="H105" i="32"/>
  <c r="H101" i="32"/>
  <c r="H100" i="32"/>
  <c r="H99" i="32"/>
  <c r="H98" i="32"/>
  <c r="H97" i="32"/>
  <c r="H96" i="32"/>
  <c r="H95" i="32"/>
  <c r="D122" i="32"/>
  <c r="D121" i="32"/>
  <c r="D120" i="32"/>
  <c r="D119" i="32"/>
  <c r="D118" i="32"/>
  <c r="D117" i="32"/>
  <c r="D116" i="32"/>
  <c r="D115" i="32"/>
  <c r="D114" i="32"/>
  <c r="D113" i="32"/>
  <c r="D112" i="32"/>
  <c r="D111" i="32"/>
  <c r="D110" i="32"/>
  <c r="D109" i="32"/>
  <c r="D108" i="32"/>
  <c r="D107" i="32"/>
  <c r="D106" i="32"/>
  <c r="D105" i="32"/>
  <c r="D101" i="32"/>
  <c r="D100" i="32"/>
  <c r="D99" i="32"/>
  <c r="D98" i="32"/>
  <c r="D97" i="32"/>
  <c r="D96" i="32"/>
  <c r="D95"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1" i="30"/>
  <c r="N51" i="30"/>
  <c r="M51" i="30"/>
  <c r="L51" i="30"/>
  <c r="K51" i="30"/>
  <c r="J51" i="30"/>
  <c r="I51" i="30"/>
  <c r="H51" i="30"/>
  <c r="G51" i="30"/>
  <c r="F51" i="30"/>
  <c r="E51" i="30"/>
  <c r="O50" i="30"/>
  <c r="N50" i="30"/>
  <c r="M50" i="30"/>
  <c r="L50" i="30"/>
  <c r="K50" i="30"/>
  <c r="J50" i="30"/>
  <c r="I50" i="30"/>
  <c r="H50" i="30"/>
  <c r="G50" i="30"/>
  <c r="F50" i="30"/>
  <c r="E50" i="30"/>
  <c r="O48" i="30"/>
  <c r="N48" i="30"/>
  <c r="M48" i="30"/>
  <c r="L48" i="30"/>
  <c r="K48" i="30"/>
  <c r="J48" i="30"/>
  <c r="I48" i="30"/>
  <c r="H48" i="30"/>
  <c r="G48" i="30"/>
  <c r="F48" i="30"/>
  <c r="E48" i="30"/>
  <c r="O47" i="30"/>
  <c r="N47" i="30"/>
  <c r="M47" i="30"/>
  <c r="L47" i="30"/>
  <c r="K47" i="30"/>
  <c r="J47" i="30"/>
  <c r="I47" i="30"/>
  <c r="H47" i="30"/>
  <c r="G47" i="30"/>
  <c r="F47" i="30"/>
  <c r="E47" i="30"/>
  <c r="O46" i="30"/>
  <c r="N46" i="30"/>
  <c r="M46" i="30"/>
  <c r="L46" i="30"/>
  <c r="K46" i="30"/>
  <c r="J46" i="30"/>
  <c r="I46" i="30"/>
  <c r="H46" i="30"/>
  <c r="G46" i="30"/>
  <c r="F46" i="30"/>
  <c r="E46" i="30"/>
  <c r="D51" i="30"/>
  <c r="D50" i="30"/>
  <c r="D48" i="30"/>
  <c r="D47" i="30"/>
  <c r="D46" i="30"/>
  <c r="P49"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4" i="32" s="1"/>
  <c r="A95" i="32" s="1"/>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3" i="10" s="1"/>
  <c r="A94" i="10" s="1"/>
  <c r="A95" i="10" s="1"/>
  <c r="A96" i="10" s="1"/>
  <c r="A97" i="10" s="1"/>
  <c r="A98" i="10" s="1"/>
  <c r="A99" i="10" s="1"/>
  <c r="A100" i="10" s="1"/>
  <c r="A101" i="10" s="1"/>
  <c r="A103" i="10" s="1"/>
  <c r="A104" i="10" s="1"/>
  <c r="A105" i="10" s="1"/>
  <c r="A106" i="10" s="1"/>
  <c r="A107" i="10" s="1"/>
  <c r="A108" i="10" s="1"/>
  <c r="A109" i="10" s="1"/>
  <c r="A110" i="10" s="1"/>
  <c r="A111" i="10" s="1"/>
  <c r="A112" i="10" s="1"/>
  <c r="A113" i="10" s="1"/>
  <c r="A114" i="10" s="1"/>
  <c r="A115" i="10" s="1"/>
  <c r="A116" i="10" s="1"/>
  <c r="I174" i="43"/>
  <c r="O23" i="39"/>
  <c r="N23" i="39"/>
  <c r="M23" i="39"/>
  <c r="L23" i="39"/>
  <c r="K23" i="39"/>
  <c r="J23" i="39"/>
  <c r="I23" i="39"/>
  <c r="H23" i="39"/>
  <c r="G23" i="39"/>
  <c r="F23" i="39"/>
  <c r="E23" i="39"/>
  <c r="O22" i="39"/>
  <c r="N22" i="39"/>
  <c r="M22" i="39"/>
  <c r="L22" i="39"/>
  <c r="K22" i="39"/>
  <c r="J22" i="39"/>
  <c r="I22" i="39"/>
  <c r="H22" i="39"/>
  <c r="G22" i="39"/>
  <c r="F22" i="39"/>
  <c r="E22" i="39"/>
  <c r="O21" i="39"/>
  <c r="N21" i="39"/>
  <c r="M21" i="39"/>
  <c r="L21" i="39"/>
  <c r="K21" i="39"/>
  <c r="J21" i="39"/>
  <c r="I21" i="39"/>
  <c r="H21" i="39"/>
  <c r="G21" i="39"/>
  <c r="F21" i="39"/>
  <c r="E21"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O14" i="39"/>
  <c r="N14" i="39"/>
  <c r="M14" i="39"/>
  <c r="L14" i="39"/>
  <c r="K14" i="39"/>
  <c r="J14" i="39"/>
  <c r="I14" i="39"/>
  <c r="H14" i="39"/>
  <c r="G14" i="39"/>
  <c r="F14" i="39"/>
  <c r="E14" i="39"/>
  <c r="D23" i="39"/>
  <c r="D22" i="39"/>
  <c r="D21" i="39"/>
  <c r="D20" i="39"/>
  <c r="D19" i="39"/>
  <c r="D18" i="39"/>
  <c r="D17" i="39"/>
  <c r="D16" i="39"/>
  <c r="D15" i="39"/>
  <c r="D14"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I21" i="50" l="1"/>
  <c r="K21" i="50" s="1"/>
  <c r="G20" i="43" s="1"/>
  <c r="H20" i="50"/>
  <c r="H23" i="50" s="1"/>
  <c r="H33" i="50" s="1"/>
  <c r="F20" i="50"/>
  <c r="F23" i="50" s="1"/>
  <c r="F33" i="50" s="1"/>
  <c r="F202" i="50" s="1"/>
  <c r="H28" i="32"/>
  <c r="H31" i="32" s="1"/>
  <c r="F28" i="32"/>
  <c r="F31" i="32" s="1"/>
  <c r="I102" i="50"/>
  <c r="K144" i="50"/>
  <c r="I38" i="50"/>
  <c r="K38" i="50" s="1"/>
  <c r="K59" i="50" s="1"/>
  <c r="I144" i="50"/>
  <c r="O52" i="30"/>
  <c r="K79" i="50"/>
  <c r="G61" i="43"/>
  <c r="G78" i="43" s="1"/>
  <c r="K102" i="50"/>
  <c r="G94" i="43"/>
  <c r="G101" i="43" s="1"/>
  <c r="D52" i="30"/>
  <c r="E52" i="30"/>
  <c r="I52" i="30"/>
  <c r="M52" i="30"/>
  <c r="F52" i="30"/>
  <c r="J52" i="30"/>
  <c r="N52" i="30"/>
  <c r="G52" i="30"/>
  <c r="P51" i="30"/>
  <c r="E30" i="30"/>
  <c r="M30" i="30"/>
  <c r="K52" i="30"/>
  <c r="P50" i="30"/>
  <c r="H52" i="30"/>
  <c r="L52" i="30"/>
  <c r="P47" i="30"/>
  <c r="P48" i="30"/>
  <c r="G18" i="30"/>
  <c r="K18" i="30"/>
  <c r="O18" i="30"/>
  <c r="P15" i="30"/>
  <c r="D28" i="32" s="1"/>
  <c r="H79" i="32"/>
  <c r="H102" i="32"/>
  <c r="H151" i="32"/>
  <c r="H144" i="32"/>
  <c r="H158" i="32"/>
  <c r="H187" i="32"/>
  <c r="H136" i="32"/>
  <c r="D187" i="32"/>
  <c r="P46" i="30"/>
  <c r="G30" i="30"/>
  <c r="K30" i="30"/>
  <c r="O30" i="30"/>
  <c r="I30" i="30"/>
  <c r="P29"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4" i="32"/>
  <c r="D136" i="32"/>
  <c r="A118" i="32"/>
  <c r="A119" i="32" s="1"/>
  <c r="A120" i="32" s="1"/>
  <c r="A121" i="32" s="1"/>
  <c r="A122" i="32" s="1"/>
  <c r="A135" i="32"/>
  <c r="A136" i="32" s="1"/>
  <c r="A138" i="32" s="1"/>
  <c r="A139" i="32" s="1"/>
  <c r="A140" i="32" s="1"/>
  <c r="A141" i="32" s="1"/>
  <c r="A142" i="32" s="1"/>
  <c r="A143" i="32" s="1"/>
  <c r="A144" i="32" s="1"/>
  <c r="A146" i="32" s="1"/>
  <c r="A147" i="32" s="1"/>
  <c r="A148" i="32" s="1"/>
  <c r="A149" i="32" s="1"/>
  <c r="A150" i="32" s="1"/>
  <c r="A151" i="32" s="1"/>
  <c r="A153" i="32" s="1"/>
  <c r="A154" i="32" s="1"/>
  <c r="A155" i="32" s="1"/>
  <c r="A156" i="32" s="1"/>
  <c r="A157" i="32" s="1"/>
  <c r="A158" i="32" s="1"/>
  <c r="A160" i="32" s="1"/>
  <c r="A161" i="32" s="1"/>
  <c r="A162" i="32" s="1"/>
  <c r="A163" i="32" s="1"/>
  <c r="A176" i="32" s="1"/>
  <c r="A177" i="32" s="1"/>
  <c r="A178" i="32" s="1"/>
  <c r="A179" i="32" s="1"/>
  <c r="A180" i="32" s="1"/>
  <c r="A181" i="32" s="1"/>
  <c r="A182" i="32" s="1"/>
  <c r="A183" i="32" s="1"/>
  <c r="A184" i="32" s="1"/>
  <c r="A185" i="32" s="1"/>
  <c r="A186" i="32" s="1"/>
  <c r="A187" i="32" s="1"/>
  <c r="A189" i="32" s="1"/>
  <c r="A191" i="32" s="1"/>
  <c r="A192" i="32" s="1"/>
  <c r="A193" i="32" s="1"/>
  <c r="A194" i="32" s="1"/>
  <c r="A195" i="32" s="1"/>
  <c r="A196" i="32" s="1"/>
  <c r="A198" i="32" s="1"/>
  <c r="A200" i="32" s="1"/>
  <c r="D158" i="32"/>
  <c r="D102" i="32"/>
  <c r="D59" i="32"/>
  <c r="D79" i="32"/>
  <c r="A117" i="10"/>
  <c r="A118" i="10" s="1"/>
  <c r="A119" i="10" s="1"/>
  <c r="A120" i="10" s="1"/>
  <c r="A121" i="10" s="1"/>
  <c r="A134" i="10"/>
  <c r="A135" i="10" s="1"/>
  <c r="A137" i="10" s="1"/>
  <c r="A138" i="10" s="1"/>
  <c r="A139" i="10" s="1"/>
  <c r="A140" i="10" s="1"/>
  <c r="A141" i="10" s="1"/>
  <c r="A142" i="10" s="1"/>
  <c r="A143" i="10" s="1"/>
  <c r="A145" i="10" s="1"/>
  <c r="A146" i="10" s="1"/>
  <c r="A147" i="10" s="1"/>
  <c r="A148" i="10" s="1"/>
  <c r="A149" i="10" s="1"/>
  <c r="A150" i="10" s="1"/>
  <c r="A152" i="10" s="1"/>
  <c r="A153" i="10" s="1"/>
  <c r="A154" i="10" s="1"/>
  <c r="A155" i="10" s="1"/>
  <c r="A156" i="10" s="1"/>
  <c r="A157" i="10" s="1"/>
  <c r="A159" i="10" s="1"/>
  <c r="A160" i="10" s="1"/>
  <c r="A161" i="10" s="1"/>
  <c r="A162" i="10" s="1"/>
  <c r="A175" i="10" s="1"/>
  <c r="A176" i="10" s="1"/>
  <c r="A177" i="10" s="1"/>
  <c r="A178" i="10" s="1"/>
  <c r="A179" i="10" s="1"/>
  <c r="A180" i="10" s="1"/>
  <c r="A181" i="10" s="1"/>
  <c r="A182" i="10" s="1"/>
  <c r="A183" i="10" s="1"/>
  <c r="A184" i="10" s="1"/>
  <c r="A185" i="10" s="1"/>
  <c r="A186" i="10" s="1"/>
  <c r="A188" i="10" s="1"/>
  <c r="A190" i="10" s="1"/>
  <c r="A191" i="10" s="1"/>
  <c r="A192" i="10" s="1"/>
  <c r="A193" i="10" s="1"/>
  <c r="A194" i="10" s="1"/>
  <c r="A195" i="10" s="1"/>
  <c r="A197" i="10" s="1"/>
  <c r="A199" i="10" s="1"/>
  <c r="H18" i="32" l="1"/>
  <c r="F18" i="32"/>
  <c r="H19" i="32"/>
  <c r="F19" i="32"/>
  <c r="H21" i="32"/>
  <c r="F21" i="32"/>
  <c r="H17" i="32"/>
  <c r="F17" i="32"/>
  <c r="H16" i="32"/>
  <c r="F16" i="32"/>
  <c r="G37" i="43"/>
  <c r="G58" i="43" s="1"/>
  <c r="I59" i="50"/>
  <c r="P52" i="30"/>
  <c r="D31" i="32"/>
  <c r="D20" i="32"/>
  <c r="D23" i="32" s="1"/>
  <c r="P18" i="30"/>
  <c r="A343" i="47"/>
  <c r="A342" i="47"/>
  <c r="A341" i="47"/>
  <c r="A340" i="47"/>
  <c r="A339" i="47"/>
  <c r="A338" i="47"/>
  <c r="A337" i="47"/>
  <c r="A336" i="47"/>
  <c r="A335" i="47"/>
  <c r="A334" i="47"/>
  <c r="A333" i="47"/>
  <c r="A332" i="47"/>
  <c r="A331" i="47"/>
  <c r="A321" i="47"/>
  <c r="A320" i="47"/>
  <c r="A319" i="47"/>
  <c r="A318" i="47"/>
  <c r="A317" i="47"/>
  <c r="A316" i="47"/>
  <c r="A315" i="47"/>
  <c r="A314" i="47"/>
  <c r="A295" i="47"/>
  <c r="A293" i="47"/>
  <c r="A290" i="47"/>
  <c r="A279" i="47"/>
  <c r="A268" i="47"/>
  <c r="A267" i="47"/>
  <c r="A266" i="47"/>
  <c r="A264" i="47"/>
  <c r="A263" i="47"/>
  <c r="A262" i="47"/>
  <c r="A261" i="47"/>
  <c r="A260" i="47"/>
  <c r="A259" i="47"/>
  <c r="A258" i="47"/>
  <c r="A256" i="47"/>
  <c r="A254" i="47"/>
  <c r="A250" i="47"/>
  <c r="A249" i="47"/>
  <c r="A248" i="47"/>
  <c r="A247" i="47"/>
  <c r="A246" i="47"/>
  <c r="A245" i="47"/>
  <c r="A242" i="47"/>
  <c r="A235" i="47"/>
  <c r="A234" i="47"/>
  <c r="A233" i="47"/>
  <c r="A228" i="47"/>
  <c r="A227" i="47"/>
  <c r="A226" i="47"/>
  <c r="A221" i="47"/>
  <c r="A220" i="47"/>
  <c r="A219" i="47"/>
  <c r="A218" i="47"/>
  <c r="A213" i="47"/>
  <c r="A212" i="47"/>
  <c r="A211" i="47"/>
  <c r="A210" i="47"/>
  <c r="A209" i="47"/>
  <c r="A208" i="47"/>
  <c r="A207" i="47"/>
  <c r="A206" i="47"/>
  <c r="A204" i="47"/>
  <c r="A203" i="47"/>
  <c r="A202" i="47"/>
  <c r="A201" i="47"/>
  <c r="A200" i="47"/>
  <c r="A199" i="47"/>
  <c r="A198" i="47"/>
  <c r="A197" i="47"/>
  <c r="A196" i="47"/>
  <c r="A195" i="47"/>
  <c r="A193" i="47"/>
  <c r="A192" i="47"/>
  <c r="A190"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2"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6" i="10" s="1"/>
  <c r="E96" i="10" s="1"/>
  <c r="P54" i="38"/>
  <c r="D98" i="10" s="1"/>
  <c r="P44" i="38"/>
  <c r="D72" i="10" s="1"/>
  <c r="P37" i="38"/>
  <c r="F65" i="10" s="1"/>
  <c r="P53" i="38"/>
  <c r="F97" i="10" s="1"/>
  <c r="P39" i="38"/>
  <c r="F67" i="10" s="1"/>
  <c r="P48" i="38"/>
  <c r="D76" i="10" s="1"/>
  <c r="H114" i="38"/>
  <c r="P32" i="38"/>
  <c r="D57" i="10" s="1"/>
  <c r="P72" i="38"/>
  <c r="F119" i="10" s="1"/>
  <c r="P41" i="38"/>
  <c r="F69" i="10" s="1"/>
  <c r="P30" i="38"/>
  <c r="D55" i="10" s="1"/>
  <c r="P46" i="38"/>
  <c r="D74" i="10" s="1"/>
  <c r="P62" i="38"/>
  <c r="D109"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4" i="28"/>
  <c r="F96" i="10" l="1"/>
  <c r="F57" i="10"/>
  <c r="D97" i="10"/>
  <c r="F63" i="10"/>
  <c r="E63" i="10" s="1"/>
  <c r="F72" i="10"/>
  <c r="E72" i="10" s="1"/>
  <c r="F74" i="10"/>
  <c r="E74" i="10" s="1"/>
  <c r="F109" i="10"/>
  <c r="E109" i="10" s="1"/>
  <c r="F98" i="10"/>
  <c r="E98" i="10" s="1"/>
  <c r="D119" i="10"/>
  <c r="E119" i="10" s="1"/>
  <c r="D67" i="10"/>
  <c r="E67" i="10" s="1"/>
  <c r="D65" i="10"/>
  <c r="E65" i="10" s="1"/>
  <c r="F55" i="10"/>
  <c r="E55" i="10" s="1"/>
  <c r="D69" i="10"/>
  <c r="E69" i="10" s="1"/>
  <c r="F76" i="10"/>
  <c r="E76" i="10" s="1"/>
  <c r="E97" i="10"/>
  <c r="F95" i="10"/>
  <c r="D95" i="10"/>
  <c r="F71" i="10"/>
  <c r="D71" i="10"/>
  <c r="F64" i="10"/>
  <c r="D64" i="10"/>
  <c r="F75" i="10"/>
  <c r="D75" i="10"/>
  <c r="F99" i="10"/>
  <c r="D99" i="10"/>
  <c r="F62" i="10"/>
  <c r="D62" i="10"/>
  <c r="D94" i="10"/>
  <c r="F94" i="10"/>
  <c r="F77" i="10"/>
  <c r="D77" i="10"/>
  <c r="D100" i="10"/>
  <c r="F100" i="10"/>
  <c r="F66" i="10"/>
  <c r="D66" i="10"/>
  <c r="F61" i="10"/>
  <c r="D61" i="10"/>
  <c r="F73" i="10"/>
  <c r="D73" i="10"/>
  <c r="F70" i="10"/>
  <c r="D70" i="10"/>
  <c r="F68" i="10"/>
  <c r="D68" i="10"/>
  <c r="E57" i="10"/>
  <c r="P21" i="30"/>
  <c r="E70" i="10" l="1"/>
  <c r="E66" i="10"/>
  <c r="E77" i="10"/>
  <c r="E62" i="10"/>
  <c r="E75" i="10"/>
  <c r="E71" i="10"/>
  <c r="E100" i="10"/>
  <c r="F78" i="10"/>
  <c r="F101" i="10"/>
  <c r="E99" i="10"/>
  <c r="E64" i="10"/>
  <c r="E95" i="10"/>
  <c r="E61" i="10"/>
  <c r="D78" i="10"/>
  <c r="E68" i="10"/>
  <c r="E73" i="10"/>
  <c r="E94" i="10"/>
  <c r="D101" i="10"/>
  <c r="D148" i="50"/>
  <c r="D151" i="50" l="1"/>
  <c r="D189" i="50" s="1"/>
  <c r="D202" i="50" s="1"/>
  <c r="I148" i="50"/>
  <c r="K148" i="50" l="1"/>
  <c r="I151" i="50"/>
  <c r="K151" i="50" l="1"/>
  <c r="G147" i="43"/>
  <c r="G150" i="43" s="1"/>
  <c r="D204" i="52" l="1"/>
  <c r="F194" i="52" l="1"/>
  <c r="D194" i="52"/>
  <c r="E203" i="50"/>
  <c r="H203" i="50"/>
  <c r="H204" i="50" s="1"/>
  <c r="F206" i="52" l="1"/>
  <c r="D206" i="52"/>
  <c r="G194" i="52"/>
  <c r="I194" i="52" s="1"/>
  <c r="G217" i="51" s="1"/>
  <c r="F36" i="12" s="1"/>
  <c r="H194" i="50"/>
  <c r="A4" i="39"/>
  <c r="A80" i="39" s="1"/>
  <c r="A6" i="39"/>
  <c r="A2" i="39"/>
  <c r="A78" i="39" s="1"/>
  <c r="A1" i="39"/>
  <c r="A77" i="39" s="1"/>
  <c r="A4" i="38"/>
  <c r="A80" i="38" s="1"/>
  <c r="A2" i="38"/>
  <c r="A78" i="38" s="1"/>
  <c r="A1" i="38"/>
  <c r="A77" i="38" s="1"/>
  <c r="A6" i="38"/>
  <c r="F21" i="43"/>
  <c r="D21" i="43"/>
  <c r="A7" i="43"/>
  <c r="A4" i="43"/>
  <c r="I133" i="43"/>
  <c r="I92" i="43"/>
  <c r="I52" i="43"/>
  <c r="A14" i="43"/>
  <c r="A15" i="43" s="1"/>
  <c r="A16" i="43" s="1"/>
  <c r="A17" i="43" s="1"/>
  <c r="A2" i="43"/>
  <c r="A164" i="43" s="1"/>
  <c r="A1" i="43"/>
  <c r="I174" i="10"/>
  <c r="I133" i="10"/>
  <c r="I92" i="10"/>
  <c r="I52" i="10"/>
  <c r="P33" i="28"/>
  <c r="P34" i="28"/>
  <c r="E111" i="50" s="1"/>
  <c r="I111" i="50" s="1"/>
  <c r="K111" i="50" s="1"/>
  <c r="G110" i="43" s="1"/>
  <c r="P35" i="28"/>
  <c r="E112" i="50" s="1"/>
  <c r="I112" i="50" s="1"/>
  <c r="K112" i="50" s="1"/>
  <c r="G111" i="43" s="1"/>
  <c r="P36" i="28"/>
  <c r="E113" i="50" s="1"/>
  <c r="I113" i="50" s="1"/>
  <c r="K113" i="50" s="1"/>
  <c r="G112" i="43" s="1"/>
  <c r="E117" i="50"/>
  <c r="I117" i="50" s="1"/>
  <c r="K117" i="50" s="1"/>
  <c r="G116" i="43" s="1"/>
  <c r="P38" i="28"/>
  <c r="E121" i="50" s="1"/>
  <c r="I121" i="50" s="1"/>
  <c r="K121" i="50" s="1"/>
  <c r="G120" i="43" s="1"/>
  <c r="P16" i="39"/>
  <c r="D17" i="43" s="1"/>
  <c r="A12" i="39"/>
  <c r="A13" i="39" s="1"/>
  <c r="A14" i="39" s="1"/>
  <c r="A15" i="39" s="1"/>
  <c r="A16" i="39" s="1"/>
  <c r="A17" i="39" s="1"/>
  <c r="A18" i="39" s="1"/>
  <c r="A12" i="38"/>
  <c r="D25" i="61" l="1"/>
  <c r="E25" i="61"/>
  <c r="P83" i="38"/>
  <c r="P83" i="39"/>
  <c r="G9" i="55"/>
  <c r="I8" i="51"/>
  <c r="P7" i="39"/>
  <c r="P7" i="30"/>
  <c r="P7" i="28"/>
  <c r="P7" i="31"/>
  <c r="K8" i="50"/>
  <c r="I8" i="43"/>
  <c r="I129" i="43" s="1"/>
  <c r="P7" i="38"/>
  <c r="H205" i="50"/>
  <c r="H206" i="50" s="1"/>
  <c r="E205" i="50"/>
  <c r="F193" i="52"/>
  <c r="F207" i="52"/>
  <c r="D193" i="52"/>
  <c r="D198" i="52" s="1"/>
  <c r="D200" i="52" s="1"/>
  <c r="D207" i="52"/>
  <c r="E107" i="50"/>
  <c r="I107" i="50" s="1"/>
  <c r="P41" i="28"/>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I191" i="50" s="1"/>
  <c r="K191" i="50" s="1"/>
  <c r="G190" i="43" s="1"/>
  <c r="A128" i="43"/>
  <c r="A169" i="43"/>
  <c r="A84" i="43"/>
  <c r="A166" i="43"/>
  <c r="A81" i="43"/>
  <c r="A163" i="43"/>
  <c r="A122"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3" i="43"/>
  <c r="A42" i="43"/>
  <c r="A82" i="43"/>
  <c r="A125" i="43"/>
  <c r="A44" i="43"/>
  <c r="A47" i="43"/>
  <c r="A87" i="43"/>
  <c r="A41" i="43"/>
  <c r="P26" i="39"/>
  <c r="P17" i="39"/>
  <c r="P14" i="39"/>
  <c r="P18" i="39"/>
  <c r="I88" i="43" l="1"/>
  <c r="I48" i="43"/>
  <c r="I170" i="43"/>
  <c r="H193" i="50"/>
  <c r="H198" i="50" s="1"/>
  <c r="H200" i="50" s="1"/>
  <c r="H207" i="50"/>
  <c r="I139" i="51"/>
  <c r="I110" i="51"/>
  <c r="I46" i="51"/>
  <c r="I178" i="51"/>
  <c r="I209" i="51"/>
  <c r="I79" i="51"/>
  <c r="G193" i="52"/>
  <c r="F198" i="52"/>
  <c r="F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F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I193" i="52" l="1"/>
  <c r="G198" i="52"/>
  <c r="G200" i="52" s="1"/>
  <c r="P114" i="39"/>
  <c r="F202" i="43" s="1"/>
  <c r="E18" i="43"/>
  <c r="P114" i="38"/>
  <c r="F202" i="10" s="1"/>
  <c r="E15" i="43"/>
  <c r="D119" i="43"/>
  <c r="F119" i="43"/>
  <c r="H119" i="43" s="1"/>
  <c r="F131" i="51" s="1"/>
  <c r="H131" i="51" s="1"/>
  <c r="D109" i="43"/>
  <c r="F109" i="43"/>
  <c r="F63" i="43"/>
  <c r="D63" i="43"/>
  <c r="F25" i="43"/>
  <c r="D25" i="43"/>
  <c r="F100" i="43"/>
  <c r="D100" i="43"/>
  <c r="F94" i="43"/>
  <c r="D94" i="43"/>
  <c r="D38" i="43"/>
  <c r="E38" i="43" s="1"/>
  <c r="F38" i="43"/>
  <c r="F120" i="43"/>
  <c r="H120" i="43" s="1"/>
  <c r="F144" i="51" s="1"/>
  <c r="H144" i="51" s="1"/>
  <c r="D120" i="43"/>
  <c r="F104" i="43"/>
  <c r="D104" i="43"/>
  <c r="F64" i="43"/>
  <c r="D64" i="43"/>
  <c r="F70" i="43"/>
  <c r="D70" i="43"/>
  <c r="E70" i="43" s="1"/>
  <c r="F62" i="43"/>
  <c r="D62" i="43"/>
  <c r="F107" i="43"/>
  <c r="D107" i="43"/>
  <c r="D118" i="43"/>
  <c r="F118" i="43"/>
  <c r="H118" i="43" s="1"/>
  <c r="F130" i="51" s="1"/>
  <c r="H130" i="51" s="1"/>
  <c r="D99" i="43"/>
  <c r="F99" i="43"/>
  <c r="D57" i="43"/>
  <c r="E57" i="43" s="1"/>
  <c r="F57" i="43"/>
  <c r="F98" i="43"/>
  <c r="D98" i="43"/>
  <c r="D56" i="43"/>
  <c r="E56" i="43" s="1"/>
  <c r="F56" i="43"/>
  <c r="D69" i="43"/>
  <c r="F69" i="43"/>
  <c r="F116" i="43"/>
  <c r="D116" i="43"/>
  <c r="D97" i="43"/>
  <c r="F97" i="43"/>
  <c r="F53" i="43"/>
  <c r="D53" i="43"/>
  <c r="F105" i="43"/>
  <c r="D105" i="43"/>
  <c r="F114" i="43"/>
  <c r="D114" i="43"/>
  <c r="E114" i="43" s="1"/>
  <c r="F95" i="43"/>
  <c r="D95" i="43"/>
  <c r="F37" i="43"/>
  <c r="D37" i="43"/>
  <c r="D74" i="43"/>
  <c r="F74" i="43"/>
  <c r="F40" i="43"/>
  <c r="D40" i="43"/>
  <c r="E40" i="43" s="1"/>
  <c r="D115" i="43"/>
  <c r="F115" i="43"/>
  <c r="D121" i="43"/>
  <c r="F121" i="43"/>
  <c r="H121" i="43" s="1"/>
  <c r="F145" i="51" s="1"/>
  <c r="D61" i="43"/>
  <c r="F61" i="43"/>
  <c r="F112" i="43"/>
  <c r="D112" i="43"/>
  <c r="F77" i="43"/>
  <c r="D77" i="43"/>
  <c r="F26" i="43"/>
  <c r="D26" i="43"/>
  <c r="F66" i="43"/>
  <c r="D66" i="43"/>
  <c r="F65" i="43"/>
  <c r="D65" i="43"/>
  <c r="F110" i="43"/>
  <c r="D110" i="43"/>
  <c r="D75" i="43"/>
  <c r="F75" i="43"/>
  <c r="D72" i="43"/>
  <c r="F72" i="43"/>
  <c r="D117" i="43"/>
  <c r="F117" i="43"/>
  <c r="H117" i="43" s="1"/>
  <c r="F129" i="51" s="1"/>
  <c r="H129" i="51" s="1"/>
  <c r="D29" i="43"/>
  <c r="F29" i="43"/>
  <c r="F113" i="43"/>
  <c r="D113" i="43"/>
  <c r="F134" i="43"/>
  <c r="D134" i="43"/>
  <c r="D71" i="43"/>
  <c r="F71" i="43"/>
  <c r="D111" i="43"/>
  <c r="F111" i="43"/>
  <c r="D67" i="43"/>
  <c r="F67" i="43"/>
  <c r="F96" i="43"/>
  <c r="D96" i="43"/>
  <c r="E96" i="43" s="1"/>
  <c r="F54" i="43"/>
  <c r="D54" i="43"/>
  <c r="F108" i="43"/>
  <c r="D108" i="43"/>
  <c r="F73" i="43"/>
  <c r="D73" i="43"/>
  <c r="D28" i="43"/>
  <c r="F28" i="43"/>
  <c r="F27" i="43"/>
  <c r="D27" i="43"/>
  <c r="F106" i="43"/>
  <c r="D106" i="43"/>
  <c r="F68" i="43"/>
  <c r="D68" i="43"/>
  <c r="E68" i="43" s="1"/>
  <c r="D76" i="43"/>
  <c r="F76" i="43"/>
  <c r="D55" i="43"/>
  <c r="F55" i="43"/>
  <c r="F195" i="10"/>
  <c r="D195" i="10"/>
  <c r="F56" i="10"/>
  <c r="D56" i="10"/>
  <c r="F180" i="10"/>
  <c r="D180" i="10"/>
  <c r="F146" i="10"/>
  <c r="D146" i="10"/>
  <c r="F114" i="10"/>
  <c r="D114" i="10"/>
  <c r="E114" i="10" s="1"/>
  <c r="F38" i="10"/>
  <c r="D38" i="10"/>
  <c r="E38" i="10" s="1"/>
  <c r="F142" i="10"/>
  <c r="D142" i="10"/>
  <c r="D140" i="10"/>
  <c r="F140" i="10"/>
  <c r="F113" i="10"/>
  <c r="D113" i="10"/>
  <c r="F178" i="10"/>
  <c r="D178" i="10"/>
  <c r="F141" i="10"/>
  <c r="D141" i="10"/>
  <c r="F112" i="10"/>
  <c r="D112" i="10"/>
  <c r="F149" i="10"/>
  <c r="D149" i="10"/>
  <c r="F108" i="10"/>
  <c r="D108" i="10"/>
  <c r="F104" i="10"/>
  <c r="D104" i="10"/>
  <c r="D39" i="10"/>
  <c r="F39" i="10"/>
  <c r="D147" i="10"/>
  <c r="F147" i="10"/>
  <c r="F111" i="10"/>
  <c r="D111" i="10"/>
  <c r="F176" i="10"/>
  <c r="D176" i="10"/>
  <c r="F139" i="10"/>
  <c r="D139" i="10"/>
  <c r="F110" i="10"/>
  <c r="D110" i="10"/>
  <c r="F53" i="10"/>
  <c r="D53" i="10"/>
  <c r="D177" i="10"/>
  <c r="F177" i="10"/>
  <c r="F162" i="10"/>
  <c r="D162" i="10"/>
  <c r="F107" i="10"/>
  <c r="D107" i="10"/>
  <c r="F138" i="10"/>
  <c r="D138" i="10"/>
  <c r="D154" i="10"/>
  <c r="E154" i="10" s="1"/>
  <c r="F154" i="10"/>
  <c r="F134" i="10"/>
  <c r="D134" i="10"/>
  <c r="F106" i="10"/>
  <c r="D106" i="10"/>
  <c r="D181" i="10"/>
  <c r="F181" i="10"/>
  <c r="F120" i="10"/>
  <c r="D120" i="10"/>
  <c r="F160" i="10"/>
  <c r="D160" i="10"/>
  <c r="F105" i="10"/>
  <c r="D105" i="10"/>
  <c r="F179" i="10"/>
  <c r="D179" i="10"/>
  <c r="D117" i="10"/>
  <c r="F117" i="10"/>
  <c r="F155" i="10"/>
  <c r="D155" i="10"/>
  <c r="D121" i="10"/>
  <c r="E121" i="10" s="1"/>
  <c r="F121" i="10"/>
  <c r="F40" i="10"/>
  <c r="D40" i="10"/>
  <c r="F183" i="10"/>
  <c r="D183" i="10"/>
  <c r="D185" i="10"/>
  <c r="F185" i="10"/>
  <c r="F115" i="10"/>
  <c r="D115" i="10"/>
  <c r="F184" i="10"/>
  <c r="D184" i="10"/>
  <c r="F153" i="10"/>
  <c r="D153" i="10"/>
  <c r="F118" i="10"/>
  <c r="D118" i="10"/>
  <c r="F54" i="10"/>
  <c r="D54" i="10"/>
  <c r="F156" i="10"/>
  <c r="D156" i="10"/>
  <c r="E156" i="10" s="1"/>
  <c r="F37" i="10"/>
  <c r="D37" i="10"/>
  <c r="F190" i="10"/>
  <c r="D190" i="10"/>
  <c r="F182" i="10"/>
  <c r="D182" i="10"/>
  <c r="F148" i="10"/>
  <c r="D148" i="10"/>
  <c r="F116" i="10"/>
  <c r="D116" i="10"/>
  <c r="F175" i="10"/>
  <c r="D175" i="10"/>
  <c r="F191" i="10"/>
  <c r="D191" i="10"/>
  <c r="D161" i="10"/>
  <c r="F161" i="10"/>
  <c r="D28" i="10"/>
  <c r="F28" i="10"/>
  <c r="E18" i="10"/>
  <c r="E16" i="10"/>
  <c r="D29" i="10"/>
  <c r="F29" i="10"/>
  <c r="E15" i="10"/>
  <c r="D19" i="10"/>
  <c r="D25" i="10"/>
  <c r="F25" i="10"/>
  <c r="D26" i="10"/>
  <c r="F26" i="10"/>
  <c r="D27" i="10"/>
  <c r="F27" i="10"/>
  <c r="F20" i="10"/>
  <c r="D20" i="10"/>
  <c r="E17" i="10"/>
  <c r="F19" i="10"/>
  <c r="K136" i="50"/>
  <c r="K189" i="50" s="1"/>
  <c r="G106" i="43"/>
  <c r="G135" i="43" s="1"/>
  <c r="G188" i="43" s="1"/>
  <c r="E20" i="43"/>
  <c r="A65" i="43"/>
  <c r="D19" i="43"/>
  <c r="D22" i="43" s="1"/>
  <c r="F142" i="43"/>
  <c r="D142" i="43"/>
  <c r="D160" i="43"/>
  <c r="F160" i="43"/>
  <c r="F183" i="43"/>
  <c r="D183" i="43"/>
  <c r="F156" i="43"/>
  <c r="D156" i="43"/>
  <c r="E156" i="43" s="1"/>
  <c r="F181" i="43"/>
  <c r="D181" i="43"/>
  <c r="F185" i="43"/>
  <c r="D185" i="43"/>
  <c r="D155" i="43"/>
  <c r="F155" i="43"/>
  <c r="F138" i="43"/>
  <c r="D138" i="43"/>
  <c r="D190" i="43"/>
  <c r="F190" i="43"/>
  <c r="F147" i="43"/>
  <c r="D147" i="43"/>
  <c r="F149" i="43"/>
  <c r="D149" i="43"/>
  <c r="D180" i="43"/>
  <c r="F180" i="43"/>
  <c r="F195" i="43"/>
  <c r="D195" i="43"/>
  <c r="D182" i="43"/>
  <c r="F182" i="43"/>
  <c r="F148" i="43"/>
  <c r="D148" i="43"/>
  <c r="F175" i="43"/>
  <c r="D175" i="43"/>
  <c r="F191" i="43"/>
  <c r="D191" i="43"/>
  <c r="F179" i="43"/>
  <c r="D179" i="43"/>
  <c r="E179" i="43" s="1"/>
  <c r="D184" i="43"/>
  <c r="F184" i="43"/>
  <c r="F140" i="43"/>
  <c r="D140" i="43"/>
  <c r="D141" i="43"/>
  <c r="F141" i="43"/>
  <c r="D153" i="43"/>
  <c r="E153" i="43" s="1"/>
  <c r="F153" i="43"/>
  <c r="F154" i="43"/>
  <c r="D154" i="43"/>
  <c r="E154" i="43" s="1"/>
  <c r="D178" i="43"/>
  <c r="F178" i="43"/>
  <c r="D139" i="43"/>
  <c r="F139" i="43"/>
  <c r="D176" i="43"/>
  <c r="F176" i="43"/>
  <c r="D146" i="43"/>
  <c r="F146" i="43"/>
  <c r="F161" i="43"/>
  <c r="D161" i="43"/>
  <c r="F177" i="43"/>
  <c r="D177" i="43"/>
  <c r="F162" i="43"/>
  <c r="D162" i="43"/>
  <c r="A15" i="38"/>
  <c r="F19" i="43"/>
  <c r="F22" i="43" s="1"/>
  <c r="E98" i="43" l="1"/>
  <c r="E121" i="43"/>
  <c r="E99" i="43"/>
  <c r="E113" i="43"/>
  <c r="G216" i="51"/>
  <c r="I198" i="52"/>
  <c r="I200" i="52" s="1"/>
  <c r="E55" i="43"/>
  <c r="E67" i="43"/>
  <c r="E71" i="43"/>
  <c r="E117" i="43"/>
  <c r="E75" i="43"/>
  <c r="E118" i="43"/>
  <c r="E109" i="43"/>
  <c r="F101" i="43"/>
  <c r="E106" i="43"/>
  <c r="E108" i="43"/>
  <c r="E134" i="43"/>
  <c r="E110" i="43"/>
  <c r="E66" i="43"/>
  <c r="E77" i="43"/>
  <c r="E95" i="43"/>
  <c r="E105" i="43"/>
  <c r="E107" i="43"/>
  <c r="E100" i="43"/>
  <c r="E63" i="43"/>
  <c r="E155" i="43"/>
  <c r="E27" i="43"/>
  <c r="E73" i="43"/>
  <c r="E54" i="43"/>
  <c r="E65" i="43"/>
  <c r="E26" i="43"/>
  <c r="E112" i="43"/>
  <c r="E37" i="43"/>
  <c r="D58" i="43"/>
  <c r="E53" i="43"/>
  <c r="E116" i="43"/>
  <c r="E62" i="43"/>
  <c r="E64" i="43"/>
  <c r="E120" i="43"/>
  <c r="E94" i="43"/>
  <c r="D101" i="43"/>
  <c r="D30" i="43"/>
  <c r="D32" i="43" s="1"/>
  <c r="E25" i="43"/>
  <c r="F58" i="43"/>
  <c r="F30" i="43"/>
  <c r="F32" i="43" s="1"/>
  <c r="F78" i="43"/>
  <c r="E104" i="43"/>
  <c r="D135" i="43"/>
  <c r="F186" i="43"/>
  <c r="E178" i="43"/>
  <c r="E180" i="43"/>
  <c r="D186" i="43"/>
  <c r="E76" i="43"/>
  <c r="E28" i="43"/>
  <c r="E111" i="43"/>
  <c r="E29" i="43"/>
  <c r="E72" i="43"/>
  <c r="D78" i="43"/>
  <c r="E61" i="43"/>
  <c r="E115" i="43"/>
  <c r="E74" i="43"/>
  <c r="E97" i="43"/>
  <c r="E69" i="43"/>
  <c r="F135" i="43"/>
  <c r="E119" i="43"/>
  <c r="E177" i="10"/>
  <c r="E147" i="10"/>
  <c r="E161" i="10"/>
  <c r="E185" i="10"/>
  <c r="E181" i="10"/>
  <c r="F143" i="10"/>
  <c r="E39" i="10"/>
  <c r="E140" i="10"/>
  <c r="E191" i="10"/>
  <c r="E116" i="10"/>
  <c r="E182" i="10"/>
  <c r="E54" i="10"/>
  <c r="E115" i="10"/>
  <c r="E183" i="10"/>
  <c r="E105" i="10"/>
  <c r="E120" i="10"/>
  <c r="E106" i="10"/>
  <c r="E107" i="10"/>
  <c r="E110" i="10"/>
  <c r="E149" i="10"/>
  <c r="E141" i="10"/>
  <c r="E113" i="10"/>
  <c r="E142" i="10"/>
  <c r="E180" i="10"/>
  <c r="F186" i="10"/>
  <c r="E37" i="10"/>
  <c r="D58" i="10"/>
  <c r="F58" i="10"/>
  <c r="E117" i="10"/>
  <c r="E20" i="10"/>
  <c r="E175" i="10"/>
  <c r="E148" i="10"/>
  <c r="E190" i="10"/>
  <c r="E118" i="10"/>
  <c r="E184" i="10"/>
  <c r="E40" i="10"/>
  <c r="E155" i="10"/>
  <c r="E179" i="10"/>
  <c r="D186" i="10"/>
  <c r="E160" i="10"/>
  <c r="E134" i="10"/>
  <c r="D143" i="10"/>
  <c r="E138" i="10"/>
  <c r="E162" i="10"/>
  <c r="E53" i="10"/>
  <c r="E139" i="10"/>
  <c r="E111" i="10"/>
  <c r="E108" i="10"/>
  <c r="E112" i="10"/>
  <c r="E178" i="10"/>
  <c r="D150" i="10"/>
  <c r="E146" i="10"/>
  <c r="E56" i="10"/>
  <c r="F150" i="10"/>
  <c r="E176" i="10"/>
  <c r="E104" i="10"/>
  <c r="D135" i="10"/>
  <c r="E153" i="10"/>
  <c r="D157" i="10"/>
  <c r="F157" i="10"/>
  <c r="F135" i="10"/>
  <c r="F22" i="10"/>
  <c r="F30" i="10"/>
  <c r="D22" i="10"/>
  <c r="E26" i="10"/>
  <c r="E27" i="10"/>
  <c r="D30" i="10"/>
  <c r="E25" i="10"/>
  <c r="E29" i="10"/>
  <c r="E28" i="10"/>
  <c r="A66" i="43"/>
  <c r="E181" i="43"/>
  <c r="E183" i="43"/>
  <c r="E142" i="43"/>
  <c r="E162" i="43"/>
  <c r="E161" i="43"/>
  <c r="E185" i="43"/>
  <c r="E141" i="43"/>
  <c r="E182" i="43"/>
  <c r="E177" i="43"/>
  <c r="E184" i="43"/>
  <c r="E190" i="43"/>
  <c r="F150" i="43"/>
  <c r="D157" i="43"/>
  <c r="F143" i="43"/>
  <c r="D150" i="43"/>
  <c r="E146" i="43"/>
  <c r="E139" i="43"/>
  <c r="E191" i="43"/>
  <c r="E148" i="43"/>
  <c r="E149" i="43"/>
  <c r="E160" i="43"/>
  <c r="E176" i="43"/>
  <c r="F157" i="43"/>
  <c r="E140" i="43"/>
  <c r="E175" i="43"/>
  <c r="E147" i="43"/>
  <c r="E138" i="43"/>
  <c r="D143" i="43"/>
  <c r="A16" i="38"/>
  <c r="A17" i="38" s="1"/>
  <c r="F35" i="12" l="1"/>
  <c r="G221" i="51"/>
  <c r="G223" i="51" s="1"/>
  <c r="D188" i="43"/>
  <c r="D197" i="43" s="1"/>
  <c r="D199" i="43" s="1"/>
  <c r="F188" i="43"/>
  <c r="F197" i="43" s="1"/>
  <c r="F199" i="43" s="1"/>
  <c r="F201" i="43" s="1"/>
  <c r="F32" i="10"/>
  <c r="F188" i="10"/>
  <c r="F197" i="10" s="1"/>
  <c r="D188" i="10"/>
  <c r="D197" i="10" s="1"/>
  <c r="D32" i="10"/>
  <c r="A67" i="43"/>
  <c r="H174" i="32"/>
  <c r="E174" i="32"/>
  <c r="D174" i="32"/>
  <c r="H133" i="32"/>
  <c r="E133" i="32"/>
  <c r="D133" i="32"/>
  <c r="H92" i="32"/>
  <c r="E92" i="32"/>
  <c r="D92" i="32"/>
  <c r="H52" i="32"/>
  <c r="E52" i="32"/>
  <c r="D52" i="32"/>
  <c r="H173" i="32"/>
  <c r="E10" i="32"/>
  <c r="D10" i="32"/>
  <c r="D199" i="10" l="1"/>
  <c r="F199" i="10"/>
  <c r="F201" i="10" s="1"/>
  <c r="D173" i="32"/>
  <c r="H132" i="32"/>
  <c r="H51" i="32"/>
  <c r="D91" i="32"/>
  <c r="H91" i="32"/>
  <c r="E91" i="32"/>
  <c r="E173" i="32"/>
  <c r="D51" i="32"/>
  <c r="D132" i="32"/>
  <c r="E51" i="32"/>
  <c r="E132" i="32"/>
  <c r="A68" i="43"/>
  <c r="A69" i="43" l="1"/>
  <c r="A18" i="38"/>
  <c r="A19" i="38" s="1"/>
  <c r="A70" i="43" l="1"/>
  <c r="A71" i="43" s="1"/>
  <c r="A72" i="43" s="1"/>
  <c r="A73" i="43" s="1"/>
  <c r="A74" i="43" s="1"/>
  <c r="A75" i="43" s="1"/>
  <c r="A76" i="43" s="1"/>
  <c r="A77" i="43" s="1"/>
  <c r="A78" i="43" s="1"/>
  <c r="A93" i="43" s="1"/>
  <c r="A94" i="43" s="1"/>
  <c r="A95" i="43" l="1"/>
  <c r="A96" i="43" s="1"/>
  <c r="A97" i="43" s="1"/>
  <c r="A98" i="43" s="1"/>
  <c r="A99" i="43" s="1"/>
  <c r="A100" i="43" s="1"/>
  <c r="A101" i="43" l="1"/>
  <c r="A103" i="43" s="1"/>
  <c r="A104" i="43" s="1"/>
  <c r="A105" i="43" s="1"/>
  <c r="A106" i="43" s="1"/>
  <c r="A107" i="43" s="1"/>
  <c r="A108" i="43" s="1"/>
  <c r="A109" i="43" s="1"/>
  <c r="A110" i="43" s="1"/>
  <c r="A111" i="43" s="1"/>
  <c r="A112" i="43" s="1"/>
  <c r="A113" i="43" s="1"/>
  <c r="A114" i="43" s="1"/>
  <c r="A115" i="43" s="1"/>
  <c r="A116" i="43" s="1"/>
  <c r="A20" i="38"/>
  <c r="A134" i="43" l="1"/>
  <c r="A117" i="43"/>
  <c r="A118" i="43" s="1"/>
  <c r="A119" i="43" s="1"/>
  <c r="A120" i="43" s="1"/>
  <c r="A121" i="43" s="1"/>
  <c r="A21" i="38"/>
  <c r="A135" i="43" l="1"/>
  <c r="A137" i="43" s="1"/>
  <c r="A138" i="43" s="1"/>
  <c r="A139" i="43" s="1"/>
  <c r="A140" i="43" s="1"/>
  <c r="A141" i="43" s="1"/>
  <c r="A142" i="43" s="1"/>
  <c r="A143" i="43" s="1"/>
  <c r="A145" i="43" s="1"/>
  <c r="A146" i="43" s="1"/>
  <c r="A147" i="43" s="1"/>
  <c r="A148" i="43" s="1"/>
  <c r="A149" i="43" s="1"/>
  <c r="A150" i="43" s="1"/>
  <c r="A152" i="43" s="1"/>
  <c r="A153" i="43" s="1"/>
  <c r="A154" i="43" s="1"/>
  <c r="A155" i="43" s="1"/>
  <c r="A156" i="43" s="1"/>
  <c r="A157" i="43" s="1"/>
  <c r="A159" i="43" s="1"/>
  <c r="A160" i="43" s="1"/>
  <c r="A161" i="43" s="1"/>
  <c r="A162" i="43" s="1"/>
  <c r="A175" i="43" s="1"/>
  <c r="A176" i="43" s="1"/>
  <c r="A177" i="43" s="1"/>
  <c r="A178" i="43" s="1"/>
  <c r="A179" i="43" s="1"/>
  <c r="A180" i="43" s="1"/>
  <c r="A181" i="43" s="1"/>
  <c r="A182" i="43" s="1"/>
  <c r="A183" i="43" s="1"/>
  <c r="A184" i="43" s="1"/>
  <c r="A185" i="43" s="1"/>
  <c r="A186" i="43" s="1"/>
  <c r="A188" i="43" s="1"/>
  <c r="A190" i="43" s="1"/>
  <c r="A191" i="43" s="1"/>
  <c r="A192" i="43" s="1"/>
  <c r="A193" i="43" s="1"/>
  <c r="A194" i="43" s="1"/>
  <c r="A195" i="43" s="1"/>
  <c r="A197" i="43" s="1"/>
  <c r="A199" i="43" s="1"/>
  <c r="A22" i="38"/>
  <c r="A23" i="38" l="1"/>
  <c r="A24" i="38" l="1"/>
  <c r="A25" i="38" l="1"/>
  <c r="K8" i="32"/>
  <c r="K169" i="32"/>
  <c r="K128" i="32"/>
  <c r="K87" i="32"/>
  <c r="K47" i="32"/>
  <c r="A26" i="38" l="1"/>
  <c r="A27" i="38" s="1"/>
  <c r="A28" i="38" s="1"/>
  <c r="A29" i="38" s="1"/>
  <c r="A30" i="38" s="1"/>
  <c r="A31" i="38" s="1"/>
  <c r="A32" i="38" s="1"/>
  <c r="A33" i="38" s="1"/>
  <c r="C17" i="35"/>
  <c r="C15" i="35"/>
  <c r="A11" i="35"/>
  <c r="A9" i="35"/>
  <c r="H76" i="43" l="1"/>
  <c r="F88" i="51" s="1"/>
  <c r="H88" i="51" s="1"/>
  <c r="H73" i="43"/>
  <c r="F85" i="51" s="1"/>
  <c r="H85" i="51" s="1"/>
  <c r="H74" i="43"/>
  <c r="F86" i="51" s="1"/>
  <c r="H86" i="51" s="1"/>
  <c r="H134" i="43"/>
  <c r="F146" i="51" s="1"/>
  <c r="H146" i="51" s="1"/>
  <c r="H181" i="43"/>
  <c r="F193" i="51" s="1"/>
  <c r="H193" i="51" s="1"/>
  <c r="H38" i="43"/>
  <c r="F38" i="51" s="1"/>
  <c r="H38" i="51" s="1"/>
  <c r="H72" i="43"/>
  <c r="F84" i="51" s="1"/>
  <c r="H84" i="51" s="1"/>
  <c r="H75" i="43"/>
  <c r="F87" i="51" s="1"/>
  <c r="H87" i="51" s="1"/>
  <c r="H71" i="43"/>
  <c r="F71" i="51" s="1"/>
  <c r="H71" i="51" s="1"/>
  <c r="H140" i="43"/>
  <c r="F152" i="51" s="1"/>
  <c r="H152" i="51" s="1"/>
  <c r="K171" i="32"/>
  <c r="K89" i="32"/>
  <c r="H38" i="32"/>
  <c r="A7" i="32"/>
  <c r="A4" i="32"/>
  <c r="A2" i="32"/>
  <c r="A1" i="32"/>
  <c r="G203" i="32" l="1"/>
  <c r="G204" i="32" s="1"/>
  <c r="E203" i="32"/>
  <c r="H203" i="32"/>
  <c r="H204" i="32" s="1"/>
  <c r="F203" i="32"/>
  <c r="F204" i="32" s="1"/>
  <c r="H205" i="32"/>
  <c r="F205" i="32"/>
  <c r="F206" i="32" s="1"/>
  <c r="F193" i="32" s="1"/>
  <c r="G205" i="32"/>
  <c r="G206" i="32" s="1"/>
  <c r="G193" i="32" s="1"/>
  <c r="E205" i="32"/>
  <c r="H59" i="32"/>
  <c r="H189" i="32" s="1"/>
  <c r="A43" i="32"/>
  <c r="A85" i="32"/>
  <c r="A123" i="32"/>
  <c r="H25" i="43"/>
  <c r="F25" i="51" s="1"/>
  <c r="H25" i="51" s="1"/>
  <c r="H94" i="43"/>
  <c r="H194" i="43"/>
  <c r="F218" i="51" s="1"/>
  <c r="H218" i="51" s="1"/>
  <c r="H195" i="43"/>
  <c r="F219" i="51" s="1"/>
  <c r="H219" i="51" s="1"/>
  <c r="H191" i="43"/>
  <c r="F215" i="51" s="1"/>
  <c r="H215" i="51" s="1"/>
  <c r="H184" i="43"/>
  <c r="F196" i="51" s="1"/>
  <c r="H196" i="51" s="1"/>
  <c r="H183" i="43"/>
  <c r="F195" i="51" s="1"/>
  <c r="H195" i="51" s="1"/>
  <c r="H182" i="43"/>
  <c r="F194" i="51" s="1"/>
  <c r="H194" i="51" s="1"/>
  <c r="H185" i="43"/>
  <c r="F197" i="51" s="1"/>
  <c r="H197" i="51" s="1"/>
  <c r="H179" i="43"/>
  <c r="F191" i="51" s="1"/>
  <c r="H191" i="51" s="1"/>
  <c r="H177" i="43"/>
  <c r="F189" i="51" s="1"/>
  <c r="H189" i="51" s="1"/>
  <c r="H175" i="43"/>
  <c r="F187" i="51" s="1"/>
  <c r="H187" i="51" s="1"/>
  <c r="H176" i="43"/>
  <c r="F188" i="51" s="1"/>
  <c r="H188" i="51" s="1"/>
  <c r="H162" i="43"/>
  <c r="F186" i="51" s="1"/>
  <c r="H186" i="51" s="1"/>
  <c r="H161" i="43"/>
  <c r="F185" i="51" s="1"/>
  <c r="H185" i="51" s="1"/>
  <c r="H178" i="43"/>
  <c r="F190" i="51" s="1"/>
  <c r="H190" i="51" s="1"/>
  <c r="H180" i="43"/>
  <c r="F192" i="51" s="1"/>
  <c r="H192" i="51" s="1"/>
  <c r="H155" i="43"/>
  <c r="F167" i="51" s="1"/>
  <c r="H167" i="51" s="1"/>
  <c r="H156" i="43"/>
  <c r="F168" i="51" s="1"/>
  <c r="H168" i="51" s="1"/>
  <c r="H154" i="43"/>
  <c r="F166" i="51" s="1"/>
  <c r="H166" i="51" s="1"/>
  <c r="H148" i="43"/>
  <c r="F160" i="51" s="1"/>
  <c r="H160" i="51" s="1"/>
  <c r="H149" i="43"/>
  <c r="F161" i="51" s="1"/>
  <c r="H161" i="51" s="1"/>
  <c r="H142" i="43"/>
  <c r="F154" i="51" s="1"/>
  <c r="H154" i="51" s="1"/>
  <c r="H141" i="43"/>
  <c r="F153" i="51" s="1"/>
  <c r="H153" i="51" s="1"/>
  <c r="H139" i="43"/>
  <c r="F151" i="51" s="1"/>
  <c r="H151" i="51" s="1"/>
  <c r="H114" i="43"/>
  <c r="F126" i="51" s="1"/>
  <c r="H126" i="51" s="1"/>
  <c r="H110" i="43"/>
  <c r="F122" i="51" s="1"/>
  <c r="H122" i="51" s="1"/>
  <c r="H113" i="43"/>
  <c r="F125" i="51" s="1"/>
  <c r="H125" i="51" s="1"/>
  <c r="H112" i="43"/>
  <c r="F124" i="51" s="1"/>
  <c r="H124" i="51" s="1"/>
  <c r="H106" i="43"/>
  <c r="F118" i="51" s="1"/>
  <c r="H118" i="51" s="1"/>
  <c r="H111" i="43"/>
  <c r="F123" i="51" s="1"/>
  <c r="H123" i="51" s="1"/>
  <c r="H108" i="43"/>
  <c r="F120" i="51" s="1"/>
  <c r="H120" i="51" s="1"/>
  <c r="H105" i="43"/>
  <c r="F117" i="51" s="1"/>
  <c r="H117" i="51" s="1"/>
  <c r="H116" i="43"/>
  <c r="F128" i="51" s="1"/>
  <c r="H128" i="51" s="1"/>
  <c r="H109" i="43"/>
  <c r="F121" i="51" s="1"/>
  <c r="H121" i="51" s="1"/>
  <c r="H115" i="43"/>
  <c r="F127" i="51" s="1"/>
  <c r="H127" i="51" s="1"/>
  <c r="H107" i="43"/>
  <c r="F119" i="51" s="1"/>
  <c r="H119" i="51" s="1"/>
  <c r="H97" i="43"/>
  <c r="F97" i="51" s="1"/>
  <c r="H97" i="51" s="1"/>
  <c r="H99" i="43"/>
  <c r="F99" i="51" s="1"/>
  <c r="H99" i="51" s="1"/>
  <c r="H96" i="43"/>
  <c r="F96" i="51" s="1"/>
  <c r="H96" i="51" s="1"/>
  <c r="H95"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1" i="43"/>
  <c r="F21" i="51" s="1"/>
  <c r="H21" i="51" s="1"/>
  <c r="H29" i="43"/>
  <c r="F29" i="51" s="1"/>
  <c r="H29" i="51" s="1"/>
  <c r="K130" i="32"/>
  <c r="K49" i="32"/>
  <c r="A167" i="32"/>
  <c r="A126" i="32"/>
  <c r="A42" i="32"/>
  <c r="A124" i="32"/>
  <c r="A165" i="32"/>
  <c r="A83" i="32"/>
  <c r="A129" i="32"/>
  <c r="A170" i="32"/>
  <c r="A48" i="32"/>
  <c r="A88" i="32"/>
  <c r="A164" i="32"/>
  <c r="A82" i="32"/>
  <c r="A45" i="32"/>
  <c r="F94" i="51" l="1"/>
  <c r="H94" i="51" s="1"/>
  <c r="F194" i="32"/>
  <c r="F198" i="32" s="1"/>
  <c r="F200" i="32" s="1"/>
  <c r="F207" i="32"/>
  <c r="G207" i="32"/>
  <c r="G194" i="32"/>
  <c r="G198" i="32" s="1"/>
  <c r="G200" i="32" s="1"/>
  <c r="H26" i="51"/>
  <c r="H98" i="43"/>
  <c r="F98" i="51" s="1"/>
  <c r="H98" i="51" s="1"/>
  <c r="E38" i="12"/>
  <c r="E37" i="12"/>
  <c r="E34" i="12"/>
  <c r="H160" i="43"/>
  <c r="F184" i="51" s="1"/>
  <c r="F198" i="51" s="1"/>
  <c r="H153" i="43"/>
  <c r="F165" i="51" s="1"/>
  <c r="H146" i="43"/>
  <c r="F158" i="51" s="1"/>
  <c r="H138" i="43"/>
  <c r="F150" i="51" s="1"/>
  <c r="H104" i="43"/>
  <c r="H135" i="43" s="1"/>
  <c r="H61" i="43"/>
  <c r="H37" i="43"/>
  <c r="H58" i="43" s="1"/>
  <c r="H28" i="43"/>
  <c r="F28" i="51" s="1"/>
  <c r="H28" i="51" s="1"/>
  <c r="H100" i="43"/>
  <c r="F100" i="51" s="1"/>
  <c r="H100" i="51" s="1"/>
  <c r="H101" i="43" l="1"/>
  <c r="E24" i="12" s="1"/>
  <c r="E25" i="12"/>
  <c r="F116" i="51"/>
  <c r="F147" i="51" s="1"/>
  <c r="E22" i="12"/>
  <c r="F37" i="51"/>
  <c r="F58" i="51" s="1"/>
  <c r="H158" i="51"/>
  <c r="H78" i="43"/>
  <c r="E23" i="12" s="1"/>
  <c r="G23" i="12" s="1"/>
  <c r="F61" i="51"/>
  <c r="F90" i="51" s="1"/>
  <c r="F169" i="51"/>
  <c r="H165" i="51"/>
  <c r="H169" i="51" s="1"/>
  <c r="H184" i="51"/>
  <c r="H198" i="51" s="1"/>
  <c r="H101" i="51"/>
  <c r="F155" i="51"/>
  <c r="H150" i="51"/>
  <c r="H155" i="51" s="1"/>
  <c r="F101" i="51"/>
  <c r="H186"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7" i="43"/>
  <c r="E28" i="12" s="1"/>
  <c r="H143" i="43"/>
  <c r="E26" i="12" s="1"/>
  <c r="H20" i="43"/>
  <c r="F20" i="51" s="1"/>
  <c r="H20" i="51" s="1"/>
  <c r="D191" i="32"/>
  <c r="D148" i="32"/>
  <c r="P41" i="30"/>
  <c r="P40" i="30"/>
  <c r="P38" i="30"/>
  <c r="B38" i="30"/>
  <c r="P37" i="30"/>
  <c r="B37" i="30"/>
  <c r="P36" i="30"/>
  <c r="B36" i="30"/>
  <c r="P35" i="30"/>
  <c r="B35" i="30"/>
  <c r="P34" i="30"/>
  <c r="B34" i="30"/>
  <c r="P33" i="30"/>
  <c r="B33" i="30"/>
  <c r="P30" i="30"/>
  <c r="P28" i="30"/>
  <c r="P26" i="30"/>
  <c r="P25" i="30"/>
  <c r="P24" i="30"/>
  <c r="H116" i="51" l="1"/>
  <c r="H37" i="51"/>
  <c r="H58" i="51" s="1"/>
  <c r="H61" i="51"/>
  <c r="H90" i="51" s="1"/>
  <c r="E19" i="32"/>
  <c r="I19" i="32" s="1"/>
  <c r="K19" i="32" s="1"/>
  <c r="G18" i="10" s="1"/>
  <c r="E185" i="32"/>
  <c r="I185" i="32" s="1"/>
  <c r="K185" i="32" s="1"/>
  <c r="E183" i="32"/>
  <c r="I183" i="32" s="1"/>
  <c r="K183" i="32" s="1"/>
  <c r="E181" i="32"/>
  <c r="I181" i="32" s="1"/>
  <c r="K181" i="32" s="1"/>
  <c r="E179" i="32"/>
  <c r="I179" i="32" s="1"/>
  <c r="K179" i="32" s="1"/>
  <c r="E177" i="32"/>
  <c r="I177" i="32" s="1"/>
  <c r="E162" i="32"/>
  <c r="I162" i="32" s="1"/>
  <c r="K162" i="32" s="1"/>
  <c r="G161" i="10" s="1"/>
  <c r="H161" i="10" s="1"/>
  <c r="D185" i="51" s="1"/>
  <c r="E185" i="51" s="1"/>
  <c r="E157" i="32"/>
  <c r="I157" i="32" s="1"/>
  <c r="K157" i="32" s="1"/>
  <c r="G156" i="10" s="1"/>
  <c r="H156" i="10" s="1"/>
  <c r="D168" i="51" s="1"/>
  <c r="E168" i="51" s="1"/>
  <c r="E155" i="32"/>
  <c r="I155" i="32" s="1"/>
  <c r="K155" i="32" s="1"/>
  <c r="G154" i="10" s="1"/>
  <c r="H154" i="10" s="1"/>
  <c r="D166" i="51" s="1"/>
  <c r="E166" i="51" s="1"/>
  <c r="E150" i="32"/>
  <c r="I150" i="32" s="1"/>
  <c r="K150" i="32" s="1"/>
  <c r="G149" i="10" s="1"/>
  <c r="H149" i="10" s="1"/>
  <c r="D161" i="51" s="1"/>
  <c r="E161" i="51" s="1"/>
  <c r="E148" i="32"/>
  <c r="E143" i="32"/>
  <c r="I143" i="32" s="1"/>
  <c r="K143" i="32" s="1"/>
  <c r="G142" i="10" s="1"/>
  <c r="H142" i="10" s="1"/>
  <c r="D154" i="51" s="1"/>
  <c r="E154" i="51" s="1"/>
  <c r="E141" i="32"/>
  <c r="I141" i="32" s="1"/>
  <c r="K141" i="32" s="1"/>
  <c r="G140" i="10" s="1"/>
  <c r="H140" i="10" s="1"/>
  <c r="D152" i="51" s="1"/>
  <c r="E152" i="51" s="1"/>
  <c r="E139" i="32"/>
  <c r="E122" i="32"/>
  <c r="I122" i="32" s="1"/>
  <c r="K122" i="32" s="1"/>
  <c r="G121" i="10" s="1"/>
  <c r="H121" i="10" s="1"/>
  <c r="E115" i="32"/>
  <c r="I115" i="32" s="1"/>
  <c r="K115" i="32" s="1"/>
  <c r="G114" i="10" s="1"/>
  <c r="H114" i="10" s="1"/>
  <c r="D126" i="51" s="1"/>
  <c r="E126" i="51" s="1"/>
  <c r="E105" i="32"/>
  <c r="I105" i="32" s="1"/>
  <c r="K105" i="32" s="1"/>
  <c r="G104" i="10" s="1"/>
  <c r="E100" i="32"/>
  <c r="I100" i="32" s="1"/>
  <c r="K100" i="32" s="1"/>
  <c r="G99" i="10" s="1"/>
  <c r="H99" i="10" s="1"/>
  <c r="D99" i="51" s="1"/>
  <c r="E99" i="51" s="1"/>
  <c r="E98" i="32"/>
  <c r="I98" i="32" s="1"/>
  <c r="K98" i="32" s="1"/>
  <c r="G97" i="10" s="1"/>
  <c r="H97" i="10" s="1"/>
  <c r="D97" i="51" s="1"/>
  <c r="E97" i="51" s="1"/>
  <c r="E96" i="32"/>
  <c r="I96" i="32" s="1"/>
  <c r="K96" i="32" s="1"/>
  <c r="G95" i="10" s="1"/>
  <c r="H95" i="10" s="1"/>
  <c r="D95" i="51" s="1"/>
  <c r="E95" i="51" s="1"/>
  <c r="E38" i="32"/>
  <c r="E29" i="32"/>
  <c r="I29" i="32" s="1"/>
  <c r="K29" i="32" s="1"/>
  <c r="G28" i="10" s="1"/>
  <c r="H28" i="10" s="1"/>
  <c r="D28" i="51" s="1"/>
  <c r="E28" i="51" s="1"/>
  <c r="E195" i="32"/>
  <c r="I195" i="32" s="1"/>
  <c r="K195" i="32" s="1"/>
  <c r="G194" i="10" s="1"/>
  <c r="E119" i="32"/>
  <c r="I119" i="32" s="1"/>
  <c r="K119" i="32" s="1"/>
  <c r="G118" i="10" s="1"/>
  <c r="H118" i="10" s="1"/>
  <c r="D130" i="51" s="1"/>
  <c r="E130" i="51" s="1"/>
  <c r="E109" i="32"/>
  <c r="I109" i="32" s="1"/>
  <c r="K109" i="32" s="1"/>
  <c r="G108" i="10" s="1"/>
  <c r="H108"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6" i="32"/>
  <c r="I186" i="32" s="1"/>
  <c r="K186" i="32" s="1"/>
  <c r="E184" i="32"/>
  <c r="I184" i="32" s="1"/>
  <c r="K184" i="32" s="1"/>
  <c r="E182" i="32"/>
  <c r="I182" i="32" s="1"/>
  <c r="K182" i="32" s="1"/>
  <c r="E180" i="32"/>
  <c r="I180" i="32" s="1"/>
  <c r="K180" i="32" s="1"/>
  <c r="E178" i="32"/>
  <c r="I178" i="32" s="1"/>
  <c r="K178" i="32" s="1"/>
  <c r="E176" i="32"/>
  <c r="I176" i="32" s="1"/>
  <c r="K176" i="32" s="1"/>
  <c r="G175" i="10" s="1"/>
  <c r="H175" i="10" s="1"/>
  <c r="D187" i="51" s="1"/>
  <c r="E187" i="51" s="1"/>
  <c r="E163" i="32"/>
  <c r="I163" i="32" s="1"/>
  <c r="K163" i="32" s="1"/>
  <c r="G162" i="10" s="1"/>
  <c r="H162" i="10" s="1"/>
  <c r="D186" i="51" s="1"/>
  <c r="E186" i="51" s="1"/>
  <c r="E161" i="32"/>
  <c r="E156" i="32"/>
  <c r="I156" i="32" s="1"/>
  <c r="K156" i="32" s="1"/>
  <c r="G155" i="10" s="1"/>
  <c r="H155" i="10" s="1"/>
  <c r="D167" i="51" s="1"/>
  <c r="E167" i="51" s="1"/>
  <c r="E154" i="32"/>
  <c r="E149" i="32"/>
  <c r="I149" i="32" s="1"/>
  <c r="K149" i="32" s="1"/>
  <c r="G148" i="10" s="1"/>
  <c r="H148" i="10" s="1"/>
  <c r="D160" i="51" s="1"/>
  <c r="E160" i="51" s="1"/>
  <c r="E147" i="32"/>
  <c r="E142" i="32"/>
  <c r="I142" i="32" s="1"/>
  <c r="K142" i="32" s="1"/>
  <c r="G141" i="10" s="1"/>
  <c r="H141" i="10" s="1"/>
  <c r="D153" i="51" s="1"/>
  <c r="E153" i="51" s="1"/>
  <c r="E140" i="32"/>
  <c r="I140" i="32" s="1"/>
  <c r="K140" i="32" s="1"/>
  <c r="G139" i="10" s="1"/>
  <c r="H139" i="10" s="1"/>
  <c r="D151" i="51" s="1"/>
  <c r="E151" i="51" s="1"/>
  <c r="E135" i="32"/>
  <c r="I135" i="32" s="1"/>
  <c r="K135" i="32" s="1"/>
  <c r="E116" i="32"/>
  <c r="I116" i="32" s="1"/>
  <c r="K116" i="32" s="1"/>
  <c r="G115" i="10" s="1"/>
  <c r="H115" i="10" s="1"/>
  <c r="D127" i="51" s="1"/>
  <c r="E127" i="51" s="1"/>
  <c r="E114" i="32"/>
  <c r="I114" i="32" s="1"/>
  <c r="K114" i="32" s="1"/>
  <c r="G113" i="10" s="1"/>
  <c r="H113" i="10" s="1"/>
  <c r="D125" i="51" s="1"/>
  <c r="E125" i="51" s="1"/>
  <c r="E106" i="32"/>
  <c r="I106" i="32" s="1"/>
  <c r="K106" i="32" s="1"/>
  <c r="G105" i="10" s="1"/>
  <c r="H105" i="10" s="1"/>
  <c r="D117" i="51" s="1"/>
  <c r="E117" i="51" s="1"/>
  <c r="E101" i="32"/>
  <c r="I101" i="32" s="1"/>
  <c r="K101" i="32" s="1"/>
  <c r="G100" i="10" s="1"/>
  <c r="E99" i="32"/>
  <c r="I99" i="32" s="1"/>
  <c r="K99" i="32" s="1"/>
  <c r="G98" i="10" s="1"/>
  <c r="H98" i="10" s="1"/>
  <c r="D98" i="51" s="1"/>
  <c r="E98" i="51" s="1"/>
  <c r="E97" i="32"/>
  <c r="I97" i="32" s="1"/>
  <c r="K97" i="32" s="1"/>
  <c r="G96" i="10" s="1"/>
  <c r="H96" i="10" s="1"/>
  <c r="D96" i="51" s="1"/>
  <c r="E96" i="51" s="1"/>
  <c r="E95" i="32"/>
  <c r="E30" i="32"/>
  <c r="I30" i="32" s="1"/>
  <c r="K30" i="32" s="1"/>
  <c r="G29" i="10" s="1"/>
  <c r="E196" i="32"/>
  <c r="I196" i="32" s="1"/>
  <c r="K196" i="32" s="1"/>
  <c r="E192" i="32"/>
  <c r="I192" i="32" s="1"/>
  <c r="E120" i="32"/>
  <c r="I120" i="32" s="1"/>
  <c r="K120" i="32" s="1"/>
  <c r="G119" i="10" s="1"/>
  <c r="H119" i="10" s="1"/>
  <c r="D131" i="51" s="1"/>
  <c r="E131" i="51" s="1"/>
  <c r="E118" i="32"/>
  <c r="I118" i="32" s="1"/>
  <c r="K118" i="32" s="1"/>
  <c r="G117" i="10" s="1"/>
  <c r="H117" i="10" s="1"/>
  <c r="D129" i="51" s="1"/>
  <c r="E129" i="51" s="1"/>
  <c r="E110" i="32"/>
  <c r="I110" i="32" s="1"/>
  <c r="K110" i="32" s="1"/>
  <c r="G109" i="10" s="1"/>
  <c r="H109" i="10" s="1"/>
  <c r="D121" i="51" s="1"/>
  <c r="E121" i="51" s="1"/>
  <c r="E108" i="32"/>
  <c r="I108" i="32" s="1"/>
  <c r="K108" i="32" s="1"/>
  <c r="G107" i="10" s="1"/>
  <c r="H107"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1" i="32"/>
  <c r="E16" i="32"/>
  <c r="E112" i="32"/>
  <c r="I112" i="32" s="1"/>
  <c r="K112" i="32" s="1"/>
  <c r="G111" i="10" s="1"/>
  <c r="H111" i="10" s="1"/>
  <c r="D123" i="51" s="1"/>
  <c r="E123" i="51" s="1"/>
  <c r="E117" i="32"/>
  <c r="I117" i="32" s="1"/>
  <c r="K117" i="32" s="1"/>
  <c r="G116" i="10" s="1"/>
  <c r="H116" i="10" s="1"/>
  <c r="D128" i="51" s="1"/>
  <c r="E128" i="51" s="1"/>
  <c r="E17" i="32"/>
  <c r="I17" i="32" s="1"/>
  <c r="K17" i="32" s="1"/>
  <c r="G16" i="10" s="1"/>
  <c r="H16" i="10" s="1"/>
  <c r="D16" i="51" s="1"/>
  <c r="E107" i="32"/>
  <c r="I107" i="32" s="1"/>
  <c r="E18" i="32"/>
  <c r="I18" i="32" s="1"/>
  <c r="K18" i="32" s="1"/>
  <c r="G17" i="10" s="1"/>
  <c r="H17" i="10" s="1"/>
  <c r="D17" i="51" s="1"/>
  <c r="E111" i="32"/>
  <c r="I111" i="32" s="1"/>
  <c r="K111" i="32" s="1"/>
  <c r="G110" i="10" s="1"/>
  <c r="H110" i="10" s="1"/>
  <c r="D122" i="51" s="1"/>
  <c r="E122" i="51" s="1"/>
  <c r="E113" i="32"/>
  <c r="I113" i="32" s="1"/>
  <c r="K113" i="32" s="1"/>
  <c r="G112" i="10" s="1"/>
  <c r="H112" i="10" s="1"/>
  <c r="D124" i="51" s="1"/>
  <c r="E124" i="51" s="1"/>
  <c r="E121" i="32"/>
  <c r="I121" i="32" s="1"/>
  <c r="K121" i="32" s="1"/>
  <c r="G120" i="10" s="1"/>
  <c r="H120" i="10" s="1"/>
  <c r="D144" i="51" s="1"/>
  <c r="E144" i="51" s="1"/>
  <c r="I148" i="32"/>
  <c r="D151" i="32"/>
  <c r="D189" i="32" s="1"/>
  <c r="D202" i="32" s="1"/>
  <c r="H18" i="10"/>
  <c r="D18" i="51" s="1"/>
  <c r="D145" i="51" l="1"/>
  <c r="E20" i="32"/>
  <c r="E23" i="32" s="1"/>
  <c r="I16" i="32"/>
  <c r="I20" i="32" s="1"/>
  <c r="I23" i="32" s="1"/>
  <c r="E136" i="32"/>
  <c r="I62" i="32"/>
  <c r="E79" i="32"/>
  <c r="I139" i="32"/>
  <c r="E144" i="32"/>
  <c r="I95" i="32"/>
  <c r="E102" i="32"/>
  <c r="E158" i="32"/>
  <c r="I154" i="32"/>
  <c r="E59" i="32"/>
  <c r="I38" i="32"/>
  <c r="E151" i="32"/>
  <c r="I147" i="32"/>
  <c r="K147" i="32" s="1"/>
  <c r="G146" i="10" s="1"/>
  <c r="H146" i="10" s="1"/>
  <c r="D158" i="51" s="1"/>
  <c r="I161" i="32"/>
  <c r="K161" i="32" s="1"/>
  <c r="G160" i="10" s="1"/>
  <c r="E187" i="32"/>
  <c r="I26" i="32"/>
  <c r="E31" i="32"/>
  <c r="K107" i="32"/>
  <c r="G106" i="10" s="1"/>
  <c r="H106" i="10" s="1"/>
  <c r="D118" i="51" s="1"/>
  <c r="E118" i="51" s="1"/>
  <c r="I136" i="32"/>
  <c r="K148" i="32"/>
  <c r="G134" i="10"/>
  <c r="H134" i="10" s="1"/>
  <c r="D146" i="51" s="1"/>
  <c r="E146" i="51" s="1"/>
  <c r="G195" i="10"/>
  <c r="H195" i="10" s="1"/>
  <c r="D219" i="51" s="1"/>
  <c r="E219" i="51" s="1"/>
  <c r="G178" i="10"/>
  <c r="H178" i="10" s="1"/>
  <c r="D190" i="51" s="1"/>
  <c r="E190" i="51" s="1"/>
  <c r="G177" i="10"/>
  <c r="H177" i="10" s="1"/>
  <c r="D189" i="51" s="1"/>
  <c r="E189" i="51" s="1"/>
  <c r="K177" i="32"/>
  <c r="G182" i="10"/>
  <c r="H182" i="10" s="1"/>
  <c r="D194" i="51" s="1"/>
  <c r="E194" i="51" s="1"/>
  <c r="G181" i="10"/>
  <c r="H181" i="10" s="1"/>
  <c r="D193" i="51" s="1"/>
  <c r="E193" i="51" s="1"/>
  <c r="G180" i="10"/>
  <c r="H180" i="10" s="1"/>
  <c r="D192" i="51" s="1"/>
  <c r="E192" i="51" s="1"/>
  <c r="G183" i="10"/>
  <c r="H183" i="10" s="1"/>
  <c r="D195" i="51" s="1"/>
  <c r="E195" i="51" s="1"/>
  <c r="G179" i="10"/>
  <c r="H179" i="10" s="1"/>
  <c r="D191" i="51" s="1"/>
  <c r="E191" i="51" s="1"/>
  <c r="G185" i="10"/>
  <c r="H185" i="10" s="1"/>
  <c r="D197" i="51" s="1"/>
  <c r="E197" i="51" s="1"/>
  <c r="G184" i="10"/>
  <c r="H184" i="10" s="1"/>
  <c r="D196" i="51" s="1"/>
  <c r="E196" i="51" s="1"/>
  <c r="H74" i="10"/>
  <c r="D86" i="51" s="1"/>
  <c r="E86" i="51" s="1"/>
  <c r="H68" i="10"/>
  <c r="D68" i="51" s="1"/>
  <c r="E68" i="51" s="1"/>
  <c r="H65" i="10"/>
  <c r="D65" i="51" s="1"/>
  <c r="E65" i="51" s="1"/>
  <c r="H71" i="10"/>
  <c r="D71" i="51" s="1"/>
  <c r="E71" i="51" s="1"/>
  <c r="H73" i="10"/>
  <c r="D85" i="51" s="1"/>
  <c r="E85" i="51" s="1"/>
  <c r="H67" i="10"/>
  <c r="D67" i="51" s="1"/>
  <c r="E67" i="51" s="1"/>
  <c r="H194" i="10"/>
  <c r="D218" i="51" s="1"/>
  <c r="E218"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2" i="32"/>
  <c r="I191" i="32"/>
  <c r="K191" i="32" s="1"/>
  <c r="H100" i="10"/>
  <c r="D100" i="51" s="1"/>
  <c r="E100" i="51" s="1"/>
  <c r="I151" i="32" l="1"/>
  <c r="K16" i="32"/>
  <c r="K20" i="32" s="1"/>
  <c r="K23" i="32" s="1"/>
  <c r="E33" i="32"/>
  <c r="E158" i="51"/>
  <c r="E145" i="51"/>
  <c r="H145" i="51"/>
  <c r="H147" i="51" s="1"/>
  <c r="E189" i="32"/>
  <c r="K139" i="32"/>
  <c r="I144" i="32"/>
  <c r="I187" i="32"/>
  <c r="K95" i="32"/>
  <c r="I102" i="32"/>
  <c r="K62" i="32"/>
  <c r="I79" i="32"/>
  <c r="K38" i="32"/>
  <c r="I59" i="32"/>
  <c r="I31" i="32"/>
  <c r="I33" i="32" s="1"/>
  <c r="K26" i="32"/>
  <c r="K154" i="32"/>
  <c r="I158" i="32"/>
  <c r="K136" i="32"/>
  <c r="G147" i="10"/>
  <c r="K151" i="32"/>
  <c r="G191" i="10"/>
  <c r="H191" i="10" s="1"/>
  <c r="D215" i="51" s="1"/>
  <c r="E215" i="51" s="1"/>
  <c r="G176" i="10"/>
  <c r="H176" i="10" s="1"/>
  <c r="D188" i="51" s="1"/>
  <c r="E188" i="51" s="1"/>
  <c r="K187" i="32"/>
  <c r="G190" i="10"/>
  <c r="H190" i="10" s="1"/>
  <c r="D214" i="51" s="1"/>
  <c r="C37" i="12"/>
  <c r="A66" i="38"/>
  <c r="A67" i="38" s="1"/>
  <c r="A68" i="38" s="1"/>
  <c r="A69" i="38" s="1"/>
  <c r="A70" i="38" s="1"/>
  <c r="A71" i="38" s="1"/>
  <c r="A72" i="38" s="1"/>
  <c r="A73" i="38" s="1"/>
  <c r="A74" i="38" s="1"/>
  <c r="H20" i="10"/>
  <c r="D20" i="51" s="1"/>
  <c r="E20" i="51" s="1"/>
  <c r="E202" i="32" l="1"/>
  <c r="G15" i="10"/>
  <c r="H15" i="10" s="1"/>
  <c r="C25" i="55"/>
  <c r="I189" i="32"/>
  <c r="G138" i="10"/>
  <c r="H138" i="10" s="1"/>
  <c r="K144" i="32"/>
  <c r="K79" i="32"/>
  <c r="G61" i="10"/>
  <c r="H61" i="10" s="1"/>
  <c r="G25" i="10"/>
  <c r="H25" i="10" s="1"/>
  <c r="D25" i="51" s="1"/>
  <c r="K31" i="32"/>
  <c r="K33" i="32" s="1"/>
  <c r="G94" i="10"/>
  <c r="K102" i="32"/>
  <c r="G153" i="10"/>
  <c r="G157" i="10" s="1"/>
  <c r="K158" i="32"/>
  <c r="K59" i="32"/>
  <c r="G37" i="10"/>
  <c r="H37" i="10" s="1"/>
  <c r="D37" i="51" s="1"/>
  <c r="H147" i="10"/>
  <c r="G150" i="10"/>
  <c r="H160" i="10"/>
  <c r="G186" i="10"/>
  <c r="H38" i="10"/>
  <c r="D38" i="51" s="1"/>
  <c r="E38" i="51" s="1"/>
  <c r="H104" i="10"/>
  <c r="G135"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5" i="10"/>
  <c r="C25" i="12" s="1"/>
  <c r="D116" i="51"/>
  <c r="D147" i="51" s="1"/>
  <c r="H150" i="10"/>
  <c r="C27" i="12" s="1"/>
  <c r="D159" i="51"/>
  <c r="E25" i="51"/>
  <c r="D30" i="51"/>
  <c r="H143" i="10"/>
  <c r="C26" i="12" s="1"/>
  <c r="D150" i="51"/>
  <c r="H19" i="10"/>
  <c r="H22" i="10" s="1"/>
  <c r="C15" i="12" s="1"/>
  <c r="C15" i="55" s="1"/>
  <c r="D15" i="51"/>
  <c r="E37" i="51"/>
  <c r="E58" i="51" s="1"/>
  <c r="H78" i="10"/>
  <c r="C23" i="12" s="1"/>
  <c r="D23" i="12" s="1"/>
  <c r="D61" i="51"/>
  <c r="D90" i="51" s="1"/>
  <c r="H186" i="10"/>
  <c r="D184" i="51"/>
  <c r="D198" i="51" s="1"/>
  <c r="H153" i="10"/>
  <c r="G58" i="10"/>
  <c r="G78" i="10"/>
  <c r="H58" i="10"/>
  <c r="C22" i="12" s="1"/>
  <c r="K189" i="32"/>
  <c r="K202" i="32" s="1"/>
  <c r="H94" i="10"/>
  <c r="G101" i="10"/>
  <c r="G143" i="10"/>
  <c r="H30" i="10"/>
  <c r="G30" i="10"/>
  <c r="H147" i="43"/>
  <c r="F159" i="51" s="1"/>
  <c r="H32" i="10" l="1"/>
  <c r="G32" i="10"/>
  <c r="H159" i="51"/>
  <c r="H162" i="51" s="1"/>
  <c r="H200" i="51" s="1"/>
  <c r="F162" i="51"/>
  <c r="F200" i="51" s="1"/>
  <c r="E184" i="51"/>
  <c r="E198" i="51" s="1"/>
  <c r="E150" i="51"/>
  <c r="E155" i="51" s="1"/>
  <c r="D155" i="51"/>
  <c r="E159" i="51"/>
  <c r="E162" i="51" s="1"/>
  <c r="D162" i="51"/>
  <c r="H101" i="10"/>
  <c r="C24" i="12" s="1"/>
  <c r="D94" i="51"/>
  <c r="E61" i="51"/>
  <c r="E90" i="51" s="1"/>
  <c r="D19" i="51"/>
  <c r="D22" i="51" s="1"/>
  <c r="D32" i="51" s="1"/>
  <c r="E116" i="51"/>
  <c r="E147" i="51" s="1"/>
  <c r="H157" i="10"/>
  <c r="C28" i="12" s="1"/>
  <c r="D165" i="51"/>
  <c r="G188" i="10"/>
  <c r="H150" i="43"/>
  <c r="H188" i="43" s="1"/>
  <c r="H190" i="43"/>
  <c r="F214" i="51" s="1"/>
  <c r="F18" i="12"/>
  <c r="H214" i="51" l="1"/>
  <c r="E214" i="51"/>
  <c r="H188" i="10"/>
  <c r="E165" i="51"/>
  <c r="E169" i="51" s="1"/>
  <c r="D169" i="51"/>
  <c r="E94" i="51"/>
  <c r="E101" i="51" s="1"/>
  <c r="D101" i="51"/>
  <c r="E27" i="12"/>
  <c r="E33" i="12"/>
  <c r="F31" i="12"/>
  <c r="E200" i="51" l="1"/>
  <c r="D200" i="51"/>
  <c r="C17" i="17" l="1"/>
  <c r="C15" i="17"/>
  <c r="A11" i="17"/>
  <c r="A9" i="17"/>
  <c r="A5" i="12" l="1"/>
  <c r="F40" i="12"/>
  <c r="A15" i="12"/>
  <c r="A16" i="12" s="1"/>
  <c r="D37" i="12" l="1"/>
  <c r="G37" i="12"/>
  <c r="F42" i="12"/>
  <c r="E25" i="55" l="1"/>
  <c r="G9" i="12"/>
  <c r="A8" i="12"/>
  <c r="A4" i="12"/>
  <c r="A2" i="12"/>
  <c r="A1" i="12"/>
  <c r="G25" i="55" l="1"/>
  <c r="D25" i="55"/>
  <c r="A18" i="12"/>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33" i="12"/>
  <c r="G34" i="12"/>
  <c r="G26" i="12"/>
  <c r="G26" i="55" l="1"/>
  <c r="E23" i="55"/>
  <c r="E22" i="55"/>
  <c r="G24" i="12"/>
  <c r="G29" i="12"/>
  <c r="G27" i="12"/>
  <c r="G28" i="12"/>
  <c r="G22" i="55" l="1"/>
  <c r="G25" i="12"/>
  <c r="I8" i="10"/>
  <c r="I170" i="10" s="1"/>
  <c r="A7" i="10"/>
  <c r="A169" i="10" s="1"/>
  <c r="A2" i="10"/>
  <c r="A164" i="10" s="1"/>
  <c r="A1" i="10"/>
  <c r="A163" i="10" s="1"/>
  <c r="A4" i="10"/>
  <c r="A166" i="10" s="1"/>
  <c r="C48" i="5"/>
  <c r="C47" i="5"/>
  <c r="C46" i="5"/>
  <c r="C45" i="5"/>
  <c r="C44" i="5"/>
  <c r="C43" i="5"/>
  <c r="C42" i="5"/>
  <c r="C41" i="5"/>
  <c r="C40" i="5"/>
  <c r="C39" i="5"/>
  <c r="I8" i="52"/>
  <c r="I49" i="52" l="1"/>
  <c r="I89" i="52"/>
  <c r="I130" i="52"/>
  <c r="I171" i="52"/>
  <c r="A81" i="10"/>
  <c r="A87" i="10"/>
  <c r="A84" i="10"/>
  <c r="I88" i="10"/>
  <c r="A82" i="10"/>
  <c r="E31" i="12"/>
  <c r="G22" i="12"/>
  <c r="G31" i="12" s="1"/>
  <c r="E21" i="55" s="1"/>
  <c r="A42" i="10"/>
  <c r="A123" i="10"/>
  <c r="A128" i="10"/>
  <c r="A47" i="10"/>
  <c r="A125" i="10"/>
  <c r="A44" i="10"/>
  <c r="I129" i="10"/>
  <c r="I48" i="10"/>
  <c r="A122"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4" i="32" l="1"/>
  <c r="E204" i="32"/>
  <c r="E194" i="32" s="1"/>
  <c r="D204" i="32"/>
  <c r="H206" i="32"/>
  <c r="H193" i="32" s="1"/>
  <c r="E206" i="32"/>
  <c r="E193" i="32" s="1"/>
  <c r="D206" i="32"/>
  <c r="D193" i="32" s="1"/>
  <c r="E198" i="32" l="1"/>
  <c r="E200" i="32" s="1"/>
  <c r="D207" i="32"/>
  <c r="I193" i="32"/>
  <c r="K193" i="32" s="1"/>
  <c r="H198" i="32"/>
  <c r="H200" i="32" s="1"/>
  <c r="E207" i="32"/>
  <c r="H207" i="32"/>
  <c r="D194" i="32"/>
  <c r="I194" i="32" s="1"/>
  <c r="K194" i="32" s="1"/>
  <c r="G193" i="10" s="1"/>
  <c r="H193" i="10" l="1"/>
  <c r="G192" i="10"/>
  <c r="H192" i="10" s="1"/>
  <c r="K198" i="32"/>
  <c r="K200" i="32" s="1"/>
  <c r="G201" i="10" s="1"/>
  <c r="D198" i="32"/>
  <c r="D200" i="32" s="1"/>
  <c r="I198" i="32"/>
  <c r="I200" i="32" s="1"/>
  <c r="G197" i="10" l="1"/>
  <c r="G199" i="10" s="1"/>
  <c r="D216" i="51"/>
  <c r="C35" i="12"/>
  <c r="H197" i="10"/>
  <c r="H199" i="10" s="1"/>
  <c r="D217" i="51"/>
  <c r="C36" i="12"/>
  <c r="C36" i="55"/>
  <c r="C24" i="55" l="1"/>
  <c r="C40" i="12"/>
  <c r="C42" i="12" s="1"/>
  <c r="D221" i="51"/>
  <c r="D223" i="51" s="1"/>
  <c r="D36" i="55"/>
  <c r="C28" i="55" l="1"/>
  <c r="C30" i="55" s="1"/>
  <c r="C34" i="55" l="1"/>
  <c r="C38" i="55"/>
  <c r="P24" i="28" l="1"/>
  <c r="E16" i="50" s="1"/>
  <c r="I16" i="50" s="1"/>
  <c r="P27" i="28"/>
  <c r="E28" i="50" s="1"/>
  <c r="P25" i="28"/>
  <c r="E17" i="50" s="1"/>
  <c r="I17" i="50" s="1"/>
  <c r="K17" i="50" s="1"/>
  <c r="G16" i="43" s="1"/>
  <c r="H16" i="43" s="1"/>
  <c r="F16" i="51" s="1"/>
  <c r="P28" i="28"/>
  <c r="E19" i="50" s="1"/>
  <c r="I19" i="50" s="1"/>
  <c r="K19" i="50" s="1"/>
  <c r="G18" i="43" s="1"/>
  <c r="H18" i="43" s="1"/>
  <c r="F18" i="51" s="1"/>
  <c r="H18" i="51" l="1"/>
  <c r="E18" i="51"/>
  <c r="E31" i="50"/>
  <c r="I28" i="50"/>
  <c r="H16" i="51"/>
  <c r="E16" i="51"/>
  <c r="K16" i="50"/>
  <c r="K28" i="50" l="1"/>
  <c r="I31" i="50"/>
  <c r="G15" i="43"/>
  <c r="G27" i="43" l="1"/>
  <c r="K31" i="50"/>
  <c r="H15" i="43"/>
  <c r="G30" i="43" l="1"/>
  <c r="H27" i="43"/>
  <c r="F15" i="51"/>
  <c r="F27" i="51" l="1"/>
  <c r="H30" i="43"/>
  <c r="E16" i="12" s="1"/>
  <c r="E15" i="51"/>
  <c r="H15" i="51"/>
  <c r="G16" i="12" l="1"/>
  <c r="E16" i="55" s="1"/>
  <c r="D16" i="12"/>
  <c r="H27" i="51"/>
  <c r="H30" i="51" s="1"/>
  <c r="F30" i="51"/>
  <c r="E27" i="51"/>
  <c r="E30" i="51" s="1"/>
  <c r="G16" i="55" l="1"/>
  <c r="D16" i="55"/>
  <c r="D30" i="28" l="1"/>
  <c r="P30"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s="1"/>
  <c r="H22" i="43" s="1"/>
  <c r="F17" i="51" l="1"/>
  <c r="H17" i="51" s="1"/>
  <c r="H19" i="51" s="1"/>
  <c r="H22" i="51" s="1"/>
  <c r="H32" i="51" s="1"/>
  <c r="E15" i="12"/>
  <c r="H32" i="43"/>
  <c r="F19" i="51" l="1"/>
  <c r="F22" i="51" s="1"/>
  <c r="F32" i="51" s="1"/>
  <c r="E17" i="51"/>
  <c r="E19" i="51" s="1"/>
  <c r="E22" i="51" s="1"/>
  <c r="E32" i="51" s="1"/>
  <c r="G15" i="12"/>
  <c r="D15" i="12"/>
  <c r="D18" i="12" s="1"/>
  <c r="E18" i="12"/>
  <c r="E15" i="55" l="1"/>
  <c r="G18" i="12"/>
  <c r="E18" i="55" l="1"/>
  <c r="D15" i="55"/>
  <c r="D18" i="55" l="1"/>
  <c r="G204" i="50" l="1"/>
  <c r="G194" i="50" s="1"/>
  <c r="F204" i="50"/>
  <c r="F194" i="50" s="1"/>
  <c r="E204" i="50"/>
  <c r="E194" i="50" s="1"/>
  <c r="E206" i="50"/>
  <c r="E193" i="50" s="1"/>
  <c r="G206" i="50"/>
  <c r="G193" i="50" s="1"/>
  <c r="D204" i="50"/>
  <c r="D194" i="50" s="1"/>
  <c r="F206" i="50"/>
  <c r="F193" i="50" s="1"/>
  <c r="D206" i="50"/>
  <c r="D193" i="50" s="1"/>
  <c r="F198" i="50" l="1"/>
  <c r="F200" i="50" s="1"/>
  <c r="E198" i="50"/>
  <c r="E200" i="50" s="1"/>
  <c r="D198" i="50"/>
  <c r="D200" i="50" s="1"/>
  <c r="G198" i="50"/>
  <c r="G200" i="50" s="1"/>
  <c r="F207" i="50"/>
  <c r="D207" i="50"/>
  <c r="E207" i="50"/>
  <c r="G207" i="50"/>
  <c r="I194" i="50"/>
  <c r="K194" i="50" s="1"/>
  <c r="G193" i="43" s="1"/>
  <c r="H193" i="43" s="1"/>
  <c r="I193" i="50"/>
  <c r="F217" i="51" l="1"/>
  <c r="E36" i="12"/>
  <c r="I198" i="50"/>
  <c r="I200" i="50" s="1"/>
  <c r="K193" i="50"/>
  <c r="G192" i="43" l="1"/>
  <c r="K198" i="50"/>
  <c r="K200" i="50" s="1"/>
  <c r="G201" i="43" s="1"/>
  <c r="G36" i="12"/>
  <c r="D36" i="12"/>
  <c r="H217" i="51"/>
  <c r="E217" i="51"/>
  <c r="G197" i="43" l="1"/>
  <c r="G199" i="43" s="1"/>
  <c r="H192" i="43"/>
  <c r="F216" i="51" l="1"/>
  <c r="E35" i="12"/>
  <c r="H197" i="43"/>
  <c r="H199" i="43" s="1"/>
  <c r="E40" i="12" l="1"/>
  <c r="E42" i="12" s="1"/>
  <c r="D35" i="12"/>
  <c r="D40" i="12" s="1"/>
  <c r="D42" i="12" s="1"/>
  <c r="G35" i="12"/>
  <c r="E216" i="51"/>
  <c r="E221" i="51" s="1"/>
  <c r="E223" i="51" s="1"/>
  <c r="F221" i="51"/>
  <c r="F223" i="51" s="1"/>
  <c r="H216" i="51"/>
  <c r="H221" i="51" s="1"/>
  <c r="H223" i="51" s="1"/>
  <c r="G40" i="12" l="1"/>
  <c r="G42" i="12" s="1"/>
  <c r="E24" i="55"/>
  <c r="D24" i="55" l="1"/>
  <c r="E28" i="55"/>
  <c r="E30" i="55" l="1"/>
  <c r="D28" i="55"/>
  <c r="E38" i="55" l="1"/>
  <c r="E34" i="55"/>
  <c r="D30" i="55"/>
  <c r="F18" i="55" l="1"/>
  <c r="G15" i="55"/>
  <c r="G18" i="55" s="1"/>
  <c r="F21" i="55" l="1"/>
  <c r="G21" i="55" s="1"/>
  <c r="F24" i="55"/>
  <c r="G24" i="55" s="1"/>
  <c r="F23" i="55"/>
  <c r="G23" i="55" s="1"/>
  <c r="G28" i="55" l="1"/>
  <c r="G40" i="55" s="1"/>
  <c r="F28" i="55"/>
  <c r="F40" i="55" s="1"/>
  <c r="G30" i="55" l="1"/>
  <c r="G34" i="55" s="1"/>
  <c r="G38" i="55" l="1"/>
  <c r="F30" i="55"/>
</calcChain>
</file>

<file path=xl/sharedStrings.xml><?xml version="1.0" encoding="utf-8"?>
<sst xmlns="http://schemas.openxmlformats.org/spreadsheetml/2006/main" count="3856" uniqueCount="1318">
  <si>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</si>
  <si>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</si>
  <si>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</si>
  <si>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</si>
  <si>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</si>
  <si>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</si>
  <si>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</si>
  <si>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</si>
  <si>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</si>
  <si>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</si>
  <si>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</si>
  <si>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</si>
  <si>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</si>
  <si>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</si>
  <si>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</si>
  <si>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</si>
  <si>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</si>
  <si>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</si>
  <si>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</si>
  <si>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</si>
  <si>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</si>
  <si>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</si>
  <si>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</si>
  <si>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</si>
  <si>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</si>
  <si>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</si>
  <si>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</si>
  <si>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</si>
  <si>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</si>
  <si>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</si>
  <si>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</si>
  <si>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</si>
  <si>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</si>
  <si>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</si>
  <si>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</si>
  <si>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</si>
  <si>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</si>
  <si>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</si>
  <si>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</si>
  <si>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</si>
  <si>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</si>
  <si>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</si>
  <si>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</si>
  <si>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</si>
  <si>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</si>
  <si>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</si>
  <si>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</si>
  <si>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</si>
  <si>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</si>
  <si>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</si>
  <si>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</si>
  <si>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</si>
  <si>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</si>
  <si>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</si>
  <si>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</si>
  <si>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</si>
  <si>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</si>
  <si>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</si>
  <si>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</si>
  <si>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</si>
  <si>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</si>
  <si>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</si>
  <si>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</si>
  <si>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</si>
  <si>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</si>
  <si>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</si>
  <si>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</si>
  <si>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</si>
  <si>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</si>
  <si>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</si>
  <si>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</si>
  <si>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</si>
  <si>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</si>
  <si>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</si>
  <si>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</si>
  <si>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</si>
  <si>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</si>
  <si>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</si>
  <si>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</si>
  <si>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</si>
  <si>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</si>
  <si>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</si>
  <si>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</si>
  <si>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</si>
  <si>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</si>
  <si>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</si>
  <si>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</si>
  <si>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</si>
  <si>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</si>
  <si>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</si>
  <si>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</si>
  <si>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</si>
  <si>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</si>
  <si>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</si>
  <si>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</si>
  <si>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</si>
  <si>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</si>
  <si>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</si>
  <si>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</si>
  <si>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</si>
  <si>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</si>
  <si>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</si>
  <si>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</si>
  <si>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</si>
  <si>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</si>
  <si>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</si>
  <si>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</si>
  <si>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</si>
  <si>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</si>
  <si>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</si>
  <si>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</si>
  <si>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</si>
  <si>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</si>
  <si>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</si>
  <si>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</si>
  <si>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</si>
  <si>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</si>
  <si>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</si>
  <si>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</si>
  <si>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</si>
  <si>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</si>
  <si>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</si>
  <si>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</si>
  <si>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</si>
  <si>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</si>
  <si>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</si>
  <si>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</si>
  <si>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</si>
  <si>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</si>
  <si>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</si>
  <si>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</si>
  <si>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</si>
  <si>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</si>
  <si>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</si>
  <si>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</si>
  <si>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</si>
  <si>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</si>
  <si>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</si>
  <si>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</si>
  <si>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</si>
  <si>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</si>
  <si>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</si>
  <si>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</si>
  <si>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</si>
  <si>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</si>
  <si>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</si>
  <si>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</si>
  <si>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</si>
  <si>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</si>
  <si>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</si>
  <si>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</si>
  <si>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</si>
  <si>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</si>
  <si>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</si>
  <si>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</si>
  <si>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</si>
  <si>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</si>
  <si>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</si>
  <si>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</si>
  <si>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</si>
  <si>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</si>
  <si>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</si>
  <si>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</si>
  <si>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</si>
  <si>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</si>
  <si>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</si>
  <si>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</si>
  <si>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</si>
  <si>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</si>
  <si>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</si>
  <si>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</si>
  <si>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</si>
  <si>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</si>
  <si>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</si>
  <si>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</si>
  <si>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</si>
  <si>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</si>
  <si>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</si>
  <si>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</si>
  <si>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</si>
  <si>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</si>
  <si>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</si>
  <si>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</si>
  <si>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</si>
  <si>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</si>
  <si>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</si>
  <si>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</si>
  <si>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</si>
  <si>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</si>
  <si>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</si>
  <si>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</si>
  <si>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</si>
  <si>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</si>
  <si>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</si>
  <si>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</si>
  <si>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</si>
  <si>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</si>
  <si>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</si>
  <si>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</si>
  <si>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</si>
  <si>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</si>
  <si>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</si>
  <si>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</si>
  <si>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</si>
  <si>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</si>
  <si>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</si>
  <si>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</si>
  <si>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</si>
  <si>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</si>
  <si>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</si>
  <si>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</si>
  <si>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</si>
  <si>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</si>
  <si>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</si>
  <si>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</si>
  <si>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</si>
  <si>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</si>
  <si>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</si>
  <si>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</si>
  <si>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</si>
  <si>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</si>
  <si>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</si>
  <si>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</si>
  <si>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</si>
  <si>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</si>
  <si>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</si>
  <si>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</si>
  <si>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</si>
  <si>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</si>
  <si>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</si>
  <si>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</si>
  <si>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</si>
  <si>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LG&amp;E </t>
  </si>
  <si>
    <t>(5)</t>
  </si>
  <si>
    <t>SCHEDULE D-2</t>
  </si>
  <si>
    <t>Calculation of Composite Federal and Kentucky</t>
  </si>
  <si>
    <t>Income Tax Rate</t>
  </si>
  <si>
    <t xml:space="preserve">1. Assume pre-tax income of </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</si>
  <si>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</si>
  <si>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</si>
  <si>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</si>
  <si>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</si>
  <si>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</si>
  <si>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</si>
  <si>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</si>
  <si>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</si>
  <si>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</si>
  <si>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</si>
  <si>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</si>
  <si>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</si>
  <si>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</si>
  <si>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</si>
  <si>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</si>
  <si>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</si>
  <si>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</si>
  <si>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</si>
  <si>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</si>
  <si>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</si>
  <si>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</si>
  <si>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</si>
  <si>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</si>
  <si>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</si>
  <si>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</si>
  <si>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</si>
  <si>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</si>
  <si>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</si>
  <si>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</si>
  <si>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</si>
  <si>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</si>
  <si>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</si>
  <si>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</si>
  <si>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</si>
  <si>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</si>
  <si>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</si>
  <si>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</si>
  <si>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</si>
  <si>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</si>
  <si>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</si>
  <si>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</si>
  <si>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</si>
  <si>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</si>
  <si>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</si>
  <si>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</si>
  <si>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</si>
  <si>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</si>
  <si>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</si>
  <si>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</si>
  <si>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</si>
  <si>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</si>
  <si>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</si>
  <si>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</si>
  <si>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</si>
  <si>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</si>
  <si>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</si>
  <si>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</si>
  <si>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</si>
  <si>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</si>
  <si>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</si>
  <si>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</si>
  <si>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</si>
  <si>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</si>
  <si>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</si>
  <si>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</si>
  <si>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</si>
  <si>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</si>
  <si>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</si>
  <si>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</si>
  <si>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</si>
  <si>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</si>
  <si>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</si>
  <si>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</si>
  <si>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</si>
  <si>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</si>
  <si>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</si>
  <si>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</si>
  <si>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</si>
  <si>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</si>
  <si>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</si>
  <si>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</si>
  <si>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</si>
  <si>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</si>
  <si>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</si>
  <si>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</si>
  <si>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</si>
  <si>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</si>
  <si>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</si>
  <si>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</si>
  <si>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</si>
  <si>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</si>
  <si>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</si>
  <si>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</si>
  <si>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</si>
  <si>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</si>
  <si>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</si>
  <si>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</si>
  <si>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</si>
  <si>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</si>
  <si>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</si>
  <si>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</si>
  <si>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</si>
  <si>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</si>
  <si>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</si>
  <si>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</si>
  <si>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</si>
  <si>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</si>
  <si>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</si>
  <si>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</si>
  <si>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</si>
  <si>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</si>
  <si>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</si>
  <si>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</si>
  <si>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</si>
  <si>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</si>
  <si>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</si>
  <si>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</si>
  <si>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</si>
  <si>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</si>
  <si>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</si>
  <si>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</si>
  <si>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</si>
  <si>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</si>
  <si>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</si>
  <si>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</si>
  <si>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</si>
  <si>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</si>
  <si>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</si>
  <si>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</si>
  <si>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</si>
  <si>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</si>
  <si>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</si>
  <si>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</si>
  <si>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</si>
  <si>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</si>
  <si>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</si>
  <si>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</si>
  <si>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</si>
  <si>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</si>
  <si>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</si>
  <si>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</si>
  <si>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</si>
  <si>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</si>
  <si>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</si>
  <si>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</si>
  <si>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</si>
  <si>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</si>
  <si>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</si>
  <si>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</si>
  <si>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</si>
  <si>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</si>
  <si>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</si>
  <si>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</si>
  <si>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</si>
  <si>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</si>
  <si>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</si>
  <si>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</si>
  <si>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</si>
  <si>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</si>
  <si>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</si>
  <si>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</si>
  <si>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</si>
  <si>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</si>
  <si>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</si>
  <si>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</si>
  <si>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</si>
  <si>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</si>
  <si>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</si>
  <si>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</si>
  <si>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</si>
  <si>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</si>
  <si>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</si>
  <si>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</si>
  <si>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</si>
  <si>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</si>
  <si>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</si>
  <si>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</si>
  <si>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</si>
  <si>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</si>
  <si>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</si>
  <si>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</si>
  <si>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</si>
  <si>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</si>
  <si>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</si>
  <si>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</si>
  <si>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</si>
  <si>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</si>
  <si>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</si>
  <si>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</si>
  <si>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</si>
  <si>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</si>
  <si>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</si>
  <si>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</si>
  <si>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</si>
  <si>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</si>
  <si>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</si>
  <si>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</si>
  <si>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</si>
  <si>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</si>
  <si>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</si>
  <si>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</si>
  <si>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</si>
  <si>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</si>
  <si>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</si>
  <si>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</si>
  <si>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</si>
  <si>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</si>
  <si>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</si>
  <si>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</si>
  <si>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</si>
  <si>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</si>
  <si>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</si>
  <si>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</si>
  <si>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</si>
  <si>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</si>
  <si>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</si>
  <si>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</si>
  <si>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</si>
  <si>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</si>
  <si>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</si>
  <si>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</si>
  <si>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</si>
  <si>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</si>
  <si>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</si>
  <si>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</si>
  <si>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</si>
  <si>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</si>
  <si>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</si>
  <si>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</si>
  <si>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</si>
  <si>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</si>
  <si>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</si>
  <si>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</si>
  <si>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</si>
  <si>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</si>
  <si>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</si>
  <si>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</si>
  <si>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</si>
  <si>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</si>
  <si>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</si>
  <si>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</si>
  <si>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</si>
  <si>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</si>
  <si>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</si>
  <si>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</si>
  <si>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</si>
  <si>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</si>
  <si>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</si>
  <si>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</si>
  <si>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</si>
  <si>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</si>
  <si>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</si>
  <si>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</si>
  <si>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</si>
  <si>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</si>
  <si>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</si>
  <si>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</si>
  <si>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</si>
  <si>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</si>
  <si>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</si>
  <si>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</si>
  <si>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</si>
  <si>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</si>
  <si>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</si>
  <si>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</si>
  <si>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</si>
  <si>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</si>
  <si>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</si>
  <si>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</si>
  <si>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</si>
  <si>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</si>
  <si>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</si>
  <si>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</si>
  <si>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</si>
  <si>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</si>
  <si>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</si>
  <si>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</si>
  <si>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</si>
  <si>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</si>
  <si>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</si>
  <si>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</si>
  <si>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</si>
  <si>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</si>
  <si>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</si>
  <si>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</si>
  <si>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</si>
  <si>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</si>
  <si>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</si>
  <si>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</si>
  <si>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</si>
  <si>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</si>
  <si>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</si>
  <si>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</si>
  <si>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</si>
  <si>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</si>
  <si>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</si>
  <si>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</si>
  <si>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</si>
  <si>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</si>
  <si>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</si>
  <si>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</si>
  <si>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</si>
  <si>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</si>
  <si>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</si>
  <si>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</si>
  <si>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</si>
  <si>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</si>
  <si>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</si>
  <si>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</si>
  <si>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</si>
  <si>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</si>
  <si>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</si>
  <si>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</si>
  <si>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</si>
  <si>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</si>
  <si>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</si>
  <si>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</si>
  <si>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</si>
  <si>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</si>
  <si>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</si>
  <si>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</si>
  <si>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</si>
  <si>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</si>
  <si>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</si>
  <si>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</si>
  <si>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</si>
  <si>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</si>
  <si>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</si>
  <si>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</si>
  <si>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</si>
  <si>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</si>
  <si>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</si>
  <si>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</si>
  <si>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</si>
  <si>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</si>
  <si>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</si>
  <si>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</si>
  <si>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</si>
  <si>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</si>
  <si>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</si>
  <si>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</si>
  <si>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</si>
  <si>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</si>
  <si>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</si>
  <si>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</si>
  <si>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</si>
  <si>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</si>
  <si>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</si>
  <si>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</si>
  <si>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</si>
  <si>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</si>
  <si>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</si>
  <si>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</si>
  <si>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</si>
  <si>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</si>
  <si>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</si>
  <si>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</si>
  <si>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</si>
  <si>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</si>
  <si>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</si>
  <si>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</si>
  <si>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</si>
  <si>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</si>
  <si>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</si>
  <si>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</si>
  <si>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</si>
  <si>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</si>
  <si>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</si>
  <si>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</si>
  <si>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</si>
  <si>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</si>
  <si>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</si>
  <si>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</si>
  <si>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</si>
  <si>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</si>
  <si>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</si>
  <si>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</si>
  <si>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</si>
  <si>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</si>
  <si>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</si>
  <si>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</si>
  <si>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</si>
  <si>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</si>
  <si>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</si>
  <si>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</si>
  <si>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</si>
  <si>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</si>
  <si>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</si>
  <si>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</si>
  <si>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</si>
  <si>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</si>
  <si>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</si>
  <si>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</si>
  <si>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</si>
  <si>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</si>
  <si>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</si>
  <si>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</si>
  <si>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</si>
  <si>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</si>
  <si>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</si>
  <si>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</si>
  <si>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</si>
  <si>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</si>
  <si>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</si>
  <si>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</si>
  <si>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</si>
  <si>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</si>
  <si>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</si>
  <si>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</si>
  <si>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</si>
  <si>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</si>
  <si>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</si>
  <si>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</si>
  <si>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</si>
  <si>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</si>
  <si>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</si>
  <si>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</si>
  <si>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</si>
  <si>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</si>
  <si>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</si>
  <si>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</si>
  <si>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</si>
  <si>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</si>
  <si>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</si>
  <si>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</si>
  <si>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</si>
  <si>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</si>
  <si>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</si>
  <si>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</si>
  <si>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</si>
  <si>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</si>
  <si>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</si>
  <si>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</si>
  <si>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</si>
  <si>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</si>
  <si>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</si>
  <si>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</si>
  <si>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</si>
  <si>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</si>
  <si>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</si>
  <si>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</si>
  <si>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</si>
  <si>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</si>
  <si>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</si>
  <si>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</si>
  <si>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</si>
  <si>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</si>
  <si>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</si>
  <si>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</si>
  <si>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</si>
  <si>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</si>
  <si>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</si>
  <si>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</si>
  <si>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</si>
  <si>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</si>
  <si>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</si>
  <si>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</si>
  <si>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</si>
  <si>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</si>
  <si>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</si>
  <si>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</si>
  <si>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</si>
  <si>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</si>
  <si>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</si>
  <si>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</si>
  <si>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</si>
  <si>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</si>
  <si>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</si>
  <si>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</si>
  <si>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</si>
  <si>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</si>
  <si>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</si>
  <si>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</si>
  <si>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</si>
  <si>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</si>
  <si>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</si>
  <si>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</si>
  <si>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</si>
  <si>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</si>
  <si>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</si>
  <si>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</si>
  <si>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</si>
  <si>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</si>
  <si>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</si>
  <si>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</si>
  <si>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</si>
  <si>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</si>
  <si>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</si>
  <si>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</si>
  <si>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</si>
  <si>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</si>
  <si>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</si>
  <si>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</si>
  <si>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</si>
  <si>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</si>
  <si>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</si>
  <si>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</si>
  <si>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</si>
  <si>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</si>
  <si>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</si>
  <si>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</si>
  <si>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</si>
  <si>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</si>
  <si>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</si>
  <si>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</si>
  <si>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</si>
  <si>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</si>
  <si>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</si>
  <si>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</si>
  <si>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</si>
  <si>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</si>
  <si>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</si>
  <si>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</si>
  <si>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</si>
  <si>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</si>
  <si>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</si>
  <si>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</si>
  <si>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</si>
  <si>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</si>
  <si>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</si>
  <si>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</si>
  <si>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</si>
  <si>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</si>
  <si>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</si>
  <si>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</si>
  <si>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</si>
  <si>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</si>
  <si>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</si>
  <si>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</si>
  <si>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</si>
  <si>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</si>
  <si>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</si>
  <si>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</si>
  <si>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</si>
  <si>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</si>
  <si>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</si>
  <si>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</si>
  <si>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</si>
  <si>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</si>
  <si>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</si>
  <si>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</si>
  <si>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</si>
  <si>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</si>
  <si>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</si>
  <si>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</si>
  <si>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</si>
  <si>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</si>
  <si>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</si>
  <si>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</si>
  <si>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</si>
  <si>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</si>
  <si>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</si>
  <si>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</si>
  <si>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</si>
  <si>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</si>
  <si>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</si>
  <si>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</si>
  <si>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</si>
  <si>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</si>
  <si>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</si>
  <si>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</si>
  <si>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</si>
  <si>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</si>
  <si>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</si>
  <si>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</si>
  <si>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</si>
  <si>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</si>
  <si>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</si>
  <si>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</si>
  <si>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</si>
  <si>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</si>
  <si>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</si>
  <si>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</si>
  <si>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</si>
  <si>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</si>
  <si>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</si>
  <si>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</si>
  <si>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</si>
  <si>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</si>
  <si>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</si>
  <si>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</si>
  <si>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</si>
  <si>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</si>
  <si>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</si>
  <si>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</si>
  <si>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</si>
  <si>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</si>
  <si>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</si>
  <si>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</si>
  <si>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</si>
  <si>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</si>
  <si>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</si>
  <si>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</si>
  <si>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</si>
  <si>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</si>
  <si>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</si>
  <si>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</si>
  <si>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</si>
  <si>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</si>
  <si>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</si>
  <si>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</si>
  <si>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</si>
  <si>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</si>
  <si>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</si>
  <si>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</si>
  <si>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</si>
  <si>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</si>
  <si>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</si>
  <si>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</si>
  <si>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</si>
  <si>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</si>
  <si>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</si>
  <si>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</si>
  <si>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</si>
  <si>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</si>
  <si>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</si>
  <si>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</si>
  <si>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</si>
  <si>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</si>
  <si>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</si>
  <si>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</si>
  <si>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</si>
  <si>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</si>
  <si>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</si>
  <si>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</si>
  <si>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</si>
  <si>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</si>
  <si>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</si>
  <si>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</si>
  <si>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</si>
  <si>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</si>
  <si>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</si>
  <si>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</si>
  <si>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</si>
  <si>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</si>
  <si>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</si>
  <si>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</si>
  <si>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</si>
  <si>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</si>
  <si>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</si>
  <si>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</si>
  <si>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</si>
  <si>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</si>
  <si>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</si>
  <si>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</si>
  <si>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</si>
  <si>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</si>
  <si>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</si>
  <si>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</si>
  <si>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</si>
  <si>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</si>
  <si>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</si>
  <si>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</si>
  <si>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</si>
  <si>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</si>
  <si>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</si>
  <si>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</si>
  <si>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</si>
  <si>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</si>
  <si>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</si>
  <si>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</si>
  <si>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</si>
  <si>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</si>
  <si>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</si>
  <si>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</si>
  <si>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</si>
  <si>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</si>
  <si>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</si>
  <si>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</si>
  <si>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</si>
  <si>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</si>
  <si>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</si>
  <si>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</si>
  <si>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</si>
  <si>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</si>
  <si>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</si>
  <si>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</si>
  <si>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</si>
  <si>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Other Operating Revenues Gas</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</si>
  <si>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</si>
  <si>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</si>
  <si>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</si>
  <si>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</si>
  <si>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</si>
  <si>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</si>
  <si>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</si>
  <si>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</si>
  <si>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</si>
  <si>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</si>
  <si>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</si>
  <si>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</si>
  <si>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</si>
  <si>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</si>
  <si>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</si>
  <si>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</si>
  <si>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</si>
  <si>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</si>
  <si>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</si>
  <si>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</si>
  <si>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</si>
  <si>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</si>
  <si>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</si>
  <si>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</si>
  <si>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</si>
  <si>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</si>
  <si>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</si>
  <si>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</si>
  <si>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</si>
  <si>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</si>
  <si>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</si>
  <si>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</si>
  <si>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</si>
  <si>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</si>
  <si>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</si>
  <si>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</si>
  <si>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</si>
  <si>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</si>
  <si>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</si>
  <si>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</si>
  <si>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</si>
  <si>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</si>
  <si>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</si>
  <si>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</si>
  <si>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</si>
  <si>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</si>
  <si>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</si>
  <si>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</si>
  <si>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</si>
  <si>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</si>
  <si>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</si>
  <si>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</si>
  <si>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</si>
  <si>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</si>
  <si>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</si>
  <si>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</si>
  <si>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</si>
  <si>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</si>
  <si>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REMOVE  GLT MECHANISM</t>
  </si>
  <si>
    <t>Description</t>
  </si>
  <si>
    <t>SHEET 1 OF 1</t>
  </si>
  <si>
    <t>ID</t>
  </si>
  <si>
    <t>ADJ</t>
  </si>
  <si>
    <t>SCHEDULE WPD-2</t>
  </si>
  <si>
    <t>GAS SUPPLY COST:</t>
  </si>
  <si>
    <t>GAS LINE TRACKER (GLT):</t>
  </si>
  <si>
    <t>ADJ 2</t>
  </si>
  <si>
    <t>ADJ 1</t>
  </si>
  <si>
    <t>ADJ 3</t>
  </si>
  <si>
    <t>CHECK:</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</si>
  <si>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</si>
  <si>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</si>
  <si>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</si>
  <si>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</si>
  <si>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</si>
  <si>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</si>
  <si>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</si>
  <si>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</si>
  <si>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</si>
  <si>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</si>
  <si>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</si>
  <si>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</si>
  <si>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</si>
  <si>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</si>
  <si>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</si>
  <si>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</si>
  <si>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</si>
  <si>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</si>
  <si>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</si>
  <si>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</si>
  <si>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</si>
  <si>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</si>
  <si>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</si>
  <si>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</si>
  <si>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</si>
  <si>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</si>
  <si>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</si>
  <si>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</si>
  <si>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</si>
  <si>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</si>
  <si>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</si>
  <si>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</si>
  <si>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</si>
  <si>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</si>
  <si>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</si>
  <si>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</si>
  <si>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</si>
  <si>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</si>
  <si>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</si>
  <si>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</si>
  <si>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</si>
  <si>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</si>
  <si>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</si>
  <si>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</si>
  <si>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</si>
  <si>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</si>
  <si>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trend in this account and is based on a historic average.</t>
  </si>
  <si>
    <t>Customary changes in the ordinary course of business.</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</si>
  <si>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</si>
  <si>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</si>
  <si>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</si>
  <si>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403.6 - Depreciation (retirements) - GLT</t>
  </si>
  <si>
    <t>C. M. GARRETT</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</si>
  <si>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</si>
  <si>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</si>
  <si>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</si>
  <si>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</si>
  <si>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</si>
  <si>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</si>
  <si>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</si>
  <si>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</si>
  <si>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</si>
  <si>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</si>
  <si>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</si>
  <si>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WITNESS:   C. M. GARRETT</t>
  </si>
  <si>
    <t>908 - DSM PROGRAM EXP</t>
  </si>
  <si>
    <t>403 - DSM DEPRECIATION EXP</t>
  </si>
  <si>
    <t>Jul 2018</t>
  </si>
  <si>
    <t>Aug 2018</t>
  </si>
  <si>
    <t>Sep 2018</t>
  </si>
  <si>
    <t>Oct 2018</t>
  </si>
  <si>
    <t>Nov 2018</t>
  </si>
  <si>
    <t>Dec 2018</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</si>
  <si>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</si>
  <si>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</si>
  <si>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</si>
  <si>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</si>
  <si>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</si>
  <si>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</si>
  <si>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</si>
  <si>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</si>
  <si>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</si>
  <si>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</si>
  <si>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</si>
  <si>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</si>
  <si>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</si>
  <si>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</si>
  <si>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</si>
  <si>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</si>
  <si>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</si>
  <si>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</si>
  <si>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</si>
  <si>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</si>
  <si>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</si>
  <si>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</si>
  <si>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</si>
  <si>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</si>
  <si>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</si>
  <si>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</si>
  <si>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</si>
  <si>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</si>
  <si>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</si>
  <si>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</si>
  <si>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</si>
  <si>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</si>
  <si>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</si>
  <si>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</si>
  <si>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</si>
  <si>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</si>
  <si>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</si>
  <si>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</si>
  <si>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</si>
  <si>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</si>
  <si>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</si>
  <si>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</si>
  <si>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WITNESS:   D. K. ARBOUGH</t>
  </si>
  <si>
    <t>INCOME TAX CALCULATION</t>
  </si>
  <si>
    <t>SHEET 1 OF 3</t>
  </si>
  <si>
    <t>SHEET 2 OF 3</t>
  </si>
  <si>
    <t>SHEET 3 OF 3</t>
  </si>
  <si>
    <t>SCHEDULE WPD-2.1</t>
  </si>
  <si>
    <t>WPD-2.1</t>
  </si>
  <si>
    <t>WORKPAPER REFERENCE NO(S).: SCHEDULE WPD-2.1</t>
  </si>
  <si>
    <t xml:space="preserve">Customary changes in the ordinary course of business. </t>
  </si>
  <si>
    <t>Increase in forecasted claims.</t>
  </si>
  <si>
    <t>Lower amortization of investment tax credits.</t>
  </si>
  <si>
    <t>For the 2018 Rate Case Filing</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</si>
  <si>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</si>
  <si>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</si>
  <si>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</si>
  <si>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</si>
  <si>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</si>
  <si>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</si>
  <si>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</si>
  <si>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</si>
  <si>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</si>
  <si>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</si>
  <si>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</si>
  <si>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</si>
  <si>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WORKPAPER WPH-1</t>
  </si>
  <si>
    <t>CASE NO. 2018-00</t>
  </si>
  <si>
    <t>2.  State Tax Rate</t>
  </si>
  <si>
    <t>3.  Taxable income for Federal income tax (Line 1 - Line 2)</t>
  </si>
  <si>
    <t>4.  Federal income tax at 21% (Line 3 x 21%)</t>
  </si>
  <si>
    <t>5.  Total State and Federal income taxes (Line 2 + Line 4)</t>
  </si>
  <si>
    <t>WORKPAPER REFERENCE NO(S).: WPH-1</t>
  </si>
  <si>
    <t>OPERATING INCOME PERCENTAGE (LINES 4 - 5 - 7)</t>
  </si>
  <si>
    <t>GROSS REVENUE CONVERSTION FACTOR (100% / LINE 8)</t>
  </si>
  <si>
    <t>a-Jan 2018</t>
  </si>
  <si>
    <t>a-Feb 2018</t>
  </si>
  <si>
    <t>a-Mar 2018</t>
  </si>
  <si>
    <t>a-Apr 2018</t>
  </si>
  <si>
    <t>a-May 2018</t>
  </si>
  <si>
    <t>a-Jun 2018</t>
  </si>
  <si>
    <t>May 2019</t>
  </si>
  <si>
    <t>Jun 2019</t>
  </si>
  <si>
    <t>Jul 2019</t>
  </si>
  <si>
    <t>Aug 2019</t>
  </si>
  <si>
    <t>Sep 2019</t>
  </si>
  <si>
    <t>Oct 2019</t>
  </si>
  <si>
    <t>Nov 2019</t>
  </si>
  <si>
    <t>Dec 2019</t>
  </si>
  <si>
    <t>Jan 2020</t>
  </si>
  <si>
    <t>Feb 2020</t>
  </si>
  <si>
    <t>Mar 2020</t>
  </si>
  <si>
    <t>Apr 2020</t>
  </si>
  <si>
    <t>WPH-1</t>
  </si>
  <si>
    <t>859 - OTH GAS TRANS EXP</t>
  </si>
  <si>
    <t>KY LGE Electric and Gas Income Statement</t>
  </si>
  <si>
    <t>($000s)</t>
  </si>
  <si>
    <t>a-Dec 2017</t>
  </si>
  <si>
    <t>Jan 2019</t>
  </si>
  <si>
    <t>Feb 2019</t>
  </si>
  <si>
    <t>Mar 2019</t>
  </si>
  <si>
    <t>Apr 2019</t>
  </si>
  <si>
    <t>KY FERC Income Statement</t>
  </si>
  <si>
    <t xml:space="preserve">          Residential Sales</t>
  </si>
  <si>
    <t>Total Revenue Ultimate Consumers</t>
  </si>
  <si>
    <t xml:space="preserve">     859 - Oth Gas Trans Exp</t>
  </si>
  <si>
    <t>B:[480 - Residential]</t>
  </si>
  <si>
    <t xml:space="preserve">     C:[Customer Count - Residential]</t>
  </si>
  <si>
    <t xml:space="preserve">     D:[Distribution Usage - Residential]</t>
  </si>
  <si>
    <t xml:space="preserve">     E:[Res Base Revenue]</t>
  </si>
  <si>
    <t xml:space="preserve">     F:[Res GSC Revenue]</t>
  </si>
  <si>
    <t xml:space="preserve">     G:[Res DSM Revenue]</t>
  </si>
  <si>
    <t xml:space="preserve">     H:[Res GLT Revenue]</t>
  </si>
  <si>
    <t>I:[480 - Subtotal]</t>
  </si>
  <si>
    <t>J:[]</t>
  </si>
  <si>
    <t>K:[481.1 -  Commercial]</t>
  </si>
  <si>
    <t xml:space="preserve">     L:[Customer Count - Commercial]</t>
  </si>
  <si>
    <t xml:space="preserve">     M:[Distribution Usage - Commercial]</t>
  </si>
  <si>
    <t xml:space="preserve">     N:[Com Base Revenue]</t>
  </si>
  <si>
    <t xml:space="preserve">     O:[Com GSC Revenue]</t>
  </si>
  <si>
    <t xml:space="preserve">     P:[Com DSM Revenue]</t>
  </si>
  <si>
    <t xml:space="preserve">     Q:[Com GLT Revenue]</t>
  </si>
  <si>
    <t>R:[481.1 - Subtotal]</t>
  </si>
  <si>
    <t>S:[]</t>
  </si>
  <si>
    <t>T:[481.2 - Industrial]</t>
  </si>
  <si>
    <t xml:space="preserve">     U:[Customer Count - Industrial]</t>
  </si>
  <si>
    <t xml:space="preserve">     V:[Distribution Usage - Industrial]</t>
  </si>
  <si>
    <t xml:space="preserve">     W:[Ind Base Revenue]</t>
  </si>
  <si>
    <t xml:space="preserve">     X:[Ind GSC Revenue]</t>
  </si>
  <si>
    <t xml:space="preserve">     Y:[Ind DSM Revenue]</t>
  </si>
  <si>
    <t xml:space="preserve">     Z:[Ind GLT Revenue]</t>
  </si>
  <si>
    <t>AA:[481.2 - Subtotal]</t>
  </si>
  <si>
    <t>AB:[]</t>
  </si>
  <si>
    <t>AC:[482 - Public Authority]</t>
  </si>
  <si>
    <t xml:space="preserve">     AD:[Customer Count - Public Authority]</t>
  </si>
  <si>
    <t xml:space="preserve">     AE:[Distribution Usage - Public Authority]</t>
  </si>
  <si>
    <t xml:space="preserve">     AF:[PA Base Revenue]</t>
  </si>
  <si>
    <t xml:space="preserve">     AG:[PA GSC Revenue]</t>
  </si>
  <si>
    <t xml:space="preserve">     AH:[PA DSM Revenue]</t>
  </si>
  <si>
    <t xml:space="preserve">     AI:[PA GLT Revenue]</t>
  </si>
  <si>
    <t>AJ:[482 - Subtotal]</t>
  </si>
  <si>
    <t>AK:[]</t>
  </si>
  <si>
    <t>AL:[489 - FT-Firm]</t>
  </si>
  <si>
    <t xml:space="preserve">     AM:[Customer Count - FT Firm]</t>
  </si>
  <si>
    <t xml:space="preserve">     AN:[Distribution Usage - FT Firm]</t>
  </si>
  <si>
    <t xml:space="preserve">     AO:[FFT Base Revenue]</t>
  </si>
  <si>
    <t xml:space="preserve">     AP:[FFT DSM Revenue]</t>
  </si>
  <si>
    <t xml:space="preserve">     AQ:[FFT GLT Revenue]</t>
  </si>
  <si>
    <t>AR:[489 - Subtotal]</t>
  </si>
  <si>
    <t>AS:[]</t>
  </si>
  <si>
    <t>AT:[489 - Non-Firm TS]</t>
  </si>
  <si>
    <t xml:space="preserve">     AU:[Customer Count - Non Firm TS]</t>
  </si>
  <si>
    <t xml:space="preserve">     AV:[Distribution Usage - Non Firm TS]</t>
  </si>
  <si>
    <t xml:space="preserve">     AW:[NFT Base Revenue]</t>
  </si>
  <si>
    <t xml:space="preserve">     AX:[NFT DSM Revenue]</t>
  </si>
  <si>
    <t xml:space="preserve">     AY:[NFT GLT Revenue]</t>
  </si>
  <si>
    <t>AZ:[489 - Subtotal]</t>
  </si>
  <si>
    <t>BA:[]</t>
  </si>
  <si>
    <t>BB:[484 - Utility Generation]</t>
  </si>
  <si>
    <t xml:space="preserve">     BC:[Customer Count - Utility]</t>
  </si>
  <si>
    <t xml:space="preserve">     BD:[Distribution Usage - Utility]</t>
  </si>
  <si>
    <t xml:space="preserve">     BE:[Gen Base Revenue CR/MC]</t>
  </si>
  <si>
    <t xml:space="preserve">     BF:[Gen Base Revenue PR]</t>
  </si>
  <si>
    <t xml:space="preserve">     BG:[Gen GSC Revenue]</t>
  </si>
  <si>
    <t xml:space="preserve">     BH:[Gen DSM Revenue]</t>
  </si>
  <si>
    <t xml:space="preserve">     BI:[Gen GLT Revenue]</t>
  </si>
  <si>
    <t>BJ:[484 - Subtotal]</t>
  </si>
  <si>
    <t>BL:[Total Gas Revenue]</t>
  </si>
  <si>
    <t>DH:[TCJA (included in Base Revenue):]</t>
  </si>
  <si>
    <t>DI:[480    -  Residential TCJA]</t>
  </si>
  <si>
    <t>DJ:[481.1 - Commercial TCJA]</t>
  </si>
  <si>
    <t>DK:[481.2 - Industrial TCJA]</t>
  </si>
  <si>
    <t>DL:[482    - Public Authority TCJA]</t>
  </si>
  <si>
    <t>DM:[489    -  Firm Transportation TCJA]</t>
  </si>
  <si>
    <t>DN:[489    -  Non-Firm Transportation TCJA]</t>
  </si>
  <si>
    <t>DO:[484    -  Utility Generation TCJA]</t>
  </si>
  <si>
    <t>DP:[Total TCJA]</t>
  </si>
  <si>
    <t>487 - FORFEITED DISCOUNT GAS</t>
  </si>
  <si>
    <t>488 - MISC SERVICE REV GAS</t>
  </si>
  <si>
    <t>489 - TRANSPORTATION TRANSMISSION GAS*</t>
  </si>
  <si>
    <t>493 - RENT FROM GAS PROPERTY</t>
  </si>
  <si>
    <t>493.1 - RENT FROM GAS PROPERTY I/C</t>
  </si>
  <si>
    <t>495 - OTHER GAS REVENUE</t>
  </si>
  <si>
    <t>12M Total 12/31/18</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</si>
  <si>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</si>
  <si>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</si>
  <si>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</si>
  <si>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</si>
  <si>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</si>
  <si>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</si>
  <si>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</si>
  <si>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</si>
  <si>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</si>
  <si>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</si>
  <si>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</si>
  <si>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</si>
  <si>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</si>
  <si>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</si>
  <si>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</si>
  <si>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</si>
  <si>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</si>
  <si>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</si>
  <si>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Excess deferred taxes - protected (ARAM, NOL, CCR)</t>
  </si>
  <si>
    <t>Excess deferred taxes - unprotected</t>
  </si>
  <si>
    <t>ITC depreciation basis adjustment</t>
  </si>
  <si>
    <t>Investment Tax Credit</t>
  </si>
  <si>
    <t>R&amp;E Credit</t>
  </si>
  <si>
    <t>Hydro Credit</t>
  </si>
  <si>
    <t>Coal Credit</t>
  </si>
  <si>
    <t>Total Operating Income Tax</t>
  </si>
  <si>
    <t>Difference</t>
  </si>
  <si>
    <t>12ME 04/30/20</t>
  </si>
  <si>
    <t>GAS</t>
  </si>
  <si>
    <t>12ME</t>
  </si>
  <si>
    <t>203(E) Excess deferred taxes</t>
  </si>
  <si>
    <t>Excess deferred taxes - non plant</t>
  </si>
  <si>
    <t>ITC depreciation basid adjustment</t>
  </si>
  <si>
    <t>CASE NO. 2018-00295 - GAS OPERATIONS</t>
  </si>
  <si>
    <t>CASE NO. 2018-00295</t>
  </si>
  <si>
    <t>Variance reflects elimination of the TCJA surcredit and change in billing determinants.</t>
  </si>
  <si>
    <t>Variance primarily related to off-system gas sales revenue in January 2018 not expected in the Forecasted period.</t>
  </si>
  <si>
    <t xml:space="preserve">Increase due to higher costs for distribution integrity and compliance programs, including leak survey.  </t>
  </si>
  <si>
    <t xml:space="preserve">Increase primarily due to maintenance program work in the storage fields related to storage integrity and internal corrosion control.  </t>
  </si>
  <si>
    <t xml:space="preserve">Increase primarily due to maintenance program work in storage fields related to storage integrity and corrosion control.  </t>
  </si>
  <si>
    <t xml:space="preserve">Decrease due to the Base Period including additional maintenance work on shale wells, additional preventative maintenance at Center compressor station, and purchase of catalyst and projected labor savings from Amine Plant Replacement project.  </t>
  </si>
  <si>
    <t xml:space="preserve">Increase due to enhanced Integrity and Compliance Training program resulting in additional headcount for Forecasted Period and increased training services, equipment and material.  </t>
  </si>
  <si>
    <t xml:space="preserve">Increase due to higher spending on materials for regulator facility replacement parts and a full year of costs for incremental headcount added in 2018 in the IM&amp;E (Instrumentation Measurement &amp; Electric) department.  </t>
  </si>
  <si>
    <t xml:space="preserve">Increase due to a full year of costs for incremental headcount added in 2018 in the IM&amp;E (Instrumentation Measurement &amp; Electric) department and higher spending on materials for meter station replacement parts.  </t>
  </si>
  <si>
    <t xml:space="preserve">Increase due to outside services for painting the large measurement and regulation stations and associated facilities.  </t>
  </si>
  <si>
    <t xml:space="preserve">Increase due to educating customers on their energy choices and ways to reduce their usage through energy efficiency combined with increases for public awareness costs within the gas business.  </t>
  </si>
  <si>
    <t xml:space="preserve">Decrease due to labor costs for training and other outside services that were included in the Base Period but were not anticipated in the Forecasted Period, partially offset by increases for three additional positions related to regulatory compliance in the Operator Qualifications and Pipeline Safety Management Systems areas.  </t>
  </si>
  <si>
    <t>Variance reflects changes in headcount and wage inflation.</t>
  </si>
  <si>
    <t>Variance is driven by an increase in plant-in-service.</t>
  </si>
  <si>
    <t xml:space="preserve">Increase due to Forecasted Period including full year impacts for three incremental positions (Group Leader for Storage Integrity Management Plan and two Engineer/Analyst).  The Base Period assumes the positions are filled in the 3rd and 4th quarter of 2018.  </t>
  </si>
  <si>
    <t xml:space="preserve">Decrease is due to the DOT Underground Natural Gas Storage Fee.  The fee calculation was changed for 2018, resulting in higher costs in 2018 when the invoice was paid.  Forecasted Period does not capture the fee increase.  </t>
  </si>
  <si>
    <t>Increase primarily due to well integrity logging and well inspection/maintenance work.  The Storage Integrity Management Plan started in January 2018 and work associated with it ramped up throughout 2018.</t>
  </si>
  <si>
    <t xml:space="preserve">Increase due to labor for two Gas Controllers in the Forecasted Period and Control Room Management support services to address new regulatory requirements.  </t>
  </si>
  <si>
    <t xml:space="preserve">Increase due to vegetation management planned for transmission lines at gas storage facilities.  </t>
  </si>
  <si>
    <t>Decrease due to the Forecasted Period write-offs based on a 5-year average (0.182%) of revenues.</t>
  </si>
  <si>
    <t xml:space="preserve">Increase primarily due to enhanced inline inspections planned for the Forecasted Period.  The Forecasted Period also includes the cost of close interval surveys.  </t>
  </si>
  <si>
    <t>Variance reflects changes in pre-tax income and increase in amortization of excess deferred taxes.  See Schedule E.</t>
  </si>
  <si>
    <t xml:space="preserve">Increase due to Contact Centers pay rate increases effective September 2018 and open positions in the Base Period expected to be filled in the Forecasted Period. </t>
  </si>
  <si>
    <t xml:space="preserve">Increase due to the purchase of carbon and higher purifier fuel expenses based on historical average and updated pricing from Gas Supply.  </t>
  </si>
  <si>
    <t>Variance due to change in allocation of property insurance costs between electric and gas.</t>
  </si>
  <si>
    <t>Item not budgeted in forecast period due to immateriality.</t>
  </si>
  <si>
    <t>The GLT OPEX/cost of sales adjustment is proposed to end 4/30/19.  The total net impact is a decrease from Base Period to Forecasted Period of $252k summarized by the FERC accounts below:  
Increase / (Decrease)  
874-($24k)
878-$778k
879-($124k)
880-($31k)
887-($409k)
892-($442k)</t>
  </si>
  <si>
    <t>Variance is driven by an increase in net utility plant and higher tax rates.</t>
  </si>
  <si>
    <t xml:space="preserve">Increase due to contracts expiring in May 2019 and increasing due to market conditions. </t>
  </si>
  <si>
    <t>Decrease due to changes in actuarial assumptions for pension and OPRB in the Forecasted Period, partially offset by increases due to inflation on medical costs, increased premiums for LTD and life insurance, an increase in retirement income account expenses due to new employees not included in the pension plan, and an increase in the Forecasted Period jurisdictional factor as a result of the municipals' departure.</t>
  </si>
  <si>
    <t>See description above on FERC Account  878.</t>
  </si>
  <si>
    <t>Increase due to higher level of contracted support for customer education initiatives, legal counsel, increases in hardware and software maintenance contracts, and charges budgeted to FERC Account 923, but hitting FERC Account 930 in actuals.</t>
  </si>
  <si>
    <t>Variance reflects actuals in base period hitting FERC Account 930 but budgeted in FERC Account 923.</t>
  </si>
  <si>
    <t>See description above on FERC Account 878.</t>
  </si>
  <si>
    <t>TYPE OF FILING: _____ ORIGINAL  _____ UPDATED  __X__ REVISED</t>
  </si>
  <si>
    <t>ERRATA FILING:</t>
  </si>
  <si>
    <t>ERR</t>
  </si>
  <si>
    <t>Lobbying Expense</t>
  </si>
  <si>
    <t>ERRATA FILING</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</si>
</sst>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 #,##0.000_);_(* \(#,##0.000\);_(* &quot;-&quot;??_);_(@_)"/>
    <numFmt numFmtId="204" formatCode="#,##0.00_);[Red]\(#,##0.00\);&quot; &quot;"/>
  </numFmts>
  <fonts count="2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b/>
      <i/>
      <sz val="11"/>
      <color theme="1"/>
      <name val="Calibri"/>
      <family val="2"/>
    </font>
    <font>
      <i/>
      <sz val="11"/>
      <color theme="1"/>
      <name val="Calibri"/>
      <family val="2"/>
    </font>
    <font>
      <sz val="11"/>
      <name val="Calibri"/>
      <family val="2"/>
    </font>
    <font>
      <b/>
      <sz val="11"/>
      <name val="Calibri"/>
      <family val="2"/>
    </font>
  </fonts>
  <fills count="86">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s>
  <borders count="47">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s>
  <cellStyleXfs count="62065">
    <xf numFmtId="0" fontId="0" fillId="0" borderId="0"/>
    <xf numFmtId="9"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0" fontId="16" fillId="0" borderId="0"/>
    <xf numFmtId="0" fontId="16" fillId="0" borderId="0"/>
    <xf numFmtId="0" fontId="15" fillId="0" borderId="0"/>
    <xf numFmtId="37" fontId="24" fillId="0" borderId="0"/>
    <xf numFmtId="0" fontId="15" fillId="16" borderId="0"/>
    <xf numFmtId="0" fontId="15" fillId="16" borderId="0"/>
    <xf numFmtId="166" fontId="15" fillId="0" borderId="0"/>
    <xf numFmtId="166" fontId="15"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5" fillId="1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6"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5"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5" fillId="1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6"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5" fillId="2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5" fillId="2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5" fillId="1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5" fillId="2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6"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5" fillId="1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5" fillId="2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5" fillId="2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5" fillId="2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5"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26"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0" fontId="27" fillId="27"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0" fontId="27" fillId="24"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18"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0" fontId="27" fillId="29"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26"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0" fontId="27" fillId="27"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0" fontId="27"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0" fontId="27"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31"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0" fontId="29" fillId="34"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167" fontId="34" fillId="37" borderId="9" applyNumberFormat="0" applyAlignment="0" applyProtection="0"/>
    <xf numFmtId="167" fontId="34" fillId="37" borderId="9" applyNumberFormat="0" applyAlignment="0" applyProtection="0"/>
    <xf numFmtId="168" fontId="35" fillId="0" borderId="10" applyBorder="0">
      <alignment horizontal="center" vertical="center"/>
    </xf>
    <xf numFmtId="169" fontId="34" fillId="38" borderId="0">
      <alignment horizontal="left"/>
    </xf>
    <xf numFmtId="0" fontId="34" fillId="38" borderId="0">
      <alignment horizontal="left"/>
    </xf>
    <xf numFmtId="167" fontId="34" fillId="38" borderId="0">
      <alignment horizontal="left"/>
    </xf>
    <xf numFmtId="169" fontId="36" fillId="38" borderId="0">
      <alignment horizontal="right"/>
    </xf>
    <xf numFmtId="0" fontId="36" fillId="38" borderId="0">
      <alignment horizontal="right"/>
    </xf>
    <xf numFmtId="167" fontId="36" fillId="38" borderId="0">
      <alignment horizontal="right"/>
    </xf>
    <xf numFmtId="169" fontId="37" fillId="35" borderId="0">
      <alignment horizontal="center"/>
    </xf>
    <xf numFmtId="0" fontId="37" fillId="35" borderId="0">
      <alignment horizontal="center"/>
    </xf>
    <xf numFmtId="167" fontId="37" fillId="35" borderId="0">
      <alignment horizontal="center"/>
    </xf>
    <xf numFmtId="169" fontId="36" fillId="38" borderId="0">
      <alignment horizontal="right"/>
    </xf>
    <xf numFmtId="0" fontId="36" fillId="38" borderId="0">
      <alignment horizontal="right"/>
    </xf>
    <xf numFmtId="167" fontId="36" fillId="38" borderId="0">
      <alignment horizontal="right"/>
    </xf>
    <xf numFmtId="169" fontId="38" fillId="35" borderId="0">
      <alignment horizontal="left"/>
    </xf>
    <xf numFmtId="0" fontId="38" fillId="35" borderId="0">
      <alignment horizontal="left"/>
    </xf>
    <xf numFmtId="167" fontId="38" fillId="35" borderId="0">
      <alignment horizontal="left"/>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37" fontId="15"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5"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2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5" fillId="39" borderId="11" applyNumberFormat="0" applyFont="0" applyAlignment="0">
      <protection locked="0"/>
    </xf>
    <xf numFmtId="0" fontId="15" fillId="39" borderId="11" applyNumberFormat="0" applyFont="0" applyAlignment="0">
      <protection locked="0"/>
    </xf>
    <xf numFmtId="171" fontId="15" fillId="0" borderId="0" applyFont="0" applyFill="0" applyBorder="0" applyAlignment="0" applyProtection="0"/>
    <xf numFmtId="171"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42" fillId="0" borderId="0" applyNumberFormat="0" applyFill="0" applyBorder="0" applyAlignment="0" applyProtection="0"/>
    <xf numFmtId="167" fontId="43" fillId="0" borderId="0" applyNumberFormat="0" applyFill="0" applyBorder="0" applyAlignment="0" applyProtection="0"/>
    <xf numFmtId="167" fontId="43" fillId="0" borderId="0" applyNumberFormat="0" applyFill="0" applyBorder="0" applyAlignment="0" applyProtection="0"/>
    <xf numFmtId="0" fontId="14" fillId="0" borderId="0" applyProtection="0"/>
    <xf numFmtId="167" fontId="14" fillId="0" borderId="0" applyProtection="0"/>
    <xf numFmtId="0" fontId="44" fillId="0" borderId="0" applyProtection="0"/>
    <xf numFmtId="167" fontId="44" fillId="0" borderId="0" applyProtection="0"/>
    <xf numFmtId="0" fontId="45" fillId="0" borderId="0" applyProtection="0"/>
    <xf numFmtId="167" fontId="45" fillId="0" borderId="0" applyProtection="0"/>
    <xf numFmtId="0" fontId="13" fillId="0" borderId="0" applyProtection="0"/>
    <xf numFmtId="167" fontId="13" fillId="0" borderId="0" applyProtection="0"/>
    <xf numFmtId="167" fontId="13" fillId="0" borderId="0" applyProtection="0"/>
    <xf numFmtId="0" fontId="15" fillId="0" borderId="0" applyProtection="0"/>
    <xf numFmtId="0" fontId="15" fillId="0" borderId="0" applyProtection="0"/>
    <xf numFmtId="167" fontId="15" fillId="0" borderId="0" applyProtection="0"/>
    <xf numFmtId="167" fontId="15" fillId="0" borderId="0" applyProtection="0"/>
    <xf numFmtId="0" fontId="14" fillId="0" borderId="0" applyProtection="0"/>
    <xf numFmtId="167" fontId="14" fillId="0" borderId="0" applyProtection="0"/>
    <xf numFmtId="0" fontId="46" fillId="0" borderId="0" applyProtection="0"/>
    <xf numFmtId="167" fontId="46" fillId="0" borderId="0" applyProtection="0"/>
    <xf numFmtId="2" fontId="21"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22" borderId="0" applyNumberFormat="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48" fillId="0" borderId="12" applyNumberFormat="0" applyFill="0" applyAlignment="0" applyProtection="0"/>
    <xf numFmtId="167" fontId="49" fillId="0" borderId="13" applyNumberFormat="0" applyFill="0" applyAlignment="0" applyProtection="0"/>
    <xf numFmtId="0" fontId="18" fillId="0" borderId="4" applyNumberFormat="0" applyFill="0" applyAlignment="0" applyProtection="0"/>
    <xf numFmtId="167" fontId="49" fillId="0" borderId="13" applyNumberFormat="0" applyFill="0" applyAlignment="0" applyProtection="0"/>
    <xf numFmtId="0" fontId="50" fillId="0" borderId="14" applyNumberFormat="0" applyFill="0" applyAlignment="0" applyProtection="0"/>
    <xf numFmtId="167" fontId="51" fillId="0" borderId="15"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0" fontId="52" fillId="0" borderId="16"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0" fontId="52" fillId="0" borderId="0" applyNumberFormat="0" applyFill="0" applyBorder="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169" fontId="54" fillId="0" borderId="0" applyNumberFormat="0" applyFill="0" applyBorder="0" applyAlignment="0" applyProtection="0">
      <alignment vertical="top"/>
      <protection locked="0"/>
    </xf>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9" fontId="34" fillId="38" borderId="0">
      <alignment horizontal="left"/>
    </xf>
    <xf numFmtId="0" fontId="34" fillId="38" borderId="0">
      <alignment horizontal="left"/>
    </xf>
    <xf numFmtId="167" fontId="34" fillId="38" borderId="0">
      <alignment horizontal="left"/>
    </xf>
    <xf numFmtId="169" fontId="57" fillId="35" borderId="0">
      <alignment horizontal="left"/>
    </xf>
    <xf numFmtId="0" fontId="57" fillId="35" borderId="0">
      <alignment horizontal="left"/>
    </xf>
    <xf numFmtId="0" fontId="57" fillId="35" borderId="0">
      <alignment horizontal="left"/>
    </xf>
    <xf numFmtId="167" fontId="57" fillId="35" borderId="0">
      <alignment horizontal="left"/>
    </xf>
    <xf numFmtId="0" fontId="58" fillId="0" borderId="18" applyNumberFormat="0" applyFill="0" applyAlignment="0" applyProtection="0"/>
    <xf numFmtId="167" fontId="59" fillId="0" borderId="19" applyNumberFormat="0" applyFill="0" applyAlignment="0" applyProtection="0"/>
    <xf numFmtId="167" fontId="59" fillId="0" borderId="19" applyNumberFormat="0" applyFill="0" applyAlignment="0" applyProtection="0"/>
    <xf numFmtId="0" fontId="60" fillId="23" borderId="0" applyNumberFormat="0" applyBorder="0" applyAlignment="0" applyProtection="0"/>
    <xf numFmtId="167" fontId="61" fillId="23" borderId="0" applyNumberFormat="0" applyBorder="0" applyAlignment="0" applyProtection="0"/>
    <xf numFmtId="167" fontId="61" fillId="23" borderId="0" applyNumberFormat="0" applyBorder="0" applyAlignment="0" applyProtection="0"/>
    <xf numFmtId="169" fontId="15" fillId="0" borderId="0"/>
    <xf numFmtId="0" fontId="15" fillId="0" borderId="0"/>
    <xf numFmtId="167" fontId="15" fillId="0" borderId="0"/>
    <xf numFmtId="169"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5" fillId="0" borderId="0"/>
    <xf numFmtId="0" fontId="12"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167" fontId="15" fillId="0" borderId="0"/>
    <xf numFmtId="166" fontId="15" fillId="0" borderId="0"/>
    <xf numFmtId="166"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167"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172"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0" borderId="0"/>
    <xf numFmtId="167" fontId="15" fillId="0" borderId="0"/>
    <xf numFmtId="0" fontId="15" fillId="0" borderId="0"/>
    <xf numFmtId="0" fontId="26" fillId="0" borderId="0"/>
    <xf numFmtId="172" fontId="15"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5" fillId="0" borderId="0"/>
    <xf numFmtId="0" fontId="12" fillId="0" borderId="0"/>
    <xf numFmtId="172" fontId="15" fillId="0" borderId="0"/>
    <xf numFmtId="0" fontId="12" fillId="0" borderId="0"/>
    <xf numFmtId="0" fontId="15"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15" fillId="0" borderId="0"/>
    <xf numFmtId="0" fontId="15" fillId="0" borderId="0"/>
    <xf numFmtId="0" fontId="12" fillId="0" borderId="0"/>
    <xf numFmtId="0" fontId="12" fillId="0" borderId="0"/>
    <xf numFmtId="167" fontId="15" fillId="0" borderId="0"/>
    <xf numFmtId="37" fontId="44" fillId="0" borderId="0"/>
    <xf numFmtId="0" fontId="12" fillId="0" borderId="0"/>
    <xf numFmtId="0" fontId="12" fillId="0" borderId="0"/>
    <xf numFmtId="0" fontId="40" fillId="0" borderId="0"/>
    <xf numFmtId="37" fontId="24" fillId="0" borderId="0"/>
    <xf numFmtId="169"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12" fillId="0" borderId="0"/>
    <xf numFmtId="0" fontId="12" fillId="0" borderId="0"/>
    <xf numFmtId="173" fontId="64" fillId="35" borderId="0">
      <alignment horizontal="right"/>
    </xf>
    <xf numFmtId="40" fontId="65" fillId="41" borderId="0">
      <alignment horizontal="right"/>
    </xf>
    <xf numFmtId="4" fontId="64" fillId="41" borderId="0">
      <alignment horizontal="right"/>
    </xf>
    <xf numFmtId="0" fontId="12" fillId="0" borderId="0"/>
    <xf numFmtId="40" fontId="65" fillId="41" borderId="0">
      <alignment horizontal="right"/>
    </xf>
    <xf numFmtId="169" fontId="66" fillId="42" borderId="0">
      <alignment horizontal="center"/>
    </xf>
    <xf numFmtId="0" fontId="67" fillId="41" borderId="0">
      <alignment horizontal="right"/>
    </xf>
    <xf numFmtId="0" fontId="12" fillId="0" borderId="0"/>
    <xf numFmtId="0" fontId="66" fillId="41" borderId="0">
      <alignment horizontal="center" vertical="center"/>
    </xf>
    <xf numFmtId="0" fontId="12" fillId="0" borderId="0"/>
    <xf numFmtId="0" fontId="67" fillId="41" borderId="0">
      <alignment horizontal="right"/>
    </xf>
    <xf numFmtId="169" fontId="34" fillId="43" borderId="0"/>
    <xf numFmtId="0" fontId="68" fillId="41" borderId="10"/>
    <xf numFmtId="0" fontId="57" fillId="41" borderId="10"/>
    <xf numFmtId="0" fontId="12" fillId="0" borderId="0"/>
    <xf numFmtId="0" fontId="57" fillId="41" borderId="10"/>
    <xf numFmtId="0" fontId="12" fillId="0" borderId="0"/>
    <xf numFmtId="0" fontId="68" fillId="41" borderId="10"/>
    <xf numFmtId="169" fontId="69" fillId="35" borderId="0" applyBorder="0">
      <alignment horizontal="centerContinuous"/>
    </xf>
    <xf numFmtId="0" fontId="68" fillId="0" borderId="0" applyBorder="0">
      <alignment horizontal="centerContinuous"/>
    </xf>
    <xf numFmtId="0" fontId="12" fillId="0" borderId="0"/>
    <xf numFmtId="0" fontId="66" fillId="41" borderId="0" applyBorder="0">
      <alignment horizontal="centerContinuous"/>
    </xf>
    <xf numFmtId="0" fontId="12" fillId="0" borderId="0"/>
    <xf numFmtId="0" fontId="68" fillId="0" borderId="0" applyBorder="0">
      <alignment horizontal="centerContinuous"/>
    </xf>
    <xf numFmtId="169" fontId="70" fillId="43" borderId="0" applyBorder="0">
      <alignment horizontal="centerContinuous"/>
    </xf>
    <xf numFmtId="0" fontId="71" fillId="0" borderId="0" applyBorder="0">
      <alignment horizontal="centerContinuous"/>
    </xf>
    <xf numFmtId="0" fontId="12" fillId="0" borderId="0"/>
    <xf numFmtId="0" fontId="72" fillId="41" borderId="0" applyBorder="0">
      <alignment horizontal="centerContinuous"/>
    </xf>
    <xf numFmtId="0" fontId="12" fillId="0" borderId="0"/>
    <xf numFmtId="0" fontId="71" fillId="0" borderId="0" applyBorder="0">
      <alignment horizontal="centerContinuous"/>
    </xf>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4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3">
      <alignment horizontal="center"/>
    </xf>
    <xf numFmtId="3" fontId="73" fillId="0" borderId="0" applyFont="0" applyFill="0" applyBorder="0" applyAlignment="0" applyProtection="0"/>
    <xf numFmtId="0" fontId="73" fillId="44" borderId="0" applyNumberFormat="0" applyFont="0" applyBorder="0" applyAlignment="0" applyProtection="0"/>
    <xf numFmtId="169" fontId="57" fillId="23" borderId="0">
      <alignment horizontal="center"/>
    </xf>
    <xf numFmtId="0" fontId="57" fillId="23" borderId="0">
      <alignment horizontal="center"/>
    </xf>
    <xf numFmtId="0" fontId="57" fillId="23" borderId="0">
      <alignment horizontal="center"/>
    </xf>
    <xf numFmtId="0" fontId="12" fillId="0" borderId="0"/>
    <xf numFmtId="49" fontId="75" fillId="35" borderId="0">
      <alignment horizontal="center"/>
    </xf>
    <xf numFmtId="0" fontId="12" fillId="0" borderId="0"/>
    <xf numFmtId="169" fontId="36" fillId="38" borderId="0">
      <alignment horizontal="center"/>
    </xf>
    <xf numFmtId="0" fontId="36" fillId="38" borderId="0">
      <alignment horizontal="center"/>
    </xf>
    <xf numFmtId="0" fontId="12" fillId="0" borderId="0"/>
    <xf numFmtId="169" fontId="36" fillId="38" borderId="0">
      <alignment horizontal="centerContinuous"/>
    </xf>
    <xf numFmtId="0" fontId="36" fillId="38" borderId="0">
      <alignment horizontal="centerContinuous"/>
    </xf>
    <xf numFmtId="0" fontId="12" fillId="0" borderId="0"/>
    <xf numFmtId="169" fontId="76" fillId="35" borderId="0">
      <alignment horizontal="left"/>
    </xf>
    <xf numFmtId="0" fontId="76" fillId="35" borderId="0">
      <alignment horizontal="left"/>
    </xf>
    <xf numFmtId="0" fontId="12" fillId="0" borderId="0"/>
    <xf numFmtId="49" fontId="76" fillId="35" borderId="0">
      <alignment horizontal="center"/>
    </xf>
    <xf numFmtId="0" fontId="12" fillId="0" borderId="0"/>
    <xf numFmtId="169" fontId="34" fillId="38" borderId="0">
      <alignment horizontal="left"/>
    </xf>
    <xf numFmtId="0" fontId="34" fillId="38" borderId="0">
      <alignment horizontal="left"/>
    </xf>
    <xf numFmtId="0" fontId="12" fillId="0" borderId="0"/>
    <xf numFmtId="49" fontId="76" fillId="35" borderId="0">
      <alignment horizontal="left"/>
    </xf>
    <xf numFmtId="0" fontId="12" fillId="0" borderId="0"/>
    <xf numFmtId="169" fontId="34" fillId="38" borderId="0">
      <alignment horizontal="centerContinuous"/>
    </xf>
    <xf numFmtId="0" fontId="34" fillId="38" borderId="0">
      <alignment horizontal="centerContinuous"/>
    </xf>
    <xf numFmtId="0" fontId="12" fillId="0" borderId="0"/>
    <xf numFmtId="169" fontId="34" fillId="38" borderId="0">
      <alignment horizontal="right"/>
    </xf>
    <xf numFmtId="0" fontId="34" fillId="38" borderId="0">
      <alignment horizontal="right"/>
    </xf>
    <xf numFmtId="0" fontId="12" fillId="0" borderId="0"/>
    <xf numFmtId="49" fontId="57" fillId="35" borderId="0">
      <alignment horizontal="left"/>
    </xf>
    <xf numFmtId="49" fontId="57" fillId="35" borderId="0">
      <alignment horizontal="left"/>
    </xf>
    <xf numFmtId="0" fontId="12" fillId="0" borderId="0"/>
    <xf numFmtId="169" fontId="36" fillId="38" borderId="0">
      <alignment horizontal="right"/>
    </xf>
    <xf numFmtId="0" fontId="36" fillId="38" borderId="0">
      <alignment horizontal="right"/>
    </xf>
    <xf numFmtId="0" fontId="12" fillId="0" borderId="0"/>
    <xf numFmtId="169" fontId="76" fillId="21" borderId="0">
      <alignment horizontal="center"/>
    </xf>
    <xf numFmtId="0" fontId="76" fillId="21" borderId="0">
      <alignment horizontal="center"/>
    </xf>
    <xf numFmtId="0" fontId="12" fillId="0" borderId="0"/>
    <xf numFmtId="169" fontId="77" fillId="21" borderId="0">
      <alignment horizontal="center"/>
    </xf>
    <xf numFmtId="0" fontId="77" fillId="21" borderId="0">
      <alignment horizontal="center"/>
    </xf>
    <xf numFmtId="0" fontId="12" fillId="0" borderId="0"/>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4" fillId="43" borderId="0" applyNumberFormat="0" applyProtection="0">
      <alignment horizontal="left" vertical="center" indent="1"/>
    </xf>
    <xf numFmtId="4" fontId="14" fillId="43" borderId="0" applyNumberFormat="0" applyProtection="0">
      <alignment horizontal="left" vertical="center"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4" fillId="50" borderId="0" applyNumberFormat="0" applyProtection="0">
      <alignment horizontal="left" vertical="center" indent="1"/>
    </xf>
    <xf numFmtId="4" fontId="14" fillId="50" borderId="0" applyNumberFormat="0" applyProtection="0">
      <alignment horizontal="left" vertical="center" indent="1"/>
    </xf>
    <xf numFmtId="4" fontId="15" fillId="26" borderId="0" applyNumberFormat="0" applyProtection="0">
      <alignment horizontal="left" vertical="center" indent="1"/>
    </xf>
    <xf numFmtId="4" fontId="15" fillId="26" borderId="0" applyNumberFormat="0" applyProtection="0">
      <alignment horizontal="left" vertical="center" indent="1"/>
    </xf>
    <xf numFmtId="4" fontId="75" fillId="51" borderId="0" applyNumberFormat="0" applyProtection="0">
      <alignment horizontal="left" vertical="center" indent="1"/>
    </xf>
    <xf numFmtId="4" fontId="75" fillId="51" borderId="0" applyNumberFormat="0" applyProtection="0">
      <alignment horizontal="left" vertical="center" indent="1"/>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0" applyNumberFormat="0" applyProtection="0">
      <alignment horizontal="left" vertical="center" indent="1"/>
    </xf>
    <xf numFmtId="4" fontId="15" fillId="26" borderId="0" applyNumberFormat="0" applyProtection="0">
      <alignment horizontal="left" vertical="center" indent="1"/>
    </xf>
    <xf numFmtId="4" fontId="15" fillId="46" borderId="0" applyNumberFormat="0" applyProtection="0">
      <alignment horizontal="left" vertical="center" indent="1"/>
    </xf>
    <xf numFmtId="4" fontId="15" fillId="46" borderId="0"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81" fillId="0" borderId="0" applyNumberFormat="0" applyProtection="0">
      <alignment horizontal="left" vertical="center"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pplyNumberFormat="0" applyFill="0" applyBorder="0" applyAlignment="0" applyProtection="0"/>
    <xf numFmtId="0" fontId="12" fillId="0" borderId="0"/>
    <xf numFmtId="0" fontId="12" fillId="0" borderId="0"/>
    <xf numFmtId="0" fontId="83" fillId="0" borderId="25" applyNumberFormat="0" applyFill="0" applyAlignment="0" applyProtection="0"/>
    <xf numFmtId="0" fontId="83" fillId="0" borderId="25" applyNumberFormat="0" applyFill="0" applyAlignment="0" applyProtection="0"/>
    <xf numFmtId="0" fontId="12" fillId="0" borderId="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2" fillId="0" borderId="0"/>
    <xf numFmtId="0" fontId="20" fillId="0" borderId="7" applyNumberFormat="0" applyFill="0" applyAlignment="0" applyProtection="0"/>
    <xf numFmtId="0" fontId="12" fillId="0" borderId="0"/>
    <xf numFmtId="0" fontId="12" fillId="0" borderId="0"/>
    <xf numFmtId="0" fontId="24" fillId="0" borderId="0"/>
    <xf numFmtId="169" fontId="84" fillId="35" borderId="0">
      <alignment horizontal="center"/>
    </xf>
    <xf numFmtId="0" fontId="84" fillId="35" borderId="0">
      <alignment horizontal="center"/>
    </xf>
    <xf numFmtId="0" fontId="12" fillId="0" borderId="0"/>
    <xf numFmtId="0" fontId="58" fillId="0" borderId="0" applyNumberFormat="0" applyFill="0" applyBorder="0" applyAlignment="0" applyProtection="0"/>
    <xf numFmtId="0" fontId="12" fillId="0" borderId="0"/>
    <xf numFmtId="0" fontId="12" fillId="0" borderId="0"/>
    <xf numFmtId="0" fontId="12" fillId="0" borderId="0"/>
    <xf numFmtId="9" fontId="24" fillId="0" borderId="0" applyFont="0" applyFill="0" applyBorder="0" applyAlignment="0" applyProtection="0"/>
    <xf numFmtId="166" fontId="15" fillId="0" borderId="0"/>
    <xf numFmtId="166" fontId="15" fillId="0" borderId="0"/>
    <xf numFmtId="0" fontId="15" fillId="0" borderId="0"/>
    <xf numFmtId="0" fontId="25" fillId="72" borderId="0" applyNumberFormat="0" applyBorder="0" applyAlignment="0" applyProtection="0"/>
    <xf numFmtId="178" fontId="26" fillId="4" borderId="0" applyNumberFormat="0" applyBorder="0" applyAlignment="0" applyProtection="0"/>
    <xf numFmtId="178" fontId="26"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178" fontId="26" fillId="6" borderId="0" applyNumberFormat="0" applyBorder="0" applyAlignment="0" applyProtection="0"/>
    <xf numFmtId="178" fontId="26"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178" fontId="26" fillId="8" borderId="0" applyNumberFormat="0" applyBorder="0" applyAlignment="0" applyProtection="0"/>
    <xf numFmtId="178" fontId="26"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78" fontId="26" fillId="10" borderId="0" applyNumberFormat="0" applyBorder="0" applyAlignment="0" applyProtection="0"/>
    <xf numFmtId="178" fontId="26"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25" fillId="22" borderId="0" applyNumberFormat="0" applyBorder="0" applyAlignment="0" applyProtection="0"/>
    <xf numFmtId="178" fontId="26" fillId="12" borderId="0" applyNumberFormat="0" applyBorder="0" applyAlignment="0" applyProtection="0"/>
    <xf numFmtId="178" fontId="26"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178" fontId="26" fillId="14" borderId="0" applyNumberFormat="0" applyBorder="0" applyAlignment="0" applyProtection="0"/>
    <xf numFmtId="178" fontId="26"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178" fontId="26" fillId="5" borderId="0" applyNumberFormat="0" applyBorder="0" applyAlignment="0" applyProtection="0"/>
    <xf numFmtId="178" fontId="26"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18" borderId="0" applyNumberFormat="0" applyBorder="0" applyAlignment="0" applyProtection="0"/>
    <xf numFmtId="178" fontId="26" fillId="7" borderId="0" applyNumberFormat="0" applyBorder="0" applyAlignment="0" applyProtection="0"/>
    <xf numFmtId="178" fontId="26"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178" fontId="26" fillId="9" borderId="0" applyNumberFormat="0" applyBorder="0" applyAlignment="0" applyProtection="0"/>
    <xf numFmtId="178" fontId="26"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178" fontId="26" fillId="11" borderId="0" applyNumberFormat="0" applyBorder="0" applyAlignment="0" applyProtection="0"/>
    <xf numFmtId="178" fontId="26"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178" fontId="26" fillId="13" borderId="0" applyNumberFormat="0" applyBorder="0" applyAlignment="0" applyProtection="0"/>
    <xf numFmtId="178" fontId="26"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178" fontId="26" fillId="15" borderId="0" applyNumberFormat="0" applyBorder="0" applyAlignment="0" applyProtection="0"/>
    <xf numFmtId="178" fontId="26"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178" fontId="99" fillId="61" borderId="0" applyNumberFormat="0" applyBorder="0" applyAlignment="0" applyProtection="0"/>
    <xf numFmtId="178" fontId="99" fillId="61" borderId="0" applyNumberFormat="0" applyBorder="0" applyAlignment="0" applyProtection="0"/>
    <xf numFmtId="0" fontId="27" fillId="22"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27" fillId="73"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8" fontId="99" fillId="63" borderId="0" applyNumberFormat="0" applyBorder="0" applyAlignment="0" applyProtection="0"/>
    <xf numFmtId="178" fontId="99" fillId="63" borderId="0" applyNumberFormat="0" applyBorder="0" applyAlignment="0" applyProtection="0"/>
    <xf numFmtId="0" fontId="27" fillId="26"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27" fillId="1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78" fontId="99" fillId="65" borderId="0" applyNumberFormat="0" applyBorder="0" applyAlignment="0" applyProtection="0"/>
    <xf numFmtId="178" fontId="99" fillId="65" borderId="0" applyNumberFormat="0" applyBorder="0" applyAlignment="0" applyProtection="0"/>
    <xf numFmtId="0" fontId="27" fillId="27"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7" borderId="0" applyNumberFormat="0" applyBorder="0" applyAlignment="0" applyProtection="0"/>
    <xf numFmtId="178" fontId="99" fillId="67" borderId="0" applyNumberFormat="0" applyBorder="0" applyAlignment="0" applyProtection="0"/>
    <xf numFmtId="0" fontId="27" fillId="2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9" borderId="0" applyNumberFormat="0" applyBorder="0" applyAlignment="0" applyProtection="0"/>
    <xf numFmtId="178" fontId="99" fillId="69" borderId="0" applyNumberFormat="0" applyBorder="0" applyAlignment="0" applyProtection="0"/>
    <xf numFmtId="0" fontId="27" fillId="22"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178" fontId="99" fillId="71" borderId="0" applyNumberFormat="0" applyBorder="0" applyAlignment="0" applyProtection="0"/>
    <xf numFmtId="178" fontId="99" fillId="71" borderId="0" applyNumberFormat="0" applyBorder="0" applyAlignment="0" applyProtection="0"/>
    <xf numFmtId="0" fontId="27" fillId="18"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27" fillId="49" borderId="0" applyNumberFormat="0" applyBorder="0" applyAlignment="0" applyProtection="0"/>
    <xf numFmtId="0" fontId="62" fillId="0" borderId="2" applyBorder="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78" fontId="99" fillId="60" borderId="0" applyNumberFormat="0" applyBorder="0" applyAlignment="0" applyProtection="0"/>
    <xf numFmtId="178" fontId="99" fillId="60" borderId="0" applyNumberFormat="0" applyBorder="0" applyAlignment="0" applyProtection="0"/>
    <xf numFmtId="0" fontId="27" fillId="29"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27" fillId="7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8" fontId="99" fillId="62" borderId="0" applyNumberFormat="0" applyBorder="0" applyAlignment="0" applyProtection="0"/>
    <xf numFmtId="178" fontId="99" fillId="62" borderId="0" applyNumberFormat="0" applyBorder="0" applyAlignment="0" applyProtection="0"/>
    <xf numFmtId="0" fontId="27"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78" fontId="99" fillId="64" borderId="0" applyNumberFormat="0" applyBorder="0" applyAlignment="0" applyProtection="0"/>
    <xf numFmtId="178" fontId="99" fillId="64" borderId="0" applyNumberFormat="0" applyBorder="0" applyAlignment="0" applyProtection="0"/>
    <xf numFmtId="0" fontId="27" fillId="27"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6" borderId="0" applyNumberFormat="0" applyBorder="0" applyAlignment="0" applyProtection="0"/>
    <xf numFmtId="178" fontId="99" fillId="66" borderId="0" applyNumberFormat="0" applyBorder="0" applyAlignment="0" applyProtection="0"/>
    <xf numFmtId="0" fontId="27" fillId="33"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8" borderId="0" applyNumberFormat="0" applyBorder="0" applyAlignment="0" applyProtection="0"/>
    <xf numFmtId="178" fontId="99" fillId="68"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8" fontId="99" fillId="70" borderId="0" applyNumberFormat="0" applyBorder="0" applyAlignment="0" applyProtection="0"/>
    <xf numFmtId="178" fontId="99" fillId="70" borderId="0" applyNumberFormat="0" applyBorder="0" applyAlignment="0" applyProtection="0"/>
    <xf numFmtId="0" fontId="27" fillId="31"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27" fillId="2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100" fillId="55" borderId="0" applyNumberFormat="0" applyBorder="0" applyAlignment="0" applyProtection="0"/>
    <xf numFmtId="178" fontId="100" fillId="55" borderId="0" applyNumberFormat="0" applyBorder="0" applyAlignment="0" applyProtection="0"/>
    <xf numFmtId="0" fontId="29" fillId="3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164" fontId="101" fillId="0" borderId="26"/>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178" fontId="102" fillId="59" borderId="32" applyNumberFormat="0" applyAlignment="0" applyProtection="0"/>
    <xf numFmtId="178" fontId="102" fillId="59" borderId="32" applyNumberFormat="0" applyAlignment="0" applyProtection="0"/>
    <xf numFmtId="0"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0" fontId="33" fillId="37" borderId="9" applyNumberFormat="0" applyAlignment="0" applyProtection="0"/>
    <xf numFmtId="0" fontId="34" fillId="38" borderId="0">
      <alignment horizontal="left"/>
    </xf>
    <xf numFmtId="169" fontId="34" fillId="38" borderId="0">
      <alignment horizontal="left"/>
    </xf>
    <xf numFmtId="0" fontId="36" fillId="38" borderId="0">
      <alignment horizontal="right"/>
    </xf>
    <xf numFmtId="169" fontId="36" fillId="38" borderId="0">
      <alignment horizontal="right"/>
    </xf>
    <xf numFmtId="0" fontId="37" fillId="35" borderId="0">
      <alignment horizontal="center"/>
    </xf>
    <xf numFmtId="169" fontId="37" fillId="35" borderId="0">
      <alignment horizontal="center"/>
    </xf>
    <xf numFmtId="0" fontId="36" fillId="38" borderId="0">
      <alignment horizontal="right"/>
    </xf>
    <xf numFmtId="169" fontId="36" fillId="38" borderId="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3" fontId="15"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4" fillId="0" borderId="0"/>
    <xf numFmtId="0" fontId="104" fillId="0" borderId="33"/>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8" fontId="105" fillId="0" borderId="0" applyNumberFormat="0" applyFill="0" applyBorder="0" applyAlignment="0" applyProtection="0"/>
    <xf numFmtId="178" fontId="105"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78" fontId="45" fillId="0" borderId="0" applyProtection="0"/>
    <xf numFmtId="178" fontId="45" fillId="0" borderId="0" applyProtection="0"/>
    <xf numFmtId="0" fontId="45"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178" fontId="15" fillId="0" borderId="0" applyProtection="0"/>
    <xf numFmtId="178" fontId="15" fillId="0" borderId="0" applyProtection="0"/>
    <xf numFmtId="0" fontId="15"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178" fontId="46" fillId="0" borderId="0" applyProtection="0"/>
    <xf numFmtId="178" fontId="46" fillId="0" borderId="0" applyProtection="0"/>
    <xf numFmtId="0" fontId="46" fillId="0" borderId="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8" fontId="106" fillId="54" borderId="0" applyNumberFormat="0" applyBorder="0" applyAlignment="0" applyProtection="0"/>
    <xf numFmtId="178" fontId="106" fillId="54" borderId="0" applyNumberFormat="0" applyBorder="0" applyAlignment="0" applyProtection="0"/>
    <xf numFmtId="0" fontId="47" fillId="22"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0" fontId="47" fillId="40" borderId="0" applyNumberFormat="0" applyBorder="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178" fontId="108" fillId="0" borderId="4" applyNumberFormat="0" applyFill="0" applyAlignment="0" applyProtection="0"/>
    <xf numFmtId="178" fontId="108" fillId="0" borderId="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10" fillId="0" borderId="0" applyNumberFormat="0" applyFon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0" fontId="107" fillId="0" borderId="34"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178" fontId="112" fillId="0" borderId="5" applyNumberFormat="0" applyFill="0" applyAlignment="0" applyProtection="0"/>
    <xf numFmtId="178" fontId="11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13" fillId="0" borderId="0" applyNumberFormat="0" applyFon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178" fontId="114" fillId="0" borderId="28" applyNumberFormat="0" applyFill="0" applyAlignment="0" applyProtection="0"/>
    <xf numFmtId="178" fontId="114" fillId="0" borderId="28" applyNumberFormat="0" applyFill="0" applyAlignment="0" applyProtection="0"/>
    <xf numFmtId="0" fontId="52" fillId="0" borderId="1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113" fillId="0" borderId="36"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78" fontId="114" fillId="0" borderId="0" applyNumberFormat="0" applyFill="0" applyBorder="0" applyAlignment="0" applyProtection="0"/>
    <xf numFmtId="178" fontId="114" fillId="0" borderId="0" applyNumberFormat="0" applyFill="0" applyBorder="0" applyAlignment="0" applyProtection="0"/>
    <xf numFmtId="0" fontId="52"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0" fontId="113" fillId="0" borderId="0" applyNumberFormat="0" applyFill="0" applyBorder="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115" fillId="42" borderId="33"/>
    <xf numFmtId="0" fontId="34" fillId="38" borderId="0">
      <alignment horizontal="left"/>
    </xf>
    <xf numFmtId="169" fontId="34" fillId="38" borderId="0">
      <alignment horizontal="left"/>
    </xf>
    <xf numFmtId="0" fontId="57" fillId="35" borderId="0">
      <alignment horizontal="left"/>
    </xf>
    <xf numFmtId="169" fontId="57" fillId="35" borderId="0">
      <alignment horizontal="left"/>
    </xf>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78" fontId="117" fillId="0" borderId="31" applyNumberFormat="0" applyFill="0" applyAlignment="0" applyProtection="0"/>
    <xf numFmtId="178" fontId="117" fillId="0" borderId="31" applyNumberFormat="0" applyFill="0" applyAlignment="0" applyProtection="0"/>
    <xf numFmtId="0" fontId="58" fillId="0" borderId="18"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0" fontId="116" fillId="0" borderId="19" applyNumberFormat="0" applyFill="0" applyAlignment="0" applyProtection="0"/>
    <xf numFmtId="180"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8" fontId="119" fillId="56" borderId="0" applyNumberFormat="0" applyBorder="0" applyAlignment="0" applyProtection="0"/>
    <xf numFmtId="178" fontId="119" fillId="56" borderId="0" applyNumberFormat="0" applyBorder="0" applyAlignment="0" applyProtection="0"/>
    <xf numFmtId="0" fontId="60"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0" fontId="118" fillId="23" borderId="0" applyNumberFormat="0" applyBorder="0" applyAlignment="0" applyProtection="0"/>
    <xf numFmtId="184" fontId="1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0" fontId="15" fillId="0" borderId="0"/>
    <xf numFmtId="169" fontId="15"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6" fontId="15" fillId="0" borderId="0"/>
    <xf numFmtId="178" fontId="15" fillId="0" borderId="0"/>
    <xf numFmtId="178" fontId="15" fillId="0" borderId="0"/>
    <xf numFmtId="0" fontId="41" fillId="0" borderId="0"/>
    <xf numFmtId="0" fontId="103" fillId="0" borderId="0"/>
    <xf numFmtId="0" fontId="103" fillId="0" borderId="0"/>
    <xf numFmtId="0" fontId="103" fillId="0" borderId="0"/>
    <xf numFmtId="169" fontId="15" fillId="0" borderId="0"/>
    <xf numFmtId="0" fontId="103" fillId="0" borderId="0"/>
    <xf numFmtId="41" fontId="41"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0"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9"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166" fontId="73" fillId="0" borderId="0"/>
    <xf numFmtId="166" fontId="73" fillId="0" borderId="0"/>
    <xf numFmtId="166" fontId="73" fillId="0" borderId="0"/>
    <xf numFmtId="166" fontId="73" fillId="0" borderId="0"/>
    <xf numFmtId="166" fontId="73" fillId="0" borderId="0"/>
    <xf numFmtId="178" fontId="26" fillId="0" borderId="0"/>
    <xf numFmtId="178" fontId="26"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4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26" fillId="0" borderId="0"/>
    <xf numFmtId="166" fontId="15" fillId="0" borderId="0"/>
    <xf numFmtId="166" fontId="73" fillId="0" borderId="0"/>
    <xf numFmtId="166" fontId="73" fillId="0" borderId="0"/>
    <xf numFmtId="166" fontId="73" fillId="0" borderId="0"/>
    <xf numFmtId="166" fontId="73"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37" fontId="24" fillId="0" borderId="0"/>
    <xf numFmtId="0" fontId="11" fillId="0" borderId="0"/>
    <xf numFmtId="0" fontId="11" fillId="0" borderId="0"/>
    <xf numFmtId="0" fontId="15" fillId="0" borderId="0"/>
    <xf numFmtId="0" fontId="15" fillId="0" borderId="0"/>
    <xf numFmtId="0" fontId="15"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xf numFmtId="0" fontId="103" fillId="0" borderId="0"/>
    <xf numFmtId="0" fontId="15" fillId="0" borderId="0"/>
    <xf numFmtId="0" fontId="15" fillId="0" borderId="0"/>
    <xf numFmtId="0" fontId="15" fillId="0" borderId="0"/>
    <xf numFmtId="0" fontId="15"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37" fontId="24" fillId="0" borderId="0"/>
    <xf numFmtId="37" fontId="24" fillId="0" borderId="0"/>
    <xf numFmtId="0" fontId="15" fillId="0" borderId="0"/>
    <xf numFmtId="0" fontId="15" fillId="0" borderId="0"/>
    <xf numFmtId="0" fontId="103" fillId="0" borderId="0"/>
    <xf numFmtId="0" fontId="103" fillId="0" borderId="0"/>
    <xf numFmtId="0" fontId="103" fillId="0" borderId="0"/>
    <xf numFmtId="37" fontId="24" fillId="0" borderId="0"/>
    <xf numFmtId="0" fontId="11" fillId="0" borderId="0"/>
    <xf numFmtId="0" fontId="15" fillId="0" borderId="0"/>
    <xf numFmtId="37" fontId="24" fillId="0" borderId="0"/>
    <xf numFmtId="0" fontId="11" fillId="0" borderId="0"/>
    <xf numFmtId="0" fontId="11" fillId="0" borderId="0"/>
    <xf numFmtId="0" fontId="11"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178" fontId="120" fillId="58" borderId="30" applyNumberFormat="0" applyAlignment="0" applyProtection="0"/>
    <xf numFmtId="178" fontId="120" fillId="58" borderId="30"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0" fontId="63" fillId="20" borderId="21" applyNumberFormat="0" applyAlignment="0" applyProtection="0"/>
    <xf numFmtId="173" fontId="64" fillId="35" borderId="0">
      <alignment horizontal="right"/>
    </xf>
    <xf numFmtId="40" fontId="65" fillId="41" borderId="0">
      <alignment horizontal="right"/>
    </xf>
    <xf numFmtId="173" fontId="64" fillId="35" borderId="0">
      <alignment horizontal="right"/>
    </xf>
    <xf numFmtId="173" fontId="64" fillId="35" borderId="0">
      <alignment horizontal="right"/>
    </xf>
    <xf numFmtId="4" fontId="64" fillId="41" borderId="0">
      <alignment horizontal="right"/>
    </xf>
    <xf numFmtId="40" fontId="65" fillId="41" borderId="0">
      <alignment horizontal="right"/>
    </xf>
    <xf numFmtId="40" fontId="65"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0" fontId="66" fillId="42" borderId="0">
      <alignment horizontal="center"/>
    </xf>
    <xf numFmtId="0" fontId="66" fillId="42" borderId="0">
      <alignment horizontal="center"/>
    </xf>
    <xf numFmtId="169" fontId="66" fillId="42" borderId="0">
      <alignment horizontal="center"/>
    </xf>
    <xf numFmtId="0" fontId="66" fillId="42" borderId="0">
      <alignment horizontal="center"/>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6" fillId="42" borderId="0">
      <alignment horizontal="center"/>
    </xf>
    <xf numFmtId="0" fontId="67" fillId="41" borderId="0">
      <alignment horizontal="right"/>
    </xf>
    <xf numFmtId="0" fontId="67" fillId="41" borderId="0">
      <alignment horizontal="right"/>
    </xf>
    <xf numFmtId="0" fontId="66" fillId="41" borderId="0">
      <alignment horizontal="center" vertical="center"/>
    </xf>
    <xf numFmtId="0" fontId="66" fillId="41" borderId="0">
      <alignment horizontal="center" vertical="center"/>
    </xf>
    <xf numFmtId="0" fontId="66" fillId="41" borderId="0">
      <alignment horizontal="center" vertical="center"/>
    </xf>
    <xf numFmtId="178" fontId="66" fillId="41" borderId="0">
      <alignment horizontal="center" vertical="center"/>
    </xf>
    <xf numFmtId="178" fontId="66" fillId="41" borderId="0">
      <alignment horizontal="center" vertical="center"/>
    </xf>
    <xf numFmtId="0" fontId="34" fillId="43" borderId="0"/>
    <xf numFmtId="0" fontId="34" fillId="43" borderId="0"/>
    <xf numFmtId="169" fontId="34" fillId="43" borderId="0"/>
    <xf numFmtId="166" fontId="68" fillId="41" borderId="10"/>
    <xf numFmtId="0" fontId="57" fillId="41" borderId="10"/>
    <xf numFmtId="0" fontId="34" fillId="43" borderId="0"/>
    <xf numFmtId="0" fontId="68" fillId="41" borderId="10"/>
    <xf numFmtId="0" fontId="68" fillId="41" borderId="10"/>
    <xf numFmtId="0" fontId="68" fillId="41" borderId="10"/>
    <xf numFmtId="0" fontId="68" fillId="41" borderId="10"/>
    <xf numFmtId="0" fontId="68" fillId="41" borderId="10"/>
    <xf numFmtId="0" fontId="34" fillId="43" borderId="0"/>
    <xf numFmtId="166" fontId="68" fillId="41" borderId="10"/>
    <xf numFmtId="0" fontId="68" fillId="41" borderId="10"/>
    <xf numFmtId="0" fontId="68" fillId="41" borderId="10"/>
    <xf numFmtId="0" fontId="57" fillId="41" borderId="10"/>
    <xf numFmtId="0" fontId="57" fillId="41" borderId="10"/>
    <xf numFmtId="0" fontId="57" fillId="41" borderId="10"/>
    <xf numFmtId="178" fontId="57" fillId="41" borderId="10"/>
    <xf numFmtId="178" fontId="57" fillId="41" borderId="10"/>
    <xf numFmtId="0" fontId="69" fillId="35" borderId="0" applyBorder="0">
      <alignment horizontal="centerContinuous"/>
    </xf>
    <xf numFmtId="0" fontId="69" fillId="35" borderId="0" applyBorder="0">
      <alignment horizontal="centerContinuous"/>
    </xf>
    <xf numFmtId="169" fontId="69" fillId="35"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6" fillId="41" borderId="0" applyBorder="0">
      <alignment horizontal="centerContinuous"/>
    </xf>
    <xf numFmtId="0" fontId="66" fillId="41" borderId="0" applyBorder="0">
      <alignment horizontal="centerContinuous"/>
    </xf>
    <xf numFmtId="0" fontId="66" fillId="41" borderId="0" applyBorder="0">
      <alignment horizontal="centerContinuous"/>
    </xf>
    <xf numFmtId="178" fontId="66" fillId="41" borderId="0" applyBorder="0">
      <alignment horizontal="centerContinuous"/>
    </xf>
    <xf numFmtId="178" fontId="66" fillId="41" borderId="0" applyBorder="0">
      <alignment horizontal="centerContinuous"/>
    </xf>
    <xf numFmtId="0" fontId="70" fillId="43" borderId="0" applyBorder="0">
      <alignment horizontal="centerContinuous"/>
    </xf>
    <xf numFmtId="0" fontId="70" fillId="43" borderId="0" applyBorder="0">
      <alignment horizontal="centerContinuous"/>
    </xf>
    <xf numFmtId="169" fontId="70" fillId="43" borderId="0" applyBorder="0">
      <alignment horizontal="centerContinuous"/>
    </xf>
    <xf numFmtId="0" fontId="121" fillId="43"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2" fillId="41" borderId="0" applyBorder="0">
      <alignment horizontal="centerContinuous"/>
    </xf>
    <xf numFmtId="0" fontId="72" fillId="41" borderId="0" applyBorder="0">
      <alignment horizontal="centerContinuous"/>
    </xf>
    <xf numFmtId="0" fontId="72" fillId="41" borderId="0" applyBorder="0">
      <alignment horizontal="centerContinuous"/>
    </xf>
    <xf numFmtId="178" fontId="72" fillId="41" borderId="0" applyBorder="0">
      <alignment horizontal="centerContinuous"/>
    </xf>
    <xf numFmtId="178" fontId="72" fillId="41" borderId="0" applyBorder="0">
      <alignment horizontal="centerContinuous"/>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7" fillId="23" borderId="0">
      <alignment horizontal="center"/>
    </xf>
    <xf numFmtId="169" fontId="57" fillId="23" borderId="0">
      <alignment horizontal="center"/>
    </xf>
    <xf numFmtId="49" fontId="75" fillId="35" borderId="0">
      <alignment horizontal="center"/>
    </xf>
    <xf numFmtId="0" fontId="104" fillId="0" borderId="0"/>
    <xf numFmtId="0" fontId="36" fillId="38" borderId="0">
      <alignment horizontal="center"/>
    </xf>
    <xf numFmtId="169" fontId="36" fillId="38" borderId="0">
      <alignment horizontal="center"/>
    </xf>
    <xf numFmtId="0" fontId="36" fillId="38" borderId="0">
      <alignment horizontal="centerContinuous"/>
    </xf>
    <xf numFmtId="169" fontId="36" fillId="38" borderId="0">
      <alignment horizontal="centerContinuous"/>
    </xf>
    <xf numFmtId="0" fontId="76" fillId="35" borderId="0">
      <alignment horizontal="left"/>
    </xf>
    <xf numFmtId="169" fontId="76" fillId="35" borderId="0">
      <alignment horizontal="left"/>
    </xf>
    <xf numFmtId="49" fontId="76" fillId="35" borderId="0">
      <alignment horizontal="center"/>
    </xf>
    <xf numFmtId="0" fontId="34" fillId="38" borderId="0">
      <alignment horizontal="left"/>
    </xf>
    <xf numFmtId="169" fontId="34" fillId="38" borderId="0">
      <alignment horizontal="left"/>
    </xf>
    <xf numFmtId="49" fontId="76" fillId="35" borderId="0">
      <alignment horizontal="left"/>
    </xf>
    <xf numFmtId="0" fontId="34" fillId="38" borderId="0">
      <alignment horizontal="centerContinuous"/>
    </xf>
    <xf numFmtId="169" fontId="34" fillId="38" borderId="0">
      <alignment horizontal="centerContinuous"/>
    </xf>
    <xf numFmtId="0" fontId="34" fillId="38" borderId="0">
      <alignment horizontal="right"/>
    </xf>
    <xf numFmtId="169" fontId="34" fillId="38" borderId="0">
      <alignment horizontal="right"/>
    </xf>
    <xf numFmtId="49" fontId="57" fillId="35" borderId="0">
      <alignment horizontal="left"/>
    </xf>
    <xf numFmtId="0" fontId="36" fillId="38" borderId="0">
      <alignment horizontal="right"/>
    </xf>
    <xf numFmtId="169" fontId="36" fillId="38" borderId="0">
      <alignment horizontal="right"/>
    </xf>
    <xf numFmtId="0" fontId="76" fillId="21" borderId="0">
      <alignment horizontal="center"/>
    </xf>
    <xf numFmtId="169" fontId="76" fillId="21" borderId="0">
      <alignment horizontal="center"/>
    </xf>
    <xf numFmtId="0" fontId="77" fillId="21" borderId="0">
      <alignment horizontal="center"/>
    </xf>
    <xf numFmtId="169" fontId="77" fillId="21" borderId="0">
      <alignment horizont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0" borderId="33"/>
    <xf numFmtId="49" fontId="15" fillId="0" borderId="37">
      <alignment horizontal="center" vertical="center"/>
      <protection locked="0"/>
    </xf>
    <xf numFmtId="0" fontId="122" fillId="38"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8" fontId="86" fillId="0" borderId="0" applyNumberFormat="0" applyFill="0" applyBorder="0" applyAlignment="0" applyProtection="0"/>
    <xf numFmtId="178" fontId="86" fillId="0" borderId="0" applyNumberForma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0" fontId="123" fillId="0" borderId="0" applyNumberFormat="0" applyFill="0" applyBorder="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178" fontId="124" fillId="0" borderId="7" applyNumberFormat="0" applyFill="0" applyAlignment="0" applyProtection="0"/>
    <xf numFmtId="178" fontId="124" fillId="0" borderId="7" applyNumberForma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169" fontId="21" fillId="0" borderId="40" applyNumberFormat="0" applyFont="0" applyBorder="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5" fillId="0" borderId="39" applyNumberFormat="0" applyFont="0" applyFill="0" applyAlignment="0" applyProtection="0"/>
    <xf numFmtId="166" fontId="83" fillId="0" borderId="38" applyNumberFormat="0" applyFill="0" applyAlignment="0" applyProtection="0"/>
    <xf numFmtId="169" fontId="21" fillId="0" borderId="40" applyNumberFormat="0" applyFont="0" applyBorder="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0" fontId="83" fillId="0" borderId="38" applyNumberFormat="0" applyFill="0" applyAlignment="0" applyProtection="0"/>
    <xf numFmtId="0" fontId="115" fillId="0" borderId="41"/>
    <xf numFmtId="0" fontId="115" fillId="0" borderId="33"/>
    <xf numFmtId="0" fontId="24"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8" fontId="125" fillId="0" borderId="0" applyNumberFormat="0" applyFill="0" applyBorder="0" applyAlignment="0" applyProtection="0"/>
    <xf numFmtId="178" fontId="125" fillId="0" borderId="0" applyNumberFormat="0" applyFill="0" applyBorder="0" applyAlignment="0" applyProtection="0"/>
    <xf numFmtId="0"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58" fillId="0" borderId="0" applyNumberFormat="0" applyFill="0" applyBorder="0" applyAlignment="0" applyProtection="0"/>
    <xf numFmtId="37" fontId="24" fillId="0" borderId="0"/>
    <xf numFmtId="43" fontId="15" fillId="0" borderId="0" applyFont="0" applyFill="0" applyBorder="0" applyAlignment="0" applyProtection="0"/>
    <xf numFmtId="44" fontId="15" fillId="0" borderId="0" applyFont="0" applyFill="0" applyBorder="0" applyAlignment="0" applyProtection="0"/>
    <xf numFmtId="37" fontId="24" fillId="0" borderId="0"/>
    <xf numFmtId="4" fontId="64" fillId="41" borderId="0">
      <alignment horizontal="right"/>
    </xf>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0" fontId="82" fillId="0" borderId="0" applyNumberFormat="0" applyFill="0" applyBorder="0" applyAlignment="0" applyProtection="0"/>
    <xf numFmtId="0" fontId="15" fillId="0" borderId="0"/>
    <xf numFmtId="0" fontId="15" fillId="0" borderId="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11" fillId="4"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0" fontId="25" fillId="7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0" fontId="25" fillId="2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0" fontId="25" fillId="22"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0" fontId="25" fillId="21"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0" fontId="25" fillId="27" borderId="0" applyNumberFormat="0" applyBorder="0" applyAlignment="0" applyProtection="0"/>
    <xf numFmtId="0" fontId="98" fillId="61"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98" fillId="63"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98" fillId="65"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98" fillId="67"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9"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1"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98" fillId="60"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98" fillId="62"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98" fillId="64"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98" fillId="66"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8"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0"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89" fillId="55" borderId="0" applyNumberFormat="0" applyBorder="0" applyAlignment="0" applyProtection="0"/>
    <xf numFmtId="166" fontId="29" fillId="24" borderId="0" applyNumberFormat="0" applyBorder="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178" fontId="128" fillId="58" borderId="29" applyNumberFormat="0" applyAlignment="0" applyProtection="0"/>
    <xf numFmtId="178" fontId="128" fillId="58" borderId="29" applyNumberFormat="0" applyAlignment="0" applyProtection="0"/>
    <xf numFmtId="0" fontId="93" fillId="58" borderId="29"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0" fontId="127" fillId="20" borderId="8" applyNumberFormat="0" applyAlignment="0" applyProtection="0"/>
    <xf numFmtId="0" fontId="95" fillId="59" borderId="32" applyNumberFormat="0" applyAlignment="0" applyProtection="0"/>
    <xf numFmtId="166" fontId="33" fillId="37" borderId="9"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0" fontId="97" fillId="0" borderId="0" applyNumberFormat="0" applyFill="0" applyBorder="0" applyAlignment="0" applyProtection="0"/>
    <xf numFmtId="166" fontId="42" fillId="0" borderId="0" applyNumberFormat="0" applyFill="0" applyBorder="0" applyAlignment="0" applyProtection="0"/>
    <xf numFmtId="0" fontId="88" fillId="54" borderId="0" applyNumberFormat="0" applyBorder="0" applyAlignment="0" applyProtection="0"/>
    <xf numFmtId="166" fontId="47" fillId="40" borderId="0" applyNumberFormat="0" applyBorder="0" applyAlignment="0" applyProtection="0"/>
    <xf numFmtId="0" fontId="87" fillId="0" borderId="28"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87" fillId="0" borderId="0" applyNumberFormat="0" applyFill="0" applyBorder="0" applyAlignment="0" applyProtection="0"/>
    <xf numFmtId="166" fontId="113" fillId="0" borderId="0" applyNumberFormat="0" applyFill="0" applyBorder="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178" fontId="129" fillId="57" borderId="29" applyNumberFormat="0" applyAlignment="0" applyProtection="0"/>
    <xf numFmtId="178" fontId="129" fillId="57" borderId="29" applyNumberFormat="0" applyAlignment="0" applyProtection="0"/>
    <xf numFmtId="0" fontId="91" fillId="57" borderId="29"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0" fontId="55" fillId="21" borderId="8" applyNumberFormat="0" applyAlignment="0" applyProtection="0"/>
    <xf numFmtId="0" fontId="94" fillId="0" borderId="31" applyNumberFormat="0" applyFill="0" applyAlignment="0" applyProtection="0"/>
    <xf numFmtId="166" fontId="116" fillId="0" borderId="19" applyNumberFormat="0" applyFill="0" applyAlignment="0" applyProtection="0"/>
    <xf numFmtId="0" fontId="90" fillId="56" borderId="0" applyNumberFormat="0" applyBorder="0" applyAlignment="0" applyProtection="0"/>
    <xf numFmtId="166" fontId="118" fillId="23" borderId="0" applyNumberFormat="0" applyBorder="0" applyAlignment="0" applyProtection="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73" fillId="0" borderId="0"/>
    <xf numFmtId="166" fontId="73" fillId="0" borderId="0"/>
    <xf numFmtId="166" fontId="73" fillId="0" borderId="0"/>
    <xf numFmtId="0" fontId="15" fillId="0" borderId="0"/>
    <xf numFmtId="178" fontId="26" fillId="0" borderId="0"/>
    <xf numFmtId="178" fontId="26" fillId="0" borderId="0"/>
    <xf numFmtId="178" fontId="26" fillId="0" borderId="0"/>
    <xf numFmtId="0" fontId="15"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0" fontId="130" fillId="19" borderId="20" applyNumberFormat="0" applyFont="0" applyAlignment="0" applyProtection="0"/>
    <xf numFmtId="0" fontId="92" fillId="58" borderId="30" applyNumberFormat="0" applyAlignment="0" applyProtection="0"/>
    <xf numFmtId="166" fontId="63" fillId="20" borderId="21" applyNumberFormat="0" applyAlignment="0" applyProtection="0"/>
    <xf numFmtId="0" fontId="66" fillId="41" borderId="0">
      <alignment horizontal="center" vertical="center"/>
    </xf>
    <xf numFmtId="0" fontId="66" fillId="41" borderId="0">
      <alignment horizontal="center" vertical="center"/>
    </xf>
    <xf numFmtId="0" fontId="57" fillId="41" borderId="10"/>
    <xf numFmtId="0" fontId="66" fillId="41" borderId="0" applyBorder="0">
      <alignment horizontal="centerContinuous"/>
    </xf>
    <xf numFmtId="0" fontId="66" fillId="41" borderId="0" applyBorder="0">
      <alignment horizontal="centerContinuous"/>
    </xf>
    <xf numFmtId="0" fontId="72" fillId="41" borderId="0" applyBorder="0">
      <alignment horizontal="centerContinuous"/>
    </xf>
    <xf numFmtId="0" fontId="72"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0" fontId="96"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179" fontId="15" fillId="0" borderId="0" applyFont="0" applyFill="0" applyBorder="0" applyAlignment="0" applyProtection="0"/>
    <xf numFmtId="0" fontId="15" fillId="0" borderId="0" applyProtection="0"/>
    <xf numFmtId="0" fontId="15" fillId="0" borderId="0"/>
    <xf numFmtId="0" fontId="15" fillId="0" borderId="0"/>
    <xf numFmtId="0" fontId="15" fillId="0" borderId="0"/>
    <xf numFmtId="9" fontId="15" fillId="0" borderId="0" applyFont="0" applyFill="0" applyBorder="0" applyAlignment="0" applyProtection="0"/>
    <xf numFmtId="9"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69" fontId="38" fillId="35" borderId="0">
      <alignment horizontal="left"/>
    </xf>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1"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166" fontId="15" fillId="0" borderId="0"/>
    <xf numFmtId="166"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11" fillId="0" borderId="0"/>
    <xf numFmtId="0" fontId="11" fillId="0" borderId="0"/>
    <xf numFmtId="166" fontId="15"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4" fillId="19" borderId="20" applyNumberFormat="0" applyFont="0" applyAlignment="0" applyProtection="0"/>
    <xf numFmtId="173" fontId="64" fillId="35" borderId="0">
      <alignment horizontal="right"/>
    </xf>
    <xf numFmtId="40" fontId="65" fillId="41" borderId="0">
      <alignment horizontal="right"/>
    </xf>
    <xf numFmtId="169" fontId="66" fillId="42" borderId="0">
      <alignment horizontal="center"/>
    </xf>
    <xf numFmtId="169" fontId="69" fillId="35" borderId="0" applyBorder="0">
      <alignment horizontal="centerContinuous"/>
    </xf>
    <xf numFmtId="169" fontId="70" fillId="43" borderId="0" applyBorder="0">
      <alignment horizontal="centerContinuous"/>
    </xf>
    <xf numFmtId="9" fontId="15" fillId="0" borderId="0" applyFont="0" applyFill="0" applyBorder="0" applyAlignment="0" applyProtection="0"/>
    <xf numFmtId="185" fontId="126" fillId="77" borderId="42">
      <alignment horizontal="left"/>
    </xf>
    <xf numFmtId="169" fontId="84" fillId="35" borderId="0">
      <alignment horizontal="center"/>
    </xf>
    <xf numFmtId="43"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0" fontId="25" fillId="72"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0" fontId="25" fillId="34"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98" fillId="61" borderId="0" applyNumberFormat="0" applyBorder="0" applyAlignment="0" applyProtection="0"/>
    <xf numFmtId="0" fontId="27" fillId="18" borderId="0" applyNumberFormat="0" applyBorder="0" applyAlignment="0" applyProtection="0"/>
    <xf numFmtId="0" fontId="98" fillId="63" borderId="0" applyNumberFormat="0" applyBorder="0" applyAlignment="0" applyProtection="0"/>
    <xf numFmtId="0" fontId="27" fillId="39" borderId="0" applyNumberFormat="0" applyBorder="0" applyAlignment="0" applyProtection="0"/>
    <xf numFmtId="0" fontId="98" fillId="65" borderId="0" applyNumberFormat="0" applyBorder="0" applyAlignment="0" applyProtection="0"/>
    <xf numFmtId="0" fontId="27" fillId="74" borderId="0" applyNumberFormat="0" applyBorder="0" applyAlignment="0" applyProtection="0"/>
    <xf numFmtId="0" fontId="98" fillId="67" borderId="0" applyNumberFormat="0" applyBorder="0" applyAlignment="0" applyProtection="0"/>
    <xf numFmtId="0" fontId="27" fillId="30" borderId="0" applyNumberFormat="0" applyBorder="0" applyAlignment="0" applyProtection="0"/>
    <xf numFmtId="0" fontId="98" fillId="69" borderId="0" applyNumberFormat="0" applyBorder="0" applyAlignment="0" applyProtection="0"/>
    <xf numFmtId="0" fontId="27" fillId="49" borderId="0" applyNumberFormat="0" applyBorder="0" applyAlignment="0" applyProtection="0"/>
    <xf numFmtId="0" fontId="98" fillId="71" borderId="0" applyNumberFormat="0" applyBorder="0" applyAlignment="0" applyProtection="0"/>
    <xf numFmtId="0" fontId="27" fillId="75" borderId="0" applyNumberFormat="0" applyBorder="0" applyAlignment="0" applyProtection="0"/>
    <xf numFmtId="0" fontId="98" fillId="60" borderId="0" applyNumberFormat="0" applyBorder="0" applyAlignment="0" applyProtection="0"/>
    <xf numFmtId="0" fontId="27" fillId="31" borderId="0" applyNumberFormat="0" applyBorder="0" applyAlignment="0" applyProtection="0"/>
    <xf numFmtId="0" fontId="98" fillId="62" borderId="0" applyNumberFormat="0" applyBorder="0" applyAlignment="0" applyProtection="0"/>
    <xf numFmtId="0" fontId="27" fillId="32" borderId="0" applyNumberFormat="0" applyBorder="0" applyAlignment="0" applyProtection="0"/>
    <xf numFmtId="0" fontId="98" fillId="64" borderId="0" applyNumberFormat="0" applyBorder="0" applyAlignment="0" applyProtection="0"/>
    <xf numFmtId="0" fontId="27" fillId="74"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7" fillId="26" borderId="0" applyNumberFormat="0" applyBorder="0" applyAlignment="0" applyProtection="0"/>
    <xf numFmtId="0" fontId="98" fillId="70" borderId="0" applyNumberFormat="0" applyBorder="0" applyAlignment="0" applyProtection="0"/>
    <xf numFmtId="0" fontId="29" fillId="24" borderId="0" applyNumberFormat="0" applyBorder="0" applyAlignment="0" applyProtection="0"/>
    <xf numFmtId="0" fontId="89" fillId="55" borderId="0" applyNumberFormat="0" applyBorder="0" applyAlignment="0" applyProtection="0"/>
    <xf numFmtId="0" fontId="127" fillId="20" borderId="8" applyNumberFormat="0" applyAlignment="0" applyProtection="0"/>
    <xf numFmtId="0" fontId="93" fillId="58" borderId="29" applyNumberFormat="0" applyAlignment="0" applyProtection="0"/>
    <xf numFmtId="0" fontId="95" fillId="59" borderId="32" applyNumberFormat="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5"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97" fillId="0" borderId="0" applyNumberFormat="0" applyFill="0" applyBorder="0" applyAlignment="0" applyProtection="0"/>
    <xf numFmtId="0" fontId="47" fillId="40" borderId="0" applyNumberFormat="0" applyBorder="0" applyAlignment="0" applyProtection="0"/>
    <xf numFmtId="0" fontId="88" fillId="54" borderId="0" applyNumberFormat="0" applyBorder="0" applyAlignment="0" applyProtection="0"/>
    <xf numFmtId="0" fontId="107" fillId="0" borderId="34"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87" fillId="0" borderId="28" applyNumberFormat="0" applyFill="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55" fillId="21" borderId="8" applyNumberFormat="0" applyAlignment="0" applyProtection="0"/>
    <xf numFmtId="0" fontId="91" fillId="57" borderId="29" applyNumberFormat="0" applyAlignment="0" applyProtection="0"/>
    <xf numFmtId="0" fontId="116" fillId="0" borderId="19" applyNumberFormat="0" applyFill="0" applyAlignment="0" applyProtection="0"/>
    <xf numFmtId="0" fontId="94" fillId="0" borderId="31" applyNumberFormat="0" applyFill="0" applyAlignment="0" applyProtection="0"/>
    <xf numFmtId="0" fontId="118" fillId="23" borderId="0" applyNumberFormat="0" applyBorder="0" applyAlignment="0" applyProtection="0"/>
    <xf numFmtId="0" fontId="90"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8"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19" borderId="20" applyNumberFormat="0" applyFont="0" applyAlignment="0" applyProtection="0"/>
    <xf numFmtId="0" fontId="63" fillId="20" borderId="21" applyNumberFormat="0" applyAlignment="0" applyProtection="0"/>
    <xf numFmtId="0" fontId="92" fillId="58" borderId="3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3" fillId="0" borderId="0" applyNumberFormat="0" applyFill="0" applyBorder="0" applyAlignment="0" applyProtection="0"/>
    <xf numFmtId="0" fontId="86" fillId="0" borderId="0" applyNumberFormat="0" applyFill="0" applyBorder="0" applyAlignment="0" applyProtection="0"/>
    <xf numFmtId="0" fontId="83" fillId="0" borderId="38" applyNumberFormat="0" applyFill="0" applyAlignment="0" applyProtection="0"/>
    <xf numFmtId="0" fontId="96" fillId="0" borderId="0" applyNumberFormat="0" applyFill="0" applyBorder="0" applyAlignment="0" applyProtection="0"/>
    <xf numFmtId="0" fontId="133" fillId="0" borderId="0"/>
    <xf numFmtId="0" fontId="15" fillId="0" borderId="0"/>
    <xf numFmtId="0" fontId="15" fillId="0" borderId="0"/>
    <xf numFmtId="0" fontId="15" fillId="0" borderId="0"/>
    <xf numFmtId="0" fontId="134" fillId="0" borderId="0" applyNumberFormat="0" applyFill="0" applyBorder="0" applyAlignment="0" applyProtection="0"/>
    <xf numFmtId="0" fontId="134" fillId="0" borderId="0" applyNumberFormat="0" applyFill="0" applyBorder="0" applyAlignment="0" applyProtection="0"/>
    <xf numFmtId="0" fontId="15" fillId="0" borderId="0"/>
    <xf numFmtId="186" fontId="13" fillId="0" borderId="0" applyFill="0"/>
    <xf numFmtId="186" fontId="13" fillId="0" borderId="0">
      <alignment horizontal="center"/>
    </xf>
    <xf numFmtId="0" fontId="13" fillId="0" borderId="0" applyFill="0">
      <alignment horizontal="center"/>
    </xf>
    <xf numFmtId="186" fontId="45" fillId="0" borderId="39" applyFill="0"/>
    <xf numFmtId="0" fontId="15" fillId="0" borderId="0" applyFont="0" applyAlignment="0"/>
    <xf numFmtId="0" fontId="135" fillId="0" borderId="0" applyFill="0">
      <alignment vertical="top"/>
    </xf>
    <xf numFmtId="0" fontId="45" fillId="0" borderId="0" applyFill="0">
      <alignment horizontal="left" vertical="top"/>
    </xf>
    <xf numFmtId="186" fontId="22" fillId="0" borderId="1" applyFill="0"/>
    <xf numFmtId="0" fontId="15" fillId="0" borderId="0" applyNumberFormat="0" applyFont="0" applyAlignment="0"/>
    <xf numFmtId="0" fontId="135" fillId="0" borderId="0" applyFill="0">
      <alignment wrapText="1"/>
    </xf>
    <xf numFmtId="0" fontId="45" fillId="0" borderId="0" applyFill="0">
      <alignment horizontal="left" vertical="top" wrapText="1"/>
    </xf>
    <xf numFmtId="186" fontId="136" fillId="0" borderId="0" applyFill="0"/>
    <xf numFmtId="0" fontId="137" fillId="0" borderId="0" applyNumberFormat="0" applyFont="0" applyAlignment="0">
      <alignment horizontal="center"/>
    </xf>
    <xf numFmtId="0" fontId="138" fillId="0" borderId="0" applyFill="0">
      <alignment vertical="top" wrapText="1"/>
    </xf>
    <xf numFmtId="0" fontId="22" fillId="0" borderId="0" applyFill="0">
      <alignment horizontal="left" vertical="top" wrapText="1"/>
    </xf>
    <xf numFmtId="186" fontId="15" fillId="0" borderId="0" applyFill="0"/>
    <xf numFmtId="0" fontId="137" fillId="0" borderId="0" applyNumberFormat="0" applyFont="0" applyAlignment="0">
      <alignment horizontal="center"/>
    </xf>
    <xf numFmtId="0" fontId="139" fillId="0" borderId="0" applyFill="0">
      <alignment vertical="center" wrapText="1"/>
    </xf>
    <xf numFmtId="0" fontId="21" fillId="0" borderId="0">
      <alignment horizontal="left" vertical="center" wrapText="1"/>
    </xf>
    <xf numFmtId="186" fontId="140" fillId="0" borderId="0" applyFill="0"/>
    <xf numFmtId="0" fontId="137" fillId="0" borderId="0" applyNumberFormat="0" applyFont="0" applyAlignment="0">
      <alignment horizontal="center"/>
    </xf>
    <xf numFmtId="0" fontId="141" fillId="0" borderId="0" applyFill="0">
      <alignment horizontal="center" vertical="center" wrapText="1"/>
    </xf>
    <xf numFmtId="0" fontId="15" fillId="0" borderId="0" applyFill="0">
      <alignment horizontal="center" vertical="center" wrapText="1"/>
    </xf>
    <xf numFmtId="186" fontId="142" fillId="0" borderId="0" applyFill="0"/>
    <xf numFmtId="0" fontId="137" fillId="0" borderId="0" applyNumberFormat="0" applyFont="0" applyAlignment="0">
      <alignment horizontal="center"/>
    </xf>
    <xf numFmtId="0" fontId="143" fillId="0" borderId="0" applyFill="0">
      <alignment horizontal="center" vertical="center" wrapText="1"/>
    </xf>
    <xf numFmtId="0" fontId="144" fillId="0" borderId="0" applyFill="0">
      <alignment horizontal="center" vertical="center" wrapText="1"/>
    </xf>
    <xf numFmtId="186" fontId="145" fillId="0" borderId="0" applyFill="0"/>
    <xf numFmtId="0" fontId="137" fillId="0" borderId="0" applyNumberFormat="0" applyFont="0" applyAlignment="0">
      <alignment horizontal="center"/>
    </xf>
    <xf numFmtId="0" fontId="146" fillId="0" borderId="0">
      <alignment horizontal="center" wrapText="1"/>
    </xf>
    <xf numFmtId="0" fontId="142" fillId="0" borderId="0" applyFill="0">
      <alignment horizontal="center"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9" fontId="13" fillId="16" borderId="0" applyFill="0"/>
    <xf numFmtId="0" fontId="147" fillId="0" borderId="0">
      <alignment horizontal="left" indent="7"/>
    </xf>
    <xf numFmtId="0" fontId="13" fillId="0" borderId="0" applyFill="0">
      <alignment horizontal="left" indent="7"/>
    </xf>
    <xf numFmtId="7" fontId="148" fillId="0" borderId="26" applyFill="0">
      <alignment horizontal="right"/>
    </xf>
    <xf numFmtId="0" fontId="22" fillId="0" borderId="0" applyNumberFormat="0">
      <alignment horizontal="right"/>
    </xf>
    <xf numFmtId="0" fontId="149" fillId="0" borderId="26" applyFont="0" applyFill="0"/>
    <xf numFmtId="0" fontId="22" fillId="0" borderId="26" applyFill="0"/>
    <xf numFmtId="39" fontId="148" fillId="0" borderId="0" applyFill="0"/>
    <xf numFmtId="0" fontId="15" fillId="0" borderId="0" applyNumberFormat="0" applyFont="0" applyBorder="0" applyAlignment="0"/>
    <xf numFmtId="0" fontId="138" fillId="0" borderId="0" applyFill="0">
      <alignment horizontal="left" indent="1"/>
    </xf>
    <xf numFmtId="0" fontId="22" fillId="0" borderId="0" applyFill="0">
      <alignment horizontal="left" indent="1"/>
    </xf>
    <xf numFmtId="39" fontId="140" fillId="0" borderId="0" applyFill="0"/>
    <xf numFmtId="0" fontId="15" fillId="0" borderId="0" applyNumberFormat="0" applyFont="0" applyFill="0" applyBorder="0" applyAlignment="0"/>
    <xf numFmtId="0" fontId="138" fillId="0" borderId="0" applyFill="0">
      <alignment horizontal="left" indent="2"/>
    </xf>
    <xf numFmtId="0" fontId="75" fillId="0" borderId="0" applyFill="0">
      <alignment horizontal="left" indent="2"/>
    </xf>
    <xf numFmtId="39" fontId="140" fillId="0" borderId="0" applyFill="0"/>
    <xf numFmtId="0" fontId="15" fillId="0" borderId="0" applyNumberFormat="0" applyFont="0" applyBorder="0" applyAlignment="0"/>
    <xf numFmtId="0" fontId="150" fillId="0" borderId="0">
      <alignment horizontal="left" indent="3"/>
    </xf>
    <xf numFmtId="0" fontId="151" fillId="0" borderId="0" applyFill="0">
      <alignment horizontal="left" indent="3"/>
    </xf>
    <xf numFmtId="39" fontId="140" fillId="0" borderId="0" applyFill="0"/>
    <xf numFmtId="0" fontId="15" fillId="0" borderId="0" applyNumberFormat="0" applyFont="0" applyBorder="0" applyAlignment="0"/>
    <xf numFmtId="0" fontId="141" fillId="0" borderId="0">
      <alignment horizontal="left" indent="4"/>
    </xf>
    <xf numFmtId="0" fontId="15" fillId="0" borderId="0" applyFill="0">
      <alignment horizontal="left" indent="4"/>
    </xf>
    <xf numFmtId="39" fontId="140" fillId="0" borderId="0" applyFill="0"/>
    <xf numFmtId="0" fontId="15" fillId="0" borderId="0" applyNumberFormat="0" applyFont="0" applyBorder="0" applyAlignment="0"/>
    <xf numFmtId="0" fontId="143" fillId="0" borderId="0">
      <alignment horizontal="left" indent="5"/>
    </xf>
    <xf numFmtId="0" fontId="144" fillId="0" borderId="0" applyFill="0">
      <alignment horizontal="left" indent="5"/>
    </xf>
    <xf numFmtId="39" fontId="145" fillId="0" borderId="0" applyFill="0"/>
    <xf numFmtId="0" fontId="15" fillId="0" borderId="0" applyNumberFormat="0" applyFont="0" applyFill="0" applyBorder="0" applyAlignment="0"/>
    <xf numFmtId="0" fontId="146" fillId="0" borderId="0" applyFill="0">
      <alignment horizontal="left" indent="6"/>
    </xf>
    <xf numFmtId="0" fontId="142" fillId="0" borderId="0" applyFill="0">
      <alignment horizontal="left" indent="6"/>
    </xf>
    <xf numFmtId="0" fontId="41" fillId="0" borderId="0"/>
    <xf numFmtId="0" fontId="133" fillId="0" borderId="0"/>
    <xf numFmtId="189" fontId="152" fillId="0" borderId="43" applyNumberFormat="0" applyProtection="0">
      <alignment horizontal="right" vertical="center"/>
    </xf>
    <xf numFmtId="189" fontId="153" fillId="0" borderId="44" applyNumberFormat="0" applyProtection="0">
      <alignment horizontal="right" vertical="center"/>
    </xf>
    <xf numFmtId="0" fontId="153" fillId="78" borderId="45" applyNumberFormat="0" applyAlignment="0" applyProtection="0">
      <alignment horizontal="left" vertical="center" indent="1"/>
    </xf>
    <xf numFmtId="0" fontId="154" fillId="0" borderId="46" applyNumberFormat="0" applyFill="0" applyBorder="0" applyAlignment="0" applyProtection="0"/>
    <xf numFmtId="0" fontId="155" fillId="79" borderId="45" applyNumberFormat="0" applyAlignment="0" applyProtection="0">
      <alignment horizontal="left" vertical="center" indent="1"/>
    </xf>
    <xf numFmtId="0" fontId="155" fillId="80" borderId="45" applyNumberFormat="0" applyAlignment="0" applyProtection="0">
      <alignment horizontal="left" vertical="center" indent="1"/>
    </xf>
    <xf numFmtId="0" fontId="155" fillId="81" borderId="45" applyNumberFormat="0" applyAlignment="0" applyProtection="0">
      <alignment horizontal="left" vertical="center" indent="1"/>
    </xf>
    <xf numFmtId="0" fontId="155" fillId="82" borderId="45" applyNumberFormat="0" applyAlignment="0" applyProtection="0">
      <alignment horizontal="left" vertical="center" indent="1"/>
    </xf>
    <xf numFmtId="0" fontId="155" fillId="83" borderId="44" applyNumberFormat="0" applyAlignment="0" applyProtection="0">
      <alignment horizontal="left" vertical="center" indent="1"/>
    </xf>
    <xf numFmtId="189" fontId="152" fillId="84" borderId="45" applyNumberFormat="0" applyAlignment="0" applyProtection="0">
      <alignment horizontal="left" vertical="center" indent="1"/>
    </xf>
    <xf numFmtId="0" fontId="153" fillId="78" borderId="44" applyNumberFormat="0" applyAlignment="0" applyProtection="0">
      <alignment horizontal="left" vertical="center" indent="1"/>
    </xf>
    <xf numFmtId="0" fontId="10" fillId="0" borderId="0"/>
    <xf numFmtId="0" fontId="10" fillId="0" borderId="0"/>
    <xf numFmtId="0" fontId="73" fillId="0" borderId="0" applyNumberFormat="0" applyFont="0" applyFill="0" applyBorder="0" applyAlignment="0" applyProtection="0">
      <alignment horizontal="left"/>
    </xf>
    <xf numFmtId="38" fontId="15" fillId="85" borderId="0" applyNumberFormat="0" applyFont="0" applyBorder="0" applyAlignment="0" applyProtection="0"/>
    <xf numFmtId="190" fontId="73" fillId="0" borderId="0" applyFont="0" applyFill="0" applyBorder="0" applyAlignment="0" applyProtection="0"/>
    <xf numFmtId="37" fontId="24" fillId="0" borderId="0"/>
    <xf numFmtId="37" fontId="24"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15" fillId="0" borderId="0"/>
    <xf numFmtId="167" fontId="15" fillId="0" borderId="0"/>
    <xf numFmtId="167" fontId="15" fillId="0" borderId="0"/>
    <xf numFmtId="0" fontId="21" fillId="0" borderId="0"/>
    <xf numFmtId="167" fontId="15" fillId="0" borderId="0"/>
    <xf numFmtId="167" fontId="156" fillId="0" borderId="0"/>
    <xf numFmtId="0" fontId="15" fillId="0" borderId="0"/>
    <xf numFmtId="0" fontId="15" fillId="0" borderId="0"/>
    <xf numFmtId="0" fontId="15" fillId="0" borderId="0"/>
    <xf numFmtId="0" fontId="15" fillId="0" borderId="0"/>
    <xf numFmtId="0" fontId="15" fillId="0" borderId="0"/>
    <xf numFmtId="0" fontId="86" fillId="0" borderId="0" applyNumberFormat="0" applyFill="0" applyBorder="0" applyAlignment="0" applyProtection="0"/>
    <xf numFmtId="0" fontId="16" fillId="0" borderId="0"/>
    <xf numFmtId="0" fontId="16" fillId="0" borderId="0"/>
    <xf numFmtId="0" fontId="161" fillId="0" borderId="4" applyNumberFormat="0" applyFill="0" applyAlignment="0" applyProtection="0"/>
    <xf numFmtId="0" fontId="162" fillId="0" borderId="5" applyNumberFormat="0" applyFill="0" applyAlignment="0" applyProtection="0"/>
    <xf numFmtId="0" fontId="163" fillId="0" borderId="28" applyNumberFormat="0" applyFill="0" applyAlignment="0" applyProtection="0"/>
    <xf numFmtId="0" fontId="163" fillId="0" borderId="0" applyNumberFormat="0" applyFill="0" applyBorder="0" applyAlignment="0" applyProtection="0"/>
    <xf numFmtId="0" fontId="164" fillId="54" borderId="0" applyNumberFormat="0" applyBorder="0" applyAlignment="0" applyProtection="0"/>
    <xf numFmtId="0" fontId="165" fillId="55" borderId="0" applyNumberFormat="0" applyBorder="0" applyAlignment="0" applyProtection="0"/>
    <xf numFmtId="0" fontId="166" fillId="56" borderId="0" applyNumberFormat="0" applyBorder="0" applyAlignment="0" applyProtection="0"/>
    <xf numFmtId="0" fontId="167" fillId="57" borderId="29" applyNumberFormat="0" applyAlignment="0" applyProtection="0"/>
    <xf numFmtId="0" fontId="168" fillId="58" borderId="30" applyNumberFormat="0" applyAlignment="0" applyProtection="0"/>
    <xf numFmtId="0" fontId="169" fillId="58" borderId="29" applyNumberFormat="0" applyAlignment="0" applyProtection="0"/>
    <xf numFmtId="0" fontId="170" fillId="0" borderId="31" applyNumberFormat="0" applyFill="0" applyAlignment="0" applyProtection="0"/>
    <xf numFmtId="0" fontId="171" fillId="59" borderId="32" applyNumberFormat="0" applyAlignment="0" applyProtection="0"/>
    <xf numFmtId="0" fontId="172" fillId="0" borderId="0" applyNumberFormat="0" applyFill="0" applyBorder="0" applyAlignment="0" applyProtection="0"/>
    <xf numFmtId="0" fontId="16" fillId="3" borderId="6" applyNumberFormat="0" applyFont="0" applyAlignment="0" applyProtection="0"/>
    <xf numFmtId="0" fontId="173" fillId="0" borderId="0" applyNumberFormat="0" applyFill="0" applyBorder="0" applyAlignment="0" applyProtection="0"/>
    <xf numFmtId="0" fontId="17" fillId="0" borderId="7" applyNumberFormat="0" applyFill="0" applyAlignment="0" applyProtection="0"/>
    <xf numFmtId="0" fontId="174" fillId="60"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74" fillId="61" borderId="0" applyNumberFormat="0" applyBorder="0" applyAlignment="0" applyProtection="0"/>
    <xf numFmtId="0" fontId="174" fillId="6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4" fillId="63" borderId="0" applyNumberFormat="0" applyBorder="0" applyAlignment="0" applyProtection="0"/>
    <xf numFmtId="0" fontId="174" fillId="64"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74" fillId="65" borderId="0" applyNumberFormat="0" applyBorder="0" applyAlignment="0" applyProtection="0"/>
    <xf numFmtId="0" fontId="174" fillId="66"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74" fillId="67" borderId="0" applyNumberFormat="0" applyBorder="0" applyAlignment="0" applyProtection="0"/>
    <xf numFmtId="0" fontId="174" fillId="68"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4" fillId="69" borderId="0" applyNumberFormat="0" applyBorder="0" applyAlignment="0" applyProtection="0"/>
    <xf numFmtId="0" fontId="174" fillId="7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4" fillId="71" borderId="0" applyNumberFormat="0" applyBorder="0" applyAlignment="0" applyProtection="0"/>
    <xf numFmtId="37" fontId="24" fillId="0" borderId="0"/>
    <xf numFmtId="0" fontId="8" fillId="0" borderId="0"/>
    <xf numFmtId="0" fontId="1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4" fillId="38" borderId="0">
      <alignment horizontal="left"/>
    </xf>
    <xf numFmtId="169" fontId="36" fillId="38" borderId="0">
      <alignment horizontal="right"/>
    </xf>
    <xf numFmtId="169" fontId="37" fillId="35" borderId="0">
      <alignment horizontal="center"/>
    </xf>
    <xf numFmtId="169" fontId="36" fillId="38" borderId="0">
      <alignment horizontal="right"/>
    </xf>
    <xf numFmtId="169" fontId="38" fillId="35" borderId="0">
      <alignment horizontal="left"/>
    </xf>
    <xf numFmtId="43" fontId="8"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2" fontId="15"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169" fontId="34" fillId="38" borderId="0">
      <alignment horizontal="left"/>
    </xf>
    <xf numFmtId="169" fontId="57" fillId="35" borderId="0">
      <alignment horizontal="left"/>
    </xf>
    <xf numFmtId="169" fontId="15"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72" fontId="15" fillId="0" borderId="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169"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 borderId="6"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169" fontId="57" fillId="23" borderId="0">
      <alignment horizontal="center"/>
    </xf>
    <xf numFmtId="169" fontId="36" fillId="38" borderId="0">
      <alignment horizontal="center"/>
    </xf>
    <xf numFmtId="169" fontId="36" fillId="38" borderId="0">
      <alignment horizontal="centerContinuous"/>
    </xf>
    <xf numFmtId="169" fontId="76" fillId="35" borderId="0">
      <alignment horizontal="left"/>
    </xf>
    <xf numFmtId="169" fontId="34" fillId="38" borderId="0">
      <alignment horizontal="left"/>
    </xf>
    <xf numFmtId="169" fontId="34" fillId="38" borderId="0">
      <alignment horizontal="centerContinuous"/>
    </xf>
    <xf numFmtId="169" fontId="34" fillId="38" borderId="0">
      <alignment horizontal="right"/>
    </xf>
    <xf numFmtId="169" fontId="36" fillId="38" borderId="0">
      <alignment horizontal="right"/>
    </xf>
    <xf numFmtId="169" fontId="76" fillId="21" borderId="0">
      <alignment horizontal="center"/>
    </xf>
    <xf numFmtId="169" fontId="77" fillId="21" borderId="0">
      <alignment horizontal="center"/>
    </xf>
    <xf numFmtId="169" fontId="84" fillId="35" borderId="0">
      <alignment horizontal="center"/>
    </xf>
    <xf numFmtId="43" fontId="7" fillId="0" borderId="0" applyFont="0" applyFill="0" applyBorder="0" applyAlignment="0" applyProtection="0"/>
    <xf numFmtId="198" fontId="15" fillId="0" borderId="0">
      <alignment horizontal="left" wrapText="1"/>
    </xf>
    <xf numFmtId="0" fontId="15" fillId="16"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8" fillId="6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1" borderId="0" applyNumberFormat="0" applyBorder="0" applyAlignment="0" applyProtection="0"/>
    <xf numFmtId="0" fontId="176"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167" fontId="28" fillId="18" borderId="0" applyNumberFormat="0" applyBorder="0" applyAlignment="0" applyProtection="0"/>
    <xf numFmtId="0" fontId="28" fillId="18" borderId="0" applyNumberFormat="0" applyBorder="0" applyAlignment="0" applyProtection="0"/>
    <xf numFmtId="0" fontId="174" fillId="63" borderId="0" applyNumberFormat="0" applyBorder="0" applyAlignment="0" applyProtection="0"/>
    <xf numFmtId="0" fontId="176" fillId="63"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98" fillId="65"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167" fontId="28" fillId="28" borderId="0" applyNumberFormat="0" applyBorder="0" applyAlignment="0" applyProtection="0"/>
    <xf numFmtId="0" fontId="174" fillId="65" borderId="0" applyNumberFormat="0" applyBorder="0" applyAlignment="0" applyProtection="0"/>
    <xf numFmtId="0" fontId="176" fillId="65"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98" fillId="67"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167" fontId="28" fillId="20" borderId="0" applyNumberFormat="0" applyBorder="0" applyAlignment="0" applyProtection="0"/>
    <xf numFmtId="0" fontId="174" fillId="67" borderId="0" applyNumberFormat="0" applyBorder="0" applyAlignment="0" applyProtection="0"/>
    <xf numFmtId="0" fontId="176" fillId="67"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98" fillId="6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9" borderId="0" applyNumberFormat="0" applyBorder="0" applyAlignment="0" applyProtection="0"/>
    <xf numFmtId="0" fontId="176" fillId="69"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98" fillId="7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167" fontId="28" fillId="21" borderId="0" applyNumberFormat="0" applyBorder="0" applyAlignment="0" applyProtection="0"/>
    <xf numFmtId="0" fontId="174" fillId="71" borderId="0" applyNumberFormat="0" applyBorder="0" applyAlignment="0" applyProtection="0"/>
    <xf numFmtId="0" fontId="176" fillId="71"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0" borderId="2" applyBorder="0"/>
    <xf numFmtId="0" fontId="98" fillId="6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0" borderId="0" applyNumberFormat="0" applyBorder="0" applyAlignment="0" applyProtection="0"/>
    <xf numFmtId="0" fontId="176"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0" fontId="98" fillId="6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7" fontId="28" fillId="31" borderId="0" applyNumberFormat="0" applyBorder="0" applyAlignment="0" applyProtection="0"/>
    <xf numFmtId="0" fontId="174" fillId="62" borderId="0" applyNumberFormat="0" applyBorder="0" applyAlignment="0" applyProtection="0"/>
    <xf numFmtId="0" fontId="176"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167" fontId="28" fillId="32" borderId="0" applyNumberFormat="0" applyBorder="0" applyAlignment="0" applyProtection="0"/>
    <xf numFmtId="0" fontId="174" fillId="64" borderId="0" applyNumberFormat="0" applyBorder="0" applyAlignment="0" applyProtection="0"/>
    <xf numFmtId="0" fontId="176"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167" fontId="28" fillId="33" borderId="0" applyNumberFormat="0" applyBorder="0" applyAlignment="0" applyProtection="0"/>
    <xf numFmtId="0" fontId="174" fillId="66" borderId="0" applyNumberFormat="0" applyBorder="0" applyAlignment="0" applyProtection="0"/>
    <xf numFmtId="0" fontId="176"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8" borderId="0" applyNumberFormat="0" applyBorder="0" applyAlignment="0" applyProtection="0"/>
    <xf numFmtId="0" fontId="176"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70"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67" fontId="28" fillId="26" borderId="0" applyNumberFormat="0" applyBorder="0" applyAlignment="0" applyProtection="0"/>
    <xf numFmtId="0" fontId="174" fillId="70" borderId="0" applyNumberFormat="0" applyBorder="0" applyAlignment="0" applyProtection="0"/>
    <xf numFmtId="0" fontId="176" fillId="70"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165" fillId="55" borderId="0" applyNumberFormat="0" applyBorder="0" applyAlignment="0" applyProtection="0"/>
    <xf numFmtId="0" fontId="177" fillId="55"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167" fontId="34" fillId="37" borderId="9" applyNumberFormat="0" applyAlignment="0" applyProtection="0"/>
    <xf numFmtId="167" fontId="34" fillId="37" borderId="9" applyNumberFormat="0" applyAlignment="0" applyProtection="0"/>
    <xf numFmtId="0" fontId="171" fillId="59" borderId="32" applyNumberFormat="0" applyAlignment="0" applyProtection="0"/>
    <xf numFmtId="0" fontId="178" fillId="59" borderId="32" applyNumberFormat="0" applyAlignment="0" applyProtection="0"/>
    <xf numFmtId="0" fontId="95" fillId="59" borderId="32" applyNumberFormat="0" applyAlignment="0" applyProtection="0"/>
    <xf numFmtId="0" fontId="95" fillId="59" borderId="32" applyNumberFormat="0" applyAlignment="0" applyProtection="0"/>
    <xf numFmtId="41" fontId="179" fillId="0" borderId="0" applyFont="0" applyFill="0" applyBorder="0" applyAlignment="0" applyProtection="0"/>
    <xf numFmtId="41"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0" borderId="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39" borderId="11" applyNumberFormat="0" applyFont="0" applyAlignment="0">
      <protection locked="0"/>
    </xf>
    <xf numFmtId="167" fontId="43" fillId="0" borderId="0" applyNumberFormat="0" applyFill="0" applyBorder="0" applyAlignment="0" applyProtection="0"/>
    <xf numFmtId="167" fontId="43" fillId="0" borderId="0" applyNumberFormat="0" applyFill="0" applyBorder="0" applyAlignment="0" applyProtection="0"/>
    <xf numFmtId="0" fontId="173" fillId="0" borderId="0" applyNumberFormat="0" applyFill="0" applyBorder="0" applyAlignment="0" applyProtection="0"/>
    <xf numFmtId="0" fontId="180"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164" fillId="54" borderId="0" applyNumberFormat="0" applyBorder="0" applyAlignment="0" applyProtection="0"/>
    <xf numFmtId="0" fontId="181"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18" fillId="0" borderId="4" applyNumberFormat="0" applyFill="0" applyAlignment="0" applyProtection="0"/>
    <xf numFmtId="167" fontId="49" fillId="0" borderId="13" applyNumberFormat="0" applyFill="0" applyAlignment="0" applyProtection="0"/>
    <xf numFmtId="167" fontId="49" fillId="0" borderId="13" applyNumberFormat="0" applyFill="0" applyAlignment="0" applyProtection="0"/>
    <xf numFmtId="0" fontId="49" fillId="0" borderId="13" applyNumberFormat="0" applyFill="0" applyAlignment="0" applyProtection="0"/>
    <xf numFmtId="0" fontId="161" fillId="0" borderId="4" applyNumberFormat="0" applyFill="0" applyAlignment="0" applyProtection="0"/>
    <xf numFmtId="0" fontId="182"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167" fontId="51" fillId="0" borderId="15" applyNumberFormat="0" applyFill="0" applyAlignment="0" applyProtection="0"/>
    <xf numFmtId="0" fontId="51" fillId="0" borderId="15" applyNumberFormat="0" applyFill="0" applyAlignment="0" applyProtection="0"/>
    <xf numFmtId="0" fontId="162" fillId="0" borderId="5" applyNumberFormat="0" applyFill="0" applyAlignment="0" applyProtection="0"/>
    <xf numFmtId="0" fontId="183" fillId="0" borderId="5"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7" fontId="53" fillId="0" borderId="17" applyNumberFormat="0" applyFill="0" applyAlignment="0" applyProtection="0"/>
    <xf numFmtId="0" fontId="163" fillId="0" borderId="28" applyNumberFormat="0" applyFill="0" applyAlignment="0" applyProtection="0"/>
    <xf numFmtId="0" fontId="184" fillId="0" borderId="28" applyNumberFormat="0" applyFill="0" applyAlignment="0" applyProtection="0"/>
    <xf numFmtId="0" fontId="87" fillId="0" borderId="28" applyNumberFormat="0" applyFill="0" applyAlignment="0" applyProtection="0"/>
    <xf numFmtId="0" fontId="87" fillId="0" borderId="28" applyNumberFormat="0" applyFill="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0" fontId="163" fillId="0" borderId="0" applyNumberFormat="0" applyFill="0" applyBorder="0" applyAlignment="0" applyProtection="0"/>
    <xf numFmtId="0" fontId="18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85" fillId="0" borderId="0" applyNumberFormat="0" applyFill="0" applyBorder="0" applyAlignment="0" applyProtection="0">
      <alignment vertical="top"/>
      <protection locked="0"/>
    </xf>
    <xf numFmtId="167" fontId="59" fillId="0" borderId="19" applyNumberFormat="0" applyFill="0" applyAlignment="0" applyProtection="0"/>
    <xf numFmtId="167" fontId="59" fillId="0" borderId="19" applyNumberFormat="0" applyFill="0" applyAlignment="0" applyProtection="0"/>
    <xf numFmtId="0" fontId="170" fillId="0" borderId="31" applyNumberFormat="0" applyFill="0" applyAlignment="0" applyProtection="0"/>
    <xf numFmtId="0" fontId="186" fillId="0" borderId="31" applyNumberFormat="0" applyFill="0" applyAlignment="0" applyProtection="0"/>
    <xf numFmtId="0" fontId="94" fillId="0" borderId="31" applyNumberFormat="0" applyFill="0" applyAlignment="0" applyProtection="0"/>
    <xf numFmtId="0" fontId="94" fillId="0" borderId="31" applyNumberFormat="0" applyFill="0" applyAlignment="0" applyProtection="0"/>
    <xf numFmtId="0" fontId="21" fillId="0" borderId="0" applyProtection="0">
      <alignment horizontal="center"/>
    </xf>
    <xf numFmtId="167" fontId="61" fillId="23" borderId="0" applyNumberFormat="0" applyBorder="0" applyAlignment="0" applyProtection="0"/>
    <xf numFmtId="167" fontId="61" fillId="23" borderId="0" applyNumberFormat="0" applyBorder="0" applyAlignment="0" applyProtection="0"/>
    <xf numFmtId="0" fontId="166" fillId="56" borderId="0" applyNumberFormat="0" applyBorder="0" applyAlignment="0" applyProtection="0"/>
    <xf numFmtId="0" fontId="187"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7" fillId="0" borderId="0"/>
    <xf numFmtId="179"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7"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179" fontId="15" fillId="0" borderId="0"/>
    <xf numFmtId="0" fontId="7" fillId="0" borderId="0"/>
    <xf numFmtId="0" fontId="15" fillId="0" borderId="0"/>
    <xf numFmtId="0" fontId="15" fillId="0" borderId="0"/>
    <xf numFmtId="167"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37"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8" fillId="58" borderId="30" applyNumberFormat="0" applyAlignment="0" applyProtection="0"/>
    <xf numFmtId="0" fontId="188" fillId="58" borderId="30" applyNumberFormat="0" applyAlignment="0" applyProtection="0"/>
    <xf numFmtId="0" fontId="92" fillId="58" borderId="30" applyNumberFormat="0" applyAlignment="0" applyProtection="0"/>
    <xf numFmtId="0" fontId="92" fillId="58" borderId="30" applyNumberFormat="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3">
      <alignment horizontal="center"/>
    </xf>
    <xf numFmtId="0" fontId="73" fillId="44" borderId="0" applyNumberFormat="0" applyFont="0" applyBorder="0" applyAlignment="0" applyProtection="0"/>
    <xf numFmtId="0" fontId="189"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96"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67" fontId="190" fillId="0" borderId="0" applyNumberFormat="0" applyFill="0" applyBorder="0" applyAlignment="0" applyProtection="0"/>
    <xf numFmtId="0" fontId="172" fillId="0" borderId="0" applyNumberFormat="0" applyFill="0" applyBorder="0" applyAlignment="0" applyProtection="0"/>
    <xf numFmtId="0" fontId="191"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87" fillId="0" borderId="0" applyNumberFormat="0" applyFill="0" applyBorder="0" applyAlignment="0" applyProtection="0"/>
    <xf numFmtId="0" fontId="88" fillId="54" borderId="0" applyNumberFormat="0" applyBorder="0" applyAlignment="0" applyProtection="0"/>
    <xf numFmtId="0" fontId="89" fillId="55" borderId="0" applyNumberFormat="0" applyBorder="0" applyAlignment="0" applyProtection="0"/>
    <xf numFmtId="0" fontId="90" fillId="56" borderId="0" applyNumberFormat="0" applyBorder="0" applyAlignment="0" applyProtection="0"/>
    <xf numFmtId="0" fontId="91" fillId="57" borderId="29" applyNumberFormat="0" applyAlignment="0" applyProtection="0"/>
    <xf numFmtId="0" fontId="92" fillId="58" borderId="30" applyNumberFormat="0" applyAlignment="0" applyProtection="0"/>
    <xf numFmtId="0" fontId="93" fillId="58" borderId="29" applyNumberFormat="0" applyAlignment="0" applyProtection="0"/>
    <xf numFmtId="0" fontId="94" fillId="0" borderId="31" applyNumberFormat="0" applyFill="0" applyAlignment="0" applyProtection="0"/>
    <xf numFmtId="0" fontId="95" fillId="59" borderId="32"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20" fillId="0" borderId="7" applyNumberFormat="0" applyFill="0" applyAlignment="0" applyProtection="0"/>
    <xf numFmtId="0" fontId="98" fillId="60"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98" fillId="61" borderId="0" applyNumberFormat="0" applyBorder="0" applyAlignment="0" applyProtection="0"/>
    <xf numFmtId="0" fontId="98" fillId="62"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98" fillId="63" borderId="0" applyNumberFormat="0" applyBorder="0" applyAlignment="0" applyProtection="0"/>
    <xf numFmtId="0" fontId="98" fillId="6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98" fillId="67" borderId="0" applyNumberFormat="0" applyBorder="0" applyAlignment="0" applyProtection="0"/>
    <xf numFmtId="0" fontId="98" fillId="6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98" fillId="69" borderId="0" applyNumberFormat="0" applyBorder="0" applyAlignment="0" applyProtection="0"/>
    <xf numFmtId="0" fontId="98" fillId="70"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98" fillId="71"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 borderId="6" applyNumberFormat="0" applyFont="0" applyAlignment="0" applyProtection="0"/>
    <xf numFmtId="37" fontId="192" fillId="0" borderId="0"/>
    <xf numFmtId="0" fontId="5" fillId="0" borderId="0"/>
    <xf numFmtId="37" fontId="24" fillId="0" borderId="0"/>
    <xf numFmtId="0" fontId="3" fillId="0" borderId="0"/>
  </cellStyleXfs>
  <cellXfs count="347">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6" fillId="0" borderId="0" xfId="6" applyNumberFormat="1" applyFont="1" applyAlignment="1">
      <alignment horizontal="left" wrapText="1"/>
    </xf>
    <xf numFmtId="49" fontId="16" fillId="0" borderId="0" xfId="6" applyNumberFormat="1" applyFont="1" applyAlignment="1">
      <alignment horizontal="right" wrapText="1"/>
    </xf>
    <xf numFmtId="165" fontId="17" fillId="0" borderId="0" xfId="6" applyNumberFormat="1" applyFont="1" applyAlignment="1">
      <alignment horizontal="left"/>
    </xf>
    <xf numFmtId="165" fontId="16" fillId="0" borderId="0" xfId="6" applyNumberFormat="1" applyFont="1" applyAlignment="1">
      <alignment horizontal="right"/>
    </xf>
    <xf numFmtId="165" fontId="16" fillId="0" borderId="0" xfId="6" applyNumberFormat="1" applyFont="1" applyAlignment="1">
      <alignment horizontal="left"/>
    </xf>
    <xf numFmtId="0" fontId="15" fillId="0" borderId="0" xfId="0" applyFont="1"/>
    <xf numFmtId="0" fontId="15" fillId="0" borderId="0" xfId="8" applyFont="1"/>
    <xf numFmtId="0" fontId="14" fillId="0" borderId="2" xfId="8" applyFont="1" applyBorder="1"/>
    <xf numFmtId="49" fontId="15" fillId="0" borderId="0" xfId="8" applyNumberFormat="1" applyFont="1" applyAlignment="1">
      <alignment horizontal="left"/>
    </xf>
    <xf numFmtId="14" fontId="15" fillId="0" borderId="0" xfId="8" applyNumberFormat="1" applyFont="1" applyAlignment="1">
      <alignment horizontal="left"/>
    </xf>
    <xf numFmtId="0" fontId="23" fillId="0" borderId="0" xfId="8" applyFont="1"/>
    <xf numFmtId="0" fontId="85" fillId="0" borderId="0" xfId="5126" applyFont="1" applyFill="1" applyBorder="1" applyAlignment="1">
      <alignment horizontal="left"/>
    </xf>
    <xf numFmtId="49" fontId="15" fillId="0" borderId="0" xfId="5126" applyNumberFormat="1" applyFont="1" applyFill="1" applyBorder="1" applyAlignment="1">
      <alignment horizontal="center"/>
    </xf>
    <xf numFmtId="0" fontId="15" fillId="0" borderId="0" xfId="5126" applyFont="1" applyFill="1" applyBorder="1" applyAlignment="1">
      <alignment horizontal="left"/>
    </xf>
    <xf numFmtId="0" fontId="85" fillId="0" borderId="0" xfId="5126" applyFont="1" applyFill="1" applyBorder="1" applyAlignment="1">
      <alignment horizontal="right"/>
    </xf>
    <xf numFmtId="0" fontId="15" fillId="0" borderId="0" xfId="5126" applyFont="1" applyFill="1" applyBorder="1" applyAlignment="1">
      <alignment horizontal="right"/>
    </xf>
    <xf numFmtId="0" fontId="85" fillId="0" borderId="0" xfId="5126" applyFont="1" applyFill="1" applyBorder="1" applyAlignment="1">
      <alignment horizontal="left" vertical="top"/>
    </xf>
    <xf numFmtId="0" fontId="85" fillId="0" borderId="0" xfId="5126" applyFont="1" applyFill="1" applyBorder="1" applyAlignment="1">
      <alignment horizontal="center" wrapText="1"/>
    </xf>
    <xf numFmtId="0" fontId="15" fillId="0" borderId="0" xfId="5126" applyFont="1" applyFill="1" applyBorder="1" applyAlignment="1">
      <alignment horizontal="left" wrapText="1"/>
    </xf>
    <xf numFmtId="164" fontId="85" fillId="0" borderId="0" xfId="3950" applyNumberFormat="1" applyFont="1" applyFill="1" applyBorder="1" applyAlignment="1">
      <alignment horizontal="right" wrapText="1"/>
    </xf>
    <xf numFmtId="176" fontId="85" fillId="0" borderId="0" xfId="8680" applyNumberFormat="1" applyFont="1" applyFill="1" applyBorder="1" applyAlignment="1">
      <alignment horizontal="right" wrapText="1"/>
    </xf>
    <xf numFmtId="177" fontId="85" fillId="0" borderId="0" xfId="5126" applyNumberFormat="1" applyFont="1" applyFill="1" applyBorder="1" applyAlignment="1">
      <alignment horizontal="center" wrapText="1"/>
    </xf>
    <xf numFmtId="0" fontId="15" fillId="0" borderId="0" xfId="5126" applyFont="1" applyFill="1" applyBorder="1" applyAlignment="1">
      <alignment horizontal="center" wrapText="1"/>
    </xf>
    <xf numFmtId="49" fontId="15" fillId="0" borderId="0" xfId="5126" applyNumberFormat="1" applyFont="1" applyFill="1" applyBorder="1" applyAlignment="1">
      <alignment horizontal="center"/>
    </xf>
    <xf numFmtId="0" fontId="15" fillId="0" borderId="0" xfId="5126" applyFont="1" applyFill="1" applyBorder="1" applyAlignment="1">
      <alignment horizontal="left" vertical="center" wrapText="1"/>
    </xf>
    <xf numFmtId="164" fontId="85" fillId="0" borderId="0" xfId="3950" applyNumberFormat="1" applyFont="1" applyFill="1" applyBorder="1" applyAlignment="1">
      <alignment horizontal="center" vertical="center" wrapText="1"/>
    </xf>
    <xf numFmtId="0" fontId="15" fillId="0" borderId="26" xfId="5126" applyFont="1" applyFill="1" applyBorder="1" applyAlignment="1">
      <alignment horizontal="center" wrapText="1"/>
    </xf>
    <xf numFmtId="0" fontId="15" fillId="0" borderId="26" xfId="5126" applyFont="1" applyFill="1" applyBorder="1" applyAlignment="1">
      <alignment horizontal="left" wrapText="1"/>
    </xf>
    <xf numFmtId="0" fontId="15" fillId="0" borderId="0" xfId="5126" quotePrefix="1" applyFont="1" applyFill="1" applyBorder="1" applyAlignment="1">
      <alignment horizontal="center" wrapText="1"/>
    </xf>
    <xf numFmtId="0" fontId="23" fillId="0" borderId="0" xfId="5126" applyFont="1" applyFill="1" applyBorder="1" applyAlignment="1">
      <alignment horizontal="left" wrapText="1"/>
    </xf>
    <xf numFmtId="164" fontId="85" fillId="0" borderId="2" xfId="3950" applyNumberFormat="1" applyFont="1" applyFill="1" applyBorder="1" applyAlignment="1">
      <alignment horizontal="right" wrapText="1"/>
    </xf>
    <xf numFmtId="164" fontId="85" fillId="0" borderId="26" xfId="3950" applyNumberFormat="1" applyFont="1" applyFill="1" applyBorder="1" applyAlignment="1">
      <alignment horizontal="right" wrapText="1"/>
    </xf>
    <xf numFmtId="0" fontId="23" fillId="0" borderId="0" xfId="0" applyFont="1"/>
    <xf numFmtId="0" fontId="15" fillId="0" borderId="0" xfId="0" applyFont="1" applyAlignment="1">
      <alignment horizontal="center"/>
    </xf>
    <xf numFmtId="164" fontId="85" fillId="0" borderId="27" xfId="3950" applyNumberFormat="1" applyFont="1" applyFill="1" applyBorder="1" applyAlignment="1">
      <alignment horizontal="right" wrapText="1"/>
    </xf>
    <xf numFmtId="164" fontId="85" fillId="0" borderId="0" xfId="3950" applyNumberFormat="1" applyFont="1" applyFill="1" applyBorder="1" applyAlignment="1">
      <alignment horizontal="center" wrapText="1"/>
    </xf>
    <xf numFmtId="0" fontId="78" fillId="0" borderId="0" xfId="5126" applyFont="1" applyFill="1" applyBorder="1" applyAlignment="1">
      <alignment horizontal="left" wrapText="1"/>
    </xf>
    <xf numFmtId="0" fontId="14" fillId="0" borderId="0" xfId="5126" applyFont="1" applyFill="1" applyBorder="1" applyAlignment="1">
      <alignment horizontal="left" wrapText="1"/>
    </xf>
    <xf numFmtId="0" fontId="14" fillId="0" borderId="0" xfId="0" applyFont="1"/>
    <xf numFmtId="10" fontId="85" fillId="0" borderId="27" xfId="1" applyNumberFormat="1" applyFont="1" applyFill="1" applyBorder="1" applyAlignment="1">
      <alignment horizontal="right" wrapText="1"/>
    </xf>
    <xf numFmtId="0" fontId="15" fillId="0" borderId="1" xfId="5126" applyFont="1" applyFill="1" applyBorder="1" applyAlignment="1">
      <alignment horizontal="center" wrapText="1"/>
    </xf>
    <xf numFmtId="0" fontId="15" fillId="0" borderId="1" xfId="5126" applyFont="1" applyFill="1" applyBorder="1" applyAlignment="1">
      <alignment horizontal="left" wrapText="1"/>
    </xf>
    <xf numFmtId="0" fontId="85" fillId="0" borderId="1" xfId="5126" applyFont="1" applyFill="1" applyBorder="1" applyAlignment="1">
      <alignment horizontal="center" wrapText="1"/>
    </xf>
    <xf numFmtId="0" fontId="15" fillId="0" borderId="1" xfId="5126" applyFont="1" applyFill="1" applyBorder="1" applyAlignment="1">
      <alignment horizontal="left" vertical="center" wrapText="1"/>
    </xf>
    <xf numFmtId="164" fontId="85" fillId="0" borderId="1" xfId="3950" applyNumberFormat="1" applyFont="1" applyFill="1" applyBorder="1" applyAlignment="1">
      <alignment horizontal="center" vertical="center" wrapText="1"/>
    </xf>
    <xf numFmtId="164" fontId="15" fillId="0" borderId="0" xfId="3950" applyNumberFormat="1" applyFont="1" applyFill="1" applyBorder="1" applyAlignment="1">
      <alignment horizontal="right" wrapText="1"/>
    </xf>
    <xf numFmtId="164" fontId="15" fillId="0" borderId="2" xfId="3950" applyNumberFormat="1" applyFont="1" applyFill="1" applyBorder="1" applyAlignment="1">
      <alignment horizontal="right" wrapText="1"/>
    </xf>
    <xf numFmtId="174" fontId="15" fillId="0" borderId="0" xfId="14315" applyNumberFormat="1" applyFont="1" applyAlignment="1" applyProtection="1">
      <alignment horizontal="left"/>
    </xf>
    <xf numFmtId="0" fontId="15" fillId="0" borderId="0" xfId="14315" applyFont="1"/>
    <xf numFmtId="0" fontId="133" fillId="0" borderId="0" xfId="14315" applyFont="1"/>
    <xf numFmtId="0" fontId="15" fillId="0" borderId="0" xfId="14315" applyFont="1" applyAlignment="1" applyProtection="1">
      <alignment horizontal="left"/>
    </xf>
    <xf numFmtId="0" fontId="23" fillId="0" borderId="0" xfId="14315" applyFont="1" applyBorder="1" applyAlignment="1" applyProtection="1">
      <alignment horizontal="left"/>
    </xf>
    <xf numFmtId="0" fontId="23" fillId="0" borderId="0" xfId="14315" applyFont="1" applyBorder="1"/>
    <xf numFmtId="0" fontId="133" fillId="0" borderId="0" xfId="14315" applyFont="1" applyBorder="1"/>
    <xf numFmtId="0" fontId="15" fillId="0" borderId="0" xfId="14315" applyFont="1" applyFill="1" applyAlignment="1" applyProtection="1">
      <alignment horizontal="left"/>
    </xf>
    <xf numFmtId="0" fontId="15" fillId="0" borderId="0" xfId="14315" applyFont="1" applyFill="1"/>
    <xf numFmtId="0" fontId="0" fillId="0" borderId="0" xfId="14315" applyFont="1"/>
    <xf numFmtId="49" fontId="15" fillId="0" borderId="0" xfId="14315" applyNumberFormat="1" applyFont="1" applyAlignment="1" applyProtection="1">
      <alignment horizontal="left"/>
    </xf>
    <xf numFmtId="0" fontId="85" fillId="0" borderId="1" xfId="5126" applyFont="1" applyFill="1" applyBorder="1" applyAlignment="1">
      <alignment horizontal="left"/>
    </xf>
    <xf numFmtId="0" fontId="15" fillId="0" borderId="2" xfId="5126" applyFont="1" applyFill="1" applyBorder="1" applyAlignment="1">
      <alignment horizontal="center" wrapText="1"/>
    </xf>
    <xf numFmtId="187" fontId="85" fillId="0" borderId="0" xfId="1" applyNumberFormat="1" applyFont="1" applyFill="1" applyBorder="1" applyAlignment="1">
      <alignment horizontal="right" wrapText="1"/>
    </xf>
    <xf numFmtId="187" fontId="85" fillId="0" borderId="2" xfId="1" applyNumberFormat="1" applyFont="1" applyFill="1" applyBorder="1" applyAlignment="1">
      <alignment horizontal="right" wrapText="1"/>
    </xf>
    <xf numFmtId="10" fontId="85" fillId="0" borderId="0" xfId="1" applyNumberFormat="1" applyFont="1" applyFill="1" applyBorder="1" applyAlignment="1">
      <alignment horizontal="right" wrapText="1"/>
    </xf>
    <xf numFmtId="187" fontId="85" fillId="0" borderId="0" xfId="1" applyNumberFormat="1" applyFont="1" applyFill="1" applyBorder="1" applyAlignment="1">
      <alignment horizontal="left" vertical="top"/>
    </xf>
    <xf numFmtId="187" fontId="85" fillId="0" borderId="27" xfId="1" applyNumberFormat="1" applyFont="1" applyFill="1" applyBorder="1" applyAlignment="1">
      <alignment horizontal="right" wrapText="1"/>
    </xf>
    <xf numFmtId="188" fontId="15" fillId="0" borderId="27" xfId="4" applyNumberFormat="1" applyFont="1" applyBorder="1" applyProtection="1"/>
    <xf numFmtId="0" fontId="15" fillId="0" borderId="0" xfId="5126" applyFont="1" applyFill="1" applyBorder="1" applyAlignment="1"/>
    <xf numFmtId="0" fontId="15" fillId="0" borderId="0" xfId="5126" applyFont="1" applyFill="1" applyBorder="1" applyAlignment="1">
      <alignment horizontal="center" vertical="center" wrapText="1"/>
    </xf>
    <xf numFmtId="9" fontId="85" fillId="0" borderId="0" xfId="6764" applyFont="1" applyFill="1" applyBorder="1" applyAlignment="1">
      <alignment horizontal="left" vertical="top"/>
    </xf>
    <xf numFmtId="188" fontId="85" fillId="0" borderId="0" xfId="3950" applyNumberFormat="1" applyFont="1" applyFill="1" applyBorder="1" applyAlignment="1">
      <alignment horizontal="right" wrapText="1"/>
    </xf>
    <xf numFmtId="10" fontId="85" fillId="0" borderId="0" xfId="6764" applyNumberFormat="1" applyFont="1" applyFill="1" applyBorder="1" applyAlignment="1">
      <alignment horizontal="right" wrapText="1"/>
    </xf>
    <xf numFmtId="164" fontId="85" fillId="0" borderId="0" xfId="6764" applyNumberFormat="1" applyFont="1" applyFill="1" applyBorder="1" applyAlignment="1">
      <alignment horizontal="right" wrapText="1"/>
    </xf>
    <xf numFmtId="164" fontId="85" fillId="0" borderId="0" xfId="5126" applyNumberFormat="1" applyFont="1" applyFill="1" applyBorder="1" applyAlignment="1">
      <alignment horizontal="left" vertical="top"/>
    </xf>
    <xf numFmtId="10" fontId="85" fillId="0" borderId="0" xfId="12089" applyNumberFormat="1" applyFont="1" applyFill="1" applyBorder="1" applyAlignment="1">
      <alignment horizontal="right" wrapText="1"/>
    </xf>
    <xf numFmtId="9" fontId="85" fillId="0" borderId="0" xfId="12089" applyFont="1" applyFill="1" applyBorder="1" applyAlignment="1">
      <alignment horizontal="right" wrapText="1"/>
    </xf>
    <xf numFmtId="0" fontId="85" fillId="2" borderId="0" xfId="5126" applyFont="1" applyFill="1" applyBorder="1" applyAlignment="1">
      <alignment horizontal="left" vertical="top"/>
    </xf>
    <xf numFmtId="10" fontId="85" fillId="0" borderId="0" xfId="12089" applyNumberFormat="1" applyFont="1" applyFill="1" applyBorder="1" applyAlignment="1">
      <alignment horizontal="right"/>
    </xf>
    <xf numFmtId="10" fontId="85" fillId="0" borderId="0" xfId="12089" applyNumberFormat="1" applyFont="1" applyFill="1" applyBorder="1" applyAlignment="1">
      <alignment horizontal="left" vertical="top"/>
    </xf>
    <xf numFmtId="9" fontId="85" fillId="0" borderId="0" xfId="12089" applyFont="1" applyFill="1" applyBorder="1" applyAlignment="1">
      <alignment horizontal="left" vertical="top"/>
    </xf>
    <xf numFmtId="10" fontId="85" fillId="0" borderId="2" xfId="12089" applyNumberFormat="1" applyFont="1" applyFill="1" applyBorder="1" applyAlignment="1">
      <alignment horizontal="right" wrapText="1"/>
    </xf>
    <xf numFmtId="10" fontId="85" fillId="0" borderId="27" xfId="12089" applyNumberFormat="1" applyFont="1" applyFill="1" applyBorder="1" applyAlignment="1">
      <alignment horizontal="right" wrapText="1"/>
    </xf>
    <xf numFmtId="0" fontId="15" fillId="0" borderId="0" xfId="4614" applyFont="1" applyBorder="1"/>
    <xf numFmtId="49" fontId="15" fillId="0" borderId="0" xfId="5126" applyNumberFormat="1" applyFont="1" applyFill="1" applyBorder="1" applyAlignment="1">
      <alignment horizontal="center"/>
    </xf>
    <xf numFmtId="0" fontId="0" fillId="0" borderId="0" xfId="0" applyAlignment="1">
      <alignment horizontal="center"/>
    </xf>
    <xf numFmtId="165" fontId="16" fillId="0" borderId="0" xfId="6" applyNumberFormat="1" applyFont="1" applyFill="1" applyAlignment="1">
      <alignment horizontal="right"/>
    </xf>
    <xf numFmtId="49" fontId="16" fillId="0" borderId="0" xfId="6" applyNumberFormat="1" applyFont="1" applyAlignment="1">
      <alignment horizontal="center" wrapText="1"/>
    </xf>
    <xf numFmtId="165" fontId="16" fillId="0" borderId="0" xfId="6" applyNumberFormat="1" applyFont="1" applyAlignment="1">
      <alignment horizontal="center"/>
    </xf>
    <xf numFmtId="165" fontId="16" fillId="0" borderId="0" xfId="7" applyNumberFormat="1" applyFont="1" applyAlignment="1">
      <alignment horizontal="center"/>
    </xf>
    <xf numFmtId="0" fontId="16" fillId="0" borderId="0" xfId="7" applyNumberFormat="1" applyFont="1" applyAlignment="1">
      <alignment horizontal="center"/>
    </xf>
    <xf numFmtId="37" fontId="21" fillId="0" borderId="0" xfId="14419" applyFont="1"/>
    <xf numFmtId="0" fontId="157" fillId="0" borderId="0" xfId="5126" applyFont="1" applyFill="1" applyBorder="1" applyAlignment="1">
      <alignment horizontal="right"/>
    </xf>
    <xf numFmtId="37" fontId="15" fillId="0" borderId="0" xfId="14419" applyFont="1"/>
    <xf numFmtId="0" fontId="22" fillId="0" borderId="0" xfId="4614" quotePrefix="1" applyFont="1" applyAlignment="1" applyProtection="1">
      <alignment horizontal="left"/>
    </xf>
    <xf numFmtId="0" fontId="22" fillId="0" borderId="0" xfId="5126" applyFont="1" applyFill="1" applyBorder="1" applyAlignment="1">
      <alignment horizontal="right"/>
    </xf>
    <xf numFmtId="37" fontId="22" fillId="0" borderId="0" xfId="14419" applyFont="1" applyAlignment="1"/>
    <xf numFmtId="37" fontId="21" fillId="0" borderId="0" xfId="14419" applyFont="1" applyBorder="1"/>
    <xf numFmtId="164" fontId="21" fillId="0" borderId="0" xfId="4" applyNumberFormat="1" applyFont="1" applyBorder="1" applyAlignment="1">
      <alignment horizontal="centerContinuous"/>
    </xf>
    <xf numFmtId="164" fontId="158" fillId="0" borderId="0" xfId="4" applyNumberFormat="1" applyFont="1" applyBorder="1" applyAlignment="1">
      <alignment horizontal="centerContinuous"/>
    </xf>
    <xf numFmtId="164" fontId="21" fillId="0" borderId="0" xfId="4" applyNumberFormat="1" applyFont="1" applyBorder="1"/>
    <xf numFmtId="191" fontId="21" fillId="0" borderId="0" xfId="14419" applyNumberFormat="1" applyFont="1"/>
    <xf numFmtId="192" fontId="21" fillId="0" borderId="0" xfId="2" applyNumberFormat="1" applyFont="1" applyBorder="1" applyAlignment="1">
      <alignment horizontal="left"/>
    </xf>
    <xf numFmtId="192" fontId="21" fillId="0" borderId="0" xfId="2" applyNumberFormat="1" applyFont="1" applyBorder="1" applyAlignment="1">
      <alignment horizontal="fill"/>
    </xf>
    <xf numFmtId="192" fontId="21" fillId="0" borderId="0" xfId="2" applyNumberFormat="1" applyFont="1" applyBorder="1"/>
    <xf numFmtId="175" fontId="21" fillId="0" borderId="0" xfId="1" applyNumberFormat="1" applyFont="1"/>
    <xf numFmtId="37" fontId="21" fillId="0" borderId="0" xfId="14419" applyFont="1" applyBorder="1" applyAlignment="1">
      <alignment horizontal="left"/>
    </xf>
    <xf numFmtId="164" fontId="21" fillId="0" borderId="0" xfId="4" applyNumberFormat="1" applyFont="1" applyBorder="1" applyProtection="1">
      <protection locked="0"/>
    </xf>
    <xf numFmtId="193" fontId="21" fillId="0" borderId="0" xfId="14419" applyNumberFormat="1" applyFont="1" applyProtection="1"/>
    <xf numFmtId="175" fontId="21" fillId="0" borderId="2" xfId="1" applyNumberFormat="1" applyFont="1" applyBorder="1" applyProtection="1"/>
    <xf numFmtId="194" fontId="21" fillId="0" borderId="0" xfId="4" applyNumberFormat="1" applyFont="1" applyProtection="1"/>
    <xf numFmtId="37" fontId="21" fillId="0" borderId="0" xfId="14419" quotePrefix="1" applyFont="1" applyBorder="1" applyAlignment="1">
      <alignment horizontal="left"/>
    </xf>
    <xf numFmtId="192" fontId="21" fillId="0" borderId="0" xfId="2" applyNumberFormat="1" applyFont="1" applyBorder="1" applyProtection="1"/>
    <xf numFmtId="175" fontId="21" fillId="0" borderId="0" xfId="1" applyNumberFormat="1" applyFont="1" applyBorder="1" applyProtection="1"/>
    <xf numFmtId="191" fontId="15" fillId="0" borderId="0" xfId="14419" applyNumberFormat="1" applyFont="1"/>
    <xf numFmtId="37" fontId="21" fillId="0" borderId="0" xfId="14420" quotePrefix="1" applyFont="1" applyBorder="1" applyAlignment="1">
      <alignment horizontal="left"/>
    </xf>
    <xf numFmtId="175" fontId="21" fillId="0" borderId="27" xfId="1" applyNumberFormat="1" applyFont="1" applyBorder="1"/>
    <xf numFmtId="164" fontId="21" fillId="0" borderId="0" xfId="4" applyNumberFormat="1" applyFont="1" applyBorder="1" applyAlignment="1">
      <alignment horizontal="right"/>
    </xf>
    <xf numFmtId="191" fontId="21" fillId="0" borderId="0" xfId="14419" applyNumberFormat="1" applyFont="1" applyProtection="1"/>
    <xf numFmtId="10" fontId="85" fillId="0" borderId="0" xfId="3950" applyNumberFormat="1" applyFont="1" applyFill="1" applyBorder="1" applyAlignment="1">
      <alignment horizontal="right" wrapText="1"/>
    </xf>
    <xf numFmtId="165" fontId="0" fillId="0" borderId="0" xfId="0" applyNumberFormat="1" applyFont="1" applyAlignment="1">
      <alignment horizontal="right"/>
    </xf>
    <xf numFmtId="0" fontId="16" fillId="0" borderId="0" xfId="6" applyNumberFormat="1" applyFont="1" applyAlignment="1">
      <alignment horizontal="right" wrapText="1"/>
    </xf>
    <xf numFmtId="0" fontId="16" fillId="0" borderId="0" xfId="6" applyNumberFormat="1" applyFont="1" applyAlignment="1">
      <alignment horizontal="right"/>
    </xf>
    <xf numFmtId="0" fontId="85" fillId="0" borderId="1" xfId="5126" applyFont="1" applyFill="1" applyBorder="1" applyAlignment="1">
      <alignment horizontal="center"/>
    </xf>
    <xf numFmtId="0" fontId="85" fillId="0" borderId="0" xfId="3950" applyNumberFormat="1" applyFont="1" applyFill="1" applyBorder="1" applyAlignment="1">
      <alignment horizontal="center" wrapText="1"/>
    </xf>
    <xf numFmtId="165" fontId="16" fillId="0" borderId="0" xfId="6" applyNumberFormat="1" applyFont="1" applyFill="1" applyAlignment="1">
      <alignment horizontal="center"/>
    </xf>
    <xf numFmtId="164" fontId="0" fillId="0" borderId="0" xfId="4" applyNumberFormat="1" applyFont="1" applyFill="1"/>
    <xf numFmtId="0" fontId="16" fillId="0" borderId="0" xfId="6" applyNumberFormat="1" applyFont="1" applyAlignment="1">
      <alignment horizontal="center"/>
    </xf>
    <xf numFmtId="0" fontId="85" fillId="0" borderId="0" xfId="5126" applyFont="1" applyFill="1" applyBorder="1" applyAlignment="1">
      <alignment horizontal="center"/>
    </xf>
    <xf numFmtId="49" fontId="15" fillId="0" borderId="0" xfId="5126" applyNumberFormat="1" applyFont="1" applyFill="1" applyBorder="1" applyAlignment="1">
      <alignment horizontal="center"/>
    </xf>
    <xf numFmtId="0" fontId="0" fillId="0" borderId="0" xfId="0" applyAlignment="1">
      <alignment horizontal="center"/>
    </xf>
    <xf numFmtId="0" fontId="160" fillId="2" borderId="0" xfId="5126" applyFont="1" applyFill="1" applyBorder="1" applyAlignment="1">
      <alignment horizontal="left" vertical="center"/>
    </xf>
    <xf numFmtId="0" fontId="85" fillId="2" borderId="0" xfId="5126" applyFont="1" applyFill="1" applyBorder="1" applyAlignment="1">
      <alignment horizontal="center" wrapText="1"/>
    </xf>
    <xf numFmtId="0" fontId="0" fillId="0" borderId="0" xfId="0" applyAlignment="1">
      <alignment horizontal="center"/>
    </xf>
    <xf numFmtId="0" fontId="15" fillId="0" borderId="0" xfId="4614"/>
    <xf numFmtId="0" fontId="15" fillId="0" borderId="0" xfId="4614" applyFont="1" applyAlignment="1">
      <alignment horizontal="right"/>
    </xf>
    <xf numFmtId="0" fontId="15" fillId="0" borderId="0" xfId="4614" applyAlignment="1">
      <alignment horizontal="right"/>
    </xf>
    <xf numFmtId="0" fontId="15" fillId="0" borderId="1" xfId="4614" applyBorder="1" applyAlignment="1">
      <alignment horizontal="center"/>
    </xf>
    <xf numFmtId="0" fontId="15" fillId="0" borderId="1" xfId="4614" applyBorder="1"/>
    <xf numFmtId="0" fontId="15" fillId="0" borderId="1" xfId="4614" applyFont="1" applyBorder="1" applyAlignment="1">
      <alignment horizontal="center"/>
    </xf>
    <xf numFmtId="0" fontId="15" fillId="0" borderId="2" xfId="4614" applyBorder="1" applyAlignment="1">
      <alignment horizontal="center"/>
    </xf>
    <xf numFmtId="0" fontId="15" fillId="0" borderId="2" xfId="4614" applyBorder="1"/>
    <xf numFmtId="17" fontId="15" fillId="0" borderId="2" xfId="4614" applyNumberFormat="1" applyBorder="1" applyAlignment="1">
      <alignment horizontal="center"/>
    </xf>
    <xf numFmtId="0" fontId="15" fillId="0" borderId="2" xfId="4614" applyBorder="1" applyAlignment="1">
      <alignment horizontal="right"/>
    </xf>
    <xf numFmtId="0" fontId="15" fillId="0" borderId="0" xfId="4614" applyAlignment="1">
      <alignment horizontal="center"/>
    </xf>
    <xf numFmtId="17" fontId="15" fillId="0" borderId="0" xfId="4614" applyNumberFormat="1"/>
    <xf numFmtId="0" fontId="15" fillId="0" borderId="0" xfId="4614" applyFont="1" applyAlignment="1">
      <alignment horizontal="center"/>
    </xf>
    <xf numFmtId="0" fontId="15" fillId="0" borderId="0" xfId="4614" applyFont="1"/>
    <xf numFmtId="164" fontId="15" fillId="0" borderId="0" xfId="4614" applyNumberFormat="1" applyAlignment="1">
      <alignment horizontal="right"/>
    </xf>
    <xf numFmtId="0" fontId="15" fillId="0" borderId="0" xfId="4614" applyFill="1" applyAlignment="1">
      <alignment horizontal="center"/>
    </xf>
    <xf numFmtId="0" fontId="15" fillId="0" borderId="0" xfId="4614" applyFont="1" applyFill="1"/>
    <xf numFmtId="164" fontId="15" fillId="0" borderId="0" xfId="4614" applyNumberFormat="1" applyFill="1" applyAlignment="1">
      <alignment horizontal="right"/>
    </xf>
    <xf numFmtId="0" fontId="15" fillId="0" borderId="0" xfId="4614" applyFill="1"/>
    <xf numFmtId="165" fontId="16" fillId="0" borderId="0" xfId="7" applyNumberFormat="1" applyFont="1" applyFill="1" applyAlignment="1">
      <alignment horizontal="left"/>
    </xf>
    <xf numFmtId="165" fontId="16" fillId="0" borderId="0" xfId="7" applyNumberFormat="1" applyFont="1" applyFill="1" applyAlignment="1">
      <alignment horizontal="right"/>
    </xf>
    <xf numFmtId="165" fontId="0" fillId="0" borderId="0" xfId="0" applyNumberFormat="1" applyFont="1" applyFill="1" applyAlignment="1">
      <alignment horizontal="right"/>
    </xf>
    <xf numFmtId="49" fontId="15" fillId="0" borderId="0" xfId="5126" applyNumberFormat="1" applyFont="1" applyFill="1" applyBorder="1" applyAlignment="1">
      <alignment horizontal="center"/>
    </xf>
    <xf numFmtId="0" fontId="0" fillId="0" borderId="0" xfId="0" applyAlignment="1">
      <alignment horizontal="center"/>
    </xf>
    <xf numFmtId="196" fontId="15" fillId="0" borderId="2" xfId="5126" applyNumberFormat="1" applyFont="1" applyFill="1" applyBorder="1" applyAlignment="1">
      <alignment horizontal="center" wrapText="1"/>
    </xf>
    <xf numFmtId="165" fontId="17" fillId="0" borderId="0" xfId="6" applyNumberFormat="1" applyFont="1" applyAlignment="1">
      <alignment horizontal="right"/>
    </xf>
    <xf numFmtId="0" fontId="15" fillId="0" borderId="0" xfId="4614" applyAlignment="1">
      <alignment horizontal="left"/>
    </xf>
    <xf numFmtId="165" fontId="16" fillId="0" borderId="0" xfId="6" applyNumberFormat="1" applyFont="1" applyFill="1" applyAlignment="1">
      <alignment horizontal="left"/>
    </xf>
    <xf numFmtId="0"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64" fontId="85" fillId="0" borderId="0" xfId="5126" applyNumberFormat="1" applyFont="1" applyFill="1" applyBorder="1" applyAlignment="1">
      <alignment horizontal="left"/>
    </xf>
    <xf numFmtId="0" fontId="15" fillId="0" borderId="0" xfId="4614" applyAlignment="1">
      <alignment horizontal="center"/>
    </xf>
    <xf numFmtId="0" fontId="15" fillId="0" borderId="0" xfId="4614" applyAlignment="1">
      <alignment horizontal="center"/>
    </xf>
    <xf numFmtId="197" fontId="16" fillId="0" borderId="0" xfId="7" applyNumberFormat="1" applyFont="1" applyAlignment="1">
      <alignment horizontal="center"/>
    </xf>
    <xf numFmtId="0" fontId="15" fillId="0" borderId="0" xfId="4614" applyFont="1" applyFill="1" applyAlignment="1">
      <alignment horizontal="right"/>
    </xf>
    <xf numFmtId="0" fontId="15" fillId="0" borderId="0" xfId="4614" applyFill="1" applyAlignment="1">
      <alignment horizontal="right"/>
    </xf>
    <xf numFmtId="0" fontId="15" fillId="0" borderId="1" xfId="4614" applyFill="1" applyBorder="1"/>
    <xf numFmtId="0" fontId="15" fillId="0" borderId="2" xfId="4614" applyFill="1" applyBorder="1" applyAlignment="1">
      <alignment horizontal="right"/>
    </xf>
    <xf numFmtId="49" fontId="16" fillId="0" borderId="0" xfId="6" quotePrefix="1" applyNumberFormat="1" applyFont="1" applyFill="1" applyAlignment="1">
      <alignment horizontal="right" wrapText="1"/>
    </xf>
    <xf numFmtId="37" fontId="16" fillId="0" borderId="0" xfId="6" applyNumberFormat="1" applyFont="1" applyAlignment="1">
      <alignment horizontal="right"/>
    </xf>
    <xf numFmtId="185" fontId="0" fillId="0" borderId="0" xfId="0" applyNumberFormat="1" applyFont="1" applyAlignment="1">
      <alignment horizontal="right"/>
    </xf>
    <xf numFmtId="185" fontId="16" fillId="0" borderId="0" xfId="6" applyNumberFormat="1" applyFont="1" applyAlignment="1">
      <alignment horizontal="right"/>
    </xf>
    <xf numFmtId="185" fontId="0" fillId="0" borderId="0" xfId="0" applyNumberFormat="1" applyFont="1" applyFill="1" applyAlignment="1">
      <alignment horizontal="right"/>
    </xf>
    <xf numFmtId="199" fontId="16" fillId="0" borderId="0" xfId="6" applyNumberFormat="1" applyFont="1" applyFill="1" applyAlignment="1">
      <alignment horizontal="right"/>
    </xf>
    <xf numFmtId="164" fontId="85" fillId="0" borderId="2" xfId="4" applyNumberFormat="1" applyFont="1" applyFill="1" applyBorder="1" applyAlignment="1">
      <alignment horizontal="right" wrapText="1"/>
    </xf>
    <xf numFmtId="0" fontId="17" fillId="0" borderId="0" xfId="6" applyNumberFormat="1" applyFont="1" applyAlignment="1">
      <alignment horizontal="right"/>
    </xf>
    <xf numFmtId="49" fontId="20" fillId="0" borderId="0" xfId="62062" applyNumberFormat="1" applyFont="1" applyAlignment="1">
      <alignment horizontal="left" wrapText="1"/>
    </xf>
    <xf numFmtId="49" fontId="20" fillId="0" borderId="0" xfId="62062" applyNumberFormat="1" applyFont="1" applyAlignment="1">
      <alignment horizontal="right" wrapText="1"/>
    </xf>
    <xf numFmtId="0" fontId="5" fillId="0" borderId="0" xfId="62062"/>
    <xf numFmtId="200" fontId="5" fillId="0" borderId="0" xfId="62062" applyNumberFormat="1"/>
    <xf numFmtId="2" fontId="5" fillId="0" borderId="0" xfId="62062" applyNumberFormat="1"/>
    <xf numFmtId="0" fontId="20" fillId="0" borderId="0" xfId="62062" applyFont="1"/>
    <xf numFmtId="164" fontId="85" fillId="0" borderId="0" xfId="3950" quotePrefix="1" applyNumberFormat="1" applyFont="1" applyFill="1" applyBorder="1" applyAlignment="1">
      <alignment horizontal="left" wrapText="1"/>
    </xf>
    <xf numFmtId="164" fontId="85" fillId="0" borderId="0" xfId="3950" applyNumberFormat="1" applyFont="1" applyFill="1" applyBorder="1" applyAlignment="1">
      <alignment horizontal="left" wrapText="1"/>
    </xf>
    <xf numFmtId="191" fontId="16" fillId="0" borderId="0" xfId="6" applyNumberFormat="1" applyFont="1" applyFill="1" applyAlignment="1">
      <alignment horizontal="right"/>
    </xf>
    <xf numFmtId="201" fontId="16" fillId="0" borderId="0" xfId="6" applyNumberFormat="1" applyFont="1" applyFill="1" applyAlignment="1">
      <alignment horizontal="right"/>
    </xf>
    <xf numFmtId="37" fontId="85" fillId="0" borderId="0" xfId="3950" applyNumberFormat="1" applyFont="1" applyFill="1" applyBorder="1" applyAlignment="1">
      <alignment horizontal="center" vertical="center" wrapText="1"/>
    </xf>
    <xf numFmtId="199" fontId="4" fillId="0" borderId="0" xfId="6" applyNumberFormat="1" applyFont="1" applyFill="1" applyAlignment="1">
      <alignment horizontal="right"/>
    </xf>
    <xf numFmtId="199" fontId="4" fillId="0" borderId="26" xfId="6" applyNumberFormat="1" applyFont="1" applyFill="1" applyBorder="1" applyAlignment="1">
      <alignment horizontal="right"/>
    </xf>
    <xf numFmtId="199" fontId="4" fillId="0" borderId="0" xfId="6" applyNumberFormat="1" applyFont="1" applyAlignment="1">
      <alignment horizontal="right"/>
    </xf>
    <xf numFmtId="199" fontId="4" fillId="0" borderId="2" xfId="6" applyNumberFormat="1" applyFont="1" applyFill="1" applyBorder="1" applyAlignment="1">
      <alignment horizontal="right"/>
    </xf>
    <xf numFmtId="199" fontId="193" fillId="0" borderId="0" xfId="0" applyNumberFormat="1" applyFont="1" applyAlignment="1">
      <alignment horizontal="right"/>
    </xf>
    <xf numFmtId="199" fontId="193" fillId="0" borderId="26" xfId="0" applyNumberFormat="1" applyFont="1" applyBorder="1" applyAlignment="1">
      <alignment horizontal="right"/>
    </xf>
    <xf numFmtId="199" fontId="193" fillId="0" borderId="0" xfId="0" applyNumberFormat="1" applyFont="1" applyBorder="1" applyAlignment="1">
      <alignment horizontal="right"/>
    </xf>
    <xf numFmtId="199" fontId="193" fillId="0" borderId="2" xfId="0" applyNumberFormat="1" applyFont="1" applyBorder="1" applyAlignment="1">
      <alignment horizontal="right"/>
    </xf>
    <xf numFmtId="199" fontId="4" fillId="0" borderId="26" xfId="6" applyNumberFormat="1" applyFont="1" applyBorder="1" applyAlignment="1">
      <alignment horizontal="right"/>
    </xf>
    <xf numFmtId="0" fontId="194" fillId="0" borderId="0" xfId="5126" applyFont="1" applyFill="1" applyBorder="1" applyAlignment="1">
      <alignment horizontal="left"/>
    </xf>
    <xf numFmtId="165" fontId="132" fillId="0" borderId="0" xfId="7" applyNumberFormat="1" applyFont="1" applyFill="1" applyAlignment="1">
      <alignment horizontal="left"/>
    </xf>
    <xf numFmtId="49" fontId="16" fillId="0" borderId="0" xfId="6" applyNumberFormat="1" applyFont="1" applyFill="1" applyAlignment="1">
      <alignment horizontal="right" wrapText="1"/>
    </xf>
    <xf numFmtId="49" fontId="16" fillId="0" borderId="0" xfId="6" applyNumberFormat="1" applyFont="1" applyFill="1" applyAlignment="1">
      <alignment horizontal="center" wrapText="1"/>
    </xf>
    <xf numFmtId="195" fontId="16" fillId="0" borderId="0" xfId="6" applyNumberFormat="1" applyFont="1" applyFill="1" applyAlignment="1">
      <alignment horizontal="right"/>
    </xf>
    <xf numFmtId="0" fontId="16" fillId="0" borderId="0" xfId="7" applyNumberFormat="1" applyFont="1" applyFill="1" applyAlignment="1">
      <alignment horizontal="right"/>
    </xf>
    <xf numFmtId="165" fontId="16" fillId="0" borderId="0" xfId="6" applyNumberFormat="1" applyFont="1" applyFill="1" applyBorder="1" applyAlignment="1">
      <alignment horizontal="left"/>
    </xf>
    <xf numFmtId="165" fontId="16" fillId="0" borderId="0" xfId="6" applyNumberFormat="1" applyFont="1" applyFill="1" applyBorder="1" applyAlignment="1">
      <alignment horizontal="right"/>
    </xf>
    <xf numFmtId="49" fontId="15" fillId="0" borderId="0" xfId="5126" applyNumberFormat="1" applyFont="1" applyFill="1" applyBorder="1" applyAlignment="1">
      <alignment horizontal="center"/>
    </xf>
    <xf numFmtId="192" fontId="21" fillId="0" borderId="0" xfId="2" applyNumberFormat="1" applyFont="1" applyProtection="1">
      <protection locked="0"/>
    </xf>
    <xf numFmtId="37" fontId="21" fillId="0" borderId="0" xfId="62063" applyNumberFormat="1" applyFont="1" applyProtection="1"/>
    <xf numFmtId="10" fontId="21" fillId="0" borderId="2" xfId="1" applyNumberFormat="1" applyFont="1" applyBorder="1" applyProtection="1"/>
    <xf numFmtId="0" fontId="85" fillId="0" borderId="0" xfId="5126" applyFont="1" applyFill="1" applyBorder="1" applyAlignment="1">
      <alignment horizontal="center" vertical="top"/>
    </xf>
    <xf numFmtId="37" fontId="21" fillId="0" borderId="0" xfId="62063" applyFont="1"/>
    <xf numFmtId="10" fontId="85" fillId="0" borderId="0" xfId="1" applyNumberFormat="1" applyFont="1" applyFill="1" applyBorder="1" applyAlignment="1">
      <alignment horizontal="center" wrapText="1"/>
    </xf>
    <xf numFmtId="175" fontId="21" fillId="0" borderId="2" xfId="62063" applyNumberFormat="1" applyFont="1" applyBorder="1" applyProtection="1"/>
    <xf numFmtId="37" fontId="21" fillId="0" borderId="0" xfId="62063" applyFont="1" applyAlignment="1">
      <alignment horizontal="right"/>
    </xf>
    <xf numFmtId="192" fontId="21" fillId="0" borderId="27" xfId="2" applyNumberFormat="1" applyFont="1" applyBorder="1" applyProtection="1"/>
    <xf numFmtId="165" fontId="0" fillId="0" borderId="3" xfId="0" applyNumberFormat="1" applyFont="1" applyBorder="1" applyAlignment="1">
      <alignment horizontal="right"/>
    </xf>
    <xf numFmtId="165" fontId="195" fillId="0" borderId="0" xfId="0" applyNumberFormat="1" applyFont="1" applyAlignment="1">
      <alignment horizontal="right"/>
    </xf>
    <xf numFmtId="49" fontId="3" fillId="0" borderId="0" xfId="62064" applyNumberFormat="1" applyFont="1" applyAlignment="1">
      <alignment horizontal="left" wrapText="1"/>
    </xf>
    <xf numFmtId="49" fontId="3" fillId="0" borderId="0" xfId="62064" applyNumberFormat="1" applyFont="1" applyAlignment="1">
      <alignment horizontal="right" wrapText="1"/>
    </xf>
    <xf numFmtId="165" fontId="20" fillId="0" borderId="0" xfId="62064" applyNumberFormat="1" applyFont="1" applyAlignment="1">
      <alignment horizontal="left"/>
    </xf>
    <xf numFmtId="165" fontId="3" fillId="0" borderId="0" xfId="62064" applyNumberFormat="1" applyFont="1" applyAlignment="1">
      <alignment horizontal="right"/>
    </xf>
    <xf numFmtId="165" fontId="3" fillId="0" borderId="0" xfId="62064" applyNumberFormat="1" applyFont="1" applyAlignment="1">
      <alignment horizontal="left"/>
    </xf>
    <xf numFmtId="165" fontId="3" fillId="0" borderId="3" xfId="62064" applyNumberFormat="1" applyFont="1" applyBorder="1" applyAlignment="1">
      <alignment horizontal="right"/>
    </xf>
    <xf numFmtId="200" fontId="20" fillId="0" borderId="0" xfId="62064" applyNumberFormat="1" applyFont="1" applyAlignment="1">
      <alignment horizontal="left"/>
    </xf>
    <xf numFmtId="200" fontId="20" fillId="0" borderId="0" xfId="62064" applyNumberFormat="1" applyFont="1" applyAlignment="1">
      <alignment horizontal="right"/>
    </xf>
    <xf numFmtId="200" fontId="3" fillId="0" borderId="0" xfId="62064" applyNumberFormat="1" applyFont="1" applyAlignment="1">
      <alignment horizontal="right"/>
    </xf>
    <xf numFmtId="165" fontId="195" fillId="0" borderId="0" xfId="62064" applyNumberFormat="1" applyFont="1" applyAlignment="1">
      <alignment horizontal="right"/>
    </xf>
    <xf numFmtId="165" fontId="20" fillId="0" borderId="0" xfId="62064" applyNumberFormat="1" applyFont="1" applyAlignment="1">
      <alignment horizontal="right"/>
    </xf>
    <xf numFmtId="200" fontId="3" fillId="0" borderId="0" xfId="62064" applyNumberFormat="1" applyFont="1" applyAlignment="1">
      <alignment horizontal="left"/>
    </xf>
    <xf numFmtId="165" fontId="196" fillId="0" borderId="0" xfId="62064" applyNumberFormat="1" applyFont="1" applyAlignment="1">
      <alignment horizontal="left"/>
    </xf>
    <xf numFmtId="165" fontId="3" fillId="0" borderId="0" xfId="62064" applyNumberFormat="1" applyFont="1" applyFill="1" applyAlignment="1">
      <alignment horizontal="left"/>
    </xf>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7" fillId="0" borderId="0" xfId="0" applyNumberFormat="1" applyFont="1" applyAlignment="1">
      <alignment horizontal="left" wrapText="1"/>
    </xf>
    <xf numFmtId="195" fontId="17" fillId="0" borderId="0" xfId="0" applyNumberFormat="1" applyFont="1" applyAlignment="1">
      <alignment horizontal="left"/>
    </xf>
    <xf numFmtId="195" fontId="0" fillId="0" borderId="0" xfId="0" applyNumberFormat="1" applyFont="1" applyAlignment="1">
      <alignment horizontal="right"/>
    </xf>
    <xf numFmtId="165" fontId="0" fillId="0" borderId="0" xfId="0" applyNumberFormat="1" applyFont="1" applyAlignment="1">
      <alignment horizontal="left"/>
    </xf>
    <xf numFmtId="195" fontId="0" fillId="0" borderId="0" xfId="0" applyNumberFormat="1" applyFont="1" applyAlignment="1">
      <alignment horizontal="left"/>
    </xf>
    <xf numFmtId="165" fontId="17" fillId="0" borderId="0" xfId="0" applyNumberFormat="1" applyFont="1" applyAlignment="1">
      <alignment horizontal="left"/>
    </xf>
    <xf numFmtId="203" fontId="0" fillId="0" borderId="0" xfId="4" applyNumberFormat="1" applyFont="1"/>
    <xf numFmtId="0" fontId="159" fillId="0" borderId="0" xfId="5126" applyFont="1" applyFill="1" applyBorder="1" applyAlignment="1">
      <alignment horizontal="right"/>
    </xf>
    <xf numFmtId="199" fontId="16" fillId="0" borderId="0" xfId="6" applyNumberFormat="1" applyFont="1" applyAlignment="1">
      <alignment horizontal="right"/>
    </xf>
    <xf numFmtId="200" fontId="20" fillId="0" borderId="0" xfId="0" applyNumberFormat="1" applyFont="1" applyAlignment="1">
      <alignment horizontal="right"/>
    </xf>
    <xf numFmtId="49" fontId="15" fillId="0" borderId="0" xfId="5126" applyNumberFormat="1" applyFont="1" applyFill="1" applyBorder="1" applyAlignment="1">
      <alignment horizontal="center"/>
    </xf>
    <xf numFmtId="49" fontId="15" fillId="0" borderId="0" xfId="11565" applyNumberFormat="1" applyFont="1" applyAlignment="1">
      <alignment horizontal="left"/>
    </xf>
    <xf numFmtId="15" fontId="15" fillId="0" borderId="0" xfId="11565" quotePrefix="1" applyNumberFormat="1" applyFont="1" applyAlignment="1">
      <alignment horizontal="left"/>
    </xf>
    <xf numFmtId="0" fontId="22" fillId="0" borderId="0" xfId="4614" applyFont="1" applyAlignment="1" applyProtection="1">
      <alignment horizontal="left"/>
    </xf>
    <xf numFmtId="0" fontId="22" fillId="0" borderId="0" xfId="4614" quotePrefix="1" applyFont="1" applyAlignment="1" applyProtection="1">
      <alignment horizontal="left"/>
      <protection locked="0"/>
    </xf>
    <xf numFmtId="49" fontId="2" fillId="0" borderId="0" xfId="62062" applyNumberFormat="1" applyFont="1" applyAlignment="1">
      <alignment horizontal="left" wrapText="1"/>
    </xf>
    <xf numFmtId="49" fontId="2" fillId="0" borderId="0" xfId="62062" applyNumberFormat="1" applyFont="1" applyAlignment="1">
      <alignment horizontal="right" wrapText="1"/>
    </xf>
    <xf numFmtId="200" fontId="2" fillId="0" borderId="0" xfId="62062" applyNumberFormat="1" applyFont="1" applyBorder="1" applyAlignment="1"/>
    <xf numFmtId="200" fontId="2" fillId="0" borderId="0" xfId="62062" applyNumberFormat="1" applyFont="1" applyAlignment="1">
      <alignment horizontal="right"/>
    </xf>
    <xf numFmtId="49" fontId="0" fillId="0" borderId="0" xfId="0" applyNumberFormat="1" applyFont="1" applyAlignment="1">
      <alignment horizontal="left"/>
    </xf>
    <xf numFmtId="165" fontId="197" fillId="0" borderId="0" xfId="0" applyNumberFormat="1" applyFont="1" applyAlignment="1">
      <alignment horizontal="left"/>
    </xf>
    <xf numFmtId="165" fontId="198" fillId="0" borderId="0" xfId="0" applyNumberFormat="1" applyFont="1" applyAlignment="1">
      <alignment horizontal="left"/>
    </xf>
    <xf numFmtId="165" fontId="0" fillId="0" borderId="3" xfId="0" applyNumberFormat="1" applyFont="1" applyBorder="1" applyAlignment="1">
      <alignment horizontal="left"/>
    </xf>
    <xf numFmtId="165" fontId="17" fillId="0" borderId="3" xfId="0" applyNumberFormat="1" applyFont="1" applyBorder="1" applyAlignment="1">
      <alignment horizontal="left"/>
    </xf>
    <xf numFmtId="49" fontId="0" fillId="0" borderId="0" xfId="0" applyNumberFormat="1" applyFont="1" applyFill="1" applyAlignment="1">
      <alignment horizontal="left"/>
    </xf>
    <xf numFmtId="49" fontId="0" fillId="0" borderId="0" xfId="0" applyNumberFormat="1" applyFont="1" applyFill="1" applyAlignment="1">
      <alignment horizontal="left" wrapText="1"/>
    </xf>
    <xf numFmtId="165" fontId="20" fillId="0" borderId="0" xfId="0" applyNumberFormat="1" applyFont="1" applyFill="1" applyAlignment="1">
      <alignment horizontal="left"/>
    </xf>
    <xf numFmtId="165" fontId="0" fillId="0" borderId="0" xfId="0" applyNumberFormat="1" applyFont="1" applyFill="1" applyAlignment="1">
      <alignment horizontal="left"/>
    </xf>
    <xf numFmtId="197" fontId="16" fillId="0" borderId="0" xfId="6" applyNumberFormat="1" applyFont="1" applyFill="1" applyBorder="1" applyAlignment="1">
      <alignment horizontal="right"/>
    </xf>
    <xf numFmtId="43" fontId="0" fillId="0" borderId="0" xfId="4" applyFont="1" applyAlignment="1">
      <alignment horizontal="right"/>
    </xf>
    <xf numFmtId="165" fontId="0" fillId="0" borderId="27" xfId="0" applyNumberFormat="1" applyFont="1" applyBorder="1" applyAlignment="1">
      <alignment horizontal="right"/>
    </xf>
    <xf numFmtId="17" fontId="15" fillId="0" borderId="0" xfId="4614" applyNumberFormat="1" applyFill="1" applyBorder="1" applyAlignment="1">
      <alignment horizontal="center"/>
    </xf>
    <xf numFmtId="201" fontId="16" fillId="0" borderId="0" xfId="6" applyNumberFormat="1" applyFont="1" applyFill="1" applyBorder="1" applyAlignment="1">
      <alignment horizontal="right"/>
    </xf>
    <xf numFmtId="202" fontId="16" fillId="0" borderId="0" xfId="6" applyNumberFormat="1" applyFont="1" applyFill="1" applyBorder="1" applyAlignment="1">
      <alignment horizontal="right"/>
    </xf>
    <xf numFmtId="14" fontId="15" fillId="0" borderId="0" xfId="0" quotePrefix="1" applyNumberFormat="1" applyFont="1" applyAlignment="1">
      <alignment horizontal="left"/>
    </xf>
    <xf numFmtId="14" fontId="0" fillId="0" borderId="0" xfId="0" applyNumberFormat="1" applyAlignment="1">
      <alignment horizontal="center"/>
    </xf>
    <xf numFmtId="164" fontId="15" fillId="0" borderId="0" xfId="4" applyNumberFormat="1" applyFill="1" applyBorder="1"/>
    <xf numFmtId="164" fontId="15" fillId="0" borderId="2" xfId="4" applyNumberFormat="1" applyFill="1" applyBorder="1"/>
    <xf numFmtId="164" fontId="15" fillId="0" borderId="0" xfId="4" applyNumberFormat="1" applyFill="1"/>
    <xf numFmtId="164" fontId="0" fillId="0" borderId="0" xfId="0" applyNumberFormat="1"/>
    <xf numFmtId="164" fontId="15" fillId="0" borderId="0" xfId="4" applyNumberFormat="1" applyFont="1"/>
    <xf numFmtId="164" fontId="15" fillId="0" borderId="0" xfId="4" applyNumberFormat="1"/>
    <xf numFmtId="0" fontId="0" fillId="0" borderId="0" xfId="0" quotePrefix="1" applyAlignment="1">
      <alignment horizontal="left"/>
    </xf>
    <xf numFmtId="0" fontId="15" fillId="0" borderId="0" xfId="0" quotePrefix="1" applyFont="1" applyAlignment="1">
      <alignment horizontal="left"/>
    </xf>
    <xf numFmtId="0" fontId="15" fillId="0" borderId="0" xfId="4840" applyFont="1"/>
    <xf numFmtId="43" fontId="0" fillId="0" borderId="0" xfId="0" applyNumberFormat="1"/>
    <xf numFmtId="164" fontId="15" fillId="0" borderId="2" xfId="4" applyNumberFormat="1" applyBorder="1"/>
    <xf numFmtId="43" fontId="0" fillId="0" borderId="0" xfId="4" applyFont="1"/>
    <xf numFmtId="37" fontId="21" fillId="0" borderId="2" xfId="62063" applyFont="1" applyFill="1" applyBorder="1"/>
    <xf numFmtId="49" fontId="15" fillId="0" borderId="0" xfId="4614" applyNumberFormat="1" applyFont="1" applyAlignment="1">
      <alignment horizontal="right" wrapText="1"/>
    </xf>
    <xf numFmtId="165" fontId="17" fillId="0" borderId="0" xfId="4614" applyNumberFormat="1" applyFont="1" applyAlignment="1">
      <alignment horizontal="right"/>
    </xf>
    <xf numFmtId="165" fontId="15" fillId="0" borderId="0" xfId="4614" applyNumberFormat="1" applyFont="1" applyAlignment="1">
      <alignment horizontal="right"/>
    </xf>
    <xf numFmtId="165" fontId="175" fillId="0" borderId="0" xfId="4614" applyNumberFormat="1" applyFont="1" applyAlignment="1">
      <alignment horizontal="right"/>
    </xf>
    <xf numFmtId="165" fontId="15" fillId="0" borderId="3" xfId="4614" applyNumberFormat="1" applyFont="1" applyBorder="1" applyAlignment="1">
      <alignment horizontal="right"/>
    </xf>
    <xf numFmtId="165" fontId="198" fillId="0" borderId="0" xfId="4614" applyNumberFormat="1" applyFont="1" applyAlignment="1">
      <alignment horizontal="right"/>
    </xf>
    <xf numFmtId="165" fontId="17" fillId="0" borderId="3" xfId="4614" applyNumberFormat="1" applyFont="1" applyBorder="1" applyAlignment="1">
      <alignment horizontal="right"/>
    </xf>
    <xf numFmtId="165" fontId="175" fillId="0" borderId="3" xfId="4614" applyNumberFormat="1" applyFont="1" applyBorder="1" applyAlignment="1">
      <alignment horizontal="right"/>
    </xf>
    <xf numFmtId="200" fontId="1" fillId="0" borderId="0" xfId="62059" applyNumberFormat="1" applyFont="1" applyAlignment="1">
      <alignment horizontal="right"/>
    </xf>
    <xf numFmtId="200" fontId="1" fillId="0" borderId="0" xfId="62062" applyNumberFormat="1" applyFont="1" applyAlignment="1">
      <alignment horizontal="right"/>
    </xf>
    <xf numFmtId="200" fontId="6" fillId="0" borderId="0" xfId="62059" applyNumberFormat="1"/>
    <xf numFmtId="2" fontId="6" fillId="0" borderId="0" xfId="62059" applyNumberFormat="1"/>
    <xf numFmtId="0" fontId="20" fillId="0" borderId="0" xfId="62059" applyFont="1"/>
    <xf numFmtId="196" fontId="15" fillId="0" borderId="2" xfId="5126" applyNumberFormat="1" applyFont="1" applyFill="1" applyBorder="1" applyAlignment="1">
      <alignment horizontal="center" vertical="center" wrapText="1"/>
    </xf>
    <xf numFmtId="0" fontId="15" fillId="0" borderId="0" xfId="5126" applyFont="1" applyFill="1" applyBorder="1" applyAlignment="1">
      <alignment horizontal="left" vertical="top"/>
    </xf>
    <xf numFmtId="164" fontId="15" fillId="0" borderId="0" xfId="3950" applyNumberFormat="1" applyFont="1" applyFill="1" applyBorder="1" applyAlignment="1">
      <alignment horizontal="left" wrapText="1"/>
    </xf>
    <xf numFmtId="0" fontId="0" fillId="0" borderId="0" xfId="0" applyFill="1" applyAlignment="1">
      <alignment horizontal="center"/>
    </xf>
    <xf numFmtId="0" fontId="0" fillId="0" borderId="0" xfId="0" applyFill="1"/>
    <xf numFmtId="49" fontId="15" fillId="0" borderId="0" xfId="5126" applyNumberFormat="1" applyFont="1" applyFill="1" applyBorder="1" applyAlignment="1">
      <alignment horizontal="center"/>
    </xf>
    <xf numFmtId="0" fontId="15" fillId="0" borderId="0" xfId="0" applyFont="1" applyFill="1"/>
    <xf numFmtId="0" fontId="15" fillId="0" borderId="0" xfId="0" applyFont="1" applyFill="1" applyAlignment="1">
      <alignment horizontal="center"/>
    </xf>
    <xf numFmtId="0" fontId="0" fillId="0" borderId="0" xfId="0" applyFont="1" applyFill="1"/>
    <xf numFmtId="0" fontId="23" fillId="0" borderId="0" xfId="0" applyFont="1" applyFill="1"/>
    <xf numFmtId="49" fontId="15" fillId="0" borderId="0" xfId="3950" quotePrefix="1" applyNumberFormat="1" applyFont="1" applyFill="1" applyBorder="1" applyAlignment="1">
      <alignment horizontal="left" wrapText="1"/>
    </xf>
    <xf numFmtId="164" fontId="15" fillId="0" borderId="0" xfId="3950" quotePrefix="1" applyNumberFormat="1" applyFont="1" applyFill="1" applyBorder="1" applyAlignment="1">
      <alignment horizontal="left" wrapText="1"/>
    </xf>
    <xf numFmtId="49" fontId="85" fillId="0" borderId="0" xfId="3950" quotePrefix="1" applyNumberFormat="1" applyFont="1" applyFill="1" applyBorder="1" applyAlignment="1">
      <alignment horizontal="left" wrapText="1"/>
    </xf>
    <xf numFmtId="49" fontId="15" fillId="0" borderId="0" xfId="3950" applyNumberFormat="1" applyFont="1" applyFill="1" applyBorder="1" applyAlignment="1">
      <alignment horizontal="left" wrapText="1"/>
    </xf>
    <xf numFmtId="0" fontId="0" fillId="0" borderId="0" xfId="0" applyFill="1" applyAlignment="1">
      <alignment wrapText="1"/>
    </xf>
    <xf numFmtId="0" fontId="14" fillId="0" borderId="0" xfId="0" applyFont="1" applyFill="1"/>
    <xf numFmtId="49" fontId="16" fillId="0" borderId="0" xfId="6" applyNumberFormat="1" applyFont="1" applyFill="1" applyAlignment="1">
      <alignment horizontal="left" wrapText="1"/>
    </xf>
    <xf numFmtId="49" fontId="0" fillId="0" borderId="0" xfId="0" applyNumberFormat="1" applyFont="1" applyFill="1" applyAlignment="1">
      <alignment horizontal="right" wrapText="1"/>
    </xf>
    <xf numFmtId="165" fontId="195" fillId="0" borderId="0" xfId="0" applyNumberFormat="1" applyFont="1" applyFill="1" applyAlignment="1">
      <alignment horizontal="right"/>
    </xf>
    <xf numFmtId="165" fontId="0" fillId="0" borderId="3" xfId="0" applyNumberFormat="1" applyFont="1" applyFill="1" applyBorder="1" applyAlignment="1">
      <alignment horizontal="right"/>
    </xf>
    <xf numFmtId="197"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92" fontId="85" fillId="0" borderId="0" xfId="5126" applyNumberFormat="1" applyFont="1" applyFill="1" applyBorder="1" applyAlignment="1">
      <alignment horizontal="left" vertical="top"/>
    </xf>
    <xf numFmtId="49" fontId="15" fillId="0" borderId="0" xfId="5126" applyNumberFormat="1" applyFont="1" applyFill="1" applyBorder="1" applyAlignment="1">
      <alignment horizontal="center"/>
    </xf>
    <xf numFmtId="0" fontId="15" fillId="0" borderId="0" xfId="11565" applyFont="1"/>
    <xf numFmtId="0" fontId="199" fillId="0" borderId="0" xfId="6" applyNumberFormat="1" applyFont="1" applyAlignment="1">
      <alignment horizontal="center"/>
    </xf>
    <xf numFmtId="165" fontId="200" fillId="0" borderId="0" xfId="6" applyNumberFormat="1" applyFont="1" applyAlignment="1">
      <alignment horizontal="left"/>
    </xf>
    <xf numFmtId="165" fontId="199" fillId="0" borderId="0" xfId="6" applyNumberFormat="1" applyFont="1" applyAlignment="1">
      <alignment horizontal="right"/>
    </xf>
    <xf numFmtId="165" fontId="199" fillId="0" borderId="0" xfId="6" applyNumberFormat="1" applyFont="1" applyFill="1" applyAlignment="1">
      <alignment horizontal="right"/>
    </xf>
    <xf numFmtId="204" fontId="199" fillId="0" borderId="0" xfId="6" applyNumberFormat="1" applyFont="1" applyAlignment="1">
      <alignment horizontal="right"/>
    </xf>
    <xf numFmtId="197" fontId="16" fillId="0" borderId="0" xfId="6" applyNumberFormat="1" applyFont="1" applyAlignment="1">
      <alignment horizontal="center"/>
    </xf>
    <xf numFmtId="165" fontId="199" fillId="0" borderId="0" xfId="6" applyNumberFormat="1" applyFont="1" applyAlignment="1">
      <alignment horizontal="left"/>
    </xf>
    <xf numFmtId="201" fontId="199" fillId="0" borderId="0" xfId="6" applyNumberFormat="1" applyFont="1" applyAlignment="1">
      <alignment horizontal="right"/>
    </xf>
    <xf numFmtId="201" fontId="199" fillId="0" borderId="0" xfId="6" applyNumberFormat="1" applyFont="1" applyFill="1" applyAlignment="1">
      <alignment horizontal="right"/>
    </xf>
    <xf numFmtId="49" fontId="15" fillId="0" borderId="0" xfId="5126" applyNumberFormat="1" applyFont="1" applyFill="1" applyBorder="1" applyAlignment="1">
      <alignment horizontal="center"/>
    </xf>
    <xf numFmtId="0" fontId="15" fillId="0" borderId="0" xfId="5126" applyFont="1" applyFill="1" applyBorder="1" applyAlignment="1">
      <alignment horizontal="center"/>
    </xf>
    <xf numFmtId="49" fontId="15" fillId="0" borderId="0" xfId="5126" applyNumberFormat="1" applyFont="1" applyFill="1" applyBorder="1" applyAlignment="1">
      <alignment horizontal="center"/>
    </xf>
    <xf numFmtId="0" fontId="85" fillId="0" borderId="26" xfId="5126" applyFont="1" applyFill="1" applyBorder="1" applyAlignment="1">
      <alignment horizontal="center" wrapText="1"/>
    </xf>
    <xf numFmtId="0" fontId="22" fillId="0" borderId="0" xfId="8" applyFont="1" applyAlignment="1">
      <alignment horizontal="center"/>
    </xf>
    <xf numFmtId="0" fontId="15" fillId="0" borderId="0" xfId="14315" applyFont="1" applyAlignment="1" applyProtection="1">
      <alignment horizontal="center"/>
    </xf>
    <xf numFmtId="49" fontId="15" fillId="0" borderId="0" xfId="14315" applyNumberFormat="1" applyFont="1" applyAlignment="1" applyProtection="1">
      <alignment horizontal="center"/>
    </xf>
    <xf numFmtId="0" fontId="15" fillId="0" borderId="0" xfId="4614" applyFont="1" applyAlignment="1">
      <alignment horizontal="center"/>
    </xf>
    <xf numFmtId="0" fontId="15" fillId="0" borderId="0" xfId="4614" applyAlignment="1">
      <alignment horizontal="center"/>
    </xf>
    <xf numFmtId="49" fontId="15" fillId="0" borderId="0" xfId="4614" applyNumberFormat="1" applyFont="1" applyAlignment="1">
      <alignment horizontal="center"/>
    </xf>
    <xf numFmtId="0" fontId="15" fillId="0" borderId="0" xfId="5126" applyNumberFormat="1" applyFont="1" applyFill="1" applyBorder="1" applyAlignment="1">
      <alignment horizontal="center"/>
    </xf>
    <xf numFmtId="37" fontId="22" fillId="0" borderId="0" xfId="14419" applyFont="1" applyAlignment="1">
      <alignment horizontal="center"/>
    </xf>
  </cellXfs>
  <cellStyles count="62065">
    <cellStyle name="_x0013_" xfId="14687"/>
    <cellStyle name="%" xfId="14316"/>
    <cellStyle name="_Ebill Paper Bill ARC Recovery" xfId="14317"/>
    <cellStyle name="_MTC Resource Unit Baseline by state 050920 v2" xfId="14318"/>
    <cellStyle name="_Row1" xfId="10"/>
    <cellStyle name="_Row1 2" xfId="11"/>
    <cellStyle name="_Row1 3" xfId="14688"/>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xfId="62033" builtinId="30" customBuiltin="1"/>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689"/>
    <cellStyle name="20% - Accent1 4 10 2" xfId="14690"/>
    <cellStyle name="20% - Accent1 4 10 2 2" xfId="14691"/>
    <cellStyle name="20% - Accent1 4 10 2 3" xfId="14692"/>
    <cellStyle name="20% - Accent1 4 10 3" xfId="14693"/>
    <cellStyle name="20% - Accent1 4 10 3 2" xfId="14694"/>
    <cellStyle name="20% - Accent1 4 10 4" xfId="14695"/>
    <cellStyle name="20% - Accent1 4 10 5" xfId="14696"/>
    <cellStyle name="20% - Accent1 4 11" xfId="14697"/>
    <cellStyle name="20% - Accent1 4 11 2" xfId="14698"/>
    <cellStyle name="20% - Accent1 4 11 3" xfId="14699"/>
    <cellStyle name="20% - Accent1 4 12" xfId="14700"/>
    <cellStyle name="20% - Accent1 4 12 2" xfId="14701"/>
    <cellStyle name="20% - Accent1 4 12 3" xfId="14702"/>
    <cellStyle name="20% - Accent1 4 13" xfId="14703"/>
    <cellStyle name="20% - Accent1 4 13 2" xfId="14704"/>
    <cellStyle name="20% - Accent1 4 14" xfId="14705"/>
    <cellStyle name="20% - Accent1 4 15" xfId="14706"/>
    <cellStyle name="20% - Accent1 4 16" xfId="14707"/>
    <cellStyle name="20% - Accent1 4 2" xfId="156"/>
    <cellStyle name="20% - Accent1 4 2 10" xfId="14708"/>
    <cellStyle name="20% - Accent1 4 2 10 2" xfId="14709"/>
    <cellStyle name="20% - Accent1 4 2 10 3" xfId="14710"/>
    <cellStyle name="20% - Accent1 4 2 11" xfId="14711"/>
    <cellStyle name="20% - Accent1 4 2 11 2" xfId="14712"/>
    <cellStyle name="20% - Accent1 4 2 11 3" xfId="14713"/>
    <cellStyle name="20% - Accent1 4 2 12" xfId="14714"/>
    <cellStyle name="20% - Accent1 4 2 12 2" xfId="14715"/>
    <cellStyle name="20% - Accent1 4 2 13" xfId="14716"/>
    <cellStyle name="20% - Accent1 4 2 14" xfId="14717"/>
    <cellStyle name="20% - Accent1 4 2 15" xfId="14718"/>
    <cellStyle name="20% - Accent1 4 2 2" xfId="157"/>
    <cellStyle name="20% - Accent1 4 2 2 10" xfId="14719"/>
    <cellStyle name="20% - Accent1 4 2 2 10 2" xfId="14720"/>
    <cellStyle name="20% - Accent1 4 2 2 10 3" xfId="14721"/>
    <cellStyle name="20% - Accent1 4 2 2 11" xfId="14722"/>
    <cellStyle name="20% - Accent1 4 2 2 11 2" xfId="14723"/>
    <cellStyle name="20% - Accent1 4 2 2 12" xfId="14724"/>
    <cellStyle name="20% - Accent1 4 2 2 13" xfId="14725"/>
    <cellStyle name="20% - Accent1 4 2 2 2" xfId="158"/>
    <cellStyle name="20% - Accent1 4 2 2 2 10" xfId="14726"/>
    <cellStyle name="20% - Accent1 4 2 2 2 10 2" xfId="14727"/>
    <cellStyle name="20% - Accent1 4 2 2 2 11" xfId="14728"/>
    <cellStyle name="20% - Accent1 4 2 2 2 12" xfId="14729"/>
    <cellStyle name="20% - Accent1 4 2 2 2 2" xfId="159"/>
    <cellStyle name="20% - Accent1 4 2 2 2 2 10" xfId="14730"/>
    <cellStyle name="20% - Accent1 4 2 2 2 2 2" xfId="160"/>
    <cellStyle name="20% - Accent1 4 2 2 2 2 2 2" xfId="14731"/>
    <cellStyle name="20% - Accent1 4 2 2 2 2 2 2 2" xfId="14732"/>
    <cellStyle name="20% - Accent1 4 2 2 2 2 2 2 2 2" xfId="14733"/>
    <cellStyle name="20% - Accent1 4 2 2 2 2 2 2 2 3" xfId="14734"/>
    <cellStyle name="20% - Accent1 4 2 2 2 2 2 2 3" xfId="14735"/>
    <cellStyle name="20% - Accent1 4 2 2 2 2 2 2 3 2" xfId="14736"/>
    <cellStyle name="20% - Accent1 4 2 2 2 2 2 2 3 3" xfId="14737"/>
    <cellStyle name="20% - Accent1 4 2 2 2 2 2 2 4" xfId="14738"/>
    <cellStyle name="20% - Accent1 4 2 2 2 2 2 2 4 2" xfId="14739"/>
    <cellStyle name="20% - Accent1 4 2 2 2 2 2 2 5" xfId="14740"/>
    <cellStyle name="20% - Accent1 4 2 2 2 2 2 2 6" xfId="14741"/>
    <cellStyle name="20% - Accent1 4 2 2 2 2 2 3" xfId="14742"/>
    <cellStyle name="20% - Accent1 4 2 2 2 2 2 3 2" xfId="14743"/>
    <cellStyle name="20% - Accent1 4 2 2 2 2 2 3 2 2" xfId="14744"/>
    <cellStyle name="20% - Accent1 4 2 2 2 2 2 3 2 3" xfId="14745"/>
    <cellStyle name="20% - Accent1 4 2 2 2 2 2 3 3" xfId="14746"/>
    <cellStyle name="20% - Accent1 4 2 2 2 2 2 3 3 2" xfId="14747"/>
    <cellStyle name="20% - Accent1 4 2 2 2 2 2 3 3 3" xfId="14748"/>
    <cellStyle name="20% - Accent1 4 2 2 2 2 2 3 4" xfId="14749"/>
    <cellStyle name="20% - Accent1 4 2 2 2 2 2 3 4 2" xfId="14750"/>
    <cellStyle name="20% - Accent1 4 2 2 2 2 2 3 5" xfId="14751"/>
    <cellStyle name="20% - Accent1 4 2 2 2 2 2 3 6" xfId="14752"/>
    <cellStyle name="20% - Accent1 4 2 2 2 2 2 4" xfId="14753"/>
    <cellStyle name="20% - Accent1 4 2 2 2 2 2 4 2" xfId="14754"/>
    <cellStyle name="20% - Accent1 4 2 2 2 2 2 4 2 2" xfId="14755"/>
    <cellStyle name="20% - Accent1 4 2 2 2 2 2 4 2 3" xfId="14756"/>
    <cellStyle name="20% - Accent1 4 2 2 2 2 2 4 3" xfId="14757"/>
    <cellStyle name="20% - Accent1 4 2 2 2 2 2 4 3 2" xfId="14758"/>
    <cellStyle name="20% - Accent1 4 2 2 2 2 2 4 4" xfId="14759"/>
    <cellStyle name="20% - Accent1 4 2 2 2 2 2 4 5" xfId="14760"/>
    <cellStyle name="20% - Accent1 4 2 2 2 2 2 5" xfId="14761"/>
    <cellStyle name="20% - Accent1 4 2 2 2 2 2 5 2" xfId="14762"/>
    <cellStyle name="20% - Accent1 4 2 2 2 2 2 5 3" xfId="14763"/>
    <cellStyle name="20% - Accent1 4 2 2 2 2 2 6" xfId="14764"/>
    <cellStyle name="20% - Accent1 4 2 2 2 2 2 6 2" xfId="14765"/>
    <cellStyle name="20% - Accent1 4 2 2 2 2 2 6 3" xfId="14766"/>
    <cellStyle name="20% - Accent1 4 2 2 2 2 2 7" xfId="14767"/>
    <cellStyle name="20% - Accent1 4 2 2 2 2 2 7 2" xfId="14768"/>
    <cellStyle name="20% - Accent1 4 2 2 2 2 2 8" xfId="14769"/>
    <cellStyle name="20% - Accent1 4 2 2 2 2 2 9" xfId="14770"/>
    <cellStyle name="20% - Accent1 4 2 2 2 2 3" xfId="14771"/>
    <cellStyle name="20% - Accent1 4 2 2 2 2 3 2" xfId="14772"/>
    <cellStyle name="20% - Accent1 4 2 2 2 2 3 2 2" xfId="14773"/>
    <cellStyle name="20% - Accent1 4 2 2 2 2 3 2 3" xfId="14774"/>
    <cellStyle name="20% - Accent1 4 2 2 2 2 3 3" xfId="14775"/>
    <cellStyle name="20% - Accent1 4 2 2 2 2 3 3 2" xfId="14776"/>
    <cellStyle name="20% - Accent1 4 2 2 2 2 3 3 3" xfId="14777"/>
    <cellStyle name="20% - Accent1 4 2 2 2 2 3 4" xfId="14778"/>
    <cellStyle name="20% - Accent1 4 2 2 2 2 3 4 2" xfId="14779"/>
    <cellStyle name="20% - Accent1 4 2 2 2 2 3 5" xfId="14780"/>
    <cellStyle name="20% - Accent1 4 2 2 2 2 3 6" xfId="14781"/>
    <cellStyle name="20% - Accent1 4 2 2 2 2 4" xfId="14782"/>
    <cellStyle name="20% - Accent1 4 2 2 2 2 4 2" xfId="14783"/>
    <cellStyle name="20% - Accent1 4 2 2 2 2 4 2 2" xfId="14784"/>
    <cellStyle name="20% - Accent1 4 2 2 2 2 4 2 3" xfId="14785"/>
    <cellStyle name="20% - Accent1 4 2 2 2 2 4 3" xfId="14786"/>
    <cellStyle name="20% - Accent1 4 2 2 2 2 4 3 2" xfId="14787"/>
    <cellStyle name="20% - Accent1 4 2 2 2 2 4 3 3" xfId="14788"/>
    <cellStyle name="20% - Accent1 4 2 2 2 2 4 4" xfId="14789"/>
    <cellStyle name="20% - Accent1 4 2 2 2 2 4 4 2" xfId="14790"/>
    <cellStyle name="20% - Accent1 4 2 2 2 2 4 5" xfId="14791"/>
    <cellStyle name="20% - Accent1 4 2 2 2 2 4 6" xfId="14792"/>
    <cellStyle name="20% - Accent1 4 2 2 2 2 5" xfId="14793"/>
    <cellStyle name="20% - Accent1 4 2 2 2 2 5 2" xfId="14794"/>
    <cellStyle name="20% - Accent1 4 2 2 2 2 5 2 2" xfId="14795"/>
    <cellStyle name="20% - Accent1 4 2 2 2 2 5 2 3" xfId="14796"/>
    <cellStyle name="20% - Accent1 4 2 2 2 2 5 3" xfId="14797"/>
    <cellStyle name="20% - Accent1 4 2 2 2 2 5 3 2" xfId="14798"/>
    <cellStyle name="20% - Accent1 4 2 2 2 2 5 4" xfId="14799"/>
    <cellStyle name="20% - Accent1 4 2 2 2 2 5 5" xfId="14800"/>
    <cellStyle name="20% - Accent1 4 2 2 2 2 6" xfId="14801"/>
    <cellStyle name="20% - Accent1 4 2 2 2 2 6 2" xfId="14802"/>
    <cellStyle name="20% - Accent1 4 2 2 2 2 6 3" xfId="14803"/>
    <cellStyle name="20% - Accent1 4 2 2 2 2 7" xfId="14804"/>
    <cellStyle name="20% - Accent1 4 2 2 2 2 7 2" xfId="14805"/>
    <cellStyle name="20% - Accent1 4 2 2 2 2 7 3" xfId="14806"/>
    <cellStyle name="20% - Accent1 4 2 2 2 2 8" xfId="14807"/>
    <cellStyle name="20% - Accent1 4 2 2 2 2 8 2" xfId="14808"/>
    <cellStyle name="20% - Accent1 4 2 2 2 2 9" xfId="14809"/>
    <cellStyle name="20% - Accent1 4 2 2 2 3" xfId="161"/>
    <cellStyle name="20% - Accent1 4 2 2 2 3 2" xfId="14810"/>
    <cellStyle name="20% - Accent1 4 2 2 2 3 2 2" xfId="14811"/>
    <cellStyle name="20% - Accent1 4 2 2 2 3 2 2 2" xfId="14812"/>
    <cellStyle name="20% - Accent1 4 2 2 2 3 2 2 3" xfId="14813"/>
    <cellStyle name="20% - Accent1 4 2 2 2 3 2 3" xfId="14814"/>
    <cellStyle name="20% - Accent1 4 2 2 2 3 2 3 2" xfId="14815"/>
    <cellStyle name="20% - Accent1 4 2 2 2 3 2 3 3" xfId="14816"/>
    <cellStyle name="20% - Accent1 4 2 2 2 3 2 4" xfId="14817"/>
    <cellStyle name="20% - Accent1 4 2 2 2 3 2 4 2" xfId="14818"/>
    <cellStyle name="20% - Accent1 4 2 2 2 3 2 5" xfId="14819"/>
    <cellStyle name="20% - Accent1 4 2 2 2 3 2 6" xfId="14820"/>
    <cellStyle name="20% - Accent1 4 2 2 2 3 3" xfId="14821"/>
    <cellStyle name="20% - Accent1 4 2 2 2 3 3 2" xfId="14822"/>
    <cellStyle name="20% - Accent1 4 2 2 2 3 3 2 2" xfId="14823"/>
    <cellStyle name="20% - Accent1 4 2 2 2 3 3 2 3" xfId="14824"/>
    <cellStyle name="20% - Accent1 4 2 2 2 3 3 3" xfId="14825"/>
    <cellStyle name="20% - Accent1 4 2 2 2 3 3 3 2" xfId="14826"/>
    <cellStyle name="20% - Accent1 4 2 2 2 3 3 3 3" xfId="14827"/>
    <cellStyle name="20% - Accent1 4 2 2 2 3 3 4" xfId="14828"/>
    <cellStyle name="20% - Accent1 4 2 2 2 3 3 4 2" xfId="14829"/>
    <cellStyle name="20% - Accent1 4 2 2 2 3 3 5" xfId="14830"/>
    <cellStyle name="20% - Accent1 4 2 2 2 3 3 6" xfId="14831"/>
    <cellStyle name="20% - Accent1 4 2 2 2 3 4" xfId="14832"/>
    <cellStyle name="20% - Accent1 4 2 2 2 3 4 2" xfId="14833"/>
    <cellStyle name="20% - Accent1 4 2 2 2 3 4 2 2" xfId="14834"/>
    <cellStyle name="20% - Accent1 4 2 2 2 3 4 2 3" xfId="14835"/>
    <cellStyle name="20% - Accent1 4 2 2 2 3 4 3" xfId="14836"/>
    <cellStyle name="20% - Accent1 4 2 2 2 3 4 3 2" xfId="14837"/>
    <cellStyle name="20% - Accent1 4 2 2 2 3 4 4" xfId="14838"/>
    <cellStyle name="20% - Accent1 4 2 2 2 3 4 5" xfId="14839"/>
    <cellStyle name="20% - Accent1 4 2 2 2 3 5" xfId="14840"/>
    <cellStyle name="20% - Accent1 4 2 2 2 3 5 2" xfId="14841"/>
    <cellStyle name="20% - Accent1 4 2 2 2 3 5 3" xfId="14842"/>
    <cellStyle name="20% - Accent1 4 2 2 2 3 6" xfId="14843"/>
    <cellStyle name="20% - Accent1 4 2 2 2 3 6 2" xfId="14844"/>
    <cellStyle name="20% - Accent1 4 2 2 2 3 6 3" xfId="14845"/>
    <cellStyle name="20% - Accent1 4 2 2 2 3 7" xfId="14846"/>
    <cellStyle name="20% - Accent1 4 2 2 2 3 7 2" xfId="14847"/>
    <cellStyle name="20% - Accent1 4 2 2 2 3 8" xfId="14848"/>
    <cellStyle name="20% - Accent1 4 2 2 2 3 9" xfId="14849"/>
    <cellStyle name="20% - Accent1 4 2 2 2 4" xfId="14850"/>
    <cellStyle name="20% - Accent1 4 2 2 2 4 2" xfId="14851"/>
    <cellStyle name="20% - Accent1 4 2 2 2 4 2 2" xfId="14852"/>
    <cellStyle name="20% - Accent1 4 2 2 2 4 2 2 2" xfId="14853"/>
    <cellStyle name="20% - Accent1 4 2 2 2 4 2 2 3" xfId="14854"/>
    <cellStyle name="20% - Accent1 4 2 2 2 4 2 3" xfId="14855"/>
    <cellStyle name="20% - Accent1 4 2 2 2 4 2 3 2" xfId="14856"/>
    <cellStyle name="20% - Accent1 4 2 2 2 4 2 3 3" xfId="14857"/>
    <cellStyle name="20% - Accent1 4 2 2 2 4 2 4" xfId="14858"/>
    <cellStyle name="20% - Accent1 4 2 2 2 4 2 4 2" xfId="14859"/>
    <cellStyle name="20% - Accent1 4 2 2 2 4 2 5" xfId="14860"/>
    <cellStyle name="20% - Accent1 4 2 2 2 4 2 6" xfId="14861"/>
    <cellStyle name="20% - Accent1 4 2 2 2 4 3" xfId="14862"/>
    <cellStyle name="20% - Accent1 4 2 2 2 4 3 2" xfId="14863"/>
    <cellStyle name="20% - Accent1 4 2 2 2 4 3 2 2" xfId="14864"/>
    <cellStyle name="20% - Accent1 4 2 2 2 4 3 2 3" xfId="14865"/>
    <cellStyle name="20% - Accent1 4 2 2 2 4 3 3" xfId="14866"/>
    <cellStyle name="20% - Accent1 4 2 2 2 4 3 3 2" xfId="14867"/>
    <cellStyle name="20% - Accent1 4 2 2 2 4 3 3 3" xfId="14868"/>
    <cellStyle name="20% - Accent1 4 2 2 2 4 3 4" xfId="14869"/>
    <cellStyle name="20% - Accent1 4 2 2 2 4 3 4 2" xfId="14870"/>
    <cellStyle name="20% - Accent1 4 2 2 2 4 3 5" xfId="14871"/>
    <cellStyle name="20% - Accent1 4 2 2 2 4 3 6" xfId="14872"/>
    <cellStyle name="20% - Accent1 4 2 2 2 4 4" xfId="14873"/>
    <cellStyle name="20% - Accent1 4 2 2 2 4 4 2" xfId="14874"/>
    <cellStyle name="20% - Accent1 4 2 2 2 4 4 2 2" xfId="14875"/>
    <cellStyle name="20% - Accent1 4 2 2 2 4 4 2 3" xfId="14876"/>
    <cellStyle name="20% - Accent1 4 2 2 2 4 4 3" xfId="14877"/>
    <cellStyle name="20% - Accent1 4 2 2 2 4 4 3 2" xfId="14878"/>
    <cellStyle name="20% - Accent1 4 2 2 2 4 4 4" xfId="14879"/>
    <cellStyle name="20% - Accent1 4 2 2 2 4 4 5" xfId="14880"/>
    <cellStyle name="20% - Accent1 4 2 2 2 4 5" xfId="14881"/>
    <cellStyle name="20% - Accent1 4 2 2 2 4 5 2" xfId="14882"/>
    <cellStyle name="20% - Accent1 4 2 2 2 4 5 3" xfId="14883"/>
    <cellStyle name="20% - Accent1 4 2 2 2 4 6" xfId="14884"/>
    <cellStyle name="20% - Accent1 4 2 2 2 4 6 2" xfId="14885"/>
    <cellStyle name="20% - Accent1 4 2 2 2 4 6 3" xfId="14886"/>
    <cellStyle name="20% - Accent1 4 2 2 2 4 7" xfId="14887"/>
    <cellStyle name="20% - Accent1 4 2 2 2 4 7 2" xfId="14888"/>
    <cellStyle name="20% - Accent1 4 2 2 2 4 8" xfId="14889"/>
    <cellStyle name="20% - Accent1 4 2 2 2 4 9" xfId="14890"/>
    <cellStyle name="20% - Accent1 4 2 2 2 5" xfId="14891"/>
    <cellStyle name="20% - Accent1 4 2 2 2 5 2" xfId="14892"/>
    <cellStyle name="20% - Accent1 4 2 2 2 5 2 2" xfId="14893"/>
    <cellStyle name="20% - Accent1 4 2 2 2 5 2 3" xfId="14894"/>
    <cellStyle name="20% - Accent1 4 2 2 2 5 3" xfId="14895"/>
    <cellStyle name="20% - Accent1 4 2 2 2 5 3 2" xfId="14896"/>
    <cellStyle name="20% - Accent1 4 2 2 2 5 3 3" xfId="14897"/>
    <cellStyle name="20% - Accent1 4 2 2 2 5 4" xfId="14898"/>
    <cellStyle name="20% - Accent1 4 2 2 2 5 4 2" xfId="14899"/>
    <cellStyle name="20% - Accent1 4 2 2 2 5 5" xfId="14900"/>
    <cellStyle name="20% - Accent1 4 2 2 2 5 6" xfId="14901"/>
    <cellStyle name="20% - Accent1 4 2 2 2 6" xfId="14902"/>
    <cellStyle name="20% - Accent1 4 2 2 2 6 2" xfId="14903"/>
    <cellStyle name="20% - Accent1 4 2 2 2 6 2 2" xfId="14904"/>
    <cellStyle name="20% - Accent1 4 2 2 2 6 2 3" xfId="14905"/>
    <cellStyle name="20% - Accent1 4 2 2 2 6 3" xfId="14906"/>
    <cellStyle name="20% - Accent1 4 2 2 2 6 3 2" xfId="14907"/>
    <cellStyle name="20% - Accent1 4 2 2 2 6 3 3" xfId="14908"/>
    <cellStyle name="20% - Accent1 4 2 2 2 6 4" xfId="14909"/>
    <cellStyle name="20% - Accent1 4 2 2 2 6 4 2" xfId="14910"/>
    <cellStyle name="20% - Accent1 4 2 2 2 6 5" xfId="14911"/>
    <cellStyle name="20% - Accent1 4 2 2 2 6 6" xfId="14912"/>
    <cellStyle name="20% - Accent1 4 2 2 2 7" xfId="14913"/>
    <cellStyle name="20% - Accent1 4 2 2 2 7 2" xfId="14914"/>
    <cellStyle name="20% - Accent1 4 2 2 2 7 2 2" xfId="14915"/>
    <cellStyle name="20% - Accent1 4 2 2 2 7 2 3" xfId="14916"/>
    <cellStyle name="20% - Accent1 4 2 2 2 7 3" xfId="14917"/>
    <cellStyle name="20% - Accent1 4 2 2 2 7 3 2" xfId="14918"/>
    <cellStyle name="20% - Accent1 4 2 2 2 7 4" xfId="14919"/>
    <cellStyle name="20% - Accent1 4 2 2 2 7 5" xfId="14920"/>
    <cellStyle name="20% - Accent1 4 2 2 2 8" xfId="14921"/>
    <cellStyle name="20% - Accent1 4 2 2 2 8 2" xfId="14922"/>
    <cellStyle name="20% - Accent1 4 2 2 2 8 3" xfId="14923"/>
    <cellStyle name="20% - Accent1 4 2 2 2 9" xfId="14924"/>
    <cellStyle name="20% - Accent1 4 2 2 2 9 2" xfId="14925"/>
    <cellStyle name="20% - Accent1 4 2 2 2 9 3" xfId="14926"/>
    <cellStyle name="20% - Accent1 4 2 2 3" xfId="162"/>
    <cellStyle name="20% - Accent1 4 2 2 3 10" xfId="14927"/>
    <cellStyle name="20% - Accent1 4 2 2 3 2" xfId="163"/>
    <cellStyle name="20% - Accent1 4 2 2 3 2 2" xfId="14928"/>
    <cellStyle name="20% - Accent1 4 2 2 3 2 2 2" xfId="14929"/>
    <cellStyle name="20% - Accent1 4 2 2 3 2 2 2 2" xfId="14930"/>
    <cellStyle name="20% - Accent1 4 2 2 3 2 2 2 3" xfId="14931"/>
    <cellStyle name="20% - Accent1 4 2 2 3 2 2 3" xfId="14932"/>
    <cellStyle name="20% - Accent1 4 2 2 3 2 2 3 2" xfId="14933"/>
    <cellStyle name="20% - Accent1 4 2 2 3 2 2 3 3" xfId="14934"/>
    <cellStyle name="20% - Accent1 4 2 2 3 2 2 4" xfId="14935"/>
    <cellStyle name="20% - Accent1 4 2 2 3 2 2 4 2" xfId="14936"/>
    <cellStyle name="20% - Accent1 4 2 2 3 2 2 5" xfId="14937"/>
    <cellStyle name="20% - Accent1 4 2 2 3 2 2 6" xfId="14938"/>
    <cellStyle name="20% - Accent1 4 2 2 3 2 3" xfId="14939"/>
    <cellStyle name="20% - Accent1 4 2 2 3 2 3 2" xfId="14940"/>
    <cellStyle name="20% - Accent1 4 2 2 3 2 3 2 2" xfId="14941"/>
    <cellStyle name="20% - Accent1 4 2 2 3 2 3 2 3" xfId="14942"/>
    <cellStyle name="20% - Accent1 4 2 2 3 2 3 3" xfId="14943"/>
    <cellStyle name="20% - Accent1 4 2 2 3 2 3 3 2" xfId="14944"/>
    <cellStyle name="20% - Accent1 4 2 2 3 2 3 3 3" xfId="14945"/>
    <cellStyle name="20% - Accent1 4 2 2 3 2 3 4" xfId="14946"/>
    <cellStyle name="20% - Accent1 4 2 2 3 2 3 4 2" xfId="14947"/>
    <cellStyle name="20% - Accent1 4 2 2 3 2 3 5" xfId="14948"/>
    <cellStyle name="20% - Accent1 4 2 2 3 2 3 6" xfId="14949"/>
    <cellStyle name="20% - Accent1 4 2 2 3 2 4" xfId="14950"/>
    <cellStyle name="20% - Accent1 4 2 2 3 2 4 2" xfId="14951"/>
    <cellStyle name="20% - Accent1 4 2 2 3 2 4 2 2" xfId="14952"/>
    <cellStyle name="20% - Accent1 4 2 2 3 2 4 2 3" xfId="14953"/>
    <cellStyle name="20% - Accent1 4 2 2 3 2 4 3" xfId="14954"/>
    <cellStyle name="20% - Accent1 4 2 2 3 2 4 3 2" xfId="14955"/>
    <cellStyle name="20% - Accent1 4 2 2 3 2 4 4" xfId="14956"/>
    <cellStyle name="20% - Accent1 4 2 2 3 2 4 5" xfId="14957"/>
    <cellStyle name="20% - Accent1 4 2 2 3 2 5" xfId="14958"/>
    <cellStyle name="20% - Accent1 4 2 2 3 2 5 2" xfId="14959"/>
    <cellStyle name="20% - Accent1 4 2 2 3 2 5 3" xfId="14960"/>
    <cellStyle name="20% - Accent1 4 2 2 3 2 6" xfId="14961"/>
    <cellStyle name="20% - Accent1 4 2 2 3 2 6 2" xfId="14962"/>
    <cellStyle name="20% - Accent1 4 2 2 3 2 6 3" xfId="14963"/>
    <cellStyle name="20% - Accent1 4 2 2 3 2 7" xfId="14964"/>
    <cellStyle name="20% - Accent1 4 2 2 3 2 7 2" xfId="14965"/>
    <cellStyle name="20% - Accent1 4 2 2 3 2 8" xfId="14966"/>
    <cellStyle name="20% - Accent1 4 2 2 3 2 9" xfId="14967"/>
    <cellStyle name="20% - Accent1 4 2 2 3 3" xfId="14968"/>
    <cellStyle name="20% - Accent1 4 2 2 3 3 2" xfId="14969"/>
    <cellStyle name="20% - Accent1 4 2 2 3 3 2 2" xfId="14970"/>
    <cellStyle name="20% - Accent1 4 2 2 3 3 2 3" xfId="14971"/>
    <cellStyle name="20% - Accent1 4 2 2 3 3 3" xfId="14972"/>
    <cellStyle name="20% - Accent1 4 2 2 3 3 3 2" xfId="14973"/>
    <cellStyle name="20% - Accent1 4 2 2 3 3 3 3" xfId="14974"/>
    <cellStyle name="20% - Accent1 4 2 2 3 3 4" xfId="14975"/>
    <cellStyle name="20% - Accent1 4 2 2 3 3 4 2" xfId="14976"/>
    <cellStyle name="20% - Accent1 4 2 2 3 3 5" xfId="14977"/>
    <cellStyle name="20% - Accent1 4 2 2 3 3 6" xfId="14978"/>
    <cellStyle name="20% - Accent1 4 2 2 3 4" xfId="14979"/>
    <cellStyle name="20% - Accent1 4 2 2 3 4 2" xfId="14980"/>
    <cellStyle name="20% - Accent1 4 2 2 3 4 2 2" xfId="14981"/>
    <cellStyle name="20% - Accent1 4 2 2 3 4 2 3" xfId="14982"/>
    <cellStyle name="20% - Accent1 4 2 2 3 4 3" xfId="14983"/>
    <cellStyle name="20% - Accent1 4 2 2 3 4 3 2" xfId="14984"/>
    <cellStyle name="20% - Accent1 4 2 2 3 4 3 3" xfId="14985"/>
    <cellStyle name="20% - Accent1 4 2 2 3 4 4" xfId="14986"/>
    <cellStyle name="20% - Accent1 4 2 2 3 4 4 2" xfId="14987"/>
    <cellStyle name="20% - Accent1 4 2 2 3 4 5" xfId="14988"/>
    <cellStyle name="20% - Accent1 4 2 2 3 4 6" xfId="14989"/>
    <cellStyle name="20% - Accent1 4 2 2 3 5" xfId="14990"/>
    <cellStyle name="20% - Accent1 4 2 2 3 5 2" xfId="14991"/>
    <cellStyle name="20% - Accent1 4 2 2 3 5 2 2" xfId="14992"/>
    <cellStyle name="20% - Accent1 4 2 2 3 5 2 3" xfId="14993"/>
    <cellStyle name="20% - Accent1 4 2 2 3 5 3" xfId="14994"/>
    <cellStyle name="20% - Accent1 4 2 2 3 5 3 2" xfId="14995"/>
    <cellStyle name="20% - Accent1 4 2 2 3 5 4" xfId="14996"/>
    <cellStyle name="20% - Accent1 4 2 2 3 5 5" xfId="14997"/>
    <cellStyle name="20% - Accent1 4 2 2 3 6" xfId="14998"/>
    <cellStyle name="20% - Accent1 4 2 2 3 6 2" xfId="14999"/>
    <cellStyle name="20% - Accent1 4 2 2 3 6 3" xfId="15000"/>
    <cellStyle name="20% - Accent1 4 2 2 3 7" xfId="15001"/>
    <cellStyle name="20% - Accent1 4 2 2 3 7 2" xfId="15002"/>
    <cellStyle name="20% - Accent1 4 2 2 3 7 3" xfId="15003"/>
    <cellStyle name="20% - Accent1 4 2 2 3 8" xfId="15004"/>
    <cellStyle name="20% - Accent1 4 2 2 3 8 2" xfId="15005"/>
    <cellStyle name="20% - Accent1 4 2 2 3 9" xfId="15006"/>
    <cellStyle name="20% - Accent1 4 2 2 4" xfId="164"/>
    <cellStyle name="20% - Accent1 4 2 2 4 2" xfId="15007"/>
    <cellStyle name="20% - Accent1 4 2 2 4 2 2" xfId="15008"/>
    <cellStyle name="20% - Accent1 4 2 2 4 2 2 2" xfId="15009"/>
    <cellStyle name="20% - Accent1 4 2 2 4 2 2 3" xfId="15010"/>
    <cellStyle name="20% - Accent1 4 2 2 4 2 3" xfId="15011"/>
    <cellStyle name="20% - Accent1 4 2 2 4 2 3 2" xfId="15012"/>
    <cellStyle name="20% - Accent1 4 2 2 4 2 3 3" xfId="15013"/>
    <cellStyle name="20% - Accent1 4 2 2 4 2 4" xfId="15014"/>
    <cellStyle name="20% - Accent1 4 2 2 4 2 4 2" xfId="15015"/>
    <cellStyle name="20% - Accent1 4 2 2 4 2 5" xfId="15016"/>
    <cellStyle name="20% - Accent1 4 2 2 4 2 6" xfId="15017"/>
    <cellStyle name="20% - Accent1 4 2 2 4 3" xfId="15018"/>
    <cellStyle name="20% - Accent1 4 2 2 4 3 2" xfId="15019"/>
    <cellStyle name="20% - Accent1 4 2 2 4 3 2 2" xfId="15020"/>
    <cellStyle name="20% - Accent1 4 2 2 4 3 2 3" xfId="15021"/>
    <cellStyle name="20% - Accent1 4 2 2 4 3 3" xfId="15022"/>
    <cellStyle name="20% - Accent1 4 2 2 4 3 3 2" xfId="15023"/>
    <cellStyle name="20% - Accent1 4 2 2 4 3 3 3" xfId="15024"/>
    <cellStyle name="20% - Accent1 4 2 2 4 3 4" xfId="15025"/>
    <cellStyle name="20% - Accent1 4 2 2 4 3 4 2" xfId="15026"/>
    <cellStyle name="20% - Accent1 4 2 2 4 3 5" xfId="15027"/>
    <cellStyle name="20% - Accent1 4 2 2 4 3 6" xfId="15028"/>
    <cellStyle name="20% - Accent1 4 2 2 4 4" xfId="15029"/>
    <cellStyle name="20% - Accent1 4 2 2 4 4 2" xfId="15030"/>
    <cellStyle name="20% - Accent1 4 2 2 4 4 2 2" xfId="15031"/>
    <cellStyle name="20% - Accent1 4 2 2 4 4 2 3" xfId="15032"/>
    <cellStyle name="20% - Accent1 4 2 2 4 4 3" xfId="15033"/>
    <cellStyle name="20% - Accent1 4 2 2 4 4 3 2" xfId="15034"/>
    <cellStyle name="20% - Accent1 4 2 2 4 4 4" xfId="15035"/>
    <cellStyle name="20% - Accent1 4 2 2 4 4 5" xfId="15036"/>
    <cellStyle name="20% - Accent1 4 2 2 4 5" xfId="15037"/>
    <cellStyle name="20% - Accent1 4 2 2 4 5 2" xfId="15038"/>
    <cellStyle name="20% - Accent1 4 2 2 4 5 3" xfId="15039"/>
    <cellStyle name="20% - Accent1 4 2 2 4 6" xfId="15040"/>
    <cellStyle name="20% - Accent1 4 2 2 4 6 2" xfId="15041"/>
    <cellStyle name="20% - Accent1 4 2 2 4 6 3" xfId="15042"/>
    <cellStyle name="20% - Accent1 4 2 2 4 7" xfId="15043"/>
    <cellStyle name="20% - Accent1 4 2 2 4 7 2" xfId="15044"/>
    <cellStyle name="20% - Accent1 4 2 2 4 8" xfId="15045"/>
    <cellStyle name="20% - Accent1 4 2 2 4 9" xfId="15046"/>
    <cellStyle name="20% - Accent1 4 2 2 5" xfId="15047"/>
    <cellStyle name="20% - Accent1 4 2 2 5 2" xfId="15048"/>
    <cellStyle name="20% - Accent1 4 2 2 5 2 2" xfId="15049"/>
    <cellStyle name="20% - Accent1 4 2 2 5 2 2 2" xfId="15050"/>
    <cellStyle name="20% - Accent1 4 2 2 5 2 2 3" xfId="15051"/>
    <cellStyle name="20% - Accent1 4 2 2 5 2 3" xfId="15052"/>
    <cellStyle name="20% - Accent1 4 2 2 5 2 3 2" xfId="15053"/>
    <cellStyle name="20% - Accent1 4 2 2 5 2 3 3" xfId="15054"/>
    <cellStyle name="20% - Accent1 4 2 2 5 2 4" xfId="15055"/>
    <cellStyle name="20% - Accent1 4 2 2 5 2 4 2" xfId="15056"/>
    <cellStyle name="20% - Accent1 4 2 2 5 2 5" xfId="15057"/>
    <cellStyle name="20% - Accent1 4 2 2 5 2 6" xfId="15058"/>
    <cellStyle name="20% - Accent1 4 2 2 5 3" xfId="15059"/>
    <cellStyle name="20% - Accent1 4 2 2 5 3 2" xfId="15060"/>
    <cellStyle name="20% - Accent1 4 2 2 5 3 2 2" xfId="15061"/>
    <cellStyle name="20% - Accent1 4 2 2 5 3 2 3" xfId="15062"/>
    <cellStyle name="20% - Accent1 4 2 2 5 3 3" xfId="15063"/>
    <cellStyle name="20% - Accent1 4 2 2 5 3 3 2" xfId="15064"/>
    <cellStyle name="20% - Accent1 4 2 2 5 3 3 3" xfId="15065"/>
    <cellStyle name="20% - Accent1 4 2 2 5 3 4" xfId="15066"/>
    <cellStyle name="20% - Accent1 4 2 2 5 3 4 2" xfId="15067"/>
    <cellStyle name="20% - Accent1 4 2 2 5 3 5" xfId="15068"/>
    <cellStyle name="20% - Accent1 4 2 2 5 3 6" xfId="15069"/>
    <cellStyle name="20% - Accent1 4 2 2 5 4" xfId="15070"/>
    <cellStyle name="20% - Accent1 4 2 2 5 4 2" xfId="15071"/>
    <cellStyle name="20% - Accent1 4 2 2 5 4 2 2" xfId="15072"/>
    <cellStyle name="20% - Accent1 4 2 2 5 4 2 3" xfId="15073"/>
    <cellStyle name="20% - Accent1 4 2 2 5 4 3" xfId="15074"/>
    <cellStyle name="20% - Accent1 4 2 2 5 4 3 2" xfId="15075"/>
    <cellStyle name="20% - Accent1 4 2 2 5 4 4" xfId="15076"/>
    <cellStyle name="20% - Accent1 4 2 2 5 4 5" xfId="15077"/>
    <cellStyle name="20% - Accent1 4 2 2 5 5" xfId="15078"/>
    <cellStyle name="20% - Accent1 4 2 2 5 5 2" xfId="15079"/>
    <cellStyle name="20% - Accent1 4 2 2 5 5 3" xfId="15080"/>
    <cellStyle name="20% - Accent1 4 2 2 5 6" xfId="15081"/>
    <cellStyle name="20% - Accent1 4 2 2 5 6 2" xfId="15082"/>
    <cellStyle name="20% - Accent1 4 2 2 5 6 3" xfId="15083"/>
    <cellStyle name="20% - Accent1 4 2 2 5 7" xfId="15084"/>
    <cellStyle name="20% - Accent1 4 2 2 5 7 2" xfId="15085"/>
    <cellStyle name="20% - Accent1 4 2 2 5 8" xfId="15086"/>
    <cellStyle name="20% - Accent1 4 2 2 5 9" xfId="15087"/>
    <cellStyle name="20% - Accent1 4 2 2 6" xfId="15088"/>
    <cellStyle name="20% - Accent1 4 2 2 6 2" xfId="15089"/>
    <cellStyle name="20% - Accent1 4 2 2 6 2 2" xfId="15090"/>
    <cellStyle name="20% - Accent1 4 2 2 6 2 3" xfId="15091"/>
    <cellStyle name="20% - Accent1 4 2 2 6 3" xfId="15092"/>
    <cellStyle name="20% - Accent1 4 2 2 6 3 2" xfId="15093"/>
    <cellStyle name="20% - Accent1 4 2 2 6 3 3" xfId="15094"/>
    <cellStyle name="20% - Accent1 4 2 2 6 4" xfId="15095"/>
    <cellStyle name="20% - Accent1 4 2 2 6 4 2" xfId="15096"/>
    <cellStyle name="20% - Accent1 4 2 2 6 5" xfId="15097"/>
    <cellStyle name="20% - Accent1 4 2 2 6 6" xfId="15098"/>
    <cellStyle name="20% - Accent1 4 2 2 7" xfId="15099"/>
    <cellStyle name="20% - Accent1 4 2 2 7 2" xfId="15100"/>
    <cellStyle name="20% - Accent1 4 2 2 7 2 2" xfId="15101"/>
    <cellStyle name="20% - Accent1 4 2 2 7 2 3" xfId="15102"/>
    <cellStyle name="20% - Accent1 4 2 2 7 3" xfId="15103"/>
    <cellStyle name="20% - Accent1 4 2 2 7 3 2" xfId="15104"/>
    <cellStyle name="20% - Accent1 4 2 2 7 3 3" xfId="15105"/>
    <cellStyle name="20% - Accent1 4 2 2 7 4" xfId="15106"/>
    <cellStyle name="20% - Accent1 4 2 2 7 4 2" xfId="15107"/>
    <cellStyle name="20% - Accent1 4 2 2 7 5" xfId="15108"/>
    <cellStyle name="20% - Accent1 4 2 2 7 6" xfId="15109"/>
    <cellStyle name="20% - Accent1 4 2 2 8" xfId="15110"/>
    <cellStyle name="20% - Accent1 4 2 2 8 2" xfId="15111"/>
    <cellStyle name="20% - Accent1 4 2 2 8 2 2" xfId="15112"/>
    <cellStyle name="20% - Accent1 4 2 2 8 2 3" xfId="15113"/>
    <cellStyle name="20% - Accent1 4 2 2 8 3" xfId="15114"/>
    <cellStyle name="20% - Accent1 4 2 2 8 3 2" xfId="15115"/>
    <cellStyle name="20% - Accent1 4 2 2 8 4" xfId="15116"/>
    <cellStyle name="20% - Accent1 4 2 2 8 5" xfId="15117"/>
    <cellStyle name="20% - Accent1 4 2 2 9" xfId="15118"/>
    <cellStyle name="20% - Accent1 4 2 2 9 2" xfId="15119"/>
    <cellStyle name="20% - Accent1 4 2 2 9 3" xfId="15120"/>
    <cellStyle name="20% - Accent1 4 2 3" xfId="165"/>
    <cellStyle name="20% - Accent1 4 2 3 10" xfId="15121"/>
    <cellStyle name="20% - Accent1 4 2 3 10 2" xfId="15122"/>
    <cellStyle name="20% - Accent1 4 2 3 11" xfId="15123"/>
    <cellStyle name="20% - Accent1 4 2 3 12" xfId="15124"/>
    <cellStyle name="20% - Accent1 4 2 3 2" xfId="166"/>
    <cellStyle name="20% - Accent1 4 2 3 2 10" xfId="15125"/>
    <cellStyle name="20% - Accent1 4 2 3 2 2" xfId="167"/>
    <cellStyle name="20% - Accent1 4 2 3 2 2 2" xfId="15126"/>
    <cellStyle name="20% - Accent1 4 2 3 2 2 2 2" xfId="15127"/>
    <cellStyle name="20% - Accent1 4 2 3 2 2 2 2 2" xfId="15128"/>
    <cellStyle name="20% - Accent1 4 2 3 2 2 2 2 3" xfId="15129"/>
    <cellStyle name="20% - Accent1 4 2 3 2 2 2 3" xfId="15130"/>
    <cellStyle name="20% - Accent1 4 2 3 2 2 2 3 2" xfId="15131"/>
    <cellStyle name="20% - Accent1 4 2 3 2 2 2 3 3" xfId="15132"/>
    <cellStyle name="20% - Accent1 4 2 3 2 2 2 4" xfId="15133"/>
    <cellStyle name="20% - Accent1 4 2 3 2 2 2 4 2" xfId="15134"/>
    <cellStyle name="20% - Accent1 4 2 3 2 2 2 5" xfId="15135"/>
    <cellStyle name="20% - Accent1 4 2 3 2 2 2 6" xfId="15136"/>
    <cellStyle name="20% - Accent1 4 2 3 2 2 3" xfId="15137"/>
    <cellStyle name="20% - Accent1 4 2 3 2 2 3 2" xfId="15138"/>
    <cellStyle name="20% - Accent1 4 2 3 2 2 3 2 2" xfId="15139"/>
    <cellStyle name="20% - Accent1 4 2 3 2 2 3 2 3" xfId="15140"/>
    <cellStyle name="20% - Accent1 4 2 3 2 2 3 3" xfId="15141"/>
    <cellStyle name="20% - Accent1 4 2 3 2 2 3 3 2" xfId="15142"/>
    <cellStyle name="20% - Accent1 4 2 3 2 2 3 3 3" xfId="15143"/>
    <cellStyle name="20% - Accent1 4 2 3 2 2 3 4" xfId="15144"/>
    <cellStyle name="20% - Accent1 4 2 3 2 2 3 4 2" xfId="15145"/>
    <cellStyle name="20% - Accent1 4 2 3 2 2 3 5" xfId="15146"/>
    <cellStyle name="20% - Accent1 4 2 3 2 2 3 6" xfId="15147"/>
    <cellStyle name="20% - Accent1 4 2 3 2 2 4" xfId="15148"/>
    <cellStyle name="20% - Accent1 4 2 3 2 2 4 2" xfId="15149"/>
    <cellStyle name="20% - Accent1 4 2 3 2 2 4 2 2" xfId="15150"/>
    <cellStyle name="20% - Accent1 4 2 3 2 2 4 2 3" xfId="15151"/>
    <cellStyle name="20% - Accent1 4 2 3 2 2 4 3" xfId="15152"/>
    <cellStyle name="20% - Accent1 4 2 3 2 2 4 3 2" xfId="15153"/>
    <cellStyle name="20% - Accent1 4 2 3 2 2 4 4" xfId="15154"/>
    <cellStyle name="20% - Accent1 4 2 3 2 2 4 5" xfId="15155"/>
    <cellStyle name="20% - Accent1 4 2 3 2 2 5" xfId="15156"/>
    <cellStyle name="20% - Accent1 4 2 3 2 2 5 2" xfId="15157"/>
    <cellStyle name="20% - Accent1 4 2 3 2 2 5 3" xfId="15158"/>
    <cellStyle name="20% - Accent1 4 2 3 2 2 6" xfId="15159"/>
    <cellStyle name="20% - Accent1 4 2 3 2 2 6 2" xfId="15160"/>
    <cellStyle name="20% - Accent1 4 2 3 2 2 6 3" xfId="15161"/>
    <cellStyle name="20% - Accent1 4 2 3 2 2 7" xfId="15162"/>
    <cellStyle name="20% - Accent1 4 2 3 2 2 7 2" xfId="15163"/>
    <cellStyle name="20% - Accent1 4 2 3 2 2 8" xfId="15164"/>
    <cellStyle name="20% - Accent1 4 2 3 2 2 9" xfId="15165"/>
    <cellStyle name="20% - Accent1 4 2 3 2 3" xfId="15166"/>
    <cellStyle name="20% - Accent1 4 2 3 2 3 2" xfId="15167"/>
    <cellStyle name="20% - Accent1 4 2 3 2 3 2 2" xfId="15168"/>
    <cellStyle name="20% - Accent1 4 2 3 2 3 2 3" xfId="15169"/>
    <cellStyle name="20% - Accent1 4 2 3 2 3 3" xfId="15170"/>
    <cellStyle name="20% - Accent1 4 2 3 2 3 3 2" xfId="15171"/>
    <cellStyle name="20% - Accent1 4 2 3 2 3 3 3" xfId="15172"/>
    <cellStyle name="20% - Accent1 4 2 3 2 3 4" xfId="15173"/>
    <cellStyle name="20% - Accent1 4 2 3 2 3 4 2" xfId="15174"/>
    <cellStyle name="20% - Accent1 4 2 3 2 3 5" xfId="15175"/>
    <cellStyle name="20% - Accent1 4 2 3 2 3 6" xfId="15176"/>
    <cellStyle name="20% - Accent1 4 2 3 2 4" xfId="15177"/>
    <cellStyle name="20% - Accent1 4 2 3 2 4 2" xfId="15178"/>
    <cellStyle name="20% - Accent1 4 2 3 2 4 2 2" xfId="15179"/>
    <cellStyle name="20% - Accent1 4 2 3 2 4 2 3" xfId="15180"/>
    <cellStyle name="20% - Accent1 4 2 3 2 4 3" xfId="15181"/>
    <cellStyle name="20% - Accent1 4 2 3 2 4 3 2" xfId="15182"/>
    <cellStyle name="20% - Accent1 4 2 3 2 4 3 3" xfId="15183"/>
    <cellStyle name="20% - Accent1 4 2 3 2 4 4" xfId="15184"/>
    <cellStyle name="20% - Accent1 4 2 3 2 4 4 2" xfId="15185"/>
    <cellStyle name="20% - Accent1 4 2 3 2 4 5" xfId="15186"/>
    <cellStyle name="20% - Accent1 4 2 3 2 4 6" xfId="15187"/>
    <cellStyle name="20% - Accent1 4 2 3 2 5" xfId="15188"/>
    <cellStyle name="20% - Accent1 4 2 3 2 5 2" xfId="15189"/>
    <cellStyle name="20% - Accent1 4 2 3 2 5 2 2" xfId="15190"/>
    <cellStyle name="20% - Accent1 4 2 3 2 5 2 3" xfId="15191"/>
    <cellStyle name="20% - Accent1 4 2 3 2 5 3" xfId="15192"/>
    <cellStyle name="20% - Accent1 4 2 3 2 5 3 2" xfId="15193"/>
    <cellStyle name="20% - Accent1 4 2 3 2 5 4" xfId="15194"/>
    <cellStyle name="20% - Accent1 4 2 3 2 5 5" xfId="15195"/>
    <cellStyle name="20% - Accent1 4 2 3 2 6" xfId="15196"/>
    <cellStyle name="20% - Accent1 4 2 3 2 6 2" xfId="15197"/>
    <cellStyle name="20% - Accent1 4 2 3 2 6 3" xfId="15198"/>
    <cellStyle name="20% - Accent1 4 2 3 2 7" xfId="15199"/>
    <cellStyle name="20% - Accent1 4 2 3 2 7 2" xfId="15200"/>
    <cellStyle name="20% - Accent1 4 2 3 2 7 3" xfId="15201"/>
    <cellStyle name="20% - Accent1 4 2 3 2 8" xfId="15202"/>
    <cellStyle name="20% - Accent1 4 2 3 2 8 2" xfId="15203"/>
    <cellStyle name="20% - Accent1 4 2 3 2 9" xfId="15204"/>
    <cellStyle name="20% - Accent1 4 2 3 3" xfId="168"/>
    <cellStyle name="20% - Accent1 4 2 3 3 2" xfId="15205"/>
    <cellStyle name="20% - Accent1 4 2 3 3 2 2" xfId="15206"/>
    <cellStyle name="20% - Accent1 4 2 3 3 2 2 2" xfId="15207"/>
    <cellStyle name="20% - Accent1 4 2 3 3 2 2 3" xfId="15208"/>
    <cellStyle name="20% - Accent1 4 2 3 3 2 3" xfId="15209"/>
    <cellStyle name="20% - Accent1 4 2 3 3 2 3 2" xfId="15210"/>
    <cellStyle name="20% - Accent1 4 2 3 3 2 3 3" xfId="15211"/>
    <cellStyle name="20% - Accent1 4 2 3 3 2 4" xfId="15212"/>
    <cellStyle name="20% - Accent1 4 2 3 3 2 4 2" xfId="15213"/>
    <cellStyle name="20% - Accent1 4 2 3 3 2 5" xfId="15214"/>
    <cellStyle name="20% - Accent1 4 2 3 3 2 6" xfId="15215"/>
    <cellStyle name="20% - Accent1 4 2 3 3 3" xfId="15216"/>
    <cellStyle name="20% - Accent1 4 2 3 3 3 2" xfId="15217"/>
    <cellStyle name="20% - Accent1 4 2 3 3 3 2 2" xfId="15218"/>
    <cellStyle name="20% - Accent1 4 2 3 3 3 2 3" xfId="15219"/>
    <cellStyle name="20% - Accent1 4 2 3 3 3 3" xfId="15220"/>
    <cellStyle name="20% - Accent1 4 2 3 3 3 3 2" xfId="15221"/>
    <cellStyle name="20% - Accent1 4 2 3 3 3 3 3" xfId="15222"/>
    <cellStyle name="20% - Accent1 4 2 3 3 3 4" xfId="15223"/>
    <cellStyle name="20% - Accent1 4 2 3 3 3 4 2" xfId="15224"/>
    <cellStyle name="20% - Accent1 4 2 3 3 3 5" xfId="15225"/>
    <cellStyle name="20% - Accent1 4 2 3 3 3 6" xfId="15226"/>
    <cellStyle name="20% - Accent1 4 2 3 3 4" xfId="15227"/>
    <cellStyle name="20% - Accent1 4 2 3 3 4 2" xfId="15228"/>
    <cellStyle name="20% - Accent1 4 2 3 3 4 2 2" xfId="15229"/>
    <cellStyle name="20% - Accent1 4 2 3 3 4 2 3" xfId="15230"/>
    <cellStyle name="20% - Accent1 4 2 3 3 4 3" xfId="15231"/>
    <cellStyle name="20% - Accent1 4 2 3 3 4 3 2" xfId="15232"/>
    <cellStyle name="20% - Accent1 4 2 3 3 4 4" xfId="15233"/>
    <cellStyle name="20% - Accent1 4 2 3 3 4 5" xfId="15234"/>
    <cellStyle name="20% - Accent1 4 2 3 3 5" xfId="15235"/>
    <cellStyle name="20% - Accent1 4 2 3 3 5 2" xfId="15236"/>
    <cellStyle name="20% - Accent1 4 2 3 3 5 3" xfId="15237"/>
    <cellStyle name="20% - Accent1 4 2 3 3 6" xfId="15238"/>
    <cellStyle name="20% - Accent1 4 2 3 3 6 2" xfId="15239"/>
    <cellStyle name="20% - Accent1 4 2 3 3 6 3" xfId="15240"/>
    <cellStyle name="20% - Accent1 4 2 3 3 7" xfId="15241"/>
    <cellStyle name="20% - Accent1 4 2 3 3 7 2" xfId="15242"/>
    <cellStyle name="20% - Accent1 4 2 3 3 8" xfId="15243"/>
    <cellStyle name="20% - Accent1 4 2 3 3 9" xfId="15244"/>
    <cellStyle name="20% - Accent1 4 2 3 4" xfId="15245"/>
    <cellStyle name="20% - Accent1 4 2 3 4 2" xfId="15246"/>
    <cellStyle name="20% - Accent1 4 2 3 4 2 2" xfId="15247"/>
    <cellStyle name="20% - Accent1 4 2 3 4 2 2 2" xfId="15248"/>
    <cellStyle name="20% - Accent1 4 2 3 4 2 2 3" xfId="15249"/>
    <cellStyle name="20% - Accent1 4 2 3 4 2 3" xfId="15250"/>
    <cellStyle name="20% - Accent1 4 2 3 4 2 3 2" xfId="15251"/>
    <cellStyle name="20% - Accent1 4 2 3 4 2 3 3" xfId="15252"/>
    <cellStyle name="20% - Accent1 4 2 3 4 2 4" xfId="15253"/>
    <cellStyle name="20% - Accent1 4 2 3 4 2 4 2" xfId="15254"/>
    <cellStyle name="20% - Accent1 4 2 3 4 2 5" xfId="15255"/>
    <cellStyle name="20% - Accent1 4 2 3 4 2 6" xfId="15256"/>
    <cellStyle name="20% - Accent1 4 2 3 4 3" xfId="15257"/>
    <cellStyle name="20% - Accent1 4 2 3 4 3 2" xfId="15258"/>
    <cellStyle name="20% - Accent1 4 2 3 4 3 2 2" xfId="15259"/>
    <cellStyle name="20% - Accent1 4 2 3 4 3 2 3" xfId="15260"/>
    <cellStyle name="20% - Accent1 4 2 3 4 3 3" xfId="15261"/>
    <cellStyle name="20% - Accent1 4 2 3 4 3 3 2" xfId="15262"/>
    <cellStyle name="20% - Accent1 4 2 3 4 3 3 3" xfId="15263"/>
    <cellStyle name="20% - Accent1 4 2 3 4 3 4" xfId="15264"/>
    <cellStyle name="20% - Accent1 4 2 3 4 3 4 2" xfId="15265"/>
    <cellStyle name="20% - Accent1 4 2 3 4 3 5" xfId="15266"/>
    <cellStyle name="20% - Accent1 4 2 3 4 3 6" xfId="15267"/>
    <cellStyle name="20% - Accent1 4 2 3 4 4" xfId="15268"/>
    <cellStyle name="20% - Accent1 4 2 3 4 4 2" xfId="15269"/>
    <cellStyle name="20% - Accent1 4 2 3 4 4 2 2" xfId="15270"/>
    <cellStyle name="20% - Accent1 4 2 3 4 4 2 3" xfId="15271"/>
    <cellStyle name="20% - Accent1 4 2 3 4 4 3" xfId="15272"/>
    <cellStyle name="20% - Accent1 4 2 3 4 4 3 2" xfId="15273"/>
    <cellStyle name="20% - Accent1 4 2 3 4 4 4" xfId="15274"/>
    <cellStyle name="20% - Accent1 4 2 3 4 4 5" xfId="15275"/>
    <cellStyle name="20% - Accent1 4 2 3 4 5" xfId="15276"/>
    <cellStyle name="20% - Accent1 4 2 3 4 5 2" xfId="15277"/>
    <cellStyle name="20% - Accent1 4 2 3 4 5 3" xfId="15278"/>
    <cellStyle name="20% - Accent1 4 2 3 4 6" xfId="15279"/>
    <cellStyle name="20% - Accent1 4 2 3 4 6 2" xfId="15280"/>
    <cellStyle name="20% - Accent1 4 2 3 4 6 3" xfId="15281"/>
    <cellStyle name="20% - Accent1 4 2 3 4 7" xfId="15282"/>
    <cellStyle name="20% - Accent1 4 2 3 4 7 2" xfId="15283"/>
    <cellStyle name="20% - Accent1 4 2 3 4 8" xfId="15284"/>
    <cellStyle name="20% - Accent1 4 2 3 4 9" xfId="15285"/>
    <cellStyle name="20% - Accent1 4 2 3 5" xfId="15286"/>
    <cellStyle name="20% - Accent1 4 2 3 5 2" xfId="15287"/>
    <cellStyle name="20% - Accent1 4 2 3 5 2 2" xfId="15288"/>
    <cellStyle name="20% - Accent1 4 2 3 5 2 3" xfId="15289"/>
    <cellStyle name="20% - Accent1 4 2 3 5 3" xfId="15290"/>
    <cellStyle name="20% - Accent1 4 2 3 5 3 2" xfId="15291"/>
    <cellStyle name="20% - Accent1 4 2 3 5 3 3" xfId="15292"/>
    <cellStyle name="20% - Accent1 4 2 3 5 4" xfId="15293"/>
    <cellStyle name="20% - Accent1 4 2 3 5 4 2" xfId="15294"/>
    <cellStyle name="20% - Accent1 4 2 3 5 5" xfId="15295"/>
    <cellStyle name="20% - Accent1 4 2 3 5 6" xfId="15296"/>
    <cellStyle name="20% - Accent1 4 2 3 6" xfId="15297"/>
    <cellStyle name="20% - Accent1 4 2 3 6 2" xfId="15298"/>
    <cellStyle name="20% - Accent1 4 2 3 6 2 2" xfId="15299"/>
    <cellStyle name="20% - Accent1 4 2 3 6 2 3" xfId="15300"/>
    <cellStyle name="20% - Accent1 4 2 3 6 3" xfId="15301"/>
    <cellStyle name="20% - Accent1 4 2 3 6 3 2" xfId="15302"/>
    <cellStyle name="20% - Accent1 4 2 3 6 3 3" xfId="15303"/>
    <cellStyle name="20% - Accent1 4 2 3 6 4" xfId="15304"/>
    <cellStyle name="20% - Accent1 4 2 3 6 4 2" xfId="15305"/>
    <cellStyle name="20% - Accent1 4 2 3 6 5" xfId="15306"/>
    <cellStyle name="20% - Accent1 4 2 3 6 6" xfId="15307"/>
    <cellStyle name="20% - Accent1 4 2 3 7" xfId="15308"/>
    <cellStyle name="20% - Accent1 4 2 3 7 2" xfId="15309"/>
    <cellStyle name="20% - Accent1 4 2 3 7 2 2" xfId="15310"/>
    <cellStyle name="20% - Accent1 4 2 3 7 2 3" xfId="15311"/>
    <cellStyle name="20% - Accent1 4 2 3 7 3" xfId="15312"/>
    <cellStyle name="20% - Accent1 4 2 3 7 3 2" xfId="15313"/>
    <cellStyle name="20% - Accent1 4 2 3 7 4" xfId="15314"/>
    <cellStyle name="20% - Accent1 4 2 3 7 5" xfId="15315"/>
    <cellStyle name="20% - Accent1 4 2 3 8" xfId="15316"/>
    <cellStyle name="20% - Accent1 4 2 3 8 2" xfId="15317"/>
    <cellStyle name="20% - Accent1 4 2 3 8 3" xfId="15318"/>
    <cellStyle name="20% - Accent1 4 2 3 9" xfId="15319"/>
    <cellStyle name="20% - Accent1 4 2 3 9 2" xfId="15320"/>
    <cellStyle name="20% - Accent1 4 2 3 9 3" xfId="15321"/>
    <cellStyle name="20% - Accent1 4 2 4" xfId="169"/>
    <cellStyle name="20% - Accent1 4 2 4 10" xfId="15322"/>
    <cellStyle name="20% - Accent1 4 2 4 2" xfId="170"/>
    <cellStyle name="20% - Accent1 4 2 4 2 2" xfId="15323"/>
    <cellStyle name="20% - Accent1 4 2 4 2 2 2" xfId="15324"/>
    <cellStyle name="20% - Accent1 4 2 4 2 2 2 2" xfId="15325"/>
    <cellStyle name="20% - Accent1 4 2 4 2 2 2 3" xfId="15326"/>
    <cellStyle name="20% - Accent1 4 2 4 2 2 3" xfId="15327"/>
    <cellStyle name="20% - Accent1 4 2 4 2 2 3 2" xfId="15328"/>
    <cellStyle name="20% - Accent1 4 2 4 2 2 3 3" xfId="15329"/>
    <cellStyle name="20% - Accent1 4 2 4 2 2 4" xfId="15330"/>
    <cellStyle name="20% - Accent1 4 2 4 2 2 4 2" xfId="15331"/>
    <cellStyle name="20% - Accent1 4 2 4 2 2 5" xfId="15332"/>
    <cellStyle name="20% - Accent1 4 2 4 2 2 6" xfId="15333"/>
    <cellStyle name="20% - Accent1 4 2 4 2 3" xfId="15334"/>
    <cellStyle name="20% - Accent1 4 2 4 2 3 2" xfId="15335"/>
    <cellStyle name="20% - Accent1 4 2 4 2 3 2 2" xfId="15336"/>
    <cellStyle name="20% - Accent1 4 2 4 2 3 2 3" xfId="15337"/>
    <cellStyle name="20% - Accent1 4 2 4 2 3 3" xfId="15338"/>
    <cellStyle name="20% - Accent1 4 2 4 2 3 3 2" xfId="15339"/>
    <cellStyle name="20% - Accent1 4 2 4 2 3 3 3" xfId="15340"/>
    <cellStyle name="20% - Accent1 4 2 4 2 3 4" xfId="15341"/>
    <cellStyle name="20% - Accent1 4 2 4 2 3 4 2" xfId="15342"/>
    <cellStyle name="20% - Accent1 4 2 4 2 3 5" xfId="15343"/>
    <cellStyle name="20% - Accent1 4 2 4 2 3 6" xfId="15344"/>
    <cellStyle name="20% - Accent1 4 2 4 2 4" xfId="15345"/>
    <cellStyle name="20% - Accent1 4 2 4 2 4 2" xfId="15346"/>
    <cellStyle name="20% - Accent1 4 2 4 2 4 2 2" xfId="15347"/>
    <cellStyle name="20% - Accent1 4 2 4 2 4 2 3" xfId="15348"/>
    <cellStyle name="20% - Accent1 4 2 4 2 4 3" xfId="15349"/>
    <cellStyle name="20% - Accent1 4 2 4 2 4 3 2" xfId="15350"/>
    <cellStyle name="20% - Accent1 4 2 4 2 4 4" xfId="15351"/>
    <cellStyle name="20% - Accent1 4 2 4 2 4 5" xfId="15352"/>
    <cellStyle name="20% - Accent1 4 2 4 2 5" xfId="15353"/>
    <cellStyle name="20% - Accent1 4 2 4 2 5 2" xfId="15354"/>
    <cellStyle name="20% - Accent1 4 2 4 2 5 3" xfId="15355"/>
    <cellStyle name="20% - Accent1 4 2 4 2 6" xfId="15356"/>
    <cellStyle name="20% - Accent1 4 2 4 2 6 2" xfId="15357"/>
    <cellStyle name="20% - Accent1 4 2 4 2 6 3" xfId="15358"/>
    <cellStyle name="20% - Accent1 4 2 4 2 7" xfId="15359"/>
    <cellStyle name="20% - Accent1 4 2 4 2 7 2" xfId="15360"/>
    <cellStyle name="20% - Accent1 4 2 4 2 8" xfId="15361"/>
    <cellStyle name="20% - Accent1 4 2 4 2 9" xfId="15362"/>
    <cellStyle name="20% - Accent1 4 2 4 3" xfId="15363"/>
    <cellStyle name="20% - Accent1 4 2 4 3 2" xfId="15364"/>
    <cellStyle name="20% - Accent1 4 2 4 3 2 2" xfId="15365"/>
    <cellStyle name="20% - Accent1 4 2 4 3 2 3" xfId="15366"/>
    <cellStyle name="20% - Accent1 4 2 4 3 3" xfId="15367"/>
    <cellStyle name="20% - Accent1 4 2 4 3 3 2" xfId="15368"/>
    <cellStyle name="20% - Accent1 4 2 4 3 3 3" xfId="15369"/>
    <cellStyle name="20% - Accent1 4 2 4 3 4" xfId="15370"/>
    <cellStyle name="20% - Accent1 4 2 4 3 4 2" xfId="15371"/>
    <cellStyle name="20% - Accent1 4 2 4 3 5" xfId="15372"/>
    <cellStyle name="20% - Accent1 4 2 4 3 6" xfId="15373"/>
    <cellStyle name="20% - Accent1 4 2 4 4" xfId="15374"/>
    <cellStyle name="20% - Accent1 4 2 4 4 2" xfId="15375"/>
    <cellStyle name="20% - Accent1 4 2 4 4 2 2" xfId="15376"/>
    <cellStyle name="20% - Accent1 4 2 4 4 2 3" xfId="15377"/>
    <cellStyle name="20% - Accent1 4 2 4 4 3" xfId="15378"/>
    <cellStyle name="20% - Accent1 4 2 4 4 3 2" xfId="15379"/>
    <cellStyle name="20% - Accent1 4 2 4 4 3 3" xfId="15380"/>
    <cellStyle name="20% - Accent1 4 2 4 4 4" xfId="15381"/>
    <cellStyle name="20% - Accent1 4 2 4 4 4 2" xfId="15382"/>
    <cellStyle name="20% - Accent1 4 2 4 4 5" xfId="15383"/>
    <cellStyle name="20% - Accent1 4 2 4 4 6" xfId="15384"/>
    <cellStyle name="20% - Accent1 4 2 4 5" xfId="15385"/>
    <cellStyle name="20% - Accent1 4 2 4 5 2" xfId="15386"/>
    <cellStyle name="20% - Accent1 4 2 4 5 2 2" xfId="15387"/>
    <cellStyle name="20% - Accent1 4 2 4 5 2 3" xfId="15388"/>
    <cellStyle name="20% - Accent1 4 2 4 5 3" xfId="15389"/>
    <cellStyle name="20% - Accent1 4 2 4 5 3 2" xfId="15390"/>
    <cellStyle name="20% - Accent1 4 2 4 5 4" xfId="15391"/>
    <cellStyle name="20% - Accent1 4 2 4 5 5" xfId="15392"/>
    <cellStyle name="20% - Accent1 4 2 4 6" xfId="15393"/>
    <cellStyle name="20% - Accent1 4 2 4 6 2" xfId="15394"/>
    <cellStyle name="20% - Accent1 4 2 4 6 3" xfId="15395"/>
    <cellStyle name="20% - Accent1 4 2 4 7" xfId="15396"/>
    <cellStyle name="20% - Accent1 4 2 4 7 2" xfId="15397"/>
    <cellStyle name="20% - Accent1 4 2 4 7 3" xfId="15398"/>
    <cellStyle name="20% - Accent1 4 2 4 8" xfId="15399"/>
    <cellStyle name="20% - Accent1 4 2 4 8 2" xfId="15400"/>
    <cellStyle name="20% - Accent1 4 2 4 9" xfId="15401"/>
    <cellStyle name="20% - Accent1 4 2 5" xfId="171"/>
    <cellStyle name="20% - Accent1 4 2 5 2" xfId="15402"/>
    <cellStyle name="20% - Accent1 4 2 5 2 2" xfId="15403"/>
    <cellStyle name="20% - Accent1 4 2 5 2 2 2" xfId="15404"/>
    <cellStyle name="20% - Accent1 4 2 5 2 2 3" xfId="15405"/>
    <cellStyle name="20% - Accent1 4 2 5 2 3" xfId="15406"/>
    <cellStyle name="20% - Accent1 4 2 5 2 3 2" xfId="15407"/>
    <cellStyle name="20% - Accent1 4 2 5 2 3 3" xfId="15408"/>
    <cellStyle name="20% - Accent1 4 2 5 2 4" xfId="15409"/>
    <cellStyle name="20% - Accent1 4 2 5 2 4 2" xfId="15410"/>
    <cellStyle name="20% - Accent1 4 2 5 2 5" xfId="15411"/>
    <cellStyle name="20% - Accent1 4 2 5 2 6" xfId="15412"/>
    <cellStyle name="20% - Accent1 4 2 5 3" xfId="15413"/>
    <cellStyle name="20% - Accent1 4 2 5 3 2" xfId="15414"/>
    <cellStyle name="20% - Accent1 4 2 5 3 2 2" xfId="15415"/>
    <cellStyle name="20% - Accent1 4 2 5 3 2 3" xfId="15416"/>
    <cellStyle name="20% - Accent1 4 2 5 3 3" xfId="15417"/>
    <cellStyle name="20% - Accent1 4 2 5 3 3 2" xfId="15418"/>
    <cellStyle name="20% - Accent1 4 2 5 3 3 3" xfId="15419"/>
    <cellStyle name="20% - Accent1 4 2 5 3 4" xfId="15420"/>
    <cellStyle name="20% - Accent1 4 2 5 3 4 2" xfId="15421"/>
    <cellStyle name="20% - Accent1 4 2 5 3 5" xfId="15422"/>
    <cellStyle name="20% - Accent1 4 2 5 3 6" xfId="15423"/>
    <cellStyle name="20% - Accent1 4 2 5 4" xfId="15424"/>
    <cellStyle name="20% - Accent1 4 2 5 4 2" xfId="15425"/>
    <cellStyle name="20% - Accent1 4 2 5 4 2 2" xfId="15426"/>
    <cellStyle name="20% - Accent1 4 2 5 4 2 3" xfId="15427"/>
    <cellStyle name="20% - Accent1 4 2 5 4 3" xfId="15428"/>
    <cellStyle name="20% - Accent1 4 2 5 4 3 2" xfId="15429"/>
    <cellStyle name="20% - Accent1 4 2 5 4 4" xfId="15430"/>
    <cellStyle name="20% - Accent1 4 2 5 4 5" xfId="15431"/>
    <cellStyle name="20% - Accent1 4 2 5 5" xfId="15432"/>
    <cellStyle name="20% - Accent1 4 2 5 5 2" xfId="15433"/>
    <cellStyle name="20% - Accent1 4 2 5 5 3" xfId="15434"/>
    <cellStyle name="20% - Accent1 4 2 5 6" xfId="15435"/>
    <cellStyle name="20% - Accent1 4 2 5 6 2" xfId="15436"/>
    <cellStyle name="20% - Accent1 4 2 5 6 3" xfId="15437"/>
    <cellStyle name="20% - Accent1 4 2 5 7" xfId="15438"/>
    <cellStyle name="20% - Accent1 4 2 5 7 2" xfId="15439"/>
    <cellStyle name="20% - Accent1 4 2 5 8" xfId="15440"/>
    <cellStyle name="20% - Accent1 4 2 5 9" xfId="15441"/>
    <cellStyle name="20% - Accent1 4 2 6" xfId="13846"/>
    <cellStyle name="20% - Accent1 4 2 6 2" xfId="15442"/>
    <cellStyle name="20% - Accent1 4 2 6 2 2" xfId="15443"/>
    <cellStyle name="20% - Accent1 4 2 6 2 2 2" xfId="15444"/>
    <cellStyle name="20% - Accent1 4 2 6 2 2 3" xfId="15445"/>
    <cellStyle name="20% - Accent1 4 2 6 2 3" xfId="15446"/>
    <cellStyle name="20% - Accent1 4 2 6 2 3 2" xfId="15447"/>
    <cellStyle name="20% - Accent1 4 2 6 2 3 3" xfId="15448"/>
    <cellStyle name="20% - Accent1 4 2 6 2 4" xfId="15449"/>
    <cellStyle name="20% - Accent1 4 2 6 2 4 2" xfId="15450"/>
    <cellStyle name="20% - Accent1 4 2 6 2 5" xfId="15451"/>
    <cellStyle name="20% - Accent1 4 2 6 2 6" xfId="15452"/>
    <cellStyle name="20% - Accent1 4 2 6 3" xfId="15453"/>
    <cellStyle name="20% - Accent1 4 2 6 3 2" xfId="15454"/>
    <cellStyle name="20% - Accent1 4 2 6 3 2 2" xfId="15455"/>
    <cellStyle name="20% - Accent1 4 2 6 3 2 3" xfId="15456"/>
    <cellStyle name="20% - Accent1 4 2 6 3 3" xfId="15457"/>
    <cellStyle name="20% - Accent1 4 2 6 3 3 2" xfId="15458"/>
    <cellStyle name="20% - Accent1 4 2 6 3 3 3" xfId="15459"/>
    <cellStyle name="20% - Accent1 4 2 6 3 4" xfId="15460"/>
    <cellStyle name="20% - Accent1 4 2 6 3 4 2" xfId="15461"/>
    <cellStyle name="20% - Accent1 4 2 6 3 5" xfId="15462"/>
    <cellStyle name="20% - Accent1 4 2 6 3 6" xfId="15463"/>
    <cellStyle name="20% - Accent1 4 2 6 4" xfId="15464"/>
    <cellStyle name="20% - Accent1 4 2 6 4 2" xfId="15465"/>
    <cellStyle name="20% - Accent1 4 2 6 4 2 2" xfId="15466"/>
    <cellStyle name="20% - Accent1 4 2 6 4 2 3" xfId="15467"/>
    <cellStyle name="20% - Accent1 4 2 6 4 3" xfId="15468"/>
    <cellStyle name="20% - Accent1 4 2 6 4 3 2" xfId="15469"/>
    <cellStyle name="20% - Accent1 4 2 6 4 4" xfId="15470"/>
    <cellStyle name="20% - Accent1 4 2 6 4 5" xfId="15471"/>
    <cellStyle name="20% - Accent1 4 2 6 5" xfId="15472"/>
    <cellStyle name="20% - Accent1 4 2 6 5 2" xfId="15473"/>
    <cellStyle name="20% - Accent1 4 2 6 5 3" xfId="15474"/>
    <cellStyle name="20% - Accent1 4 2 6 6" xfId="15475"/>
    <cellStyle name="20% - Accent1 4 2 6 6 2" xfId="15476"/>
    <cellStyle name="20% - Accent1 4 2 6 6 3" xfId="15477"/>
    <cellStyle name="20% - Accent1 4 2 6 7" xfId="15478"/>
    <cellStyle name="20% - Accent1 4 2 6 7 2" xfId="15479"/>
    <cellStyle name="20% - Accent1 4 2 6 8" xfId="15480"/>
    <cellStyle name="20% - Accent1 4 2 6 9" xfId="15481"/>
    <cellStyle name="20% - Accent1 4 2 7" xfId="15482"/>
    <cellStyle name="20% - Accent1 4 2 7 2" xfId="15483"/>
    <cellStyle name="20% - Accent1 4 2 7 2 2" xfId="15484"/>
    <cellStyle name="20% - Accent1 4 2 7 2 3" xfId="15485"/>
    <cellStyle name="20% - Accent1 4 2 7 3" xfId="15486"/>
    <cellStyle name="20% - Accent1 4 2 7 3 2" xfId="15487"/>
    <cellStyle name="20% - Accent1 4 2 7 3 3" xfId="15488"/>
    <cellStyle name="20% - Accent1 4 2 7 4" xfId="15489"/>
    <cellStyle name="20% - Accent1 4 2 7 4 2" xfId="15490"/>
    <cellStyle name="20% - Accent1 4 2 7 5" xfId="15491"/>
    <cellStyle name="20% - Accent1 4 2 7 6" xfId="15492"/>
    <cellStyle name="20% - Accent1 4 2 8" xfId="15493"/>
    <cellStyle name="20% - Accent1 4 2 8 2" xfId="15494"/>
    <cellStyle name="20% - Accent1 4 2 8 2 2" xfId="15495"/>
    <cellStyle name="20% - Accent1 4 2 8 2 3" xfId="15496"/>
    <cellStyle name="20% - Accent1 4 2 8 3" xfId="15497"/>
    <cellStyle name="20% - Accent1 4 2 8 3 2" xfId="15498"/>
    <cellStyle name="20% - Accent1 4 2 8 3 3" xfId="15499"/>
    <cellStyle name="20% - Accent1 4 2 8 4" xfId="15500"/>
    <cellStyle name="20% - Accent1 4 2 8 4 2" xfId="15501"/>
    <cellStyle name="20% - Accent1 4 2 8 5" xfId="15502"/>
    <cellStyle name="20% - Accent1 4 2 8 6" xfId="15503"/>
    <cellStyle name="20% - Accent1 4 2 9" xfId="15504"/>
    <cellStyle name="20% - Accent1 4 2 9 2" xfId="15505"/>
    <cellStyle name="20% - Accent1 4 2 9 2 2" xfId="15506"/>
    <cellStyle name="20% - Accent1 4 2 9 2 3" xfId="15507"/>
    <cellStyle name="20% - Accent1 4 2 9 3" xfId="15508"/>
    <cellStyle name="20% - Accent1 4 2 9 3 2" xfId="15509"/>
    <cellStyle name="20% - Accent1 4 2 9 4" xfId="15510"/>
    <cellStyle name="20% - Accent1 4 2 9 5" xfId="15511"/>
    <cellStyle name="20% - Accent1 4 3" xfId="172"/>
    <cellStyle name="20% - Accent1 4 3 10" xfId="15512"/>
    <cellStyle name="20% - Accent1 4 3 10 2" xfId="15513"/>
    <cellStyle name="20% - Accent1 4 3 10 3" xfId="15514"/>
    <cellStyle name="20% - Accent1 4 3 11" xfId="15515"/>
    <cellStyle name="20% - Accent1 4 3 11 2" xfId="15516"/>
    <cellStyle name="20% - Accent1 4 3 12" xfId="15517"/>
    <cellStyle name="20% - Accent1 4 3 13" xfId="15518"/>
    <cellStyle name="20% - Accent1 4 3 14" xfId="15519"/>
    <cellStyle name="20% - Accent1 4 3 2" xfId="173"/>
    <cellStyle name="20% - Accent1 4 3 2 10" xfId="15520"/>
    <cellStyle name="20% - Accent1 4 3 2 10 2" xfId="15521"/>
    <cellStyle name="20% - Accent1 4 3 2 11" xfId="15522"/>
    <cellStyle name="20% - Accent1 4 3 2 12" xfId="15523"/>
    <cellStyle name="20% - Accent1 4 3 2 2" xfId="174"/>
    <cellStyle name="20% - Accent1 4 3 2 2 10" xfId="15524"/>
    <cellStyle name="20% - Accent1 4 3 2 2 2" xfId="175"/>
    <cellStyle name="20% - Accent1 4 3 2 2 2 2" xfId="15525"/>
    <cellStyle name="20% - Accent1 4 3 2 2 2 2 2" xfId="15526"/>
    <cellStyle name="20% - Accent1 4 3 2 2 2 2 2 2" xfId="15527"/>
    <cellStyle name="20% - Accent1 4 3 2 2 2 2 2 3" xfId="15528"/>
    <cellStyle name="20% - Accent1 4 3 2 2 2 2 3" xfId="15529"/>
    <cellStyle name="20% - Accent1 4 3 2 2 2 2 3 2" xfId="15530"/>
    <cellStyle name="20% - Accent1 4 3 2 2 2 2 3 3" xfId="15531"/>
    <cellStyle name="20% - Accent1 4 3 2 2 2 2 4" xfId="15532"/>
    <cellStyle name="20% - Accent1 4 3 2 2 2 2 4 2" xfId="15533"/>
    <cellStyle name="20% - Accent1 4 3 2 2 2 2 5" xfId="15534"/>
    <cellStyle name="20% - Accent1 4 3 2 2 2 2 6" xfId="15535"/>
    <cellStyle name="20% - Accent1 4 3 2 2 2 3" xfId="15536"/>
    <cellStyle name="20% - Accent1 4 3 2 2 2 3 2" xfId="15537"/>
    <cellStyle name="20% - Accent1 4 3 2 2 2 3 2 2" xfId="15538"/>
    <cellStyle name="20% - Accent1 4 3 2 2 2 3 2 3" xfId="15539"/>
    <cellStyle name="20% - Accent1 4 3 2 2 2 3 3" xfId="15540"/>
    <cellStyle name="20% - Accent1 4 3 2 2 2 3 3 2" xfId="15541"/>
    <cellStyle name="20% - Accent1 4 3 2 2 2 3 3 3" xfId="15542"/>
    <cellStyle name="20% - Accent1 4 3 2 2 2 3 4" xfId="15543"/>
    <cellStyle name="20% - Accent1 4 3 2 2 2 3 4 2" xfId="15544"/>
    <cellStyle name="20% - Accent1 4 3 2 2 2 3 5" xfId="15545"/>
    <cellStyle name="20% - Accent1 4 3 2 2 2 3 6" xfId="15546"/>
    <cellStyle name="20% - Accent1 4 3 2 2 2 4" xfId="15547"/>
    <cellStyle name="20% - Accent1 4 3 2 2 2 4 2" xfId="15548"/>
    <cellStyle name="20% - Accent1 4 3 2 2 2 4 2 2" xfId="15549"/>
    <cellStyle name="20% - Accent1 4 3 2 2 2 4 2 3" xfId="15550"/>
    <cellStyle name="20% - Accent1 4 3 2 2 2 4 3" xfId="15551"/>
    <cellStyle name="20% - Accent1 4 3 2 2 2 4 3 2" xfId="15552"/>
    <cellStyle name="20% - Accent1 4 3 2 2 2 4 4" xfId="15553"/>
    <cellStyle name="20% - Accent1 4 3 2 2 2 4 5" xfId="15554"/>
    <cellStyle name="20% - Accent1 4 3 2 2 2 5" xfId="15555"/>
    <cellStyle name="20% - Accent1 4 3 2 2 2 5 2" xfId="15556"/>
    <cellStyle name="20% - Accent1 4 3 2 2 2 5 3" xfId="15557"/>
    <cellStyle name="20% - Accent1 4 3 2 2 2 6" xfId="15558"/>
    <cellStyle name="20% - Accent1 4 3 2 2 2 6 2" xfId="15559"/>
    <cellStyle name="20% - Accent1 4 3 2 2 2 6 3" xfId="15560"/>
    <cellStyle name="20% - Accent1 4 3 2 2 2 7" xfId="15561"/>
    <cellStyle name="20% - Accent1 4 3 2 2 2 7 2" xfId="15562"/>
    <cellStyle name="20% - Accent1 4 3 2 2 2 8" xfId="15563"/>
    <cellStyle name="20% - Accent1 4 3 2 2 2 9" xfId="15564"/>
    <cellStyle name="20% - Accent1 4 3 2 2 3" xfId="15565"/>
    <cellStyle name="20% - Accent1 4 3 2 2 3 2" xfId="15566"/>
    <cellStyle name="20% - Accent1 4 3 2 2 3 2 2" xfId="15567"/>
    <cellStyle name="20% - Accent1 4 3 2 2 3 2 3" xfId="15568"/>
    <cellStyle name="20% - Accent1 4 3 2 2 3 3" xfId="15569"/>
    <cellStyle name="20% - Accent1 4 3 2 2 3 3 2" xfId="15570"/>
    <cellStyle name="20% - Accent1 4 3 2 2 3 3 3" xfId="15571"/>
    <cellStyle name="20% - Accent1 4 3 2 2 3 4" xfId="15572"/>
    <cellStyle name="20% - Accent1 4 3 2 2 3 4 2" xfId="15573"/>
    <cellStyle name="20% - Accent1 4 3 2 2 3 5" xfId="15574"/>
    <cellStyle name="20% - Accent1 4 3 2 2 3 6" xfId="15575"/>
    <cellStyle name="20% - Accent1 4 3 2 2 4" xfId="15576"/>
    <cellStyle name="20% - Accent1 4 3 2 2 4 2" xfId="15577"/>
    <cellStyle name="20% - Accent1 4 3 2 2 4 2 2" xfId="15578"/>
    <cellStyle name="20% - Accent1 4 3 2 2 4 2 3" xfId="15579"/>
    <cellStyle name="20% - Accent1 4 3 2 2 4 3" xfId="15580"/>
    <cellStyle name="20% - Accent1 4 3 2 2 4 3 2" xfId="15581"/>
    <cellStyle name="20% - Accent1 4 3 2 2 4 3 3" xfId="15582"/>
    <cellStyle name="20% - Accent1 4 3 2 2 4 4" xfId="15583"/>
    <cellStyle name="20% - Accent1 4 3 2 2 4 4 2" xfId="15584"/>
    <cellStyle name="20% - Accent1 4 3 2 2 4 5" xfId="15585"/>
    <cellStyle name="20% - Accent1 4 3 2 2 4 6" xfId="15586"/>
    <cellStyle name="20% - Accent1 4 3 2 2 5" xfId="15587"/>
    <cellStyle name="20% - Accent1 4 3 2 2 5 2" xfId="15588"/>
    <cellStyle name="20% - Accent1 4 3 2 2 5 2 2" xfId="15589"/>
    <cellStyle name="20% - Accent1 4 3 2 2 5 2 3" xfId="15590"/>
    <cellStyle name="20% - Accent1 4 3 2 2 5 3" xfId="15591"/>
    <cellStyle name="20% - Accent1 4 3 2 2 5 3 2" xfId="15592"/>
    <cellStyle name="20% - Accent1 4 3 2 2 5 4" xfId="15593"/>
    <cellStyle name="20% - Accent1 4 3 2 2 5 5" xfId="15594"/>
    <cellStyle name="20% - Accent1 4 3 2 2 6" xfId="15595"/>
    <cellStyle name="20% - Accent1 4 3 2 2 6 2" xfId="15596"/>
    <cellStyle name="20% - Accent1 4 3 2 2 6 3" xfId="15597"/>
    <cellStyle name="20% - Accent1 4 3 2 2 7" xfId="15598"/>
    <cellStyle name="20% - Accent1 4 3 2 2 7 2" xfId="15599"/>
    <cellStyle name="20% - Accent1 4 3 2 2 7 3" xfId="15600"/>
    <cellStyle name="20% - Accent1 4 3 2 2 8" xfId="15601"/>
    <cellStyle name="20% - Accent1 4 3 2 2 8 2" xfId="15602"/>
    <cellStyle name="20% - Accent1 4 3 2 2 9" xfId="15603"/>
    <cellStyle name="20% - Accent1 4 3 2 3" xfId="176"/>
    <cellStyle name="20% - Accent1 4 3 2 3 2" xfId="15604"/>
    <cellStyle name="20% - Accent1 4 3 2 3 2 2" xfId="15605"/>
    <cellStyle name="20% - Accent1 4 3 2 3 2 2 2" xfId="15606"/>
    <cellStyle name="20% - Accent1 4 3 2 3 2 2 3" xfId="15607"/>
    <cellStyle name="20% - Accent1 4 3 2 3 2 3" xfId="15608"/>
    <cellStyle name="20% - Accent1 4 3 2 3 2 3 2" xfId="15609"/>
    <cellStyle name="20% - Accent1 4 3 2 3 2 3 3" xfId="15610"/>
    <cellStyle name="20% - Accent1 4 3 2 3 2 4" xfId="15611"/>
    <cellStyle name="20% - Accent1 4 3 2 3 2 4 2" xfId="15612"/>
    <cellStyle name="20% - Accent1 4 3 2 3 2 5" xfId="15613"/>
    <cellStyle name="20% - Accent1 4 3 2 3 2 6" xfId="15614"/>
    <cellStyle name="20% - Accent1 4 3 2 3 3" xfId="15615"/>
    <cellStyle name="20% - Accent1 4 3 2 3 3 2" xfId="15616"/>
    <cellStyle name="20% - Accent1 4 3 2 3 3 2 2" xfId="15617"/>
    <cellStyle name="20% - Accent1 4 3 2 3 3 2 3" xfId="15618"/>
    <cellStyle name="20% - Accent1 4 3 2 3 3 3" xfId="15619"/>
    <cellStyle name="20% - Accent1 4 3 2 3 3 3 2" xfId="15620"/>
    <cellStyle name="20% - Accent1 4 3 2 3 3 3 3" xfId="15621"/>
    <cellStyle name="20% - Accent1 4 3 2 3 3 4" xfId="15622"/>
    <cellStyle name="20% - Accent1 4 3 2 3 3 4 2" xfId="15623"/>
    <cellStyle name="20% - Accent1 4 3 2 3 3 5" xfId="15624"/>
    <cellStyle name="20% - Accent1 4 3 2 3 3 6" xfId="15625"/>
    <cellStyle name="20% - Accent1 4 3 2 3 4" xfId="15626"/>
    <cellStyle name="20% - Accent1 4 3 2 3 4 2" xfId="15627"/>
    <cellStyle name="20% - Accent1 4 3 2 3 4 2 2" xfId="15628"/>
    <cellStyle name="20% - Accent1 4 3 2 3 4 2 3" xfId="15629"/>
    <cellStyle name="20% - Accent1 4 3 2 3 4 3" xfId="15630"/>
    <cellStyle name="20% - Accent1 4 3 2 3 4 3 2" xfId="15631"/>
    <cellStyle name="20% - Accent1 4 3 2 3 4 4" xfId="15632"/>
    <cellStyle name="20% - Accent1 4 3 2 3 4 5" xfId="15633"/>
    <cellStyle name="20% - Accent1 4 3 2 3 5" xfId="15634"/>
    <cellStyle name="20% - Accent1 4 3 2 3 5 2" xfId="15635"/>
    <cellStyle name="20% - Accent1 4 3 2 3 5 3" xfId="15636"/>
    <cellStyle name="20% - Accent1 4 3 2 3 6" xfId="15637"/>
    <cellStyle name="20% - Accent1 4 3 2 3 6 2" xfId="15638"/>
    <cellStyle name="20% - Accent1 4 3 2 3 6 3" xfId="15639"/>
    <cellStyle name="20% - Accent1 4 3 2 3 7" xfId="15640"/>
    <cellStyle name="20% - Accent1 4 3 2 3 7 2" xfId="15641"/>
    <cellStyle name="20% - Accent1 4 3 2 3 8" xfId="15642"/>
    <cellStyle name="20% - Accent1 4 3 2 3 9" xfId="15643"/>
    <cellStyle name="20% - Accent1 4 3 2 4" xfId="15644"/>
    <cellStyle name="20% - Accent1 4 3 2 4 2" xfId="15645"/>
    <cellStyle name="20% - Accent1 4 3 2 4 2 2" xfId="15646"/>
    <cellStyle name="20% - Accent1 4 3 2 4 2 2 2" xfId="15647"/>
    <cellStyle name="20% - Accent1 4 3 2 4 2 2 3" xfId="15648"/>
    <cellStyle name="20% - Accent1 4 3 2 4 2 3" xfId="15649"/>
    <cellStyle name="20% - Accent1 4 3 2 4 2 3 2" xfId="15650"/>
    <cellStyle name="20% - Accent1 4 3 2 4 2 3 3" xfId="15651"/>
    <cellStyle name="20% - Accent1 4 3 2 4 2 4" xfId="15652"/>
    <cellStyle name="20% - Accent1 4 3 2 4 2 4 2" xfId="15653"/>
    <cellStyle name="20% - Accent1 4 3 2 4 2 5" xfId="15654"/>
    <cellStyle name="20% - Accent1 4 3 2 4 2 6" xfId="15655"/>
    <cellStyle name="20% - Accent1 4 3 2 4 3" xfId="15656"/>
    <cellStyle name="20% - Accent1 4 3 2 4 3 2" xfId="15657"/>
    <cellStyle name="20% - Accent1 4 3 2 4 3 2 2" xfId="15658"/>
    <cellStyle name="20% - Accent1 4 3 2 4 3 2 3" xfId="15659"/>
    <cellStyle name="20% - Accent1 4 3 2 4 3 3" xfId="15660"/>
    <cellStyle name="20% - Accent1 4 3 2 4 3 3 2" xfId="15661"/>
    <cellStyle name="20% - Accent1 4 3 2 4 3 3 3" xfId="15662"/>
    <cellStyle name="20% - Accent1 4 3 2 4 3 4" xfId="15663"/>
    <cellStyle name="20% - Accent1 4 3 2 4 3 4 2" xfId="15664"/>
    <cellStyle name="20% - Accent1 4 3 2 4 3 5" xfId="15665"/>
    <cellStyle name="20% - Accent1 4 3 2 4 3 6" xfId="15666"/>
    <cellStyle name="20% - Accent1 4 3 2 4 4" xfId="15667"/>
    <cellStyle name="20% - Accent1 4 3 2 4 4 2" xfId="15668"/>
    <cellStyle name="20% - Accent1 4 3 2 4 4 2 2" xfId="15669"/>
    <cellStyle name="20% - Accent1 4 3 2 4 4 2 3" xfId="15670"/>
    <cellStyle name="20% - Accent1 4 3 2 4 4 3" xfId="15671"/>
    <cellStyle name="20% - Accent1 4 3 2 4 4 3 2" xfId="15672"/>
    <cellStyle name="20% - Accent1 4 3 2 4 4 4" xfId="15673"/>
    <cellStyle name="20% - Accent1 4 3 2 4 4 5" xfId="15674"/>
    <cellStyle name="20% - Accent1 4 3 2 4 5" xfId="15675"/>
    <cellStyle name="20% - Accent1 4 3 2 4 5 2" xfId="15676"/>
    <cellStyle name="20% - Accent1 4 3 2 4 5 3" xfId="15677"/>
    <cellStyle name="20% - Accent1 4 3 2 4 6" xfId="15678"/>
    <cellStyle name="20% - Accent1 4 3 2 4 6 2" xfId="15679"/>
    <cellStyle name="20% - Accent1 4 3 2 4 6 3" xfId="15680"/>
    <cellStyle name="20% - Accent1 4 3 2 4 7" xfId="15681"/>
    <cellStyle name="20% - Accent1 4 3 2 4 7 2" xfId="15682"/>
    <cellStyle name="20% - Accent1 4 3 2 4 8" xfId="15683"/>
    <cellStyle name="20% - Accent1 4 3 2 4 9" xfId="15684"/>
    <cellStyle name="20% - Accent1 4 3 2 5" xfId="15685"/>
    <cellStyle name="20% - Accent1 4 3 2 5 2" xfId="15686"/>
    <cellStyle name="20% - Accent1 4 3 2 5 2 2" xfId="15687"/>
    <cellStyle name="20% - Accent1 4 3 2 5 2 3" xfId="15688"/>
    <cellStyle name="20% - Accent1 4 3 2 5 3" xfId="15689"/>
    <cellStyle name="20% - Accent1 4 3 2 5 3 2" xfId="15690"/>
    <cellStyle name="20% - Accent1 4 3 2 5 3 3" xfId="15691"/>
    <cellStyle name="20% - Accent1 4 3 2 5 4" xfId="15692"/>
    <cellStyle name="20% - Accent1 4 3 2 5 4 2" xfId="15693"/>
    <cellStyle name="20% - Accent1 4 3 2 5 5" xfId="15694"/>
    <cellStyle name="20% - Accent1 4 3 2 5 6" xfId="15695"/>
    <cellStyle name="20% - Accent1 4 3 2 6" xfId="15696"/>
    <cellStyle name="20% - Accent1 4 3 2 6 2" xfId="15697"/>
    <cellStyle name="20% - Accent1 4 3 2 6 2 2" xfId="15698"/>
    <cellStyle name="20% - Accent1 4 3 2 6 2 3" xfId="15699"/>
    <cellStyle name="20% - Accent1 4 3 2 6 3" xfId="15700"/>
    <cellStyle name="20% - Accent1 4 3 2 6 3 2" xfId="15701"/>
    <cellStyle name="20% - Accent1 4 3 2 6 3 3" xfId="15702"/>
    <cellStyle name="20% - Accent1 4 3 2 6 4" xfId="15703"/>
    <cellStyle name="20% - Accent1 4 3 2 6 4 2" xfId="15704"/>
    <cellStyle name="20% - Accent1 4 3 2 6 5" xfId="15705"/>
    <cellStyle name="20% - Accent1 4 3 2 6 6" xfId="15706"/>
    <cellStyle name="20% - Accent1 4 3 2 7" xfId="15707"/>
    <cellStyle name="20% - Accent1 4 3 2 7 2" xfId="15708"/>
    <cellStyle name="20% - Accent1 4 3 2 7 2 2" xfId="15709"/>
    <cellStyle name="20% - Accent1 4 3 2 7 2 3" xfId="15710"/>
    <cellStyle name="20% - Accent1 4 3 2 7 3" xfId="15711"/>
    <cellStyle name="20% - Accent1 4 3 2 7 3 2" xfId="15712"/>
    <cellStyle name="20% - Accent1 4 3 2 7 4" xfId="15713"/>
    <cellStyle name="20% - Accent1 4 3 2 7 5" xfId="15714"/>
    <cellStyle name="20% - Accent1 4 3 2 8" xfId="15715"/>
    <cellStyle name="20% - Accent1 4 3 2 8 2" xfId="15716"/>
    <cellStyle name="20% - Accent1 4 3 2 8 3" xfId="15717"/>
    <cellStyle name="20% - Accent1 4 3 2 9" xfId="15718"/>
    <cellStyle name="20% - Accent1 4 3 2 9 2" xfId="15719"/>
    <cellStyle name="20% - Accent1 4 3 2 9 3" xfId="15720"/>
    <cellStyle name="20% - Accent1 4 3 3" xfId="177"/>
    <cellStyle name="20% - Accent1 4 3 3 10" xfId="15721"/>
    <cellStyle name="20% - Accent1 4 3 3 2" xfId="178"/>
    <cellStyle name="20% - Accent1 4 3 3 2 2" xfId="15722"/>
    <cellStyle name="20% - Accent1 4 3 3 2 2 2" xfId="15723"/>
    <cellStyle name="20% - Accent1 4 3 3 2 2 2 2" xfId="15724"/>
    <cellStyle name="20% - Accent1 4 3 3 2 2 2 3" xfId="15725"/>
    <cellStyle name="20% - Accent1 4 3 3 2 2 3" xfId="15726"/>
    <cellStyle name="20% - Accent1 4 3 3 2 2 3 2" xfId="15727"/>
    <cellStyle name="20% - Accent1 4 3 3 2 2 3 3" xfId="15728"/>
    <cellStyle name="20% - Accent1 4 3 3 2 2 4" xfId="15729"/>
    <cellStyle name="20% - Accent1 4 3 3 2 2 4 2" xfId="15730"/>
    <cellStyle name="20% - Accent1 4 3 3 2 2 5" xfId="15731"/>
    <cellStyle name="20% - Accent1 4 3 3 2 2 6" xfId="15732"/>
    <cellStyle name="20% - Accent1 4 3 3 2 3" xfId="15733"/>
    <cellStyle name="20% - Accent1 4 3 3 2 3 2" xfId="15734"/>
    <cellStyle name="20% - Accent1 4 3 3 2 3 2 2" xfId="15735"/>
    <cellStyle name="20% - Accent1 4 3 3 2 3 2 3" xfId="15736"/>
    <cellStyle name="20% - Accent1 4 3 3 2 3 3" xfId="15737"/>
    <cellStyle name="20% - Accent1 4 3 3 2 3 3 2" xfId="15738"/>
    <cellStyle name="20% - Accent1 4 3 3 2 3 3 3" xfId="15739"/>
    <cellStyle name="20% - Accent1 4 3 3 2 3 4" xfId="15740"/>
    <cellStyle name="20% - Accent1 4 3 3 2 3 4 2" xfId="15741"/>
    <cellStyle name="20% - Accent1 4 3 3 2 3 5" xfId="15742"/>
    <cellStyle name="20% - Accent1 4 3 3 2 3 6" xfId="15743"/>
    <cellStyle name="20% - Accent1 4 3 3 2 4" xfId="15744"/>
    <cellStyle name="20% - Accent1 4 3 3 2 4 2" xfId="15745"/>
    <cellStyle name="20% - Accent1 4 3 3 2 4 2 2" xfId="15746"/>
    <cellStyle name="20% - Accent1 4 3 3 2 4 2 3" xfId="15747"/>
    <cellStyle name="20% - Accent1 4 3 3 2 4 3" xfId="15748"/>
    <cellStyle name="20% - Accent1 4 3 3 2 4 3 2" xfId="15749"/>
    <cellStyle name="20% - Accent1 4 3 3 2 4 4" xfId="15750"/>
    <cellStyle name="20% - Accent1 4 3 3 2 4 5" xfId="15751"/>
    <cellStyle name="20% - Accent1 4 3 3 2 5" xfId="15752"/>
    <cellStyle name="20% - Accent1 4 3 3 2 5 2" xfId="15753"/>
    <cellStyle name="20% - Accent1 4 3 3 2 5 3" xfId="15754"/>
    <cellStyle name="20% - Accent1 4 3 3 2 6" xfId="15755"/>
    <cellStyle name="20% - Accent1 4 3 3 2 6 2" xfId="15756"/>
    <cellStyle name="20% - Accent1 4 3 3 2 6 3" xfId="15757"/>
    <cellStyle name="20% - Accent1 4 3 3 2 7" xfId="15758"/>
    <cellStyle name="20% - Accent1 4 3 3 2 7 2" xfId="15759"/>
    <cellStyle name="20% - Accent1 4 3 3 2 8" xfId="15760"/>
    <cellStyle name="20% - Accent1 4 3 3 2 9" xfId="15761"/>
    <cellStyle name="20% - Accent1 4 3 3 3" xfId="15762"/>
    <cellStyle name="20% - Accent1 4 3 3 3 2" xfId="15763"/>
    <cellStyle name="20% - Accent1 4 3 3 3 2 2" xfId="15764"/>
    <cellStyle name="20% - Accent1 4 3 3 3 2 3" xfId="15765"/>
    <cellStyle name="20% - Accent1 4 3 3 3 3" xfId="15766"/>
    <cellStyle name="20% - Accent1 4 3 3 3 3 2" xfId="15767"/>
    <cellStyle name="20% - Accent1 4 3 3 3 3 3" xfId="15768"/>
    <cellStyle name="20% - Accent1 4 3 3 3 4" xfId="15769"/>
    <cellStyle name="20% - Accent1 4 3 3 3 4 2" xfId="15770"/>
    <cellStyle name="20% - Accent1 4 3 3 3 5" xfId="15771"/>
    <cellStyle name="20% - Accent1 4 3 3 3 6" xfId="15772"/>
    <cellStyle name="20% - Accent1 4 3 3 4" xfId="15773"/>
    <cellStyle name="20% - Accent1 4 3 3 4 2" xfId="15774"/>
    <cellStyle name="20% - Accent1 4 3 3 4 2 2" xfId="15775"/>
    <cellStyle name="20% - Accent1 4 3 3 4 2 3" xfId="15776"/>
    <cellStyle name="20% - Accent1 4 3 3 4 3" xfId="15777"/>
    <cellStyle name="20% - Accent1 4 3 3 4 3 2" xfId="15778"/>
    <cellStyle name="20% - Accent1 4 3 3 4 3 3" xfId="15779"/>
    <cellStyle name="20% - Accent1 4 3 3 4 4" xfId="15780"/>
    <cellStyle name="20% - Accent1 4 3 3 4 4 2" xfId="15781"/>
    <cellStyle name="20% - Accent1 4 3 3 4 5" xfId="15782"/>
    <cellStyle name="20% - Accent1 4 3 3 4 6" xfId="15783"/>
    <cellStyle name="20% - Accent1 4 3 3 5" xfId="15784"/>
    <cellStyle name="20% - Accent1 4 3 3 5 2" xfId="15785"/>
    <cellStyle name="20% - Accent1 4 3 3 5 2 2" xfId="15786"/>
    <cellStyle name="20% - Accent1 4 3 3 5 2 3" xfId="15787"/>
    <cellStyle name="20% - Accent1 4 3 3 5 3" xfId="15788"/>
    <cellStyle name="20% - Accent1 4 3 3 5 3 2" xfId="15789"/>
    <cellStyle name="20% - Accent1 4 3 3 5 4" xfId="15790"/>
    <cellStyle name="20% - Accent1 4 3 3 5 5" xfId="15791"/>
    <cellStyle name="20% - Accent1 4 3 3 6" xfId="15792"/>
    <cellStyle name="20% - Accent1 4 3 3 6 2" xfId="15793"/>
    <cellStyle name="20% - Accent1 4 3 3 6 3" xfId="15794"/>
    <cellStyle name="20% - Accent1 4 3 3 7" xfId="15795"/>
    <cellStyle name="20% - Accent1 4 3 3 7 2" xfId="15796"/>
    <cellStyle name="20% - Accent1 4 3 3 7 3" xfId="15797"/>
    <cellStyle name="20% - Accent1 4 3 3 8" xfId="15798"/>
    <cellStyle name="20% - Accent1 4 3 3 8 2" xfId="15799"/>
    <cellStyle name="20% - Accent1 4 3 3 9" xfId="15800"/>
    <cellStyle name="20% - Accent1 4 3 4" xfId="179"/>
    <cellStyle name="20% - Accent1 4 3 4 2" xfId="15801"/>
    <cellStyle name="20% - Accent1 4 3 4 2 2" xfId="15802"/>
    <cellStyle name="20% - Accent1 4 3 4 2 2 2" xfId="15803"/>
    <cellStyle name="20% - Accent1 4 3 4 2 2 3" xfId="15804"/>
    <cellStyle name="20% - Accent1 4 3 4 2 3" xfId="15805"/>
    <cellStyle name="20% - Accent1 4 3 4 2 3 2" xfId="15806"/>
    <cellStyle name="20% - Accent1 4 3 4 2 3 3" xfId="15807"/>
    <cellStyle name="20% - Accent1 4 3 4 2 4" xfId="15808"/>
    <cellStyle name="20% - Accent1 4 3 4 2 4 2" xfId="15809"/>
    <cellStyle name="20% - Accent1 4 3 4 2 5" xfId="15810"/>
    <cellStyle name="20% - Accent1 4 3 4 2 6" xfId="15811"/>
    <cellStyle name="20% - Accent1 4 3 4 3" xfId="15812"/>
    <cellStyle name="20% - Accent1 4 3 4 3 2" xfId="15813"/>
    <cellStyle name="20% - Accent1 4 3 4 3 2 2" xfId="15814"/>
    <cellStyle name="20% - Accent1 4 3 4 3 2 3" xfId="15815"/>
    <cellStyle name="20% - Accent1 4 3 4 3 3" xfId="15816"/>
    <cellStyle name="20% - Accent1 4 3 4 3 3 2" xfId="15817"/>
    <cellStyle name="20% - Accent1 4 3 4 3 3 3" xfId="15818"/>
    <cellStyle name="20% - Accent1 4 3 4 3 4" xfId="15819"/>
    <cellStyle name="20% - Accent1 4 3 4 3 4 2" xfId="15820"/>
    <cellStyle name="20% - Accent1 4 3 4 3 5" xfId="15821"/>
    <cellStyle name="20% - Accent1 4 3 4 3 6" xfId="15822"/>
    <cellStyle name="20% - Accent1 4 3 4 4" xfId="15823"/>
    <cellStyle name="20% - Accent1 4 3 4 4 2" xfId="15824"/>
    <cellStyle name="20% - Accent1 4 3 4 4 2 2" xfId="15825"/>
    <cellStyle name="20% - Accent1 4 3 4 4 2 3" xfId="15826"/>
    <cellStyle name="20% - Accent1 4 3 4 4 3" xfId="15827"/>
    <cellStyle name="20% - Accent1 4 3 4 4 3 2" xfId="15828"/>
    <cellStyle name="20% - Accent1 4 3 4 4 4" xfId="15829"/>
    <cellStyle name="20% - Accent1 4 3 4 4 5" xfId="15830"/>
    <cellStyle name="20% - Accent1 4 3 4 5" xfId="15831"/>
    <cellStyle name="20% - Accent1 4 3 4 5 2" xfId="15832"/>
    <cellStyle name="20% - Accent1 4 3 4 5 3" xfId="15833"/>
    <cellStyle name="20% - Accent1 4 3 4 6" xfId="15834"/>
    <cellStyle name="20% - Accent1 4 3 4 6 2" xfId="15835"/>
    <cellStyle name="20% - Accent1 4 3 4 6 3" xfId="15836"/>
    <cellStyle name="20% - Accent1 4 3 4 7" xfId="15837"/>
    <cellStyle name="20% - Accent1 4 3 4 7 2" xfId="15838"/>
    <cellStyle name="20% - Accent1 4 3 4 8" xfId="15839"/>
    <cellStyle name="20% - Accent1 4 3 4 9" xfId="15840"/>
    <cellStyle name="20% - Accent1 4 3 5" xfId="8693"/>
    <cellStyle name="20% - Accent1 4 3 5 2" xfId="15841"/>
    <cellStyle name="20% - Accent1 4 3 5 2 2" xfId="15842"/>
    <cellStyle name="20% - Accent1 4 3 5 2 2 2" xfId="15843"/>
    <cellStyle name="20% - Accent1 4 3 5 2 2 3" xfId="15844"/>
    <cellStyle name="20% - Accent1 4 3 5 2 3" xfId="15845"/>
    <cellStyle name="20% - Accent1 4 3 5 2 3 2" xfId="15846"/>
    <cellStyle name="20% - Accent1 4 3 5 2 3 3" xfId="15847"/>
    <cellStyle name="20% - Accent1 4 3 5 2 4" xfId="15848"/>
    <cellStyle name="20% - Accent1 4 3 5 2 4 2" xfId="15849"/>
    <cellStyle name="20% - Accent1 4 3 5 2 5" xfId="15850"/>
    <cellStyle name="20% - Accent1 4 3 5 2 6" xfId="15851"/>
    <cellStyle name="20% - Accent1 4 3 5 3" xfId="15852"/>
    <cellStyle name="20% - Accent1 4 3 5 3 2" xfId="15853"/>
    <cellStyle name="20% - Accent1 4 3 5 3 2 2" xfId="15854"/>
    <cellStyle name="20% - Accent1 4 3 5 3 2 3" xfId="15855"/>
    <cellStyle name="20% - Accent1 4 3 5 3 3" xfId="15856"/>
    <cellStyle name="20% - Accent1 4 3 5 3 3 2" xfId="15857"/>
    <cellStyle name="20% - Accent1 4 3 5 3 3 3" xfId="15858"/>
    <cellStyle name="20% - Accent1 4 3 5 3 4" xfId="15859"/>
    <cellStyle name="20% - Accent1 4 3 5 3 4 2" xfId="15860"/>
    <cellStyle name="20% - Accent1 4 3 5 3 5" xfId="15861"/>
    <cellStyle name="20% - Accent1 4 3 5 3 6" xfId="15862"/>
    <cellStyle name="20% - Accent1 4 3 5 4" xfId="15863"/>
    <cellStyle name="20% - Accent1 4 3 5 4 2" xfId="15864"/>
    <cellStyle name="20% - Accent1 4 3 5 4 2 2" xfId="15865"/>
    <cellStyle name="20% - Accent1 4 3 5 4 2 3" xfId="15866"/>
    <cellStyle name="20% - Accent1 4 3 5 4 3" xfId="15867"/>
    <cellStyle name="20% - Accent1 4 3 5 4 3 2" xfId="15868"/>
    <cellStyle name="20% - Accent1 4 3 5 4 4" xfId="15869"/>
    <cellStyle name="20% - Accent1 4 3 5 4 5" xfId="15870"/>
    <cellStyle name="20% - Accent1 4 3 5 5" xfId="15871"/>
    <cellStyle name="20% - Accent1 4 3 5 5 2" xfId="15872"/>
    <cellStyle name="20% - Accent1 4 3 5 5 3" xfId="15873"/>
    <cellStyle name="20% - Accent1 4 3 5 6" xfId="15874"/>
    <cellStyle name="20% - Accent1 4 3 5 6 2" xfId="15875"/>
    <cellStyle name="20% - Accent1 4 3 5 6 3" xfId="15876"/>
    <cellStyle name="20% - Accent1 4 3 5 7" xfId="15877"/>
    <cellStyle name="20% - Accent1 4 3 5 7 2" xfId="15878"/>
    <cellStyle name="20% - Accent1 4 3 5 8" xfId="15879"/>
    <cellStyle name="20% - Accent1 4 3 5 9" xfId="15880"/>
    <cellStyle name="20% - Accent1 4 3 6" xfId="15881"/>
    <cellStyle name="20% - Accent1 4 3 6 2" xfId="15882"/>
    <cellStyle name="20% - Accent1 4 3 6 2 2" xfId="15883"/>
    <cellStyle name="20% - Accent1 4 3 6 2 3" xfId="15884"/>
    <cellStyle name="20% - Accent1 4 3 6 3" xfId="15885"/>
    <cellStyle name="20% - Accent1 4 3 6 3 2" xfId="15886"/>
    <cellStyle name="20% - Accent1 4 3 6 3 3" xfId="15887"/>
    <cellStyle name="20% - Accent1 4 3 6 4" xfId="15888"/>
    <cellStyle name="20% - Accent1 4 3 6 4 2" xfId="15889"/>
    <cellStyle name="20% - Accent1 4 3 6 5" xfId="15890"/>
    <cellStyle name="20% - Accent1 4 3 6 6" xfId="15891"/>
    <cellStyle name="20% - Accent1 4 3 7" xfId="15892"/>
    <cellStyle name="20% - Accent1 4 3 7 2" xfId="15893"/>
    <cellStyle name="20% - Accent1 4 3 7 2 2" xfId="15894"/>
    <cellStyle name="20% - Accent1 4 3 7 2 3" xfId="15895"/>
    <cellStyle name="20% - Accent1 4 3 7 3" xfId="15896"/>
    <cellStyle name="20% - Accent1 4 3 7 3 2" xfId="15897"/>
    <cellStyle name="20% - Accent1 4 3 7 3 3" xfId="15898"/>
    <cellStyle name="20% - Accent1 4 3 7 4" xfId="15899"/>
    <cellStyle name="20% - Accent1 4 3 7 4 2" xfId="15900"/>
    <cellStyle name="20% - Accent1 4 3 7 5" xfId="15901"/>
    <cellStyle name="20% - Accent1 4 3 7 6" xfId="15902"/>
    <cellStyle name="20% - Accent1 4 3 8" xfId="15903"/>
    <cellStyle name="20% - Accent1 4 3 8 2" xfId="15904"/>
    <cellStyle name="20% - Accent1 4 3 8 2 2" xfId="15905"/>
    <cellStyle name="20% - Accent1 4 3 8 2 3" xfId="15906"/>
    <cellStyle name="20% - Accent1 4 3 8 3" xfId="15907"/>
    <cellStyle name="20% - Accent1 4 3 8 3 2" xfId="15908"/>
    <cellStyle name="20% - Accent1 4 3 8 4" xfId="15909"/>
    <cellStyle name="20% - Accent1 4 3 8 5" xfId="15910"/>
    <cellStyle name="20% - Accent1 4 3 9" xfId="15911"/>
    <cellStyle name="20% - Accent1 4 3 9 2" xfId="15912"/>
    <cellStyle name="20% - Accent1 4 3 9 3" xfId="15913"/>
    <cellStyle name="20% - Accent1 4 4" xfId="180"/>
    <cellStyle name="20% - Accent1 4 4 10" xfId="15914"/>
    <cellStyle name="20% - Accent1 4 4 10 2" xfId="15915"/>
    <cellStyle name="20% - Accent1 4 4 11" xfId="15916"/>
    <cellStyle name="20% - Accent1 4 4 12" xfId="15917"/>
    <cellStyle name="20% - Accent1 4 4 2" xfId="181"/>
    <cellStyle name="20% - Accent1 4 4 2 10" xfId="15918"/>
    <cellStyle name="20% - Accent1 4 4 2 2" xfId="182"/>
    <cellStyle name="20% - Accent1 4 4 2 2 2" xfId="15919"/>
    <cellStyle name="20% - Accent1 4 4 2 2 2 2" xfId="15920"/>
    <cellStyle name="20% - Accent1 4 4 2 2 2 2 2" xfId="15921"/>
    <cellStyle name="20% - Accent1 4 4 2 2 2 2 3" xfId="15922"/>
    <cellStyle name="20% - Accent1 4 4 2 2 2 3" xfId="15923"/>
    <cellStyle name="20% - Accent1 4 4 2 2 2 3 2" xfId="15924"/>
    <cellStyle name="20% - Accent1 4 4 2 2 2 3 3" xfId="15925"/>
    <cellStyle name="20% - Accent1 4 4 2 2 2 4" xfId="15926"/>
    <cellStyle name="20% - Accent1 4 4 2 2 2 4 2" xfId="15927"/>
    <cellStyle name="20% - Accent1 4 4 2 2 2 5" xfId="15928"/>
    <cellStyle name="20% - Accent1 4 4 2 2 2 6" xfId="15929"/>
    <cellStyle name="20% - Accent1 4 4 2 2 3" xfId="15930"/>
    <cellStyle name="20% - Accent1 4 4 2 2 3 2" xfId="15931"/>
    <cellStyle name="20% - Accent1 4 4 2 2 3 2 2" xfId="15932"/>
    <cellStyle name="20% - Accent1 4 4 2 2 3 2 3" xfId="15933"/>
    <cellStyle name="20% - Accent1 4 4 2 2 3 3" xfId="15934"/>
    <cellStyle name="20% - Accent1 4 4 2 2 3 3 2" xfId="15935"/>
    <cellStyle name="20% - Accent1 4 4 2 2 3 3 3" xfId="15936"/>
    <cellStyle name="20% - Accent1 4 4 2 2 3 4" xfId="15937"/>
    <cellStyle name="20% - Accent1 4 4 2 2 3 4 2" xfId="15938"/>
    <cellStyle name="20% - Accent1 4 4 2 2 3 5" xfId="15939"/>
    <cellStyle name="20% - Accent1 4 4 2 2 3 6" xfId="15940"/>
    <cellStyle name="20% - Accent1 4 4 2 2 4" xfId="15941"/>
    <cellStyle name="20% - Accent1 4 4 2 2 4 2" xfId="15942"/>
    <cellStyle name="20% - Accent1 4 4 2 2 4 2 2" xfId="15943"/>
    <cellStyle name="20% - Accent1 4 4 2 2 4 2 3" xfId="15944"/>
    <cellStyle name="20% - Accent1 4 4 2 2 4 3" xfId="15945"/>
    <cellStyle name="20% - Accent1 4 4 2 2 4 3 2" xfId="15946"/>
    <cellStyle name="20% - Accent1 4 4 2 2 4 4" xfId="15947"/>
    <cellStyle name="20% - Accent1 4 4 2 2 4 5" xfId="15948"/>
    <cellStyle name="20% - Accent1 4 4 2 2 5" xfId="15949"/>
    <cellStyle name="20% - Accent1 4 4 2 2 5 2" xfId="15950"/>
    <cellStyle name="20% - Accent1 4 4 2 2 5 3" xfId="15951"/>
    <cellStyle name="20% - Accent1 4 4 2 2 6" xfId="15952"/>
    <cellStyle name="20% - Accent1 4 4 2 2 6 2" xfId="15953"/>
    <cellStyle name="20% - Accent1 4 4 2 2 6 3" xfId="15954"/>
    <cellStyle name="20% - Accent1 4 4 2 2 7" xfId="15955"/>
    <cellStyle name="20% - Accent1 4 4 2 2 7 2" xfId="15956"/>
    <cellStyle name="20% - Accent1 4 4 2 2 8" xfId="15957"/>
    <cellStyle name="20% - Accent1 4 4 2 2 9" xfId="15958"/>
    <cellStyle name="20% - Accent1 4 4 2 3" xfId="15959"/>
    <cellStyle name="20% - Accent1 4 4 2 3 2" xfId="15960"/>
    <cellStyle name="20% - Accent1 4 4 2 3 2 2" xfId="15961"/>
    <cellStyle name="20% - Accent1 4 4 2 3 2 3" xfId="15962"/>
    <cellStyle name="20% - Accent1 4 4 2 3 3" xfId="15963"/>
    <cellStyle name="20% - Accent1 4 4 2 3 3 2" xfId="15964"/>
    <cellStyle name="20% - Accent1 4 4 2 3 3 3" xfId="15965"/>
    <cellStyle name="20% - Accent1 4 4 2 3 4" xfId="15966"/>
    <cellStyle name="20% - Accent1 4 4 2 3 4 2" xfId="15967"/>
    <cellStyle name="20% - Accent1 4 4 2 3 5" xfId="15968"/>
    <cellStyle name="20% - Accent1 4 4 2 3 6" xfId="15969"/>
    <cellStyle name="20% - Accent1 4 4 2 4" xfId="15970"/>
    <cellStyle name="20% - Accent1 4 4 2 4 2" xfId="15971"/>
    <cellStyle name="20% - Accent1 4 4 2 4 2 2" xfId="15972"/>
    <cellStyle name="20% - Accent1 4 4 2 4 2 3" xfId="15973"/>
    <cellStyle name="20% - Accent1 4 4 2 4 3" xfId="15974"/>
    <cellStyle name="20% - Accent1 4 4 2 4 3 2" xfId="15975"/>
    <cellStyle name="20% - Accent1 4 4 2 4 3 3" xfId="15976"/>
    <cellStyle name="20% - Accent1 4 4 2 4 4" xfId="15977"/>
    <cellStyle name="20% - Accent1 4 4 2 4 4 2" xfId="15978"/>
    <cellStyle name="20% - Accent1 4 4 2 4 5" xfId="15979"/>
    <cellStyle name="20% - Accent1 4 4 2 4 6" xfId="15980"/>
    <cellStyle name="20% - Accent1 4 4 2 5" xfId="15981"/>
    <cellStyle name="20% - Accent1 4 4 2 5 2" xfId="15982"/>
    <cellStyle name="20% - Accent1 4 4 2 5 2 2" xfId="15983"/>
    <cellStyle name="20% - Accent1 4 4 2 5 2 3" xfId="15984"/>
    <cellStyle name="20% - Accent1 4 4 2 5 3" xfId="15985"/>
    <cellStyle name="20% - Accent1 4 4 2 5 3 2" xfId="15986"/>
    <cellStyle name="20% - Accent1 4 4 2 5 4" xfId="15987"/>
    <cellStyle name="20% - Accent1 4 4 2 5 5" xfId="15988"/>
    <cellStyle name="20% - Accent1 4 4 2 6" xfId="15989"/>
    <cellStyle name="20% - Accent1 4 4 2 6 2" xfId="15990"/>
    <cellStyle name="20% - Accent1 4 4 2 6 3" xfId="15991"/>
    <cellStyle name="20% - Accent1 4 4 2 7" xfId="15992"/>
    <cellStyle name="20% - Accent1 4 4 2 7 2" xfId="15993"/>
    <cellStyle name="20% - Accent1 4 4 2 7 3" xfId="15994"/>
    <cellStyle name="20% - Accent1 4 4 2 8" xfId="15995"/>
    <cellStyle name="20% - Accent1 4 4 2 8 2" xfId="15996"/>
    <cellStyle name="20% - Accent1 4 4 2 9" xfId="15997"/>
    <cellStyle name="20% - Accent1 4 4 3" xfId="183"/>
    <cellStyle name="20% - Accent1 4 4 3 2" xfId="15998"/>
    <cellStyle name="20% - Accent1 4 4 3 2 2" xfId="15999"/>
    <cellStyle name="20% - Accent1 4 4 3 2 2 2" xfId="16000"/>
    <cellStyle name="20% - Accent1 4 4 3 2 2 3" xfId="16001"/>
    <cellStyle name="20% - Accent1 4 4 3 2 3" xfId="16002"/>
    <cellStyle name="20% - Accent1 4 4 3 2 3 2" xfId="16003"/>
    <cellStyle name="20% - Accent1 4 4 3 2 3 3" xfId="16004"/>
    <cellStyle name="20% - Accent1 4 4 3 2 4" xfId="16005"/>
    <cellStyle name="20% - Accent1 4 4 3 2 4 2" xfId="16006"/>
    <cellStyle name="20% - Accent1 4 4 3 2 5" xfId="16007"/>
    <cellStyle name="20% - Accent1 4 4 3 2 6" xfId="16008"/>
    <cellStyle name="20% - Accent1 4 4 3 3" xfId="16009"/>
    <cellStyle name="20% - Accent1 4 4 3 3 2" xfId="16010"/>
    <cellStyle name="20% - Accent1 4 4 3 3 2 2" xfId="16011"/>
    <cellStyle name="20% - Accent1 4 4 3 3 2 3" xfId="16012"/>
    <cellStyle name="20% - Accent1 4 4 3 3 3" xfId="16013"/>
    <cellStyle name="20% - Accent1 4 4 3 3 3 2" xfId="16014"/>
    <cellStyle name="20% - Accent1 4 4 3 3 3 3" xfId="16015"/>
    <cellStyle name="20% - Accent1 4 4 3 3 4" xfId="16016"/>
    <cellStyle name="20% - Accent1 4 4 3 3 4 2" xfId="16017"/>
    <cellStyle name="20% - Accent1 4 4 3 3 5" xfId="16018"/>
    <cellStyle name="20% - Accent1 4 4 3 3 6" xfId="16019"/>
    <cellStyle name="20% - Accent1 4 4 3 4" xfId="16020"/>
    <cellStyle name="20% - Accent1 4 4 3 4 2" xfId="16021"/>
    <cellStyle name="20% - Accent1 4 4 3 4 2 2" xfId="16022"/>
    <cellStyle name="20% - Accent1 4 4 3 4 2 3" xfId="16023"/>
    <cellStyle name="20% - Accent1 4 4 3 4 3" xfId="16024"/>
    <cellStyle name="20% - Accent1 4 4 3 4 3 2" xfId="16025"/>
    <cellStyle name="20% - Accent1 4 4 3 4 4" xfId="16026"/>
    <cellStyle name="20% - Accent1 4 4 3 4 5" xfId="16027"/>
    <cellStyle name="20% - Accent1 4 4 3 5" xfId="16028"/>
    <cellStyle name="20% - Accent1 4 4 3 5 2" xfId="16029"/>
    <cellStyle name="20% - Accent1 4 4 3 5 3" xfId="16030"/>
    <cellStyle name="20% - Accent1 4 4 3 6" xfId="16031"/>
    <cellStyle name="20% - Accent1 4 4 3 6 2" xfId="16032"/>
    <cellStyle name="20% - Accent1 4 4 3 6 3" xfId="16033"/>
    <cellStyle name="20% - Accent1 4 4 3 7" xfId="16034"/>
    <cellStyle name="20% - Accent1 4 4 3 7 2" xfId="16035"/>
    <cellStyle name="20% - Accent1 4 4 3 8" xfId="16036"/>
    <cellStyle name="20% - Accent1 4 4 3 9" xfId="16037"/>
    <cellStyle name="20% - Accent1 4 4 4" xfId="16038"/>
    <cellStyle name="20% - Accent1 4 4 4 2" xfId="16039"/>
    <cellStyle name="20% - Accent1 4 4 4 2 2" xfId="16040"/>
    <cellStyle name="20% - Accent1 4 4 4 2 2 2" xfId="16041"/>
    <cellStyle name="20% - Accent1 4 4 4 2 2 3" xfId="16042"/>
    <cellStyle name="20% - Accent1 4 4 4 2 3" xfId="16043"/>
    <cellStyle name="20% - Accent1 4 4 4 2 3 2" xfId="16044"/>
    <cellStyle name="20% - Accent1 4 4 4 2 3 3" xfId="16045"/>
    <cellStyle name="20% - Accent1 4 4 4 2 4" xfId="16046"/>
    <cellStyle name="20% - Accent1 4 4 4 2 4 2" xfId="16047"/>
    <cellStyle name="20% - Accent1 4 4 4 2 5" xfId="16048"/>
    <cellStyle name="20% - Accent1 4 4 4 2 6" xfId="16049"/>
    <cellStyle name="20% - Accent1 4 4 4 3" xfId="16050"/>
    <cellStyle name="20% - Accent1 4 4 4 3 2" xfId="16051"/>
    <cellStyle name="20% - Accent1 4 4 4 3 2 2" xfId="16052"/>
    <cellStyle name="20% - Accent1 4 4 4 3 2 3" xfId="16053"/>
    <cellStyle name="20% - Accent1 4 4 4 3 3" xfId="16054"/>
    <cellStyle name="20% - Accent1 4 4 4 3 3 2" xfId="16055"/>
    <cellStyle name="20% - Accent1 4 4 4 3 3 3" xfId="16056"/>
    <cellStyle name="20% - Accent1 4 4 4 3 4" xfId="16057"/>
    <cellStyle name="20% - Accent1 4 4 4 3 4 2" xfId="16058"/>
    <cellStyle name="20% - Accent1 4 4 4 3 5" xfId="16059"/>
    <cellStyle name="20% - Accent1 4 4 4 3 6" xfId="16060"/>
    <cellStyle name="20% - Accent1 4 4 4 4" xfId="16061"/>
    <cellStyle name="20% - Accent1 4 4 4 4 2" xfId="16062"/>
    <cellStyle name="20% - Accent1 4 4 4 4 2 2" xfId="16063"/>
    <cellStyle name="20% - Accent1 4 4 4 4 2 3" xfId="16064"/>
    <cellStyle name="20% - Accent1 4 4 4 4 3" xfId="16065"/>
    <cellStyle name="20% - Accent1 4 4 4 4 3 2" xfId="16066"/>
    <cellStyle name="20% - Accent1 4 4 4 4 4" xfId="16067"/>
    <cellStyle name="20% - Accent1 4 4 4 4 5" xfId="16068"/>
    <cellStyle name="20% - Accent1 4 4 4 5" xfId="16069"/>
    <cellStyle name="20% - Accent1 4 4 4 5 2" xfId="16070"/>
    <cellStyle name="20% - Accent1 4 4 4 5 3" xfId="16071"/>
    <cellStyle name="20% - Accent1 4 4 4 6" xfId="16072"/>
    <cellStyle name="20% - Accent1 4 4 4 6 2" xfId="16073"/>
    <cellStyle name="20% - Accent1 4 4 4 6 3" xfId="16074"/>
    <cellStyle name="20% - Accent1 4 4 4 7" xfId="16075"/>
    <cellStyle name="20% - Accent1 4 4 4 7 2" xfId="16076"/>
    <cellStyle name="20% - Accent1 4 4 4 8" xfId="16077"/>
    <cellStyle name="20% - Accent1 4 4 4 9" xfId="16078"/>
    <cellStyle name="20% - Accent1 4 4 5" xfId="16079"/>
    <cellStyle name="20% - Accent1 4 4 5 2" xfId="16080"/>
    <cellStyle name="20% - Accent1 4 4 5 2 2" xfId="16081"/>
    <cellStyle name="20% - Accent1 4 4 5 2 3" xfId="16082"/>
    <cellStyle name="20% - Accent1 4 4 5 3" xfId="16083"/>
    <cellStyle name="20% - Accent1 4 4 5 3 2" xfId="16084"/>
    <cellStyle name="20% - Accent1 4 4 5 3 3" xfId="16085"/>
    <cellStyle name="20% - Accent1 4 4 5 4" xfId="16086"/>
    <cellStyle name="20% - Accent1 4 4 5 4 2" xfId="16087"/>
    <cellStyle name="20% - Accent1 4 4 5 5" xfId="16088"/>
    <cellStyle name="20% - Accent1 4 4 5 6" xfId="16089"/>
    <cellStyle name="20% - Accent1 4 4 6" xfId="16090"/>
    <cellStyle name="20% - Accent1 4 4 6 2" xfId="16091"/>
    <cellStyle name="20% - Accent1 4 4 6 2 2" xfId="16092"/>
    <cellStyle name="20% - Accent1 4 4 6 2 3" xfId="16093"/>
    <cellStyle name="20% - Accent1 4 4 6 3" xfId="16094"/>
    <cellStyle name="20% - Accent1 4 4 6 3 2" xfId="16095"/>
    <cellStyle name="20% - Accent1 4 4 6 3 3" xfId="16096"/>
    <cellStyle name="20% - Accent1 4 4 6 4" xfId="16097"/>
    <cellStyle name="20% - Accent1 4 4 6 4 2" xfId="16098"/>
    <cellStyle name="20% - Accent1 4 4 6 5" xfId="16099"/>
    <cellStyle name="20% - Accent1 4 4 6 6" xfId="16100"/>
    <cellStyle name="20% - Accent1 4 4 7" xfId="16101"/>
    <cellStyle name="20% - Accent1 4 4 7 2" xfId="16102"/>
    <cellStyle name="20% - Accent1 4 4 7 2 2" xfId="16103"/>
    <cellStyle name="20% - Accent1 4 4 7 2 3" xfId="16104"/>
    <cellStyle name="20% - Accent1 4 4 7 3" xfId="16105"/>
    <cellStyle name="20% - Accent1 4 4 7 3 2" xfId="16106"/>
    <cellStyle name="20% - Accent1 4 4 7 4" xfId="16107"/>
    <cellStyle name="20% - Accent1 4 4 7 5" xfId="16108"/>
    <cellStyle name="20% - Accent1 4 4 8" xfId="16109"/>
    <cellStyle name="20% - Accent1 4 4 8 2" xfId="16110"/>
    <cellStyle name="20% - Accent1 4 4 8 3" xfId="16111"/>
    <cellStyle name="20% - Accent1 4 4 9" xfId="16112"/>
    <cellStyle name="20% - Accent1 4 4 9 2" xfId="16113"/>
    <cellStyle name="20% - Accent1 4 4 9 3" xfId="16114"/>
    <cellStyle name="20% - Accent1 4 5" xfId="184"/>
    <cellStyle name="20% - Accent1 4 5 10" xfId="16115"/>
    <cellStyle name="20% - Accent1 4 5 2" xfId="185"/>
    <cellStyle name="20% - Accent1 4 5 2 2" xfId="16116"/>
    <cellStyle name="20% - Accent1 4 5 2 2 2" xfId="16117"/>
    <cellStyle name="20% - Accent1 4 5 2 2 2 2" xfId="16118"/>
    <cellStyle name="20% - Accent1 4 5 2 2 2 3" xfId="16119"/>
    <cellStyle name="20% - Accent1 4 5 2 2 3" xfId="16120"/>
    <cellStyle name="20% - Accent1 4 5 2 2 3 2" xfId="16121"/>
    <cellStyle name="20% - Accent1 4 5 2 2 3 3" xfId="16122"/>
    <cellStyle name="20% - Accent1 4 5 2 2 4" xfId="16123"/>
    <cellStyle name="20% - Accent1 4 5 2 2 4 2" xfId="16124"/>
    <cellStyle name="20% - Accent1 4 5 2 2 5" xfId="16125"/>
    <cellStyle name="20% - Accent1 4 5 2 2 6" xfId="16126"/>
    <cellStyle name="20% - Accent1 4 5 2 3" xfId="16127"/>
    <cellStyle name="20% - Accent1 4 5 2 3 2" xfId="16128"/>
    <cellStyle name="20% - Accent1 4 5 2 3 2 2" xfId="16129"/>
    <cellStyle name="20% - Accent1 4 5 2 3 2 3" xfId="16130"/>
    <cellStyle name="20% - Accent1 4 5 2 3 3" xfId="16131"/>
    <cellStyle name="20% - Accent1 4 5 2 3 3 2" xfId="16132"/>
    <cellStyle name="20% - Accent1 4 5 2 3 3 3" xfId="16133"/>
    <cellStyle name="20% - Accent1 4 5 2 3 4" xfId="16134"/>
    <cellStyle name="20% - Accent1 4 5 2 3 4 2" xfId="16135"/>
    <cellStyle name="20% - Accent1 4 5 2 3 5" xfId="16136"/>
    <cellStyle name="20% - Accent1 4 5 2 3 6" xfId="16137"/>
    <cellStyle name="20% - Accent1 4 5 2 4" xfId="16138"/>
    <cellStyle name="20% - Accent1 4 5 2 4 2" xfId="16139"/>
    <cellStyle name="20% - Accent1 4 5 2 4 2 2" xfId="16140"/>
    <cellStyle name="20% - Accent1 4 5 2 4 2 3" xfId="16141"/>
    <cellStyle name="20% - Accent1 4 5 2 4 3" xfId="16142"/>
    <cellStyle name="20% - Accent1 4 5 2 4 3 2" xfId="16143"/>
    <cellStyle name="20% - Accent1 4 5 2 4 4" xfId="16144"/>
    <cellStyle name="20% - Accent1 4 5 2 4 5" xfId="16145"/>
    <cellStyle name="20% - Accent1 4 5 2 5" xfId="16146"/>
    <cellStyle name="20% - Accent1 4 5 2 5 2" xfId="16147"/>
    <cellStyle name="20% - Accent1 4 5 2 5 3" xfId="16148"/>
    <cellStyle name="20% - Accent1 4 5 2 6" xfId="16149"/>
    <cellStyle name="20% - Accent1 4 5 2 6 2" xfId="16150"/>
    <cellStyle name="20% - Accent1 4 5 2 6 3" xfId="16151"/>
    <cellStyle name="20% - Accent1 4 5 2 7" xfId="16152"/>
    <cellStyle name="20% - Accent1 4 5 2 7 2" xfId="16153"/>
    <cellStyle name="20% - Accent1 4 5 2 8" xfId="16154"/>
    <cellStyle name="20% - Accent1 4 5 2 9" xfId="16155"/>
    <cellStyle name="20% - Accent1 4 5 3" xfId="16156"/>
    <cellStyle name="20% - Accent1 4 5 3 2" xfId="16157"/>
    <cellStyle name="20% - Accent1 4 5 3 2 2" xfId="16158"/>
    <cellStyle name="20% - Accent1 4 5 3 2 3" xfId="16159"/>
    <cellStyle name="20% - Accent1 4 5 3 3" xfId="16160"/>
    <cellStyle name="20% - Accent1 4 5 3 3 2" xfId="16161"/>
    <cellStyle name="20% - Accent1 4 5 3 3 3" xfId="16162"/>
    <cellStyle name="20% - Accent1 4 5 3 4" xfId="16163"/>
    <cellStyle name="20% - Accent1 4 5 3 4 2" xfId="16164"/>
    <cellStyle name="20% - Accent1 4 5 3 5" xfId="16165"/>
    <cellStyle name="20% - Accent1 4 5 3 6" xfId="16166"/>
    <cellStyle name="20% - Accent1 4 5 4" xfId="16167"/>
    <cellStyle name="20% - Accent1 4 5 4 2" xfId="16168"/>
    <cellStyle name="20% - Accent1 4 5 4 2 2" xfId="16169"/>
    <cellStyle name="20% - Accent1 4 5 4 2 3" xfId="16170"/>
    <cellStyle name="20% - Accent1 4 5 4 3" xfId="16171"/>
    <cellStyle name="20% - Accent1 4 5 4 3 2" xfId="16172"/>
    <cellStyle name="20% - Accent1 4 5 4 3 3" xfId="16173"/>
    <cellStyle name="20% - Accent1 4 5 4 4" xfId="16174"/>
    <cellStyle name="20% - Accent1 4 5 4 4 2" xfId="16175"/>
    <cellStyle name="20% - Accent1 4 5 4 5" xfId="16176"/>
    <cellStyle name="20% - Accent1 4 5 4 6" xfId="16177"/>
    <cellStyle name="20% - Accent1 4 5 5" xfId="16178"/>
    <cellStyle name="20% - Accent1 4 5 5 2" xfId="16179"/>
    <cellStyle name="20% - Accent1 4 5 5 2 2" xfId="16180"/>
    <cellStyle name="20% - Accent1 4 5 5 2 3" xfId="16181"/>
    <cellStyle name="20% - Accent1 4 5 5 3" xfId="16182"/>
    <cellStyle name="20% - Accent1 4 5 5 3 2" xfId="16183"/>
    <cellStyle name="20% - Accent1 4 5 5 4" xfId="16184"/>
    <cellStyle name="20% - Accent1 4 5 5 5" xfId="16185"/>
    <cellStyle name="20% - Accent1 4 5 6" xfId="16186"/>
    <cellStyle name="20% - Accent1 4 5 6 2" xfId="16187"/>
    <cellStyle name="20% - Accent1 4 5 6 3" xfId="16188"/>
    <cellStyle name="20% - Accent1 4 5 7" xfId="16189"/>
    <cellStyle name="20% - Accent1 4 5 7 2" xfId="16190"/>
    <cellStyle name="20% - Accent1 4 5 7 3" xfId="16191"/>
    <cellStyle name="20% - Accent1 4 5 8" xfId="16192"/>
    <cellStyle name="20% - Accent1 4 5 8 2" xfId="16193"/>
    <cellStyle name="20% - Accent1 4 5 9" xfId="16194"/>
    <cellStyle name="20% - Accent1 4 6" xfId="186"/>
    <cellStyle name="20% - Accent1 4 6 2" xfId="16195"/>
    <cellStyle name="20% - Accent1 4 6 2 2" xfId="16196"/>
    <cellStyle name="20% - Accent1 4 6 2 2 2" xfId="16197"/>
    <cellStyle name="20% - Accent1 4 6 2 2 3" xfId="16198"/>
    <cellStyle name="20% - Accent1 4 6 2 3" xfId="16199"/>
    <cellStyle name="20% - Accent1 4 6 2 3 2" xfId="16200"/>
    <cellStyle name="20% - Accent1 4 6 2 3 3" xfId="16201"/>
    <cellStyle name="20% - Accent1 4 6 2 4" xfId="16202"/>
    <cellStyle name="20% - Accent1 4 6 2 4 2" xfId="16203"/>
    <cellStyle name="20% - Accent1 4 6 2 5" xfId="16204"/>
    <cellStyle name="20% - Accent1 4 6 2 6" xfId="16205"/>
    <cellStyle name="20% - Accent1 4 6 3" xfId="16206"/>
    <cellStyle name="20% - Accent1 4 6 3 2" xfId="16207"/>
    <cellStyle name="20% - Accent1 4 6 3 2 2" xfId="16208"/>
    <cellStyle name="20% - Accent1 4 6 3 2 3" xfId="16209"/>
    <cellStyle name="20% - Accent1 4 6 3 3" xfId="16210"/>
    <cellStyle name="20% - Accent1 4 6 3 3 2" xfId="16211"/>
    <cellStyle name="20% - Accent1 4 6 3 3 3" xfId="16212"/>
    <cellStyle name="20% - Accent1 4 6 3 4" xfId="16213"/>
    <cellStyle name="20% - Accent1 4 6 3 4 2" xfId="16214"/>
    <cellStyle name="20% - Accent1 4 6 3 5" xfId="16215"/>
    <cellStyle name="20% - Accent1 4 6 3 6" xfId="16216"/>
    <cellStyle name="20% - Accent1 4 6 4" xfId="16217"/>
    <cellStyle name="20% - Accent1 4 6 4 2" xfId="16218"/>
    <cellStyle name="20% - Accent1 4 6 4 2 2" xfId="16219"/>
    <cellStyle name="20% - Accent1 4 6 4 2 3" xfId="16220"/>
    <cellStyle name="20% - Accent1 4 6 4 3" xfId="16221"/>
    <cellStyle name="20% - Accent1 4 6 4 3 2" xfId="16222"/>
    <cellStyle name="20% - Accent1 4 6 4 4" xfId="16223"/>
    <cellStyle name="20% - Accent1 4 6 4 5" xfId="16224"/>
    <cellStyle name="20% - Accent1 4 6 5" xfId="16225"/>
    <cellStyle name="20% - Accent1 4 6 5 2" xfId="16226"/>
    <cellStyle name="20% - Accent1 4 6 5 3" xfId="16227"/>
    <cellStyle name="20% - Accent1 4 6 6" xfId="16228"/>
    <cellStyle name="20% - Accent1 4 6 6 2" xfId="16229"/>
    <cellStyle name="20% - Accent1 4 6 6 3" xfId="16230"/>
    <cellStyle name="20% - Accent1 4 6 7" xfId="16231"/>
    <cellStyle name="20% - Accent1 4 6 7 2" xfId="16232"/>
    <cellStyle name="20% - Accent1 4 6 8" xfId="16233"/>
    <cellStyle name="20% - Accent1 4 6 9" xfId="16234"/>
    <cellStyle name="20% - Accent1 4 7" xfId="13517"/>
    <cellStyle name="20% - Accent1 4 7 2" xfId="16235"/>
    <cellStyle name="20% - Accent1 4 7 2 2" xfId="16236"/>
    <cellStyle name="20% - Accent1 4 7 2 2 2" xfId="16237"/>
    <cellStyle name="20% - Accent1 4 7 2 2 3" xfId="16238"/>
    <cellStyle name="20% - Accent1 4 7 2 3" xfId="16239"/>
    <cellStyle name="20% - Accent1 4 7 2 3 2" xfId="16240"/>
    <cellStyle name="20% - Accent1 4 7 2 3 3" xfId="16241"/>
    <cellStyle name="20% - Accent1 4 7 2 4" xfId="16242"/>
    <cellStyle name="20% - Accent1 4 7 2 4 2" xfId="16243"/>
    <cellStyle name="20% - Accent1 4 7 2 5" xfId="16244"/>
    <cellStyle name="20% - Accent1 4 7 2 6" xfId="16245"/>
    <cellStyle name="20% - Accent1 4 7 3" xfId="16246"/>
    <cellStyle name="20% - Accent1 4 7 3 2" xfId="16247"/>
    <cellStyle name="20% - Accent1 4 7 3 2 2" xfId="16248"/>
    <cellStyle name="20% - Accent1 4 7 3 2 3" xfId="16249"/>
    <cellStyle name="20% - Accent1 4 7 3 3" xfId="16250"/>
    <cellStyle name="20% - Accent1 4 7 3 3 2" xfId="16251"/>
    <cellStyle name="20% - Accent1 4 7 3 3 3" xfId="16252"/>
    <cellStyle name="20% - Accent1 4 7 3 4" xfId="16253"/>
    <cellStyle name="20% - Accent1 4 7 3 4 2" xfId="16254"/>
    <cellStyle name="20% - Accent1 4 7 3 5" xfId="16255"/>
    <cellStyle name="20% - Accent1 4 7 3 6" xfId="16256"/>
    <cellStyle name="20% - Accent1 4 7 4" xfId="16257"/>
    <cellStyle name="20% - Accent1 4 7 4 2" xfId="16258"/>
    <cellStyle name="20% - Accent1 4 7 4 2 2" xfId="16259"/>
    <cellStyle name="20% - Accent1 4 7 4 2 3" xfId="16260"/>
    <cellStyle name="20% - Accent1 4 7 4 3" xfId="16261"/>
    <cellStyle name="20% - Accent1 4 7 4 3 2" xfId="16262"/>
    <cellStyle name="20% - Accent1 4 7 4 4" xfId="16263"/>
    <cellStyle name="20% - Accent1 4 7 4 5" xfId="16264"/>
    <cellStyle name="20% - Accent1 4 7 5" xfId="16265"/>
    <cellStyle name="20% - Accent1 4 7 5 2" xfId="16266"/>
    <cellStyle name="20% - Accent1 4 7 5 3" xfId="16267"/>
    <cellStyle name="20% - Accent1 4 7 6" xfId="16268"/>
    <cellStyle name="20% - Accent1 4 7 6 2" xfId="16269"/>
    <cellStyle name="20% - Accent1 4 7 6 3" xfId="16270"/>
    <cellStyle name="20% - Accent1 4 7 7" xfId="16271"/>
    <cellStyle name="20% - Accent1 4 7 7 2" xfId="16272"/>
    <cellStyle name="20% - Accent1 4 7 8" xfId="16273"/>
    <cellStyle name="20% - Accent1 4 7 9" xfId="16274"/>
    <cellStyle name="20% - Accent1 4 8" xfId="16275"/>
    <cellStyle name="20% - Accent1 4 8 2" xfId="16276"/>
    <cellStyle name="20% - Accent1 4 8 2 2" xfId="16277"/>
    <cellStyle name="20% - Accent1 4 8 2 3" xfId="16278"/>
    <cellStyle name="20% - Accent1 4 8 3" xfId="16279"/>
    <cellStyle name="20% - Accent1 4 8 3 2" xfId="16280"/>
    <cellStyle name="20% - Accent1 4 8 3 3" xfId="16281"/>
    <cellStyle name="20% - Accent1 4 8 4" xfId="16282"/>
    <cellStyle name="20% - Accent1 4 8 4 2" xfId="16283"/>
    <cellStyle name="20% - Accent1 4 8 5" xfId="16284"/>
    <cellStyle name="20% - Accent1 4 8 6" xfId="16285"/>
    <cellStyle name="20% - Accent1 4 9" xfId="16286"/>
    <cellStyle name="20% - Accent1 4 9 2" xfId="16287"/>
    <cellStyle name="20% - Accent1 4 9 2 2" xfId="16288"/>
    <cellStyle name="20% - Accent1 4 9 2 3" xfId="16289"/>
    <cellStyle name="20% - Accent1 4 9 3" xfId="16290"/>
    <cellStyle name="20% - Accent1 4 9 3 2" xfId="16291"/>
    <cellStyle name="20% - Accent1 4 9 3 3" xfId="16292"/>
    <cellStyle name="20% - Accent1 4 9 4" xfId="16293"/>
    <cellStyle name="20% - Accent1 4 9 4 2" xfId="16294"/>
    <cellStyle name="20% - Accent1 4 9 5" xfId="16295"/>
    <cellStyle name="20% - Accent1 4 9 6" xfId="16296"/>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xfId="62037" builtinId="34" customBuiltin="1"/>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4515"/>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4516"/>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4517"/>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297"/>
    <cellStyle name="20% - Accent2 4 10 2" xfId="16298"/>
    <cellStyle name="20% - Accent2 4 10 2 2" xfId="16299"/>
    <cellStyle name="20% - Accent2 4 10 2 3" xfId="16300"/>
    <cellStyle name="20% - Accent2 4 10 3" xfId="16301"/>
    <cellStyle name="20% - Accent2 4 10 3 2" xfId="16302"/>
    <cellStyle name="20% - Accent2 4 10 4" xfId="16303"/>
    <cellStyle name="20% - Accent2 4 10 5" xfId="16304"/>
    <cellStyle name="20% - Accent2 4 11" xfId="16305"/>
    <cellStyle name="20% - Accent2 4 11 2" xfId="16306"/>
    <cellStyle name="20% - Accent2 4 11 3" xfId="16307"/>
    <cellStyle name="20% - Accent2 4 12" xfId="16308"/>
    <cellStyle name="20% - Accent2 4 12 2" xfId="16309"/>
    <cellStyle name="20% - Accent2 4 12 3" xfId="16310"/>
    <cellStyle name="20% - Accent2 4 13" xfId="16311"/>
    <cellStyle name="20% - Accent2 4 13 2" xfId="16312"/>
    <cellStyle name="20% - Accent2 4 14" xfId="16313"/>
    <cellStyle name="20% - Accent2 4 15" xfId="16314"/>
    <cellStyle name="20% - Accent2 4 16" xfId="16315"/>
    <cellStyle name="20% - Accent2 4 2" xfId="373"/>
    <cellStyle name="20% - Accent2 4 2 10" xfId="16316"/>
    <cellStyle name="20% - Accent2 4 2 10 2" xfId="16317"/>
    <cellStyle name="20% - Accent2 4 2 10 3" xfId="16318"/>
    <cellStyle name="20% - Accent2 4 2 11" xfId="16319"/>
    <cellStyle name="20% - Accent2 4 2 11 2" xfId="16320"/>
    <cellStyle name="20% - Accent2 4 2 11 3" xfId="16321"/>
    <cellStyle name="20% - Accent2 4 2 12" xfId="16322"/>
    <cellStyle name="20% - Accent2 4 2 12 2" xfId="16323"/>
    <cellStyle name="20% - Accent2 4 2 13" xfId="16324"/>
    <cellStyle name="20% - Accent2 4 2 14" xfId="16325"/>
    <cellStyle name="20% - Accent2 4 2 15" xfId="16326"/>
    <cellStyle name="20% - Accent2 4 2 2" xfId="374"/>
    <cellStyle name="20% - Accent2 4 2 2 10" xfId="16327"/>
    <cellStyle name="20% - Accent2 4 2 2 10 2" xfId="16328"/>
    <cellStyle name="20% - Accent2 4 2 2 10 3" xfId="16329"/>
    <cellStyle name="20% - Accent2 4 2 2 11" xfId="16330"/>
    <cellStyle name="20% - Accent2 4 2 2 11 2" xfId="16331"/>
    <cellStyle name="20% - Accent2 4 2 2 12" xfId="16332"/>
    <cellStyle name="20% - Accent2 4 2 2 13" xfId="16333"/>
    <cellStyle name="20% - Accent2 4 2 2 2" xfId="375"/>
    <cellStyle name="20% - Accent2 4 2 2 2 10" xfId="16334"/>
    <cellStyle name="20% - Accent2 4 2 2 2 10 2" xfId="16335"/>
    <cellStyle name="20% - Accent2 4 2 2 2 11" xfId="16336"/>
    <cellStyle name="20% - Accent2 4 2 2 2 12" xfId="16337"/>
    <cellStyle name="20% - Accent2 4 2 2 2 2" xfId="376"/>
    <cellStyle name="20% - Accent2 4 2 2 2 2 10" xfId="16338"/>
    <cellStyle name="20% - Accent2 4 2 2 2 2 2" xfId="377"/>
    <cellStyle name="20% - Accent2 4 2 2 2 2 2 2" xfId="16339"/>
    <cellStyle name="20% - Accent2 4 2 2 2 2 2 2 2" xfId="16340"/>
    <cellStyle name="20% - Accent2 4 2 2 2 2 2 2 2 2" xfId="16341"/>
    <cellStyle name="20% - Accent2 4 2 2 2 2 2 2 2 3" xfId="16342"/>
    <cellStyle name="20% - Accent2 4 2 2 2 2 2 2 3" xfId="16343"/>
    <cellStyle name="20% - Accent2 4 2 2 2 2 2 2 3 2" xfId="16344"/>
    <cellStyle name="20% - Accent2 4 2 2 2 2 2 2 3 3" xfId="16345"/>
    <cellStyle name="20% - Accent2 4 2 2 2 2 2 2 4" xfId="16346"/>
    <cellStyle name="20% - Accent2 4 2 2 2 2 2 2 4 2" xfId="16347"/>
    <cellStyle name="20% - Accent2 4 2 2 2 2 2 2 5" xfId="16348"/>
    <cellStyle name="20% - Accent2 4 2 2 2 2 2 2 6" xfId="16349"/>
    <cellStyle name="20% - Accent2 4 2 2 2 2 2 3" xfId="16350"/>
    <cellStyle name="20% - Accent2 4 2 2 2 2 2 3 2" xfId="16351"/>
    <cellStyle name="20% - Accent2 4 2 2 2 2 2 3 2 2" xfId="16352"/>
    <cellStyle name="20% - Accent2 4 2 2 2 2 2 3 2 3" xfId="16353"/>
    <cellStyle name="20% - Accent2 4 2 2 2 2 2 3 3" xfId="16354"/>
    <cellStyle name="20% - Accent2 4 2 2 2 2 2 3 3 2" xfId="16355"/>
    <cellStyle name="20% - Accent2 4 2 2 2 2 2 3 3 3" xfId="16356"/>
    <cellStyle name="20% - Accent2 4 2 2 2 2 2 3 4" xfId="16357"/>
    <cellStyle name="20% - Accent2 4 2 2 2 2 2 3 4 2" xfId="16358"/>
    <cellStyle name="20% - Accent2 4 2 2 2 2 2 3 5" xfId="16359"/>
    <cellStyle name="20% - Accent2 4 2 2 2 2 2 3 6" xfId="16360"/>
    <cellStyle name="20% - Accent2 4 2 2 2 2 2 4" xfId="16361"/>
    <cellStyle name="20% - Accent2 4 2 2 2 2 2 4 2" xfId="16362"/>
    <cellStyle name="20% - Accent2 4 2 2 2 2 2 4 2 2" xfId="16363"/>
    <cellStyle name="20% - Accent2 4 2 2 2 2 2 4 2 3" xfId="16364"/>
    <cellStyle name="20% - Accent2 4 2 2 2 2 2 4 3" xfId="16365"/>
    <cellStyle name="20% - Accent2 4 2 2 2 2 2 4 3 2" xfId="16366"/>
    <cellStyle name="20% - Accent2 4 2 2 2 2 2 4 4" xfId="16367"/>
    <cellStyle name="20% - Accent2 4 2 2 2 2 2 4 5" xfId="16368"/>
    <cellStyle name="20% - Accent2 4 2 2 2 2 2 5" xfId="16369"/>
    <cellStyle name="20% - Accent2 4 2 2 2 2 2 5 2" xfId="16370"/>
    <cellStyle name="20% - Accent2 4 2 2 2 2 2 5 3" xfId="16371"/>
    <cellStyle name="20% - Accent2 4 2 2 2 2 2 6" xfId="16372"/>
    <cellStyle name="20% - Accent2 4 2 2 2 2 2 6 2" xfId="16373"/>
    <cellStyle name="20% - Accent2 4 2 2 2 2 2 6 3" xfId="16374"/>
    <cellStyle name="20% - Accent2 4 2 2 2 2 2 7" xfId="16375"/>
    <cellStyle name="20% - Accent2 4 2 2 2 2 2 7 2" xfId="16376"/>
    <cellStyle name="20% - Accent2 4 2 2 2 2 2 8" xfId="16377"/>
    <cellStyle name="20% - Accent2 4 2 2 2 2 2 9" xfId="16378"/>
    <cellStyle name="20% - Accent2 4 2 2 2 2 3" xfId="16379"/>
    <cellStyle name="20% - Accent2 4 2 2 2 2 3 2" xfId="16380"/>
    <cellStyle name="20% - Accent2 4 2 2 2 2 3 2 2" xfId="16381"/>
    <cellStyle name="20% - Accent2 4 2 2 2 2 3 2 3" xfId="16382"/>
    <cellStyle name="20% - Accent2 4 2 2 2 2 3 3" xfId="16383"/>
    <cellStyle name="20% - Accent2 4 2 2 2 2 3 3 2" xfId="16384"/>
    <cellStyle name="20% - Accent2 4 2 2 2 2 3 3 3" xfId="16385"/>
    <cellStyle name="20% - Accent2 4 2 2 2 2 3 4" xfId="16386"/>
    <cellStyle name="20% - Accent2 4 2 2 2 2 3 4 2" xfId="16387"/>
    <cellStyle name="20% - Accent2 4 2 2 2 2 3 5" xfId="16388"/>
    <cellStyle name="20% - Accent2 4 2 2 2 2 3 6" xfId="16389"/>
    <cellStyle name="20% - Accent2 4 2 2 2 2 4" xfId="16390"/>
    <cellStyle name="20% - Accent2 4 2 2 2 2 4 2" xfId="16391"/>
    <cellStyle name="20% - Accent2 4 2 2 2 2 4 2 2" xfId="16392"/>
    <cellStyle name="20% - Accent2 4 2 2 2 2 4 2 3" xfId="16393"/>
    <cellStyle name="20% - Accent2 4 2 2 2 2 4 3" xfId="16394"/>
    <cellStyle name="20% - Accent2 4 2 2 2 2 4 3 2" xfId="16395"/>
    <cellStyle name="20% - Accent2 4 2 2 2 2 4 3 3" xfId="16396"/>
    <cellStyle name="20% - Accent2 4 2 2 2 2 4 4" xfId="16397"/>
    <cellStyle name="20% - Accent2 4 2 2 2 2 4 4 2" xfId="16398"/>
    <cellStyle name="20% - Accent2 4 2 2 2 2 4 5" xfId="16399"/>
    <cellStyle name="20% - Accent2 4 2 2 2 2 4 6" xfId="16400"/>
    <cellStyle name="20% - Accent2 4 2 2 2 2 5" xfId="16401"/>
    <cellStyle name="20% - Accent2 4 2 2 2 2 5 2" xfId="16402"/>
    <cellStyle name="20% - Accent2 4 2 2 2 2 5 2 2" xfId="16403"/>
    <cellStyle name="20% - Accent2 4 2 2 2 2 5 2 3" xfId="16404"/>
    <cellStyle name="20% - Accent2 4 2 2 2 2 5 3" xfId="16405"/>
    <cellStyle name="20% - Accent2 4 2 2 2 2 5 3 2" xfId="16406"/>
    <cellStyle name="20% - Accent2 4 2 2 2 2 5 4" xfId="16407"/>
    <cellStyle name="20% - Accent2 4 2 2 2 2 5 5" xfId="16408"/>
    <cellStyle name="20% - Accent2 4 2 2 2 2 6" xfId="16409"/>
    <cellStyle name="20% - Accent2 4 2 2 2 2 6 2" xfId="16410"/>
    <cellStyle name="20% - Accent2 4 2 2 2 2 6 3" xfId="16411"/>
    <cellStyle name="20% - Accent2 4 2 2 2 2 7" xfId="16412"/>
    <cellStyle name="20% - Accent2 4 2 2 2 2 7 2" xfId="16413"/>
    <cellStyle name="20% - Accent2 4 2 2 2 2 7 3" xfId="16414"/>
    <cellStyle name="20% - Accent2 4 2 2 2 2 8" xfId="16415"/>
    <cellStyle name="20% - Accent2 4 2 2 2 2 8 2" xfId="16416"/>
    <cellStyle name="20% - Accent2 4 2 2 2 2 9" xfId="16417"/>
    <cellStyle name="20% - Accent2 4 2 2 2 3" xfId="378"/>
    <cellStyle name="20% - Accent2 4 2 2 2 3 2" xfId="16418"/>
    <cellStyle name="20% - Accent2 4 2 2 2 3 2 2" xfId="16419"/>
    <cellStyle name="20% - Accent2 4 2 2 2 3 2 2 2" xfId="16420"/>
    <cellStyle name="20% - Accent2 4 2 2 2 3 2 2 3" xfId="16421"/>
    <cellStyle name="20% - Accent2 4 2 2 2 3 2 3" xfId="16422"/>
    <cellStyle name="20% - Accent2 4 2 2 2 3 2 3 2" xfId="16423"/>
    <cellStyle name="20% - Accent2 4 2 2 2 3 2 3 3" xfId="16424"/>
    <cellStyle name="20% - Accent2 4 2 2 2 3 2 4" xfId="16425"/>
    <cellStyle name="20% - Accent2 4 2 2 2 3 2 4 2" xfId="16426"/>
    <cellStyle name="20% - Accent2 4 2 2 2 3 2 5" xfId="16427"/>
    <cellStyle name="20% - Accent2 4 2 2 2 3 2 6" xfId="16428"/>
    <cellStyle name="20% - Accent2 4 2 2 2 3 3" xfId="16429"/>
    <cellStyle name="20% - Accent2 4 2 2 2 3 3 2" xfId="16430"/>
    <cellStyle name="20% - Accent2 4 2 2 2 3 3 2 2" xfId="16431"/>
    <cellStyle name="20% - Accent2 4 2 2 2 3 3 2 3" xfId="16432"/>
    <cellStyle name="20% - Accent2 4 2 2 2 3 3 3" xfId="16433"/>
    <cellStyle name="20% - Accent2 4 2 2 2 3 3 3 2" xfId="16434"/>
    <cellStyle name="20% - Accent2 4 2 2 2 3 3 3 3" xfId="16435"/>
    <cellStyle name="20% - Accent2 4 2 2 2 3 3 4" xfId="16436"/>
    <cellStyle name="20% - Accent2 4 2 2 2 3 3 4 2" xfId="16437"/>
    <cellStyle name="20% - Accent2 4 2 2 2 3 3 5" xfId="16438"/>
    <cellStyle name="20% - Accent2 4 2 2 2 3 3 6" xfId="16439"/>
    <cellStyle name="20% - Accent2 4 2 2 2 3 4" xfId="16440"/>
    <cellStyle name="20% - Accent2 4 2 2 2 3 4 2" xfId="16441"/>
    <cellStyle name="20% - Accent2 4 2 2 2 3 4 2 2" xfId="16442"/>
    <cellStyle name="20% - Accent2 4 2 2 2 3 4 2 3" xfId="16443"/>
    <cellStyle name="20% - Accent2 4 2 2 2 3 4 3" xfId="16444"/>
    <cellStyle name="20% - Accent2 4 2 2 2 3 4 3 2" xfId="16445"/>
    <cellStyle name="20% - Accent2 4 2 2 2 3 4 4" xfId="16446"/>
    <cellStyle name="20% - Accent2 4 2 2 2 3 4 5" xfId="16447"/>
    <cellStyle name="20% - Accent2 4 2 2 2 3 5" xfId="16448"/>
    <cellStyle name="20% - Accent2 4 2 2 2 3 5 2" xfId="16449"/>
    <cellStyle name="20% - Accent2 4 2 2 2 3 5 3" xfId="16450"/>
    <cellStyle name="20% - Accent2 4 2 2 2 3 6" xfId="16451"/>
    <cellStyle name="20% - Accent2 4 2 2 2 3 6 2" xfId="16452"/>
    <cellStyle name="20% - Accent2 4 2 2 2 3 6 3" xfId="16453"/>
    <cellStyle name="20% - Accent2 4 2 2 2 3 7" xfId="16454"/>
    <cellStyle name="20% - Accent2 4 2 2 2 3 7 2" xfId="16455"/>
    <cellStyle name="20% - Accent2 4 2 2 2 3 8" xfId="16456"/>
    <cellStyle name="20% - Accent2 4 2 2 2 3 9" xfId="16457"/>
    <cellStyle name="20% - Accent2 4 2 2 2 4" xfId="16458"/>
    <cellStyle name="20% - Accent2 4 2 2 2 4 2" xfId="16459"/>
    <cellStyle name="20% - Accent2 4 2 2 2 4 2 2" xfId="16460"/>
    <cellStyle name="20% - Accent2 4 2 2 2 4 2 2 2" xfId="16461"/>
    <cellStyle name="20% - Accent2 4 2 2 2 4 2 2 3" xfId="16462"/>
    <cellStyle name="20% - Accent2 4 2 2 2 4 2 3" xfId="16463"/>
    <cellStyle name="20% - Accent2 4 2 2 2 4 2 3 2" xfId="16464"/>
    <cellStyle name="20% - Accent2 4 2 2 2 4 2 3 3" xfId="16465"/>
    <cellStyle name="20% - Accent2 4 2 2 2 4 2 4" xfId="16466"/>
    <cellStyle name="20% - Accent2 4 2 2 2 4 2 4 2" xfId="16467"/>
    <cellStyle name="20% - Accent2 4 2 2 2 4 2 5" xfId="16468"/>
    <cellStyle name="20% - Accent2 4 2 2 2 4 2 6" xfId="16469"/>
    <cellStyle name="20% - Accent2 4 2 2 2 4 3" xfId="16470"/>
    <cellStyle name="20% - Accent2 4 2 2 2 4 3 2" xfId="16471"/>
    <cellStyle name="20% - Accent2 4 2 2 2 4 3 2 2" xfId="16472"/>
    <cellStyle name="20% - Accent2 4 2 2 2 4 3 2 3" xfId="16473"/>
    <cellStyle name="20% - Accent2 4 2 2 2 4 3 3" xfId="16474"/>
    <cellStyle name="20% - Accent2 4 2 2 2 4 3 3 2" xfId="16475"/>
    <cellStyle name="20% - Accent2 4 2 2 2 4 3 3 3" xfId="16476"/>
    <cellStyle name="20% - Accent2 4 2 2 2 4 3 4" xfId="16477"/>
    <cellStyle name="20% - Accent2 4 2 2 2 4 3 4 2" xfId="16478"/>
    <cellStyle name="20% - Accent2 4 2 2 2 4 3 5" xfId="16479"/>
    <cellStyle name="20% - Accent2 4 2 2 2 4 3 6" xfId="16480"/>
    <cellStyle name="20% - Accent2 4 2 2 2 4 4" xfId="16481"/>
    <cellStyle name="20% - Accent2 4 2 2 2 4 4 2" xfId="16482"/>
    <cellStyle name="20% - Accent2 4 2 2 2 4 4 2 2" xfId="16483"/>
    <cellStyle name="20% - Accent2 4 2 2 2 4 4 2 3" xfId="16484"/>
    <cellStyle name="20% - Accent2 4 2 2 2 4 4 3" xfId="16485"/>
    <cellStyle name="20% - Accent2 4 2 2 2 4 4 3 2" xfId="16486"/>
    <cellStyle name="20% - Accent2 4 2 2 2 4 4 4" xfId="16487"/>
    <cellStyle name="20% - Accent2 4 2 2 2 4 4 5" xfId="16488"/>
    <cellStyle name="20% - Accent2 4 2 2 2 4 5" xfId="16489"/>
    <cellStyle name="20% - Accent2 4 2 2 2 4 5 2" xfId="16490"/>
    <cellStyle name="20% - Accent2 4 2 2 2 4 5 3" xfId="16491"/>
    <cellStyle name="20% - Accent2 4 2 2 2 4 6" xfId="16492"/>
    <cellStyle name="20% - Accent2 4 2 2 2 4 6 2" xfId="16493"/>
    <cellStyle name="20% - Accent2 4 2 2 2 4 6 3" xfId="16494"/>
    <cellStyle name="20% - Accent2 4 2 2 2 4 7" xfId="16495"/>
    <cellStyle name="20% - Accent2 4 2 2 2 4 7 2" xfId="16496"/>
    <cellStyle name="20% - Accent2 4 2 2 2 4 8" xfId="16497"/>
    <cellStyle name="20% - Accent2 4 2 2 2 4 9" xfId="16498"/>
    <cellStyle name="20% - Accent2 4 2 2 2 5" xfId="16499"/>
    <cellStyle name="20% - Accent2 4 2 2 2 5 2" xfId="16500"/>
    <cellStyle name="20% - Accent2 4 2 2 2 5 2 2" xfId="16501"/>
    <cellStyle name="20% - Accent2 4 2 2 2 5 2 3" xfId="16502"/>
    <cellStyle name="20% - Accent2 4 2 2 2 5 3" xfId="16503"/>
    <cellStyle name="20% - Accent2 4 2 2 2 5 3 2" xfId="16504"/>
    <cellStyle name="20% - Accent2 4 2 2 2 5 3 3" xfId="16505"/>
    <cellStyle name="20% - Accent2 4 2 2 2 5 4" xfId="16506"/>
    <cellStyle name="20% - Accent2 4 2 2 2 5 4 2" xfId="16507"/>
    <cellStyle name="20% - Accent2 4 2 2 2 5 5" xfId="16508"/>
    <cellStyle name="20% - Accent2 4 2 2 2 5 6" xfId="16509"/>
    <cellStyle name="20% - Accent2 4 2 2 2 6" xfId="16510"/>
    <cellStyle name="20% - Accent2 4 2 2 2 6 2" xfId="16511"/>
    <cellStyle name="20% - Accent2 4 2 2 2 6 2 2" xfId="16512"/>
    <cellStyle name="20% - Accent2 4 2 2 2 6 2 3" xfId="16513"/>
    <cellStyle name="20% - Accent2 4 2 2 2 6 3" xfId="16514"/>
    <cellStyle name="20% - Accent2 4 2 2 2 6 3 2" xfId="16515"/>
    <cellStyle name="20% - Accent2 4 2 2 2 6 3 3" xfId="16516"/>
    <cellStyle name="20% - Accent2 4 2 2 2 6 4" xfId="16517"/>
    <cellStyle name="20% - Accent2 4 2 2 2 6 4 2" xfId="16518"/>
    <cellStyle name="20% - Accent2 4 2 2 2 6 5" xfId="16519"/>
    <cellStyle name="20% - Accent2 4 2 2 2 6 6" xfId="16520"/>
    <cellStyle name="20% - Accent2 4 2 2 2 7" xfId="16521"/>
    <cellStyle name="20% - Accent2 4 2 2 2 7 2" xfId="16522"/>
    <cellStyle name="20% - Accent2 4 2 2 2 7 2 2" xfId="16523"/>
    <cellStyle name="20% - Accent2 4 2 2 2 7 2 3" xfId="16524"/>
    <cellStyle name="20% - Accent2 4 2 2 2 7 3" xfId="16525"/>
    <cellStyle name="20% - Accent2 4 2 2 2 7 3 2" xfId="16526"/>
    <cellStyle name="20% - Accent2 4 2 2 2 7 4" xfId="16527"/>
    <cellStyle name="20% - Accent2 4 2 2 2 7 5" xfId="16528"/>
    <cellStyle name="20% - Accent2 4 2 2 2 8" xfId="16529"/>
    <cellStyle name="20% - Accent2 4 2 2 2 8 2" xfId="16530"/>
    <cellStyle name="20% - Accent2 4 2 2 2 8 3" xfId="16531"/>
    <cellStyle name="20% - Accent2 4 2 2 2 9" xfId="16532"/>
    <cellStyle name="20% - Accent2 4 2 2 2 9 2" xfId="16533"/>
    <cellStyle name="20% - Accent2 4 2 2 2 9 3" xfId="16534"/>
    <cellStyle name="20% - Accent2 4 2 2 3" xfId="379"/>
    <cellStyle name="20% - Accent2 4 2 2 3 10" xfId="16535"/>
    <cellStyle name="20% - Accent2 4 2 2 3 2" xfId="380"/>
    <cellStyle name="20% - Accent2 4 2 2 3 2 2" xfId="16536"/>
    <cellStyle name="20% - Accent2 4 2 2 3 2 2 2" xfId="16537"/>
    <cellStyle name="20% - Accent2 4 2 2 3 2 2 2 2" xfId="16538"/>
    <cellStyle name="20% - Accent2 4 2 2 3 2 2 2 3" xfId="16539"/>
    <cellStyle name="20% - Accent2 4 2 2 3 2 2 3" xfId="16540"/>
    <cellStyle name="20% - Accent2 4 2 2 3 2 2 3 2" xfId="16541"/>
    <cellStyle name="20% - Accent2 4 2 2 3 2 2 3 3" xfId="16542"/>
    <cellStyle name="20% - Accent2 4 2 2 3 2 2 4" xfId="16543"/>
    <cellStyle name="20% - Accent2 4 2 2 3 2 2 4 2" xfId="16544"/>
    <cellStyle name="20% - Accent2 4 2 2 3 2 2 5" xfId="16545"/>
    <cellStyle name="20% - Accent2 4 2 2 3 2 2 6" xfId="16546"/>
    <cellStyle name="20% - Accent2 4 2 2 3 2 3" xfId="16547"/>
    <cellStyle name="20% - Accent2 4 2 2 3 2 3 2" xfId="16548"/>
    <cellStyle name="20% - Accent2 4 2 2 3 2 3 2 2" xfId="16549"/>
    <cellStyle name="20% - Accent2 4 2 2 3 2 3 2 3" xfId="16550"/>
    <cellStyle name="20% - Accent2 4 2 2 3 2 3 3" xfId="16551"/>
    <cellStyle name="20% - Accent2 4 2 2 3 2 3 3 2" xfId="16552"/>
    <cellStyle name="20% - Accent2 4 2 2 3 2 3 3 3" xfId="16553"/>
    <cellStyle name="20% - Accent2 4 2 2 3 2 3 4" xfId="16554"/>
    <cellStyle name="20% - Accent2 4 2 2 3 2 3 4 2" xfId="16555"/>
    <cellStyle name="20% - Accent2 4 2 2 3 2 3 5" xfId="16556"/>
    <cellStyle name="20% - Accent2 4 2 2 3 2 3 6" xfId="16557"/>
    <cellStyle name="20% - Accent2 4 2 2 3 2 4" xfId="16558"/>
    <cellStyle name="20% - Accent2 4 2 2 3 2 4 2" xfId="16559"/>
    <cellStyle name="20% - Accent2 4 2 2 3 2 4 2 2" xfId="16560"/>
    <cellStyle name="20% - Accent2 4 2 2 3 2 4 2 3" xfId="16561"/>
    <cellStyle name="20% - Accent2 4 2 2 3 2 4 3" xfId="16562"/>
    <cellStyle name="20% - Accent2 4 2 2 3 2 4 3 2" xfId="16563"/>
    <cellStyle name="20% - Accent2 4 2 2 3 2 4 4" xfId="16564"/>
    <cellStyle name="20% - Accent2 4 2 2 3 2 4 5" xfId="16565"/>
    <cellStyle name="20% - Accent2 4 2 2 3 2 5" xfId="16566"/>
    <cellStyle name="20% - Accent2 4 2 2 3 2 5 2" xfId="16567"/>
    <cellStyle name="20% - Accent2 4 2 2 3 2 5 3" xfId="16568"/>
    <cellStyle name="20% - Accent2 4 2 2 3 2 6" xfId="16569"/>
    <cellStyle name="20% - Accent2 4 2 2 3 2 6 2" xfId="16570"/>
    <cellStyle name="20% - Accent2 4 2 2 3 2 6 3" xfId="16571"/>
    <cellStyle name="20% - Accent2 4 2 2 3 2 7" xfId="16572"/>
    <cellStyle name="20% - Accent2 4 2 2 3 2 7 2" xfId="16573"/>
    <cellStyle name="20% - Accent2 4 2 2 3 2 8" xfId="16574"/>
    <cellStyle name="20% - Accent2 4 2 2 3 2 9" xfId="16575"/>
    <cellStyle name="20% - Accent2 4 2 2 3 3" xfId="16576"/>
    <cellStyle name="20% - Accent2 4 2 2 3 3 2" xfId="16577"/>
    <cellStyle name="20% - Accent2 4 2 2 3 3 2 2" xfId="16578"/>
    <cellStyle name="20% - Accent2 4 2 2 3 3 2 3" xfId="16579"/>
    <cellStyle name="20% - Accent2 4 2 2 3 3 3" xfId="16580"/>
    <cellStyle name="20% - Accent2 4 2 2 3 3 3 2" xfId="16581"/>
    <cellStyle name="20% - Accent2 4 2 2 3 3 3 3" xfId="16582"/>
    <cellStyle name="20% - Accent2 4 2 2 3 3 4" xfId="16583"/>
    <cellStyle name="20% - Accent2 4 2 2 3 3 4 2" xfId="16584"/>
    <cellStyle name="20% - Accent2 4 2 2 3 3 5" xfId="16585"/>
    <cellStyle name="20% - Accent2 4 2 2 3 3 6" xfId="16586"/>
    <cellStyle name="20% - Accent2 4 2 2 3 4" xfId="16587"/>
    <cellStyle name="20% - Accent2 4 2 2 3 4 2" xfId="16588"/>
    <cellStyle name="20% - Accent2 4 2 2 3 4 2 2" xfId="16589"/>
    <cellStyle name="20% - Accent2 4 2 2 3 4 2 3" xfId="16590"/>
    <cellStyle name="20% - Accent2 4 2 2 3 4 3" xfId="16591"/>
    <cellStyle name="20% - Accent2 4 2 2 3 4 3 2" xfId="16592"/>
    <cellStyle name="20% - Accent2 4 2 2 3 4 3 3" xfId="16593"/>
    <cellStyle name="20% - Accent2 4 2 2 3 4 4" xfId="16594"/>
    <cellStyle name="20% - Accent2 4 2 2 3 4 4 2" xfId="16595"/>
    <cellStyle name="20% - Accent2 4 2 2 3 4 5" xfId="16596"/>
    <cellStyle name="20% - Accent2 4 2 2 3 4 6" xfId="16597"/>
    <cellStyle name="20% - Accent2 4 2 2 3 5" xfId="16598"/>
    <cellStyle name="20% - Accent2 4 2 2 3 5 2" xfId="16599"/>
    <cellStyle name="20% - Accent2 4 2 2 3 5 2 2" xfId="16600"/>
    <cellStyle name="20% - Accent2 4 2 2 3 5 2 3" xfId="16601"/>
    <cellStyle name="20% - Accent2 4 2 2 3 5 3" xfId="16602"/>
    <cellStyle name="20% - Accent2 4 2 2 3 5 3 2" xfId="16603"/>
    <cellStyle name="20% - Accent2 4 2 2 3 5 4" xfId="16604"/>
    <cellStyle name="20% - Accent2 4 2 2 3 5 5" xfId="16605"/>
    <cellStyle name="20% - Accent2 4 2 2 3 6" xfId="16606"/>
    <cellStyle name="20% - Accent2 4 2 2 3 6 2" xfId="16607"/>
    <cellStyle name="20% - Accent2 4 2 2 3 6 3" xfId="16608"/>
    <cellStyle name="20% - Accent2 4 2 2 3 7" xfId="16609"/>
    <cellStyle name="20% - Accent2 4 2 2 3 7 2" xfId="16610"/>
    <cellStyle name="20% - Accent2 4 2 2 3 7 3" xfId="16611"/>
    <cellStyle name="20% - Accent2 4 2 2 3 8" xfId="16612"/>
    <cellStyle name="20% - Accent2 4 2 2 3 8 2" xfId="16613"/>
    <cellStyle name="20% - Accent2 4 2 2 3 9" xfId="16614"/>
    <cellStyle name="20% - Accent2 4 2 2 4" xfId="381"/>
    <cellStyle name="20% - Accent2 4 2 2 4 2" xfId="16615"/>
    <cellStyle name="20% - Accent2 4 2 2 4 2 2" xfId="16616"/>
    <cellStyle name="20% - Accent2 4 2 2 4 2 2 2" xfId="16617"/>
    <cellStyle name="20% - Accent2 4 2 2 4 2 2 3" xfId="16618"/>
    <cellStyle name="20% - Accent2 4 2 2 4 2 3" xfId="16619"/>
    <cellStyle name="20% - Accent2 4 2 2 4 2 3 2" xfId="16620"/>
    <cellStyle name="20% - Accent2 4 2 2 4 2 3 3" xfId="16621"/>
    <cellStyle name="20% - Accent2 4 2 2 4 2 4" xfId="16622"/>
    <cellStyle name="20% - Accent2 4 2 2 4 2 4 2" xfId="16623"/>
    <cellStyle name="20% - Accent2 4 2 2 4 2 5" xfId="16624"/>
    <cellStyle name="20% - Accent2 4 2 2 4 2 6" xfId="16625"/>
    <cellStyle name="20% - Accent2 4 2 2 4 3" xfId="16626"/>
    <cellStyle name="20% - Accent2 4 2 2 4 3 2" xfId="16627"/>
    <cellStyle name="20% - Accent2 4 2 2 4 3 2 2" xfId="16628"/>
    <cellStyle name="20% - Accent2 4 2 2 4 3 2 3" xfId="16629"/>
    <cellStyle name="20% - Accent2 4 2 2 4 3 3" xfId="16630"/>
    <cellStyle name="20% - Accent2 4 2 2 4 3 3 2" xfId="16631"/>
    <cellStyle name="20% - Accent2 4 2 2 4 3 3 3" xfId="16632"/>
    <cellStyle name="20% - Accent2 4 2 2 4 3 4" xfId="16633"/>
    <cellStyle name="20% - Accent2 4 2 2 4 3 4 2" xfId="16634"/>
    <cellStyle name="20% - Accent2 4 2 2 4 3 5" xfId="16635"/>
    <cellStyle name="20% - Accent2 4 2 2 4 3 6" xfId="16636"/>
    <cellStyle name="20% - Accent2 4 2 2 4 4" xfId="16637"/>
    <cellStyle name="20% - Accent2 4 2 2 4 4 2" xfId="16638"/>
    <cellStyle name="20% - Accent2 4 2 2 4 4 2 2" xfId="16639"/>
    <cellStyle name="20% - Accent2 4 2 2 4 4 2 3" xfId="16640"/>
    <cellStyle name="20% - Accent2 4 2 2 4 4 3" xfId="16641"/>
    <cellStyle name="20% - Accent2 4 2 2 4 4 3 2" xfId="16642"/>
    <cellStyle name="20% - Accent2 4 2 2 4 4 4" xfId="16643"/>
    <cellStyle name="20% - Accent2 4 2 2 4 4 5" xfId="16644"/>
    <cellStyle name="20% - Accent2 4 2 2 4 5" xfId="16645"/>
    <cellStyle name="20% - Accent2 4 2 2 4 5 2" xfId="16646"/>
    <cellStyle name="20% - Accent2 4 2 2 4 5 3" xfId="16647"/>
    <cellStyle name="20% - Accent2 4 2 2 4 6" xfId="16648"/>
    <cellStyle name="20% - Accent2 4 2 2 4 6 2" xfId="16649"/>
    <cellStyle name="20% - Accent2 4 2 2 4 6 3" xfId="16650"/>
    <cellStyle name="20% - Accent2 4 2 2 4 7" xfId="16651"/>
    <cellStyle name="20% - Accent2 4 2 2 4 7 2" xfId="16652"/>
    <cellStyle name="20% - Accent2 4 2 2 4 8" xfId="16653"/>
    <cellStyle name="20% - Accent2 4 2 2 4 9" xfId="16654"/>
    <cellStyle name="20% - Accent2 4 2 2 5" xfId="16655"/>
    <cellStyle name="20% - Accent2 4 2 2 5 2" xfId="16656"/>
    <cellStyle name="20% - Accent2 4 2 2 5 2 2" xfId="16657"/>
    <cellStyle name="20% - Accent2 4 2 2 5 2 2 2" xfId="16658"/>
    <cellStyle name="20% - Accent2 4 2 2 5 2 2 3" xfId="16659"/>
    <cellStyle name="20% - Accent2 4 2 2 5 2 3" xfId="16660"/>
    <cellStyle name="20% - Accent2 4 2 2 5 2 3 2" xfId="16661"/>
    <cellStyle name="20% - Accent2 4 2 2 5 2 3 3" xfId="16662"/>
    <cellStyle name="20% - Accent2 4 2 2 5 2 4" xfId="16663"/>
    <cellStyle name="20% - Accent2 4 2 2 5 2 4 2" xfId="16664"/>
    <cellStyle name="20% - Accent2 4 2 2 5 2 5" xfId="16665"/>
    <cellStyle name="20% - Accent2 4 2 2 5 2 6" xfId="16666"/>
    <cellStyle name="20% - Accent2 4 2 2 5 3" xfId="16667"/>
    <cellStyle name="20% - Accent2 4 2 2 5 3 2" xfId="16668"/>
    <cellStyle name="20% - Accent2 4 2 2 5 3 2 2" xfId="16669"/>
    <cellStyle name="20% - Accent2 4 2 2 5 3 2 3" xfId="16670"/>
    <cellStyle name="20% - Accent2 4 2 2 5 3 3" xfId="16671"/>
    <cellStyle name="20% - Accent2 4 2 2 5 3 3 2" xfId="16672"/>
    <cellStyle name="20% - Accent2 4 2 2 5 3 3 3" xfId="16673"/>
    <cellStyle name="20% - Accent2 4 2 2 5 3 4" xfId="16674"/>
    <cellStyle name="20% - Accent2 4 2 2 5 3 4 2" xfId="16675"/>
    <cellStyle name="20% - Accent2 4 2 2 5 3 5" xfId="16676"/>
    <cellStyle name="20% - Accent2 4 2 2 5 3 6" xfId="16677"/>
    <cellStyle name="20% - Accent2 4 2 2 5 4" xfId="16678"/>
    <cellStyle name="20% - Accent2 4 2 2 5 4 2" xfId="16679"/>
    <cellStyle name="20% - Accent2 4 2 2 5 4 2 2" xfId="16680"/>
    <cellStyle name="20% - Accent2 4 2 2 5 4 2 3" xfId="16681"/>
    <cellStyle name="20% - Accent2 4 2 2 5 4 3" xfId="16682"/>
    <cellStyle name="20% - Accent2 4 2 2 5 4 3 2" xfId="16683"/>
    <cellStyle name="20% - Accent2 4 2 2 5 4 4" xfId="16684"/>
    <cellStyle name="20% - Accent2 4 2 2 5 4 5" xfId="16685"/>
    <cellStyle name="20% - Accent2 4 2 2 5 5" xfId="16686"/>
    <cellStyle name="20% - Accent2 4 2 2 5 5 2" xfId="16687"/>
    <cellStyle name="20% - Accent2 4 2 2 5 5 3" xfId="16688"/>
    <cellStyle name="20% - Accent2 4 2 2 5 6" xfId="16689"/>
    <cellStyle name="20% - Accent2 4 2 2 5 6 2" xfId="16690"/>
    <cellStyle name="20% - Accent2 4 2 2 5 6 3" xfId="16691"/>
    <cellStyle name="20% - Accent2 4 2 2 5 7" xfId="16692"/>
    <cellStyle name="20% - Accent2 4 2 2 5 7 2" xfId="16693"/>
    <cellStyle name="20% - Accent2 4 2 2 5 8" xfId="16694"/>
    <cellStyle name="20% - Accent2 4 2 2 5 9" xfId="16695"/>
    <cellStyle name="20% - Accent2 4 2 2 6" xfId="16696"/>
    <cellStyle name="20% - Accent2 4 2 2 6 2" xfId="16697"/>
    <cellStyle name="20% - Accent2 4 2 2 6 2 2" xfId="16698"/>
    <cellStyle name="20% - Accent2 4 2 2 6 2 3" xfId="16699"/>
    <cellStyle name="20% - Accent2 4 2 2 6 3" xfId="16700"/>
    <cellStyle name="20% - Accent2 4 2 2 6 3 2" xfId="16701"/>
    <cellStyle name="20% - Accent2 4 2 2 6 3 3" xfId="16702"/>
    <cellStyle name="20% - Accent2 4 2 2 6 4" xfId="16703"/>
    <cellStyle name="20% - Accent2 4 2 2 6 4 2" xfId="16704"/>
    <cellStyle name="20% - Accent2 4 2 2 6 5" xfId="16705"/>
    <cellStyle name="20% - Accent2 4 2 2 6 6" xfId="16706"/>
    <cellStyle name="20% - Accent2 4 2 2 7" xfId="16707"/>
    <cellStyle name="20% - Accent2 4 2 2 7 2" xfId="16708"/>
    <cellStyle name="20% - Accent2 4 2 2 7 2 2" xfId="16709"/>
    <cellStyle name="20% - Accent2 4 2 2 7 2 3" xfId="16710"/>
    <cellStyle name="20% - Accent2 4 2 2 7 3" xfId="16711"/>
    <cellStyle name="20% - Accent2 4 2 2 7 3 2" xfId="16712"/>
    <cellStyle name="20% - Accent2 4 2 2 7 3 3" xfId="16713"/>
    <cellStyle name="20% - Accent2 4 2 2 7 4" xfId="16714"/>
    <cellStyle name="20% - Accent2 4 2 2 7 4 2" xfId="16715"/>
    <cellStyle name="20% - Accent2 4 2 2 7 5" xfId="16716"/>
    <cellStyle name="20% - Accent2 4 2 2 7 6" xfId="16717"/>
    <cellStyle name="20% - Accent2 4 2 2 8" xfId="16718"/>
    <cellStyle name="20% - Accent2 4 2 2 8 2" xfId="16719"/>
    <cellStyle name="20% - Accent2 4 2 2 8 2 2" xfId="16720"/>
    <cellStyle name="20% - Accent2 4 2 2 8 2 3" xfId="16721"/>
    <cellStyle name="20% - Accent2 4 2 2 8 3" xfId="16722"/>
    <cellStyle name="20% - Accent2 4 2 2 8 3 2" xfId="16723"/>
    <cellStyle name="20% - Accent2 4 2 2 8 4" xfId="16724"/>
    <cellStyle name="20% - Accent2 4 2 2 8 5" xfId="16725"/>
    <cellStyle name="20% - Accent2 4 2 2 9" xfId="16726"/>
    <cellStyle name="20% - Accent2 4 2 2 9 2" xfId="16727"/>
    <cellStyle name="20% - Accent2 4 2 2 9 3" xfId="16728"/>
    <cellStyle name="20% - Accent2 4 2 3" xfId="382"/>
    <cellStyle name="20% - Accent2 4 2 3 10" xfId="16729"/>
    <cellStyle name="20% - Accent2 4 2 3 10 2" xfId="16730"/>
    <cellStyle name="20% - Accent2 4 2 3 11" xfId="16731"/>
    <cellStyle name="20% - Accent2 4 2 3 12" xfId="16732"/>
    <cellStyle name="20% - Accent2 4 2 3 2" xfId="383"/>
    <cellStyle name="20% - Accent2 4 2 3 2 10" xfId="16733"/>
    <cellStyle name="20% - Accent2 4 2 3 2 2" xfId="384"/>
    <cellStyle name="20% - Accent2 4 2 3 2 2 2" xfId="16734"/>
    <cellStyle name="20% - Accent2 4 2 3 2 2 2 2" xfId="16735"/>
    <cellStyle name="20% - Accent2 4 2 3 2 2 2 2 2" xfId="16736"/>
    <cellStyle name="20% - Accent2 4 2 3 2 2 2 2 3" xfId="16737"/>
    <cellStyle name="20% - Accent2 4 2 3 2 2 2 3" xfId="16738"/>
    <cellStyle name="20% - Accent2 4 2 3 2 2 2 3 2" xfId="16739"/>
    <cellStyle name="20% - Accent2 4 2 3 2 2 2 3 3" xfId="16740"/>
    <cellStyle name="20% - Accent2 4 2 3 2 2 2 4" xfId="16741"/>
    <cellStyle name="20% - Accent2 4 2 3 2 2 2 4 2" xfId="16742"/>
    <cellStyle name="20% - Accent2 4 2 3 2 2 2 5" xfId="16743"/>
    <cellStyle name="20% - Accent2 4 2 3 2 2 2 6" xfId="16744"/>
    <cellStyle name="20% - Accent2 4 2 3 2 2 3" xfId="16745"/>
    <cellStyle name="20% - Accent2 4 2 3 2 2 3 2" xfId="16746"/>
    <cellStyle name="20% - Accent2 4 2 3 2 2 3 2 2" xfId="16747"/>
    <cellStyle name="20% - Accent2 4 2 3 2 2 3 2 3" xfId="16748"/>
    <cellStyle name="20% - Accent2 4 2 3 2 2 3 3" xfId="16749"/>
    <cellStyle name="20% - Accent2 4 2 3 2 2 3 3 2" xfId="16750"/>
    <cellStyle name="20% - Accent2 4 2 3 2 2 3 3 3" xfId="16751"/>
    <cellStyle name="20% - Accent2 4 2 3 2 2 3 4" xfId="16752"/>
    <cellStyle name="20% - Accent2 4 2 3 2 2 3 4 2" xfId="16753"/>
    <cellStyle name="20% - Accent2 4 2 3 2 2 3 5" xfId="16754"/>
    <cellStyle name="20% - Accent2 4 2 3 2 2 3 6" xfId="16755"/>
    <cellStyle name="20% - Accent2 4 2 3 2 2 4" xfId="16756"/>
    <cellStyle name="20% - Accent2 4 2 3 2 2 4 2" xfId="16757"/>
    <cellStyle name="20% - Accent2 4 2 3 2 2 4 2 2" xfId="16758"/>
    <cellStyle name="20% - Accent2 4 2 3 2 2 4 2 3" xfId="16759"/>
    <cellStyle name="20% - Accent2 4 2 3 2 2 4 3" xfId="16760"/>
    <cellStyle name="20% - Accent2 4 2 3 2 2 4 3 2" xfId="16761"/>
    <cellStyle name="20% - Accent2 4 2 3 2 2 4 4" xfId="16762"/>
    <cellStyle name="20% - Accent2 4 2 3 2 2 4 5" xfId="16763"/>
    <cellStyle name="20% - Accent2 4 2 3 2 2 5" xfId="16764"/>
    <cellStyle name="20% - Accent2 4 2 3 2 2 5 2" xfId="16765"/>
    <cellStyle name="20% - Accent2 4 2 3 2 2 5 3" xfId="16766"/>
    <cellStyle name="20% - Accent2 4 2 3 2 2 6" xfId="16767"/>
    <cellStyle name="20% - Accent2 4 2 3 2 2 6 2" xfId="16768"/>
    <cellStyle name="20% - Accent2 4 2 3 2 2 6 3" xfId="16769"/>
    <cellStyle name="20% - Accent2 4 2 3 2 2 7" xfId="16770"/>
    <cellStyle name="20% - Accent2 4 2 3 2 2 7 2" xfId="16771"/>
    <cellStyle name="20% - Accent2 4 2 3 2 2 8" xfId="16772"/>
    <cellStyle name="20% - Accent2 4 2 3 2 2 9" xfId="16773"/>
    <cellStyle name="20% - Accent2 4 2 3 2 3" xfId="16774"/>
    <cellStyle name="20% - Accent2 4 2 3 2 3 2" xfId="16775"/>
    <cellStyle name="20% - Accent2 4 2 3 2 3 2 2" xfId="16776"/>
    <cellStyle name="20% - Accent2 4 2 3 2 3 2 3" xfId="16777"/>
    <cellStyle name="20% - Accent2 4 2 3 2 3 3" xfId="16778"/>
    <cellStyle name="20% - Accent2 4 2 3 2 3 3 2" xfId="16779"/>
    <cellStyle name="20% - Accent2 4 2 3 2 3 3 3" xfId="16780"/>
    <cellStyle name="20% - Accent2 4 2 3 2 3 4" xfId="16781"/>
    <cellStyle name="20% - Accent2 4 2 3 2 3 4 2" xfId="16782"/>
    <cellStyle name="20% - Accent2 4 2 3 2 3 5" xfId="16783"/>
    <cellStyle name="20% - Accent2 4 2 3 2 3 6" xfId="16784"/>
    <cellStyle name="20% - Accent2 4 2 3 2 4" xfId="16785"/>
    <cellStyle name="20% - Accent2 4 2 3 2 4 2" xfId="16786"/>
    <cellStyle name="20% - Accent2 4 2 3 2 4 2 2" xfId="16787"/>
    <cellStyle name="20% - Accent2 4 2 3 2 4 2 3" xfId="16788"/>
    <cellStyle name="20% - Accent2 4 2 3 2 4 3" xfId="16789"/>
    <cellStyle name="20% - Accent2 4 2 3 2 4 3 2" xfId="16790"/>
    <cellStyle name="20% - Accent2 4 2 3 2 4 3 3" xfId="16791"/>
    <cellStyle name="20% - Accent2 4 2 3 2 4 4" xfId="16792"/>
    <cellStyle name="20% - Accent2 4 2 3 2 4 4 2" xfId="16793"/>
    <cellStyle name="20% - Accent2 4 2 3 2 4 5" xfId="16794"/>
    <cellStyle name="20% - Accent2 4 2 3 2 4 6" xfId="16795"/>
    <cellStyle name="20% - Accent2 4 2 3 2 5" xfId="16796"/>
    <cellStyle name="20% - Accent2 4 2 3 2 5 2" xfId="16797"/>
    <cellStyle name="20% - Accent2 4 2 3 2 5 2 2" xfId="16798"/>
    <cellStyle name="20% - Accent2 4 2 3 2 5 2 3" xfId="16799"/>
    <cellStyle name="20% - Accent2 4 2 3 2 5 3" xfId="16800"/>
    <cellStyle name="20% - Accent2 4 2 3 2 5 3 2" xfId="16801"/>
    <cellStyle name="20% - Accent2 4 2 3 2 5 4" xfId="16802"/>
    <cellStyle name="20% - Accent2 4 2 3 2 5 5" xfId="16803"/>
    <cellStyle name="20% - Accent2 4 2 3 2 6" xfId="16804"/>
    <cellStyle name="20% - Accent2 4 2 3 2 6 2" xfId="16805"/>
    <cellStyle name="20% - Accent2 4 2 3 2 6 3" xfId="16806"/>
    <cellStyle name="20% - Accent2 4 2 3 2 7" xfId="16807"/>
    <cellStyle name="20% - Accent2 4 2 3 2 7 2" xfId="16808"/>
    <cellStyle name="20% - Accent2 4 2 3 2 7 3" xfId="16809"/>
    <cellStyle name="20% - Accent2 4 2 3 2 8" xfId="16810"/>
    <cellStyle name="20% - Accent2 4 2 3 2 8 2" xfId="16811"/>
    <cellStyle name="20% - Accent2 4 2 3 2 9" xfId="16812"/>
    <cellStyle name="20% - Accent2 4 2 3 3" xfId="385"/>
    <cellStyle name="20% - Accent2 4 2 3 3 2" xfId="16813"/>
    <cellStyle name="20% - Accent2 4 2 3 3 2 2" xfId="16814"/>
    <cellStyle name="20% - Accent2 4 2 3 3 2 2 2" xfId="16815"/>
    <cellStyle name="20% - Accent2 4 2 3 3 2 2 3" xfId="16816"/>
    <cellStyle name="20% - Accent2 4 2 3 3 2 3" xfId="16817"/>
    <cellStyle name="20% - Accent2 4 2 3 3 2 3 2" xfId="16818"/>
    <cellStyle name="20% - Accent2 4 2 3 3 2 3 3" xfId="16819"/>
    <cellStyle name="20% - Accent2 4 2 3 3 2 4" xfId="16820"/>
    <cellStyle name="20% - Accent2 4 2 3 3 2 4 2" xfId="16821"/>
    <cellStyle name="20% - Accent2 4 2 3 3 2 5" xfId="16822"/>
    <cellStyle name="20% - Accent2 4 2 3 3 2 6" xfId="16823"/>
    <cellStyle name="20% - Accent2 4 2 3 3 3" xfId="16824"/>
    <cellStyle name="20% - Accent2 4 2 3 3 3 2" xfId="16825"/>
    <cellStyle name="20% - Accent2 4 2 3 3 3 2 2" xfId="16826"/>
    <cellStyle name="20% - Accent2 4 2 3 3 3 2 3" xfId="16827"/>
    <cellStyle name="20% - Accent2 4 2 3 3 3 3" xfId="16828"/>
    <cellStyle name="20% - Accent2 4 2 3 3 3 3 2" xfId="16829"/>
    <cellStyle name="20% - Accent2 4 2 3 3 3 3 3" xfId="16830"/>
    <cellStyle name="20% - Accent2 4 2 3 3 3 4" xfId="16831"/>
    <cellStyle name="20% - Accent2 4 2 3 3 3 4 2" xfId="16832"/>
    <cellStyle name="20% - Accent2 4 2 3 3 3 5" xfId="16833"/>
    <cellStyle name="20% - Accent2 4 2 3 3 3 6" xfId="16834"/>
    <cellStyle name="20% - Accent2 4 2 3 3 4" xfId="16835"/>
    <cellStyle name="20% - Accent2 4 2 3 3 4 2" xfId="16836"/>
    <cellStyle name="20% - Accent2 4 2 3 3 4 2 2" xfId="16837"/>
    <cellStyle name="20% - Accent2 4 2 3 3 4 2 3" xfId="16838"/>
    <cellStyle name="20% - Accent2 4 2 3 3 4 3" xfId="16839"/>
    <cellStyle name="20% - Accent2 4 2 3 3 4 3 2" xfId="16840"/>
    <cellStyle name="20% - Accent2 4 2 3 3 4 4" xfId="16841"/>
    <cellStyle name="20% - Accent2 4 2 3 3 4 5" xfId="16842"/>
    <cellStyle name="20% - Accent2 4 2 3 3 5" xfId="16843"/>
    <cellStyle name="20% - Accent2 4 2 3 3 5 2" xfId="16844"/>
    <cellStyle name="20% - Accent2 4 2 3 3 5 3" xfId="16845"/>
    <cellStyle name="20% - Accent2 4 2 3 3 6" xfId="16846"/>
    <cellStyle name="20% - Accent2 4 2 3 3 6 2" xfId="16847"/>
    <cellStyle name="20% - Accent2 4 2 3 3 6 3" xfId="16848"/>
    <cellStyle name="20% - Accent2 4 2 3 3 7" xfId="16849"/>
    <cellStyle name="20% - Accent2 4 2 3 3 7 2" xfId="16850"/>
    <cellStyle name="20% - Accent2 4 2 3 3 8" xfId="16851"/>
    <cellStyle name="20% - Accent2 4 2 3 3 9" xfId="16852"/>
    <cellStyle name="20% - Accent2 4 2 3 4" xfId="16853"/>
    <cellStyle name="20% - Accent2 4 2 3 4 2" xfId="16854"/>
    <cellStyle name="20% - Accent2 4 2 3 4 2 2" xfId="16855"/>
    <cellStyle name="20% - Accent2 4 2 3 4 2 2 2" xfId="16856"/>
    <cellStyle name="20% - Accent2 4 2 3 4 2 2 3" xfId="16857"/>
    <cellStyle name="20% - Accent2 4 2 3 4 2 3" xfId="16858"/>
    <cellStyle name="20% - Accent2 4 2 3 4 2 3 2" xfId="16859"/>
    <cellStyle name="20% - Accent2 4 2 3 4 2 3 3" xfId="16860"/>
    <cellStyle name="20% - Accent2 4 2 3 4 2 4" xfId="16861"/>
    <cellStyle name="20% - Accent2 4 2 3 4 2 4 2" xfId="16862"/>
    <cellStyle name="20% - Accent2 4 2 3 4 2 5" xfId="16863"/>
    <cellStyle name="20% - Accent2 4 2 3 4 2 6" xfId="16864"/>
    <cellStyle name="20% - Accent2 4 2 3 4 3" xfId="16865"/>
    <cellStyle name="20% - Accent2 4 2 3 4 3 2" xfId="16866"/>
    <cellStyle name="20% - Accent2 4 2 3 4 3 2 2" xfId="16867"/>
    <cellStyle name="20% - Accent2 4 2 3 4 3 2 3" xfId="16868"/>
    <cellStyle name="20% - Accent2 4 2 3 4 3 3" xfId="16869"/>
    <cellStyle name="20% - Accent2 4 2 3 4 3 3 2" xfId="16870"/>
    <cellStyle name="20% - Accent2 4 2 3 4 3 3 3" xfId="16871"/>
    <cellStyle name="20% - Accent2 4 2 3 4 3 4" xfId="16872"/>
    <cellStyle name="20% - Accent2 4 2 3 4 3 4 2" xfId="16873"/>
    <cellStyle name="20% - Accent2 4 2 3 4 3 5" xfId="16874"/>
    <cellStyle name="20% - Accent2 4 2 3 4 3 6" xfId="16875"/>
    <cellStyle name="20% - Accent2 4 2 3 4 4" xfId="16876"/>
    <cellStyle name="20% - Accent2 4 2 3 4 4 2" xfId="16877"/>
    <cellStyle name="20% - Accent2 4 2 3 4 4 2 2" xfId="16878"/>
    <cellStyle name="20% - Accent2 4 2 3 4 4 2 3" xfId="16879"/>
    <cellStyle name="20% - Accent2 4 2 3 4 4 3" xfId="16880"/>
    <cellStyle name="20% - Accent2 4 2 3 4 4 3 2" xfId="16881"/>
    <cellStyle name="20% - Accent2 4 2 3 4 4 4" xfId="16882"/>
    <cellStyle name="20% - Accent2 4 2 3 4 4 5" xfId="16883"/>
    <cellStyle name="20% - Accent2 4 2 3 4 5" xfId="16884"/>
    <cellStyle name="20% - Accent2 4 2 3 4 5 2" xfId="16885"/>
    <cellStyle name="20% - Accent2 4 2 3 4 5 3" xfId="16886"/>
    <cellStyle name="20% - Accent2 4 2 3 4 6" xfId="16887"/>
    <cellStyle name="20% - Accent2 4 2 3 4 6 2" xfId="16888"/>
    <cellStyle name="20% - Accent2 4 2 3 4 6 3" xfId="16889"/>
    <cellStyle name="20% - Accent2 4 2 3 4 7" xfId="16890"/>
    <cellStyle name="20% - Accent2 4 2 3 4 7 2" xfId="16891"/>
    <cellStyle name="20% - Accent2 4 2 3 4 8" xfId="16892"/>
    <cellStyle name="20% - Accent2 4 2 3 4 9" xfId="16893"/>
    <cellStyle name="20% - Accent2 4 2 3 5" xfId="16894"/>
    <cellStyle name="20% - Accent2 4 2 3 5 2" xfId="16895"/>
    <cellStyle name="20% - Accent2 4 2 3 5 2 2" xfId="16896"/>
    <cellStyle name="20% - Accent2 4 2 3 5 2 3" xfId="16897"/>
    <cellStyle name="20% - Accent2 4 2 3 5 3" xfId="16898"/>
    <cellStyle name="20% - Accent2 4 2 3 5 3 2" xfId="16899"/>
    <cellStyle name="20% - Accent2 4 2 3 5 3 3" xfId="16900"/>
    <cellStyle name="20% - Accent2 4 2 3 5 4" xfId="16901"/>
    <cellStyle name="20% - Accent2 4 2 3 5 4 2" xfId="16902"/>
    <cellStyle name="20% - Accent2 4 2 3 5 5" xfId="16903"/>
    <cellStyle name="20% - Accent2 4 2 3 5 6" xfId="16904"/>
    <cellStyle name="20% - Accent2 4 2 3 6" xfId="16905"/>
    <cellStyle name="20% - Accent2 4 2 3 6 2" xfId="16906"/>
    <cellStyle name="20% - Accent2 4 2 3 6 2 2" xfId="16907"/>
    <cellStyle name="20% - Accent2 4 2 3 6 2 3" xfId="16908"/>
    <cellStyle name="20% - Accent2 4 2 3 6 3" xfId="16909"/>
    <cellStyle name="20% - Accent2 4 2 3 6 3 2" xfId="16910"/>
    <cellStyle name="20% - Accent2 4 2 3 6 3 3" xfId="16911"/>
    <cellStyle name="20% - Accent2 4 2 3 6 4" xfId="16912"/>
    <cellStyle name="20% - Accent2 4 2 3 6 4 2" xfId="16913"/>
    <cellStyle name="20% - Accent2 4 2 3 6 5" xfId="16914"/>
    <cellStyle name="20% - Accent2 4 2 3 6 6" xfId="16915"/>
    <cellStyle name="20% - Accent2 4 2 3 7" xfId="16916"/>
    <cellStyle name="20% - Accent2 4 2 3 7 2" xfId="16917"/>
    <cellStyle name="20% - Accent2 4 2 3 7 2 2" xfId="16918"/>
    <cellStyle name="20% - Accent2 4 2 3 7 2 3" xfId="16919"/>
    <cellStyle name="20% - Accent2 4 2 3 7 3" xfId="16920"/>
    <cellStyle name="20% - Accent2 4 2 3 7 3 2" xfId="16921"/>
    <cellStyle name="20% - Accent2 4 2 3 7 4" xfId="16922"/>
    <cellStyle name="20% - Accent2 4 2 3 7 5" xfId="16923"/>
    <cellStyle name="20% - Accent2 4 2 3 8" xfId="16924"/>
    <cellStyle name="20% - Accent2 4 2 3 8 2" xfId="16925"/>
    <cellStyle name="20% - Accent2 4 2 3 8 3" xfId="16926"/>
    <cellStyle name="20% - Accent2 4 2 3 9" xfId="16927"/>
    <cellStyle name="20% - Accent2 4 2 3 9 2" xfId="16928"/>
    <cellStyle name="20% - Accent2 4 2 3 9 3" xfId="16929"/>
    <cellStyle name="20% - Accent2 4 2 4" xfId="386"/>
    <cellStyle name="20% - Accent2 4 2 4 10" xfId="16930"/>
    <cellStyle name="20% - Accent2 4 2 4 2" xfId="387"/>
    <cellStyle name="20% - Accent2 4 2 4 2 2" xfId="16931"/>
    <cellStyle name="20% - Accent2 4 2 4 2 2 2" xfId="16932"/>
    <cellStyle name="20% - Accent2 4 2 4 2 2 2 2" xfId="16933"/>
    <cellStyle name="20% - Accent2 4 2 4 2 2 2 3" xfId="16934"/>
    <cellStyle name="20% - Accent2 4 2 4 2 2 3" xfId="16935"/>
    <cellStyle name="20% - Accent2 4 2 4 2 2 3 2" xfId="16936"/>
    <cellStyle name="20% - Accent2 4 2 4 2 2 3 3" xfId="16937"/>
    <cellStyle name="20% - Accent2 4 2 4 2 2 4" xfId="16938"/>
    <cellStyle name="20% - Accent2 4 2 4 2 2 4 2" xfId="16939"/>
    <cellStyle name="20% - Accent2 4 2 4 2 2 5" xfId="16940"/>
    <cellStyle name="20% - Accent2 4 2 4 2 2 6" xfId="16941"/>
    <cellStyle name="20% - Accent2 4 2 4 2 3" xfId="16942"/>
    <cellStyle name="20% - Accent2 4 2 4 2 3 2" xfId="16943"/>
    <cellStyle name="20% - Accent2 4 2 4 2 3 2 2" xfId="16944"/>
    <cellStyle name="20% - Accent2 4 2 4 2 3 2 3" xfId="16945"/>
    <cellStyle name="20% - Accent2 4 2 4 2 3 3" xfId="16946"/>
    <cellStyle name="20% - Accent2 4 2 4 2 3 3 2" xfId="16947"/>
    <cellStyle name="20% - Accent2 4 2 4 2 3 3 3" xfId="16948"/>
    <cellStyle name="20% - Accent2 4 2 4 2 3 4" xfId="16949"/>
    <cellStyle name="20% - Accent2 4 2 4 2 3 4 2" xfId="16950"/>
    <cellStyle name="20% - Accent2 4 2 4 2 3 5" xfId="16951"/>
    <cellStyle name="20% - Accent2 4 2 4 2 3 6" xfId="16952"/>
    <cellStyle name="20% - Accent2 4 2 4 2 4" xfId="16953"/>
    <cellStyle name="20% - Accent2 4 2 4 2 4 2" xfId="16954"/>
    <cellStyle name="20% - Accent2 4 2 4 2 4 2 2" xfId="16955"/>
    <cellStyle name="20% - Accent2 4 2 4 2 4 2 3" xfId="16956"/>
    <cellStyle name="20% - Accent2 4 2 4 2 4 3" xfId="16957"/>
    <cellStyle name="20% - Accent2 4 2 4 2 4 3 2" xfId="16958"/>
    <cellStyle name="20% - Accent2 4 2 4 2 4 4" xfId="16959"/>
    <cellStyle name="20% - Accent2 4 2 4 2 4 5" xfId="16960"/>
    <cellStyle name="20% - Accent2 4 2 4 2 5" xfId="16961"/>
    <cellStyle name="20% - Accent2 4 2 4 2 5 2" xfId="16962"/>
    <cellStyle name="20% - Accent2 4 2 4 2 5 3" xfId="16963"/>
    <cellStyle name="20% - Accent2 4 2 4 2 6" xfId="16964"/>
    <cellStyle name="20% - Accent2 4 2 4 2 6 2" xfId="16965"/>
    <cellStyle name="20% - Accent2 4 2 4 2 6 3" xfId="16966"/>
    <cellStyle name="20% - Accent2 4 2 4 2 7" xfId="16967"/>
    <cellStyle name="20% - Accent2 4 2 4 2 7 2" xfId="16968"/>
    <cellStyle name="20% - Accent2 4 2 4 2 8" xfId="16969"/>
    <cellStyle name="20% - Accent2 4 2 4 2 9" xfId="16970"/>
    <cellStyle name="20% - Accent2 4 2 4 3" xfId="16971"/>
    <cellStyle name="20% - Accent2 4 2 4 3 2" xfId="16972"/>
    <cellStyle name="20% - Accent2 4 2 4 3 2 2" xfId="16973"/>
    <cellStyle name="20% - Accent2 4 2 4 3 2 3" xfId="16974"/>
    <cellStyle name="20% - Accent2 4 2 4 3 3" xfId="16975"/>
    <cellStyle name="20% - Accent2 4 2 4 3 3 2" xfId="16976"/>
    <cellStyle name="20% - Accent2 4 2 4 3 3 3" xfId="16977"/>
    <cellStyle name="20% - Accent2 4 2 4 3 4" xfId="16978"/>
    <cellStyle name="20% - Accent2 4 2 4 3 4 2" xfId="16979"/>
    <cellStyle name="20% - Accent2 4 2 4 3 5" xfId="16980"/>
    <cellStyle name="20% - Accent2 4 2 4 3 6" xfId="16981"/>
    <cellStyle name="20% - Accent2 4 2 4 4" xfId="16982"/>
    <cellStyle name="20% - Accent2 4 2 4 4 2" xfId="16983"/>
    <cellStyle name="20% - Accent2 4 2 4 4 2 2" xfId="16984"/>
    <cellStyle name="20% - Accent2 4 2 4 4 2 3" xfId="16985"/>
    <cellStyle name="20% - Accent2 4 2 4 4 3" xfId="16986"/>
    <cellStyle name="20% - Accent2 4 2 4 4 3 2" xfId="16987"/>
    <cellStyle name="20% - Accent2 4 2 4 4 3 3" xfId="16988"/>
    <cellStyle name="20% - Accent2 4 2 4 4 4" xfId="16989"/>
    <cellStyle name="20% - Accent2 4 2 4 4 4 2" xfId="16990"/>
    <cellStyle name="20% - Accent2 4 2 4 4 5" xfId="16991"/>
    <cellStyle name="20% - Accent2 4 2 4 4 6" xfId="16992"/>
    <cellStyle name="20% - Accent2 4 2 4 5" xfId="16993"/>
    <cellStyle name="20% - Accent2 4 2 4 5 2" xfId="16994"/>
    <cellStyle name="20% - Accent2 4 2 4 5 2 2" xfId="16995"/>
    <cellStyle name="20% - Accent2 4 2 4 5 2 3" xfId="16996"/>
    <cellStyle name="20% - Accent2 4 2 4 5 3" xfId="16997"/>
    <cellStyle name="20% - Accent2 4 2 4 5 3 2" xfId="16998"/>
    <cellStyle name="20% - Accent2 4 2 4 5 4" xfId="16999"/>
    <cellStyle name="20% - Accent2 4 2 4 5 5" xfId="17000"/>
    <cellStyle name="20% - Accent2 4 2 4 6" xfId="17001"/>
    <cellStyle name="20% - Accent2 4 2 4 6 2" xfId="17002"/>
    <cellStyle name="20% - Accent2 4 2 4 6 3" xfId="17003"/>
    <cellStyle name="20% - Accent2 4 2 4 7" xfId="17004"/>
    <cellStyle name="20% - Accent2 4 2 4 7 2" xfId="17005"/>
    <cellStyle name="20% - Accent2 4 2 4 7 3" xfId="17006"/>
    <cellStyle name="20% - Accent2 4 2 4 8" xfId="17007"/>
    <cellStyle name="20% - Accent2 4 2 4 8 2" xfId="17008"/>
    <cellStyle name="20% - Accent2 4 2 4 9" xfId="17009"/>
    <cellStyle name="20% - Accent2 4 2 5" xfId="388"/>
    <cellStyle name="20% - Accent2 4 2 5 2" xfId="17010"/>
    <cellStyle name="20% - Accent2 4 2 5 2 2" xfId="17011"/>
    <cellStyle name="20% - Accent2 4 2 5 2 2 2" xfId="17012"/>
    <cellStyle name="20% - Accent2 4 2 5 2 2 3" xfId="17013"/>
    <cellStyle name="20% - Accent2 4 2 5 2 3" xfId="17014"/>
    <cellStyle name="20% - Accent2 4 2 5 2 3 2" xfId="17015"/>
    <cellStyle name="20% - Accent2 4 2 5 2 3 3" xfId="17016"/>
    <cellStyle name="20% - Accent2 4 2 5 2 4" xfId="17017"/>
    <cellStyle name="20% - Accent2 4 2 5 2 4 2" xfId="17018"/>
    <cellStyle name="20% - Accent2 4 2 5 2 5" xfId="17019"/>
    <cellStyle name="20% - Accent2 4 2 5 2 6" xfId="17020"/>
    <cellStyle name="20% - Accent2 4 2 5 3" xfId="17021"/>
    <cellStyle name="20% - Accent2 4 2 5 3 2" xfId="17022"/>
    <cellStyle name="20% - Accent2 4 2 5 3 2 2" xfId="17023"/>
    <cellStyle name="20% - Accent2 4 2 5 3 2 3" xfId="17024"/>
    <cellStyle name="20% - Accent2 4 2 5 3 3" xfId="17025"/>
    <cellStyle name="20% - Accent2 4 2 5 3 3 2" xfId="17026"/>
    <cellStyle name="20% - Accent2 4 2 5 3 3 3" xfId="17027"/>
    <cellStyle name="20% - Accent2 4 2 5 3 4" xfId="17028"/>
    <cellStyle name="20% - Accent2 4 2 5 3 4 2" xfId="17029"/>
    <cellStyle name="20% - Accent2 4 2 5 3 5" xfId="17030"/>
    <cellStyle name="20% - Accent2 4 2 5 3 6" xfId="17031"/>
    <cellStyle name="20% - Accent2 4 2 5 4" xfId="17032"/>
    <cellStyle name="20% - Accent2 4 2 5 4 2" xfId="17033"/>
    <cellStyle name="20% - Accent2 4 2 5 4 2 2" xfId="17034"/>
    <cellStyle name="20% - Accent2 4 2 5 4 2 3" xfId="17035"/>
    <cellStyle name="20% - Accent2 4 2 5 4 3" xfId="17036"/>
    <cellStyle name="20% - Accent2 4 2 5 4 3 2" xfId="17037"/>
    <cellStyle name="20% - Accent2 4 2 5 4 4" xfId="17038"/>
    <cellStyle name="20% - Accent2 4 2 5 4 5" xfId="17039"/>
    <cellStyle name="20% - Accent2 4 2 5 5" xfId="17040"/>
    <cellStyle name="20% - Accent2 4 2 5 5 2" xfId="17041"/>
    <cellStyle name="20% - Accent2 4 2 5 5 3" xfId="17042"/>
    <cellStyle name="20% - Accent2 4 2 5 6" xfId="17043"/>
    <cellStyle name="20% - Accent2 4 2 5 6 2" xfId="17044"/>
    <cellStyle name="20% - Accent2 4 2 5 6 3" xfId="17045"/>
    <cellStyle name="20% - Accent2 4 2 5 7" xfId="17046"/>
    <cellStyle name="20% - Accent2 4 2 5 7 2" xfId="17047"/>
    <cellStyle name="20% - Accent2 4 2 5 8" xfId="17048"/>
    <cellStyle name="20% - Accent2 4 2 5 9" xfId="17049"/>
    <cellStyle name="20% - Accent2 4 2 6" xfId="13856"/>
    <cellStyle name="20% - Accent2 4 2 6 2" xfId="17050"/>
    <cellStyle name="20% - Accent2 4 2 6 2 2" xfId="17051"/>
    <cellStyle name="20% - Accent2 4 2 6 2 2 2" xfId="17052"/>
    <cellStyle name="20% - Accent2 4 2 6 2 2 3" xfId="17053"/>
    <cellStyle name="20% - Accent2 4 2 6 2 3" xfId="17054"/>
    <cellStyle name="20% - Accent2 4 2 6 2 3 2" xfId="17055"/>
    <cellStyle name="20% - Accent2 4 2 6 2 3 3" xfId="17056"/>
    <cellStyle name="20% - Accent2 4 2 6 2 4" xfId="17057"/>
    <cellStyle name="20% - Accent2 4 2 6 2 4 2" xfId="17058"/>
    <cellStyle name="20% - Accent2 4 2 6 2 5" xfId="17059"/>
    <cellStyle name="20% - Accent2 4 2 6 2 6" xfId="17060"/>
    <cellStyle name="20% - Accent2 4 2 6 3" xfId="17061"/>
    <cellStyle name="20% - Accent2 4 2 6 3 2" xfId="17062"/>
    <cellStyle name="20% - Accent2 4 2 6 3 2 2" xfId="17063"/>
    <cellStyle name="20% - Accent2 4 2 6 3 2 3" xfId="17064"/>
    <cellStyle name="20% - Accent2 4 2 6 3 3" xfId="17065"/>
    <cellStyle name="20% - Accent2 4 2 6 3 3 2" xfId="17066"/>
    <cellStyle name="20% - Accent2 4 2 6 3 3 3" xfId="17067"/>
    <cellStyle name="20% - Accent2 4 2 6 3 4" xfId="17068"/>
    <cellStyle name="20% - Accent2 4 2 6 3 4 2" xfId="17069"/>
    <cellStyle name="20% - Accent2 4 2 6 3 5" xfId="17070"/>
    <cellStyle name="20% - Accent2 4 2 6 3 6" xfId="17071"/>
    <cellStyle name="20% - Accent2 4 2 6 4" xfId="17072"/>
    <cellStyle name="20% - Accent2 4 2 6 4 2" xfId="17073"/>
    <cellStyle name="20% - Accent2 4 2 6 4 2 2" xfId="17074"/>
    <cellStyle name="20% - Accent2 4 2 6 4 2 3" xfId="17075"/>
    <cellStyle name="20% - Accent2 4 2 6 4 3" xfId="17076"/>
    <cellStyle name="20% - Accent2 4 2 6 4 3 2" xfId="17077"/>
    <cellStyle name="20% - Accent2 4 2 6 4 4" xfId="17078"/>
    <cellStyle name="20% - Accent2 4 2 6 4 5" xfId="17079"/>
    <cellStyle name="20% - Accent2 4 2 6 5" xfId="17080"/>
    <cellStyle name="20% - Accent2 4 2 6 5 2" xfId="17081"/>
    <cellStyle name="20% - Accent2 4 2 6 5 3" xfId="17082"/>
    <cellStyle name="20% - Accent2 4 2 6 6" xfId="17083"/>
    <cellStyle name="20% - Accent2 4 2 6 6 2" xfId="17084"/>
    <cellStyle name="20% - Accent2 4 2 6 6 3" xfId="17085"/>
    <cellStyle name="20% - Accent2 4 2 6 7" xfId="17086"/>
    <cellStyle name="20% - Accent2 4 2 6 7 2" xfId="17087"/>
    <cellStyle name="20% - Accent2 4 2 6 8" xfId="17088"/>
    <cellStyle name="20% - Accent2 4 2 6 9" xfId="17089"/>
    <cellStyle name="20% - Accent2 4 2 7" xfId="17090"/>
    <cellStyle name="20% - Accent2 4 2 7 2" xfId="17091"/>
    <cellStyle name="20% - Accent2 4 2 7 2 2" xfId="17092"/>
    <cellStyle name="20% - Accent2 4 2 7 2 3" xfId="17093"/>
    <cellStyle name="20% - Accent2 4 2 7 3" xfId="17094"/>
    <cellStyle name="20% - Accent2 4 2 7 3 2" xfId="17095"/>
    <cellStyle name="20% - Accent2 4 2 7 3 3" xfId="17096"/>
    <cellStyle name="20% - Accent2 4 2 7 4" xfId="17097"/>
    <cellStyle name="20% - Accent2 4 2 7 4 2" xfId="17098"/>
    <cellStyle name="20% - Accent2 4 2 7 5" xfId="17099"/>
    <cellStyle name="20% - Accent2 4 2 7 6" xfId="17100"/>
    <cellStyle name="20% - Accent2 4 2 8" xfId="17101"/>
    <cellStyle name="20% - Accent2 4 2 8 2" xfId="17102"/>
    <cellStyle name="20% - Accent2 4 2 8 2 2" xfId="17103"/>
    <cellStyle name="20% - Accent2 4 2 8 2 3" xfId="17104"/>
    <cellStyle name="20% - Accent2 4 2 8 3" xfId="17105"/>
    <cellStyle name="20% - Accent2 4 2 8 3 2" xfId="17106"/>
    <cellStyle name="20% - Accent2 4 2 8 3 3" xfId="17107"/>
    <cellStyle name="20% - Accent2 4 2 8 4" xfId="17108"/>
    <cellStyle name="20% - Accent2 4 2 8 4 2" xfId="17109"/>
    <cellStyle name="20% - Accent2 4 2 8 5" xfId="17110"/>
    <cellStyle name="20% - Accent2 4 2 8 6" xfId="17111"/>
    <cellStyle name="20% - Accent2 4 2 9" xfId="17112"/>
    <cellStyle name="20% - Accent2 4 2 9 2" xfId="17113"/>
    <cellStyle name="20% - Accent2 4 2 9 2 2" xfId="17114"/>
    <cellStyle name="20% - Accent2 4 2 9 2 3" xfId="17115"/>
    <cellStyle name="20% - Accent2 4 2 9 3" xfId="17116"/>
    <cellStyle name="20% - Accent2 4 2 9 3 2" xfId="17117"/>
    <cellStyle name="20% - Accent2 4 2 9 4" xfId="17118"/>
    <cellStyle name="20% - Accent2 4 2 9 5" xfId="17119"/>
    <cellStyle name="20% - Accent2 4 3" xfId="389"/>
    <cellStyle name="20% - Accent2 4 3 10" xfId="17120"/>
    <cellStyle name="20% - Accent2 4 3 10 2" xfId="17121"/>
    <cellStyle name="20% - Accent2 4 3 10 3" xfId="17122"/>
    <cellStyle name="20% - Accent2 4 3 11" xfId="17123"/>
    <cellStyle name="20% - Accent2 4 3 11 2" xfId="17124"/>
    <cellStyle name="20% - Accent2 4 3 12" xfId="17125"/>
    <cellStyle name="20% - Accent2 4 3 13" xfId="17126"/>
    <cellStyle name="20% - Accent2 4 3 14" xfId="17127"/>
    <cellStyle name="20% - Accent2 4 3 2" xfId="390"/>
    <cellStyle name="20% - Accent2 4 3 2 10" xfId="17128"/>
    <cellStyle name="20% - Accent2 4 3 2 10 2" xfId="17129"/>
    <cellStyle name="20% - Accent2 4 3 2 11" xfId="17130"/>
    <cellStyle name="20% - Accent2 4 3 2 12" xfId="17131"/>
    <cellStyle name="20% - Accent2 4 3 2 2" xfId="391"/>
    <cellStyle name="20% - Accent2 4 3 2 2 10" xfId="17132"/>
    <cellStyle name="20% - Accent2 4 3 2 2 2" xfId="392"/>
    <cellStyle name="20% - Accent2 4 3 2 2 2 2" xfId="17133"/>
    <cellStyle name="20% - Accent2 4 3 2 2 2 2 2" xfId="17134"/>
    <cellStyle name="20% - Accent2 4 3 2 2 2 2 2 2" xfId="17135"/>
    <cellStyle name="20% - Accent2 4 3 2 2 2 2 2 3" xfId="17136"/>
    <cellStyle name="20% - Accent2 4 3 2 2 2 2 3" xfId="17137"/>
    <cellStyle name="20% - Accent2 4 3 2 2 2 2 3 2" xfId="17138"/>
    <cellStyle name="20% - Accent2 4 3 2 2 2 2 3 3" xfId="17139"/>
    <cellStyle name="20% - Accent2 4 3 2 2 2 2 4" xfId="17140"/>
    <cellStyle name="20% - Accent2 4 3 2 2 2 2 4 2" xfId="17141"/>
    <cellStyle name="20% - Accent2 4 3 2 2 2 2 5" xfId="17142"/>
    <cellStyle name="20% - Accent2 4 3 2 2 2 2 6" xfId="17143"/>
    <cellStyle name="20% - Accent2 4 3 2 2 2 3" xfId="17144"/>
    <cellStyle name="20% - Accent2 4 3 2 2 2 3 2" xfId="17145"/>
    <cellStyle name="20% - Accent2 4 3 2 2 2 3 2 2" xfId="17146"/>
    <cellStyle name="20% - Accent2 4 3 2 2 2 3 2 3" xfId="17147"/>
    <cellStyle name="20% - Accent2 4 3 2 2 2 3 3" xfId="17148"/>
    <cellStyle name="20% - Accent2 4 3 2 2 2 3 3 2" xfId="17149"/>
    <cellStyle name="20% - Accent2 4 3 2 2 2 3 3 3" xfId="17150"/>
    <cellStyle name="20% - Accent2 4 3 2 2 2 3 4" xfId="17151"/>
    <cellStyle name="20% - Accent2 4 3 2 2 2 3 4 2" xfId="17152"/>
    <cellStyle name="20% - Accent2 4 3 2 2 2 3 5" xfId="17153"/>
    <cellStyle name="20% - Accent2 4 3 2 2 2 3 6" xfId="17154"/>
    <cellStyle name="20% - Accent2 4 3 2 2 2 4" xfId="17155"/>
    <cellStyle name="20% - Accent2 4 3 2 2 2 4 2" xfId="17156"/>
    <cellStyle name="20% - Accent2 4 3 2 2 2 4 2 2" xfId="17157"/>
    <cellStyle name="20% - Accent2 4 3 2 2 2 4 2 3" xfId="17158"/>
    <cellStyle name="20% - Accent2 4 3 2 2 2 4 3" xfId="17159"/>
    <cellStyle name="20% - Accent2 4 3 2 2 2 4 3 2" xfId="17160"/>
    <cellStyle name="20% - Accent2 4 3 2 2 2 4 4" xfId="17161"/>
    <cellStyle name="20% - Accent2 4 3 2 2 2 4 5" xfId="17162"/>
    <cellStyle name="20% - Accent2 4 3 2 2 2 5" xfId="17163"/>
    <cellStyle name="20% - Accent2 4 3 2 2 2 5 2" xfId="17164"/>
    <cellStyle name="20% - Accent2 4 3 2 2 2 5 3" xfId="17165"/>
    <cellStyle name="20% - Accent2 4 3 2 2 2 6" xfId="17166"/>
    <cellStyle name="20% - Accent2 4 3 2 2 2 6 2" xfId="17167"/>
    <cellStyle name="20% - Accent2 4 3 2 2 2 6 3" xfId="17168"/>
    <cellStyle name="20% - Accent2 4 3 2 2 2 7" xfId="17169"/>
    <cellStyle name="20% - Accent2 4 3 2 2 2 7 2" xfId="17170"/>
    <cellStyle name="20% - Accent2 4 3 2 2 2 8" xfId="17171"/>
    <cellStyle name="20% - Accent2 4 3 2 2 2 9" xfId="17172"/>
    <cellStyle name="20% - Accent2 4 3 2 2 3" xfId="17173"/>
    <cellStyle name="20% - Accent2 4 3 2 2 3 2" xfId="17174"/>
    <cellStyle name="20% - Accent2 4 3 2 2 3 2 2" xfId="17175"/>
    <cellStyle name="20% - Accent2 4 3 2 2 3 2 3" xfId="17176"/>
    <cellStyle name="20% - Accent2 4 3 2 2 3 3" xfId="17177"/>
    <cellStyle name="20% - Accent2 4 3 2 2 3 3 2" xfId="17178"/>
    <cellStyle name="20% - Accent2 4 3 2 2 3 3 3" xfId="17179"/>
    <cellStyle name="20% - Accent2 4 3 2 2 3 4" xfId="17180"/>
    <cellStyle name="20% - Accent2 4 3 2 2 3 4 2" xfId="17181"/>
    <cellStyle name="20% - Accent2 4 3 2 2 3 5" xfId="17182"/>
    <cellStyle name="20% - Accent2 4 3 2 2 3 6" xfId="17183"/>
    <cellStyle name="20% - Accent2 4 3 2 2 4" xfId="17184"/>
    <cellStyle name="20% - Accent2 4 3 2 2 4 2" xfId="17185"/>
    <cellStyle name="20% - Accent2 4 3 2 2 4 2 2" xfId="17186"/>
    <cellStyle name="20% - Accent2 4 3 2 2 4 2 3" xfId="17187"/>
    <cellStyle name="20% - Accent2 4 3 2 2 4 3" xfId="17188"/>
    <cellStyle name="20% - Accent2 4 3 2 2 4 3 2" xfId="17189"/>
    <cellStyle name="20% - Accent2 4 3 2 2 4 3 3" xfId="17190"/>
    <cellStyle name="20% - Accent2 4 3 2 2 4 4" xfId="17191"/>
    <cellStyle name="20% - Accent2 4 3 2 2 4 4 2" xfId="17192"/>
    <cellStyle name="20% - Accent2 4 3 2 2 4 5" xfId="17193"/>
    <cellStyle name="20% - Accent2 4 3 2 2 4 6" xfId="17194"/>
    <cellStyle name="20% - Accent2 4 3 2 2 5" xfId="17195"/>
    <cellStyle name="20% - Accent2 4 3 2 2 5 2" xfId="17196"/>
    <cellStyle name="20% - Accent2 4 3 2 2 5 2 2" xfId="17197"/>
    <cellStyle name="20% - Accent2 4 3 2 2 5 2 3" xfId="17198"/>
    <cellStyle name="20% - Accent2 4 3 2 2 5 3" xfId="17199"/>
    <cellStyle name="20% - Accent2 4 3 2 2 5 3 2" xfId="17200"/>
    <cellStyle name="20% - Accent2 4 3 2 2 5 4" xfId="17201"/>
    <cellStyle name="20% - Accent2 4 3 2 2 5 5" xfId="17202"/>
    <cellStyle name="20% - Accent2 4 3 2 2 6" xfId="17203"/>
    <cellStyle name="20% - Accent2 4 3 2 2 6 2" xfId="17204"/>
    <cellStyle name="20% - Accent2 4 3 2 2 6 3" xfId="17205"/>
    <cellStyle name="20% - Accent2 4 3 2 2 7" xfId="17206"/>
    <cellStyle name="20% - Accent2 4 3 2 2 7 2" xfId="17207"/>
    <cellStyle name="20% - Accent2 4 3 2 2 7 3" xfId="17208"/>
    <cellStyle name="20% - Accent2 4 3 2 2 8" xfId="17209"/>
    <cellStyle name="20% - Accent2 4 3 2 2 8 2" xfId="17210"/>
    <cellStyle name="20% - Accent2 4 3 2 2 9" xfId="17211"/>
    <cellStyle name="20% - Accent2 4 3 2 3" xfId="393"/>
    <cellStyle name="20% - Accent2 4 3 2 3 2" xfId="17212"/>
    <cellStyle name="20% - Accent2 4 3 2 3 2 2" xfId="17213"/>
    <cellStyle name="20% - Accent2 4 3 2 3 2 2 2" xfId="17214"/>
    <cellStyle name="20% - Accent2 4 3 2 3 2 2 3" xfId="17215"/>
    <cellStyle name="20% - Accent2 4 3 2 3 2 3" xfId="17216"/>
    <cellStyle name="20% - Accent2 4 3 2 3 2 3 2" xfId="17217"/>
    <cellStyle name="20% - Accent2 4 3 2 3 2 3 3" xfId="17218"/>
    <cellStyle name="20% - Accent2 4 3 2 3 2 4" xfId="17219"/>
    <cellStyle name="20% - Accent2 4 3 2 3 2 4 2" xfId="17220"/>
    <cellStyle name="20% - Accent2 4 3 2 3 2 5" xfId="17221"/>
    <cellStyle name="20% - Accent2 4 3 2 3 2 6" xfId="17222"/>
    <cellStyle name="20% - Accent2 4 3 2 3 3" xfId="17223"/>
    <cellStyle name="20% - Accent2 4 3 2 3 3 2" xfId="17224"/>
    <cellStyle name="20% - Accent2 4 3 2 3 3 2 2" xfId="17225"/>
    <cellStyle name="20% - Accent2 4 3 2 3 3 2 3" xfId="17226"/>
    <cellStyle name="20% - Accent2 4 3 2 3 3 3" xfId="17227"/>
    <cellStyle name="20% - Accent2 4 3 2 3 3 3 2" xfId="17228"/>
    <cellStyle name="20% - Accent2 4 3 2 3 3 3 3" xfId="17229"/>
    <cellStyle name="20% - Accent2 4 3 2 3 3 4" xfId="17230"/>
    <cellStyle name="20% - Accent2 4 3 2 3 3 4 2" xfId="17231"/>
    <cellStyle name="20% - Accent2 4 3 2 3 3 5" xfId="17232"/>
    <cellStyle name="20% - Accent2 4 3 2 3 3 6" xfId="17233"/>
    <cellStyle name="20% - Accent2 4 3 2 3 4" xfId="17234"/>
    <cellStyle name="20% - Accent2 4 3 2 3 4 2" xfId="17235"/>
    <cellStyle name="20% - Accent2 4 3 2 3 4 2 2" xfId="17236"/>
    <cellStyle name="20% - Accent2 4 3 2 3 4 2 3" xfId="17237"/>
    <cellStyle name="20% - Accent2 4 3 2 3 4 3" xfId="17238"/>
    <cellStyle name="20% - Accent2 4 3 2 3 4 3 2" xfId="17239"/>
    <cellStyle name="20% - Accent2 4 3 2 3 4 4" xfId="17240"/>
    <cellStyle name="20% - Accent2 4 3 2 3 4 5" xfId="17241"/>
    <cellStyle name="20% - Accent2 4 3 2 3 5" xfId="17242"/>
    <cellStyle name="20% - Accent2 4 3 2 3 5 2" xfId="17243"/>
    <cellStyle name="20% - Accent2 4 3 2 3 5 3" xfId="17244"/>
    <cellStyle name="20% - Accent2 4 3 2 3 6" xfId="17245"/>
    <cellStyle name="20% - Accent2 4 3 2 3 6 2" xfId="17246"/>
    <cellStyle name="20% - Accent2 4 3 2 3 6 3" xfId="17247"/>
    <cellStyle name="20% - Accent2 4 3 2 3 7" xfId="17248"/>
    <cellStyle name="20% - Accent2 4 3 2 3 7 2" xfId="17249"/>
    <cellStyle name="20% - Accent2 4 3 2 3 8" xfId="17250"/>
    <cellStyle name="20% - Accent2 4 3 2 3 9" xfId="17251"/>
    <cellStyle name="20% - Accent2 4 3 2 4" xfId="17252"/>
    <cellStyle name="20% - Accent2 4 3 2 4 2" xfId="17253"/>
    <cellStyle name="20% - Accent2 4 3 2 4 2 2" xfId="17254"/>
    <cellStyle name="20% - Accent2 4 3 2 4 2 2 2" xfId="17255"/>
    <cellStyle name="20% - Accent2 4 3 2 4 2 2 3" xfId="17256"/>
    <cellStyle name="20% - Accent2 4 3 2 4 2 3" xfId="17257"/>
    <cellStyle name="20% - Accent2 4 3 2 4 2 3 2" xfId="17258"/>
    <cellStyle name="20% - Accent2 4 3 2 4 2 3 3" xfId="17259"/>
    <cellStyle name="20% - Accent2 4 3 2 4 2 4" xfId="17260"/>
    <cellStyle name="20% - Accent2 4 3 2 4 2 4 2" xfId="17261"/>
    <cellStyle name="20% - Accent2 4 3 2 4 2 5" xfId="17262"/>
    <cellStyle name="20% - Accent2 4 3 2 4 2 6" xfId="17263"/>
    <cellStyle name="20% - Accent2 4 3 2 4 3" xfId="17264"/>
    <cellStyle name="20% - Accent2 4 3 2 4 3 2" xfId="17265"/>
    <cellStyle name="20% - Accent2 4 3 2 4 3 2 2" xfId="17266"/>
    <cellStyle name="20% - Accent2 4 3 2 4 3 2 3" xfId="17267"/>
    <cellStyle name="20% - Accent2 4 3 2 4 3 3" xfId="17268"/>
    <cellStyle name="20% - Accent2 4 3 2 4 3 3 2" xfId="17269"/>
    <cellStyle name="20% - Accent2 4 3 2 4 3 3 3" xfId="17270"/>
    <cellStyle name="20% - Accent2 4 3 2 4 3 4" xfId="17271"/>
    <cellStyle name="20% - Accent2 4 3 2 4 3 4 2" xfId="17272"/>
    <cellStyle name="20% - Accent2 4 3 2 4 3 5" xfId="17273"/>
    <cellStyle name="20% - Accent2 4 3 2 4 3 6" xfId="17274"/>
    <cellStyle name="20% - Accent2 4 3 2 4 4" xfId="17275"/>
    <cellStyle name="20% - Accent2 4 3 2 4 4 2" xfId="17276"/>
    <cellStyle name="20% - Accent2 4 3 2 4 4 2 2" xfId="17277"/>
    <cellStyle name="20% - Accent2 4 3 2 4 4 2 3" xfId="17278"/>
    <cellStyle name="20% - Accent2 4 3 2 4 4 3" xfId="17279"/>
    <cellStyle name="20% - Accent2 4 3 2 4 4 3 2" xfId="17280"/>
    <cellStyle name="20% - Accent2 4 3 2 4 4 4" xfId="17281"/>
    <cellStyle name="20% - Accent2 4 3 2 4 4 5" xfId="17282"/>
    <cellStyle name="20% - Accent2 4 3 2 4 5" xfId="17283"/>
    <cellStyle name="20% - Accent2 4 3 2 4 5 2" xfId="17284"/>
    <cellStyle name="20% - Accent2 4 3 2 4 5 3" xfId="17285"/>
    <cellStyle name="20% - Accent2 4 3 2 4 6" xfId="17286"/>
    <cellStyle name="20% - Accent2 4 3 2 4 6 2" xfId="17287"/>
    <cellStyle name="20% - Accent2 4 3 2 4 6 3" xfId="17288"/>
    <cellStyle name="20% - Accent2 4 3 2 4 7" xfId="17289"/>
    <cellStyle name="20% - Accent2 4 3 2 4 7 2" xfId="17290"/>
    <cellStyle name="20% - Accent2 4 3 2 4 8" xfId="17291"/>
    <cellStyle name="20% - Accent2 4 3 2 4 9" xfId="17292"/>
    <cellStyle name="20% - Accent2 4 3 2 5" xfId="17293"/>
    <cellStyle name="20% - Accent2 4 3 2 5 2" xfId="17294"/>
    <cellStyle name="20% - Accent2 4 3 2 5 2 2" xfId="17295"/>
    <cellStyle name="20% - Accent2 4 3 2 5 2 3" xfId="17296"/>
    <cellStyle name="20% - Accent2 4 3 2 5 3" xfId="17297"/>
    <cellStyle name="20% - Accent2 4 3 2 5 3 2" xfId="17298"/>
    <cellStyle name="20% - Accent2 4 3 2 5 3 3" xfId="17299"/>
    <cellStyle name="20% - Accent2 4 3 2 5 4" xfId="17300"/>
    <cellStyle name="20% - Accent2 4 3 2 5 4 2" xfId="17301"/>
    <cellStyle name="20% - Accent2 4 3 2 5 5" xfId="17302"/>
    <cellStyle name="20% - Accent2 4 3 2 5 6" xfId="17303"/>
    <cellStyle name="20% - Accent2 4 3 2 6" xfId="17304"/>
    <cellStyle name="20% - Accent2 4 3 2 6 2" xfId="17305"/>
    <cellStyle name="20% - Accent2 4 3 2 6 2 2" xfId="17306"/>
    <cellStyle name="20% - Accent2 4 3 2 6 2 3" xfId="17307"/>
    <cellStyle name="20% - Accent2 4 3 2 6 3" xfId="17308"/>
    <cellStyle name="20% - Accent2 4 3 2 6 3 2" xfId="17309"/>
    <cellStyle name="20% - Accent2 4 3 2 6 3 3" xfId="17310"/>
    <cellStyle name="20% - Accent2 4 3 2 6 4" xfId="17311"/>
    <cellStyle name="20% - Accent2 4 3 2 6 4 2" xfId="17312"/>
    <cellStyle name="20% - Accent2 4 3 2 6 5" xfId="17313"/>
    <cellStyle name="20% - Accent2 4 3 2 6 6" xfId="17314"/>
    <cellStyle name="20% - Accent2 4 3 2 7" xfId="17315"/>
    <cellStyle name="20% - Accent2 4 3 2 7 2" xfId="17316"/>
    <cellStyle name="20% - Accent2 4 3 2 7 2 2" xfId="17317"/>
    <cellStyle name="20% - Accent2 4 3 2 7 2 3" xfId="17318"/>
    <cellStyle name="20% - Accent2 4 3 2 7 3" xfId="17319"/>
    <cellStyle name="20% - Accent2 4 3 2 7 3 2" xfId="17320"/>
    <cellStyle name="20% - Accent2 4 3 2 7 4" xfId="17321"/>
    <cellStyle name="20% - Accent2 4 3 2 7 5" xfId="17322"/>
    <cellStyle name="20% - Accent2 4 3 2 8" xfId="17323"/>
    <cellStyle name="20% - Accent2 4 3 2 8 2" xfId="17324"/>
    <cellStyle name="20% - Accent2 4 3 2 8 3" xfId="17325"/>
    <cellStyle name="20% - Accent2 4 3 2 9" xfId="17326"/>
    <cellStyle name="20% - Accent2 4 3 2 9 2" xfId="17327"/>
    <cellStyle name="20% - Accent2 4 3 2 9 3" xfId="17328"/>
    <cellStyle name="20% - Accent2 4 3 3" xfId="394"/>
    <cellStyle name="20% - Accent2 4 3 3 10" xfId="17329"/>
    <cellStyle name="20% - Accent2 4 3 3 2" xfId="395"/>
    <cellStyle name="20% - Accent2 4 3 3 2 2" xfId="17330"/>
    <cellStyle name="20% - Accent2 4 3 3 2 2 2" xfId="17331"/>
    <cellStyle name="20% - Accent2 4 3 3 2 2 2 2" xfId="17332"/>
    <cellStyle name="20% - Accent2 4 3 3 2 2 2 3" xfId="17333"/>
    <cellStyle name="20% - Accent2 4 3 3 2 2 3" xfId="17334"/>
    <cellStyle name="20% - Accent2 4 3 3 2 2 3 2" xfId="17335"/>
    <cellStyle name="20% - Accent2 4 3 3 2 2 3 3" xfId="17336"/>
    <cellStyle name="20% - Accent2 4 3 3 2 2 4" xfId="17337"/>
    <cellStyle name="20% - Accent2 4 3 3 2 2 4 2" xfId="17338"/>
    <cellStyle name="20% - Accent2 4 3 3 2 2 5" xfId="17339"/>
    <cellStyle name="20% - Accent2 4 3 3 2 2 6" xfId="17340"/>
    <cellStyle name="20% - Accent2 4 3 3 2 3" xfId="17341"/>
    <cellStyle name="20% - Accent2 4 3 3 2 3 2" xfId="17342"/>
    <cellStyle name="20% - Accent2 4 3 3 2 3 2 2" xfId="17343"/>
    <cellStyle name="20% - Accent2 4 3 3 2 3 2 3" xfId="17344"/>
    <cellStyle name="20% - Accent2 4 3 3 2 3 3" xfId="17345"/>
    <cellStyle name="20% - Accent2 4 3 3 2 3 3 2" xfId="17346"/>
    <cellStyle name="20% - Accent2 4 3 3 2 3 3 3" xfId="17347"/>
    <cellStyle name="20% - Accent2 4 3 3 2 3 4" xfId="17348"/>
    <cellStyle name="20% - Accent2 4 3 3 2 3 4 2" xfId="17349"/>
    <cellStyle name="20% - Accent2 4 3 3 2 3 5" xfId="17350"/>
    <cellStyle name="20% - Accent2 4 3 3 2 3 6" xfId="17351"/>
    <cellStyle name="20% - Accent2 4 3 3 2 4" xfId="17352"/>
    <cellStyle name="20% - Accent2 4 3 3 2 4 2" xfId="17353"/>
    <cellStyle name="20% - Accent2 4 3 3 2 4 2 2" xfId="17354"/>
    <cellStyle name="20% - Accent2 4 3 3 2 4 2 3" xfId="17355"/>
    <cellStyle name="20% - Accent2 4 3 3 2 4 3" xfId="17356"/>
    <cellStyle name="20% - Accent2 4 3 3 2 4 3 2" xfId="17357"/>
    <cellStyle name="20% - Accent2 4 3 3 2 4 4" xfId="17358"/>
    <cellStyle name="20% - Accent2 4 3 3 2 4 5" xfId="17359"/>
    <cellStyle name="20% - Accent2 4 3 3 2 5" xfId="17360"/>
    <cellStyle name="20% - Accent2 4 3 3 2 5 2" xfId="17361"/>
    <cellStyle name="20% - Accent2 4 3 3 2 5 3" xfId="17362"/>
    <cellStyle name="20% - Accent2 4 3 3 2 6" xfId="17363"/>
    <cellStyle name="20% - Accent2 4 3 3 2 6 2" xfId="17364"/>
    <cellStyle name="20% - Accent2 4 3 3 2 6 3" xfId="17365"/>
    <cellStyle name="20% - Accent2 4 3 3 2 7" xfId="17366"/>
    <cellStyle name="20% - Accent2 4 3 3 2 7 2" xfId="17367"/>
    <cellStyle name="20% - Accent2 4 3 3 2 8" xfId="17368"/>
    <cellStyle name="20% - Accent2 4 3 3 2 9" xfId="17369"/>
    <cellStyle name="20% - Accent2 4 3 3 3" xfId="17370"/>
    <cellStyle name="20% - Accent2 4 3 3 3 2" xfId="17371"/>
    <cellStyle name="20% - Accent2 4 3 3 3 2 2" xfId="17372"/>
    <cellStyle name="20% - Accent2 4 3 3 3 2 3" xfId="17373"/>
    <cellStyle name="20% - Accent2 4 3 3 3 3" xfId="17374"/>
    <cellStyle name="20% - Accent2 4 3 3 3 3 2" xfId="17375"/>
    <cellStyle name="20% - Accent2 4 3 3 3 3 3" xfId="17376"/>
    <cellStyle name="20% - Accent2 4 3 3 3 4" xfId="17377"/>
    <cellStyle name="20% - Accent2 4 3 3 3 4 2" xfId="17378"/>
    <cellStyle name="20% - Accent2 4 3 3 3 5" xfId="17379"/>
    <cellStyle name="20% - Accent2 4 3 3 3 6" xfId="17380"/>
    <cellStyle name="20% - Accent2 4 3 3 4" xfId="17381"/>
    <cellStyle name="20% - Accent2 4 3 3 4 2" xfId="17382"/>
    <cellStyle name="20% - Accent2 4 3 3 4 2 2" xfId="17383"/>
    <cellStyle name="20% - Accent2 4 3 3 4 2 3" xfId="17384"/>
    <cellStyle name="20% - Accent2 4 3 3 4 3" xfId="17385"/>
    <cellStyle name="20% - Accent2 4 3 3 4 3 2" xfId="17386"/>
    <cellStyle name="20% - Accent2 4 3 3 4 3 3" xfId="17387"/>
    <cellStyle name="20% - Accent2 4 3 3 4 4" xfId="17388"/>
    <cellStyle name="20% - Accent2 4 3 3 4 4 2" xfId="17389"/>
    <cellStyle name="20% - Accent2 4 3 3 4 5" xfId="17390"/>
    <cellStyle name="20% - Accent2 4 3 3 4 6" xfId="17391"/>
    <cellStyle name="20% - Accent2 4 3 3 5" xfId="17392"/>
    <cellStyle name="20% - Accent2 4 3 3 5 2" xfId="17393"/>
    <cellStyle name="20% - Accent2 4 3 3 5 2 2" xfId="17394"/>
    <cellStyle name="20% - Accent2 4 3 3 5 2 3" xfId="17395"/>
    <cellStyle name="20% - Accent2 4 3 3 5 3" xfId="17396"/>
    <cellStyle name="20% - Accent2 4 3 3 5 3 2" xfId="17397"/>
    <cellStyle name="20% - Accent2 4 3 3 5 4" xfId="17398"/>
    <cellStyle name="20% - Accent2 4 3 3 5 5" xfId="17399"/>
    <cellStyle name="20% - Accent2 4 3 3 6" xfId="17400"/>
    <cellStyle name="20% - Accent2 4 3 3 6 2" xfId="17401"/>
    <cellStyle name="20% - Accent2 4 3 3 6 3" xfId="17402"/>
    <cellStyle name="20% - Accent2 4 3 3 7" xfId="17403"/>
    <cellStyle name="20% - Accent2 4 3 3 7 2" xfId="17404"/>
    <cellStyle name="20% - Accent2 4 3 3 7 3" xfId="17405"/>
    <cellStyle name="20% - Accent2 4 3 3 8" xfId="17406"/>
    <cellStyle name="20% - Accent2 4 3 3 8 2" xfId="17407"/>
    <cellStyle name="20% - Accent2 4 3 3 9" xfId="17408"/>
    <cellStyle name="20% - Accent2 4 3 4" xfId="396"/>
    <cellStyle name="20% - Accent2 4 3 4 2" xfId="17409"/>
    <cellStyle name="20% - Accent2 4 3 4 2 2" xfId="17410"/>
    <cellStyle name="20% - Accent2 4 3 4 2 2 2" xfId="17411"/>
    <cellStyle name="20% - Accent2 4 3 4 2 2 3" xfId="17412"/>
    <cellStyle name="20% - Accent2 4 3 4 2 3" xfId="17413"/>
    <cellStyle name="20% - Accent2 4 3 4 2 3 2" xfId="17414"/>
    <cellStyle name="20% - Accent2 4 3 4 2 3 3" xfId="17415"/>
    <cellStyle name="20% - Accent2 4 3 4 2 4" xfId="17416"/>
    <cellStyle name="20% - Accent2 4 3 4 2 4 2" xfId="17417"/>
    <cellStyle name="20% - Accent2 4 3 4 2 5" xfId="17418"/>
    <cellStyle name="20% - Accent2 4 3 4 2 6" xfId="17419"/>
    <cellStyle name="20% - Accent2 4 3 4 3" xfId="17420"/>
    <cellStyle name="20% - Accent2 4 3 4 3 2" xfId="17421"/>
    <cellStyle name="20% - Accent2 4 3 4 3 2 2" xfId="17422"/>
    <cellStyle name="20% - Accent2 4 3 4 3 2 3" xfId="17423"/>
    <cellStyle name="20% - Accent2 4 3 4 3 3" xfId="17424"/>
    <cellStyle name="20% - Accent2 4 3 4 3 3 2" xfId="17425"/>
    <cellStyle name="20% - Accent2 4 3 4 3 3 3" xfId="17426"/>
    <cellStyle name="20% - Accent2 4 3 4 3 4" xfId="17427"/>
    <cellStyle name="20% - Accent2 4 3 4 3 4 2" xfId="17428"/>
    <cellStyle name="20% - Accent2 4 3 4 3 5" xfId="17429"/>
    <cellStyle name="20% - Accent2 4 3 4 3 6" xfId="17430"/>
    <cellStyle name="20% - Accent2 4 3 4 4" xfId="17431"/>
    <cellStyle name="20% - Accent2 4 3 4 4 2" xfId="17432"/>
    <cellStyle name="20% - Accent2 4 3 4 4 2 2" xfId="17433"/>
    <cellStyle name="20% - Accent2 4 3 4 4 2 3" xfId="17434"/>
    <cellStyle name="20% - Accent2 4 3 4 4 3" xfId="17435"/>
    <cellStyle name="20% - Accent2 4 3 4 4 3 2" xfId="17436"/>
    <cellStyle name="20% - Accent2 4 3 4 4 4" xfId="17437"/>
    <cellStyle name="20% - Accent2 4 3 4 4 5" xfId="17438"/>
    <cellStyle name="20% - Accent2 4 3 4 5" xfId="17439"/>
    <cellStyle name="20% - Accent2 4 3 4 5 2" xfId="17440"/>
    <cellStyle name="20% - Accent2 4 3 4 5 3" xfId="17441"/>
    <cellStyle name="20% - Accent2 4 3 4 6" xfId="17442"/>
    <cellStyle name="20% - Accent2 4 3 4 6 2" xfId="17443"/>
    <cellStyle name="20% - Accent2 4 3 4 6 3" xfId="17444"/>
    <cellStyle name="20% - Accent2 4 3 4 7" xfId="17445"/>
    <cellStyle name="20% - Accent2 4 3 4 7 2" xfId="17446"/>
    <cellStyle name="20% - Accent2 4 3 4 8" xfId="17447"/>
    <cellStyle name="20% - Accent2 4 3 4 9" xfId="17448"/>
    <cellStyle name="20% - Accent2 4 3 5" xfId="8706"/>
    <cellStyle name="20% - Accent2 4 3 5 2" xfId="17449"/>
    <cellStyle name="20% - Accent2 4 3 5 2 2" xfId="17450"/>
    <cellStyle name="20% - Accent2 4 3 5 2 2 2" xfId="17451"/>
    <cellStyle name="20% - Accent2 4 3 5 2 2 3" xfId="17452"/>
    <cellStyle name="20% - Accent2 4 3 5 2 3" xfId="17453"/>
    <cellStyle name="20% - Accent2 4 3 5 2 3 2" xfId="17454"/>
    <cellStyle name="20% - Accent2 4 3 5 2 3 3" xfId="17455"/>
    <cellStyle name="20% - Accent2 4 3 5 2 4" xfId="17456"/>
    <cellStyle name="20% - Accent2 4 3 5 2 4 2" xfId="17457"/>
    <cellStyle name="20% - Accent2 4 3 5 2 5" xfId="17458"/>
    <cellStyle name="20% - Accent2 4 3 5 2 6" xfId="17459"/>
    <cellStyle name="20% - Accent2 4 3 5 3" xfId="17460"/>
    <cellStyle name="20% - Accent2 4 3 5 3 2" xfId="17461"/>
    <cellStyle name="20% - Accent2 4 3 5 3 2 2" xfId="17462"/>
    <cellStyle name="20% - Accent2 4 3 5 3 2 3" xfId="17463"/>
    <cellStyle name="20% - Accent2 4 3 5 3 3" xfId="17464"/>
    <cellStyle name="20% - Accent2 4 3 5 3 3 2" xfId="17465"/>
    <cellStyle name="20% - Accent2 4 3 5 3 3 3" xfId="17466"/>
    <cellStyle name="20% - Accent2 4 3 5 3 4" xfId="17467"/>
    <cellStyle name="20% - Accent2 4 3 5 3 4 2" xfId="17468"/>
    <cellStyle name="20% - Accent2 4 3 5 3 5" xfId="17469"/>
    <cellStyle name="20% - Accent2 4 3 5 3 6" xfId="17470"/>
    <cellStyle name="20% - Accent2 4 3 5 4" xfId="17471"/>
    <cellStyle name="20% - Accent2 4 3 5 4 2" xfId="17472"/>
    <cellStyle name="20% - Accent2 4 3 5 4 2 2" xfId="17473"/>
    <cellStyle name="20% - Accent2 4 3 5 4 2 3" xfId="17474"/>
    <cellStyle name="20% - Accent2 4 3 5 4 3" xfId="17475"/>
    <cellStyle name="20% - Accent2 4 3 5 4 3 2" xfId="17476"/>
    <cellStyle name="20% - Accent2 4 3 5 4 4" xfId="17477"/>
    <cellStyle name="20% - Accent2 4 3 5 4 5" xfId="17478"/>
    <cellStyle name="20% - Accent2 4 3 5 5" xfId="17479"/>
    <cellStyle name="20% - Accent2 4 3 5 5 2" xfId="17480"/>
    <cellStyle name="20% - Accent2 4 3 5 5 3" xfId="17481"/>
    <cellStyle name="20% - Accent2 4 3 5 6" xfId="17482"/>
    <cellStyle name="20% - Accent2 4 3 5 6 2" xfId="17483"/>
    <cellStyle name="20% - Accent2 4 3 5 6 3" xfId="17484"/>
    <cellStyle name="20% - Accent2 4 3 5 7" xfId="17485"/>
    <cellStyle name="20% - Accent2 4 3 5 7 2" xfId="17486"/>
    <cellStyle name="20% - Accent2 4 3 5 8" xfId="17487"/>
    <cellStyle name="20% - Accent2 4 3 5 9" xfId="17488"/>
    <cellStyle name="20% - Accent2 4 3 6" xfId="17489"/>
    <cellStyle name="20% - Accent2 4 3 6 2" xfId="17490"/>
    <cellStyle name="20% - Accent2 4 3 6 2 2" xfId="17491"/>
    <cellStyle name="20% - Accent2 4 3 6 2 3" xfId="17492"/>
    <cellStyle name="20% - Accent2 4 3 6 3" xfId="17493"/>
    <cellStyle name="20% - Accent2 4 3 6 3 2" xfId="17494"/>
    <cellStyle name="20% - Accent2 4 3 6 3 3" xfId="17495"/>
    <cellStyle name="20% - Accent2 4 3 6 4" xfId="17496"/>
    <cellStyle name="20% - Accent2 4 3 6 4 2" xfId="17497"/>
    <cellStyle name="20% - Accent2 4 3 6 5" xfId="17498"/>
    <cellStyle name="20% - Accent2 4 3 6 6" xfId="17499"/>
    <cellStyle name="20% - Accent2 4 3 7" xfId="17500"/>
    <cellStyle name="20% - Accent2 4 3 7 2" xfId="17501"/>
    <cellStyle name="20% - Accent2 4 3 7 2 2" xfId="17502"/>
    <cellStyle name="20% - Accent2 4 3 7 2 3" xfId="17503"/>
    <cellStyle name="20% - Accent2 4 3 7 3" xfId="17504"/>
    <cellStyle name="20% - Accent2 4 3 7 3 2" xfId="17505"/>
    <cellStyle name="20% - Accent2 4 3 7 3 3" xfId="17506"/>
    <cellStyle name="20% - Accent2 4 3 7 4" xfId="17507"/>
    <cellStyle name="20% - Accent2 4 3 7 4 2" xfId="17508"/>
    <cellStyle name="20% - Accent2 4 3 7 5" xfId="17509"/>
    <cellStyle name="20% - Accent2 4 3 7 6" xfId="17510"/>
    <cellStyle name="20% - Accent2 4 3 8" xfId="17511"/>
    <cellStyle name="20% - Accent2 4 3 8 2" xfId="17512"/>
    <cellStyle name="20% - Accent2 4 3 8 2 2" xfId="17513"/>
    <cellStyle name="20% - Accent2 4 3 8 2 3" xfId="17514"/>
    <cellStyle name="20% - Accent2 4 3 8 3" xfId="17515"/>
    <cellStyle name="20% - Accent2 4 3 8 3 2" xfId="17516"/>
    <cellStyle name="20% - Accent2 4 3 8 4" xfId="17517"/>
    <cellStyle name="20% - Accent2 4 3 8 5" xfId="17518"/>
    <cellStyle name="20% - Accent2 4 3 9" xfId="17519"/>
    <cellStyle name="20% - Accent2 4 3 9 2" xfId="17520"/>
    <cellStyle name="20% - Accent2 4 3 9 3" xfId="17521"/>
    <cellStyle name="20% - Accent2 4 4" xfId="397"/>
    <cellStyle name="20% - Accent2 4 4 10" xfId="17522"/>
    <cellStyle name="20% - Accent2 4 4 10 2" xfId="17523"/>
    <cellStyle name="20% - Accent2 4 4 11" xfId="17524"/>
    <cellStyle name="20% - Accent2 4 4 12" xfId="17525"/>
    <cellStyle name="20% - Accent2 4 4 2" xfId="398"/>
    <cellStyle name="20% - Accent2 4 4 2 10" xfId="17526"/>
    <cellStyle name="20% - Accent2 4 4 2 2" xfId="399"/>
    <cellStyle name="20% - Accent2 4 4 2 2 2" xfId="17527"/>
    <cellStyle name="20% - Accent2 4 4 2 2 2 2" xfId="17528"/>
    <cellStyle name="20% - Accent2 4 4 2 2 2 2 2" xfId="17529"/>
    <cellStyle name="20% - Accent2 4 4 2 2 2 2 3" xfId="17530"/>
    <cellStyle name="20% - Accent2 4 4 2 2 2 3" xfId="17531"/>
    <cellStyle name="20% - Accent2 4 4 2 2 2 3 2" xfId="17532"/>
    <cellStyle name="20% - Accent2 4 4 2 2 2 3 3" xfId="17533"/>
    <cellStyle name="20% - Accent2 4 4 2 2 2 4" xfId="17534"/>
    <cellStyle name="20% - Accent2 4 4 2 2 2 4 2" xfId="17535"/>
    <cellStyle name="20% - Accent2 4 4 2 2 2 5" xfId="17536"/>
    <cellStyle name="20% - Accent2 4 4 2 2 2 6" xfId="17537"/>
    <cellStyle name="20% - Accent2 4 4 2 2 3" xfId="17538"/>
    <cellStyle name="20% - Accent2 4 4 2 2 3 2" xfId="17539"/>
    <cellStyle name="20% - Accent2 4 4 2 2 3 2 2" xfId="17540"/>
    <cellStyle name="20% - Accent2 4 4 2 2 3 2 3" xfId="17541"/>
    <cellStyle name="20% - Accent2 4 4 2 2 3 3" xfId="17542"/>
    <cellStyle name="20% - Accent2 4 4 2 2 3 3 2" xfId="17543"/>
    <cellStyle name="20% - Accent2 4 4 2 2 3 3 3" xfId="17544"/>
    <cellStyle name="20% - Accent2 4 4 2 2 3 4" xfId="17545"/>
    <cellStyle name="20% - Accent2 4 4 2 2 3 4 2" xfId="17546"/>
    <cellStyle name="20% - Accent2 4 4 2 2 3 5" xfId="17547"/>
    <cellStyle name="20% - Accent2 4 4 2 2 3 6" xfId="17548"/>
    <cellStyle name="20% - Accent2 4 4 2 2 4" xfId="17549"/>
    <cellStyle name="20% - Accent2 4 4 2 2 4 2" xfId="17550"/>
    <cellStyle name="20% - Accent2 4 4 2 2 4 2 2" xfId="17551"/>
    <cellStyle name="20% - Accent2 4 4 2 2 4 2 3" xfId="17552"/>
    <cellStyle name="20% - Accent2 4 4 2 2 4 3" xfId="17553"/>
    <cellStyle name="20% - Accent2 4 4 2 2 4 3 2" xfId="17554"/>
    <cellStyle name="20% - Accent2 4 4 2 2 4 4" xfId="17555"/>
    <cellStyle name="20% - Accent2 4 4 2 2 4 5" xfId="17556"/>
    <cellStyle name="20% - Accent2 4 4 2 2 5" xfId="17557"/>
    <cellStyle name="20% - Accent2 4 4 2 2 5 2" xfId="17558"/>
    <cellStyle name="20% - Accent2 4 4 2 2 5 3" xfId="17559"/>
    <cellStyle name="20% - Accent2 4 4 2 2 6" xfId="17560"/>
    <cellStyle name="20% - Accent2 4 4 2 2 6 2" xfId="17561"/>
    <cellStyle name="20% - Accent2 4 4 2 2 6 3" xfId="17562"/>
    <cellStyle name="20% - Accent2 4 4 2 2 7" xfId="17563"/>
    <cellStyle name="20% - Accent2 4 4 2 2 7 2" xfId="17564"/>
    <cellStyle name="20% - Accent2 4 4 2 2 8" xfId="17565"/>
    <cellStyle name="20% - Accent2 4 4 2 2 9" xfId="17566"/>
    <cellStyle name="20% - Accent2 4 4 2 3" xfId="17567"/>
    <cellStyle name="20% - Accent2 4 4 2 3 2" xfId="17568"/>
    <cellStyle name="20% - Accent2 4 4 2 3 2 2" xfId="17569"/>
    <cellStyle name="20% - Accent2 4 4 2 3 2 3" xfId="17570"/>
    <cellStyle name="20% - Accent2 4 4 2 3 3" xfId="17571"/>
    <cellStyle name="20% - Accent2 4 4 2 3 3 2" xfId="17572"/>
    <cellStyle name="20% - Accent2 4 4 2 3 3 3" xfId="17573"/>
    <cellStyle name="20% - Accent2 4 4 2 3 4" xfId="17574"/>
    <cellStyle name="20% - Accent2 4 4 2 3 4 2" xfId="17575"/>
    <cellStyle name="20% - Accent2 4 4 2 3 5" xfId="17576"/>
    <cellStyle name="20% - Accent2 4 4 2 3 6" xfId="17577"/>
    <cellStyle name="20% - Accent2 4 4 2 4" xfId="17578"/>
    <cellStyle name="20% - Accent2 4 4 2 4 2" xfId="17579"/>
    <cellStyle name="20% - Accent2 4 4 2 4 2 2" xfId="17580"/>
    <cellStyle name="20% - Accent2 4 4 2 4 2 3" xfId="17581"/>
    <cellStyle name="20% - Accent2 4 4 2 4 3" xfId="17582"/>
    <cellStyle name="20% - Accent2 4 4 2 4 3 2" xfId="17583"/>
    <cellStyle name="20% - Accent2 4 4 2 4 3 3" xfId="17584"/>
    <cellStyle name="20% - Accent2 4 4 2 4 4" xfId="17585"/>
    <cellStyle name="20% - Accent2 4 4 2 4 4 2" xfId="17586"/>
    <cellStyle name="20% - Accent2 4 4 2 4 5" xfId="17587"/>
    <cellStyle name="20% - Accent2 4 4 2 4 6" xfId="17588"/>
    <cellStyle name="20% - Accent2 4 4 2 5" xfId="17589"/>
    <cellStyle name="20% - Accent2 4 4 2 5 2" xfId="17590"/>
    <cellStyle name="20% - Accent2 4 4 2 5 2 2" xfId="17591"/>
    <cellStyle name="20% - Accent2 4 4 2 5 2 3" xfId="17592"/>
    <cellStyle name="20% - Accent2 4 4 2 5 3" xfId="17593"/>
    <cellStyle name="20% - Accent2 4 4 2 5 3 2" xfId="17594"/>
    <cellStyle name="20% - Accent2 4 4 2 5 4" xfId="17595"/>
    <cellStyle name="20% - Accent2 4 4 2 5 5" xfId="17596"/>
    <cellStyle name="20% - Accent2 4 4 2 6" xfId="17597"/>
    <cellStyle name="20% - Accent2 4 4 2 6 2" xfId="17598"/>
    <cellStyle name="20% - Accent2 4 4 2 6 3" xfId="17599"/>
    <cellStyle name="20% - Accent2 4 4 2 7" xfId="17600"/>
    <cellStyle name="20% - Accent2 4 4 2 7 2" xfId="17601"/>
    <cellStyle name="20% - Accent2 4 4 2 7 3" xfId="17602"/>
    <cellStyle name="20% - Accent2 4 4 2 8" xfId="17603"/>
    <cellStyle name="20% - Accent2 4 4 2 8 2" xfId="17604"/>
    <cellStyle name="20% - Accent2 4 4 2 9" xfId="17605"/>
    <cellStyle name="20% - Accent2 4 4 3" xfId="400"/>
    <cellStyle name="20% - Accent2 4 4 3 2" xfId="17606"/>
    <cellStyle name="20% - Accent2 4 4 3 2 2" xfId="17607"/>
    <cellStyle name="20% - Accent2 4 4 3 2 2 2" xfId="17608"/>
    <cellStyle name="20% - Accent2 4 4 3 2 2 3" xfId="17609"/>
    <cellStyle name="20% - Accent2 4 4 3 2 3" xfId="17610"/>
    <cellStyle name="20% - Accent2 4 4 3 2 3 2" xfId="17611"/>
    <cellStyle name="20% - Accent2 4 4 3 2 3 3" xfId="17612"/>
    <cellStyle name="20% - Accent2 4 4 3 2 4" xfId="17613"/>
    <cellStyle name="20% - Accent2 4 4 3 2 4 2" xfId="17614"/>
    <cellStyle name="20% - Accent2 4 4 3 2 5" xfId="17615"/>
    <cellStyle name="20% - Accent2 4 4 3 2 6" xfId="17616"/>
    <cellStyle name="20% - Accent2 4 4 3 3" xfId="17617"/>
    <cellStyle name="20% - Accent2 4 4 3 3 2" xfId="17618"/>
    <cellStyle name="20% - Accent2 4 4 3 3 2 2" xfId="17619"/>
    <cellStyle name="20% - Accent2 4 4 3 3 2 3" xfId="17620"/>
    <cellStyle name="20% - Accent2 4 4 3 3 3" xfId="17621"/>
    <cellStyle name="20% - Accent2 4 4 3 3 3 2" xfId="17622"/>
    <cellStyle name="20% - Accent2 4 4 3 3 3 3" xfId="17623"/>
    <cellStyle name="20% - Accent2 4 4 3 3 4" xfId="17624"/>
    <cellStyle name="20% - Accent2 4 4 3 3 4 2" xfId="17625"/>
    <cellStyle name="20% - Accent2 4 4 3 3 5" xfId="17626"/>
    <cellStyle name="20% - Accent2 4 4 3 3 6" xfId="17627"/>
    <cellStyle name="20% - Accent2 4 4 3 4" xfId="17628"/>
    <cellStyle name="20% - Accent2 4 4 3 4 2" xfId="17629"/>
    <cellStyle name="20% - Accent2 4 4 3 4 2 2" xfId="17630"/>
    <cellStyle name="20% - Accent2 4 4 3 4 2 3" xfId="17631"/>
    <cellStyle name="20% - Accent2 4 4 3 4 3" xfId="17632"/>
    <cellStyle name="20% - Accent2 4 4 3 4 3 2" xfId="17633"/>
    <cellStyle name="20% - Accent2 4 4 3 4 4" xfId="17634"/>
    <cellStyle name="20% - Accent2 4 4 3 4 5" xfId="17635"/>
    <cellStyle name="20% - Accent2 4 4 3 5" xfId="17636"/>
    <cellStyle name="20% - Accent2 4 4 3 5 2" xfId="17637"/>
    <cellStyle name="20% - Accent2 4 4 3 5 3" xfId="17638"/>
    <cellStyle name="20% - Accent2 4 4 3 6" xfId="17639"/>
    <cellStyle name="20% - Accent2 4 4 3 6 2" xfId="17640"/>
    <cellStyle name="20% - Accent2 4 4 3 6 3" xfId="17641"/>
    <cellStyle name="20% - Accent2 4 4 3 7" xfId="17642"/>
    <cellStyle name="20% - Accent2 4 4 3 7 2" xfId="17643"/>
    <cellStyle name="20% - Accent2 4 4 3 8" xfId="17644"/>
    <cellStyle name="20% - Accent2 4 4 3 9" xfId="17645"/>
    <cellStyle name="20% - Accent2 4 4 4" xfId="17646"/>
    <cellStyle name="20% - Accent2 4 4 4 2" xfId="17647"/>
    <cellStyle name="20% - Accent2 4 4 4 2 2" xfId="17648"/>
    <cellStyle name="20% - Accent2 4 4 4 2 2 2" xfId="17649"/>
    <cellStyle name="20% - Accent2 4 4 4 2 2 3" xfId="17650"/>
    <cellStyle name="20% - Accent2 4 4 4 2 3" xfId="17651"/>
    <cellStyle name="20% - Accent2 4 4 4 2 3 2" xfId="17652"/>
    <cellStyle name="20% - Accent2 4 4 4 2 3 3" xfId="17653"/>
    <cellStyle name="20% - Accent2 4 4 4 2 4" xfId="17654"/>
    <cellStyle name="20% - Accent2 4 4 4 2 4 2" xfId="17655"/>
    <cellStyle name="20% - Accent2 4 4 4 2 5" xfId="17656"/>
    <cellStyle name="20% - Accent2 4 4 4 2 6" xfId="17657"/>
    <cellStyle name="20% - Accent2 4 4 4 3" xfId="17658"/>
    <cellStyle name="20% - Accent2 4 4 4 3 2" xfId="17659"/>
    <cellStyle name="20% - Accent2 4 4 4 3 2 2" xfId="17660"/>
    <cellStyle name="20% - Accent2 4 4 4 3 2 3" xfId="17661"/>
    <cellStyle name="20% - Accent2 4 4 4 3 3" xfId="17662"/>
    <cellStyle name="20% - Accent2 4 4 4 3 3 2" xfId="17663"/>
    <cellStyle name="20% - Accent2 4 4 4 3 3 3" xfId="17664"/>
    <cellStyle name="20% - Accent2 4 4 4 3 4" xfId="17665"/>
    <cellStyle name="20% - Accent2 4 4 4 3 4 2" xfId="17666"/>
    <cellStyle name="20% - Accent2 4 4 4 3 5" xfId="17667"/>
    <cellStyle name="20% - Accent2 4 4 4 3 6" xfId="17668"/>
    <cellStyle name="20% - Accent2 4 4 4 4" xfId="17669"/>
    <cellStyle name="20% - Accent2 4 4 4 4 2" xfId="17670"/>
    <cellStyle name="20% - Accent2 4 4 4 4 2 2" xfId="17671"/>
    <cellStyle name="20% - Accent2 4 4 4 4 2 3" xfId="17672"/>
    <cellStyle name="20% - Accent2 4 4 4 4 3" xfId="17673"/>
    <cellStyle name="20% - Accent2 4 4 4 4 3 2" xfId="17674"/>
    <cellStyle name="20% - Accent2 4 4 4 4 4" xfId="17675"/>
    <cellStyle name="20% - Accent2 4 4 4 4 5" xfId="17676"/>
    <cellStyle name="20% - Accent2 4 4 4 5" xfId="17677"/>
    <cellStyle name="20% - Accent2 4 4 4 5 2" xfId="17678"/>
    <cellStyle name="20% - Accent2 4 4 4 5 3" xfId="17679"/>
    <cellStyle name="20% - Accent2 4 4 4 6" xfId="17680"/>
    <cellStyle name="20% - Accent2 4 4 4 6 2" xfId="17681"/>
    <cellStyle name="20% - Accent2 4 4 4 6 3" xfId="17682"/>
    <cellStyle name="20% - Accent2 4 4 4 7" xfId="17683"/>
    <cellStyle name="20% - Accent2 4 4 4 7 2" xfId="17684"/>
    <cellStyle name="20% - Accent2 4 4 4 8" xfId="17685"/>
    <cellStyle name="20% - Accent2 4 4 4 9" xfId="17686"/>
    <cellStyle name="20% - Accent2 4 4 5" xfId="17687"/>
    <cellStyle name="20% - Accent2 4 4 5 2" xfId="17688"/>
    <cellStyle name="20% - Accent2 4 4 5 2 2" xfId="17689"/>
    <cellStyle name="20% - Accent2 4 4 5 2 3" xfId="17690"/>
    <cellStyle name="20% - Accent2 4 4 5 3" xfId="17691"/>
    <cellStyle name="20% - Accent2 4 4 5 3 2" xfId="17692"/>
    <cellStyle name="20% - Accent2 4 4 5 3 3" xfId="17693"/>
    <cellStyle name="20% - Accent2 4 4 5 4" xfId="17694"/>
    <cellStyle name="20% - Accent2 4 4 5 4 2" xfId="17695"/>
    <cellStyle name="20% - Accent2 4 4 5 5" xfId="17696"/>
    <cellStyle name="20% - Accent2 4 4 5 6" xfId="17697"/>
    <cellStyle name="20% - Accent2 4 4 6" xfId="17698"/>
    <cellStyle name="20% - Accent2 4 4 6 2" xfId="17699"/>
    <cellStyle name="20% - Accent2 4 4 6 2 2" xfId="17700"/>
    <cellStyle name="20% - Accent2 4 4 6 2 3" xfId="17701"/>
    <cellStyle name="20% - Accent2 4 4 6 3" xfId="17702"/>
    <cellStyle name="20% - Accent2 4 4 6 3 2" xfId="17703"/>
    <cellStyle name="20% - Accent2 4 4 6 3 3" xfId="17704"/>
    <cellStyle name="20% - Accent2 4 4 6 4" xfId="17705"/>
    <cellStyle name="20% - Accent2 4 4 6 4 2" xfId="17706"/>
    <cellStyle name="20% - Accent2 4 4 6 5" xfId="17707"/>
    <cellStyle name="20% - Accent2 4 4 6 6" xfId="17708"/>
    <cellStyle name="20% - Accent2 4 4 7" xfId="17709"/>
    <cellStyle name="20% - Accent2 4 4 7 2" xfId="17710"/>
    <cellStyle name="20% - Accent2 4 4 7 2 2" xfId="17711"/>
    <cellStyle name="20% - Accent2 4 4 7 2 3" xfId="17712"/>
    <cellStyle name="20% - Accent2 4 4 7 3" xfId="17713"/>
    <cellStyle name="20% - Accent2 4 4 7 3 2" xfId="17714"/>
    <cellStyle name="20% - Accent2 4 4 7 4" xfId="17715"/>
    <cellStyle name="20% - Accent2 4 4 7 5" xfId="17716"/>
    <cellStyle name="20% - Accent2 4 4 8" xfId="17717"/>
    <cellStyle name="20% - Accent2 4 4 8 2" xfId="17718"/>
    <cellStyle name="20% - Accent2 4 4 8 3" xfId="17719"/>
    <cellStyle name="20% - Accent2 4 4 9" xfId="17720"/>
    <cellStyle name="20% - Accent2 4 4 9 2" xfId="17721"/>
    <cellStyle name="20% - Accent2 4 4 9 3" xfId="17722"/>
    <cellStyle name="20% - Accent2 4 5" xfId="401"/>
    <cellStyle name="20% - Accent2 4 5 10" xfId="17723"/>
    <cellStyle name="20% - Accent2 4 5 2" xfId="402"/>
    <cellStyle name="20% - Accent2 4 5 2 2" xfId="17724"/>
    <cellStyle name="20% - Accent2 4 5 2 2 2" xfId="17725"/>
    <cellStyle name="20% - Accent2 4 5 2 2 2 2" xfId="17726"/>
    <cellStyle name="20% - Accent2 4 5 2 2 2 3" xfId="17727"/>
    <cellStyle name="20% - Accent2 4 5 2 2 3" xfId="17728"/>
    <cellStyle name="20% - Accent2 4 5 2 2 3 2" xfId="17729"/>
    <cellStyle name="20% - Accent2 4 5 2 2 3 3" xfId="17730"/>
    <cellStyle name="20% - Accent2 4 5 2 2 4" xfId="17731"/>
    <cellStyle name="20% - Accent2 4 5 2 2 4 2" xfId="17732"/>
    <cellStyle name="20% - Accent2 4 5 2 2 5" xfId="17733"/>
    <cellStyle name="20% - Accent2 4 5 2 2 6" xfId="17734"/>
    <cellStyle name="20% - Accent2 4 5 2 3" xfId="17735"/>
    <cellStyle name="20% - Accent2 4 5 2 3 2" xfId="17736"/>
    <cellStyle name="20% - Accent2 4 5 2 3 2 2" xfId="17737"/>
    <cellStyle name="20% - Accent2 4 5 2 3 2 3" xfId="17738"/>
    <cellStyle name="20% - Accent2 4 5 2 3 3" xfId="17739"/>
    <cellStyle name="20% - Accent2 4 5 2 3 3 2" xfId="17740"/>
    <cellStyle name="20% - Accent2 4 5 2 3 3 3" xfId="17741"/>
    <cellStyle name="20% - Accent2 4 5 2 3 4" xfId="17742"/>
    <cellStyle name="20% - Accent2 4 5 2 3 4 2" xfId="17743"/>
    <cellStyle name="20% - Accent2 4 5 2 3 5" xfId="17744"/>
    <cellStyle name="20% - Accent2 4 5 2 3 6" xfId="17745"/>
    <cellStyle name="20% - Accent2 4 5 2 4" xfId="17746"/>
    <cellStyle name="20% - Accent2 4 5 2 4 2" xfId="17747"/>
    <cellStyle name="20% - Accent2 4 5 2 4 2 2" xfId="17748"/>
    <cellStyle name="20% - Accent2 4 5 2 4 2 3" xfId="17749"/>
    <cellStyle name="20% - Accent2 4 5 2 4 3" xfId="17750"/>
    <cellStyle name="20% - Accent2 4 5 2 4 3 2" xfId="17751"/>
    <cellStyle name="20% - Accent2 4 5 2 4 4" xfId="17752"/>
    <cellStyle name="20% - Accent2 4 5 2 4 5" xfId="17753"/>
    <cellStyle name="20% - Accent2 4 5 2 5" xfId="17754"/>
    <cellStyle name="20% - Accent2 4 5 2 5 2" xfId="17755"/>
    <cellStyle name="20% - Accent2 4 5 2 5 3" xfId="17756"/>
    <cellStyle name="20% - Accent2 4 5 2 6" xfId="17757"/>
    <cellStyle name="20% - Accent2 4 5 2 6 2" xfId="17758"/>
    <cellStyle name="20% - Accent2 4 5 2 6 3" xfId="17759"/>
    <cellStyle name="20% - Accent2 4 5 2 7" xfId="17760"/>
    <cellStyle name="20% - Accent2 4 5 2 7 2" xfId="17761"/>
    <cellStyle name="20% - Accent2 4 5 2 8" xfId="17762"/>
    <cellStyle name="20% - Accent2 4 5 2 9" xfId="17763"/>
    <cellStyle name="20% - Accent2 4 5 3" xfId="17764"/>
    <cellStyle name="20% - Accent2 4 5 3 2" xfId="17765"/>
    <cellStyle name="20% - Accent2 4 5 3 2 2" xfId="17766"/>
    <cellStyle name="20% - Accent2 4 5 3 2 3" xfId="17767"/>
    <cellStyle name="20% - Accent2 4 5 3 3" xfId="17768"/>
    <cellStyle name="20% - Accent2 4 5 3 3 2" xfId="17769"/>
    <cellStyle name="20% - Accent2 4 5 3 3 3" xfId="17770"/>
    <cellStyle name="20% - Accent2 4 5 3 4" xfId="17771"/>
    <cellStyle name="20% - Accent2 4 5 3 4 2" xfId="17772"/>
    <cellStyle name="20% - Accent2 4 5 3 5" xfId="17773"/>
    <cellStyle name="20% - Accent2 4 5 3 6" xfId="17774"/>
    <cellStyle name="20% - Accent2 4 5 4" xfId="17775"/>
    <cellStyle name="20% - Accent2 4 5 4 2" xfId="17776"/>
    <cellStyle name="20% - Accent2 4 5 4 2 2" xfId="17777"/>
    <cellStyle name="20% - Accent2 4 5 4 2 3" xfId="17778"/>
    <cellStyle name="20% - Accent2 4 5 4 3" xfId="17779"/>
    <cellStyle name="20% - Accent2 4 5 4 3 2" xfId="17780"/>
    <cellStyle name="20% - Accent2 4 5 4 3 3" xfId="17781"/>
    <cellStyle name="20% - Accent2 4 5 4 4" xfId="17782"/>
    <cellStyle name="20% - Accent2 4 5 4 4 2" xfId="17783"/>
    <cellStyle name="20% - Accent2 4 5 4 5" xfId="17784"/>
    <cellStyle name="20% - Accent2 4 5 4 6" xfId="17785"/>
    <cellStyle name="20% - Accent2 4 5 5" xfId="17786"/>
    <cellStyle name="20% - Accent2 4 5 5 2" xfId="17787"/>
    <cellStyle name="20% - Accent2 4 5 5 2 2" xfId="17788"/>
    <cellStyle name="20% - Accent2 4 5 5 2 3" xfId="17789"/>
    <cellStyle name="20% - Accent2 4 5 5 3" xfId="17790"/>
    <cellStyle name="20% - Accent2 4 5 5 3 2" xfId="17791"/>
    <cellStyle name="20% - Accent2 4 5 5 4" xfId="17792"/>
    <cellStyle name="20% - Accent2 4 5 5 5" xfId="17793"/>
    <cellStyle name="20% - Accent2 4 5 6" xfId="17794"/>
    <cellStyle name="20% - Accent2 4 5 6 2" xfId="17795"/>
    <cellStyle name="20% - Accent2 4 5 6 3" xfId="17796"/>
    <cellStyle name="20% - Accent2 4 5 7" xfId="17797"/>
    <cellStyle name="20% - Accent2 4 5 7 2" xfId="17798"/>
    <cellStyle name="20% - Accent2 4 5 7 3" xfId="17799"/>
    <cellStyle name="20% - Accent2 4 5 8" xfId="17800"/>
    <cellStyle name="20% - Accent2 4 5 8 2" xfId="17801"/>
    <cellStyle name="20% - Accent2 4 5 9" xfId="17802"/>
    <cellStyle name="20% - Accent2 4 6" xfId="403"/>
    <cellStyle name="20% - Accent2 4 6 2" xfId="17803"/>
    <cellStyle name="20% - Accent2 4 6 2 2" xfId="17804"/>
    <cellStyle name="20% - Accent2 4 6 2 2 2" xfId="17805"/>
    <cellStyle name="20% - Accent2 4 6 2 2 3" xfId="17806"/>
    <cellStyle name="20% - Accent2 4 6 2 3" xfId="17807"/>
    <cellStyle name="20% - Accent2 4 6 2 3 2" xfId="17808"/>
    <cellStyle name="20% - Accent2 4 6 2 3 3" xfId="17809"/>
    <cellStyle name="20% - Accent2 4 6 2 4" xfId="17810"/>
    <cellStyle name="20% - Accent2 4 6 2 4 2" xfId="17811"/>
    <cellStyle name="20% - Accent2 4 6 2 5" xfId="17812"/>
    <cellStyle name="20% - Accent2 4 6 2 6" xfId="17813"/>
    <cellStyle name="20% - Accent2 4 6 3" xfId="17814"/>
    <cellStyle name="20% - Accent2 4 6 3 2" xfId="17815"/>
    <cellStyle name="20% - Accent2 4 6 3 2 2" xfId="17816"/>
    <cellStyle name="20% - Accent2 4 6 3 2 3" xfId="17817"/>
    <cellStyle name="20% - Accent2 4 6 3 3" xfId="17818"/>
    <cellStyle name="20% - Accent2 4 6 3 3 2" xfId="17819"/>
    <cellStyle name="20% - Accent2 4 6 3 3 3" xfId="17820"/>
    <cellStyle name="20% - Accent2 4 6 3 4" xfId="17821"/>
    <cellStyle name="20% - Accent2 4 6 3 4 2" xfId="17822"/>
    <cellStyle name="20% - Accent2 4 6 3 5" xfId="17823"/>
    <cellStyle name="20% - Accent2 4 6 3 6" xfId="17824"/>
    <cellStyle name="20% - Accent2 4 6 4" xfId="17825"/>
    <cellStyle name="20% - Accent2 4 6 4 2" xfId="17826"/>
    <cellStyle name="20% - Accent2 4 6 4 2 2" xfId="17827"/>
    <cellStyle name="20% - Accent2 4 6 4 2 3" xfId="17828"/>
    <cellStyle name="20% - Accent2 4 6 4 3" xfId="17829"/>
    <cellStyle name="20% - Accent2 4 6 4 3 2" xfId="17830"/>
    <cellStyle name="20% - Accent2 4 6 4 4" xfId="17831"/>
    <cellStyle name="20% - Accent2 4 6 4 5" xfId="17832"/>
    <cellStyle name="20% - Accent2 4 6 5" xfId="17833"/>
    <cellStyle name="20% - Accent2 4 6 5 2" xfId="17834"/>
    <cellStyle name="20% - Accent2 4 6 5 3" xfId="17835"/>
    <cellStyle name="20% - Accent2 4 6 6" xfId="17836"/>
    <cellStyle name="20% - Accent2 4 6 6 2" xfId="17837"/>
    <cellStyle name="20% - Accent2 4 6 6 3" xfId="17838"/>
    <cellStyle name="20% - Accent2 4 6 7" xfId="17839"/>
    <cellStyle name="20% - Accent2 4 6 7 2" xfId="17840"/>
    <cellStyle name="20% - Accent2 4 6 8" xfId="17841"/>
    <cellStyle name="20% - Accent2 4 6 9" xfId="17842"/>
    <cellStyle name="20% - Accent2 4 7" xfId="13529"/>
    <cellStyle name="20% - Accent2 4 7 2" xfId="17843"/>
    <cellStyle name="20% - Accent2 4 7 2 2" xfId="17844"/>
    <cellStyle name="20% - Accent2 4 7 2 2 2" xfId="17845"/>
    <cellStyle name="20% - Accent2 4 7 2 2 3" xfId="17846"/>
    <cellStyle name="20% - Accent2 4 7 2 3" xfId="17847"/>
    <cellStyle name="20% - Accent2 4 7 2 3 2" xfId="17848"/>
    <cellStyle name="20% - Accent2 4 7 2 3 3" xfId="17849"/>
    <cellStyle name="20% - Accent2 4 7 2 4" xfId="17850"/>
    <cellStyle name="20% - Accent2 4 7 2 4 2" xfId="17851"/>
    <cellStyle name="20% - Accent2 4 7 2 5" xfId="17852"/>
    <cellStyle name="20% - Accent2 4 7 2 6" xfId="17853"/>
    <cellStyle name="20% - Accent2 4 7 3" xfId="17854"/>
    <cellStyle name="20% - Accent2 4 7 3 2" xfId="17855"/>
    <cellStyle name="20% - Accent2 4 7 3 2 2" xfId="17856"/>
    <cellStyle name="20% - Accent2 4 7 3 2 3" xfId="17857"/>
    <cellStyle name="20% - Accent2 4 7 3 3" xfId="17858"/>
    <cellStyle name="20% - Accent2 4 7 3 3 2" xfId="17859"/>
    <cellStyle name="20% - Accent2 4 7 3 3 3" xfId="17860"/>
    <cellStyle name="20% - Accent2 4 7 3 4" xfId="17861"/>
    <cellStyle name="20% - Accent2 4 7 3 4 2" xfId="17862"/>
    <cellStyle name="20% - Accent2 4 7 3 5" xfId="17863"/>
    <cellStyle name="20% - Accent2 4 7 3 6" xfId="17864"/>
    <cellStyle name="20% - Accent2 4 7 4" xfId="17865"/>
    <cellStyle name="20% - Accent2 4 7 4 2" xfId="17866"/>
    <cellStyle name="20% - Accent2 4 7 4 2 2" xfId="17867"/>
    <cellStyle name="20% - Accent2 4 7 4 2 3" xfId="17868"/>
    <cellStyle name="20% - Accent2 4 7 4 3" xfId="17869"/>
    <cellStyle name="20% - Accent2 4 7 4 3 2" xfId="17870"/>
    <cellStyle name="20% - Accent2 4 7 4 4" xfId="17871"/>
    <cellStyle name="20% - Accent2 4 7 4 5" xfId="17872"/>
    <cellStyle name="20% - Accent2 4 7 5" xfId="17873"/>
    <cellStyle name="20% - Accent2 4 7 5 2" xfId="17874"/>
    <cellStyle name="20% - Accent2 4 7 5 3" xfId="17875"/>
    <cellStyle name="20% - Accent2 4 7 6" xfId="17876"/>
    <cellStyle name="20% - Accent2 4 7 6 2" xfId="17877"/>
    <cellStyle name="20% - Accent2 4 7 6 3" xfId="17878"/>
    <cellStyle name="20% - Accent2 4 7 7" xfId="17879"/>
    <cellStyle name="20% - Accent2 4 7 7 2" xfId="17880"/>
    <cellStyle name="20% - Accent2 4 7 8" xfId="17881"/>
    <cellStyle name="20% - Accent2 4 7 9" xfId="17882"/>
    <cellStyle name="20% - Accent2 4 8" xfId="17883"/>
    <cellStyle name="20% - Accent2 4 8 2" xfId="17884"/>
    <cellStyle name="20% - Accent2 4 8 2 2" xfId="17885"/>
    <cellStyle name="20% - Accent2 4 8 2 3" xfId="17886"/>
    <cellStyle name="20% - Accent2 4 8 3" xfId="17887"/>
    <cellStyle name="20% - Accent2 4 8 3 2" xfId="17888"/>
    <cellStyle name="20% - Accent2 4 8 3 3" xfId="17889"/>
    <cellStyle name="20% - Accent2 4 8 4" xfId="17890"/>
    <cellStyle name="20% - Accent2 4 8 4 2" xfId="17891"/>
    <cellStyle name="20% - Accent2 4 8 5" xfId="17892"/>
    <cellStyle name="20% - Accent2 4 8 6" xfId="17893"/>
    <cellStyle name="20% - Accent2 4 9" xfId="17894"/>
    <cellStyle name="20% - Accent2 4 9 2" xfId="17895"/>
    <cellStyle name="20% - Accent2 4 9 2 2" xfId="17896"/>
    <cellStyle name="20% - Accent2 4 9 2 3" xfId="17897"/>
    <cellStyle name="20% - Accent2 4 9 3" xfId="17898"/>
    <cellStyle name="20% - Accent2 4 9 3 2" xfId="17899"/>
    <cellStyle name="20% - Accent2 4 9 3 3" xfId="17900"/>
    <cellStyle name="20% - Accent2 4 9 4" xfId="17901"/>
    <cellStyle name="20% - Accent2 4 9 4 2" xfId="17902"/>
    <cellStyle name="20% - Accent2 4 9 5" xfId="17903"/>
    <cellStyle name="20% - Accent2 4 9 6" xfId="17904"/>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xfId="62041" builtinId="38" customBuiltin="1"/>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4518"/>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4519"/>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4520"/>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905"/>
    <cellStyle name="20% - Accent3 4 10 2" xfId="17906"/>
    <cellStyle name="20% - Accent3 4 10 2 2" xfId="17907"/>
    <cellStyle name="20% - Accent3 4 10 2 3" xfId="17908"/>
    <cellStyle name="20% - Accent3 4 10 3" xfId="17909"/>
    <cellStyle name="20% - Accent3 4 10 3 2" xfId="17910"/>
    <cellStyle name="20% - Accent3 4 10 4" xfId="17911"/>
    <cellStyle name="20% - Accent3 4 10 5" xfId="17912"/>
    <cellStyle name="20% - Accent3 4 11" xfId="17913"/>
    <cellStyle name="20% - Accent3 4 11 2" xfId="17914"/>
    <cellStyle name="20% - Accent3 4 11 3" xfId="17915"/>
    <cellStyle name="20% - Accent3 4 12" xfId="17916"/>
    <cellStyle name="20% - Accent3 4 12 2" xfId="17917"/>
    <cellStyle name="20% - Accent3 4 12 3" xfId="17918"/>
    <cellStyle name="20% - Accent3 4 13" xfId="17919"/>
    <cellStyle name="20% - Accent3 4 13 2" xfId="17920"/>
    <cellStyle name="20% - Accent3 4 14" xfId="17921"/>
    <cellStyle name="20% - Accent3 4 15" xfId="17922"/>
    <cellStyle name="20% - Accent3 4 16" xfId="17923"/>
    <cellStyle name="20% - Accent3 4 2" xfId="590"/>
    <cellStyle name="20% - Accent3 4 2 10" xfId="17924"/>
    <cellStyle name="20% - Accent3 4 2 10 2" xfId="17925"/>
    <cellStyle name="20% - Accent3 4 2 10 3" xfId="17926"/>
    <cellStyle name="20% - Accent3 4 2 11" xfId="17927"/>
    <cellStyle name="20% - Accent3 4 2 11 2" xfId="17928"/>
    <cellStyle name="20% - Accent3 4 2 11 3" xfId="17929"/>
    <cellStyle name="20% - Accent3 4 2 12" xfId="17930"/>
    <cellStyle name="20% - Accent3 4 2 12 2" xfId="17931"/>
    <cellStyle name="20% - Accent3 4 2 13" xfId="17932"/>
    <cellStyle name="20% - Accent3 4 2 14" xfId="17933"/>
    <cellStyle name="20% - Accent3 4 2 15" xfId="17934"/>
    <cellStyle name="20% - Accent3 4 2 2" xfId="591"/>
    <cellStyle name="20% - Accent3 4 2 2 10" xfId="17935"/>
    <cellStyle name="20% - Accent3 4 2 2 10 2" xfId="17936"/>
    <cellStyle name="20% - Accent3 4 2 2 10 3" xfId="17937"/>
    <cellStyle name="20% - Accent3 4 2 2 11" xfId="17938"/>
    <cellStyle name="20% - Accent3 4 2 2 11 2" xfId="17939"/>
    <cellStyle name="20% - Accent3 4 2 2 12" xfId="17940"/>
    <cellStyle name="20% - Accent3 4 2 2 13" xfId="17941"/>
    <cellStyle name="20% - Accent3 4 2 2 2" xfId="592"/>
    <cellStyle name="20% - Accent3 4 2 2 2 10" xfId="17942"/>
    <cellStyle name="20% - Accent3 4 2 2 2 10 2" xfId="17943"/>
    <cellStyle name="20% - Accent3 4 2 2 2 11" xfId="17944"/>
    <cellStyle name="20% - Accent3 4 2 2 2 12" xfId="17945"/>
    <cellStyle name="20% - Accent3 4 2 2 2 2" xfId="593"/>
    <cellStyle name="20% - Accent3 4 2 2 2 2 10" xfId="17946"/>
    <cellStyle name="20% - Accent3 4 2 2 2 2 2" xfId="594"/>
    <cellStyle name="20% - Accent3 4 2 2 2 2 2 2" xfId="17947"/>
    <cellStyle name="20% - Accent3 4 2 2 2 2 2 2 2" xfId="17948"/>
    <cellStyle name="20% - Accent3 4 2 2 2 2 2 2 2 2" xfId="17949"/>
    <cellStyle name="20% - Accent3 4 2 2 2 2 2 2 2 3" xfId="17950"/>
    <cellStyle name="20% - Accent3 4 2 2 2 2 2 2 3" xfId="17951"/>
    <cellStyle name="20% - Accent3 4 2 2 2 2 2 2 3 2" xfId="17952"/>
    <cellStyle name="20% - Accent3 4 2 2 2 2 2 2 3 3" xfId="17953"/>
    <cellStyle name="20% - Accent3 4 2 2 2 2 2 2 4" xfId="17954"/>
    <cellStyle name="20% - Accent3 4 2 2 2 2 2 2 4 2" xfId="17955"/>
    <cellStyle name="20% - Accent3 4 2 2 2 2 2 2 5" xfId="17956"/>
    <cellStyle name="20% - Accent3 4 2 2 2 2 2 2 6" xfId="17957"/>
    <cellStyle name="20% - Accent3 4 2 2 2 2 2 3" xfId="17958"/>
    <cellStyle name="20% - Accent3 4 2 2 2 2 2 3 2" xfId="17959"/>
    <cellStyle name="20% - Accent3 4 2 2 2 2 2 3 2 2" xfId="17960"/>
    <cellStyle name="20% - Accent3 4 2 2 2 2 2 3 2 3" xfId="17961"/>
    <cellStyle name="20% - Accent3 4 2 2 2 2 2 3 3" xfId="17962"/>
    <cellStyle name="20% - Accent3 4 2 2 2 2 2 3 3 2" xfId="17963"/>
    <cellStyle name="20% - Accent3 4 2 2 2 2 2 3 3 3" xfId="17964"/>
    <cellStyle name="20% - Accent3 4 2 2 2 2 2 3 4" xfId="17965"/>
    <cellStyle name="20% - Accent3 4 2 2 2 2 2 3 4 2" xfId="17966"/>
    <cellStyle name="20% - Accent3 4 2 2 2 2 2 3 5" xfId="17967"/>
    <cellStyle name="20% - Accent3 4 2 2 2 2 2 3 6" xfId="17968"/>
    <cellStyle name="20% - Accent3 4 2 2 2 2 2 4" xfId="17969"/>
    <cellStyle name="20% - Accent3 4 2 2 2 2 2 4 2" xfId="17970"/>
    <cellStyle name="20% - Accent3 4 2 2 2 2 2 4 2 2" xfId="17971"/>
    <cellStyle name="20% - Accent3 4 2 2 2 2 2 4 2 3" xfId="17972"/>
    <cellStyle name="20% - Accent3 4 2 2 2 2 2 4 3" xfId="17973"/>
    <cellStyle name="20% - Accent3 4 2 2 2 2 2 4 3 2" xfId="17974"/>
    <cellStyle name="20% - Accent3 4 2 2 2 2 2 4 4" xfId="17975"/>
    <cellStyle name="20% - Accent3 4 2 2 2 2 2 4 5" xfId="17976"/>
    <cellStyle name="20% - Accent3 4 2 2 2 2 2 5" xfId="17977"/>
    <cellStyle name="20% - Accent3 4 2 2 2 2 2 5 2" xfId="17978"/>
    <cellStyle name="20% - Accent3 4 2 2 2 2 2 5 3" xfId="17979"/>
    <cellStyle name="20% - Accent3 4 2 2 2 2 2 6" xfId="17980"/>
    <cellStyle name="20% - Accent3 4 2 2 2 2 2 6 2" xfId="17981"/>
    <cellStyle name="20% - Accent3 4 2 2 2 2 2 6 3" xfId="17982"/>
    <cellStyle name="20% - Accent3 4 2 2 2 2 2 7" xfId="17983"/>
    <cellStyle name="20% - Accent3 4 2 2 2 2 2 7 2" xfId="17984"/>
    <cellStyle name="20% - Accent3 4 2 2 2 2 2 8" xfId="17985"/>
    <cellStyle name="20% - Accent3 4 2 2 2 2 2 9" xfId="17986"/>
    <cellStyle name="20% - Accent3 4 2 2 2 2 3" xfId="17987"/>
    <cellStyle name="20% - Accent3 4 2 2 2 2 3 2" xfId="17988"/>
    <cellStyle name="20% - Accent3 4 2 2 2 2 3 2 2" xfId="17989"/>
    <cellStyle name="20% - Accent3 4 2 2 2 2 3 2 3" xfId="17990"/>
    <cellStyle name="20% - Accent3 4 2 2 2 2 3 3" xfId="17991"/>
    <cellStyle name="20% - Accent3 4 2 2 2 2 3 3 2" xfId="17992"/>
    <cellStyle name="20% - Accent3 4 2 2 2 2 3 3 3" xfId="17993"/>
    <cellStyle name="20% - Accent3 4 2 2 2 2 3 4" xfId="17994"/>
    <cellStyle name="20% - Accent3 4 2 2 2 2 3 4 2" xfId="17995"/>
    <cellStyle name="20% - Accent3 4 2 2 2 2 3 5" xfId="17996"/>
    <cellStyle name="20% - Accent3 4 2 2 2 2 3 6" xfId="17997"/>
    <cellStyle name="20% - Accent3 4 2 2 2 2 4" xfId="17998"/>
    <cellStyle name="20% - Accent3 4 2 2 2 2 4 2" xfId="17999"/>
    <cellStyle name="20% - Accent3 4 2 2 2 2 4 2 2" xfId="18000"/>
    <cellStyle name="20% - Accent3 4 2 2 2 2 4 2 3" xfId="18001"/>
    <cellStyle name="20% - Accent3 4 2 2 2 2 4 3" xfId="18002"/>
    <cellStyle name="20% - Accent3 4 2 2 2 2 4 3 2" xfId="18003"/>
    <cellStyle name="20% - Accent3 4 2 2 2 2 4 3 3" xfId="18004"/>
    <cellStyle name="20% - Accent3 4 2 2 2 2 4 4" xfId="18005"/>
    <cellStyle name="20% - Accent3 4 2 2 2 2 4 4 2" xfId="18006"/>
    <cellStyle name="20% - Accent3 4 2 2 2 2 4 5" xfId="18007"/>
    <cellStyle name="20% - Accent3 4 2 2 2 2 4 6" xfId="18008"/>
    <cellStyle name="20% - Accent3 4 2 2 2 2 5" xfId="18009"/>
    <cellStyle name="20% - Accent3 4 2 2 2 2 5 2" xfId="18010"/>
    <cellStyle name="20% - Accent3 4 2 2 2 2 5 2 2" xfId="18011"/>
    <cellStyle name="20% - Accent3 4 2 2 2 2 5 2 3" xfId="18012"/>
    <cellStyle name="20% - Accent3 4 2 2 2 2 5 3" xfId="18013"/>
    <cellStyle name="20% - Accent3 4 2 2 2 2 5 3 2" xfId="18014"/>
    <cellStyle name="20% - Accent3 4 2 2 2 2 5 4" xfId="18015"/>
    <cellStyle name="20% - Accent3 4 2 2 2 2 5 5" xfId="18016"/>
    <cellStyle name="20% - Accent3 4 2 2 2 2 6" xfId="18017"/>
    <cellStyle name="20% - Accent3 4 2 2 2 2 6 2" xfId="18018"/>
    <cellStyle name="20% - Accent3 4 2 2 2 2 6 3" xfId="18019"/>
    <cellStyle name="20% - Accent3 4 2 2 2 2 7" xfId="18020"/>
    <cellStyle name="20% - Accent3 4 2 2 2 2 7 2" xfId="18021"/>
    <cellStyle name="20% - Accent3 4 2 2 2 2 7 3" xfId="18022"/>
    <cellStyle name="20% - Accent3 4 2 2 2 2 8" xfId="18023"/>
    <cellStyle name="20% - Accent3 4 2 2 2 2 8 2" xfId="18024"/>
    <cellStyle name="20% - Accent3 4 2 2 2 2 9" xfId="18025"/>
    <cellStyle name="20% - Accent3 4 2 2 2 3" xfId="595"/>
    <cellStyle name="20% - Accent3 4 2 2 2 3 2" xfId="18026"/>
    <cellStyle name="20% - Accent3 4 2 2 2 3 2 2" xfId="18027"/>
    <cellStyle name="20% - Accent3 4 2 2 2 3 2 2 2" xfId="18028"/>
    <cellStyle name="20% - Accent3 4 2 2 2 3 2 2 3" xfId="18029"/>
    <cellStyle name="20% - Accent3 4 2 2 2 3 2 3" xfId="18030"/>
    <cellStyle name="20% - Accent3 4 2 2 2 3 2 3 2" xfId="18031"/>
    <cellStyle name="20% - Accent3 4 2 2 2 3 2 3 3" xfId="18032"/>
    <cellStyle name="20% - Accent3 4 2 2 2 3 2 4" xfId="18033"/>
    <cellStyle name="20% - Accent3 4 2 2 2 3 2 4 2" xfId="18034"/>
    <cellStyle name="20% - Accent3 4 2 2 2 3 2 5" xfId="18035"/>
    <cellStyle name="20% - Accent3 4 2 2 2 3 2 6" xfId="18036"/>
    <cellStyle name="20% - Accent3 4 2 2 2 3 3" xfId="18037"/>
    <cellStyle name="20% - Accent3 4 2 2 2 3 3 2" xfId="18038"/>
    <cellStyle name="20% - Accent3 4 2 2 2 3 3 2 2" xfId="18039"/>
    <cellStyle name="20% - Accent3 4 2 2 2 3 3 2 3" xfId="18040"/>
    <cellStyle name="20% - Accent3 4 2 2 2 3 3 3" xfId="18041"/>
    <cellStyle name="20% - Accent3 4 2 2 2 3 3 3 2" xfId="18042"/>
    <cellStyle name="20% - Accent3 4 2 2 2 3 3 3 3" xfId="18043"/>
    <cellStyle name="20% - Accent3 4 2 2 2 3 3 4" xfId="18044"/>
    <cellStyle name="20% - Accent3 4 2 2 2 3 3 4 2" xfId="18045"/>
    <cellStyle name="20% - Accent3 4 2 2 2 3 3 5" xfId="18046"/>
    <cellStyle name="20% - Accent3 4 2 2 2 3 3 6" xfId="18047"/>
    <cellStyle name="20% - Accent3 4 2 2 2 3 4" xfId="18048"/>
    <cellStyle name="20% - Accent3 4 2 2 2 3 4 2" xfId="18049"/>
    <cellStyle name="20% - Accent3 4 2 2 2 3 4 2 2" xfId="18050"/>
    <cellStyle name="20% - Accent3 4 2 2 2 3 4 2 3" xfId="18051"/>
    <cellStyle name="20% - Accent3 4 2 2 2 3 4 3" xfId="18052"/>
    <cellStyle name="20% - Accent3 4 2 2 2 3 4 3 2" xfId="18053"/>
    <cellStyle name="20% - Accent3 4 2 2 2 3 4 4" xfId="18054"/>
    <cellStyle name="20% - Accent3 4 2 2 2 3 4 5" xfId="18055"/>
    <cellStyle name="20% - Accent3 4 2 2 2 3 5" xfId="18056"/>
    <cellStyle name="20% - Accent3 4 2 2 2 3 5 2" xfId="18057"/>
    <cellStyle name="20% - Accent3 4 2 2 2 3 5 3" xfId="18058"/>
    <cellStyle name="20% - Accent3 4 2 2 2 3 6" xfId="18059"/>
    <cellStyle name="20% - Accent3 4 2 2 2 3 6 2" xfId="18060"/>
    <cellStyle name="20% - Accent3 4 2 2 2 3 6 3" xfId="18061"/>
    <cellStyle name="20% - Accent3 4 2 2 2 3 7" xfId="18062"/>
    <cellStyle name="20% - Accent3 4 2 2 2 3 7 2" xfId="18063"/>
    <cellStyle name="20% - Accent3 4 2 2 2 3 8" xfId="18064"/>
    <cellStyle name="20% - Accent3 4 2 2 2 3 9" xfId="18065"/>
    <cellStyle name="20% - Accent3 4 2 2 2 4" xfId="18066"/>
    <cellStyle name="20% - Accent3 4 2 2 2 4 2" xfId="18067"/>
    <cellStyle name="20% - Accent3 4 2 2 2 4 2 2" xfId="18068"/>
    <cellStyle name="20% - Accent3 4 2 2 2 4 2 2 2" xfId="18069"/>
    <cellStyle name="20% - Accent3 4 2 2 2 4 2 2 3" xfId="18070"/>
    <cellStyle name="20% - Accent3 4 2 2 2 4 2 3" xfId="18071"/>
    <cellStyle name="20% - Accent3 4 2 2 2 4 2 3 2" xfId="18072"/>
    <cellStyle name="20% - Accent3 4 2 2 2 4 2 3 3" xfId="18073"/>
    <cellStyle name="20% - Accent3 4 2 2 2 4 2 4" xfId="18074"/>
    <cellStyle name="20% - Accent3 4 2 2 2 4 2 4 2" xfId="18075"/>
    <cellStyle name="20% - Accent3 4 2 2 2 4 2 5" xfId="18076"/>
    <cellStyle name="20% - Accent3 4 2 2 2 4 2 6" xfId="18077"/>
    <cellStyle name="20% - Accent3 4 2 2 2 4 3" xfId="18078"/>
    <cellStyle name="20% - Accent3 4 2 2 2 4 3 2" xfId="18079"/>
    <cellStyle name="20% - Accent3 4 2 2 2 4 3 2 2" xfId="18080"/>
    <cellStyle name="20% - Accent3 4 2 2 2 4 3 2 3" xfId="18081"/>
    <cellStyle name="20% - Accent3 4 2 2 2 4 3 3" xfId="18082"/>
    <cellStyle name="20% - Accent3 4 2 2 2 4 3 3 2" xfId="18083"/>
    <cellStyle name="20% - Accent3 4 2 2 2 4 3 3 3" xfId="18084"/>
    <cellStyle name="20% - Accent3 4 2 2 2 4 3 4" xfId="18085"/>
    <cellStyle name="20% - Accent3 4 2 2 2 4 3 4 2" xfId="18086"/>
    <cellStyle name="20% - Accent3 4 2 2 2 4 3 5" xfId="18087"/>
    <cellStyle name="20% - Accent3 4 2 2 2 4 3 6" xfId="18088"/>
    <cellStyle name="20% - Accent3 4 2 2 2 4 4" xfId="18089"/>
    <cellStyle name="20% - Accent3 4 2 2 2 4 4 2" xfId="18090"/>
    <cellStyle name="20% - Accent3 4 2 2 2 4 4 2 2" xfId="18091"/>
    <cellStyle name="20% - Accent3 4 2 2 2 4 4 2 3" xfId="18092"/>
    <cellStyle name="20% - Accent3 4 2 2 2 4 4 3" xfId="18093"/>
    <cellStyle name="20% - Accent3 4 2 2 2 4 4 3 2" xfId="18094"/>
    <cellStyle name="20% - Accent3 4 2 2 2 4 4 4" xfId="18095"/>
    <cellStyle name="20% - Accent3 4 2 2 2 4 4 5" xfId="18096"/>
    <cellStyle name="20% - Accent3 4 2 2 2 4 5" xfId="18097"/>
    <cellStyle name="20% - Accent3 4 2 2 2 4 5 2" xfId="18098"/>
    <cellStyle name="20% - Accent3 4 2 2 2 4 5 3" xfId="18099"/>
    <cellStyle name="20% - Accent3 4 2 2 2 4 6" xfId="18100"/>
    <cellStyle name="20% - Accent3 4 2 2 2 4 6 2" xfId="18101"/>
    <cellStyle name="20% - Accent3 4 2 2 2 4 6 3" xfId="18102"/>
    <cellStyle name="20% - Accent3 4 2 2 2 4 7" xfId="18103"/>
    <cellStyle name="20% - Accent3 4 2 2 2 4 7 2" xfId="18104"/>
    <cellStyle name="20% - Accent3 4 2 2 2 4 8" xfId="18105"/>
    <cellStyle name="20% - Accent3 4 2 2 2 4 9" xfId="18106"/>
    <cellStyle name="20% - Accent3 4 2 2 2 5" xfId="18107"/>
    <cellStyle name="20% - Accent3 4 2 2 2 5 2" xfId="18108"/>
    <cellStyle name="20% - Accent3 4 2 2 2 5 2 2" xfId="18109"/>
    <cellStyle name="20% - Accent3 4 2 2 2 5 2 3" xfId="18110"/>
    <cellStyle name="20% - Accent3 4 2 2 2 5 3" xfId="18111"/>
    <cellStyle name="20% - Accent3 4 2 2 2 5 3 2" xfId="18112"/>
    <cellStyle name="20% - Accent3 4 2 2 2 5 3 3" xfId="18113"/>
    <cellStyle name="20% - Accent3 4 2 2 2 5 4" xfId="18114"/>
    <cellStyle name="20% - Accent3 4 2 2 2 5 4 2" xfId="18115"/>
    <cellStyle name="20% - Accent3 4 2 2 2 5 5" xfId="18116"/>
    <cellStyle name="20% - Accent3 4 2 2 2 5 6" xfId="18117"/>
    <cellStyle name="20% - Accent3 4 2 2 2 6" xfId="18118"/>
    <cellStyle name="20% - Accent3 4 2 2 2 6 2" xfId="18119"/>
    <cellStyle name="20% - Accent3 4 2 2 2 6 2 2" xfId="18120"/>
    <cellStyle name="20% - Accent3 4 2 2 2 6 2 3" xfId="18121"/>
    <cellStyle name="20% - Accent3 4 2 2 2 6 3" xfId="18122"/>
    <cellStyle name="20% - Accent3 4 2 2 2 6 3 2" xfId="18123"/>
    <cellStyle name="20% - Accent3 4 2 2 2 6 3 3" xfId="18124"/>
    <cellStyle name="20% - Accent3 4 2 2 2 6 4" xfId="18125"/>
    <cellStyle name="20% - Accent3 4 2 2 2 6 4 2" xfId="18126"/>
    <cellStyle name="20% - Accent3 4 2 2 2 6 5" xfId="18127"/>
    <cellStyle name="20% - Accent3 4 2 2 2 6 6" xfId="18128"/>
    <cellStyle name="20% - Accent3 4 2 2 2 7" xfId="18129"/>
    <cellStyle name="20% - Accent3 4 2 2 2 7 2" xfId="18130"/>
    <cellStyle name="20% - Accent3 4 2 2 2 7 2 2" xfId="18131"/>
    <cellStyle name="20% - Accent3 4 2 2 2 7 2 3" xfId="18132"/>
    <cellStyle name="20% - Accent3 4 2 2 2 7 3" xfId="18133"/>
    <cellStyle name="20% - Accent3 4 2 2 2 7 3 2" xfId="18134"/>
    <cellStyle name="20% - Accent3 4 2 2 2 7 4" xfId="18135"/>
    <cellStyle name="20% - Accent3 4 2 2 2 7 5" xfId="18136"/>
    <cellStyle name="20% - Accent3 4 2 2 2 8" xfId="18137"/>
    <cellStyle name="20% - Accent3 4 2 2 2 8 2" xfId="18138"/>
    <cellStyle name="20% - Accent3 4 2 2 2 8 3" xfId="18139"/>
    <cellStyle name="20% - Accent3 4 2 2 2 9" xfId="18140"/>
    <cellStyle name="20% - Accent3 4 2 2 2 9 2" xfId="18141"/>
    <cellStyle name="20% - Accent3 4 2 2 2 9 3" xfId="18142"/>
    <cellStyle name="20% - Accent3 4 2 2 3" xfId="596"/>
    <cellStyle name="20% - Accent3 4 2 2 3 10" xfId="18143"/>
    <cellStyle name="20% - Accent3 4 2 2 3 2" xfId="597"/>
    <cellStyle name="20% - Accent3 4 2 2 3 2 2" xfId="18144"/>
    <cellStyle name="20% - Accent3 4 2 2 3 2 2 2" xfId="18145"/>
    <cellStyle name="20% - Accent3 4 2 2 3 2 2 2 2" xfId="18146"/>
    <cellStyle name="20% - Accent3 4 2 2 3 2 2 2 3" xfId="18147"/>
    <cellStyle name="20% - Accent3 4 2 2 3 2 2 3" xfId="18148"/>
    <cellStyle name="20% - Accent3 4 2 2 3 2 2 3 2" xfId="18149"/>
    <cellStyle name="20% - Accent3 4 2 2 3 2 2 3 3" xfId="18150"/>
    <cellStyle name="20% - Accent3 4 2 2 3 2 2 4" xfId="18151"/>
    <cellStyle name="20% - Accent3 4 2 2 3 2 2 4 2" xfId="18152"/>
    <cellStyle name="20% - Accent3 4 2 2 3 2 2 5" xfId="18153"/>
    <cellStyle name="20% - Accent3 4 2 2 3 2 2 6" xfId="18154"/>
    <cellStyle name="20% - Accent3 4 2 2 3 2 3" xfId="18155"/>
    <cellStyle name="20% - Accent3 4 2 2 3 2 3 2" xfId="18156"/>
    <cellStyle name="20% - Accent3 4 2 2 3 2 3 2 2" xfId="18157"/>
    <cellStyle name="20% - Accent3 4 2 2 3 2 3 2 3" xfId="18158"/>
    <cellStyle name="20% - Accent3 4 2 2 3 2 3 3" xfId="18159"/>
    <cellStyle name="20% - Accent3 4 2 2 3 2 3 3 2" xfId="18160"/>
    <cellStyle name="20% - Accent3 4 2 2 3 2 3 3 3" xfId="18161"/>
    <cellStyle name="20% - Accent3 4 2 2 3 2 3 4" xfId="18162"/>
    <cellStyle name="20% - Accent3 4 2 2 3 2 3 4 2" xfId="18163"/>
    <cellStyle name="20% - Accent3 4 2 2 3 2 3 5" xfId="18164"/>
    <cellStyle name="20% - Accent3 4 2 2 3 2 3 6" xfId="18165"/>
    <cellStyle name="20% - Accent3 4 2 2 3 2 4" xfId="18166"/>
    <cellStyle name="20% - Accent3 4 2 2 3 2 4 2" xfId="18167"/>
    <cellStyle name="20% - Accent3 4 2 2 3 2 4 2 2" xfId="18168"/>
    <cellStyle name="20% - Accent3 4 2 2 3 2 4 2 3" xfId="18169"/>
    <cellStyle name="20% - Accent3 4 2 2 3 2 4 3" xfId="18170"/>
    <cellStyle name="20% - Accent3 4 2 2 3 2 4 3 2" xfId="18171"/>
    <cellStyle name="20% - Accent3 4 2 2 3 2 4 4" xfId="18172"/>
    <cellStyle name="20% - Accent3 4 2 2 3 2 4 5" xfId="18173"/>
    <cellStyle name="20% - Accent3 4 2 2 3 2 5" xfId="18174"/>
    <cellStyle name="20% - Accent3 4 2 2 3 2 5 2" xfId="18175"/>
    <cellStyle name="20% - Accent3 4 2 2 3 2 5 3" xfId="18176"/>
    <cellStyle name="20% - Accent3 4 2 2 3 2 6" xfId="18177"/>
    <cellStyle name="20% - Accent3 4 2 2 3 2 6 2" xfId="18178"/>
    <cellStyle name="20% - Accent3 4 2 2 3 2 6 3" xfId="18179"/>
    <cellStyle name="20% - Accent3 4 2 2 3 2 7" xfId="18180"/>
    <cellStyle name="20% - Accent3 4 2 2 3 2 7 2" xfId="18181"/>
    <cellStyle name="20% - Accent3 4 2 2 3 2 8" xfId="18182"/>
    <cellStyle name="20% - Accent3 4 2 2 3 2 9" xfId="18183"/>
    <cellStyle name="20% - Accent3 4 2 2 3 3" xfId="18184"/>
    <cellStyle name="20% - Accent3 4 2 2 3 3 2" xfId="18185"/>
    <cellStyle name="20% - Accent3 4 2 2 3 3 2 2" xfId="18186"/>
    <cellStyle name="20% - Accent3 4 2 2 3 3 2 3" xfId="18187"/>
    <cellStyle name="20% - Accent3 4 2 2 3 3 3" xfId="18188"/>
    <cellStyle name="20% - Accent3 4 2 2 3 3 3 2" xfId="18189"/>
    <cellStyle name="20% - Accent3 4 2 2 3 3 3 3" xfId="18190"/>
    <cellStyle name="20% - Accent3 4 2 2 3 3 4" xfId="18191"/>
    <cellStyle name="20% - Accent3 4 2 2 3 3 4 2" xfId="18192"/>
    <cellStyle name="20% - Accent3 4 2 2 3 3 5" xfId="18193"/>
    <cellStyle name="20% - Accent3 4 2 2 3 3 6" xfId="18194"/>
    <cellStyle name="20% - Accent3 4 2 2 3 4" xfId="18195"/>
    <cellStyle name="20% - Accent3 4 2 2 3 4 2" xfId="18196"/>
    <cellStyle name="20% - Accent3 4 2 2 3 4 2 2" xfId="18197"/>
    <cellStyle name="20% - Accent3 4 2 2 3 4 2 3" xfId="18198"/>
    <cellStyle name="20% - Accent3 4 2 2 3 4 3" xfId="18199"/>
    <cellStyle name="20% - Accent3 4 2 2 3 4 3 2" xfId="18200"/>
    <cellStyle name="20% - Accent3 4 2 2 3 4 3 3" xfId="18201"/>
    <cellStyle name="20% - Accent3 4 2 2 3 4 4" xfId="18202"/>
    <cellStyle name="20% - Accent3 4 2 2 3 4 4 2" xfId="18203"/>
    <cellStyle name="20% - Accent3 4 2 2 3 4 5" xfId="18204"/>
    <cellStyle name="20% - Accent3 4 2 2 3 4 6" xfId="18205"/>
    <cellStyle name="20% - Accent3 4 2 2 3 5" xfId="18206"/>
    <cellStyle name="20% - Accent3 4 2 2 3 5 2" xfId="18207"/>
    <cellStyle name="20% - Accent3 4 2 2 3 5 2 2" xfId="18208"/>
    <cellStyle name="20% - Accent3 4 2 2 3 5 2 3" xfId="18209"/>
    <cellStyle name="20% - Accent3 4 2 2 3 5 3" xfId="18210"/>
    <cellStyle name="20% - Accent3 4 2 2 3 5 3 2" xfId="18211"/>
    <cellStyle name="20% - Accent3 4 2 2 3 5 4" xfId="18212"/>
    <cellStyle name="20% - Accent3 4 2 2 3 5 5" xfId="18213"/>
    <cellStyle name="20% - Accent3 4 2 2 3 6" xfId="18214"/>
    <cellStyle name="20% - Accent3 4 2 2 3 6 2" xfId="18215"/>
    <cellStyle name="20% - Accent3 4 2 2 3 6 3" xfId="18216"/>
    <cellStyle name="20% - Accent3 4 2 2 3 7" xfId="18217"/>
    <cellStyle name="20% - Accent3 4 2 2 3 7 2" xfId="18218"/>
    <cellStyle name="20% - Accent3 4 2 2 3 7 3" xfId="18219"/>
    <cellStyle name="20% - Accent3 4 2 2 3 8" xfId="18220"/>
    <cellStyle name="20% - Accent3 4 2 2 3 8 2" xfId="18221"/>
    <cellStyle name="20% - Accent3 4 2 2 3 9" xfId="18222"/>
    <cellStyle name="20% - Accent3 4 2 2 4" xfId="598"/>
    <cellStyle name="20% - Accent3 4 2 2 4 2" xfId="18223"/>
    <cellStyle name="20% - Accent3 4 2 2 4 2 2" xfId="18224"/>
    <cellStyle name="20% - Accent3 4 2 2 4 2 2 2" xfId="18225"/>
    <cellStyle name="20% - Accent3 4 2 2 4 2 2 3" xfId="18226"/>
    <cellStyle name="20% - Accent3 4 2 2 4 2 3" xfId="18227"/>
    <cellStyle name="20% - Accent3 4 2 2 4 2 3 2" xfId="18228"/>
    <cellStyle name="20% - Accent3 4 2 2 4 2 3 3" xfId="18229"/>
    <cellStyle name="20% - Accent3 4 2 2 4 2 4" xfId="18230"/>
    <cellStyle name="20% - Accent3 4 2 2 4 2 4 2" xfId="18231"/>
    <cellStyle name="20% - Accent3 4 2 2 4 2 5" xfId="18232"/>
    <cellStyle name="20% - Accent3 4 2 2 4 2 6" xfId="18233"/>
    <cellStyle name="20% - Accent3 4 2 2 4 3" xfId="18234"/>
    <cellStyle name="20% - Accent3 4 2 2 4 3 2" xfId="18235"/>
    <cellStyle name="20% - Accent3 4 2 2 4 3 2 2" xfId="18236"/>
    <cellStyle name="20% - Accent3 4 2 2 4 3 2 3" xfId="18237"/>
    <cellStyle name="20% - Accent3 4 2 2 4 3 3" xfId="18238"/>
    <cellStyle name="20% - Accent3 4 2 2 4 3 3 2" xfId="18239"/>
    <cellStyle name="20% - Accent3 4 2 2 4 3 3 3" xfId="18240"/>
    <cellStyle name="20% - Accent3 4 2 2 4 3 4" xfId="18241"/>
    <cellStyle name="20% - Accent3 4 2 2 4 3 4 2" xfId="18242"/>
    <cellStyle name="20% - Accent3 4 2 2 4 3 5" xfId="18243"/>
    <cellStyle name="20% - Accent3 4 2 2 4 3 6" xfId="18244"/>
    <cellStyle name="20% - Accent3 4 2 2 4 4" xfId="18245"/>
    <cellStyle name="20% - Accent3 4 2 2 4 4 2" xfId="18246"/>
    <cellStyle name="20% - Accent3 4 2 2 4 4 2 2" xfId="18247"/>
    <cellStyle name="20% - Accent3 4 2 2 4 4 2 3" xfId="18248"/>
    <cellStyle name="20% - Accent3 4 2 2 4 4 3" xfId="18249"/>
    <cellStyle name="20% - Accent3 4 2 2 4 4 3 2" xfId="18250"/>
    <cellStyle name="20% - Accent3 4 2 2 4 4 4" xfId="18251"/>
    <cellStyle name="20% - Accent3 4 2 2 4 4 5" xfId="18252"/>
    <cellStyle name="20% - Accent3 4 2 2 4 5" xfId="18253"/>
    <cellStyle name="20% - Accent3 4 2 2 4 5 2" xfId="18254"/>
    <cellStyle name="20% - Accent3 4 2 2 4 5 3" xfId="18255"/>
    <cellStyle name="20% - Accent3 4 2 2 4 6" xfId="18256"/>
    <cellStyle name="20% - Accent3 4 2 2 4 6 2" xfId="18257"/>
    <cellStyle name="20% - Accent3 4 2 2 4 6 3" xfId="18258"/>
    <cellStyle name="20% - Accent3 4 2 2 4 7" xfId="18259"/>
    <cellStyle name="20% - Accent3 4 2 2 4 7 2" xfId="18260"/>
    <cellStyle name="20% - Accent3 4 2 2 4 8" xfId="18261"/>
    <cellStyle name="20% - Accent3 4 2 2 4 9" xfId="18262"/>
    <cellStyle name="20% - Accent3 4 2 2 5" xfId="18263"/>
    <cellStyle name="20% - Accent3 4 2 2 5 2" xfId="18264"/>
    <cellStyle name="20% - Accent3 4 2 2 5 2 2" xfId="18265"/>
    <cellStyle name="20% - Accent3 4 2 2 5 2 2 2" xfId="18266"/>
    <cellStyle name="20% - Accent3 4 2 2 5 2 2 3" xfId="18267"/>
    <cellStyle name="20% - Accent3 4 2 2 5 2 3" xfId="18268"/>
    <cellStyle name="20% - Accent3 4 2 2 5 2 3 2" xfId="18269"/>
    <cellStyle name="20% - Accent3 4 2 2 5 2 3 3" xfId="18270"/>
    <cellStyle name="20% - Accent3 4 2 2 5 2 4" xfId="18271"/>
    <cellStyle name="20% - Accent3 4 2 2 5 2 4 2" xfId="18272"/>
    <cellStyle name="20% - Accent3 4 2 2 5 2 5" xfId="18273"/>
    <cellStyle name="20% - Accent3 4 2 2 5 2 6" xfId="18274"/>
    <cellStyle name="20% - Accent3 4 2 2 5 3" xfId="18275"/>
    <cellStyle name="20% - Accent3 4 2 2 5 3 2" xfId="18276"/>
    <cellStyle name="20% - Accent3 4 2 2 5 3 2 2" xfId="18277"/>
    <cellStyle name="20% - Accent3 4 2 2 5 3 2 3" xfId="18278"/>
    <cellStyle name="20% - Accent3 4 2 2 5 3 3" xfId="18279"/>
    <cellStyle name="20% - Accent3 4 2 2 5 3 3 2" xfId="18280"/>
    <cellStyle name="20% - Accent3 4 2 2 5 3 3 3" xfId="18281"/>
    <cellStyle name="20% - Accent3 4 2 2 5 3 4" xfId="18282"/>
    <cellStyle name="20% - Accent3 4 2 2 5 3 4 2" xfId="18283"/>
    <cellStyle name="20% - Accent3 4 2 2 5 3 5" xfId="18284"/>
    <cellStyle name="20% - Accent3 4 2 2 5 3 6" xfId="18285"/>
    <cellStyle name="20% - Accent3 4 2 2 5 4" xfId="18286"/>
    <cellStyle name="20% - Accent3 4 2 2 5 4 2" xfId="18287"/>
    <cellStyle name="20% - Accent3 4 2 2 5 4 2 2" xfId="18288"/>
    <cellStyle name="20% - Accent3 4 2 2 5 4 2 3" xfId="18289"/>
    <cellStyle name="20% - Accent3 4 2 2 5 4 3" xfId="18290"/>
    <cellStyle name="20% - Accent3 4 2 2 5 4 3 2" xfId="18291"/>
    <cellStyle name="20% - Accent3 4 2 2 5 4 4" xfId="18292"/>
    <cellStyle name="20% - Accent3 4 2 2 5 4 5" xfId="18293"/>
    <cellStyle name="20% - Accent3 4 2 2 5 5" xfId="18294"/>
    <cellStyle name="20% - Accent3 4 2 2 5 5 2" xfId="18295"/>
    <cellStyle name="20% - Accent3 4 2 2 5 5 3" xfId="18296"/>
    <cellStyle name="20% - Accent3 4 2 2 5 6" xfId="18297"/>
    <cellStyle name="20% - Accent3 4 2 2 5 6 2" xfId="18298"/>
    <cellStyle name="20% - Accent3 4 2 2 5 6 3" xfId="18299"/>
    <cellStyle name="20% - Accent3 4 2 2 5 7" xfId="18300"/>
    <cellStyle name="20% - Accent3 4 2 2 5 7 2" xfId="18301"/>
    <cellStyle name="20% - Accent3 4 2 2 5 8" xfId="18302"/>
    <cellStyle name="20% - Accent3 4 2 2 5 9" xfId="18303"/>
    <cellStyle name="20% - Accent3 4 2 2 6" xfId="18304"/>
    <cellStyle name="20% - Accent3 4 2 2 6 2" xfId="18305"/>
    <cellStyle name="20% - Accent3 4 2 2 6 2 2" xfId="18306"/>
    <cellStyle name="20% - Accent3 4 2 2 6 2 3" xfId="18307"/>
    <cellStyle name="20% - Accent3 4 2 2 6 3" xfId="18308"/>
    <cellStyle name="20% - Accent3 4 2 2 6 3 2" xfId="18309"/>
    <cellStyle name="20% - Accent3 4 2 2 6 3 3" xfId="18310"/>
    <cellStyle name="20% - Accent3 4 2 2 6 4" xfId="18311"/>
    <cellStyle name="20% - Accent3 4 2 2 6 4 2" xfId="18312"/>
    <cellStyle name="20% - Accent3 4 2 2 6 5" xfId="18313"/>
    <cellStyle name="20% - Accent3 4 2 2 6 6" xfId="18314"/>
    <cellStyle name="20% - Accent3 4 2 2 7" xfId="18315"/>
    <cellStyle name="20% - Accent3 4 2 2 7 2" xfId="18316"/>
    <cellStyle name="20% - Accent3 4 2 2 7 2 2" xfId="18317"/>
    <cellStyle name="20% - Accent3 4 2 2 7 2 3" xfId="18318"/>
    <cellStyle name="20% - Accent3 4 2 2 7 3" xfId="18319"/>
    <cellStyle name="20% - Accent3 4 2 2 7 3 2" xfId="18320"/>
    <cellStyle name="20% - Accent3 4 2 2 7 3 3" xfId="18321"/>
    <cellStyle name="20% - Accent3 4 2 2 7 4" xfId="18322"/>
    <cellStyle name="20% - Accent3 4 2 2 7 4 2" xfId="18323"/>
    <cellStyle name="20% - Accent3 4 2 2 7 5" xfId="18324"/>
    <cellStyle name="20% - Accent3 4 2 2 7 6" xfId="18325"/>
    <cellStyle name="20% - Accent3 4 2 2 8" xfId="18326"/>
    <cellStyle name="20% - Accent3 4 2 2 8 2" xfId="18327"/>
    <cellStyle name="20% - Accent3 4 2 2 8 2 2" xfId="18328"/>
    <cellStyle name="20% - Accent3 4 2 2 8 2 3" xfId="18329"/>
    <cellStyle name="20% - Accent3 4 2 2 8 3" xfId="18330"/>
    <cellStyle name="20% - Accent3 4 2 2 8 3 2" xfId="18331"/>
    <cellStyle name="20% - Accent3 4 2 2 8 4" xfId="18332"/>
    <cellStyle name="20% - Accent3 4 2 2 8 5" xfId="18333"/>
    <cellStyle name="20% - Accent3 4 2 2 9" xfId="18334"/>
    <cellStyle name="20% - Accent3 4 2 2 9 2" xfId="18335"/>
    <cellStyle name="20% - Accent3 4 2 2 9 3" xfId="18336"/>
    <cellStyle name="20% - Accent3 4 2 3" xfId="599"/>
    <cellStyle name="20% - Accent3 4 2 3 10" xfId="18337"/>
    <cellStyle name="20% - Accent3 4 2 3 10 2" xfId="18338"/>
    <cellStyle name="20% - Accent3 4 2 3 11" xfId="18339"/>
    <cellStyle name="20% - Accent3 4 2 3 12" xfId="18340"/>
    <cellStyle name="20% - Accent3 4 2 3 2" xfId="600"/>
    <cellStyle name="20% - Accent3 4 2 3 2 10" xfId="18341"/>
    <cellStyle name="20% - Accent3 4 2 3 2 2" xfId="601"/>
    <cellStyle name="20% - Accent3 4 2 3 2 2 2" xfId="18342"/>
    <cellStyle name="20% - Accent3 4 2 3 2 2 2 2" xfId="18343"/>
    <cellStyle name="20% - Accent3 4 2 3 2 2 2 2 2" xfId="18344"/>
    <cellStyle name="20% - Accent3 4 2 3 2 2 2 2 3" xfId="18345"/>
    <cellStyle name="20% - Accent3 4 2 3 2 2 2 3" xfId="18346"/>
    <cellStyle name="20% - Accent3 4 2 3 2 2 2 3 2" xfId="18347"/>
    <cellStyle name="20% - Accent3 4 2 3 2 2 2 3 3" xfId="18348"/>
    <cellStyle name="20% - Accent3 4 2 3 2 2 2 4" xfId="18349"/>
    <cellStyle name="20% - Accent3 4 2 3 2 2 2 4 2" xfId="18350"/>
    <cellStyle name="20% - Accent3 4 2 3 2 2 2 5" xfId="18351"/>
    <cellStyle name="20% - Accent3 4 2 3 2 2 2 6" xfId="18352"/>
    <cellStyle name="20% - Accent3 4 2 3 2 2 3" xfId="18353"/>
    <cellStyle name="20% - Accent3 4 2 3 2 2 3 2" xfId="18354"/>
    <cellStyle name="20% - Accent3 4 2 3 2 2 3 2 2" xfId="18355"/>
    <cellStyle name="20% - Accent3 4 2 3 2 2 3 2 3" xfId="18356"/>
    <cellStyle name="20% - Accent3 4 2 3 2 2 3 3" xfId="18357"/>
    <cellStyle name="20% - Accent3 4 2 3 2 2 3 3 2" xfId="18358"/>
    <cellStyle name="20% - Accent3 4 2 3 2 2 3 3 3" xfId="18359"/>
    <cellStyle name="20% - Accent3 4 2 3 2 2 3 4" xfId="18360"/>
    <cellStyle name="20% - Accent3 4 2 3 2 2 3 4 2" xfId="18361"/>
    <cellStyle name="20% - Accent3 4 2 3 2 2 3 5" xfId="18362"/>
    <cellStyle name="20% - Accent3 4 2 3 2 2 3 6" xfId="18363"/>
    <cellStyle name="20% - Accent3 4 2 3 2 2 4" xfId="18364"/>
    <cellStyle name="20% - Accent3 4 2 3 2 2 4 2" xfId="18365"/>
    <cellStyle name="20% - Accent3 4 2 3 2 2 4 2 2" xfId="18366"/>
    <cellStyle name="20% - Accent3 4 2 3 2 2 4 2 3" xfId="18367"/>
    <cellStyle name="20% - Accent3 4 2 3 2 2 4 3" xfId="18368"/>
    <cellStyle name="20% - Accent3 4 2 3 2 2 4 3 2" xfId="18369"/>
    <cellStyle name="20% - Accent3 4 2 3 2 2 4 4" xfId="18370"/>
    <cellStyle name="20% - Accent3 4 2 3 2 2 4 5" xfId="18371"/>
    <cellStyle name="20% - Accent3 4 2 3 2 2 5" xfId="18372"/>
    <cellStyle name="20% - Accent3 4 2 3 2 2 5 2" xfId="18373"/>
    <cellStyle name="20% - Accent3 4 2 3 2 2 5 3" xfId="18374"/>
    <cellStyle name="20% - Accent3 4 2 3 2 2 6" xfId="18375"/>
    <cellStyle name="20% - Accent3 4 2 3 2 2 6 2" xfId="18376"/>
    <cellStyle name="20% - Accent3 4 2 3 2 2 6 3" xfId="18377"/>
    <cellStyle name="20% - Accent3 4 2 3 2 2 7" xfId="18378"/>
    <cellStyle name="20% - Accent3 4 2 3 2 2 7 2" xfId="18379"/>
    <cellStyle name="20% - Accent3 4 2 3 2 2 8" xfId="18380"/>
    <cellStyle name="20% - Accent3 4 2 3 2 2 9" xfId="18381"/>
    <cellStyle name="20% - Accent3 4 2 3 2 3" xfId="18382"/>
    <cellStyle name="20% - Accent3 4 2 3 2 3 2" xfId="18383"/>
    <cellStyle name="20% - Accent3 4 2 3 2 3 2 2" xfId="18384"/>
    <cellStyle name="20% - Accent3 4 2 3 2 3 2 3" xfId="18385"/>
    <cellStyle name="20% - Accent3 4 2 3 2 3 3" xfId="18386"/>
    <cellStyle name="20% - Accent3 4 2 3 2 3 3 2" xfId="18387"/>
    <cellStyle name="20% - Accent3 4 2 3 2 3 3 3" xfId="18388"/>
    <cellStyle name="20% - Accent3 4 2 3 2 3 4" xfId="18389"/>
    <cellStyle name="20% - Accent3 4 2 3 2 3 4 2" xfId="18390"/>
    <cellStyle name="20% - Accent3 4 2 3 2 3 5" xfId="18391"/>
    <cellStyle name="20% - Accent3 4 2 3 2 3 6" xfId="18392"/>
    <cellStyle name="20% - Accent3 4 2 3 2 4" xfId="18393"/>
    <cellStyle name="20% - Accent3 4 2 3 2 4 2" xfId="18394"/>
    <cellStyle name="20% - Accent3 4 2 3 2 4 2 2" xfId="18395"/>
    <cellStyle name="20% - Accent3 4 2 3 2 4 2 3" xfId="18396"/>
    <cellStyle name="20% - Accent3 4 2 3 2 4 3" xfId="18397"/>
    <cellStyle name="20% - Accent3 4 2 3 2 4 3 2" xfId="18398"/>
    <cellStyle name="20% - Accent3 4 2 3 2 4 3 3" xfId="18399"/>
    <cellStyle name="20% - Accent3 4 2 3 2 4 4" xfId="18400"/>
    <cellStyle name="20% - Accent3 4 2 3 2 4 4 2" xfId="18401"/>
    <cellStyle name="20% - Accent3 4 2 3 2 4 5" xfId="18402"/>
    <cellStyle name="20% - Accent3 4 2 3 2 4 6" xfId="18403"/>
    <cellStyle name="20% - Accent3 4 2 3 2 5" xfId="18404"/>
    <cellStyle name="20% - Accent3 4 2 3 2 5 2" xfId="18405"/>
    <cellStyle name="20% - Accent3 4 2 3 2 5 2 2" xfId="18406"/>
    <cellStyle name="20% - Accent3 4 2 3 2 5 2 3" xfId="18407"/>
    <cellStyle name="20% - Accent3 4 2 3 2 5 3" xfId="18408"/>
    <cellStyle name="20% - Accent3 4 2 3 2 5 3 2" xfId="18409"/>
    <cellStyle name="20% - Accent3 4 2 3 2 5 4" xfId="18410"/>
    <cellStyle name="20% - Accent3 4 2 3 2 5 5" xfId="18411"/>
    <cellStyle name="20% - Accent3 4 2 3 2 6" xfId="18412"/>
    <cellStyle name="20% - Accent3 4 2 3 2 6 2" xfId="18413"/>
    <cellStyle name="20% - Accent3 4 2 3 2 6 3" xfId="18414"/>
    <cellStyle name="20% - Accent3 4 2 3 2 7" xfId="18415"/>
    <cellStyle name="20% - Accent3 4 2 3 2 7 2" xfId="18416"/>
    <cellStyle name="20% - Accent3 4 2 3 2 7 3" xfId="18417"/>
    <cellStyle name="20% - Accent3 4 2 3 2 8" xfId="18418"/>
    <cellStyle name="20% - Accent3 4 2 3 2 8 2" xfId="18419"/>
    <cellStyle name="20% - Accent3 4 2 3 2 9" xfId="18420"/>
    <cellStyle name="20% - Accent3 4 2 3 3" xfId="602"/>
    <cellStyle name="20% - Accent3 4 2 3 3 2" xfId="18421"/>
    <cellStyle name="20% - Accent3 4 2 3 3 2 2" xfId="18422"/>
    <cellStyle name="20% - Accent3 4 2 3 3 2 2 2" xfId="18423"/>
    <cellStyle name="20% - Accent3 4 2 3 3 2 2 3" xfId="18424"/>
    <cellStyle name="20% - Accent3 4 2 3 3 2 3" xfId="18425"/>
    <cellStyle name="20% - Accent3 4 2 3 3 2 3 2" xfId="18426"/>
    <cellStyle name="20% - Accent3 4 2 3 3 2 3 3" xfId="18427"/>
    <cellStyle name="20% - Accent3 4 2 3 3 2 4" xfId="18428"/>
    <cellStyle name="20% - Accent3 4 2 3 3 2 4 2" xfId="18429"/>
    <cellStyle name="20% - Accent3 4 2 3 3 2 5" xfId="18430"/>
    <cellStyle name="20% - Accent3 4 2 3 3 2 6" xfId="18431"/>
    <cellStyle name="20% - Accent3 4 2 3 3 3" xfId="18432"/>
    <cellStyle name="20% - Accent3 4 2 3 3 3 2" xfId="18433"/>
    <cellStyle name="20% - Accent3 4 2 3 3 3 2 2" xfId="18434"/>
    <cellStyle name="20% - Accent3 4 2 3 3 3 2 3" xfId="18435"/>
    <cellStyle name="20% - Accent3 4 2 3 3 3 3" xfId="18436"/>
    <cellStyle name="20% - Accent3 4 2 3 3 3 3 2" xfId="18437"/>
    <cellStyle name="20% - Accent3 4 2 3 3 3 3 3" xfId="18438"/>
    <cellStyle name="20% - Accent3 4 2 3 3 3 4" xfId="18439"/>
    <cellStyle name="20% - Accent3 4 2 3 3 3 4 2" xfId="18440"/>
    <cellStyle name="20% - Accent3 4 2 3 3 3 5" xfId="18441"/>
    <cellStyle name="20% - Accent3 4 2 3 3 3 6" xfId="18442"/>
    <cellStyle name="20% - Accent3 4 2 3 3 4" xfId="18443"/>
    <cellStyle name="20% - Accent3 4 2 3 3 4 2" xfId="18444"/>
    <cellStyle name="20% - Accent3 4 2 3 3 4 2 2" xfId="18445"/>
    <cellStyle name="20% - Accent3 4 2 3 3 4 2 3" xfId="18446"/>
    <cellStyle name="20% - Accent3 4 2 3 3 4 3" xfId="18447"/>
    <cellStyle name="20% - Accent3 4 2 3 3 4 3 2" xfId="18448"/>
    <cellStyle name="20% - Accent3 4 2 3 3 4 4" xfId="18449"/>
    <cellStyle name="20% - Accent3 4 2 3 3 4 5" xfId="18450"/>
    <cellStyle name="20% - Accent3 4 2 3 3 5" xfId="18451"/>
    <cellStyle name="20% - Accent3 4 2 3 3 5 2" xfId="18452"/>
    <cellStyle name="20% - Accent3 4 2 3 3 5 3" xfId="18453"/>
    <cellStyle name="20% - Accent3 4 2 3 3 6" xfId="18454"/>
    <cellStyle name="20% - Accent3 4 2 3 3 6 2" xfId="18455"/>
    <cellStyle name="20% - Accent3 4 2 3 3 6 3" xfId="18456"/>
    <cellStyle name="20% - Accent3 4 2 3 3 7" xfId="18457"/>
    <cellStyle name="20% - Accent3 4 2 3 3 7 2" xfId="18458"/>
    <cellStyle name="20% - Accent3 4 2 3 3 8" xfId="18459"/>
    <cellStyle name="20% - Accent3 4 2 3 3 9" xfId="18460"/>
    <cellStyle name="20% - Accent3 4 2 3 4" xfId="18461"/>
    <cellStyle name="20% - Accent3 4 2 3 4 2" xfId="18462"/>
    <cellStyle name="20% - Accent3 4 2 3 4 2 2" xfId="18463"/>
    <cellStyle name="20% - Accent3 4 2 3 4 2 2 2" xfId="18464"/>
    <cellStyle name="20% - Accent3 4 2 3 4 2 2 3" xfId="18465"/>
    <cellStyle name="20% - Accent3 4 2 3 4 2 3" xfId="18466"/>
    <cellStyle name="20% - Accent3 4 2 3 4 2 3 2" xfId="18467"/>
    <cellStyle name="20% - Accent3 4 2 3 4 2 3 3" xfId="18468"/>
    <cellStyle name="20% - Accent3 4 2 3 4 2 4" xfId="18469"/>
    <cellStyle name="20% - Accent3 4 2 3 4 2 4 2" xfId="18470"/>
    <cellStyle name="20% - Accent3 4 2 3 4 2 5" xfId="18471"/>
    <cellStyle name="20% - Accent3 4 2 3 4 2 6" xfId="18472"/>
    <cellStyle name="20% - Accent3 4 2 3 4 3" xfId="18473"/>
    <cellStyle name="20% - Accent3 4 2 3 4 3 2" xfId="18474"/>
    <cellStyle name="20% - Accent3 4 2 3 4 3 2 2" xfId="18475"/>
    <cellStyle name="20% - Accent3 4 2 3 4 3 2 3" xfId="18476"/>
    <cellStyle name="20% - Accent3 4 2 3 4 3 3" xfId="18477"/>
    <cellStyle name="20% - Accent3 4 2 3 4 3 3 2" xfId="18478"/>
    <cellStyle name="20% - Accent3 4 2 3 4 3 3 3" xfId="18479"/>
    <cellStyle name="20% - Accent3 4 2 3 4 3 4" xfId="18480"/>
    <cellStyle name="20% - Accent3 4 2 3 4 3 4 2" xfId="18481"/>
    <cellStyle name="20% - Accent3 4 2 3 4 3 5" xfId="18482"/>
    <cellStyle name="20% - Accent3 4 2 3 4 3 6" xfId="18483"/>
    <cellStyle name="20% - Accent3 4 2 3 4 4" xfId="18484"/>
    <cellStyle name="20% - Accent3 4 2 3 4 4 2" xfId="18485"/>
    <cellStyle name="20% - Accent3 4 2 3 4 4 2 2" xfId="18486"/>
    <cellStyle name="20% - Accent3 4 2 3 4 4 2 3" xfId="18487"/>
    <cellStyle name="20% - Accent3 4 2 3 4 4 3" xfId="18488"/>
    <cellStyle name="20% - Accent3 4 2 3 4 4 3 2" xfId="18489"/>
    <cellStyle name="20% - Accent3 4 2 3 4 4 4" xfId="18490"/>
    <cellStyle name="20% - Accent3 4 2 3 4 4 5" xfId="18491"/>
    <cellStyle name="20% - Accent3 4 2 3 4 5" xfId="18492"/>
    <cellStyle name="20% - Accent3 4 2 3 4 5 2" xfId="18493"/>
    <cellStyle name="20% - Accent3 4 2 3 4 5 3" xfId="18494"/>
    <cellStyle name="20% - Accent3 4 2 3 4 6" xfId="18495"/>
    <cellStyle name="20% - Accent3 4 2 3 4 6 2" xfId="18496"/>
    <cellStyle name="20% - Accent3 4 2 3 4 6 3" xfId="18497"/>
    <cellStyle name="20% - Accent3 4 2 3 4 7" xfId="18498"/>
    <cellStyle name="20% - Accent3 4 2 3 4 7 2" xfId="18499"/>
    <cellStyle name="20% - Accent3 4 2 3 4 8" xfId="18500"/>
    <cellStyle name="20% - Accent3 4 2 3 4 9" xfId="18501"/>
    <cellStyle name="20% - Accent3 4 2 3 5" xfId="18502"/>
    <cellStyle name="20% - Accent3 4 2 3 5 2" xfId="18503"/>
    <cellStyle name="20% - Accent3 4 2 3 5 2 2" xfId="18504"/>
    <cellStyle name="20% - Accent3 4 2 3 5 2 3" xfId="18505"/>
    <cellStyle name="20% - Accent3 4 2 3 5 3" xfId="18506"/>
    <cellStyle name="20% - Accent3 4 2 3 5 3 2" xfId="18507"/>
    <cellStyle name="20% - Accent3 4 2 3 5 3 3" xfId="18508"/>
    <cellStyle name="20% - Accent3 4 2 3 5 4" xfId="18509"/>
    <cellStyle name="20% - Accent3 4 2 3 5 4 2" xfId="18510"/>
    <cellStyle name="20% - Accent3 4 2 3 5 5" xfId="18511"/>
    <cellStyle name="20% - Accent3 4 2 3 5 6" xfId="18512"/>
    <cellStyle name="20% - Accent3 4 2 3 6" xfId="18513"/>
    <cellStyle name="20% - Accent3 4 2 3 6 2" xfId="18514"/>
    <cellStyle name="20% - Accent3 4 2 3 6 2 2" xfId="18515"/>
    <cellStyle name="20% - Accent3 4 2 3 6 2 3" xfId="18516"/>
    <cellStyle name="20% - Accent3 4 2 3 6 3" xfId="18517"/>
    <cellStyle name="20% - Accent3 4 2 3 6 3 2" xfId="18518"/>
    <cellStyle name="20% - Accent3 4 2 3 6 3 3" xfId="18519"/>
    <cellStyle name="20% - Accent3 4 2 3 6 4" xfId="18520"/>
    <cellStyle name="20% - Accent3 4 2 3 6 4 2" xfId="18521"/>
    <cellStyle name="20% - Accent3 4 2 3 6 5" xfId="18522"/>
    <cellStyle name="20% - Accent3 4 2 3 6 6" xfId="18523"/>
    <cellStyle name="20% - Accent3 4 2 3 7" xfId="18524"/>
    <cellStyle name="20% - Accent3 4 2 3 7 2" xfId="18525"/>
    <cellStyle name="20% - Accent3 4 2 3 7 2 2" xfId="18526"/>
    <cellStyle name="20% - Accent3 4 2 3 7 2 3" xfId="18527"/>
    <cellStyle name="20% - Accent3 4 2 3 7 3" xfId="18528"/>
    <cellStyle name="20% - Accent3 4 2 3 7 3 2" xfId="18529"/>
    <cellStyle name="20% - Accent3 4 2 3 7 4" xfId="18530"/>
    <cellStyle name="20% - Accent3 4 2 3 7 5" xfId="18531"/>
    <cellStyle name="20% - Accent3 4 2 3 8" xfId="18532"/>
    <cellStyle name="20% - Accent3 4 2 3 8 2" xfId="18533"/>
    <cellStyle name="20% - Accent3 4 2 3 8 3" xfId="18534"/>
    <cellStyle name="20% - Accent3 4 2 3 9" xfId="18535"/>
    <cellStyle name="20% - Accent3 4 2 3 9 2" xfId="18536"/>
    <cellStyle name="20% - Accent3 4 2 3 9 3" xfId="18537"/>
    <cellStyle name="20% - Accent3 4 2 4" xfId="603"/>
    <cellStyle name="20% - Accent3 4 2 4 10" xfId="18538"/>
    <cellStyle name="20% - Accent3 4 2 4 2" xfId="604"/>
    <cellStyle name="20% - Accent3 4 2 4 2 2" xfId="18539"/>
    <cellStyle name="20% - Accent3 4 2 4 2 2 2" xfId="18540"/>
    <cellStyle name="20% - Accent3 4 2 4 2 2 2 2" xfId="18541"/>
    <cellStyle name="20% - Accent3 4 2 4 2 2 2 3" xfId="18542"/>
    <cellStyle name="20% - Accent3 4 2 4 2 2 3" xfId="18543"/>
    <cellStyle name="20% - Accent3 4 2 4 2 2 3 2" xfId="18544"/>
    <cellStyle name="20% - Accent3 4 2 4 2 2 3 3" xfId="18545"/>
    <cellStyle name="20% - Accent3 4 2 4 2 2 4" xfId="18546"/>
    <cellStyle name="20% - Accent3 4 2 4 2 2 4 2" xfId="18547"/>
    <cellStyle name="20% - Accent3 4 2 4 2 2 5" xfId="18548"/>
    <cellStyle name="20% - Accent3 4 2 4 2 2 6" xfId="18549"/>
    <cellStyle name="20% - Accent3 4 2 4 2 3" xfId="18550"/>
    <cellStyle name="20% - Accent3 4 2 4 2 3 2" xfId="18551"/>
    <cellStyle name="20% - Accent3 4 2 4 2 3 2 2" xfId="18552"/>
    <cellStyle name="20% - Accent3 4 2 4 2 3 2 3" xfId="18553"/>
    <cellStyle name="20% - Accent3 4 2 4 2 3 3" xfId="18554"/>
    <cellStyle name="20% - Accent3 4 2 4 2 3 3 2" xfId="18555"/>
    <cellStyle name="20% - Accent3 4 2 4 2 3 3 3" xfId="18556"/>
    <cellStyle name="20% - Accent3 4 2 4 2 3 4" xfId="18557"/>
    <cellStyle name="20% - Accent3 4 2 4 2 3 4 2" xfId="18558"/>
    <cellStyle name="20% - Accent3 4 2 4 2 3 5" xfId="18559"/>
    <cellStyle name="20% - Accent3 4 2 4 2 3 6" xfId="18560"/>
    <cellStyle name="20% - Accent3 4 2 4 2 4" xfId="18561"/>
    <cellStyle name="20% - Accent3 4 2 4 2 4 2" xfId="18562"/>
    <cellStyle name="20% - Accent3 4 2 4 2 4 2 2" xfId="18563"/>
    <cellStyle name="20% - Accent3 4 2 4 2 4 2 3" xfId="18564"/>
    <cellStyle name="20% - Accent3 4 2 4 2 4 3" xfId="18565"/>
    <cellStyle name="20% - Accent3 4 2 4 2 4 3 2" xfId="18566"/>
    <cellStyle name="20% - Accent3 4 2 4 2 4 4" xfId="18567"/>
    <cellStyle name="20% - Accent3 4 2 4 2 4 5" xfId="18568"/>
    <cellStyle name="20% - Accent3 4 2 4 2 5" xfId="18569"/>
    <cellStyle name="20% - Accent3 4 2 4 2 5 2" xfId="18570"/>
    <cellStyle name="20% - Accent3 4 2 4 2 5 3" xfId="18571"/>
    <cellStyle name="20% - Accent3 4 2 4 2 6" xfId="18572"/>
    <cellStyle name="20% - Accent3 4 2 4 2 6 2" xfId="18573"/>
    <cellStyle name="20% - Accent3 4 2 4 2 6 3" xfId="18574"/>
    <cellStyle name="20% - Accent3 4 2 4 2 7" xfId="18575"/>
    <cellStyle name="20% - Accent3 4 2 4 2 7 2" xfId="18576"/>
    <cellStyle name="20% - Accent3 4 2 4 2 8" xfId="18577"/>
    <cellStyle name="20% - Accent3 4 2 4 2 9" xfId="18578"/>
    <cellStyle name="20% - Accent3 4 2 4 3" xfId="18579"/>
    <cellStyle name="20% - Accent3 4 2 4 3 2" xfId="18580"/>
    <cellStyle name="20% - Accent3 4 2 4 3 2 2" xfId="18581"/>
    <cellStyle name="20% - Accent3 4 2 4 3 2 3" xfId="18582"/>
    <cellStyle name="20% - Accent3 4 2 4 3 3" xfId="18583"/>
    <cellStyle name="20% - Accent3 4 2 4 3 3 2" xfId="18584"/>
    <cellStyle name="20% - Accent3 4 2 4 3 3 3" xfId="18585"/>
    <cellStyle name="20% - Accent3 4 2 4 3 4" xfId="18586"/>
    <cellStyle name="20% - Accent3 4 2 4 3 4 2" xfId="18587"/>
    <cellStyle name="20% - Accent3 4 2 4 3 5" xfId="18588"/>
    <cellStyle name="20% - Accent3 4 2 4 3 6" xfId="18589"/>
    <cellStyle name="20% - Accent3 4 2 4 4" xfId="18590"/>
    <cellStyle name="20% - Accent3 4 2 4 4 2" xfId="18591"/>
    <cellStyle name="20% - Accent3 4 2 4 4 2 2" xfId="18592"/>
    <cellStyle name="20% - Accent3 4 2 4 4 2 3" xfId="18593"/>
    <cellStyle name="20% - Accent3 4 2 4 4 3" xfId="18594"/>
    <cellStyle name="20% - Accent3 4 2 4 4 3 2" xfId="18595"/>
    <cellStyle name="20% - Accent3 4 2 4 4 3 3" xfId="18596"/>
    <cellStyle name="20% - Accent3 4 2 4 4 4" xfId="18597"/>
    <cellStyle name="20% - Accent3 4 2 4 4 4 2" xfId="18598"/>
    <cellStyle name="20% - Accent3 4 2 4 4 5" xfId="18599"/>
    <cellStyle name="20% - Accent3 4 2 4 4 6" xfId="18600"/>
    <cellStyle name="20% - Accent3 4 2 4 5" xfId="18601"/>
    <cellStyle name="20% - Accent3 4 2 4 5 2" xfId="18602"/>
    <cellStyle name="20% - Accent3 4 2 4 5 2 2" xfId="18603"/>
    <cellStyle name="20% - Accent3 4 2 4 5 2 3" xfId="18604"/>
    <cellStyle name="20% - Accent3 4 2 4 5 3" xfId="18605"/>
    <cellStyle name="20% - Accent3 4 2 4 5 3 2" xfId="18606"/>
    <cellStyle name="20% - Accent3 4 2 4 5 4" xfId="18607"/>
    <cellStyle name="20% - Accent3 4 2 4 5 5" xfId="18608"/>
    <cellStyle name="20% - Accent3 4 2 4 6" xfId="18609"/>
    <cellStyle name="20% - Accent3 4 2 4 6 2" xfId="18610"/>
    <cellStyle name="20% - Accent3 4 2 4 6 3" xfId="18611"/>
    <cellStyle name="20% - Accent3 4 2 4 7" xfId="18612"/>
    <cellStyle name="20% - Accent3 4 2 4 7 2" xfId="18613"/>
    <cellStyle name="20% - Accent3 4 2 4 7 3" xfId="18614"/>
    <cellStyle name="20% - Accent3 4 2 4 8" xfId="18615"/>
    <cellStyle name="20% - Accent3 4 2 4 8 2" xfId="18616"/>
    <cellStyle name="20% - Accent3 4 2 4 9" xfId="18617"/>
    <cellStyle name="20% - Accent3 4 2 5" xfId="605"/>
    <cellStyle name="20% - Accent3 4 2 5 2" xfId="18618"/>
    <cellStyle name="20% - Accent3 4 2 5 2 2" xfId="18619"/>
    <cellStyle name="20% - Accent3 4 2 5 2 2 2" xfId="18620"/>
    <cellStyle name="20% - Accent3 4 2 5 2 2 3" xfId="18621"/>
    <cellStyle name="20% - Accent3 4 2 5 2 3" xfId="18622"/>
    <cellStyle name="20% - Accent3 4 2 5 2 3 2" xfId="18623"/>
    <cellStyle name="20% - Accent3 4 2 5 2 3 3" xfId="18624"/>
    <cellStyle name="20% - Accent3 4 2 5 2 4" xfId="18625"/>
    <cellStyle name="20% - Accent3 4 2 5 2 4 2" xfId="18626"/>
    <cellStyle name="20% - Accent3 4 2 5 2 5" xfId="18627"/>
    <cellStyle name="20% - Accent3 4 2 5 2 6" xfId="18628"/>
    <cellStyle name="20% - Accent3 4 2 5 3" xfId="18629"/>
    <cellStyle name="20% - Accent3 4 2 5 3 2" xfId="18630"/>
    <cellStyle name="20% - Accent3 4 2 5 3 2 2" xfId="18631"/>
    <cellStyle name="20% - Accent3 4 2 5 3 2 3" xfId="18632"/>
    <cellStyle name="20% - Accent3 4 2 5 3 3" xfId="18633"/>
    <cellStyle name="20% - Accent3 4 2 5 3 3 2" xfId="18634"/>
    <cellStyle name="20% - Accent3 4 2 5 3 3 3" xfId="18635"/>
    <cellStyle name="20% - Accent3 4 2 5 3 4" xfId="18636"/>
    <cellStyle name="20% - Accent3 4 2 5 3 4 2" xfId="18637"/>
    <cellStyle name="20% - Accent3 4 2 5 3 5" xfId="18638"/>
    <cellStyle name="20% - Accent3 4 2 5 3 6" xfId="18639"/>
    <cellStyle name="20% - Accent3 4 2 5 4" xfId="18640"/>
    <cellStyle name="20% - Accent3 4 2 5 4 2" xfId="18641"/>
    <cellStyle name="20% - Accent3 4 2 5 4 2 2" xfId="18642"/>
    <cellStyle name="20% - Accent3 4 2 5 4 2 3" xfId="18643"/>
    <cellStyle name="20% - Accent3 4 2 5 4 3" xfId="18644"/>
    <cellStyle name="20% - Accent3 4 2 5 4 3 2" xfId="18645"/>
    <cellStyle name="20% - Accent3 4 2 5 4 4" xfId="18646"/>
    <cellStyle name="20% - Accent3 4 2 5 4 5" xfId="18647"/>
    <cellStyle name="20% - Accent3 4 2 5 5" xfId="18648"/>
    <cellStyle name="20% - Accent3 4 2 5 5 2" xfId="18649"/>
    <cellStyle name="20% - Accent3 4 2 5 5 3" xfId="18650"/>
    <cellStyle name="20% - Accent3 4 2 5 6" xfId="18651"/>
    <cellStyle name="20% - Accent3 4 2 5 6 2" xfId="18652"/>
    <cellStyle name="20% - Accent3 4 2 5 6 3" xfId="18653"/>
    <cellStyle name="20% - Accent3 4 2 5 7" xfId="18654"/>
    <cellStyle name="20% - Accent3 4 2 5 7 2" xfId="18655"/>
    <cellStyle name="20% - Accent3 4 2 5 8" xfId="18656"/>
    <cellStyle name="20% - Accent3 4 2 5 9" xfId="18657"/>
    <cellStyle name="20% - Accent3 4 2 6" xfId="13866"/>
    <cellStyle name="20% - Accent3 4 2 6 2" xfId="18658"/>
    <cellStyle name="20% - Accent3 4 2 6 2 2" xfId="18659"/>
    <cellStyle name="20% - Accent3 4 2 6 2 2 2" xfId="18660"/>
    <cellStyle name="20% - Accent3 4 2 6 2 2 3" xfId="18661"/>
    <cellStyle name="20% - Accent3 4 2 6 2 3" xfId="18662"/>
    <cellStyle name="20% - Accent3 4 2 6 2 3 2" xfId="18663"/>
    <cellStyle name="20% - Accent3 4 2 6 2 3 3" xfId="18664"/>
    <cellStyle name="20% - Accent3 4 2 6 2 4" xfId="18665"/>
    <cellStyle name="20% - Accent3 4 2 6 2 4 2" xfId="18666"/>
    <cellStyle name="20% - Accent3 4 2 6 2 5" xfId="18667"/>
    <cellStyle name="20% - Accent3 4 2 6 2 6" xfId="18668"/>
    <cellStyle name="20% - Accent3 4 2 6 3" xfId="18669"/>
    <cellStyle name="20% - Accent3 4 2 6 3 2" xfId="18670"/>
    <cellStyle name="20% - Accent3 4 2 6 3 2 2" xfId="18671"/>
    <cellStyle name="20% - Accent3 4 2 6 3 2 3" xfId="18672"/>
    <cellStyle name="20% - Accent3 4 2 6 3 3" xfId="18673"/>
    <cellStyle name="20% - Accent3 4 2 6 3 3 2" xfId="18674"/>
    <cellStyle name="20% - Accent3 4 2 6 3 3 3" xfId="18675"/>
    <cellStyle name="20% - Accent3 4 2 6 3 4" xfId="18676"/>
    <cellStyle name="20% - Accent3 4 2 6 3 4 2" xfId="18677"/>
    <cellStyle name="20% - Accent3 4 2 6 3 5" xfId="18678"/>
    <cellStyle name="20% - Accent3 4 2 6 3 6" xfId="18679"/>
    <cellStyle name="20% - Accent3 4 2 6 4" xfId="18680"/>
    <cellStyle name="20% - Accent3 4 2 6 4 2" xfId="18681"/>
    <cellStyle name="20% - Accent3 4 2 6 4 2 2" xfId="18682"/>
    <cellStyle name="20% - Accent3 4 2 6 4 2 3" xfId="18683"/>
    <cellStyle name="20% - Accent3 4 2 6 4 3" xfId="18684"/>
    <cellStyle name="20% - Accent3 4 2 6 4 3 2" xfId="18685"/>
    <cellStyle name="20% - Accent3 4 2 6 4 4" xfId="18686"/>
    <cellStyle name="20% - Accent3 4 2 6 4 5" xfId="18687"/>
    <cellStyle name="20% - Accent3 4 2 6 5" xfId="18688"/>
    <cellStyle name="20% - Accent3 4 2 6 5 2" xfId="18689"/>
    <cellStyle name="20% - Accent3 4 2 6 5 3" xfId="18690"/>
    <cellStyle name="20% - Accent3 4 2 6 6" xfId="18691"/>
    <cellStyle name="20% - Accent3 4 2 6 6 2" xfId="18692"/>
    <cellStyle name="20% - Accent3 4 2 6 6 3" xfId="18693"/>
    <cellStyle name="20% - Accent3 4 2 6 7" xfId="18694"/>
    <cellStyle name="20% - Accent3 4 2 6 7 2" xfId="18695"/>
    <cellStyle name="20% - Accent3 4 2 6 8" xfId="18696"/>
    <cellStyle name="20% - Accent3 4 2 6 9" xfId="18697"/>
    <cellStyle name="20% - Accent3 4 2 7" xfId="18698"/>
    <cellStyle name="20% - Accent3 4 2 7 2" xfId="18699"/>
    <cellStyle name="20% - Accent3 4 2 7 2 2" xfId="18700"/>
    <cellStyle name="20% - Accent3 4 2 7 2 3" xfId="18701"/>
    <cellStyle name="20% - Accent3 4 2 7 3" xfId="18702"/>
    <cellStyle name="20% - Accent3 4 2 7 3 2" xfId="18703"/>
    <cellStyle name="20% - Accent3 4 2 7 3 3" xfId="18704"/>
    <cellStyle name="20% - Accent3 4 2 7 4" xfId="18705"/>
    <cellStyle name="20% - Accent3 4 2 7 4 2" xfId="18706"/>
    <cellStyle name="20% - Accent3 4 2 7 5" xfId="18707"/>
    <cellStyle name="20% - Accent3 4 2 7 6" xfId="18708"/>
    <cellStyle name="20% - Accent3 4 2 8" xfId="18709"/>
    <cellStyle name="20% - Accent3 4 2 8 2" xfId="18710"/>
    <cellStyle name="20% - Accent3 4 2 8 2 2" xfId="18711"/>
    <cellStyle name="20% - Accent3 4 2 8 2 3" xfId="18712"/>
    <cellStyle name="20% - Accent3 4 2 8 3" xfId="18713"/>
    <cellStyle name="20% - Accent3 4 2 8 3 2" xfId="18714"/>
    <cellStyle name="20% - Accent3 4 2 8 3 3" xfId="18715"/>
    <cellStyle name="20% - Accent3 4 2 8 4" xfId="18716"/>
    <cellStyle name="20% - Accent3 4 2 8 4 2" xfId="18717"/>
    <cellStyle name="20% - Accent3 4 2 8 5" xfId="18718"/>
    <cellStyle name="20% - Accent3 4 2 8 6" xfId="18719"/>
    <cellStyle name="20% - Accent3 4 2 9" xfId="18720"/>
    <cellStyle name="20% - Accent3 4 2 9 2" xfId="18721"/>
    <cellStyle name="20% - Accent3 4 2 9 2 2" xfId="18722"/>
    <cellStyle name="20% - Accent3 4 2 9 2 3" xfId="18723"/>
    <cellStyle name="20% - Accent3 4 2 9 3" xfId="18724"/>
    <cellStyle name="20% - Accent3 4 2 9 3 2" xfId="18725"/>
    <cellStyle name="20% - Accent3 4 2 9 4" xfId="18726"/>
    <cellStyle name="20% - Accent3 4 2 9 5" xfId="18727"/>
    <cellStyle name="20% - Accent3 4 3" xfId="606"/>
    <cellStyle name="20% - Accent3 4 3 10" xfId="18728"/>
    <cellStyle name="20% - Accent3 4 3 10 2" xfId="18729"/>
    <cellStyle name="20% - Accent3 4 3 10 3" xfId="18730"/>
    <cellStyle name="20% - Accent3 4 3 11" xfId="18731"/>
    <cellStyle name="20% - Accent3 4 3 11 2" xfId="18732"/>
    <cellStyle name="20% - Accent3 4 3 12" xfId="18733"/>
    <cellStyle name="20% - Accent3 4 3 13" xfId="18734"/>
    <cellStyle name="20% - Accent3 4 3 14" xfId="18735"/>
    <cellStyle name="20% - Accent3 4 3 2" xfId="607"/>
    <cellStyle name="20% - Accent3 4 3 2 10" xfId="18736"/>
    <cellStyle name="20% - Accent3 4 3 2 10 2" xfId="18737"/>
    <cellStyle name="20% - Accent3 4 3 2 11" xfId="18738"/>
    <cellStyle name="20% - Accent3 4 3 2 12" xfId="18739"/>
    <cellStyle name="20% - Accent3 4 3 2 2" xfId="608"/>
    <cellStyle name="20% - Accent3 4 3 2 2 10" xfId="18740"/>
    <cellStyle name="20% - Accent3 4 3 2 2 2" xfId="609"/>
    <cellStyle name="20% - Accent3 4 3 2 2 2 2" xfId="18741"/>
    <cellStyle name="20% - Accent3 4 3 2 2 2 2 2" xfId="18742"/>
    <cellStyle name="20% - Accent3 4 3 2 2 2 2 2 2" xfId="18743"/>
    <cellStyle name="20% - Accent3 4 3 2 2 2 2 2 3" xfId="18744"/>
    <cellStyle name="20% - Accent3 4 3 2 2 2 2 3" xfId="18745"/>
    <cellStyle name="20% - Accent3 4 3 2 2 2 2 3 2" xfId="18746"/>
    <cellStyle name="20% - Accent3 4 3 2 2 2 2 3 3" xfId="18747"/>
    <cellStyle name="20% - Accent3 4 3 2 2 2 2 4" xfId="18748"/>
    <cellStyle name="20% - Accent3 4 3 2 2 2 2 4 2" xfId="18749"/>
    <cellStyle name="20% - Accent3 4 3 2 2 2 2 5" xfId="18750"/>
    <cellStyle name="20% - Accent3 4 3 2 2 2 2 6" xfId="18751"/>
    <cellStyle name="20% - Accent3 4 3 2 2 2 3" xfId="18752"/>
    <cellStyle name="20% - Accent3 4 3 2 2 2 3 2" xfId="18753"/>
    <cellStyle name="20% - Accent3 4 3 2 2 2 3 2 2" xfId="18754"/>
    <cellStyle name="20% - Accent3 4 3 2 2 2 3 2 3" xfId="18755"/>
    <cellStyle name="20% - Accent3 4 3 2 2 2 3 3" xfId="18756"/>
    <cellStyle name="20% - Accent3 4 3 2 2 2 3 3 2" xfId="18757"/>
    <cellStyle name="20% - Accent3 4 3 2 2 2 3 3 3" xfId="18758"/>
    <cellStyle name="20% - Accent3 4 3 2 2 2 3 4" xfId="18759"/>
    <cellStyle name="20% - Accent3 4 3 2 2 2 3 4 2" xfId="18760"/>
    <cellStyle name="20% - Accent3 4 3 2 2 2 3 5" xfId="18761"/>
    <cellStyle name="20% - Accent3 4 3 2 2 2 3 6" xfId="18762"/>
    <cellStyle name="20% - Accent3 4 3 2 2 2 4" xfId="18763"/>
    <cellStyle name="20% - Accent3 4 3 2 2 2 4 2" xfId="18764"/>
    <cellStyle name="20% - Accent3 4 3 2 2 2 4 2 2" xfId="18765"/>
    <cellStyle name="20% - Accent3 4 3 2 2 2 4 2 3" xfId="18766"/>
    <cellStyle name="20% - Accent3 4 3 2 2 2 4 3" xfId="18767"/>
    <cellStyle name="20% - Accent3 4 3 2 2 2 4 3 2" xfId="18768"/>
    <cellStyle name="20% - Accent3 4 3 2 2 2 4 4" xfId="18769"/>
    <cellStyle name="20% - Accent3 4 3 2 2 2 4 5" xfId="18770"/>
    <cellStyle name="20% - Accent3 4 3 2 2 2 5" xfId="18771"/>
    <cellStyle name="20% - Accent3 4 3 2 2 2 5 2" xfId="18772"/>
    <cellStyle name="20% - Accent3 4 3 2 2 2 5 3" xfId="18773"/>
    <cellStyle name="20% - Accent3 4 3 2 2 2 6" xfId="18774"/>
    <cellStyle name="20% - Accent3 4 3 2 2 2 6 2" xfId="18775"/>
    <cellStyle name="20% - Accent3 4 3 2 2 2 6 3" xfId="18776"/>
    <cellStyle name="20% - Accent3 4 3 2 2 2 7" xfId="18777"/>
    <cellStyle name="20% - Accent3 4 3 2 2 2 7 2" xfId="18778"/>
    <cellStyle name="20% - Accent3 4 3 2 2 2 8" xfId="18779"/>
    <cellStyle name="20% - Accent3 4 3 2 2 2 9" xfId="18780"/>
    <cellStyle name="20% - Accent3 4 3 2 2 3" xfId="18781"/>
    <cellStyle name="20% - Accent3 4 3 2 2 3 2" xfId="18782"/>
    <cellStyle name="20% - Accent3 4 3 2 2 3 2 2" xfId="18783"/>
    <cellStyle name="20% - Accent3 4 3 2 2 3 2 3" xfId="18784"/>
    <cellStyle name="20% - Accent3 4 3 2 2 3 3" xfId="18785"/>
    <cellStyle name="20% - Accent3 4 3 2 2 3 3 2" xfId="18786"/>
    <cellStyle name="20% - Accent3 4 3 2 2 3 3 3" xfId="18787"/>
    <cellStyle name="20% - Accent3 4 3 2 2 3 4" xfId="18788"/>
    <cellStyle name="20% - Accent3 4 3 2 2 3 4 2" xfId="18789"/>
    <cellStyle name="20% - Accent3 4 3 2 2 3 5" xfId="18790"/>
    <cellStyle name="20% - Accent3 4 3 2 2 3 6" xfId="18791"/>
    <cellStyle name="20% - Accent3 4 3 2 2 4" xfId="18792"/>
    <cellStyle name="20% - Accent3 4 3 2 2 4 2" xfId="18793"/>
    <cellStyle name="20% - Accent3 4 3 2 2 4 2 2" xfId="18794"/>
    <cellStyle name="20% - Accent3 4 3 2 2 4 2 3" xfId="18795"/>
    <cellStyle name="20% - Accent3 4 3 2 2 4 3" xfId="18796"/>
    <cellStyle name="20% - Accent3 4 3 2 2 4 3 2" xfId="18797"/>
    <cellStyle name="20% - Accent3 4 3 2 2 4 3 3" xfId="18798"/>
    <cellStyle name="20% - Accent3 4 3 2 2 4 4" xfId="18799"/>
    <cellStyle name="20% - Accent3 4 3 2 2 4 4 2" xfId="18800"/>
    <cellStyle name="20% - Accent3 4 3 2 2 4 5" xfId="18801"/>
    <cellStyle name="20% - Accent3 4 3 2 2 4 6" xfId="18802"/>
    <cellStyle name="20% - Accent3 4 3 2 2 5" xfId="18803"/>
    <cellStyle name="20% - Accent3 4 3 2 2 5 2" xfId="18804"/>
    <cellStyle name="20% - Accent3 4 3 2 2 5 2 2" xfId="18805"/>
    <cellStyle name="20% - Accent3 4 3 2 2 5 2 3" xfId="18806"/>
    <cellStyle name="20% - Accent3 4 3 2 2 5 3" xfId="18807"/>
    <cellStyle name="20% - Accent3 4 3 2 2 5 3 2" xfId="18808"/>
    <cellStyle name="20% - Accent3 4 3 2 2 5 4" xfId="18809"/>
    <cellStyle name="20% - Accent3 4 3 2 2 5 5" xfId="18810"/>
    <cellStyle name="20% - Accent3 4 3 2 2 6" xfId="18811"/>
    <cellStyle name="20% - Accent3 4 3 2 2 6 2" xfId="18812"/>
    <cellStyle name="20% - Accent3 4 3 2 2 6 3" xfId="18813"/>
    <cellStyle name="20% - Accent3 4 3 2 2 7" xfId="18814"/>
    <cellStyle name="20% - Accent3 4 3 2 2 7 2" xfId="18815"/>
    <cellStyle name="20% - Accent3 4 3 2 2 7 3" xfId="18816"/>
    <cellStyle name="20% - Accent3 4 3 2 2 8" xfId="18817"/>
    <cellStyle name="20% - Accent3 4 3 2 2 8 2" xfId="18818"/>
    <cellStyle name="20% - Accent3 4 3 2 2 9" xfId="18819"/>
    <cellStyle name="20% - Accent3 4 3 2 3" xfId="610"/>
    <cellStyle name="20% - Accent3 4 3 2 3 2" xfId="18820"/>
    <cellStyle name="20% - Accent3 4 3 2 3 2 2" xfId="18821"/>
    <cellStyle name="20% - Accent3 4 3 2 3 2 2 2" xfId="18822"/>
    <cellStyle name="20% - Accent3 4 3 2 3 2 2 3" xfId="18823"/>
    <cellStyle name="20% - Accent3 4 3 2 3 2 3" xfId="18824"/>
    <cellStyle name="20% - Accent3 4 3 2 3 2 3 2" xfId="18825"/>
    <cellStyle name="20% - Accent3 4 3 2 3 2 3 3" xfId="18826"/>
    <cellStyle name="20% - Accent3 4 3 2 3 2 4" xfId="18827"/>
    <cellStyle name="20% - Accent3 4 3 2 3 2 4 2" xfId="18828"/>
    <cellStyle name="20% - Accent3 4 3 2 3 2 5" xfId="18829"/>
    <cellStyle name="20% - Accent3 4 3 2 3 2 6" xfId="18830"/>
    <cellStyle name="20% - Accent3 4 3 2 3 3" xfId="18831"/>
    <cellStyle name="20% - Accent3 4 3 2 3 3 2" xfId="18832"/>
    <cellStyle name="20% - Accent3 4 3 2 3 3 2 2" xfId="18833"/>
    <cellStyle name="20% - Accent3 4 3 2 3 3 2 3" xfId="18834"/>
    <cellStyle name="20% - Accent3 4 3 2 3 3 3" xfId="18835"/>
    <cellStyle name="20% - Accent3 4 3 2 3 3 3 2" xfId="18836"/>
    <cellStyle name="20% - Accent3 4 3 2 3 3 3 3" xfId="18837"/>
    <cellStyle name="20% - Accent3 4 3 2 3 3 4" xfId="18838"/>
    <cellStyle name="20% - Accent3 4 3 2 3 3 4 2" xfId="18839"/>
    <cellStyle name="20% - Accent3 4 3 2 3 3 5" xfId="18840"/>
    <cellStyle name="20% - Accent3 4 3 2 3 3 6" xfId="18841"/>
    <cellStyle name="20% - Accent3 4 3 2 3 4" xfId="18842"/>
    <cellStyle name="20% - Accent3 4 3 2 3 4 2" xfId="18843"/>
    <cellStyle name="20% - Accent3 4 3 2 3 4 2 2" xfId="18844"/>
    <cellStyle name="20% - Accent3 4 3 2 3 4 2 3" xfId="18845"/>
    <cellStyle name="20% - Accent3 4 3 2 3 4 3" xfId="18846"/>
    <cellStyle name="20% - Accent3 4 3 2 3 4 3 2" xfId="18847"/>
    <cellStyle name="20% - Accent3 4 3 2 3 4 4" xfId="18848"/>
    <cellStyle name="20% - Accent3 4 3 2 3 4 5" xfId="18849"/>
    <cellStyle name="20% - Accent3 4 3 2 3 5" xfId="18850"/>
    <cellStyle name="20% - Accent3 4 3 2 3 5 2" xfId="18851"/>
    <cellStyle name="20% - Accent3 4 3 2 3 5 3" xfId="18852"/>
    <cellStyle name="20% - Accent3 4 3 2 3 6" xfId="18853"/>
    <cellStyle name="20% - Accent3 4 3 2 3 6 2" xfId="18854"/>
    <cellStyle name="20% - Accent3 4 3 2 3 6 3" xfId="18855"/>
    <cellStyle name="20% - Accent3 4 3 2 3 7" xfId="18856"/>
    <cellStyle name="20% - Accent3 4 3 2 3 7 2" xfId="18857"/>
    <cellStyle name="20% - Accent3 4 3 2 3 8" xfId="18858"/>
    <cellStyle name="20% - Accent3 4 3 2 3 9" xfId="18859"/>
    <cellStyle name="20% - Accent3 4 3 2 4" xfId="18860"/>
    <cellStyle name="20% - Accent3 4 3 2 4 2" xfId="18861"/>
    <cellStyle name="20% - Accent3 4 3 2 4 2 2" xfId="18862"/>
    <cellStyle name="20% - Accent3 4 3 2 4 2 2 2" xfId="18863"/>
    <cellStyle name="20% - Accent3 4 3 2 4 2 2 3" xfId="18864"/>
    <cellStyle name="20% - Accent3 4 3 2 4 2 3" xfId="18865"/>
    <cellStyle name="20% - Accent3 4 3 2 4 2 3 2" xfId="18866"/>
    <cellStyle name="20% - Accent3 4 3 2 4 2 3 3" xfId="18867"/>
    <cellStyle name="20% - Accent3 4 3 2 4 2 4" xfId="18868"/>
    <cellStyle name="20% - Accent3 4 3 2 4 2 4 2" xfId="18869"/>
    <cellStyle name="20% - Accent3 4 3 2 4 2 5" xfId="18870"/>
    <cellStyle name="20% - Accent3 4 3 2 4 2 6" xfId="18871"/>
    <cellStyle name="20% - Accent3 4 3 2 4 3" xfId="18872"/>
    <cellStyle name="20% - Accent3 4 3 2 4 3 2" xfId="18873"/>
    <cellStyle name="20% - Accent3 4 3 2 4 3 2 2" xfId="18874"/>
    <cellStyle name="20% - Accent3 4 3 2 4 3 2 3" xfId="18875"/>
    <cellStyle name="20% - Accent3 4 3 2 4 3 3" xfId="18876"/>
    <cellStyle name="20% - Accent3 4 3 2 4 3 3 2" xfId="18877"/>
    <cellStyle name="20% - Accent3 4 3 2 4 3 3 3" xfId="18878"/>
    <cellStyle name="20% - Accent3 4 3 2 4 3 4" xfId="18879"/>
    <cellStyle name="20% - Accent3 4 3 2 4 3 4 2" xfId="18880"/>
    <cellStyle name="20% - Accent3 4 3 2 4 3 5" xfId="18881"/>
    <cellStyle name="20% - Accent3 4 3 2 4 3 6" xfId="18882"/>
    <cellStyle name="20% - Accent3 4 3 2 4 4" xfId="18883"/>
    <cellStyle name="20% - Accent3 4 3 2 4 4 2" xfId="18884"/>
    <cellStyle name="20% - Accent3 4 3 2 4 4 2 2" xfId="18885"/>
    <cellStyle name="20% - Accent3 4 3 2 4 4 2 3" xfId="18886"/>
    <cellStyle name="20% - Accent3 4 3 2 4 4 3" xfId="18887"/>
    <cellStyle name="20% - Accent3 4 3 2 4 4 3 2" xfId="18888"/>
    <cellStyle name="20% - Accent3 4 3 2 4 4 4" xfId="18889"/>
    <cellStyle name="20% - Accent3 4 3 2 4 4 5" xfId="18890"/>
    <cellStyle name="20% - Accent3 4 3 2 4 5" xfId="18891"/>
    <cellStyle name="20% - Accent3 4 3 2 4 5 2" xfId="18892"/>
    <cellStyle name="20% - Accent3 4 3 2 4 5 3" xfId="18893"/>
    <cellStyle name="20% - Accent3 4 3 2 4 6" xfId="18894"/>
    <cellStyle name="20% - Accent3 4 3 2 4 6 2" xfId="18895"/>
    <cellStyle name="20% - Accent3 4 3 2 4 6 3" xfId="18896"/>
    <cellStyle name="20% - Accent3 4 3 2 4 7" xfId="18897"/>
    <cellStyle name="20% - Accent3 4 3 2 4 7 2" xfId="18898"/>
    <cellStyle name="20% - Accent3 4 3 2 4 8" xfId="18899"/>
    <cellStyle name="20% - Accent3 4 3 2 4 9" xfId="18900"/>
    <cellStyle name="20% - Accent3 4 3 2 5" xfId="18901"/>
    <cellStyle name="20% - Accent3 4 3 2 5 2" xfId="18902"/>
    <cellStyle name="20% - Accent3 4 3 2 5 2 2" xfId="18903"/>
    <cellStyle name="20% - Accent3 4 3 2 5 2 3" xfId="18904"/>
    <cellStyle name="20% - Accent3 4 3 2 5 3" xfId="18905"/>
    <cellStyle name="20% - Accent3 4 3 2 5 3 2" xfId="18906"/>
    <cellStyle name="20% - Accent3 4 3 2 5 3 3" xfId="18907"/>
    <cellStyle name="20% - Accent3 4 3 2 5 4" xfId="18908"/>
    <cellStyle name="20% - Accent3 4 3 2 5 4 2" xfId="18909"/>
    <cellStyle name="20% - Accent3 4 3 2 5 5" xfId="18910"/>
    <cellStyle name="20% - Accent3 4 3 2 5 6" xfId="18911"/>
    <cellStyle name="20% - Accent3 4 3 2 6" xfId="18912"/>
    <cellStyle name="20% - Accent3 4 3 2 6 2" xfId="18913"/>
    <cellStyle name="20% - Accent3 4 3 2 6 2 2" xfId="18914"/>
    <cellStyle name="20% - Accent3 4 3 2 6 2 3" xfId="18915"/>
    <cellStyle name="20% - Accent3 4 3 2 6 3" xfId="18916"/>
    <cellStyle name="20% - Accent3 4 3 2 6 3 2" xfId="18917"/>
    <cellStyle name="20% - Accent3 4 3 2 6 3 3" xfId="18918"/>
    <cellStyle name="20% - Accent3 4 3 2 6 4" xfId="18919"/>
    <cellStyle name="20% - Accent3 4 3 2 6 4 2" xfId="18920"/>
    <cellStyle name="20% - Accent3 4 3 2 6 5" xfId="18921"/>
    <cellStyle name="20% - Accent3 4 3 2 6 6" xfId="18922"/>
    <cellStyle name="20% - Accent3 4 3 2 7" xfId="18923"/>
    <cellStyle name="20% - Accent3 4 3 2 7 2" xfId="18924"/>
    <cellStyle name="20% - Accent3 4 3 2 7 2 2" xfId="18925"/>
    <cellStyle name="20% - Accent3 4 3 2 7 2 3" xfId="18926"/>
    <cellStyle name="20% - Accent3 4 3 2 7 3" xfId="18927"/>
    <cellStyle name="20% - Accent3 4 3 2 7 3 2" xfId="18928"/>
    <cellStyle name="20% - Accent3 4 3 2 7 4" xfId="18929"/>
    <cellStyle name="20% - Accent3 4 3 2 7 5" xfId="18930"/>
    <cellStyle name="20% - Accent3 4 3 2 8" xfId="18931"/>
    <cellStyle name="20% - Accent3 4 3 2 8 2" xfId="18932"/>
    <cellStyle name="20% - Accent3 4 3 2 8 3" xfId="18933"/>
    <cellStyle name="20% - Accent3 4 3 2 9" xfId="18934"/>
    <cellStyle name="20% - Accent3 4 3 2 9 2" xfId="18935"/>
    <cellStyle name="20% - Accent3 4 3 2 9 3" xfId="18936"/>
    <cellStyle name="20% - Accent3 4 3 3" xfId="611"/>
    <cellStyle name="20% - Accent3 4 3 3 10" xfId="18937"/>
    <cellStyle name="20% - Accent3 4 3 3 2" xfId="612"/>
    <cellStyle name="20% - Accent3 4 3 3 2 2" xfId="18938"/>
    <cellStyle name="20% - Accent3 4 3 3 2 2 2" xfId="18939"/>
    <cellStyle name="20% - Accent3 4 3 3 2 2 2 2" xfId="18940"/>
    <cellStyle name="20% - Accent3 4 3 3 2 2 2 3" xfId="18941"/>
    <cellStyle name="20% - Accent3 4 3 3 2 2 3" xfId="18942"/>
    <cellStyle name="20% - Accent3 4 3 3 2 2 3 2" xfId="18943"/>
    <cellStyle name="20% - Accent3 4 3 3 2 2 3 3" xfId="18944"/>
    <cellStyle name="20% - Accent3 4 3 3 2 2 4" xfId="18945"/>
    <cellStyle name="20% - Accent3 4 3 3 2 2 4 2" xfId="18946"/>
    <cellStyle name="20% - Accent3 4 3 3 2 2 5" xfId="18947"/>
    <cellStyle name="20% - Accent3 4 3 3 2 2 6" xfId="18948"/>
    <cellStyle name="20% - Accent3 4 3 3 2 3" xfId="18949"/>
    <cellStyle name="20% - Accent3 4 3 3 2 3 2" xfId="18950"/>
    <cellStyle name="20% - Accent3 4 3 3 2 3 2 2" xfId="18951"/>
    <cellStyle name="20% - Accent3 4 3 3 2 3 2 3" xfId="18952"/>
    <cellStyle name="20% - Accent3 4 3 3 2 3 3" xfId="18953"/>
    <cellStyle name="20% - Accent3 4 3 3 2 3 3 2" xfId="18954"/>
    <cellStyle name="20% - Accent3 4 3 3 2 3 3 3" xfId="18955"/>
    <cellStyle name="20% - Accent3 4 3 3 2 3 4" xfId="18956"/>
    <cellStyle name="20% - Accent3 4 3 3 2 3 4 2" xfId="18957"/>
    <cellStyle name="20% - Accent3 4 3 3 2 3 5" xfId="18958"/>
    <cellStyle name="20% - Accent3 4 3 3 2 3 6" xfId="18959"/>
    <cellStyle name="20% - Accent3 4 3 3 2 4" xfId="18960"/>
    <cellStyle name="20% - Accent3 4 3 3 2 4 2" xfId="18961"/>
    <cellStyle name="20% - Accent3 4 3 3 2 4 2 2" xfId="18962"/>
    <cellStyle name="20% - Accent3 4 3 3 2 4 2 3" xfId="18963"/>
    <cellStyle name="20% - Accent3 4 3 3 2 4 3" xfId="18964"/>
    <cellStyle name="20% - Accent3 4 3 3 2 4 3 2" xfId="18965"/>
    <cellStyle name="20% - Accent3 4 3 3 2 4 4" xfId="18966"/>
    <cellStyle name="20% - Accent3 4 3 3 2 4 5" xfId="18967"/>
    <cellStyle name="20% - Accent3 4 3 3 2 5" xfId="18968"/>
    <cellStyle name="20% - Accent3 4 3 3 2 5 2" xfId="18969"/>
    <cellStyle name="20% - Accent3 4 3 3 2 5 3" xfId="18970"/>
    <cellStyle name="20% - Accent3 4 3 3 2 6" xfId="18971"/>
    <cellStyle name="20% - Accent3 4 3 3 2 6 2" xfId="18972"/>
    <cellStyle name="20% - Accent3 4 3 3 2 6 3" xfId="18973"/>
    <cellStyle name="20% - Accent3 4 3 3 2 7" xfId="18974"/>
    <cellStyle name="20% - Accent3 4 3 3 2 7 2" xfId="18975"/>
    <cellStyle name="20% - Accent3 4 3 3 2 8" xfId="18976"/>
    <cellStyle name="20% - Accent3 4 3 3 2 9" xfId="18977"/>
    <cellStyle name="20% - Accent3 4 3 3 3" xfId="18978"/>
    <cellStyle name="20% - Accent3 4 3 3 3 2" xfId="18979"/>
    <cellStyle name="20% - Accent3 4 3 3 3 2 2" xfId="18980"/>
    <cellStyle name="20% - Accent3 4 3 3 3 2 3" xfId="18981"/>
    <cellStyle name="20% - Accent3 4 3 3 3 3" xfId="18982"/>
    <cellStyle name="20% - Accent3 4 3 3 3 3 2" xfId="18983"/>
    <cellStyle name="20% - Accent3 4 3 3 3 3 3" xfId="18984"/>
    <cellStyle name="20% - Accent3 4 3 3 3 4" xfId="18985"/>
    <cellStyle name="20% - Accent3 4 3 3 3 4 2" xfId="18986"/>
    <cellStyle name="20% - Accent3 4 3 3 3 5" xfId="18987"/>
    <cellStyle name="20% - Accent3 4 3 3 3 6" xfId="18988"/>
    <cellStyle name="20% - Accent3 4 3 3 4" xfId="18989"/>
    <cellStyle name="20% - Accent3 4 3 3 4 2" xfId="18990"/>
    <cellStyle name="20% - Accent3 4 3 3 4 2 2" xfId="18991"/>
    <cellStyle name="20% - Accent3 4 3 3 4 2 3" xfId="18992"/>
    <cellStyle name="20% - Accent3 4 3 3 4 3" xfId="18993"/>
    <cellStyle name="20% - Accent3 4 3 3 4 3 2" xfId="18994"/>
    <cellStyle name="20% - Accent3 4 3 3 4 3 3" xfId="18995"/>
    <cellStyle name="20% - Accent3 4 3 3 4 4" xfId="18996"/>
    <cellStyle name="20% - Accent3 4 3 3 4 4 2" xfId="18997"/>
    <cellStyle name="20% - Accent3 4 3 3 4 5" xfId="18998"/>
    <cellStyle name="20% - Accent3 4 3 3 4 6" xfId="18999"/>
    <cellStyle name="20% - Accent3 4 3 3 5" xfId="19000"/>
    <cellStyle name="20% - Accent3 4 3 3 5 2" xfId="19001"/>
    <cellStyle name="20% - Accent3 4 3 3 5 2 2" xfId="19002"/>
    <cellStyle name="20% - Accent3 4 3 3 5 2 3" xfId="19003"/>
    <cellStyle name="20% - Accent3 4 3 3 5 3" xfId="19004"/>
    <cellStyle name="20% - Accent3 4 3 3 5 3 2" xfId="19005"/>
    <cellStyle name="20% - Accent3 4 3 3 5 4" xfId="19006"/>
    <cellStyle name="20% - Accent3 4 3 3 5 5" xfId="19007"/>
    <cellStyle name="20% - Accent3 4 3 3 6" xfId="19008"/>
    <cellStyle name="20% - Accent3 4 3 3 6 2" xfId="19009"/>
    <cellStyle name="20% - Accent3 4 3 3 6 3" xfId="19010"/>
    <cellStyle name="20% - Accent3 4 3 3 7" xfId="19011"/>
    <cellStyle name="20% - Accent3 4 3 3 7 2" xfId="19012"/>
    <cellStyle name="20% - Accent3 4 3 3 7 3" xfId="19013"/>
    <cellStyle name="20% - Accent3 4 3 3 8" xfId="19014"/>
    <cellStyle name="20% - Accent3 4 3 3 8 2" xfId="19015"/>
    <cellStyle name="20% - Accent3 4 3 3 9" xfId="19016"/>
    <cellStyle name="20% - Accent3 4 3 4" xfId="613"/>
    <cellStyle name="20% - Accent3 4 3 4 2" xfId="19017"/>
    <cellStyle name="20% - Accent3 4 3 4 2 2" xfId="19018"/>
    <cellStyle name="20% - Accent3 4 3 4 2 2 2" xfId="19019"/>
    <cellStyle name="20% - Accent3 4 3 4 2 2 3" xfId="19020"/>
    <cellStyle name="20% - Accent3 4 3 4 2 3" xfId="19021"/>
    <cellStyle name="20% - Accent3 4 3 4 2 3 2" xfId="19022"/>
    <cellStyle name="20% - Accent3 4 3 4 2 3 3" xfId="19023"/>
    <cellStyle name="20% - Accent3 4 3 4 2 4" xfId="19024"/>
    <cellStyle name="20% - Accent3 4 3 4 2 4 2" xfId="19025"/>
    <cellStyle name="20% - Accent3 4 3 4 2 5" xfId="19026"/>
    <cellStyle name="20% - Accent3 4 3 4 2 6" xfId="19027"/>
    <cellStyle name="20% - Accent3 4 3 4 3" xfId="19028"/>
    <cellStyle name="20% - Accent3 4 3 4 3 2" xfId="19029"/>
    <cellStyle name="20% - Accent3 4 3 4 3 2 2" xfId="19030"/>
    <cellStyle name="20% - Accent3 4 3 4 3 2 3" xfId="19031"/>
    <cellStyle name="20% - Accent3 4 3 4 3 3" xfId="19032"/>
    <cellStyle name="20% - Accent3 4 3 4 3 3 2" xfId="19033"/>
    <cellStyle name="20% - Accent3 4 3 4 3 3 3" xfId="19034"/>
    <cellStyle name="20% - Accent3 4 3 4 3 4" xfId="19035"/>
    <cellStyle name="20% - Accent3 4 3 4 3 4 2" xfId="19036"/>
    <cellStyle name="20% - Accent3 4 3 4 3 5" xfId="19037"/>
    <cellStyle name="20% - Accent3 4 3 4 3 6" xfId="19038"/>
    <cellStyle name="20% - Accent3 4 3 4 4" xfId="19039"/>
    <cellStyle name="20% - Accent3 4 3 4 4 2" xfId="19040"/>
    <cellStyle name="20% - Accent3 4 3 4 4 2 2" xfId="19041"/>
    <cellStyle name="20% - Accent3 4 3 4 4 2 3" xfId="19042"/>
    <cellStyle name="20% - Accent3 4 3 4 4 3" xfId="19043"/>
    <cellStyle name="20% - Accent3 4 3 4 4 3 2" xfId="19044"/>
    <cellStyle name="20% - Accent3 4 3 4 4 4" xfId="19045"/>
    <cellStyle name="20% - Accent3 4 3 4 4 5" xfId="19046"/>
    <cellStyle name="20% - Accent3 4 3 4 5" xfId="19047"/>
    <cellStyle name="20% - Accent3 4 3 4 5 2" xfId="19048"/>
    <cellStyle name="20% - Accent3 4 3 4 5 3" xfId="19049"/>
    <cellStyle name="20% - Accent3 4 3 4 6" xfId="19050"/>
    <cellStyle name="20% - Accent3 4 3 4 6 2" xfId="19051"/>
    <cellStyle name="20% - Accent3 4 3 4 6 3" xfId="19052"/>
    <cellStyle name="20% - Accent3 4 3 4 7" xfId="19053"/>
    <cellStyle name="20% - Accent3 4 3 4 7 2" xfId="19054"/>
    <cellStyle name="20% - Accent3 4 3 4 8" xfId="19055"/>
    <cellStyle name="20% - Accent3 4 3 4 9" xfId="19056"/>
    <cellStyle name="20% - Accent3 4 3 5" xfId="8719"/>
    <cellStyle name="20% - Accent3 4 3 5 2" xfId="19057"/>
    <cellStyle name="20% - Accent3 4 3 5 2 2" xfId="19058"/>
    <cellStyle name="20% - Accent3 4 3 5 2 2 2" xfId="19059"/>
    <cellStyle name="20% - Accent3 4 3 5 2 2 3" xfId="19060"/>
    <cellStyle name="20% - Accent3 4 3 5 2 3" xfId="19061"/>
    <cellStyle name="20% - Accent3 4 3 5 2 3 2" xfId="19062"/>
    <cellStyle name="20% - Accent3 4 3 5 2 3 3" xfId="19063"/>
    <cellStyle name="20% - Accent3 4 3 5 2 4" xfId="19064"/>
    <cellStyle name="20% - Accent3 4 3 5 2 4 2" xfId="19065"/>
    <cellStyle name="20% - Accent3 4 3 5 2 5" xfId="19066"/>
    <cellStyle name="20% - Accent3 4 3 5 2 6" xfId="19067"/>
    <cellStyle name="20% - Accent3 4 3 5 3" xfId="19068"/>
    <cellStyle name="20% - Accent3 4 3 5 3 2" xfId="19069"/>
    <cellStyle name="20% - Accent3 4 3 5 3 2 2" xfId="19070"/>
    <cellStyle name="20% - Accent3 4 3 5 3 2 3" xfId="19071"/>
    <cellStyle name="20% - Accent3 4 3 5 3 3" xfId="19072"/>
    <cellStyle name="20% - Accent3 4 3 5 3 3 2" xfId="19073"/>
    <cellStyle name="20% - Accent3 4 3 5 3 3 3" xfId="19074"/>
    <cellStyle name="20% - Accent3 4 3 5 3 4" xfId="19075"/>
    <cellStyle name="20% - Accent3 4 3 5 3 4 2" xfId="19076"/>
    <cellStyle name="20% - Accent3 4 3 5 3 5" xfId="19077"/>
    <cellStyle name="20% - Accent3 4 3 5 3 6" xfId="19078"/>
    <cellStyle name="20% - Accent3 4 3 5 4" xfId="19079"/>
    <cellStyle name="20% - Accent3 4 3 5 4 2" xfId="19080"/>
    <cellStyle name="20% - Accent3 4 3 5 4 2 2" xfId="19081"/>
    <cellStyle name="20% - Accent3 4 3 5 4 2 3" xfId="19082"/>
    <cellStyle name="20% - Accent3 4 3 5 4 3" xfId="19083"/>
    <cellStyle name="20% - Accent3 4 3 5 4 3 2" xfId="19084"/>
    <cellStyle name="20% - Accent3 4 3 5 4 4" xfId="19085"/>
    <cellStyle name="20% - Accent3 4 3 5 4 5" xfId="19086"/>
    <cellStyle name="20% - Accent3 4 3 5 5" xfId="19087"/>
    <cellStyle name="20% - Accent3 4 3 5 5 2" xfId="19088"/>
    <cellStyle name="20% - Accent3 4 3 5 5 3" xfId="19089"/>
    <cellStyle name="20% - Accent3 4 3 5 6" xfId="19090"/>
    <cellStyle name="20% - Accent3 4 3 5 6 2" xfId="19091"/>
    <cellStyle name="20% - Accent3 4 3 5 6 3" xfId="19092"/>
    <cellStyle name="20% - Accent3 4 3 5 7" xfId="19093"/>
    <cellStyle name="20% - Accent3 4 3 5 7 2" xfId="19094"/>
    <cellStyle name="20% - Accent3 4 3 5 8" xfId="19095"/>
    <cellStyle name="20% - Accent3 4 3 5 9" xfId="19096"/>
    <cellStyle name="20% - Accent3 4 3 6" xfId="19097"/>
    <cellStyle name="20% - Accent3 4 3 6 2" xfId="19098"/>
    <cellStyle name="20% - Accent3 4 3 6 2 2" xfId="19099"/>
    <cellStyle name="20% - Accent3 4 3 6 2 3" xfId="19100"/>
    <cellStyle name="20% - Accent3 4 3 6 3" xfId="19101"/>
    <cellStyle name="20% - Accent3 4 3 6 3 2" xfId="19102"/>
    <cellStyle name="20% - Accent3 4 3 6 3 3" xfId="19103"/>
    <cellStyle name="20% - Accent3 4 3 6 4" xfId="19104"/>
    <cellStyle name="20% - Accent3 4 3 6 4 2" xfId="19105"/>
    <cellStyle name="20% - Accent3 4 3 6 5" xfId="19106"/>
    <cellStyle name="20% - Accent3 4 3 6 6" xfId="19107"/>
    <cellStyle name="20% - Accent3 4 3 7" xfId="19108"/>
    <cellStyle name="20% - Accent3 4 3 7 2" xfId="19109"/>
    <cellStyle name="20% - Accent3 4 3 7 2 2" xfId="19110"/>
    <cellStyle name="20% - Accent3 4 3 7 2 3" xfId="19111"/>
    <cellStyle name="20% - Accent3 4 3 7 3" xfId="19112"/>
    <cellStyle name="20% - Accent3 4 3 7 3 2" xfId="19113"/>
    <cellStyle name="20% - Accent3 4 3 7 3 3" xfId="19114"/>
    <cellStyle name="20% - Accent3 4 3 7 4" xfId="19115"/>
    <cellStyle name="20% - Accent3 4 3 7 4 2" xfId="19116"/>
    <cellStyle name="20% - Accent3 4 3 7 5" xfId="19117"/>
    <cellStyle name="20% - Accent3 4 3 7 6" xfId="19118"/>
    <cellStyle name="20% - Accent3 4 3 8" xfId="19119"/>
    <cellStyle name="20% - Accent3 4 3 8 2" xfId="19120"/>
    <cellStyle name="20% - Accent3 4 3 8 2 2" xfId="19121"/>
    <cellStyle name="20% - Accent3 4 3 8 2 3" xfId="19122"/>
    <cellStyle name="20% - Accent3 4 3 8 3" xfId="19123"/>
    <cellStyle name="20% - Accent3 4 3 8 3 2" xfId="19124"/>
    <cellStyle name="20% - Accent3 4 3 8 4" xfId="19125"/>
    <cellStyle name="20% - Accent3 4 3 8 5" xfId="19126"/>
    <cellStyle name="20% - Accent3 4 3 9" xfId="19127"/>
    <cellStyle name="20% - Accent3 4 3 9 2" xfId="19128"/>
    <cellStyle name="20% - Accent3 4 3 9 3" xfId="19129"/>
    <cellStyle name="20% - Accent3 4 4" xfId="614"/>
    <cellStyle name="20% - Accent3 4 4 10" xfId="19130"/>
    <cellStyle name="20% - Accent3 4 4 10 2" xfId="19131"/>
    <cellStyle name="20% - Accent3 4 4 11" xfId="19132"/>
    <cellStyle name="20% - Accent3 4 4 12" xfId="19133"/>
    <cellStyle name="20% - Accent3 4 4 2" xfId="615"/>
    <cellStyle name="20% - Accent3 4 4 2 10" xfId="19134"/>
    <cellStyle name="20% - Accent3 4 4 2 2" xfId="616"/>
    <cellStyle name="20% - Accent3 4 4 2 2 2" xfId="19135"/>
    <cellStyle name="20% - Accent3 4 4 2 2 2 2" xfId="19136"/>
    <cellStyle name="20% - Accent3 4 4 2 2 2 2 2" xfId="19137"/>
    <cellStyle name="20% - Accent3 4 4 2 2 2 2 3" xfId="19138"/>
    <cellStyle name="20% - Accent3 4 4 2 2 2 3" xfId="19139"/>
    <cellStyle name="20% - Accent3 4 4 2 2 2 3 2" xfId="19140"/>
    <cellStyle name="20% - Accent3 4 4 2 2 2 3 3" xfId="19141"/>
    <cellStyle name="20% - Accent3 4 4 2 2 2 4" xfId="19142"/>
    <cellStyle name="20% - Accent3 4 4 2 2 2 4 2" xfId="19143"/>
    <cellStyle name="20% - Accent3 4 4 2 2 2 5" xfId="19144"/>
    <cellStyle name="20% - Accent3 4 4 2 2 2 6" xfId="19145"/>
    <cellStyle name="20% - Accent3 4 4 2 2 3" xfId="19146"/>
    <cellStyle name="20% - Accent3 4 4 2 2 3 2" xfId="19147"/>
    <cellStyle name="20% - Accent3 4 4 2 2 3 2 2" xfId="19148"/>
    <cellStyle name="20% - Accent3 4 4 2 2 3 2 3" xfId="19149"/>
    <cellStyle name="20% - Accent3 4 4 2 2 3 3" xfId="19150"/>
    <cellStyle name="20% - Accent3 4 4 2 2 3 3 2" xfId="19151"/>
    <cellStyle name="20% - Accent3 4 4 2 2 3 3 3" xfId="19152"/>
    <cellStyle name="20% - Accent3 4 4 2 2 3 4" xfId="19153"/>
    <cellStyle name="20% - Accent3 4 4 2 2 3 4 2" xfId="19154"/>
    <cellStyle name="20% - Accent3 4 4 2 2 3 5" xfId="19155"/>
    <cellStyle name="20% - Accent3 4 4 2 2 3 6" xfId="19156"/>
    <cellStyle name="20% - Accent3 4 4 2 2 4" xfId="19157"/>
    <cellStyle name="20% - Accent3 4 4 2 2 4 2" xfId="19158"/>
    <cellStyle name="20% - Accent3 4 4 2 2 4 2 2" xfId="19159"/>
    <cellStyle name="20% - Accent3 4 4 2 2 4 2 3" xfId="19160"/>
    <cellStyle name="20% - Accent3 4 4 2 2 4 3" xfId="19161"/>
    <cellStyle name="20% - Accent3 4 4 2 2 4 3 2" xfId="19162"/>
    <cellStyle name="20% - Accent3 4 4 2 2 4 4" xfId="19163"/>
    <cellStyle name="20% - Accent3 4 4 2 2 4 5" xfId="19164"/>
    <cellStyle name="20% - Accent3 4 4 2 2 5" xfId="19165"/>
    <cellStyle name="20% - Accent3 4 4 2 2 5 2" xfId="19166"/>
    <cellStyle name="20% - Accent3 4 4 2 2 5 3" xfId="19167"/>
    <cellStyle name="20% - Accent3 4 4 2 2 6" xfId="19168"/>
    <cellStyle name="20% - Accent3 4 4 2 2 6 2" xfId="19169"/>
    <cellStyle name="20% - Accent3 4 4 2 2 6 3" xfId="19170"/>
    <cellStyle name="20% - Accent3 4 4 2 2 7" xfId="19171"/>
    <cellStyle name="20% - Accent3 4 4 2 2 7 2" xfId="19172"/>
    <cellStyle name="20% - Accent3 4 4 2 2 8" xfId="19173"/>
    <cellStyle name="20% - Accent3 4 4 2 2 9" xfId="19174"/>
    <cellStyle name="20% - Accent3 4 4 2 3" xfId="19175"/>
    <cellStyle name="20% - Accent3 4 4 2 3 2" xfId="19176"/>
    <cellStyle name="20% - Accent3 4 4 2 3 2 2" xfId="19177"/>
    <cellStyle name="20% - Accent3 4 4 2 3 2 3" xfId="19178"/>
    <cellStyle name="20% - Accent3 4 4 2 3 3" xfId="19179"/>
    <cellStyle name="20% - Accent3 4 4 2 3 3 2" xfId="19180"/>
    <cellStyle name="20% - Accent3 4 4 2 3 3 3" xfId="19181"/>
    <cellStyle name="20% - Accent3 4 4 2 3 4" xfId="19182"/>
    <cellStyle name="20% - Accent3 4 4 2 3 4 2" xfId="19183"/>
    <cellStyle name="20% - Accent3 4 4 2 3 5" xfId="19184"/>
    <cellStyle name="20% - Accent3 4 4 2 3 6" xfId="19185"/>
    <cellStyle name="20% - Accent3 4 4 2 4" xfId="19186"/>
    <cellStyle name="20% - Accent3 4 4 2 4 2" xfId="19187"/>
    <cellStyle name="20% - Accent3 4 4 2 4 2 2" xfId="19188"/>
    <cellStyle name="20% - Accent3 4 4 2 4 2 3" xfId="19189"/>
    <cellStyle name="20% - Accent3 4 4 2 4 3" xfId="19190"/>
    <cellStyle name="20% - Accent3 4 4 2 4 3 2" xfId="19191"/>
    <cellStyle name="20% - Accent3 4 4 2 4 3 3" xfId="19192"/>
    <cellStyle name="20% - Accent3 4 4 2 4 4" xfId="19193"/>
    <cellStyle name="20% - Accent3 4 4 2 4 4 2" xfId="19194"/>
    <cellStyle name="20% - Accent3 4 4 2 4 5" xfId="19195"/>
    <cellStyle name="20% - Accent3 4 4 2 4 6" xfId="19196"/>
    <cellStyle name="20% - Accent3 4 4 2 5" xfId="19197"/>
    <cellStyle name="20% - Accent3 4 4 2 5 2" xfId="19198"/>
    <cellStyle name="20% - Accent3 4 4 2 5 2 2" xfId="19199"/>
    <cellStyle name="20% - Accent3 4 4 2 5 2 3" xfId="19200"/>
    <cellStyle name="20% - Accent3 4 4 2 5 3" xfId="19201"/>
    <cellStyle name="20% - Accent3 4 4 2 5 3 2" xfId="19202"/>
    <cellStyle name="20% - Accent3 4 4 2 5 4" xfId="19203"/>
    <cellStyle name="20% - Accent3 4 4 2 5 5" xfId="19204"/>
    <cellStyle name="20% - Accent3 4 4 2 6" xfId="19205"/>
    <cellStyle name="20% - Accent3 4 4 2 6 2" xfId="19206"/>
    <cellStyle name="20% - Accent3 4 4 2 6 3" xfId="19207"/>
    <cellStyle name="20% - Accent3 4 4 2 7" xfId="19208"/>
    <cellStyle name="20% - Accent3 4 4 2 7 2" xfId="19209"/>
    <cellStyle name="20% - Accent3 4 4 2 7 3" xfId="19210"/>
    <cellStyle name="20% - Accent3 4 4 2 8" xfId="19211"/>
    <cellStyle name="20% - Accent3 4 4 2 8 2" xfId="19212"/>
    <cellStyle name="20% - Accent3 4 4 2 9" xfId="19213"/>
    <cellStyle name="20% - Accent3 4 4 3" xfId="617"/>
    <cellStyle name="20% - Accent3 4 4 3 2" xfId="19214"/>
    <cellStyle name="20% - Accent3 4 4 3 2 2" xfId="19215"/>
    <cellStyle name="20% - Accent3 4 4 3 2 2 2" xfId="19216"/>
    <cellStyle name="20% - Accent3 4 4 3 2 2 3" xfId="19217"/>
    <cellStyle name="20% - Accent3 4 4 3 2 3" xfId="19218"/>
    <cellStyle name="20% - Accent3 4 4 3 2 3 2" xfId="19219"/>
    <cellStyle name="20% - Accent3 4 4 3 2 3 3" xfId="19220"/>
    <cellStyle name="20% - Accent3 4 4 3 2 4" xfId="19221"/>
    <cellStyle name="20% - Accent3 4 4 3 2 4 2" xfId="19222"/>
    <cellStyle name="20% - Accent3 4 4 3 2 5" xfId="19223"/>
    <cellStyle name="20% - Accent3 4 4 3 2 6" xfId="19224"/>
    <cellStyle name="20% - Accent3 4 4 3 3" xfId="19225"/>
    <cellStyle name="20% - Accent3 4 4 3 3 2" xfId="19226"/>
    <cellStyle name="20% - Accent3 4 4 3 3 2 2" xfId="19227"/>
    <cellStyle name="20% - Accent3 4 4 3 3 2 3" xfId="19228"/>
    <cellStyle name="20% - Accent3 4 4 3 3 3" xfId="19229"/>
    <cellStyle name="20% - Accent3 4 4 3 3 3 2" xfId="19230"/>
    <cellStyle name="20% - Accent3 4 4 3 3 3 3" xfId="19231"/>
    <cellStyle name="20% - Accent3 4 4 3 3 4" xfId="19232"/>
    <cellStyle name="20% - Accent3 4 4 3 3 4 2" xfId="19233"/>
    <cellStyle name="20% - Accent3 4 4 3 3 5" xfId="19234"/>
    <cellStyle name="20% - Accent3 4 4 3 3 6" xfId="19235"/>
    <cellStyle name="20% - Accent3 4 4 3 4" xfId="19236"/>
    <cellStyle name="20% - Accent3 4 4 3 4 2" xfId="19237"/>
    <cellStyle name="20% - Accent3 4 4 3 4 2 2" xfId="19238"/>
    <cellStyle name="20% - Accent3 4 4 3 4 2 3" xfId="19239"/>
    <cellStyle name="20% - Accent3 4 4 3 4 3" xfId="19240"/>
    <cellStyle name="20% - Accent3 4 4 3 4 3 2" xfId="19241"/>
    <cellStyle name="20% - Accent3 4 4 3 4 4" xfId="19242"/>
    <cellStyle name="20% - Accent3 4 4 3 4 5" xfId="19243"/>
    <cellStyle name="20% - Accent3 4 4 3 5" xfId="19244"/>
    <cellStyle name="20% - Accent3 4 4 3 5 2" xfId="19245"/>
    <cellStyle name="20% - Accent3 4 4 3 5 3" xfId="19246"/>
    <cellStyle name="20% - Accent3 4 4 3 6" xfId="19247"/>
    <cellStyle name="20% - Accent3 4 4 3 6 2" xfId="19248"/>
    <cellStyle name="20% - Accent3 4 4 3 6 3" xfId="19249"/>
    <cellStyle name="20% - Accent3 4 4 3 7" xfId="19250"/>
    <cellStyle name="20% - Accent3 4 4 3 7 2" xfId="19251"/>
    <cellStyle name="20% - Accent3 4 4 3 8" xfId="19252"/>
    <cellStyle name="20% - Accent3 4 4 3 9" xfId="19253"/>
    <cellStyle name="20% - Accent3 4 4 4" xfId="19254"/>
    <cellStyle name="20% - Accent3 4 4 4 2" xfId="19255"/>
    <cellStyle name="20% - Accent3 4 4 4 2 2" xfId="19256"/>
    <cellStyle name="20% - Accent3 4 4 4 2 2 2" xfId="19257"/>
    <cellStyle name="20% - Accent3 4 4 4 2 2 3" xfId="19258"/>
    <cellStyle name="20% - Accent3 4 4 4 2 3" xfId="19259"/>
    <cellStyle name="20% - Accent3 4 4 4 2 3 2" xfId="19260"/>
    <cellStyle name="20% - Accent3 4 4 4 2 3 3" xfId="19261"/>
    <cellStyle name="20% - Accent3 4 4 4 2 4" xfId="19262"/>
    <cellStyle name="20% - Accent3 4 4 4 2 4 2" xfId="19263"/>
    <cellStyle name="20% - Accent3 4 4 4 2 5" xfId="19264"/>
    <cellStyle name="20% - Accent3 4 4 4 2 6" xfId="19265"/>
    <cellStyle name="20% - Accent3 4 4 4 3" xfId="19266"/>
    <cellStyle name="20% - Accent3 4 4 4 3 2" xfId="19267"/>
    <cellStyle name="20% - Accent3 4 4 4 3 2 2" xfId="19268"/>
    <cellStyle name="20% - Accent3 4 4 4 3 2 3" xfId="19269"/>
    <cellStyle name="20% - Accent3 4 4 4 3 3" xfId="19270"/>
    <cellStyle name="20% - Accent3 4 4 4 3 3 2" xfId="19271"/>
    <cellStyle name="20% - Accent3 4 4 4 3 3 3" xfId="19272"/>
    <cellStyle name="20% - Accent3 4 4 4 3 4" xfId="19273"/>
    <cellStyle name="20% - Accent3 4 4 4 3 4 2" xfId="19274"/>
    <cellStyle name="20% - Accent3 4 4 4 3 5" xfId="19275"/>
    <cellStyle name="20% - Accent3 4 4 4 3 6" xfId="19276"/>
    <cellStyle name="20% - Accent3 4 4 4 4" xfId="19277"/>
    <cellStyle name="20% - Accent3 4 4 4 4 2" xfId="19278"/>
    <cellStyle name="20% - Accent3 4 4 4 4 2 2" xfId="19279"/>
    <cellStyle name="20% - Accent3 4 4 4 4 2 3" xfId="19280"/>
    <cellStyle name="20% - Accent3 4 4 4 4 3" xfId="19281"/>
    <cellStyle name="20% - Accent3 4 4 4 4 3 2" xfId="19282"/>
    <cellStyle name="20% - Accent3 4 4 4 4 4" xfId="19283"/>
    <cellStyle name="20% - Accent3 4 4 4 4 5" xfId="19284"/>
    <cellStyle name="20% - Accent3 4 4 4 5" xfId="19285"/>
    <cellStyle name="20% - Accent3 4 4 4 5 2" xfId="19286"/>
    <cellStyle name="20% - Accent3 4 4 4 5 3" xfId="19287"/>
    <cellStyle name="20% - Accent3 4 4 4 6" xfId="19288"/>
    <cellStyle name="20% - Accent3 4 4 4 6 2" xfId="19289"/>
    <cellStyle name="20% - Accent3 4 4 4 6 3" xfId="19290"/>
    <cellStyle name="20% - Accent3 4 4 4 7" xfId="19291"/>
    <cellStyle name="20% - Accent3 4 4 4 7 2" xfId="19292"/>
    <cellStyle name="20% - Accent3 4 4 4 8" xfId="19293"/>
    <cellStyle name="20% - Accent3 4 4 4 9" xfId="19294"/>
    <cellStyle name="20% - Accent3 4 4 5" xfId="19295"/>
    <cellStyle name="20% - Accent3 4 4 5 2" xfId="19296"/>
    <cellStyle name="20% - Accent3 4 4 5 2 2" xfId="19297"/>
    <cellStyle name="20% - Accent3 4 4 5 2 3" xfId="19298"/>
    <cellStyle name="20% - Accent3 4 4 5 3" xfId="19299"/>
    <cellStyle name="20% - Accent3 4 4 5 3 2" xfId="19300"/>
    <cellStyle name="20% - Accent3 4 4 5 3 3" xfId="19301"/>
    <cellStyle name="20% - Accent3 4 4 5 4" xfId="19302"/>
    <cellStyle name="20% - Accent3 4 4 5 4 2" xfId="19303"/>
    <cellStyle name="20% - Accent3 4 4 5 5" xfId="19304"/>
    <cellStyle name="20% - Accent3 4 4 5 6" xfId="19305"/>
    <cellStyle name="20% - Accent3 4 4 6" xfId="19306"/>
    <cellStyle name="20% - Accent3 4 4 6 2" xfId="19307"/>
    <cellStyle name="20% - Accent3 4 4 6 2 2" xfId="19308"/>
    <cellStyle name="20% - Accent3 4 4 6 2 3" xfId="19309"/>
    <cellStyle name="20% - Accent3 4 4 6 3" xfId="19310"/>
    <cellStyle name="20% - Accent3 4 4 6 3 2" xfId="19311"/>
    <cellStyle name="20% - Accent3 4 4 6 3 3" xfId="19312"/>
    <cellStyle name="20% - Accent3 4 4 6 4" xfId="19313"/>
    <cellStyle name="20% - Accent3 4 4 6 4 2" xfId="19314"/>
    <cellStyle name="20% - Accent3 4 4 6 5" xfId="19315"/>
    <cellStyle name="20% - Accent3 4 4 6 6" xfId="19316"/>
    <cellStyle name="20% - Accent3 4 4 7" xfId="19317"/>
    <cellStyle name="20% - Accent3 4 4 7 2" xfId="19318"/>
    <cellStyle name="20% - Accent3 4 4 7 2 2" xfId="19319"/>
    <cellStyle name="20% - Accent3 4 4 7 2 3" xfId="19320"/>
    <cellStyle name="20% - Accent3 4 4 7 3" xfId="19321"/>
    <cellStyle name="20% - Accent3 4 4 7 3 2" xfId="19322"/>
    <cellStyle name="20% - Accent3 4 4 7 4" xfId="19323"/>
    <cellStyle name="20% - Accent3 4 4 7 5" xfId="19324"/>
    <cellStyle name="20% - Accent3 4 4 8" xfId="19325"/>
    <cellStyle name="20% - Accent3 4 4 8 2" xfId="19326"/>
    <cellStyle name="20% - Accent3 4 4 8 3" xfId="19327"/>
    <cellStyle name="20% - Accent3 4 4 9" xfId="19328"/>
    <cellStyle name="20% - Accent3 4 4 9 2" xfId="19329"/>
    <cellStyle name="20% - Accent3 4 4 9 3" xfId="19330"/>
    <cellStyle name="20% - Accent3 4 5" xfId="618"/>
    <cellStyle name="20% - Accent3 4 5 10" xfId="19331"/>
    <cellStyle name="20% - Accent3 4 5 2" xfId="619"/>
    <cellStyle name="20% - Accent3 4 5 2 2" xfId="19332"/>
    <cellStyle name="20% - Accent3 4 5 2 2 2" xfId="19333"/>
    <cellStyle name="20% - Accent3 4 5 2 2 2 2" xfId="19334"/>
    <cellStyle name="20% - Accent3 4 5 2 2 2 3" xfId="19335"/>
    <cellStyle name="20% - Accent3 4 5 2 2 3" xfId="19336"/>
    <cellStyle name="20% - Accent3 4 5 2 2 3 2" xfId="19337"/>
    <cellStyle name="20% - Accent3 4 5 2 2 3 3" xfId="19338"/>
    <cellStyle name="20% - Accent3 4 5 2 2 4" xfId="19339"/>
    <cellStyle name="20% - Accent3 4 5 2 2 4 2" xfId="19340"/>
    <cellStyle name="20% - Accent3 4 5 2 2 5" xfId="19341"/>
    <cellStyle name="20% - Accent3 4 5 2 2 6" xfId="19342"/>
    <cellStyle name="20% - Accent3 4 5 2 3" xfId="19343"/>
    <cellStyle name="20% - Accent3 4 5 2 3 2" xfId="19344"/>
    <cellStyle name="20% - Accent3 4 5 2 3 2 2" xfId="19345"/>
    <cellStyle name="20% - Accent3 4 5 2 3 2 3" xfId="19346"/>
    <cellStyle name="20% - Accent3 4 5 2 3 3" xfId="19347"/>
    <cellStyle name="20% - Accent3 4 5 2 3 3 2" xfId="19348"/>
    <cellStyle name="20% - Accent3 4 5 2 3 3 3" xfId="19349"/>
    <cellStyle name="20% - Accent3 4 5 2 3 4" xfId="19350"/>
    <cellStyle name="20% - Accent3 4 5 2 3 4 2" xfId="19351"/>
    <cellStyle name="20% - Accent3 4 5 2 3 5" xfId="19352"/>
    <cellStyle name="20% - Accent3 4 5 2 3 6" xfId="19353"/>
    <cellStyle name="20% - Accent3 4 5 2 4" xfId="19354"/>
    <cellStyle name="20% - Accent3 4 5 2 4 2" xfId="19355"/>
    <cellStyle name="20% - Accent3 4 5 2 4 2 2" xfId="19356"/>
    <cellStyle name="20% - Accent3 4 5 2 4 2 3" xfId="19357"/>
    <cellStyle name="20% - Accent3 4 5 2 4 3" xfId="19358"/>
    <cellStyle name="20% - Accent3 4 5 2 4 3 2" xfId="19359"/>
    <cellStyle name="20% - Accent3 4 5 2 4 4" xfId="19360"/>
    <cellStyle name="20% - Accent3 4 5 2 4 5" xfId="19361"/>
    <cellStyle name="20% - Accent3 4 5 2 5" xfId="19362"/>
    <cellStyle name="20% - Accent3 4 5 2 5 2" xfId="19363"/>
    <cellStyle name="20% - Accent3 4 5 2 5 3" xfId="19364"/>
    <cellStyle name="20% - Accent3 4 5 2 6" xfId="19365"/>
    <cellStyle name="20% - Accent3 4 5 2 6 2" xfId="19366"/>
    <cellStyle name="20% - Accent3 4 5 2 6 3" xfId="19367"/>
    <cellStyle name="20% - Accent3 4 5 2 7" xfId="19368"/>
    <cellStyle name="20% - Accent3 4 5 2 7 2" xfId="19369"/>
    <cellStyle name="20% - Accent3 4 5 2 8" xfId="19370"/>
    <cellStyle name="20% - Accent3 4 5 2 9" xfId="19371"/>
    <cellStyle name="20% - Accent3 4 5 3" xfId="19372"/>
    <cellStyle name="20% - Accent3 4 5 3 2" xfId="19373"/>
    <cellStyle name="20% - Accent3 4 5 3 2 2" xfId="19374"/>
    <cellStyle name="20% - Accent3 4 5 3 2 3" xfId="19375"/>
    <cellStyle name="20% - Accent3 4 5 3 3" xfId="19376"/>
    <cellStyle name="20% - Accent3 4 5 3 3 2" xfId="19377"/>
    <cellStyle name="20% - Accent3 4 5 3 3 3" xfId="19378"/>
    <cellStyle name="20% - Accent3 4 5 3 4" xfId="19379"/>
    <cellStyle name="20% - Accent3 4 5 3 4 2" xfId="19380"/>
    <cellStyle name="20% - Accent3 4 5 3 5" xfId="19381"/>
    <cellStyle name="20% - Accent3 4 5 3 6" xfId="19382"/>
    <cellStyle name="20% - Accent3 4 5 4" xfId="19383"/>
    <cellStyle name="20% - Accent3 4 5 4 2" xfId="19384"/>
    <cellStyle name="20% - Accent3 4 5 4 2 2" xfId="19385"/>
    <cellStyle name="20% - Accent3 4 5 4 2 3" xfId="19386"/>
    <cellStyle name="20% - Accent3 4 5 4 3" xfId="19387"/>
    <cellStyle name="20% - Accent3 4 5 4 3 2" xfId="19388"/>
    <cellStyle name="20% - Accent3 4 5 4 3 3" xfId="19389"/>
    <cellStyle name="20% - Accent3 4 5 4 4" xfId="19390"/>
    <cellStyle name="20% - Accent3 4 5 4 4 2" xfId="19391"/>
    <cellStyle name="20% - Accent3 4 5 4 5" xfId="19392"/>
    <cellStyle name="20% - Accent3 4 5 4 6" xfId="19393"/>
    <cellStyle name="20% - Accent3 4 5 5" xfId="19394"/>
    <cellStyle name="20% - Accent3 4 5 5 2" xfId="19395"/>
    <cellStyle name="20% - Accent3 4 5 5 2 2" xfId="19396"/>
    <cellStyle name="20% - Accent3 4 5 5 2 3" xfId="19397"/>
    <cellStyle name="20% - Accent3 4 5 5 3" xfId="19398"/>
    <cellStyle name="20% - Accent3 4 5 5 3 2" xfId="19399"/>
    <cellStyle name="20% - Accent3 4 5 5 4" xfId="19400"/>
    <cellStyle name="20% - Accent3 4 5 5 5" xfId="19401"/>
    <cellStyle name="20% - Accent3 4 5 6" xfId="19402"/>
    <cellStyle name="20% - Accent3 4 5 6 2" xfId="19403"/>
    <cellStyle name="20% - Accent3 4 5 6 3" xfId="19404"/>
    <cellStyle name="20% - Accent3 4 5 7" xfId="19405"/>
    <cellStyle name="20% - Accent3 4 5 7 2" xfId="19406"/>
    <cellStyle name="20% - Accent3 4 5 7 3" xfId="19407"/>
    <cellStyle name="20% - Accent3 4 5 8" xfId="19408"/>
    <cellStyle name="20% - Accent3 4 5 8 2" xfId="19409"/>
    <cellStyle name="20% - Accent3 4 5 9" xfId="19410"/>
    <cellStyle name="20% - Accent3 4 6" xfId="620"/>
    <cellStyle name="20% - Accent3 4 6 2" xfId="19411"/>
    <cellStyle name="20% - Accent3 4 6 2 2" xfId="19412"/>
    <cellStyle name="20% - Accent3 4 6 2 2 2" xfId="19413"/>
    <cellStyle name="20% - Accent3 4 6 2 2 3" xfId="19414"/>
    <cellStyle name="20% - Accent3 4 6 2 3" xfId="19415"/>
    <cellStyle name="20% - Accent3 4 6 2 3 2" xfId="19416"/>
    <cellStyle name="20% - Accent3 4 6 2 3 3" xfId="19417"/>
    <cellStyle name="20% - Accent3 4 6 2 4" xfId="19418"/>
    <cellStyle name="20% - Accent3 4 6 2 4 2" xfId="19419"/>
    <cellStyle name="20% - Accent3 4 6 2 5" xfId="19420"/>
    <cellStyle name="20% - Accent3 4 6 2 6" xfId="19421"/>
    <cellStyle name="20% - Accent3 4 6 3" xfId="19422"/>
    <cellStyle name="20% - Accent3 4 6 3 2" xfId="19423"/>
    <cellStyle name="20% - Accent3 4 6 3 2 2" xfId="19424"/>
    <cellStyle name="20% - Accent3 4 6 3 2 3" xfId="19425"/>
    <cellStyle name="20% - Accent3 4 6 3 3" xfId="19426"/>
    <cellStyle name="20% - Accent3 4 6 3 3 2" xfId="19427"/>
    <cellStyle name="20% - Accent3 4 6 3 3 3" xfId="19428"/>
    <cellStyle name="20% - Accent3 4 6 3 4" xfId="19429"/>
    <cellStyle name="20% - Accent3 4 6 3 4 2" xfId="19430"/>
    <cellStyle name="20% - Accent3 4 6 3 5" xfId="19431"/>
    <cellStyle name="20% - Accent3 4 6 3 6" xfId="19432"/>
    <cellStyle name="20% - Accent3 4 6 4" xfId="19433"/>
    <cellStyle name="20% - Accent3 4 6 4 2" xfId="19434"/>
    <cellStyle name="20% - Accent3 4 6 4 2 2" xfId="19435"/>
    <cellStyle name="20% - Accent3 4 6 4 2 3" xfId="19436"/>
    <cellStyle name="20% - Accent3 4 6 4 3" xfId="19437"/>
    <cellStyle name="20% - Accent3 4 6 4 3 2" xfId="19438"/>
    <cellStyle name="20% - Accent3 4 6 4 4" xfId="19439"/>
    <cellStyle name="20% - Accent3 4 6 4 5" xfId="19440"/>
    <cellStyle name="20% - Accent3 4 6 5" xfId="19441"/>
    <cellStyle name="20% - Accent3 4 6 5 2" xfId="19442"/>
    <cellStyle name="20% - Accent3 4 6 5 3" xfId="19443"/>
    <cellStyle name="20% - Accent3 4 6 6" xfId="19444"/>
    <cellStyle name="20% - Accent3 4 6 6 2" xfId="19445"/>
    <cellStyle name="20% - Accent3 4 6 6 3" xfId="19446"/>
    <cellStyle name="20% - Accent3 4 6 7" xfId="19447"/>
    <cellStyle name="20% - Accent3 4 6 7 2" xfId="19448"/>
    <cellStyle name="20% - Accent3 4 6 8" xfId="19449"/>
    <cellStyle name="20% - Accent3 4 6 9" xfId="19450"/>
    <cellStyle name="20% - Accent3 4 7" xfId="13541"/>
    <cellStyle name="20% - Accent3 4 7 2" xfId="19451"/>
    <cellStyle name="20% - Accent3 4 7 2 2" xfId="19452"/>
    <cellStyle name="20% - Accent3 4 7 2 2 2" xfId="19453"/>
    <cellStyle name="20% - Accent3 4 7 2 2 3" xfId="19454"/>
    <cellStyle name="20% - Accent3 4 7 2 3" xfId="19455"/>
    <cellStyle name="20% - Accent3 4 7 2 3 2" xfId="19456"/>
    <cellStyle name="20% - Accent3 4 7 2 3 3" xfId="19457"/>
    <cellStyle name="20% - Accent3 4 7 2 4" xfId="19458"/>
    <cellStyle name="20% - Accent3 4 7 2 4 2" xfId="19459"/>
    <cellStyle name="20% - Accent3 4 7 2 5" xfId="19460"/>
    <cellStyle name="20% - Accent3 4 7 2 6" xfId="19461"/>
    <cellStyle name="20% - Accent3 4 7 3" xfId="19462"/>
    <cellStyle name="20% - Accent3 4 7 3 2" xfId="19463"/>
    <cellStyle name="20% - Accent3 4 7 3 2 2" xfId="19464"/>
    <cellStyle name="20% - Accent3 4 7 3 2 3" xfId="19465"/>
    <cellStyle name="20% - Accent3 4 7 3 3" xfId="19466"/>
    <cellStyle name="20% - Accent3 4 7 3 3 2" xfId="19467"/>
    <cellStyle name="20% - Accent3 4 7 3 3 3" xfId="19468"/>
    <cellStyle name="20% - Accent3 4 7 3 4" xfId="19469"/>
    <cellStyle name="20% - Accent3 4 7 3 4 2" xfId="19470"/>
    <cellStyle name="20% - Accent3 4 7 3 5" xfId="19471"/>
    <cellStyle name="20% - Accent3 4 7 3 6" xfId="19472"/>
    <cellStyle name="20% - Accent3 4 7 4" xfId="19473"/>
    <cellStyle name="20% - Accent3 4 7 4 2" xfId="19474"/>
    <cellStyle name="20% - Accent3 4 7 4 2 2" xfId="19475"/>
    <cellStyle name="20% - Accent3 4 7 4 2 3" xfId="19476"/>
    <cellStyle name="20% - Accent3 4 7 4 3" xfId="19477"/>
    <cellStyle name="20% - Accent3 4 7 4 3 2" xfId="19478"/>
    <cellStyle name="20% - Accent3 4 7 4 4" xfId="19479"/>
    <cellStyle name="20% - Accent3 4 7 4 5" xfId="19480"/>
    <cellStyle name="20% - Accent3 4 7 5" xfId="19481"/>
    <cellStyle name="20% - Accent3 4 7 5 2" xfId="19482"/>
    <cellStyle name="20% - Accent3 4 7 5 3" xfId="19483"/>
    <cellStyle name="20% - Accent3 4 7 6" xfId="19484"/>
    <cellStyle name="20% - Accent3 4 7 6 2" xfId="19485"/>
    <cellStyle name="20% - Accent3 4 7 6 3" xfId="19486"/>
    <cellStyle name="20% - Accent3 4 7 7" xfId="19487"/>
    <cellStyle name="20% - Accent3 4 7 7 2" xfId="19488"/>
    <cellStyle name="20% - Accent3 4 7 8" xfId="19489"/>
    <cellStyle name="20% - Accent3 4 7 9" xfId="19490"/>
    <cellStyle name="20% - Accent3 4 8" xfId="19491"/>
    <cellStyle name="20% - Accent3 4 8 2" xfId="19492"/>
    <cellStyle name="20% - Accent3 4 8 2 2" xfId="19493"/>
    <cellStyle name="20% - Accent3 4 8 2 3" xfId="19494"/>
    <cellStyle name="20% - Accent3 4 8 3" xfId="19495"/>
    <cellStyle name="20% - Accent3 4 8 3 2" xfId="19496"/>
    <cellStyle name="20% - Accent3 4 8 3 3" xfId="19497"/>
    <cellStyle name="20% - Accent3 4 8 4" xfId="19498"/>
    <cellStyle name="20% - Accent3 4 8 4 2" xfId="19499"/>
    <cellStyle name="20% - Accent3 4 8 5" xfId="19500"/>
    <cellStyle name="20% - Accent3 4 8 6" xfId="19501"/>
    <cellStyle name="20% - Accent3 4 9" xfId="19502"/>
    <cellStyle name="20% - Accent3 4 9 2" xfId="19503"/>
    <cellStyle name="20% - Accent3 4 9 2 2" xfId="19504"/>
    <cellStyle name="20% - Accent3 4 9 2 3" xfId="19505"/>
    <cellStyle name="20% - Accent3 4 9 3" xfId="19506"/>
    <cellStyle name="20% - Accent3 4 9 3 2" xfId="19507"/>
    <cellStyle name="20% - Accent3 4 9 3 3" xfId="19508"/>
    <cellStyle name="20% - Accent3 4 9 4" xfId="19509"/>
    <cellStyle name="20% - Accent3 4 9 4 2" xfId="19510"/>
    <cellStyle name="20% - Accent3 4 9 5" xfId="19511"/>
    <cellStyle name="20% - Accent3 4 9 6" xfId="19512"/>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xfId="62045" builtinId="42" customBuiltin="1"/>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4521"/>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4522"/>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4523"/>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4524"/>
    <cellStyle name="20% - Accent4 2 3 2 2 3" xfId="722"/>
    <cellStyle name="20% - Accent4 2 3 2 2 4" xfId="723"/>
    <cellStyle name="20% - Accent4 2 3 2 2 5" xfId="14525"/>
    <cellStyle name="20% - Accent4 2 3 2 3" xfId="724"/>
    <cellStyle name="20% - Accent4 2 3 2 3 2" xfId="725"/>
    <cellStyle name="20% - Accent4 2 3 2 3 3" xfId="14526"/>
    <cellStyle name="20% - Accent4 2 3 2 4" xfId="726"/>
    <cellStyle name="20% - Accent4 2 3 2 5" xfId="727"/>
    <cellStyle name="20% - Accent4 2 3 2 6" xfId="14527"/>
    <cellStyle name="20% - Accent4 2 3 3" xfId="728"/>
    <cellStyle name="20% - Accent4 2 3 3 2" xfId="729"/>
    <cellStyle name="20% - Accent4 2 3 3 2 2" xfId="730"/>
    <cellStyle name="20% - Accent4 2 3 3 2 3" xfId="14528"/>
    <cellStyle name="20% - Accent4 2 3 3 3" xfId="731"/>
    <cellStyle name="20% - Accent4 2 3 3 4" xfId="732"/>
    <cellStyle name="20% - Accent4 2 3 3 5" xfId="14529"/>
    <cellStyle name="20% - Accent4 2 3 4" xfId="733"/>
    <cellStyle name="20% - Accent4 2 3 4 2" xfId="734"/>
    <cellStyle name="20% - Accent4 2 3 4 3" xfId="14530"/>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4531"/>
    <cellStyle name="20% - Accent4 3 2 2 2 3" xfId="768"/>
    <cellStyle name="20% - Accent4 3 2 2 2 3 2" xfId="769"/>
    <cellStyle name="20% - Accent4 3 2 2 2 4" xfId="770"/>
    <cellStyle name="20% - Accent4 3 2 2 2 5" xfId="771"/>
    <cellStyle name="20% - Accent4 3 2 2 2 6" xfId="14532"/>
    <cellStyle name="20% - Accent4 3 2 2 3" xfId="772"/>
    <cellStyle name="20% - Accent4 3 2 2 3 2" xfId="773"/>
    <cellStyle name="20% - Accent4 3 2 2 3 2 2" xfId="774"/>
    <cellStyle name="20% - Accent4 3 2 2 3 3" xfId="775"/>
    <cellStyle name="20% - Accent4 3 2 2 3 4" xfId="14533"/>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4534"/>
    <cellStyle name="20% - Accent4 3 2 3 3" xfId="785"/>
    <cellStyle name="20% - Accent4 3 2 3 3 2" xfId="786"/>
    <cellStyle name="20% - Accent4 3 2 3 4" xfId="787"/>
    <cellStyle name="20% - Accent4 3 2 3 5" xfId="788"/>
    <cellStyle name="20% - Accent4 3 2 3 6" xfId="14535"/>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4536"/>
    <cellStyle name="20% - Accent4 3 3 2 2 3" xfId="802"/>
    <cellStyle name="20% - Accent4 3 3 2 2 4" xfId="803"/>
    <cellStyle name="20% - Accent4 3 3 2 2 5" xfId="14537"/>
    <cellStyle name="20% - Accent4 3 3 2 3" xfId="804"/>
    <cellStyle name="20% - Accent4 3 3 2 3 2" xfId="805"/>
    <cellStyle name="20% - Accent4 3 3 2 3 3" xfId="14538"/>
    <cellStyle name="20% - Accent4 3 3 2 4" xfId="806"/>
    <cellStyle name="20% - Accent4 3 3 2 5" xfId="807"/>
    <cellStyle name="20% - Accent4 3 3 2 6" xfId="14539"/>
    <cellStyle name="20% - Accent4 3 3 3" xfId="808"/>
    <cellStyle name="20% - Accent4 3 3 3 2" xfId="809"/>
    <cellStyle name="20% - Accent4 3 3 3 2 2" xfId="810"/>
    <cellStyle name="20% - Accent4 3 3 3 2 3" xfId="14540"/>
    <cellStyle name="20% - Accent4 3 3 3 3" xfId="811"/>
    <cellStyle name="20% - Accent4 3 3 3 4" xfId="812"/>
    <cellStyle name="20% - Accent4 3 3 3 5" xfId="14541"/>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513"/>
    <cellStyle name="20% - Accent4 4 10 2" xfId="19514"/>
    <cellStyle name="20% - Accent4 4 10 2 2" xfId="19515"/>
    <cellStyle name="20% - Accent4 4 10 2 3" xfId="19516"/>
    <cellStyle name="20% - Accent4 4 10 3" xfId="19517"/>
    <cellStyle name="20% - Accent4 4 10 3 2" xfId="19518"/>
    <cellStyle name="20% - Accent4 4 10 4" xfId="19519"/>
    <cellStyle name="20% - Accent4 4 10 5" xfId="19520"/>
    <cellStyle name="20% - Accent4 4 11" xfId="19521"/>
    <cellStyle name="20% - Accent4 4 11 2" xfId="19522"/>
    <cellStyle name="20% - Accent4 4 11 3" xfId="19523"/>
    <cellStyle name="20% - Accent4 4 12" xfId="19524"/>
    <cellStyle name="20% - Accent4 4 12 2" xfId="19525"/>
    <cellStyle name="20% - Accent4 4 12 3" xfId="19526"/>
    <cellStyle name="20% - Accent4 4 13" xfId="19527"/>
    <cellStyle name="20% - Accent4 4 13 2" xfId="19528"/>
    <cellStyle name="20% - Accent4 4 14" xfId="19529"/>
    <cellStyle name="20% - Accent4 4 15" xfId="19530"/>
    <cellStyle name="20% - Accent4 4 16" xfId="19531"/>
    <cellStyle name="20% - Accent4 4 2" xfId="841"/>
    <cellStyle name="20% - Accent4 4 2 10" xfId="19532"/>
    <cellStyle name="20% - Accent4 4 2 10 2" xfId="19533"/>
    <cellStyle name="20% - Accent4 4 2 10 3" xfId="19534"/>
    <cellStyle name="20% - Accent4 4 2 11" xfId="19535"/>
    <cellStyle name="20% - Accent4 4 2 11 2" xfId="19536"/>
    <cellStyle name="20% - Accent4 4 2 11 3" xfId="19537"/>
    <cellStyle name="20% - Accent4 4 2 12" xfId="19538"/>
    <cellStyle name="20% - Accent4 4 2 12 2" xfId="19539"/>
    <cellStyle name="20% - Accent4 4 2 13" xfId="19540"/>
    <cellStyle name="20% - Accent4 4 2 14" xfId="19541"/>
    <cellStyle name="20% - Accent4 4 2 15" xfId="19542"/>
    <cellStyle name="20% - Accent4 4 2 2" xfId="842"/>
    <cellStyle name="20% - Accent4 4 2 2 10" xfId="19543"/>
    <cellStyle name="20% - Accent4 4 2 2 10 2" xfId="19544"/>
    <cellStyle name="20% - Accent4 4 2 2 10 3" xfId="19545"/>
    <cellStyle name="20% - Accent4 4 2 2 11" xfId="19546"/>
    <cellStyle name="20% - Accent4 4 2 2 11 2" xfId="19547"/>
    <cellStyle name="20% - Accent4 4 2 2 12" xfId="19548"/>
    <cellStyle name="20% - Accent4 4 2 2 13" xfId="19549"/>
    <cellStyle name="20% - Accent4 4 2 2 2" xfId="843"/>
    <cellStyle name="20% - Accent4 4 2 2 2 10" xfId="19550"/>
    <cellStyle name="20% - Accent4 4 2 2 2 10 2" xfId="19551"/>
    <cellStyle name="20% - Accent4 4 2 2 2 11" xfId="19552"/>
    <cellStyle name="20% - Accent4 4 2 2 2 12" xfId="19553"/>
    <cellStyle name="20% - Accent4 4 2 2 2 2" xfId="844"/>
    <cellStyle name="20% - Accent4 4 2 2 2 2 10" xfId="19554"/>
    <cellStyle name="20% - Accent4 4 2 2 2 2 2" xfId="845"/>
    <cellStyle name="20% - Accent4 4 2 2 2 2 2 2" xfId="846"/>
    <cellStyle name="20% - Accent4 4 2 2 2 2 2 2 2" xfId="19555"/>
    <cellStyle name="20% - Accent4 4 2 2 2 2 2 2 2 2" xfId="19556"/>
    <cellStyle name="20% - Accent4 4 2 2 2 2 2 2 2 3" xfId="19557"/>
    <cellStyle name="20% - Accent4 4 2 2 2 2 2 2 3" xfId="19558"/>
    <cellStyle name="20% - Accent4 4 2 2 2 2 2 2 3 2" xfId="19559"/>
    <cellStyle name="20% - Accent4 4 2 2 2 2 2 2 3 3" xfId="19560"/>
    <cellStyle name="20% - Accent4 4 2 2 2 2 2 2 4" xfId="19561"/>
    <cellStyle name="20% - Accent4 4 2 2 2 2 2 2 4 2" xfId="19562"/>
    <cellStyle name="20% - Accent4 4 2 2 2 2 2 2 5" xfId="19563"/>
    <cellStyle name="20% - Accent4 4 2 2 2 2 2 2 6" xfId="19564"/>
    <cellStyle name="20% - Accent4 4 2 2 2 2 2 3" xfId="19565"/>
    <cellStyle name="20% - Accent4 4 2 2 2 2 2 3 2" xfId="19566"/>
    <cellStyle name="20% - Accent4 4 2 2 2 2 2 3 2 2" xfId="19567"/>
    <cellStyle name="20% - Accent4 4 2 2 2 2 2 3 2 3" xfId="19568"/>
    <cellStyle name="20% - Accent4 4 2 2 2 2 2 3 3" xfId="19569"/>
    <cellStyle name="20% - Accent4 4 2 2 2 2 2 3 3 2" xfId="19570"/>
    <cellStyle name="20% - Accent4 4 2 2 2 2 2 3 3 3" xfId="19571"/>
    <cellStyle name="20% - Accent4 4 2 2 2 2 2 3 4" xfId="19572"/>
    <cellStyle name="20% - Accent4 4 2 2 2 2 2 3 4 2" xfId="19573"/>
    <cellStyle name="20% - Accent4 4 2 2 2 2 2 3 5" xfId="19574"/>
    <cellStyle name="20% - Accent4 4 2 2 2 2 2 3 6" xfId="19575"/>
    <cellStyle name="20% - Accent4 4 2 2 2 2 2 4" xfId="19576"/>
    <cellStyle name="20% - Accent4 4 2 2 2 2 2 4 2" xfId="19577"/>
    <cellStyle name="20% - Accent4 4 2 2 2 2 2 4 2 2" xfId="19578"/>
    <cellStyle name="20% - Accent4 4 2 2 2 2 2 4 2 3" xfId="19579"/>
    <cellStyle name="20% - Accent4 4 2 2 2 2 2 4 3" xfId="19580"/>
    <cellStyle name="20% - Accent4 4 2 2 2 2 2 4 3 2" xfId="19581"/>
    <cellStyle name="20% - Accent4 4 2 2 2 2 2 4 4" xfId="19582"/>
    <cellStyle name="20% - Accent4 4 2 2 2 2 2 4 5" xfId="19583"/>
    <cellStyle name="20% - Accent4 4 2 2 2 2 2 5" xfId="19584"/>
    <cellStyle name="20% - Accent4 4 2 2 2 2 2 5 2" xfId="19585"/>
    <cellStyle name="20% - Accent4 4 2 2 2 2 2 5 3" xfId="19586"/>
    <cellStyle name="20% - Accent4 4 2 2 2 2 2 6" xfId="19587"/>
    <cellStyle name="20% - Accent4 4 2 2 2 2 2 6 2" xfId="19588"/>
    <cellStyle name="20% - Accent4 4 2 2 2 2 2 6 3" xfId="19589"/>
    <cellStyle name="20% - Accent4 4 2 2 2 2 2 7" xfId="19590"/>
    <cellStyle name="20% - Accent4 4 2 2 2 2 2 7 2" xfId="19591"/>
    <cellStyle name="20% - Accent4 4 2 2 2 2 2 8" xfId="19592"/>
    <cellStyle name="20% - Accent4 4 2 2 2 2 2 9" xfId="19593"/>
    <cellStyle name="20% - Accent4 4 2 2 2 2 3" xfId="847"/>
    <cellStyle name="20% - Accent4 4 2 2 2 2 3 2" xfId="19594"/>
    <cellStyle name="20% - Accent4 4 2 2 2 2 3 2 2" xfId="19595"/>
    <cellStyle name="20% - Accent4 4 2 2 2 2 3 2 3" xfId="19596"/>
    <cellStyle name="20% - Accent4 4 2 2 2 2 3 3" xfId="19597"/>
    <cellStyle name="20% - Accent4 4 2 2 2 2 3 3 2" xfId="19598"/>
    <cellStyle name="20% - Accent4 4 2 2 2 2 3 3 3" xfId="19599"/>
    <cellStyle name="20% - Accent4 4 2 2 2 2 3 4" xfId="19600"/>
    <cellStyle name="20% - Accent4 4 2 2 2 2 3 4 2" xfId="19601"/>
    <cellStyle name="20% - Accent4 4 2 2 2 2 3 5" xfId="19602"/>
    <cellStyle name="20% - Accent4 4 2 2 2 2 3 6" xfId="19603"/>
    <cellStyle name="20% - Accent4 4 2 2 2 2 4" xfId="14542"/>
    <cellStyle name="20% - Accent4 4 2 2 2 2 4 2" xfId="19604"/>
    <cellStyle name="20% - Accent4 4 2 2 2 2 4 2 2" xfId="19605"/>
    <cellStyle name="20% - Accent4 4 2 2 2 2 4 2 3" xfId="19606"/>
    <cellStyle name="20% - Accent4 4 2 2 2 2 4 3" xfId="19607"/>
    <cellStyle name="20% - Accent4 4 2 2 2 2 4 3 2" xfId="19608"/>
    <cellStyle name="20% - Accent4 4 2 2 2 2 4 3 3" xfId="19609"/>
    <cellStyle name="20% - Accent4 4 2 2 2 2 4 4" xfId="19610"/>
    <cellStyle name="20% - Accent4 4 2 2 2 2 4 4 2" xfId="19611"/>
    <cellStyle name="20% - Accent4 4 2 2 2 2 4 5" xfId="19612"/>
    <cellStyle name="20% - Accent4 4 2 2 2 2 4 6" xfId="19613"/>
    <cellStyle name="20% - Accent4 4 2 2 2 2 5" xfId="19614"/>
    <cellStyle name="20% - Accent4 4 2 2 2 2 5 2" xfId="19615"/>
    <cellStyle name="20% - Accent4 4 2 2 2 2 5 2 2" xfId="19616"/>
    <cellStyle name="20% - Accent4 4 2 2 2 2 5 2 3" xfId="19617"/>
    <cellStyle name="20% - Accent4 4 2 2 2 2 5 3" xfId="19618"/>
    <cellStyle name="20% - Accent4 4 2 2 2 2 5 3 2" xfId="19619"/>
    <cellStyle name="20% - Accent4 4 2 2 2 2 5 4" xfId="19620"/>
    <cellStyle name="20% - Accent4 4 2 2 2 2 5 5" xfId="19621"/>
    <cellStyle name="20% - Accent4 4 2 2 2 2 6" xfId="19622"/>
    <cellStyle name="20% - Accent4 4 2 2 2 2 6 2" xfId="19623"/>
    <cellStyle name="20% - Accent4 4 2 2 2 2 6 3" xfId="19624"/>
    <cellStyle name="20% - Accent4 4 2 2 2 2 7" xfId="19625"/>
    <cellStyle name="20% - Accent4 4 2 2 2 2 7 2" xfId="19626"/>
    <cellStyle name="20% - Accent4 4 2 2 2 2 7 3" xfId="19627"/>
    <cellStyle name="20% - Accent4 4 2 2 2 2 8" xfId="19628"/>
    <cellStyle name="20% - Accent4 4 2 2 2 2 8 2" xfId="19629"/>
    <cellStyle name="20% - Accent4 4 2 2 2 2 9" xfId="19630"/>
    <cellStyle name="20% - Accent4 4 2 2 2 3" xfId="848"/>
    <cellStyle name="20% - Accent4 4 2 2 2 3 2" xfId="849"/>
    <cellStyle name="20% - Accent4 4 2 2 2 3 2 2" xfId="19631"/>
    <cellStyle name="20% - Accent4 4 2 2 2 3 2 2 2" xfId="19632"/>
    <cellStyle name="20% - Accent4 4 2 2 2 3 2 2 3" xfId="19633"/>
    <cellStyle name="20% - Accent4 4 2 2 2 3 2 3" xfId="19634"/>
    <cellStyle name="20% - Accent4 4 2 2 2 3 2 3 2" xfId="19635"/>
    <cellStyle name="20% - Accent4 4 2 2 2 3 2 3 3" xfId="19636"/>
    <cellStyle name="20% - Accent4 4 2 2 2 3 2 4" xfId="19637"/>
    <cellStyle name="20% - Accent4 4 2 2 2 3 2 4 2" xfId="19638"/>
    <cellStyle name="20% - Accent4 4 2 2 2 3 2 5" xfId="19639"/>
    <cellStyle name="20% - Accent4 4 2 2 2 3 2 6" xfId="19640"/>
    <cellStyle name="20% - Accent4 4 2 2 2 3 3" xfId="19641"/>
    <cellStyle name="20% - Accent4 4 2 2 2 3 3 2" xfId="19642"/>
    <cellStyle name="20% - Accent4 4 2 2 2 3 3 2 2" xfId="19643"/>
    <cellStyle name="20% - Accent4 4 2 2 2 3 3 2 3" xfId="19644"/>
    <cellStyle name="20% - Accent4 4 2 2 2 3 3 3" xfId="19645"/>
    <cellStyle name="20% - Accent4 4 2 2 2 3 3 3 2" xfId="19646"/>
    <cellStyle name="20% - Accent4 4 2 2 2 3 3 3 3" xfId="19647"/>
    <cellStyle name="20% - Accent4 4 2 2 2 3 3 4" xfId="19648"/>
    <cellStyle name="20% - Accent4 4 2 2 2 3 3 4 2" xfId="19649"/>
    <cellStyle name="20% - Accent4 4 2 2 2 3 3 5" xfId="19650"/>
    <cellStyle name="20% - Accent4 4 2 2 2 3 3 6" xfId="19651"/>
    <cellStyle name="20% - Accent4 4 2 2 2 3 4" xfId="19652"/>
    <cellStyle name="20% - Accent4 4 2 2 2 3 4 2" xfId="19653"/>
    <cellStyle name="20% - Accent4 4 2 2 2 3 4 2 2" xfId="19654"/>
    <cellStyle name="20% - Accent4 4 2 2 2 3 4 2 3" xfId="19655"/>
    <cellStyle name="20% - Accent4 4 2 2 2 3 4 3" xfId="19656"/>
    <cellStyle name="20% - Accent4 4 2 2 2 3 4 3 2" xfId="19657"/>
    <cellStyle name="20% - Accent4 4 2 2 2 3 4 4" xfId="19658"/>
    <cellStyle name="20% - Accent4 4 2 2 2 3 4 5" xfId="19659"/>
    <cellStyle name="20% - Accent4 4 2 2 2 3 5" xfId="19660"/>
    <cellStyle name="20% - Accent4 4 2 2 2 3 5 2" xfId="19661"/>
    <cellStyle name="20% - Accent4 4 2 2 2 3 5 3" xfId="19662"/>
    <cellStyle name="20% - Accent4 4 2 2 2 3 6" xfId="19663"/>
    <cellStyle name="20% - Accent4 4 2 2 2 3 6 2" xfId="19664"/>
    <cellStyle name="20% - Accent4 4 2 2 2 3 6 3" xfId="19665"/>
    <cellStyle name="20% - Accent4 4 2 2 2 3 7" xfId="19666"/>
    <cellStyle name="20% - Accent4 4 2 2 2 3 7 2" xfId="19667"/>
    <cellStyle name="20% - Accent4 4 2 2 2 3 8" xfId="19668"/>
    <cellStyle name="20% - Accent4 4 2 2 2 3 9" xfId="19669"/>
    <cellStyle name="20% - Accent4 4 2 2 2 4" xfId="850"/>
    <cellStyle name="20% - Accent4 4 2 2 2 4 2" xfId="19670"/>
    <cellStyle name="20% - Accent4 4 2 2 2 4 2 2" xfId="19671"/>
    <cellStyle name="20% - Accent4 4 2 2 2 4 2 2 2" xfId="19672"/>
    <cellStyle name="20% - Accent4 4 2 2 2 4 2 2 3" xfId="19673"/>
    <cellStyle name="20% - Accent4 4 2 2 2 4 2 3" xfId="19674"/>
    <cellStyle name="20% - Accent4 4 2 2 2 4 2 3 2" xfId="19675"/>
    <cellStyle name="20% - Accent4 4 2 2 2 4 2 3 3" xfId="19676"/>
    <cellStyle name="20% - Accent4 4 2 2 2 4 2 4" xfId="19677"/>
    <cellStyle name="20% - Accent4 4 2 2 2 4 2 4 2" xfId="19678"/>
    <cellStyle name="20% - Accent4 4 2 2 2 4 2 5" xfId="19679"/>
    <cellStyle name="20% - Accent4 4 2 2 2 4 2 6" xfId="19680"/>
    <cellStyle name="20% - Accent4 4 2 2 2 4 3" xfId="19681"/>
    <cellStyle name="20% - Accent4 4 2 2 2 4 3 2" xfId="19682"/>
    <cellStyle name="20% - Accent4 4 2 2 2 4 3 2 2" xfId="19683"/>
    <cellStyle name="20% - Accent4 4 2 2 2 4 3 2 3" xfId="19684"/>
    <cellStyle name="20% - Accent4 4 2 2 2 4 3 3" xfId="19685"/>
    <cellStyle name="20% - Accent4 4 2 2 2 4 3 3 2" xfId="19686"/>
    <cellStyle name="20% - Accent4 4 2 2 2 4 3 3 3" xfId="19687"/>
    <cellStyle name="20% - Accent4 4 2 2 2 4 3 4" xfId="19688"/>
    <cellStyle name="20% - Accent4 4 2 2 2 4 3 4 2" xfId="19689"/>
    <cellStyle name="20% - Accent4 4 2 2 2 4 3 5" xfId="19690"/>
    <cellStyle name="20% - Accent4 4 2 2 2 4 3 6" xfId="19691"/>
    <cellStyle name="20% - Accent4 4 2 2 2 4 4" xfId="19692"/>
    <cellStyle name="20% - Accent4 4 2 2 2 4 4 2" xfId="19693"/>
    <cellStyle name="20% - Accent4 4 2 2 2 4 4 2 2" xfId="19694"/>
    <cellStyle name="20% - Accent4 4 2 2 2 4 4 2 3" xfId="19695"/>
    <cellStyle name="20% - Accent4 4 2 2 2 4 4 3" xfId="19696"/>
    <cellStyle name="20% - Accent4 4 2 2 2 4 4 3 2" xfId="19697"/>
    <cellStyle name="20% - Accent4 4 2 2 2 4 4 4" xfId="19698"/>
    <cellStyle name="20% - Accent4 4 2 2 2 4 4 5" xfId="19699"/>
    <cellStyle name="20% - Accent4 4 2 2 2 4 5" xfId="19700"/>
    <cellStyle name="20% - Accent4 4 2 2 2 4 5 2" xfId="19701"/>
    <cellStyle name="20% - Accent4 4 2 2 2 4 5 3" xfId="19702"/>
    <cellStyle name="20% - Accent4 4 2 2 2 4 6" xfId="19703"/>
    <cellStyle name="20% - Accent4 4 2 2 2 4 6 2" xfId="19704"/>
    <cellStyle name="20% - Accent4 4 2 2 2 4 6 3" xfId="19705"/>
    <cellStyle name="20% - Accent4 4 2 2 2 4 7" xfId="19706"/>
    <cellStyle name="20% - Accent4 4 2 2 2 4 7 2" xfId="19707"/>
    <cellStyle name="20% - Accent4 4 2 2 2 4 8" xfId="19708"/>
    <cellStyle name="20% - Accent4 4 2 2 2 4 9" xfId="19709"/>
    <cellStyle name="20% - Accent4 4 2 2 2 5" xfId="851"/>
    <cellStyle name="20% - Accent4 4 2 2 2 5 2" xfId="19710"/>
    <cellStyle name="20% - Accent4 4 2 2 2 5 2 2" xfId="19711"/>
    <cellStyle name="20% - Accent4 4 2 2 2 5 2 3" xfId="19712"/>
    <cellStyle name="20% - Accent4 4 2 2 2 5 3" xfId="19713"/>
    <cellStyle name="20% - Accent4 4 2 2 2 5 3 2" xfId="19714"/>
    <cellStyle name="20% - Accent4 4 2 2 2 5 3 3" xfId="19715"/>
    <cellStyle name="20% - Accent4 4 2 2 2 5 4" xfId="19716"/>
    <cellStyle name="20% - Accent4 4 2 2 2 5 4 2" xfId="19717"/>
    <cellStyle name="20% - Accent4 4 2 2 2 5 5" xfId="19718"/>
    <cellStyle name="20% - Accent4 4 2 2 2 5 6" xfId="19719"/>
    <cellStyle name="20% - Accent4 4 2 2 2 6" xfId="14543"/>
    <cellStyle name="20% - Accent4 4 2 2 2 6 2" xfId="19720"/>
    <cellStyle name="20% - Accent4 4 2 2 2 6 2 2" xfId="19721"/>
    <cellStyle name="20% - Accent4 4 2 2 2 6 2 3" xfId="19722"/>
    <cellStyle name="20% - Accent4 4 2 2 2 6 3" xfId="19723"/>
    <cellStyle name="20% - Accent4 4 2 2 2 6 3 2" xfId="19724"/>
    <cellStyle name="20% - Accent4 4 2 2 2 6 3 3" xfId="19725"/>
    <cellStyle name="20% - Accent4 4 2 2 2 6 4" xfId="19726"/>
    <cellStyle name="20% - Accent4 4 2 2 2 6 4 2" xfId="19727"/>
    <cellStyle name="20% - Accent4 4 2 2 2 6 5" xfId="19728"/>
    <cellStyle name="20% - Accent4 4 2 2 2 6 6" xfId="19729"/>
    <cellStyle name="20% - Accent4 4 2 2 2 7" xfId="19730"/>
    <cellStyle name="20% - Accent4 4 2 2 2 7 2" xfId="19731"/>
    <cellStyle name="20% - Accent4 4 2 2 2 7 2 2" xfId="19732"/>
    <cellStyle name="20% - Accent4 4 2 2 2 7 2 3" xfId="19733"/>
    <cellStyle name="20% - Accent4 4 2 2 2 7 3" xfId="19734"/>
    <cellStyle name="20% - Accent4 4 2 2 2 7 3 2" xfId="19735"/>
    <cellStyle name="20% - Accent4 4 2 2 2 7 4" xfId="19736"/>
    <cellStyle name="20% - Accent4 4 2 2 2 7 5" xfId="19737"/>
    <cellStyle name="20% - Accent4 4 2 2 2 8" xfId="19738"/>
    <cellStyle name="20% - Accent4 4 2 2 2 8 2" xfId="19739"/>
    <cellStyle name="20% - Accent4 4 2 2 2 8 3" xfId="19740"/>
    <cellStyle name="20% - Accent4 4 2 2 2 9" xfId="19741"/>
    <cellStyle name="20% - Accent4 4 2 2 2 9 2" xfId="19742"/>
    <cellStyle name="20% - Accent4 4 2 2 2 9 3" xfId="19743"/>
    <cellStyle name="20% - Accent4 4 2 2 3" xfId="852"/>
    <cellStyle name="20% - Accent4 4 2 2 3 10" xfId="19744"/>
    <cellStyle name="20% - Accent4 4 2 2 3 2" xfId="853"/>
    <cellStyle name="20% - Accent4 4 2 2 3 2 2" xfId="854"/>
    <cellStyle name="20% - Accent4 4 2 2 3 2 2 2" xfId="19745"/>
    <cellStyle name="20% - Accent4 4 2 2 3 2 2 2 2" xfId="19746"/>
    <cellStyle name="20% - Accent4 4 2 2 3 2 2 2 3" xfId="19747"/>
    <cellStyle name="20% - Accent4 4 2 2 3 2 2 3" xfId="19748"/>
    <cellStyle name="20% - Accent4 4 2 2 3 2 2 3 2" xfId="19749"/>
    <cellStyle name="20% - Accent4 4 2 2 3 2 2 3 3" xfId="19750"/>
    <cellStyle name="20% - Accent4 4 2 2 3 2 2 4" xfId="19751"/>
    <cellStyle name="20% - Accent4 4 2 2 3 2 2 4 2" xfId="19752"/>
    <cellStyle name="20% - Accent4 4 2 2 3 2 2 5" xfId="19753"/>
    <cellStyle name="20% - Accent4 4 2 2 3 2 2 6" xfId="19754"/>
    <cellStyle name="20% - Accent4 4 2 2 3 2 3" xfId="19755"/>
    <cellStyle name="20% - Accent4 4 2 2 3 2 3 2" xfId="19756"/>
    <cellStyle name="20% - Accent4 4 2 2 3 2 3 2 2" xfId="19757"/>
    <cellStyle name="20% - Accent4 4 2 2 3 2 3 2 3" xfId="19758"/>
    <cellStyle name="20% - Accent4 4 2 2 3 2 3 3" xfId="19759"/>
    <cellStyle name="20% - Accent4 4 2 2 3 2 3 3 2" xfId="19760"/>
    <cellStyle name="20% - Accent4 4 2 2 3 2 3 3 3" xfId="19761"/>
    <cellStyle name="20% - Accent4 4 2 2 3 2 3 4" xfId="19762"/>
    <cellStyle name="20% - Accent4 4 2 2 3 2 3 4 2" xfId="19763"/>
    <cellStyle name="20% - Accent4 4 2 2 3 2 3 5" xfId="19764"/>
    <cellStyle name="20% - Accent4 4 2 2 3 2 3 6" xfId="19765"/>
    <cellStyle name="20% - Accent4 4 2 2 3 2 4" xfId="19766"/>
    <cellStyle name="20% - Accent4 4 2 2 3 2 4 2" xfId="19767"/>
    <cellStyle name="20% - Accent4 4 2 2 3 2 4 2 2" xfId="19768"/>
    <cellStyle name="20% - Accent4 4 2 2 3 2 4 2 3" xfId="19769"/>
    <cellStyle name="20% - Accent4 4 2 2 3 2 4 3" xfId="19770"/>
    <cellStyle name="20% - Accent4 4 2 2 3 2 4 3 2" xfId="19771"/>
    <cellStyle name="20% - Accent4 4 2 2 3 2 4 4" xfId="19772"/>
    <cellStyle name="20% - Accent4 4 2 2 3 2 4 5" xfId="19773"/>
    <cellStyle name="20% - Accent4 4 2 2 3 2 5" xfId="19774"/>
    <cellStyle name="20% - Accent4 4 2 2 3 2 5 2" xfId="19775"/>
    <cellStyle name="20% - Accent4 4 2 2 3 2 5 3" xfId="19776"/>
    <cellStyle name="20% - Accent4 4 2 2 3 2 6" xfId="19777"/>
    <cellStyle name="20% - Accent4 4 2 2 3 2 6 2" xfId="19778"/>
    <cellStyle name="20% - Accent4 4 2 2 3 2 6 3" xfId="19779"/>
    <cellStyle name="20% - Accent4 4 2 2 3 2 7" xfId="19780"/>
    <cellStyle name="20% - Accent4 4 2 2 3 2 7 2" xfId="19781"/>
    <cellStyle name="20% - Accent4 4 2 2 3 2 8" xfId="19782"/>
    <cellStyle name="20% - Accent4 4 2 2 3 2 9" xfId="19783"/>
    <cellStyle name="20% - Accent4 4 2 2 3 3" xfId="855"/>
    <cellStyle name="20% - Accent4 4 2 2 3 3 2" xfId="19784"/>
    <cellStyle name="20% - Accent4 4 2 2 3 3 2 2" xfId="19785"/>
    <cellStyle name="20% - Accent4 4 2 2 3 3 2 3" xfId="19786"/>
    <cellStyle name="20% - Accent4 4 2 2 3 3 3" xfId="19787"/>
    <cellStyle name="20% - Accent4 4 2 2 3 3 3 2" xfId="19788"/>
    <cellStyle name="20% - Accent4 4 2 2 3 3 3 3" xfId="19789"/>
    <cellStyle name="20% - Accent4 4 2 2 3 3 4" xfId="19790"/>
    <cellStyle name="20% - Accent4 4 2 2 3 3 4 2" xfId="19791"/>
    <cellStyle name="20% - Accent4 4 2 2 3 3 5" xfId="19792"/>
    <cellStyle name="20% - Accent4 4 2 2 3 3 6" xfId="19793"/>
    <cellStyle name="20% - Accent4 4 2 2 3 4" xfId="14544"/>
    <cellStyle name="20% - Accent4 4 2 2 3 4 2" xfId="19794"/>
    <cellStyle name="20% - Accent4 4 2 2 3 4 2 2" xfId="19795"/>
    <cellStyle name="20% - Accent4 4 2 2 3 4 2 3" xfId="19796"/>
    <cellStyle name="20% - Accent4 4 2 2 3 4 3" xfId="19797"/>
    <cellStyle name="20% - Accent4 4 2 2 3 4 3 2" xfId="19798"/>
    <cellStyle name="20% - Accent4 4 2 2 3 4 3 3" xfId="19799"/>
    <cellStyle name="20% - Accent4 4 2 2 3 4 4" xfId="19800"/>
    <cellStyle name="20% - Accent4 4 2 2 3 4 4 2" xfId="19801"/>
    <cellStyle name="20% - Accent4 4 2 2 3 4 5" xfId="19802"/>
    <cellStyle name="20% - Accent4 4 2 2 3 4 6" xfId="19803"/>
    <cellStyle name="20% - Accent4 4 2 2 3 5" xfId="19804"/>
    <cellStyle name="20% - Accent4 4 2 2 3 5 2" xfId="19805"/>
    <cellStyle name="20% - Accent4 4 2 2 3 5 2 2" xfId="19806"/>
    <cellStyle name="20% - Accent4 4 2 2 3 5 2 3" xfId="19807"/>
    <cellStyle name="20% - Accent4 4 2 2 3 5 3" xfId="19808"/>
    <cellStyle name="20% - Accent4 4 2 2 3 5 3 2" xfId="19809"/>
    <cellStyle name="20% - Accent4 4 2 2 3 5 4" xfId="19810"/>
    <cellStyle name="20% - Accent4 4 2 2 3 5 5" xfId="19811"/>
    <cellStyle name="20% - Accent4 4 2 2 3 6" xfId="19812"/>
    <cellStyle name="20% - Accent4 4 2 2 3 6 2" xfId="19813"/>
    <cellStyle name="20% - Accent4 4 2 2 3 6 3" xfId="19814"/>
    <cellStyle name="20% - Accent4 4 2 2 3 7" xfId="19815"/>
    <cellStyle name="20% - Accent4 4 2 2 3 7 2" xfId="19816"/>
    <cellStyle name="20% - Accent4 4 2 2 3 7 3" xfId="19817"/>
    <cellStyle name="20% - Accent4 4 2 2 3 8" xfId="19818"/>
    <cellStyle name="20% - Accent4 4 2 2 3 8 2" xfId="19819"/>
    <cellStyle name="20% - Accent4 4 2 2 3 9" xfId="19820"/>
    <cellStyle name="20% - Accent4 4 2 2 4" xfId="856"/>
    <cellStyle name="20% - Accent4 4 2 2 4 2" xfId="857"/>
    <cellStyle name="20% - Accent4 4 2 2 4 2 2" xfId="19821"/>
    <cellStyle name="20% - Accent4 4 2 2 4 2 2 2" xfId="19822"/>
    <cellStyle name="20% - Accent4 4 2 2 4 2 2 3" xfId="19823"/>
    <cellStyle name="20% - Accent4 4 2 2 4 2 3" xfId="19824"/>
    <cellStyle name="20% - Accent4 4 2 2 4 2 3 2" xfId="19825"/>
    <cellStyle name="20% - Accent4 4 2 2 4 2 3 3" xfId="19826"/>
    <cellStyle name="20% - Accent4 4 2 2 4 2 4" xfId="19827"/>
    <cellStyle name="20% - Accent4 4 2 2 4 2 4 2" xfId="19828"/>
    <cellStyle name="20% - Accent4 4 2 2 4 2 5" xfId="19829"/>
    <cellStyle name="20% - Accent4 4 2 2 4 2 6" xfId="19830"/>
    <cellStyle name="20% - Accent4 4 2 2 4 3" xfId="19831"/>
    <cellStyle name="20% - Accent4 4 2 2 4 3 2" xfId="19832"/>
    <cellStyle name="20% - Accent4 4 2 2 4 3 2 2" xfId="19833"/>
    <cellStyle name="20% - Accent4 4 2 2 4 3 2 3" xfId="19834"/>
    <cellStyle name="20% - Accent4 4 2 2 4 3 3" xfId="19835"/>
    <cellStyle name="20% - Accent4 4 2 2 4 3 3 2" xfId="19836"/>
    <cellStyle name="20% - Accent4 4 2 2 4 3 3 3" xfId="19837"/>
    <cellStyle name="20% - Accent4 4 2 2 4 3 4" xfId="19838"/>
    <cellStyle name="20% - Accent4 4 2 2 4 3 4 2" xfId="19839"/>
    <cellStyle name="20% - Accent4 4 2 2 4 3 5" xfId="19840"/>
    <cellStyle name="20% - Accent4 4 2 2 4 3 6" xfId="19841"/>
    <cellStyle name="20% - Accent4 4 2 2 4 4" xfId="19842"/>
    <cellStyle name="20% - Accent4 4 2 2 4 4 2" xfId="19843"/>
    <cellStyle name="20% - Accent4 4 2 2 4 4 2 2" xfId="19844"/>
    <cellStyle name="20% - Accent4 4 2 2 4 4 2 3" xfId="19845"/>
    <cellStyle name="20% - Accent4 4 2 2 4 4 3" xfId="19846"/>
    <cellStyle name="20% - Accent4 4 2 2 4 4 3 2" xfId="19847"/>
    <cellStyle name="20% - Accent4 4 2 2 4 4 4" xfId="19848"/>
    <cellStyle name="20% - Accent4 4 2 2 4 4 5" xfId="19849"/>
    <cellStyle name="20% - Accent4 4 2 2 4 5" xfId="19850"/>
    <cellStyle name="20% - Accent4 4 2 2 4 5 2" xfId="19851"/>
    <cellStyle name="20% - Accent4 4 2 2 4 5 3" xfId="19852"/>
    <cellStyle name="20% - Accent4 4 2 2 4 6" xfId="19853"/>
    <cellStyle name="20% - Accent4 4 2 2 4 6 2" xfId="19854"/>
    <cellStyle name="20% - Accent4 4 2 2 4 6 3" xfId="19855"/>
    <cellStyle name="20% - Accent4 4 2 2 4 7" xfId="19856"/>
    <cellStyle name="20% - Accent4 4 2 2 4 7 2" xfId="19857"/>
    <cellStyle name="20% - Accent4 4 2 2 4 8" xfId="19858"/>
    <cellStyle name="20% - Accent4 4 2 2 4 9" xfId="19859"/>
    <cellStyle name="20% - Accent4 4 2 2 5" xfId="858"/>
    <cellStyle name="20% - Accent4 4 2 2 5 2" xfId="19860"/>
    <cellStyle name="20% - Accent4 4 2 2 5 2 2" xfId="19861"/>
    <cellStyle name="20% - Accent4 4 2 2 5 2 2 2" xfId="19862"/>
    <cellStyle name="20% - Accent4 4 2 2 5 2 2 3" xfId="19863"/>
    <cellStyle name="20% - Accent4 4 2 2 5 2 3" xfId="19864"/>
    <cellStyle name="20% - Accent4 4 2 2 5 2 3 2" xfId="19865"/>
    <cellStyle name="20% - Accent4 4 2 2 5 2 3 3" xfId="19866"/>
    <cellStyle name="20% - Accent4 4 2 2 5 2 4" xfId="19867"/>
    <cellStyle name="20% - Accent4 4 2 2 5 2 4 2" xfId="19868"/>
    <cellStyle name="20% - Accent4 4 2 2 5 2 5" xfId="19869"/>
    <cellStyle name="20% - Accent4 4 2 2 5 2 6" xfId="19870"/>
    <cellStyle name="20% - Accent4 4 2 2 5 3" xfId="19871"/>
    <cellStyle name="20% - Accent4 4 2 2 5 3 2" xfId="19872"/>
    <cellStyle name="20% - Accent4 4 2 2 5 3 2 2" xfId="19873"/>
    <cellStyle name="20% - Accent4 4 2 2 5 3 2 3" xfId="19874"/>
    <cellStyle name="20% - Accent4 4 2 2 5 3 3" xfId="19875"/>
    <cellStyle name="20% - Accent4 4 2 2 5 3 3 2" xfId="19876"/>
    <cellStyle name="20% - Accent4 4 2 2 5 3 3 3" xfId="19877"/>
    <cellStyle name="20% - Accent4 4 2 2 5 3 4" xfId="19878"/>
    <cellStyle name="20% - Accent4 4 2 2 5 3 4 2" xfId="19879"/>
    <cellStyle name="20% - Accent4 4 2 2 5 3 5" xfId="19880"/>
    <cellStyle name="20% - Accent4 4 2 2 5 3 6" xfId="19881"/>
    <cellStyle name="20% - Accent4 4 2 2 5 4" xfId="19882"/>
    <cellStyle name="20% - Accent4 4 2 2 5 4 2" xfId="19883"/>
    <cellStyle name="20% - Accent4 4 2 2 5 4 2 2" xfId="19884"/>
    <cellStyle name="20% - Accent4 4 2 2 5 4 2 3" xfId="19885"/>
    <cellStyle name="20% - Accent4 4 2 2 5 4 3" xfId="19886"/>
    <cellStyle name="20% - Accent4 4 2 2 5 4 3 2" xfId="19887"/>
    <cellStyle name="20% - Accent4 4 2 2 5 4 4" xfId="19888"/>
    <cellStyle name="20% - Accent4 4 2 2 5 4 5" xfId="19889"/>
    <cellStyle name="20% - Accent4 4 2 2 5 5" xfId="19890"/>
    <cellStyle name="20% - Accent4 4 2 2 5 5 2" xfId="19891"/>
    <cellStyle name="20% - Accent4 4 2 2 5 5 3" xfId="19892"/>
    <cellStyle name="20% - Accent4 4 2 2 5 6" xfId="19893"/>
    <cellStyle name="20% - Accent4 4 2 2 5 6 2" xfId="19894"/>
    <cellStyle name="20% - Accent4 4 2 2 5 6 3" xfId="19895"/>
    <cellStyle name="20% - Accent4 4 2 2 5 7" xfId="19896"/>
    <cellStyle name="20% - Accent4 4 2 2 5 7 2" xfId="19897"/>
    <cellStyle name="20% - Accent4 4 2 2 5 8" xfId="19898"/>
    <cellStyle name="20% - Accent4 4 2 2 5 9" xfId="19899"/>
    <cellStyle name="20% - Accent4 4 2 2 6" xfId="859"/>
    <cellStyle name="20% - Accent4 4 2 2 6 2" xfId="19900"/>
    <cellStyle name="20% - Accent4 4 2 2 6 2 2" xfId="19901"/>
    <cellStyle name="20% - Accent4 4 2 2 6 2 3" xfId="19902"/>
    <cellStyle name="20% - Accent4 4 2 2 6 3" xfId="19903"/>
    <cellStyle name="20% - Accent4 4 2 2 6 3 2" xfId="19904"/>
    <cellStyle name="20% - Accent4 4 2 2 6 3 3" xfId="19905"/>
    <cellStyle name="20% - Accent4 4 2 2 6 4" xfId="19906"/>
    <cellStyle name="20% - Accent4 4 2 2 6 4 2" xfId="19907"/>
    <cellStyle name="20% - Accent4 4 2 2 6 5" xfId="19908"/>
    <cellStyle name="20% - Accent4 4 2 2 6 6" xfId="19909"/>
    <cellStyle name="20% - Accent4 4 2 2 7" xfId="14545"/>
    <cellStyle name="20% - Accent4 4 2 2 7 2" xfId="19910"/>
    <cellStyle name="20% - Accent4 4 2 2 7 2 2" xfId="19911"/>
    <cellStyle name="20% - Accent4 4 2 2 7 2 3" xfId="19912"/>
    <cellStyle name="20% - Accent4 4 2 2 7 3" xfId="19913"/>
    <cellStyle name="20% - Accent4 4 2 2 7 3 2" xfId="19914"/>
    <cellStyle name="20% - Accent4 4 2 2 7 3 3" xfId="19915"/>
    <cellStyle name="20% - Accent4 4 2 2 7 4" xfId="19916"/>
    <cellStyle name="20% - Accent4 4 2 2 7 4 2" xfId="19917"/>
    <cellStyle name="20% - Accent4 4 2 2 7 5" xfId="19918"/>
    <cellStyle name="20% - Accent4 4 2 2 7 6" xfId="19919"/>
    <cellStyle name="20% - Accent4 4 2 2 8" xfId="19920"/>
    <cellStyle name="20% - Accent4 4 2 2 8 2" xfId="19921"/>
    <cellStyle name="20% - Accent4 4 2 2 8 2 2" xfId="19922"/>
    <cellStyle name="20% - Accent4 4 2 2 8 2 3" xfId="19923"/>
    <cellStyle name="20% - Accent4 4 2 2 8 3" xfId="19924"/>
    <cellStyle name="20% - Accent4 4 2 2 8 3 2" xfId="19925"/>
    <cellStyle name="20% - Accent4 4 2 2 8 4" xfId="19926"/>
    <cellStyle name="20% - Accent4 4 2 2 8 5" xfId="19927"/>
    <cellStyle name="20% - Accent4 4 2 2 9" xfId="19928"/>
    <cellStyle name="20% - Accent4 4 2 2 9 2" xfId="19929"/>
    <cellStyle name="20% - Accent4 4 2 2 9 3" xfId="19930"/>
    <cellStyle name="20% - Accent4 4 2 3" xfId="860"/>
    <cellStyle name="20% - Accent4 4 2 3 10" xfId="19931"/>
    <cellStyle name="20% - Accent4 4 2 3 10 2" xfId="19932"/>
    <cellStyle name="20% - Accent4 4 2 3 11" xfId="19933"/>
    <cellStyle name="20% - Accent4 4 2 3 12" xfId="19934"/>
    <cellStyle name="20% - Accent4 4 2 3 2" xfId="861"/>
    <cellStyle name="20% - Accent4 4 2 3 2 10" xfId="19935"/>
    <cellStyle name="20% - Accent4 4 2 3 2 2" xfId="862"/>
    <cellStyle name="20% - Accent4 4 2 3 2 2 2" xfId="863"/>
    <cellStyle name="20% - Accent4 4 2 3 2 2 2 2" xfId="19936"/>
    <cellStyle name="20% - Accent4 4 2 3 2 2 2 2 2" xfId="19937"/>
    <cellStyle name="20% - Accent4 4 2 3 2 2 2 2 3" xfId="19938"/>
    <cellStyle name="20% - Accent4 4 2 3 2 2 2 3" xfId="19939"/>
    <cellStyle name="20% - Accent4 4 2 3 2 2 2 3 2" xfId="19940"/>
    <cellStyle name="20% - Accent4 4 2 3 2 2 2 3 3" xfId="19941"/>
    <cellStyle name="20% - Accent4 4 2 3 2 2 2 4" xfId="19942"/>
    <cellStyle name="20% - Accent4 4 2 3 2 2 2 4 2" xfId="19943"/>
    <cellStyle name="20% - Accent4 4 2 3 2 2 2 5" xfId="19944"/>
    <cellStyle name="20% - Accent4 4 2 3 2 2 2 6" xfId="19945"/>
    <cellStyle name="20% - Accent4 4 2 3 2 2 3" xfId="19946"/>
    <cellStyle name="20% - Accent4 4 2 3 2 2 3 2" xfId="19947"/>
    <cellStyle name="20% - Accent4 4 2 3 2 2 3 2 2" xfId="19948"/>
    <cellStyle name="20% - Accent4 4 2 3 2 2 3 2 3" xfId="19949"/>
    <cellStyle name="20% - Accent4 4 2 3 2 2 3 3" xfId="19950"/>
    <cellStyle name="20% - Accent4 4 2 3 2 2 3 3 2" xfId="19951"/>
    <cellStyle name="20% - Accent4 4 2 3 2 2 3 3 3" xfId="19952"/>
    <cellStyle name="20% - Accent4 4 2 3 2 2 3 4" xfId="19953"/>
    <cellStyle name="20% - Accent4 4 2 3 2 2 3 4 2" xfId="19954"/>
    <cellStyle name="20% - Accent4 4 2 3 2 2 3 5" xfId="19955"/>
    <cellStyle name="20% - Accent4 4 2 3 2 2 3 6" xfId="19956"/>
    <cellStyle name="20% - Accent4 4 2 3 2 2 4" xfId="19957"/>
    <cellStyle name="20% - Accent4 4 2 3 2 2 4 2" xfId="19958"/>
    <cellStyle name="20% - Accent4 4 2 3 2 2 4 2 2" xfId="19959"/>
    <cellStyle name="20% - Accent4 4 2 3 2 2 4 2 3" xfId="19960"/>
    <cellStyle name="20% - Accent4 4 2 3 2 2 4 3" xfId="19961"/>
    <cellStyle name="20% - Accent4 4 2 3 2 2 4 3 2" xfId="19962"/>
    <cellStyle name="20% - Accent4 4 2 3 2 2 4 4" xfId="19963"/>
    <cellStyle name="20% - Accent4 4 2 3 2 2 4 5" xfId="19964"/>
    <cellStyle name="20% - Accent4 4 2 3 2 2 5" xfId="19965"/>
    <cellStyle name="20% - Accent4 4 2 3 2 2 5 2" xfId="19966"/>
    <cellStyle name="20% - Accent4 4 2 3 2 2 5 3" xfId="19967"/>
    <cellStyle name="20% - Accent4 4 2 3 2 2 6" xfId="19968"/>
    <cellStyle name="20% - Accent4 4 2 3 2 2 6 2" xfId="19969"/>
    <cellStyle name="20% - Accent4 4 2 3 2 2 6 3" xfId="19970"/>
    <cellStyle name="20% - Accent4 4 2 3 2 2 7" xfId="19971"/>
    <cellStyle name="20% - Accent4 4 2 3 2 2 7 2" xfId="19972"/>
    <cellStyle name="20% - Accent4 4 2 3 2 2 8" xfId="19973"/>
    <cellStyle name="20% - Accent4 4 2 3 2 2 9" xfId="19974"/>
    <cellStyle name="20% - Accent4 4 2 3 2 3" xfId="864"/>
    <cellStyle name="20% - Accent4 4 2 3 2 3 2" xfId="19975"/>
    <cellStyle name="20% - Accent4 4 2 3 2 3 2 2" xfId="19976"/>
    <cellStyle name="20% - Accent4 4 2 3 2 3 2 3" xfId="19977"/>
    <cellStyle name="20% - Accent4 4 2 3 2 3 3" xfId="19978"/>
    <cellStyle name="20% - Accent4 4 2 3 2 3 3 2" xfId="19979"/>
    <cellStyle name="20% - Accent4 4 2 3 2 3 3 3" xfId="19980"/>
    <cellStyle name="20% - Accent4 4 2 3 2 3 4" xfId="19981"/>
    <cellStyle name="20% - Accent4 4 2 3 2 3 4 2" xfId="19982"/>
    <cellStyle name="20% - Accent4 4 2 3 2 3 5" xfId="19983"/>
    <cellStyle name="20% - Accent4 4 2 3 2 3 6" xfId="19984"/>
    <cellStyle name="20% - Accent4 4 2 3 2 4" xfId="14546"/>
    <cellStyle name="20% - Accent4 4 2 3 2 4 2" xfId="19985"/>
    <cellStyle name="20% - Accent4 4 2 3 2 4 2 2" xfId="19986"/>
    <cellStyle name="20% - Accent4 4 2 3 2 4 2 3" xfId="19987"/>
    <cellStyle name="20% - Accent4 4 2 3 2 4 3" xfId="19988"/>
    <cellStyle name="20% - Accent4 4 2 3 2 4 3 2" xfId="19989"/>
    <cellStyle name="20% - Accent4 4 2 3 2 4 3 3" xfId="19990"/>
    <cellStyle name="20% - Accent4 4 2 3 2 4 4" xfId="19991"/>
    <cellStyle name="20% - Accent4 4 2 3 2 4 4 2" xfId="19992"/>
    <cellStyle name="20% - Accent4 4 2 3 2 4 5" xfId="19993"/>
    <cellStyle name="20% - Accent4 4 2 3 2 4 6" xfId="19994"/>
    <cellStyle name="20% - Accent4 4 2 3 2 5" xfId="19995"/>
    <cellStyle name="20% - Accent4 4 2 3 2 5 2" xfId="19996"/>
    <cellStyle name="20% - Accent4 4 2 3 2 5 2 2" xfId="19997"/>
    <cellStyle name="20% - Accent4 4 2 3 2 5 2 3" xfId="19998"/>
    <cellStyle name="20% - Accent4 4 2 3 2 5 3" xfId="19999"/>
    <cellStyle name="20% - Accent4 4 2 3 2 5 3 2" xfId="20000"/>
    <cellStyle name="20% - Accent4 4 2 3 2 5 4" xfId="20001"/>
    <cellStyle name="20% - Accent4 4 2 3 2 5 5" xfId="20002"/>
    <cellStyle name="20% - Accent4 4 2 3 2 6" xfId="20003"/>
    <cellStyle name="20% - Accent4 4 2 3 2 6 2" xfId="20004"/>
    <cellStyle name="20% - Accent4 4 2 3 2 6 3" xfId="20005"/>
    <cellStyle name="20% - Accent4 4 2 3 2 7" xfId="20006"/>
    <cellStyle name="20% - Accent4 4 2 3 2 7 2" xfId="20007"/>
    <cellStyle name="20% - Accent4 4 2 3 2 7 3" xfId="20008"/>
    <cellStyle name="20% - Accent4 4 2 3 2 8" xfId="20009"/>
    <cellStyle name="20% - Accent4 4 2 3 2 8 2" xfId="20010"/>
    <cellStyle name="20% - Accent4 4 2 3 2 9" xfId="20011"/>
    <cellStyle name="20% - Accent4 4 2 3 3" xfId="865"/>
    <cellStyle name="20% - Accent4 4 2 3 3 2" xfId="866"/>
    <cellStyle name="20% - Accent4 4 2 3 3 2 2" xfId="20012"/>
    <cellStyle name="20% - Accent4 4 2 3 3 2 2 2" xfId="20013"/>
    <cellStyle name="20% - Accent4 4 2 3 3 2 2 3" xfId="20014"/>
    <cellStyle name="20% - Accent4 4 2 3 3 2 3" xfId="20015"/>
    <cellStyle name="20% - Accent4 4 2 3 3 2 3 2" xfId="20016"/>
    <cellStyle name="20% - Accent4 4 2 3 3 2 3 3" xfId="20017"/>
    <cellStyle name="20% - Accent4 4 2 3 3 2 4" xfId="20018"/>
    <cellStyle name="20% - Accent4 4 2 3 3 2 4 2" xfId="20019"/>
    <cellStyle name="20% - Accent4 4 2 3 3 2 5" xfId="20020"/>
    <cellStyle name="20% - Accent4 4 2 3 3 2 6" xfId="20021"/>
    <cellStyle name="20% - Accent4 4 2 3 3 3" xfId="20022"/>
    <cellStyle name="20% - Accent4 4 2 3 3 3 2" xfId="20023"/>
    <cellStyle name="20% - Accent4 4 2 3 3 3 2 2" xfId="20024"/>
    <cellStyle name="20% - Accent4 4 2 3 3 3 2 3" xfId="20025"/>
    <cellStyle name="20% - Accent4 4 2 3 3 3 3" xfId="20026"/>
    <cellStyle name="20% - Accent4 4 2 3 3 3 3 2" xfId="20027"/>
    <cellStyle name="20% - Accent4 4 2 3 3 3 3 3" xfId="20028"/>
    <cellStyle name="20% - Accent4 4 2 3 3 3 4" xfId="20029"/>
    <cellStyle name="20% - Accent4 4 2 3 3 3 4 2" xfId="20030"/>
    <cellStyle name="20% - Accent4 4 2 3 3 3 5" xfId="20031"/>
    <cellStyle name="20% - Accent4 4 2 3 3 3 6" xfId="20032"/>
    <cellStyle name="20% - Accent4 4 2 3 3 4" xfId="20033"/>
    <cellStyle name="20% - Accent4 4 2 3 3 4 2" xfId="20034"/>
    <cellStyle name="20% - Accent4 4 2 3 3 4 2 2" xfId="20035"/>
    <cellStyle name="20% - Accent4 4 2 3 3 4 2 3" xfId="20036"/>
    <cellStyle name="20% - Accent4 4 2 3 3 4 3" xfId="20037"/>
    <cellStyle name="20% - Accent4 4 2 3 3 4 3 2" xfId="20038"/>
    <cellStyle name="20% - Accent4 4 2 3 3 4 4" xfId="20039"/>
    <cellStyle name="20% - Accent4 4 2 3 3 4 5" xfId="20040"/>
    <cellStyle name="20% - Accent4 4 2 3 3 5" xfId="20041"/>
    <cellStyle name="20% - Accent4 4 2 3 3 5 2" xfId="20042"/>
    <cellStyle name="20% - Accent4 4 2 3 3 5 3" xfId="20043"/>
    <cellStyle name="20% - Accent4 4 2 3 3 6" xfId="20044"/>
    <cellStyle name="20% - Accent4 4 2 3 3 6 2" xfId="20045"/>
    <cellStyle name="20% - Accent4 4 2 3 3 6 3" xfId="20046"/>
    <cellStyle name="20% - Accent4 4 2 3 3 7" xfId="20047"/>
    <cellStyle name="20% - Accent4 4 2 3 3 7 2" xfId="20048"/>
    <cellStyle name="20% - Accent4 4 2 3 3 8" xfId="20049"/>
    <cellStyle name="20% - Accent4 4 2 3 3 9" xfId="20050"/>
    <cellStyle name="20% - Accent4 4 2 3 4" xfId="867"/>
    <cellStyle name="20% - Accent4 4 2 3 4 2" xfId="20051"/>
    <cellStyle name="20% - Accent4 4 2 3 4 2 2" xfId="20052"/>
    <cellStyle name="20% - Accent4 4 2 3 4 2 2 2" xfId="20053"/>
    <cellStyle name="20% - Accent4 4 2 3 4 2 2 3" xfId="20054"/>
    <cellStyle name="20% - Accent4 4 2 3 4 2 3" xfId="20055"/>
    <cellStyle name="20% - Accent4 4 2 3 4 2 3 2" xfId="20056"/>
    <cellStyle name="20% - Accent4 4 2 3 4 2 3 3" xfId="20057"/>
    <cellStyle name="20% - Accent4 4 2 3 4 2 4" xfId="20058"/>
    <cellStyle name="20% - Accent4 4 2 3 4 2 4 2" xfId="20059"/>
    <cellStyle name="20% - Accent4 4 2 3 4 2 5" xfId="20060"/>
    <cellStyle name="20% - Accent4 4 2 3 4 2 6" xfId="20061"/>
    <cellStyle name="20% - Accent4 4 2 3 4 3" xfId="20062"/>
    <cellStyle name="20% - Accent4 4 2 3 4 3 2" xfId="20063"/>
    <cellStyle name="20% - Accent4 4 2 3 4 3 2 2" xfId="20064"/>
    <cellStyle name="20% - Accent4 4 2 3 4 3 2 3" xfId="20065"/>
    <cellStyle name="20% - Accent4 4 2 3 4 3 3" xfId="20066"/>
    <cellStyle name="20% - Accent4 4 2 3 4 3 3 2" xfId="20067"/>
    <cellStyle name="20% - Accent4 4 2 3 4 3 3 3" xfId="20068"/>
    <cellStyle name="20% - Accent4 4 2 3 4 3 4" xfId="20069"/>
    <cellStyle name="20% - Accent4 4 2 3 4 3 4 2" xfId="20070"/>
    <cellStyle name="20% - Accent4 4 2 3 4 3 5" xfId="20071"/>
    <cellStyle name="20% - Accent4 4 2 3 4 3 6" xfId="20072"/>
    <cellStyle name="20% - Accent4 4 2 3 4 4" xfId="20073"/>
    <cellStyle name="20% - Accent4 4 2 3 4 4 2" xfId="20074"/>
    <cellStyle name="20% - Accent4 4 2 3 4 4 2 2" xfId="20075"/>
    <cellStyle name="20% - Accent4 4 2 3 4 4 2 3" xfId="20076"/>
    <cellStyle name="20% - Accent4 4 2 3 4 4 3" xfId="20077"/>
    <cellStyle name="20% - Accent4 4 2 3 4 4 3 2" xfId="20078"/>
    <cellStyle name="20% - Accent4 4 2 3 4 4 4" xfId="20079"/>
    <cellStyle name="20% - Accent4 4 2 3 4 4 5" xfId="20080"/>
    <cellStyle name="20% - Accent4 4 2 3 4 5" xfId="20081"/>
    <cellStyle name="20% - Accent4 4 2 3 4 5 2" xfId="20082"/>
    <cellStyle name="20% - Accent4 4 2 3 4 5 3" xfId="20083"/>
    <cellStyle name="20% - Accent4 4 2 3 4 6" xfId="20084"/>
    <cellStyle name="20% - Accent4 4 2 3 4 6 2" xfId="20085"/>
    <cellStyle name="20% - Accent4 4 2 3 4 6 3" xfId="20086"/>
    <cellStyle name="20% - Accent4 4 2 3 4 7" xfId="20087"/>
    <cellStyle name="20% - Accent4 4 2 3 4 7 2" xfId="20088"/>
    <cellStyle name="20% - Accent4 4 2 3 4 8" xfId="20089"/>
    <cellStyle name="20% - Accent4 4 2 3 4 9" xfId="20090"/>
    <cellStyle name="20% - Accent4 4 2 3 5" xfId="868"/>
    <cellStyle name="20% - Accent4 4 2 3 5 2" xfId="20091"/>
    <cellStyle name="20% - Accent4 4 2 3 5 2 2" xfId="20092"/>
    <cellStyle name="20% - Accent4 4 2 3 5 2 3" xfId="20093"/>
    <cellStyle name="20% - Accent4 4 2 3 5 3" xfId="20094"/>
    <cellStyle name="20% - Accent4 4 2 3 5 3 2" xfId="20095"/>
    <cellStyle name="20% - Accent4 4 2 3 5 3 3" xfId="20096"/>
    <cellStyle name="20% - Accent4 4 2 3 5 4" xfId="20097"/>
    <cellStyle name="20% - Accent4 4 2 3 5 4 2" xfId="20098"/>
    <cellStyle name="20% - Accent4 4 2 3 5 5" xfId="20099"/>
    <cellStyle name="20% - Accent4 4 2 3 5 6" xfId="20100"/>
    <cellStyle name="20% - Accent4 4 2 3 6" xfId="14547"/>
    <cellStyle name="20% - Accent4 4 2 3 6 2" xfId="20101"/>
    <cellStyle name="20% - Accent4 4 2 3 6 2 2" xfId="20102"/>
    <cellStyle name="20% - Accent4 4 2 3 6 2 3" xfId="20103"/>
    <cellStyle name="20% - Accent4 4 2 3 6 3" xfId="20104"/>
    <cellStyle name="20% - Accent4 4 2 3 6 3 2" xfId="20105"/>
    <cellStyle name="20% - Accent4 4 2 3 6 3 3" xfId="20106"/>
    <cellStyle name="20% - Accent4 4 2 3 6 4" xfId="20107"/>
    <cellStyle name="20% - Accent4 4 2 3 6 4 2" xfId="20108"/>
    <cellStyle name="20% - Accent4 4 2 3 6 5" xfId="20109"/>
    <cellStyle name="20% - Accent4 4 2 3 6 6" xfId="20110"/>
    <cellStyle name="20% - Accent4 4 2 3 7" xfId="20111"/>
    <cellStyle name="20% - Accent4 4 2 3 7 2" xfId="20112"/>
    <cellStyle name="20% - Accent4 4 2 3 7 2 2" xfId="20113"/>
    <cellStyle name="20% - Accent4 4 2 3 7 2 3" xfId="20114"/>
    <cellStyle name="20% - Accent4 4 2 3 7 3" xfId="20115"/>
    <cellStyle name="20% - Accent4 4 2 3 7 3 2" xfId="20116"/>
    <cellStyle name="20% - Accent4 4 2 3 7 4" xfId="20117"/>
    <cellStyle name="20% - Accent4 4 2 3 7 5" xfId="20118"/>
    <cellStyle name="20% - Accent4 4 2 3 8" xfId="20119"/>
    <cellStyle name="20% - Accent4 4 2 3 8 2" xfId="20120"/>
    <cellStyle name="20% - Accent4 4 2 3 8 3" xfId="20121"/>
    <cellStyle name="20% - Accent4 4 2 3 9" xfId="20122"/>
    <cellStyle name="20% - Accent4 4 2 3 9 2" xfId="20123"/>
    <cellStyle name="20% - Accent4 4 2 3 9 3" xfId="20124"/>
    <cellStyle name="20% - Accent4 4 2 4" xfId="869"/>
    <cellStyle name="20% - Accent4 4 2 4 10" xfId="20125"/>
    <cellStyle name="20% - Accent4 4 2 4 2" xfId="870"/>
    <cellStyle name="20% - Accent4 4 2 4 2 2" xfId="871"/>
    <cellStyle name="20% - Accent4 4 2 4 2 2 2" xfId="20126"/>
    <cellStyle name="20% - Accent4 4 2 4 2 2 2 2" xfId="20127"/>
    <cellStyle name="20% - Accent4 4 2 4 2 2 2 3" xfId="20128"/>
    <cellStyle name="20% - Accent4 4 2 4 2 2 3" xfId="20129"/>
    <cellStyle name="20% - Accent4 4 2 4 2 2 3 2" xfId="20130"/>
    <cellStyle name="20% - Accent4 4 2 4 2 2 3 3" xfId="20131"/>
    <cellStyle name="20% - Accent4 4 2 4 2 2 4" xfId="20132"/>
    <cellStyle name="20% - Accent4 4 2 4 2 2 4 2" xfId="20133"/>
    <cellStyle name="20% - Accent4 4 2 4 2 2 5" xfId="20134"/>
    <cellStyle name="20% - Accent4 4 2 4 2 2 6" xfId="20135"/>
    <cellStyle name="20% - Accent4 4 2 4 2 3" xfId="20136"/>
    <cellStyle name="20% - Accent4 4 2 4 2 3 2" xfId="20137"/>
    <cellStyle name="20% - Accent4 4 2 4 2 3 2 2" xfId="20138"/>
    <cellStyle name="20% - Accent4 4 2 4 2 3 2 3" xfId="20139"/>
    <cellStyle name="20% - Accent4 4 2 4 2 3 3" xfId="20140"/>
    <cellStyle name="20% - Accent4 4 2 4 2 3 3 2" xfId="20141"/>
    <cellStyle name="20% - Accent4 4 2 4 2 3 3 3" xfId="20142"/>
    <cellStyle name="20% - Accent4 4 2 4 2 3 4" xfId="20143"/>
    <cellStyle name="20% - Accent4 4 2 4 2 3 4 2" xfId="20144"/>
    <cellStyle name="20% - Accent4 4 2 4 2 3 5" xfId="20145"/>
    <cellStyle name="20% - Accent4 4 2 4 2 3 6" xfId="20146"/>
    <cellStyle name="20% - Accent4 4 2 4 2 4" xfId="20147"/>
    <cellStyle name="20% - Accent4 4 2 4 2 4 2" xfId="20148"/>
    <cellStyle name="20% - Accent4 4 2 4 2 4 2 2" xfId="20149"/>
    <cellStyle name="20% - Accent4 4 2 4 2 4 2 3" xfId="20150"/>
    <cellStyle name="20% - Accent4 4 2 4 2 4 3" xfId="20151"/>
    <cellStyle name="20% - Accent4 4 2 4 2 4 3 2" xfId="20152"/>
    <cellStyle name="20% - Accent4 4 2 4 2 4 4" xfId="20153"/>
    <cellStyle name="20% - Accent4 4 2 4 2 4 5" xfId="20154"/>
    <cellStyle name="20% - Accent4 4 2 4 2 5" xfId="20155"/>
    <cellStyle name="20% - Accent4 4 2 4 2 5 2" xfId="20156"/>
    <cellStyle name="20% - Accent4 4 2 4 2 5 3" xfId="20157"/>
    <cellStyle name="20% - Accent4 4 2 4 2 6" xfId="20158"/>
    <cellStyle name="20% - Accent4 4 2 4 2 6 2" xfId="20159"/>
    <cellStyle name="20% - Accent4 4 2 4 2 6 3" xfId="20160"/>
    <cellStyle name="20% - Accent4 4 2 4 2 7" xfId="20161"/>
    <cellStyle name="20% - Accent4 4 2 4 2 7 2" xfId="20162"/>
    <cellStyle name="20% - Accent4 4 2 4 2 8" xfId="20163"/>
    <cellStyle name="20% - Accent4 4 2 4 2 9" xfId="20164"/>
    <cellStyle name="20% - Accent4 4 2 4 3" xfId="872"/>
    <cellStyle name="20% - Accent4 4 2 4 3 2" xfId="20165"/>
    <cellStyle name="20% - Accent4 4 2 4 3 2 2" xfId="20166"/>
    <cellStyle name="20% - Accent4 4 2 4 3 2 3" xfId="20167"/>
    <cellStyle name="20% - Accent4 4 2 4 3 3" xfId="20168"/>
    <cellStyle name="20% - Accent4 4 2 4 3 3 2" xfId="20169"/>
    <cellStyle name="20% - Accent4 4 2 4 3 3 3" xfId="20170"/>
    <cellStyle name="20% - Accent4 4 2 4 3 4" xfId="20171"/>
    <cellStyle name="20% - Accent4 4 2 4 3 4 2" xfId="20172"/>
    <cellStyle name="20% - Accent4 4 2 4 3 5" xfId="20173"/>
    <cellStyle name="20% - Accent4 4 2 4 3 6" xfId="20174"/>
    <cellStyle name="20% - Accent4 4 2 4 4" xfId="8793"/>
    <cellStyle name="20% - Accent4 4 2 4 4 2" xfId="20175"/>
    <cellStyle name="20% - Accent4 4 2 4 4 2 2" xfId="20176"/>
    <cellStyle name="20% - Accent4 4 2 4 4 2 3" xfId="20177"/>
    <cellStyle name="20% - Accent4 4 2 4 4 3" xfId="20178"/>
    <cellStyle name="20% - Accent4 4 2 4 4 3 2" xfId="20179"/>
    <cellStyle name="20% - Accent4 4 2 4 4 3 3" xfId="20180"/>
    <cellStyle name="20% - Accent4 4 2 4 4 4" xfId="20181"/>
    <cellStyle name="20% - Accent4 4 2 4 4 4 2" xfId="20182"/>
    <cellStyle name="20% - Accent4 4 2 4 4 5" xfId="20183"/>
    <cellStyle name="20% - Accent4 4 2 4 4 6" xfId="20184"/>
    <cellStyle name="20% - Accent4 4 2 4 5" xfId="20185"/>
    <cellStyle name="20% - Accent4 4 2 4 5 2" xfId="20186"/>
    <cellStyle name="20% - Accent4 4 2 4 5 2 2" xfId="20187"/>
    <cellStyle name="20% - Accent4 4 2 4 5 2 3" xfId="20188"/>
    <cellStyle name="20% - Accent4 4 2 4 5 3" xfId="20189"/>
    <cellStyle name="20% - Accent4 4 2 4 5 3 2" xfId="20190"/>
    <cellStyle name="20% - Accent4 4 2 4 5 4" xfId="20191"/>
    <cellStyle name="20% - Accent4 4 2 4 5 5" xfId="20192"/>
    <cellStyle name="20% - Accent4 4 2 4 6" xfId="20193"/>
    <cellStyle name="20% - Accent4 4 2 4 6 2" xfId="20194"/>
    <cellStyle name="20% - Accent4 4 2 4 6 3" xfId="20195"/>
    <cellStyle name="20% - Accent4 4 2 4 7" xfId="20196"/>
    <cellStyle name="20% - Accent4 4 2 4 7 2" xfId="20197"/>
    <cellStyle name="20% - Accent4 4 2 4 7 3" xfId="20198"/>
    <cellStyle name="20% - Accent4 4 2 4 8" xfId="20199"/>
    <cellStyle name="20% - Accent4 4 2 4 8 2" xfId="20200"/>
    <cellStyle name="20% - Accent4 4 2 4 9" xfId="20201"/>
    <cellStyle name="20% - Accent4 4 2 5" xfId="873"/>
    <cellStyle name="20% - Accent4 4 2 5 2" xfId="874"/>
    <cellStyle name="20% - Accent4 4 2 5 2 2" xfId="20202"/>
    <cellStyle name="20% - Accent4 4 2 5 2 2 2" xfId="20203"/>
    <cellStyle name="20% - Accent4 4 2 5 2 2 3" xfId="20204"/>
    <cellStyle name="20% - Accent4 4 2 5 2 3" xfId="20205"/>
    <cellStyle name="20% - Accent4 4 2 5 2 3 2" xfId="20206"/>
    <cellStyle name="20% - Accent4 4 2 5 2 3 3" xfId="20207"/>
    <cellStyle name="20% - Accent4 4 2 5 2 4" xfId="20208"/>
    <cellStyle name="20% - Accent4 4 2 5 2 4 2" xfId="20209"/>
    <cellStyle name="20% - Accent4 4 2 5 2 5" xfId="20210"/>
    <cellStyle name="20% - Accent4 4 2 5 2 6" xfId="20211"/>
    <cellStyle name="20% - Accent4 4 2 5 3" xfId="20212"/>
    <cellStyle name="20% - Accent4 4 2 5 3 2" xfId="20213"/>
    <cellStyle name="20% - Accent4 4 2 5 3 2 2" xfId="20214"/>
    <cellStyle name="20% - Accent4 4 2 5 3 2 3" xfId="20215"/>
    <cellStyle name="20% - Accent4 4 2 5 3 3" xfId="20216"/>
    <cellStyle name="20% - Accent4 4 2 5 3 3 2" xfId="20217"/>
    <cellStyle name="20% - Accent4 4 2 5 3 3 3" xfId="20218"/>
    <cellStyle name="20% - Accent4 4 2 5 3 4" xfId="20219"/>
    <cellStyle name="20% - Accent4 4 2 5 3 4 2" xfId="20220"/>
    <cellStyle name="20% - Accent4 4 2 5 3 5" xfId="20221"/>
    <cellStyle name="20% - Accent4 4 2 5 3 6" xfId="20222"/>
    <cellStyle name="20% - Accent4 4 2 5 4" xfId="20223"/>
    <cellStyle name="20% - Accent4 4 2 5 4 2" xfId="20224"/>
    <cellStyle name="20% - Accent4 4 2 5 4 2 2" xfId="20225"/>
    <cellStyle name="20% - Accent4 4 2 5 4 2 3" xfId="20226"/>
    <cellStyle name="20% - Accent4 4 2 5 4 3" xfId="20227"/>
    <cellStyle name="20% - Accent4 4 2 5 4 3 2" xfId="20228"/>
    <cellStyle name="20% - Accent4 4 2 5 4 4" xfId="20229"/>
    <cellStyle name="20% - Accent4 4 2 5 4 5" xfId="20230"/>
    <cellStyle name="20% - Accent4 4 2 5 5" xfId="20231"/>
    <cellStyle name="20% - Accent4 4 2 5 5 2" xfId="20232"/>
    <cellStyle name="20% - Accent4 4 2 5 5 3" xfId="20233"/>
    <cellStyle name="20% - Accent4 4 2 5 6" xfId="20234"/>
    <cellStyle name="20% - Accent4 4 2 5 6 2" xfId="20235"/>
    <cellStyle name="20% - Accent4 4 2 5 6 3" xfId="20236"/>
    <cellStyle name="20% - Accent4 4 2 5 7" xfId="20237"/>
    <cellStyle name="20% - Accent4 4 2 5 7 2" xfId="20238"/>
    <cellStyle name="20% - Accent4 4 2 5 8" xfId="20239"/>
    <cellStyle name="20% - Accent4 4 2 5 9" xfId="20240"/>
    <cellStyle name="20% - Accent4 4 2 6" xfId="875"/>
    <cellStyle name="20% - Accent4 4 2 6 2" xfId="20241"/>
    <cellStyle name="20% - Accent4 4 2 6 2 2" xfId="20242"/>
    <cellStyle name="20% - Accent4 4 2 6 2 2 2" xfId="20243"/>
    <cellStyle name="20% - Accent4 4 2 6 2 2 3" xfId="20244"/>
    <cellStyle name="20% - Accent4 4 2 6 2 3" xfId="20245"/>
    <cellStyle name="20% - Accent4 4 2 6 2 3 2" xfId="20246"/>
    <cellStyle name="20% - Accent4 4 2 6 2 3 3" xfId="20247"/>
    <cellStyle name="20% - Accent4 4 2 6 2 4" xfId="20248"/>
    <cellStyle name="20% - Accent4 4 2 6 2 4 2" xfId="20249"/>
    <cellStyle name="20% - Accent4 4 2 6 2 5" xfId="20250"/>
    <cellStyle name="20% - Accent4 4 2 6 2 6" xfId="20251"/>
    <cellStyle name="20% - Accent4 4 2 6 3" xfId="20252"/>
    <cellStyle name="20% - Accent4 4 2 6 3 2" xfId="20253"/>
    <cellStyle name="20% - Accent4 4 2 6 3 2 2" xfId="20254"/>
    <cellStyle name="20% - Accent4 4 2 6 3 2 3" xfId="20255"/>
    <cellStyle name="20% - Accent4 4 2 6 3 3" xfId="20256"/>
    <cellStyle name="20% - Accent4 4 2 6 3 3 2" xfId="20257"/>
    <cellStyle name="20% - Accent4 4 2 6 3 3 3" xfId="20258"/>
    <cellStyle name="20% - Accent4 4 2 6 3 4" xfId="20259"/>
    <cellStyle name="20% - Accent4 4 2 6 3 4 2" xfId="20260"/>
    <cellStyle name="20% - Accent4 4 2 6 3 5" xfId="20261"/>
    <cellStyle name="20% - Accent4 4 2 6 3 6" xfId="20262"/>
    <cellStyle name="20% - Accent4 4 2 6 4" xfId="20263"/>
    <cellStyle name="20% - Accent4 4 2 6 4 2" xfId="20264"/>
    <cellStyle name="20% - Accent4 4 2 6 4 2 2" xfId="20265"/>
    <cellStyle name="20% - Accent4 4 2 6 4 2 3" xfId="20266"/>
    <cellStyle name="20% - Accent4 4 2 6 4 3" xfId="20267"/>
    <cellStyle name="20% - Accent4 4 2 6 4 3 2" xfId="20268"/>
    <cellStyle name="20% - Accent4 4 2 6 4 4" xfId="20269"/>
    <cellStyle name="20% - Accent4 4 2 6 4 5" xfId="20270"/>
    <cellStyle name="20% - Accent4 4 2 6 5" xfId="20271"/>
    <cellStyle name="20% - Accent4 4 2 6 5 2" xfId="20272"/>
    <cellStyle name="20% - Accent4 4 2 6 5 3" xfId="20273"/>
    <cellStyle name="20% - Accent4 4 2 6 6" xfId="20274"/>
    <cellStyle name="20% - Accent4 4 2 6 6 2" xfId="20275"/>
    <cellStyle name="20% - Accent4 4 2 6 6 3" xfId="20276"/>
    <cellStyle name="20% - Accent4 4 2 6 7" xfId="20277"/>
    <cellStyle name="20% - Accent4 4 2 6 7 2" xfId="20278"/>
    <cellStyle name="20% - Accent4 4 2 6 8" xfId="20279"/>
    <cellStyle name="20% - Accent4 4 2 6 9" xfId="20280"/>
    <cellStyle name="20% - Accent4 4 2 7" xfId="876"/>
    <cellStyle name="20% - Accent4 4 2 7 2" xfId="20281"/>
    <cellStyle name="20% - Accent4 4 2 7 2 2" xfId="20282"/>
    <cellStyle name="20% - Accent4 4 2 7 2 3" xfId="20283"/>
    <cellStyle name="20% - Accent4 4 2 7 3" xfId="20284"/>
    <cellStyle name="20% - Accent4 4 2 7 3 2" xfId="20285"/>
    <cellStyle name="20% - Accent4 4 2 7 3 3" xfId="20286"/>
    <cellStyle name="20% - Accent4 4 2 7 4" xfId="20287"/>
    <cellStyle name="20% - Accent4 4 2 7 4 2" xfId="20288"/>
    <cellStyle name="20% - Accent4 4 2 7 5" xfId="20289"/>
    <cellStyle name="20% - Accent4 4 2 7 6" xfId="20290"/>
    <cellStyle name="20% - Accent4 4 2 8" xfId="8794"/>
    <cellStyle name="20% - Accent4 4 2 8 2" xfId="20291"/>
    <cellStyle name="20% - Accent4 4 2 8 2 2" xfId="20292"/>
    <cellStyle name="20% - Accent4 4 2 8 2 3" xfId="20293"/>
    <cellStyle name="20% - Accent4 4 2 8 3" xfId="20294"/>
    <cellStyle name="20% - Accent4 4 2 8 3 2" xfId="20295"/>
    <cellStyle name="20% - Accent4 4 2 8 3 3" xfId="20296"/>
    <cellStyle name="20% - Accent4 4 2 8 4" xfId="20297"/>
    <cellStyle name="20% - Accent4 4 2 8 4 2" xfId="20298"/>
    <cellStyle name="20% - Accent4 4 2 8 5" xfId="20299"/>
    <cellStyle name="20% - Accent4 4 2 8 6" xfId="20300"/>
    <cellStyle name="20% - Accent4 4 2 9" xfId="8795"/>
    <cellStyle name="20% - Accent4 4 2 9 2" xfId="20301"/>
    <cellStyle name="20% - Accent4 4 2 9 2 2" xfId="20302"/>
    <cellStyle name="20% - Accent4 4 2 9 2 3" xfId="20303"/>
    <cellStyle name="20% - Accent4 4 2 9 3" xfId="20304"/>
    <cellStyle name="20% - Accent4 4 2 9 3 2" xfId="20305"/>
    <cellStyle name="20% - Accent4 4 2 9 4" xfId="20306"/>
    <cellStyle name="20% - Accent4 4 2 9 5" xfId="20307"/>
    <cellStyle name="20% - Accent4 4 3" xfId="877"/>
    <cellStyle name="20% - Accent4 4 3 10" xfId="20308"/>
    <cellStyle name="20% - Accent4 4 3 10 2" xfId="20309"/>
    <cellStyle name="20% - Accent4 4 3 10 3" xfId="20310"/>
    <cellStyle name="20% - Accent4 4 3 11" xfId="20311"/>
    <cellStyle name="20% - Accent4 4 3 11 2" xfId="20312"/>
    <cellStyle name="20% - Accent4 4 3 12" xfId="20313"/>
    <cellStyle name="20% - Accent4 4 3 13" xfId="20314"/>
    <cellStyle name="20% - Accent4 4 3 14" xfId="20315"/>
    <cellStyle name="20% - Accent4 4 3 2" xfId="878"/>
    <cellStyle name="20% - Accent4 4 3 2 10" xfId="20316"/>
    <cellStyle name="20% - Accent4 4 3 2 10 2" xfId="20317"/>
    <cellStyle name="20% - Accent4 4 3 2 11" xfId="20318"/>
    <cellStyle name="20% - Accent4 4 3 2 12" xfId="20319"/>
    <cellStyle name="20% - Accent4 4 3 2 2" xfId="879"/>
    <cellStyle name="20% - Accent4 4 3 2 2 10" xfId="20320"/>
    <cellStyle name="20% - Accent4 4 3 2 2 2" xfId="880"/>
    <cellStyle name="20% - Accent4 4 3 2 2 2 2" xfId="881"/>
    <cellStyle name="20% - Accent4 4 3 2 2 2 2 2" xfId="20321"/>
    <cellStyle name="20% - Accent4 4 3 2 2 2 2 2 2" xfId="20322"/>
    <cellStyle name="20% - Accent4 4 3 2 2 2 2 2 3" xfId="20323"/>
    <cellStyle name="20% - Accent4 4 3 2 2 2 2 3" xfId="20324"/>
    <cellStyle name="20% - Accent4 4 3 2 2 2 2 3 2" xfId="20325"/>
    <cellStyle name="20% - Accent4 4 3 2 2 2 2 3 3" xfId="20326"/>
    <cellStyle name="20% - Accent4 4 3 2 2 2 2 4" xfId="20327"/>
    <cellStyle name="20% - Accent4 4 3 2 2 2 2 4 2" xfId="20328"/>
    <cellStyle name="20% - Accent4 4 3 2 2 2 2 5" xfId="20329"/>
    <cellStyle name="20% - Accent4 4 3 2 2 2 2 6" xfId="20330"/>
    <cellStyle name="20% - Accent4 4 3 2 2 2 3" xfId="14548"/>
    <cellStyle name="20% - Accent4 4 3 2 2 2 3 2" xfId="20331"/>
    <cellStyle name="20% - Accent4 4 3 2 2 2 3 2 2" xfId="20332"/>
    <cellStyle name="20% - Accent4 4 3 2 2 2 3 2 3" xfId="20333"/>
    <cellStyle name="20% - Accent4 4 3 2 2 2 3 3" xfId="20334"/>
    <cellStyle name="20% - Accent4 4 3 2 2 2 3 3 2" xfId="20335"/>
    <cellStyle name="20% - Accent4 4 3 2 2 2 3 3 3" xfId="20336"/>
    <cellStyle name="20% - Accent4 4 3 2 2 2 3 4" xfId="20337"/>
    <cellStyle name="20% - Accent4 4 3 2 2 2 3 4 2" xfId="20338"/>
    <cellStyle name="20% - Accent4 4 3 2 2 2 3 5" xfId="20339"/>
    <cellStyle name="20% - Accent4 4 3 2 2 2 3 6" xfId="20340"/>
    <cellStyle name="20% - Accent4 4 3 2 2 2 4" xfId="20341"/>
    <cellStyle name="20% - Accent4 4 3 2 2 2 4 2" xfId="20342"/>
    <cellStyle name="20% - Accent4 4 3 2 2 2 4 2 2" xfId="20343"/>
    <cellStyle name="20% - Accent4 4 3 2 2 2 4 2 3" xfId="20344"/>
    <cellStyle name="20% - Accent4 4 3 2 2 2 4 3" xfId="20345"/>
    <cellStyle name="20% - Accent4 4 3 2 2 2 4 3 2" xfId="20346"/>
    <cellStyle name="20% - Accent4 4 3 2 2 2 4 4" xfId="20347"/>
    <cellStyle name="20% - Accent4 4 3 2 2 2 4 5" xfId="20348"/>
    <cellStyle name="20% - Accent4 4 3 2 2 2 5" xfId="20349"/>
    <cellStyle name="20% - Accent4 4 3 2 2 2 5 2" xfId="20350"/>
    <cellStyle name="20% - Accent4 4 3 2 2 2 5 3" xfId="20351"/>
    <cellStyle name="20% - Accent4 4 3 2 2 2 6" xfId="20352"/>
    <cellStyle name="20% - Accent4 4 3 2 2 2 6 2" xfId="20353"/>
    <cellStyle name="20% - Accent4 4 3 2 2 2 6 3" xfId="20354"/>
    <cellStyle name="20% - Accent4 4 3 2 2 2 7" xfId="20355"/>
    <cellStyle name="20% - Accent4 4 3 2 2 2 7 2" xfId="20356"/>
    <cellStyle name="20% - Accent4 4 3 2 2 2 8" xfId="20357"/>
    <cellStyle name="20% - Accent4 4 3 2 2 2 9" xfId="20358"/>
    <cellStyle name="20% - Accent4 4 3 2 2 3" xfId="882"/>
    <cellStyle name="20% - Accent4 4 3 2 2 3 2" xfId="20359"/>
    <cellStyle name="20% - Accent4 4 3 2 2 3 2 2" xfId="20360"/>
    <cellStyle name="20% - Accent4 4 3 2 2 3 2 3" xfId="20361"/>
    <cellStyle name="20% - Accent4 4 3 2 2 3 3" xfId="20362"/>
    <cellStyle name="20% - Accent4 4 3 2 2 3 3 2" xfId="20363"/>
    <cellStyle name="20% - Accent4 4 3 2 2 3 3 3" xfId="20364"/>
    <cellStyle name="20% - Accent4 4 3 2 2 3 4" xfId="20365"/>
    <cellStyle name="20% - Accent4 4 3 2 2 3 4 2" xfId="20366"/>
    <cellStyle name="20% - Accent4 4 3 2 2 3 5" xfId="20367"/>
    <cellStyle name="20% - Accent4 4 3 2 2 3 6" xfId="20368"/>
    <cellStyle name="20% - Accent4 4 3 2 2 4" xfId="883"/>
    <cellStyle name="20% - Accent4 4 3 2 2 4 2" xfId="20369"/>
    <cellStyle name="20% - Accent4 4 3 2 2 4 2 2" xfId="20370"/>
    <cellStyle name="20% - Accent4 4 3 2 2 4 2 3" xfId="20371"/>
    <cellStyle name="20% - Accent4 4 3 2 2 4 3" xfId="20372"/>
    <cellStyle name="20% - Accent4 4 3 2 2 4 3 2" xfId="20373"/>
    <cellStyle name="20% - Accent4 4 3 2 2 4 3 3" xfId="20374"/>
    <cellStyle name="20% - Accent4 4 3 2 2 4 4" xfId="20375"/>
    <cellStyle name="20% - Accent4 4 3 2 2 4 4 2" xfId="20376"/>
    <cellStyle name="20% - Accent4 4 3 2 2 4 5" xfId="20377"/>
    <cellStyle name="20% - Accent4 4 3 2 2 4 6" xfId="20378"/>
    <cellStyle name="20% - Accent4 4 3 2 2 5" xfId="14549"/>
    <cellStyle name="20% - Accent4 4 3 2 2 5 2" xfId="20379"/>
    <cellStyle name="20% - Accent4 4 3 2 2 5 2 2" xfId="20380"/>
    <cellStyle name="20% - Accent4 4 3 2 2 5 2 3" xfId="20381"/>
    <cellStyle name="20% - Accent4 4 3 2 2 5 3" xfId="20382"/>
    <cellStyle name="20% - Accent4 4 3 2 2 5 3 2" xfId="20383"/>
    <cellStyle name="20% - Accent4 4 3 2 2 5 4" xfId="20384"/>
    <cellStyle name="20% - Accent4 4 3 2 2 5 5" xfId="20385"/>
    <cellStyle name="20% - Accent4 4 3 2 2 6" xfId="20386"/>
    <cellStyle name="20% - Accent4 4 3 2 2 6 2" xfId="20387"/>
    <cellStyle name="20% - Accent4 4 3 2 2 6 3" xfId="20388"/>
    <cellStyle name="20% - Accent4 4 3 2 2 7" xfId="20389"/>
    <cellStyle name="20% - Accent4 4 3 2 2 7 2" xfId="20390"/>
    <cellStyle name="20% - Accent4 4 3 2 2 7 3" xfId="20391"/>
    <cellStyle name="20% - Accent4 4 3 2 2 8" xfId="20392"/>
    <cellStyle name="20% - Accent4 4 3 2 2 8 2" xfId="20393"/>
    <cellStyle name="20% - Accent4 4 3 2 2 9" xfId="20394"/>
    <cellStyle name="20% - Accent4 4 3 2 3" xfId="884"/>
    <cellStyle name="20% - Accent4 4 3 2 3 2" xfId="885"/>
    <cellStyle name="20% - Accent4 4 3 2 3 2 2" xfId="20395"/>
    <cellStyle name="20% - Accent4 4 3 2 3 2 2 2" xfId="20396"/>
    <cellStyle name="20% - Accent4 4 3 2 3 2 2 3" xfId="20397"/>
    <cellStyle name="20% - Accent4 4 3 2 3 2 3" xfId="20398"/>
    <cellStyle name="20% - Accent4 4 3 2 3 2 3 2" xfId="20399"/>
    <cellStyle name="20% - Accent4 4 3 2 3 2 3 3" xfId="20400"/>
    <cellStyle name="20% - Accent4 4 3 2 3 2 4" xfId="20401"/>
    <cellStyle name="20% - Accent4 4 3 2 3 2 4 2" xfId="20402"/>
    <cellStyle name="20% - Accent4 4 3 2 3 2 5" xfId="20403"/>
    <cellStyle name="20% - Accent4 4 3 2 3 2 6" xfId="20404"/>
    <cellStyle name="20% - Accent4 4 3 2 3 3" xfId="14550"/>
    <cellStyle name="20% - Accent4 4 3 2 3 3 2" xfId="20405"/>
    <cellStyle name="20% - Accent4 4 3 2 3 3 2 2" xfId="20406"/>
    <cellStyle name="20% - Accent4 4 3 2 3 3 2 3" xfId="20407"/>
    <cellStyle name="20% - Accent4 4 3 2 3 3 3" xfId="20408"/>
    <cellStyle name="20% - Accent4 4 3 2 3 3 3 2" xfId="20409"/>
    <cellStyle name="20% - Accent4 4 3 2 3 3 3 3" xfId="20410"/>
    <cellStyle name="20% - Accent4 4 3 2 3 3 4" xfId="20411"/>
    <cellStyle name="20% - Accent4 4 3 2 3 3 4 2" xfId="20412"/>
    <cellStyle name="20% - Accent4 4 3 2 3 3 5" xfId="20413"/>
    <cellStyle name="20% - Accent4 4 3 2 3 3 6" xfId="20414"/>
    <cellStyle name="20% - Accent4 4 3 2 3 4" xfId="20415"/>
    <cellStyle name="20% - Accent4 4 3 2 3 4 2" xfId="20416"/>
    <cellStyle name="20% - Accent4 4 3 2 3 4 2 2" xfId="20417"/>
    <cellStyle name="20% - Accent4 4 3 2 3 4 2 3" xfId="20418"/>
    <cellStyle name="20% - Accent4 4 3 2 3 4 3" xfId="20419"/>
    <cellStyle name="20% - Accent4 4 3 2 3 4 3 2" xfId="20420"/>
    <cellStyle name="20% - Accent4 4 3 2 3 4 4" xfId="20421"/>
    <cellStyle name="20% - Accent4 4 3 2 3 4 5" xfId="20422"/>
    <cellStyle name="20% - Accent4 4 3 2 3 5" xfId="20423"/>
    <cellStyle name="20% - Accent4 4 3 2 3 5 2" xfId="20424"/>
    <cellStyle name="20% - Accent4 4 3 2 3 5 3" xfId="20425"/>
    <cellStyle name="20% - Accent4 4 3 2 3 6" xfId="20426"/>
    <cellStyle name="20% - Accent4 4 3 2 3 6 2" xfId="20427"/>
    <cellStyle name="20% - Accent4 4 3 2 3 6 3" xfId="20428"/>
    <cellStyle name="20% - Accent4 4 3 2 3 7" xfId="20429"/>
    <cellStyle name="20% - Accent4 4 3 2 3 7 2" xfId="20430"/>
    <cellStyle name="20% - Accent4 4 3 2 3 8" xfId="20431"/>
    <cellStyle name="20% - Accent4 4 3 2 3 9" xfId="20432"/>
    <cellStyle name="20% - Accent4 4 3 2 4" xfId="886"/>
    <cellStyle name="20% - Accent4 4 3 2 4 2" xfId="20433"/>
    <cellStyle name="20% - Accent4 4 3 2 4 2 2" xfId="20434"/>
    <cellStyle name="20% - Accent4 4 3 2 4 2 2 2" xfId="20435"/>
    <cellStyle name="20% - Accent4 4 3 2 4 2 2 3" xfId="20436"/>
    <cellStyle name="20% - Accent4 4 3 2 4 2 3" xfId="20437"/>
    <cellStyle name="20% - Accent4 4 3 2 4 2 3 2" xfId="20438"/>
    <cellStyle name="20% - Accent4 4 3 2 4 2 3 3" xfId="20439"/>
    <cellStyle name="20% - Accent4 4 3 2 4 2 4" xfId="20440"/>
    <cellStyle name="20% - Accent4 4 3 2 4 2 4 2" xfId="20441"/>
    <cellStyle name="20% - Accent4 4 3 2 4 2 5" xfId="20442"/>
    <cellStyle name="20% - Accent4 4 3 2 4 2 6" xfId="20443"/>
    <cellStyle name="20% - Accent4 4 3 2 4 3" xfId="20444"/>
    <cellStyle name="20% - Accent4 4 3 2 4 3 2" xfId="20445"/>
    <cellStyle name="20% - Accent4 4 3 2 4 3 2 2" xfId="20446"/>
    <cellStyle name="20% - Accent4 4 3 2 4 3 2 3" xfId="20447"/>
    <cellStyle name="20% - Accent4 4 3 2 4 3 3" xfId="20448"/>
    <cellStyle name="20% - Accent4 4 3 2 4 3 3 2" xfId="20449"/>
    <cellStyle name="20% - Accent4 4 3 2 4 3 3 3" xfId="20450"/>
    <cellStyle name="20% - Accent4 4 3 2 4 3 4" xfId="20451"/>
    <cellStyle name="20% - Accent4 4 3 2 4 3 4 2" xfId="20452"/>
    <cellStyle name="20% - Accent4 4 3 2 4 3 5" xfId="20453"/>
    <cellStyle name="20% - Accent4 4 3 2 4 3 6" xfId="20454"/>
    <cellStyle name="20% - Accent4 4 3 2 4 4" xfId="20455"/>
    <cellStyle name="20% - Accent4 4 3 2 4 4 2" xfId="20456"/>
    <cellStyle name="20% - Accent4 4 3 2 4 4 2 2" xfId="20457"/>
    <cellStyle name="20% - Accent4 4 3 2 4 4 2 3" xfId="20458"/>
    <cellStyle name="20% - Accent4 4 3 2 4 4 3" xfId="20459"/>
    <cellStyle name="20% - Accent4 4 3 2 4 4 3 2" xfId="20460"/>
    <cellStyle name="20% - Accent4 4 3 2 4 4 4" xfId="20461"/>
    <cellStyle name="20% - Accent4 4 3 2 4 4 5" xfId="20462"/>
    <cellStyle name="20% - Accent4 4 3 2 4 5" xfId="20463"/>
    <cellStyle name="20% - Accent4 4 3 2 4 5 2" xfId="20464"/>
    <cellStyle name="20% - Accent4 4 3 2 4 5 3" xfId="20465"/>
    <cellStyle name="20% - Accent4 4 3 2 4 6" xfId="20466"/>
    <cellStyle name="20% - Accent4 4 3 2 4 6 2" xfId="20467"/>
    <cellStyle name="20% - Accent4 4 3 2 4 6 3" xfId="20468"/>
    <cellStyle name="20% - Accent4 4 3 2 4 7" xfId="20469"/>
    <cellStyle name="20% - Accent4 4 3 2 4 7 2" xfId="20470"/>
    <cellStyle name="20% - Accent4 4 3 2 4 8" xfId="20471"/>
    <cellStyle name="20% - Accent4 4 3 2 4 9" xfId="20472"/>
    <cellStyle name="20% - Accent4 4 3 2 5" xfId="887"/>
    <cellStyle name="20% - Accent4 4 3 2 5 2" xfId="20473"/>
    <cellStyle name="20% - Accent4 4 3 2 5 2 2" xfId="20474"/>
    <cellStyle name="20% - Accent4 4 3 2 5 2 3" xfId="20475"/>
    <cellStyle name="20% - Accent4 4 3 2 5 3" xfId="20476"/>
    <cellStyle name="20% - Accent4 4 3 2 5 3 2" xfId="20477"/>
    <cellStyle name="20% - Accent4 4 3 2 5 3 3" xfId="20478"/>
    <cellStyle name="20% - Accent4 4 3 2 5 4" xfId="20479"/>
    <cellStyle name="20% - Accent4 4 3 2 5 4 2" xfId="20480"/>
    <cellStyle name="20% - Accent4 4 3 2 5 5" xfId="20481"/>
    <cellStyle name="20% - Accent4 4 3 2 5 6" xfId="20482"/>
    <cellStyle name="20% - Accent4 4 3 2 6" xfId="14551"/>
    <cellStyle name="20% - Accent4 4 3 2 6 2" xfId="20483"/>
    <cellStyle name="20% - Accent4 4 3 2 6 2 2" xfId="20484"/>
    <cellStyle name="20% - Accent4 4 3 2 6 2 3" xfId="20485"/>
    <cellStyle name="20% - Accent4 4 3 2 6 3" xfId="20486"/>
    <cellStyle name="20% - Accent4 4 3 2 6 3 2" xfId="20487"/>
    <cellStyle name="20% - Accent4 4 3 2 6 3 3" xfId="20488"/>
    <cellStyle name="20% - Accent4 4 3 2 6 4" xfId="20489"/>
    <cellStyle name="20% - Accent4 4 3 2 6 4 2" xfId="20490"/>
    <cellStyle name="20% - Accent4 4 3 2 6 5" xfId="20491"/>
    <cellStyle name="20% - Accent4 4 3 2 6 6" xfId="20492"/>
    <cellStyle name="20% - Accent4 4 3 2 7" xfId="20493"/>
    <cellStyle name="20% - Accent4 4 3 2 7 2" xfId="20494"/>
    <cellStyle name="20% - Accent4 4 3 2 7 2 2" xfId="20495"/>
    <cellStyle name="20% - Accent4 4 3 2 7 2 3" xfId="20496"/>
    <cellStyle name="20% - Accent4 4 3 2 7 3" xfId="20497"/>
    <cellStyle name="20% - Accent4 4 3 2 7 3 2" xfId="20498"/>
    <cellStyle name="20% - Accent4 4 3 2 7 4" xfId="20499"/>
    <cellStyle name="20% - Accent4 4 3 2 7 5" xfId="20500"/>
    <cellStyle name="20% - Accent4 4 3 2 8" xfId="20501"/>
    <cellStyle name="20% - Accent4 4 3 2 8 2" xfId="20502"/>
    <cellStyle name="20% - Accent4 4 3 2 8 3" xfId="20503"/>
    <cellStyle name="20% - Accent4 4 3 2 9" xfId="20504"/>
    <cellStyle name="20% - Accent4 4 3 2 9 2" xfId="20505"/>
    <cellStyle name="20% - Accent4 4 3 2 9 3" xfId="20506"/>
    <cellStyle name="20% - Accent4 4 3 3" xfId="888"/>
    <cellStyle name="20% - Accent4 4 3 3 10" xfId="20507"/>
    <cellStyle name="20% - Accent4 4 3 3 2" xfId="889"/>
    <cellStyle name="20% - Accent4 4 3 3 2 2" xfId="890"/>
    <cellStyle name="20% - Accent4 4 3 3 2 2 2" xfId="20508"/>
    <cellStyle name="20% - Accent4 4 3 3 2 2 2 2" xfId="20509"/>
    <cellStyle name="20% - Accent4 4 3 3 2 2 2 3" xfId="20510"/>
    <cellStyle name="20% - Accent4 4 3 3 2 2 3" xfId="20511"/>
    <cellStyle name="20% - Accent4 4 3 3 2 2 3 2" xfId="20512"/>
    <cellStyle name="20% - Accent4 4 3 3 2 2 3 3" xfId="20513"/>
    <cellStyle name="20% - Accent4 4 3 3 2 2 4" xfId="20514"/>
    <cellStyle name="20% - Accent4 4 3 3 2 2 4 2" xfId="20515"/>
    <cellStyle name="20% - Accent4 4 3 3 2 2 5" xfId="20516"/>
    <cellStyle name="20% - Accent4 4 3 3 2 2 6" xfId="20517"/>
    <cellStyle name="20% - Accent4 4 3 3 2 3" xfId="14552"/>
    <cellStyle name="20% - Accent4 4 3 3 2 3 2" xfId="20518"/>
    <cellStyle name="20% - Accent4 4 3 3 2 3 2 2" xfId="20519"/>
    <cellStyle name="20% - Accent4 4 3 3 2 3 2 3" xfId="20520"/>
    <cellStyle name="20% - Accent4 4 3 3 2 3 3" xfId="20521"/>
    <cellStyle name="20% - Accent4 4 3 3 2 3 3 2" xfId="20522"/>
    <cellStyle name="20% - Accent4 4 3 3 2 3 3 3" xfId="20523"/>
    <cellStyle name="20% - Accent4 4 3 3 2 3 4" xfId="20524"/>
    <cellStyle name="20% - Accent4 4 3 3 2 3 4 2" xfId="20525"/>
    <cellStyle name="20% - Accent4 4 3 3 2 3 5" xfId="20526"/>
    <cellStyle name="20% - Accent4 4 3 3 2 3 6" xfId="20527"/>
    <cellStyle name="20% - Accent4 4 3 3 2 4" xfId="20528"/>
    <cellStyle name="20% - Accent4 4 3 3 2 4 2" xfId="20529"/>
    <cellStyle name="20% - Accent4 4 3 3 2 4 2 2" xfId="20530"/>
    <cellStyle name="20% - Accent4 4 3 3 2 4 2 3" xfId="20531"/>
    <cellStyle name="20% - Accent4 4 3 3 2 4 3" xfId="20532"/>
    <cellStyle name="20% - Accent4 4 3 3 2 4 3 2" xfId="20533"/>
    <cellStyle name="20% - Accent4 4 3 3 2 4 4" xfId="20534"/>
    <cellStyle name="20% - Accent4 4 3 3 2 4 5" xfId="20535"/>
    <cellStyle name="20% - Accent4 4 3 3 2 5" xfId="20536"/>
    <cellStyle name="20% - Accent4 4 3 3 2 5 2" xfId="20537"/>
    <cellStyle name="20% - Accent4 4 3 3 2 5 3" xfId="20538"/>
    <cellStyle name="20% - Accent4 4 3 3 2 6" xfId="20539"/>
    <cellStyle name="20% - Accent4 4 3 3 2 6 2" xfId="20540"/>
    <cellStyle name="20% - Accent4 4 3 3 2 6 3" xfId="20541"/>
    <cellStyle name="20% - Accent4 4 3 3 2 7" xfId="20542"/>
    <cellStyle name="20% - Accent4 4 3 3 2 7 2" xfId="20543"/>
    <cellStyle name="20% - Accent4 4 3 3 2 8" xfId="20544"/>
    <cellStyle name="20% - Accent4 4 3 3 2 9" xfId="20545"/>
    <cellStyle name="20% - Accent4 4 3 3 3" xfId="891"/>
    <cellStyle name="20% - Accent4 4 3 3 3 2" xfId="20546"/>
    <cellStyle name="20% - Accent4 4 3 3 3 2 2" xfId="20547"/>
    <cellStyle name="20% - Accent4 4 3 3 3 2 3" xfId="20548"/>
    <cellStyle name="20% - Accent4 4 3 3 3 3" xfId="20549"/>
    <cellStyle name="20% - Accent4 4 3 3 3 3 2" xfId="20550"/>
    <cellStyle name="20% - Accent4 4 3 3 3 3 3" xfId="20551"/>
    <cellStyle name="20% - Accent4 4 3 3 3 4" xfId="20552"/>
    <cellStyle name="20% - Accent4 4 3 3 3 4 2" xfId="20553"/>
    <cellStyle name="20% - Accent4 4 3 3 3 5" xfId="20554"/>
    <cellStyle name="20% - Accent4 4 3 3 3 6" xfId="20555"/>
    <cellStyle name="20% - Accent4 4 3 3 4" xfId="892"/>
    <cellStyle name="20% - Accent4 4 3 3 4 2" xfId="20556"/>
    <cellStyle name="20% - Accent4 4 3 3 4 2 2" xfId="20557"/>
    <cellStyle name="20% - Accent4 4 3 3 4 2 3" xfId="20558"/>
    <cellStyle name="20% - Accent4 4 3 3 4 3" xfId="20559"/>
    <cellStyle name="20% - Accent4 4 3 3 4 3 2" xfId="20560"/>
    <cellStyle name="20% - Accent4 4 3 3 4 3 3" xfId="20561"/>
    <cellStyle name="20% - Accent4 4 3 3 4 4" xfId="20562"/>
    <cellStyle name="20% - Accent4 4 3 3 4 4 2" xfId="20563"/>
    <cellStyle name="20% - Accent4 4 3 3 4 5" xfId="20564"/>
    <cellStyle name="20% - Accent4 4 3 3 4 6" xfId="20565"/>
    <cellStyle name="20% - Accent4 4 3 3 5" xfId="14553"/>
    <cellStyle name="20% - Accent4 4 3 3 5 2" xfId="20566"/>
    <cellStyle name="20% - Accent4 4 3 3 5 2 2" xfId="20567"/>
    <cellStyle name="20% - Accent4 4 3 3 5 2 3" xfId="20568"/>
    <cellStyle name="20% - Accent4 4 3 3 5 3" xfId="20569"/>
    <cellStyle name="20% - Accent4 4 3 3 5 3 2" xfId="20570"/>
    <cellStyle name="20% - Accent4 4 3 3 5 4" xfId="20571"/>
    <cellStyle name="20% - Accent4 4 3 3 5 5" xfId="20572"/>
    <cellStyle name="20% - Accent4 4 3 3 6" xfId="20573"/>
    <cellStyle name="20% - Accent4 4 3 3 6 2" xfId="20574"/>
    <cellStyle name="20% - Accent4 4 3 3 6 3" xfId="20575"/>
    <cellStyle name="20% - Accent4 4 3 3 7" xfId="20576"/>
    <cellStyle name="20% - Accent4 4 3 3 7 2" xfId="20577"/>
    <cellStyle name="20% - Accent4 4 3 3 7 3" xfId="20578"/>
    <cellStyle name="20% - Accent4 4 3 3 8" xfId="20579"/>
    <cellStyle name="20% - Accent4 4 3 3 8 2" xfId="20580"/>
    <cellStyle name="20% - Accent4 4 3 3 9" xfId="20581"/>
    <cellStyle name="20% - Accent4 4 3 4" xfId="893"/>
    <cellStyle name="20% - Accent4 4 3 4 2" xfId="894"/>
    <cellStyle name="20% - Accent4 4 3 4 2 2" xfId="20582"/>
    <cellStyle name="20% - Accent4 4 3 4 2 2 2" xfId="20583"/>
    <cellStyle name="20% - Accent4 4 3 4 2 2 3" xfId="20584"/>
    <cellStyle name="20% - Accent4 4 3 4 2 3" xfId="20585"/>
    <cellStyle name="20% - Accent4 4 3 4 2 3 2" xfId="20586"/>
    <cellStyle name="20% - Accent4 4 3 4 2 3 3" xfId="20587"/>
    <cellStyle name="20% - Accent4 4 3 4 2 4" xfId="20588"/>
    <cellStyle name="20% - Accent4 4 3 4 2 4 2" xfId="20589"/>
    <cellStyle name="20% - Accent4 4 3 4 2 5" xfId="20590"/>
    <cellStyle name="20% - Accent4 4 3 4 2 6" xfId="20591"/>
    <cellStyle name="20% - Accent4 4 3 4 3" xfId="8796"/>
    <cellStyle name="20% - Accent4 4 3 4 3 2" xfId="20592"/>
    <cellStyle name="20% - Accent4 4 3 4 3 2 2" xfId="20593"/>
    <cellStyle name="20% - Accent4 4 3 4 3 2 3" xfId="20594"/>
    <cellStyle name="20% - Accent4 4 3 4 3 3" xfId="20595"/>
    <cellStyle name="20% - Accent4 4 3 4 3 3 2" xfId="20596"/>
    <cellStyle name="20% - Accent4 4 3 4 3 3 3" xfId="20597"/>
    <cellStyle name="20% - Accent4 4 3 4 3 4" xfId="20598"/>
    <cellStyle name="20% - Accent4 4 3 4 3 4 2" xfId="20599"/>
    <cellStyle name="20% - Accent4 4 3 4 3 5" xfId="20600"/>
    <cellStyle name="20% - Accent4 4 3 4 3 6" xfId="20601"/>
    <cellStyle name="20% - Accent4 4 3 4 4" xfId="8797"/>
    <cellStyle name="20% - Accent4 4 3 4 4 2" xfId="20602"/>
    <cellStyle name="20% - Accent4 4 3 4 4 2 2" xfId="20603"/>
    <cellStyle name="20% - Accent4 4 3 4 4 2 3" xfId="20604"/>
    <cellStyle name="20% - Accent4 4 3 4 4 3" xfId="20605"/>
    <cellStyle name="20% - Accent4 4 3 4 4 3 2" xfId="20606"/>
    <cellStyle name="20% - Accent4 4 3 4 4 4" xfId="20607"/>
    <cellStyle name="20% - Accent4 4 3 4 4 5" xfId="20608"/>
    <cellStyle name="20% - Accent4 4 3 4 5" xfId="20609"/>
    <cellStyle name="20% - Accent4 4 3 4 5 2" xfId="20610"/>
    <cellStyle name="20% - Accent4 4 3 4 5 3" xfId="20611"/>
    <cellStyle name="20% - Accent4 4 3 4 6" xfId="20612"/>
    <cellStyle name="20% - Accent4 4 3 4 6 2" xfId="20613"/>
    <cellStyle name="20% - Accent4 4 3 4 6 3" xfId="20614"/>
    <cellStyle name="20% - Accent4 4 3 4 7" xfId="20615"/>
    <cellStyle name="20% - Accent4 4 3 4 7 2" xfId="20616"/>
    <cellStyle name="20% - Accent4 4 3 4 8" xfId="20617"/>
    <cellStyle name="20% - Accent4 4 3 4 9" xfId="20618"/>
    <cellStyle name="20% - Accent4 4 3 5" xfId="895"/>
    <cellStyle name="20% - Accent4 4 3 5 2" xfId="8798"/>
    <cellStyle name="20% - Accent4 4 3 5 2 2" xfId="20619"/>
    <cellStyle name="20% - Accent4 4 3 5 2 2 2" xfId="20620"/>
    <cellStyle name="20% - Accent4 4 3 5 2 2 3" xfId="20621"/>
    <cellStyle name="20% - Accent4 4 3 5 2 3" xfId="20622"/>
    <cellStyle name="20% - Accent4 4 3 5 2 3 2" xfId="20623"/>
    <cellStyle name="20% - Accent4 4 3 5 2 3 3" xfId="20624"/>
    <cellStyle name="20% - Accent4 4 3 5 2 4" xfId="20625"/>
    <cellStyle name="20% - Accent4 4 3 5 2 4 2" xfId="20626"/>
    <cellStyle name="20% - Accent4 4 3 5 2 5" xfId="20627"/>
    <cellStyle name="20% - Accent4 4 3 5 2 6" xfId="20628"/>
    <cellStyle name="20% - Accent4 4 3 5 3" xfId="20629"/>
    <cellStyle name="20% - Accent4 4 3 5 3 2" xfId="20630"/>
    <cellStyle name="20% - Accent4 4 3 5 3 2 2" xfId="20631"/>
    <cellStyle name="20% - Accent4 4 3 5 3 2 3" xfId="20632"/>
    <cellStyle name="20% - Accent4 4 3 5 3 3" xfId="20633"/>
    <cellStyle name="20% - Accent4 4 3 5 3 3 2" xfId="20634"/>
    <cellStyle name="20% - Accent4 4 3 5 3 3 3" xfId="20635"/>
    <cellStyle name="20% - Accent4 4 3 5 3 4" xfId="20636"/>
    <cellStyle name="20% - Accent4 4 3 5 3 4 2" xfId="20637"/>
    <cellStyle name="20% - Accent4 4 3 5 3 5" xfId="20638"/>
    <cellStyle name="20% - Accent4 4 3 5 3 6" xfId="20639"/>
    <cellStyle name="20% - Accent4 4 3 5 4" xfId="20640"/>
    <cellStyle name="20% - Accent4 4 3 5 4 2" xfId="20641"/>
    <cellStyle name="20% - Accent4 4 3 5 4 2 2" xfId="20642"/>
    <cellStyle name="20% - Accent4 4 3 5 4 2 3" xfId="20643"/>
    <cellStyle name="20% - Accent4 4 3 5 4 3" xfId="20644"/>
    <cellStyle name="20% - Accent4 4 3 5 4 3 2" xfId="20645"/>
    <cellStyle name="20% - Accent4 4 3 5 4 4" xfId="20646"/>
    <cellStyle name="20% - Accent4 4 3 5 4 5" xfId="20647"/>
    <cellStyle name="20% - Accent4 4 3 5 5" xfId="20648"/>
    <cellStyle name="20% - Accent4 4 3 5 5 2" xfId="20649"/>
    <cellStyle name="20% - Accent4 4 3 5 5 3" xfId="20650"/>
    <cellStyle name="20% - Accent4 4 3 5 6" xfId="20651"/>
    <cellStyle name="20% - Accent4 4 3 5 6 2" xfId="20652"/>
    <cellStyle name="20% - Accent4 4 3 5 6 3" xfId="20653"/>
    <cellStyle name="20% - Accent4 4 3 5 7" xfId="20654"/>
    <cellStyle name="20% - Accent4 4 3 5 7 2" xfId="20655"/>
    <cellStyle name="20% - Accent4 4 3 5 8" xfId="20656"/>
    <cellStyle name="20% - Accent4 4 3 5 9" xfId="20657"/>
    <cellStyle name="20% - Accent4 4 3 6" xfId="896"/>
    <cellStyle name="20% - Accent4 4 3 6 2" xfId="20658"/>
    <cellStyle name="20% - Accent4 4 3 6 2 2" xfId="20659"/>
    <cellStyle name="20% - Accent4 4 3 6 2 3" xfId="20660"/>
    <cellStyle name="20% - Accent4 4 3 6 3" xfId="20661"/>
    <cellStyle name="20% - Accent4 4 3 6 3 2" xfId="20662"/>
    <cellStyle name="20% - Accent4 4 3 6 3 3" xfId="20663"/>
    <cellStyle name="20% - Accent4 4 3 6 4" xfId="20664"/>
    <cellStyle name="20% - Accent4 4 3 6 4 2" xfId="20665"/>
    <cellStyle name="20% - Accent4 4 3 6 5" xfId="20666"/>
    <cellStyle name="20% - Accent4 4 3 6 6" xfId="20667"/>
    <cellStyle name="20% - Accent4 4 3 7" xfId="8799"/>
    <cellStyle name="20% - Accent4 4 3 7 2" xfId="20668"/>
    <cellStyle name="20% - Accent4 4 3 7 2 2" xfId="20669"/>
    <cellStyle name="20% - Accent4 4 3 7 2 3" xfId="20670"/>
    <cellStyle name="20% - Accent4 4 3 7 3" xfId="20671"/>
    <cellStyle name="20% - Accent4 4 3 7 3 2" xfId="20672"/>
    <cellStyle name="20% - Accent4 4 3 7 3 3" xfId="20673"/>
    <cellStyle name="20% - Accent4 4 3 7 4" xfId="20674"/>
    <cellStyle name="20% - Accent4 4 3 7 4 2" xfId="20675"/>
    <cellStyle name="20% - Accent4 4 3 7 5" xfId="20676"/>
    <cellStyle name="20% - Accent4 4 3 7 6" xfId="20677"/>
    <cellStyle name="20% - Accent4 4 3 8" xfId="8800"/>
    <cellStyle name="20% - Accent4 4 3 8 2" xfId="20678"/>
    <cellStyle name="20% - Accent4 4 3 8 2 2" xfId="20679"/>
    <cellStyle name="20% - Accent4 4 3 8 2 3" xfId="20680"/>
    <cellStyle name="20% - Accent4 4 3 8 3" xfId="20681"/>
    <cellStyle name="20% - Accent4 4 3 8 3 2" xfId="20682"/>
    <cellStyle name="20% - Accent4 4 3 8 4" xfId="20683"/>
    <cellStyle name="20% - Accent4 4 3 8 5" xfId="20684"/>
    <cellStyle name="20% - Accent4 4 3 9" xfId="8801"/>
    <cellStyle name="20% - Accent4 4 3 9 2" xfId="20685"/>
    <cellStyle name="20% - Accent4 4 3 9 3" xfId="20686"/>
    <cellStyle name="20% - Accent4 4 4" xfId="897"/>
    <cellStyle name="20% - Accent4 4 4 10" xfId="20687"/>
    <cellStyle name="20% - Accent4 4 4 10 2" xfId="20688"/>
    <cellStyle name="20% - Accent4 4 4 11" xfId="20689"/>
    <cellStyle name="20% - Accent4 4 4 12" xfId="20690"/>
    <cellStyle name="20% - Accent4 4 4 2" xfId="898"/>
    <cellStyle name="20% - Accent4 4 4 2 10" xfId="20691"/>
    <cellStyle name="20% - Accent4 4 4 2 2" xfId="899"/>
    <cellStyle name="20% - Accent4 4 4 2 2 2" xfId="900"/>
    <cellStyle name="20% - Accent4 4 4 2 2 2 2" xfId="8802"/>
    <cellStyle name="20% - Accent4 4 4 2 2 2 2 2" xfId="20692"/>
    <cellStyle name="20% - Accent4 4 4 2 2 2 2 3" xfId="20693"/>
    <cellStyle name="20% - Accent4 4 4 2 2 2 3" xfId="20694"/>
    <cellStyle name="20% - Accent4 4 4 2 2 2 3 2" xfId="20695"/>
    <cellStyle name="20% - Accent4 4 4 2 2 2 3 3" xfId="20696"/>
    <cellStyle name="20% - Accent4 4 4 2 2 2 4" xfId="20697"/>
    <cellStyle name="20% - Accent4 4 4 2 2 2 4 2" xfId="20698"/>
    <cellStyle name="20% - Accent4 4 4 2 2 2 5" xfId="20699"/>
    <cellStyle name="20% - Accent4 4 4 2 2 2 6" xfId="20700"/>
    <cellStyle name="20% - Accent4 4 4 2 2 3" xfId="901"/>
    <cellStyle name="20% - Accent4 4 4 2 2 3 2" xfId="20701"/>
    <cellStyle name="20% - Accent4 4 4 2 2 3 2 2" xfId="20702"/>
    <cellStyle name="20% - Accent4 4 4 2 2 3 2 3" xfId="20703"/>
    <cellStyle name="20% - Accent4 4 4 2 2 3 3" xfId="20704"/>
    <cellStyle name="20% - Accent4 4 4 2 2 3 3 2" xfId="20705"/>
    <cellStyle name="20% - Accent4 4 4 2 2 3 3 3" xfId="20706"/>
    <cellStyle name="20% - Accent4 4 4 2 2 3 4" xfId="20707"/>
    <cellStyle name="20% - Accent4 4 4 2 2 3 4 2" xfId="20708"/>
    <cellStyle name="20% - Accent4 4 4 2 2 3 5" xfId="20709"/>
    <cellStyle name="20% - Accent4 4 4 2 2 3 6" xfId="20710"/>
    <cellStyle name="20% - Accent4 4 4 2 2 4" xfId="8803"/>
    <cellStyle name="20% - Accent4 4 4 2 2 4 2" xfId="20711"/>
    <cellStyle name="20% - Accent4 4 4 2 2 4 2 2" xfId="20712"/>
    <cellStyle name="20% - Accent4 4 4 2 2 4 2 3" xfId="20713"/>
    <cellStyle name="20% - Accent4 4 4 2 2 4 3" xfId="20714"/>
    <cellStyle name="20% - Accent4 4 4 2 2 4 3 2" xfId="20715"/>
    <cellStyle name="20% - Accent4 4 4 2 2 4 4" xfId="20716"/>
    <cellStyle name="20% - Accent4 4 4 2 2 4 5" xfId="20717"/>
    <cellStyle name="20% - Accent4 4 4 2 2 5" xfId="20718"/>
    <cellStyle name="20% - Accent4 4 4 2 2 5 2" xfId="20719"/>
    <cellStyle name="20% - Accent4 4 4 2 2 5 3" xfId="20720"/>
    <cellStyle name="20% - Accent4 4 4 2 2 6" xfId="20721"/>
    <cellStyle name="20% - Accent4 4 4 2 2 6 2" xfId="20722"/>
    <cellStyle name="20% - Accent4 4 4 2 2 6 3" xfId="20723"/>
    <cellStyle name="20% - Accent4 4 4 2 2 7" xfId="20724"/>
    <cellStyle name="20% - Accent4 4 4 2 2 7 2" xfId="20725"/>
    <cellStyle name="20% - Accent4 4 4 2 2 8" xfId="20726"/>
    <cellStyle name="20% - Accent4 4 4 2 2 9" xfId="20727"/>
    <cellStyle name="20% - Accent4 4 4 2 3" xfId="902"/>
    <cellStyle name="20% - Accent4 4 4 2 3 2" xfId="8804"/>
    <cellStyle name="20% - Accent4 4 4 2 3 2 2" xfId="20728"/>
    <cellStyle name="20% - Accent4 4 4 2 3 2 3" xfId="20729"/>
    <cellStyle name="20% - Accent4 4 4 2 3 3" xfId="20730"/>
    <cellStyle name="20% - Accent4 4 4 2 3 3 2" xfId="20731"/>
    <cellStyle name="20% - Accent4 4 4 2 3 3 3" xfId="20732"/>
    <cellStyle name="20% - Accent4 4 4 2 3 4" xfId="20733"/>
    <cellStyle name="20% - Accent4 4 4 2 3 4 2" xfId="20734"/>
    <cellStyle name="20% - Accent4 4 4 2 3 5" xfId="20735"/>
    <cellStyle name="20% - Accent4 4 4 2 3 6" xfId="20736"/>
    <cellStyle name="20% - Accent4 4 4 2 4" xfId="903"/>
    <cellStyle name="20% - Accent4 4 4 2 4 2" xfId="20737"/>
    <cellStyle name="20% - Accent4 4 4 2 4 2 2" xfId="20738"/>
    <cellStyle name="20% - Accent4 4 4 2 4 2 3" xfId="20739"/>
    <cellStyle name="20% - Accent4 4 4 2 4 3" xfId="20740"/>
    <cellStyle name="20% - Accent4 4 4 2 4 3 2" xfId="20741"/>
    <cellStyle name="20% - Accent4 4 4 2 4 3 3" xfId="20742"/>
    <cellStyle name="20% - Accent4 4 4 2 4 4" xfId="20743"/>
    <cellStyle name="20% - Accent4 4 4 2 4 4 2" xfId="20744"/>
    <cellStyle name="20% - Accent4 4 4 2 4 5" xfId="20745"/>
    <cellStyle name="20% - Accent4 4 4 2 4 6" xfId="20746"/>
    <cellStyle name="20% - Accent4 4 4 2 5" xfId="8805"/>
    <cellStyle name="20% - Accent4 4 4 2 5 2" xfId="20747"/>
    <cellStyle name="20% - Accent4 4 4 2 5 2 2" xfId="20748"/>
    <cellStyle name="20% - Accent4 4 4 2 5 2 3" xfId="20749"/>
    <cellStyle name="20% - Accent4 4 4 2 5 3" xfId="20750"/>
    <cellStyle name="20% - Accent4 4 4 2 5 3 2" xfId="20751"/>
    <cellStyle name="20% - Accent4 4 4 2 5 4" xfId="20752"/>
    <cellStyle name="20% - Accent4 4 4 2 5 5" xfId="20753"/>
    <cellStyle name="20% - Accent4 4 4 2 6" xfId="20754"/>
    <cellStyle name="20% - Accent4 4 4 2 6 2" xfId="20755"/>
    <cellStyle name="20% - Accent4 4 4 2 6 3" xfId="20756"/>
    <cellStyle name="20% - Accent4 4 4 2 7" xfId="20757"/>
    <cellStyle name="20% - Accent4 4 4 2 7 2" xfId="20758"/>
    <cellStyle name="20% - Accent4 4 4 2 7 3" xfId="20759"/>
    <cellStyle name="20% - Accent4 4 4 2 8" xfId="20760"/>
    <cellStyle name="20% - Accent4 4 4 2 8 2" xfId="20761"/>
    <cellStyle name="20% - Accent4 4 4 2 9" xfId="20762"/>
    <cellStyle name="20% - Accent4 4 4 3" xfId="904"/>
    <cellStyle name="20% - Accent4 4 4 3 2" xfId="905"/>
    <cellStyle name="20% - Accent4 4 4 3 2 2" xfId="8806"/>
    <cellStyle name="20% - Accent4 4 4 3 2 2 2" xfId="20763"/>
    <cellStyle name="20% - Accent4 4 4 3 2 2 3" xfId="20764"/>
    <cellStyle name="20% - Accent4 4 4 3 2 3" xfId="20765"/>
    <cellStyle name="20% - Accent4 4 4 3 2 3 2" xfId="20766"/>
    <cellStyle name="20% - Accent4 4 4 3 2 3 3" xfId="20767"/>
    <cellStyle name="20% - Accent4 4 4 3 2 4" xfId="20768"/>
    <cellStyle name="20% - Accent4 4 4 3 2 4 2" xfId="20769"/>
    <cellStyle name="20% - Accent4 4 4 3 2 5" xfId="20770"/>
    <cellStyle name="20% - Accent4 4 4 3 2 6" xfId="20771"/>
    <cellStyle name="20% - Accent4 4 4 3 3" xfId="906"/>
    <cellStyle name="20% - Accent4 4 4 3 3 2" xfId="20772"/>
    <cellStyle name="20% - Accent4 4 4 3 3 2 2" xfId="20773"/>
    <cellStyle name="20% - Accent4 4 4 3 3 2 3" xfId="20774"/>
    <cellStyle name="20% - Accent4 4 4 3 3 3" xfId="20775"/>
    <cellStyle name="20% - Accent4 4 4 3 3 3 2" xfId="20776"/>
    <cellStyle name="20% - Accent4 4 4 3 3 3 3" xfId="20777"/>
    <cellStyle name="20% - Accent4 4 4 3 3 4" xfId="20778"/>
    <cellStyle name="20% - Accent4 4 4 3 3 4 2" xfId="20779"/>
    <cellStyle name="20% - Accent4 4 4 3 3 5" xfId="20780"/>
    <cellStyle name="20% - Accent4 4 4 3 3 6" xfId="20781"/>
    <cellStyle name="20% - Accent4 4 4 3 4" xfId="8807"/>
    <cellStyle name="20% - Accent4 4 4 3 4 2" xfId="20782"/>
    <cellStyle name="20% - Accent4 4 4 3 4 2 2" xfId="20783"/>
    <cellStyle name="20% - Accent4 4 4 3 4 2 3" xfId="20784"/>
    <cellStyle name="20% - Accent4 4 4 3 4 3" xfId="20785"/>
    <cellStyle name="20% - Accent4 4 4 3 4 3 2" xfId="20786"/>
    <cellStyle name="20% - Accent4 4 4 3 4 4" xfId="20787"/>
    <cellStyle name="20% - Accent4 4 4 3 4 5" xfId="20788"/>
    <cellStyle name="20% - Accent4 4 4 3 5" xfId="20789"/>
    <cellStyle name="20% - Accent4 4 4 3 5 2" xfId="20790"/>
    <cellStyle name="20% - Accent4 4 4 3 5 3" xfId="20791"/>
    <cellStyle name="20% - Accent4 4 4 3 6" xfId="20792"/>
    <cellStyle name="20% - Accent4 4 4 3 6 2" xfId="20793"/>
    <cellStyle name="20% - Accent4 4 4 3 6 3" xfId="20794"/>
    <cellStyle name="20% - Accent4 4 4 3 7" xfId="20795"/>
    <cellStyle name="20% - Accent4 4 4 3 7 2" xfId="20796"/>
    <cellStyle name="20% - Accent4 4 4 3 8" xfId="20797"/>
    <cellStyle name="20% - Accent4 4 4 3 9" xfId="20798"/>
    <cellStyle name="20% - Accent4 4 4 4" xfId="907"/>
    <cellStyle name="20% - Accent4 4 4 4 2" xfId="8808"/>
    <cellStyle name="20% - Accent4 4 4 4 2 2" xfId="20799"/>
    <cellStyle name="20% - Accent4 4 4 4 2 2 2" xfId="20800"/>
    <cellStyle name="20% - Accent4 4 4 4 2 2 3" xfId="20801"/>
    <cellStyle name="20% - Accent4 4 4 4 2 3" xfId="20802"/>
    <cellStyle name="20% - Accent4 4 4 4 2 3 2" xfId="20803"/>
    <cellStyle name="20% - Accent4 4 4 4 2 3 3" xfId="20804"/>
    <cellStyle name="20% - Accent4 4 4 4 2 4" xfId="20805"/>
    <cellStyle name="20% - Accent4 4 4 4 2 4 2" xfId="20806"/>
    <cellStyle name="20% - Accent4 4 4 4 2 5" xfId="20807"/>
    <cellStyle name="20% - Accent4 4 4 4 2 6" xfId="20808"/>
    <cellStyle name="20% - Accent4 4 4 4 3" xfId="20809"/>
    <cellStyle name="20% - Accent4 4 4 4 3 2" xfId="20810"/>
    <cellStyle name="20% - Accent4 4 4 4 3 2 2" xfId="20811"/>
    <cellStyle name="20% - Accent4 4 4 4 3 2 3" xfId="20812"/>
    <cellStyle name="20% - Accent4 4 4 4 3 3" xfId="20813"/>
    <cellStyle name="20% - Accent4 4 4 4 3 3 2" xfId="20814"/>
    <cellStyle name="20% - Accent4 4 4 4 3 3 3" xfId="20815"/>
    <cellStyle name="20% - Accent4 4 4 4 3 4" xfId="20816"/>
    <cellStyle name="20% - Accent4 4 4 4 3 4 2" xfId="20817"/>
    <cellStyle name="20% - Accent4 4 4 4 3 5" xfId="20818"/>
    <cellStyle name="20% - Accent4 4 4 4 3 6" xfId="20819"/>
    <cellStyle name="20% - Accent4 4 4 4 4" xfId="20820"/>
    <cellStyle name="20% - Accent4 4 4 4 4 2" xfId="20821"/>
    <cellStyle name="20% - Accent4 4 4 4 4 2 2" xfId="20822"/>
    <cellStyle name="20% - Accent4 4 4 4 4 2 3" xfId="20823"/>
    <cellStyle name="20% - Accent4 4 4 4 4 3" xfId="20824"/>
    <cellStyle name="20% - Accent4 4 4 4 4 3 2" xfId="20825"/>
    <cellStyle name="20% - Accent4 4 4 4 4 4" xfId="20826"/>
    <cellStyle name="20% - Accent4 4 4 4 4 5" xfId="20827"/>
    <cellStyle name="20% - Accent4 4 4 4 5" xfId="20828"/>
    <cellStyle name="20% - Accent4 4 4 4 5 2" xfId="20829"/>
    <cellStyle name="20% - Accent4 4 4 4 5 3" xfId="20830"/>
    <cellStyle name="20% - Accent4 4 4 4 6" xfId="20831"/>
    <cellStyle name="20% - Accent4 4 4 4 6 2" xfId="20832"/>
    <cellStyle name="20% - Accent4 4 4 4 6 3" xfId="20833"/>
    <cellStyle name="20% - Accent4 4 4 4 7" xfId="20834"/>
    <cellStyle name="20% - Accent4 4 4 4 7 2" xfId="20835"/>
    <cellStyle name="20% - Accent4 4 4 4 8" xfId="20836"/>
    <cellStyle name="20% - Accent4 4 4 4 9" xfId="20837"/>
    <cellStyle name="20% - Accent4 4 4 5" xfId="908"/>
    <cellStyle name="20% - Accent4 4 4 5 2" xfId="20838"/>
    <cellStyle name="20% - Accent4 4 4 5 2 2" xfId="20839"/>
    <cellStyle name="20% - Accent4 4 4 5 2 3" xfId="20840"/>
    <cellStyle name="20% - Accent4 4 4 5 3" xfId="20841"/>
    <cellStyle name="20% - Accent4 4 4 5 3 2" xfId="20842"/>
    <cellStyle name="20% - Accent4 4 4 5 3 3" xfId="20843"/>
    <cellStyle name="20% - Accent4 4 4 5 4" xfId="20844"/>
    <cellStyle name="20% - Accent4 4 4 5 4 2" xfId="20845"/>
    <cellStyle name="20% - Accent4 4 4 5 5" xfId="20846"/>
    <cellStyle name="20% - Accent4 4 4 5 6" xfId="20847"/>
    <cellStyle name="20% - Accent4 4 4 6" xfId="8809"/>
    <cellStyle name="20% - Accent4 4 4 6 2" xfId="20848"/>
    <cellStyle name="20% - Accent4 4 4 6 2 2" xfId="20849"/>
    <cellStyle name="20% - Accent4 4 4 6 2 3" xfId="20850"/>
    <cellStyle name="20% - Accent4 4 4 6 3" xfId="20851"/>
    <cellStyle name="20% - Accent4 4 4 6 3 2" xfId="20852"/>
    <cellStyle name="20% - Accent4 4 4 6 3 3" xfId="20853"/>
    <cellStyle name="20% - Accent4 4 4 6 4" xfId="20854"/>
    <cellStyle name="20% - Accent4 4 4 6 4 2" xfId="20855"/>
    <cellStyle name="20% - Accent4 4 4 6 5" xfId="20856"/>
    <cellStyle name="20% - Accent4 4 4 6 6" xfId="20857"/>
    <cellStyle name="20% - Accent4 4 4 7" xfId="20858"/>
    <cellStyle name="20% - Accent4 4 4 7 2" xfId="20859"/>
    <cellStyle name="20% - Accent4 4 4 7 2 2" xfId="20860"/>
    <cellStyle name="20% - Accent4 4 4 7 2 3" xfId="20861"/>
    <cellStyle name="20% - Accent4 4 4 7 3" xfId="20862"/>
    <cellStyle name="20% - Accent4 4 4 7 3 2" xfId="20863"/>
    <cellStyle name="20% - Accent4 4 4 7 4" xfId="20864"/>
    <cellStyle name="20% - Accent4 4 4 7 5" xfId="20865"/>
    <cellStyle name="20% - Accent4 4 4 8" xfId="20866"/>
    <cellStyle name="20% - Accent4 4 4 8 2" xfId="20867"/>
    <cellStyle name="20% - Accent4 4 4 8 3" xfId="20868"/>
    <cellStyle name="20% - Accent4 4 4 9" xfId="20869"/>
    <cellStyle name="20% - Accent4 4 4 9 2" xfId="20870"/>
    <cellStyle name="20% - Accent4 4 4 9 3" xfId="20871"/>
    <cellStyle name="20% - Accent4 4 5" xfId="909"/>
    <cellStyle name="20% - Accent4 4 5 10" xfId="20872"/>
    <cellStyle name="20% - Accent4 4 5 2" xfId="910"/>
    <cellStyle name="20% - Accent4 4 5 2 2" xfId="911"/>
    <cellStyle name="20% - Accent4 4 5 2 2 2" xfId="8810"/>
    <cellStyle name="20% - Accent4 4 5 2 2 2 2" xfId="20873"/>
    <cellStyle name="20% - Accent4 4 5 2 2 2 3" xfId="20874"/>
    <cellStyle name="20% - Accent4 4 5 2 2 3" xfId="20875"/>
    <cellStyle name="20% - Accent4 4 5 2 2 3 2" xfId="20876"/>
    <cellStyle name="20% - Accent4 4 5 2 2 3 3" xfId="20877"/>
    <cellStyle name="20% - Accent4 4 5 2 2 4" xfId="20878"/>
    <cellStyle name="20% - Accent4 4 5 2 2 4 2" xfId="20879"/>
    <cellStyle name="20% - Accent4 4 5 2 2 5" xfId="20880"/>
    <cellStyle name="20% - Accent4 4 5 2 2 6" xfId="20881"/>
    <cellStyle name="20% - Accent4 4 5 2 3" xfId="912"/>
    <cellStyle name="20% - Accent4 4 5 2 3 2" xfId="20882"/>
    <cellStyle name="20% - Accent4 4 5 2 3 2 2" xfId="20883"/>
    <cellStyle name="20% - Accent4 4 5 2 3 2 3" xfId="20884"/>
    <cellStyle name="20% - Accent4 4 5 2 3 3" xfId="20885"/>
    <cellStyle name="20% - Accent4 4 5 2 3 3 2" xfId="20886"/>
    <cellStyle name="20% - Accent4 4 5 2 3 3 3" xfId="20887"/>
    <cellStyle name="20% - Accent4 4 5 2 3 4" xfId="20888"/>
    <cellStyle name="20% - Accent4 4 5 2 3 4 2" xfId="20889"/>
    <cellStyle name="20% - Accent4 4 5 2 3 5" xfId="20890"/>
    <cellStyle name="20% - Accent4 4 5 2 3 6" xfId="20891"/>
    <cellStyle name="20% - Accent4 4 5 2 4" xfId="8811"/>
    <cellStyle name="20% - Accent4 4 5 2 4 2" xfId="20892"/>
    <cellStyle name="20% - Accent4 4 5 2 4 2 2" xfId="20893"/>
    <cellStyle name="20% - Accent4 4 5 2 4 2 3" xfId="20894"/>
    <cellStyle name="20% - Accent4 4 5 2 4 3" xfId="20895"/>
    <cellStyle name="20% - Accent4 4 5 2 4 3 2" xfId="20896"/>
    <cellStyle name="20% - Accent4 4 5 2 4 4" xfId="20897"/>
    <cellStyle name="20% - Accent4 4 5 2 4 5" xfId="20898"/>
    <cellStyle name="20% - Accent4 4 5 2 5" xfId="20899"/>
    <cellStyle name="20% - Accent4 4 5 2 5 2" xfId="20900"/>
    <cellStyle name="20% - Accent4 4 5 2 5 3" xfId="20901"/>
    <cellStyle name="20% - Accent4 4 5 2 6" xfId="20902"/>
    <cellStyle name="20% - Accent4 4 5 2 6 2" xfId="20903"/>
    <cellStyle name="20% - Accent4 4 5 2 6 3" xfId="20904"/>
    <cellStyle name="20% - Accent4 4 5 2 7" xfId="20905"/>
    <cellStyle name="20% - Accent4 4 5 2 7 2" xfId="20906"/>
    <cellStyle name="20% - Accent4 4 5 2 8" xfId="20907"/>
    <cellStyle name="20% - Accent4 4 5 2 9" xfId="20908"/>
    <cellStyle name="20% - Accent4 4 5 3" xfId="913"/>
    <cellStyle name="20% - Accent4 4 5 3 2" xfId="8812"/>
    <cellStyle name="20% - Accent4 4 5 3 2 2" xfId="20909"/>
    <cellStyle name="20% - Accent4 4 5 3 2 3" xfId="20910"/>
    <cellStyle name="20% - Accent4 4 5 3 3" xfId="20911"/>
    <cellStyle name="20% - Accent4 4 5 3 3 2" xfId="20912"/>
    <cellStyle name="20% - Accent4 4 5 3 3 3" xfId="20913"/>
    <cellStyle name="20% - Accent4 4 5 3 4" xfId="20914"/>
    <cellStyle name="20% - Accent4 4 5 3 4 2" xfId="20915"/>
    <cellStyle name="20% - Accent4 4 5 3 5" xfId="20916"/>
    <cellStyle name="20% - Accent4 4 5 3 6" xfId="20917"/>
    <cellStyle name="20% - Accent4 4 5 4" xfId="914"/>
    <cellStyle name="20% - Accent4 4 5 4 2" xfId="20918"/>
    <cellStyle name="20% - Accent4 4 5 4 2 2" xfId="20919"/>
    <cellStyle name="20% - Accent4 4 5 4 2 3" xfId="20920"/>
    <cellStyle name="20% - Accent4 4 5 4 3" xfId="20921"/>
    <cellStyle name="20% - Accent4 4 5 4 3 2" xfId="20922"/>
    <cellStyle name="20% - Accent4 4 5 4 3 3" xfId="20923"/>
    <cellStyle name="20% - Accent4 4 5 4 4" xfId="20924"/>
    <cellStyle name="20% - Accent4 4 5 4 4 2" xfId="20925"/>
    <cellStyle name="20% - Accent4 4 5 4 5" xfId="20926"/>
    <cellStyle name="20% - Accent4 4 5 4 6" xfId="20927"/>
    <cellStyle name="20% - Accent4 4 5 5" xfId="8813"/>
    <cellStyle name="20% - Accent4 4 5 5 2" xfId="20928"/>
    <cellStyle name="20% - Accent4 4 5 5 2 2" xfId="20929"/>
    <cellStyle name="20% - Accent4 4 5 5 2 3" xfId="20930"/>
    <cellStyle name="20% - Accent4 4 5 5 3" xfId="20931"/>
    <cellStyle name="20% - Accent4 4 5 5 3 2" xfId="20932"/>
    <cellStyle name="20% - Accent4 4 5 5 4" xfId="20933"/>
    <cellStyle name="20% - Accent4 4 5 5 5" xfId="20934"/>
    <cellStyle name="20% - Accent4 4 5 6" xfId="20935"/>
    <cellStyle name="20% - Accent4 4 5 6 2" xfId="20936"/>
    <cellStyle name="20% - Accent4 4 5 6 3" xfId="20937"/>
    <cellStyle name="20% - Accent4 4 5 7" xfId="20938"/>
    <cellStyle name="20% - Accent4 4 5 7 2" xfId="20939"/>
    <cellStyle name="20% - Accent4 4 5 7 3" xfId="20940"/>
    <cellStyle name="20% - Accent4 4 5 8" xfId="20941"/>
    <cellStyle name="20% - Accent4 4 5 8 2" xfId="20942"/>
    <cellStyle name="20% - Accent4 4 5 9" xfId="20943"/>
    <cellStyle name="20% - Accent4 4 6" xfId="915"/>
    <cellStyle name="20% - Accent4 4 6 2" xfId="916"/>
    <cellStyle name="20% - Accent4 4 6 2 2" xfId="8814"/>
    <cellStyle name="20% - Accent4 4 6 2 2 2" xfId="20944"/>
    <cellStyle name="20% - Accent4 4 6 2 2 3" xfId="20945"/>
    <cellStyle name="20% - Accent4 4 6 2 3" xfId="20946"/>
    <cellStyle name="20% - Accent4 4 6 2 3 2" xfId="20947"/>
    <cellStyle name="20% - Accent4 4 6 2 3 3" xfId="20948"/>
    <cellStyle name="20% - Accent4 4 6 2 4" xfId="20949"/>
    <cellStyle name="20% - Accent4 4 6 2 4 2" xfId="20950"/>
    <cellStyle name="20% - Accent4 4 6 2 5" xfId="20951"/>
    <cellStyle name="20% - Accent4 4 6 2 6" xfId="20952"/>
    <cellStyle name="20% - Accent4 4 6 3" xfId="917"/>
    <cellStyle name="20% - Accent4 4 6 3 2" xfId="20953"/>
    <cellStyle name="20% - Accent4 4 6 3 2 2" xfId="20954"/>
    <cellStyle name="20% - Accent4 4 6 3 2 3" xfId="20955"/>
    <cellStyle name="20% - Accent4 4 6 3 3" xfId="20956"/>
    <cellStyle name="20% - Accent4 4 6 3 3 2" xfId="20957"/>
    <cellStyle name="20% - Accent4 4 6 3 3 3" xfId="20958"/>
    <cellStyle name="20% - Accent4 4 6 3 4" xfId="20959"/>
    <cellStyle name="20% - Accent4 4 6 3 4 2" xfId="20960"/>
    <cellStyle name="20% - Accent4 4 6 3 5" xfId="20961"/>
    <cellStyle name="20% - Accent4 4 6 3 6" xfId="20962"/>
    <cellStyle name="20% - Accent4 4 6 4" xfId="8815"/>
    <cellStyle name="20% - Accent4 4 6 4 2" xfId="20963"/>
    <cellStyle name="20% - Accent4 4 6 4 2 2" xfId="20964"/>
    <cellStyle name="20% - Accent4 4 6 4 2 3" xfId="20965"/>
    <cellStyle name="20% - Accent4 4 6 4 3" xfId="20966"/>
    <cellStyle name="20% - Accent4 4 6 4 3 2" xfId="20967"/>
    <cellStyle name="20% - Accent4 4 6 4 4" xfId="20968"/>
    <cellStyle name="20% - Accent4 4 6 4 5" xfId="20969"/>
    <cellStyle name="20% - Accent4 4 6 5" xfId="20970"/>
    <cellStyle name="20% - Accent4 4 6 5 2" xfId="20971"/>
    <cellStyle name="20% - Accent4 4 6 5 3" xfId="20972"/>
    <cellStyle name="20% - Accent4 4 6 6" xfId="20973"/>
    <cellStyle name="20% - Accent4 4 6 6 2" xfId="20974"/>
    <cellStyle name="20% - Accent4 4 6 6 3" xfId="20975"/>
    <cellStyle name="20% - Accent4 4 6 7" xfId="20976"/>
    <cellStyle name="20% - Accent4 4 6 7 2" xfId="20977"/>
    <cellStyle name="20% - Accent4 4 6 8" xfId="20978"/>
    <cellStyle name="20% - Accent4 4 6 9" xfId="20979"/>
    <cellStyle name="20% - Accent4 4 7" xfId="918"/>
    <cellStyle name="20% - Accent4 4 7 2" xfId="8816"/>
    <cellStyle name="20% - Accent4 4 7 2 2" xfId="20980"/>
    <cellStyle name="20% - Accent4 4 7 2 2 2" xfId="20981"/>
    <cellStyle name="20% - Accent4 4 7 2 2 3" xfId="20982"/>
    <cellStyle name="20% - Accent4 4 7 2 3" xfId="20983"/>
    <cellStyle name="20% - Accent4 4 7 2 3 2" xfId="20984"/>
    <cellStyle name="20% - Accent4 4 7 2 3 3" xfId="20985"/>
    <cellStyle name="20% - Accent4 4 7 2 4" xfId="20986"/>
    <cellStyle name="20% - Accent4 4 7 2 4 2" xfId="20987"/>
    <cellStyle name="20% - Accent4 4 7 2 5" xfId="20988"/>
    <cellStyle name="20% - Accent4 4 7 2 6" xfId="20989"/>
    <cellStyle name="20% - Accent4 4 7 3" xfId="8817"/>
    <cellStyle name="20% - Accent4 4 7 3 2" xfId="20990"/>
    <cellStyle name="20% - Accent4 4 7 3 2 2" xfId="20991"/>
    <cellStyle name="20% - Accent4 4 7 3 2 3" xfId="20992"/>
    <cellStyle name="20% - Accent4 4 7 3 3" xfId="20993"/>
    <cellStyle name="20% - Accent4 4 7 3 3 2" xfId="20994"/>
    <cellStyle name="20% - Accent4 4 7 3 3 3" xfId="20995"/>
    <cellStyle name="20% - Accent4 4 7 3 4" xfId="20996"/>
    <cellStyle name="20% - Accent4 4 7 3 4 2" xfId="20997"/>
    <cellStyle name="20% - Accent4 4 7 3 5" xfId="20998"/>
    <cellStyle name="20% - Accent4 4 7 3 6" xfId="20999"/>
    <cellStyle name="20% - Accent4 4 7 4" xfId="8818"/>
    <cellStyle name="20% - Accent4 4 7 4 2" xfId="21000"/>
    <cellStyle name="20% - Accent4 4 7 4 2 2" xfId="21001"/>
    <cellStyle name="20% - Accent4 4 7 4 2 3" xfId="21002"/>
    <cellStyle name="20% - Accent4 4 7 4 3" xfId="21003"/>
    <cellStyle name="20% - Accent4 4 7 4 3 2" xfId="21004"/>
    <cellStyle name="20% - Accent4 4 7 4 4" xfId="21005"/>
    <cellStyle name="20% - Accent4 4 7 4 5" xfId="21006"/>
    <cellStyle name="20% - Accent4 4 7 5" xfId="21007"/>
    <cellStyle name="20% - Accent4 4 7 5 2" xfId="21008"/>
    <cellStyle name="20% - Accent4 4 7 5 3" xfId="21009"/>
    <cellStyle name="20% - Accent4 4 7 6" xfId="21010"/>
    <cellStyle name="20% - Accent4 4 7 6 2" xfId="21011"/>
    <cellStyle name="20% - Accent4 4 7 6 3" xfId="21012"/>
    <cellStyle name="20% - Accent4 4 7 7" xfId="21013"/>
    <cellStyle name="20% - Accent4 4 7 7 2" xfId="21014"/>
    <cellStyle name="20% - Accent4 4 7 8" xfId="21015"/>
    <cellStyle name="20% - Accent4 4 7 9" xfId="21016"/>
    <cellStyle name="20% - Accent4 4 8" xfId="919"/>
    <cellStyle name="20% - Accent4 4 8 2" xfId="21017"/>
    <cellStyle name="20% - Accent4 4 8 2 2" xfId="21018"/>
    <cellStyle name="20% - Accent4 4 8 2 3" xfId="21019"/>
    <cellStyle name="20% - Accent4 4 8 3" xfId="21020"/>
    <cellStyle name="20% - Accent4 4 8 3 2" xfId="21021"/>
    <cellStyle name="20% - Accent4 4 8 3 3" xfId="21022"/>
    <cellStyle name="20% - Accent4 4 8 4" xfId="21023"/>
    <cellStyle name="20% - Accent4 4 8 4 2" xfId="21024"/>
    <cellStyle name="20% - Accent4 4 8 5" xfId="21025"/>
    <cellStyle name="20% - Accent4 4 8 6" xfId="21026"/>
    <cellStyle name="20% - Accent4 4 9" xfId="13553"/>
    <cellStyle name="20% - Accent4 4 9 2" xfId="21027"/>
    <cellStyle name="20% - Accent4 4 9 2 2" xfId="21028"/>
    <cellStyle name="20% - Accent4 4 9 2 3" xfId="21029"/>
    <cellStyle name="20% - Accent4 4 9 3" xfId="21030"/>
    <cellStyle name="20% - Accent4 4 9 3 2" xfId="21031"/>
    <cellStyle name="20% - Accent4 4 9 3 3" xfId="21032"/>
    <cellStyle name="20% - Accent4 4 9 4" xfId="21033"/>
    <cellStyle name="20% - Accent4 4 9 4 2" xfId="21034"/>
    <cellStyle name="20% - Accent4 4 9 5" xfId="21035"/>
    <cellStyle name="20% - Accent4 4 9 6" xfId="21036"/>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14554"/>
    <cellStyle name="20% - Accent4 6 2 2 3" xfId="958"/>
    <cellStyle name="20% - Accent4 6 2 2 4" xfId="14555"/>
    <cellStyle name="20% - Accent4 6 2 3" xfId="959"/>
    <cellStyle name="20% - Accent4 6 2 3 2" xfId="960"/>
    <cellStyle name="20% - Accent4 6 2 3 3" xfId="14556"/>
    <cellStyle name="20% - Accent4 6 2 4" xfId="961"/>
    <cellStyle name="20% - Accent4 6 2 5" xfId="8819"/>
    <cellStyle name="20% - Accent4 6 3" xfId="962"/>
    <cellStyle name="20% - Accent4 6 3 2" xfId="963"/>
    <cellStyle name="20% - Accent4 6 3 2 2" xfId="964"/>
    <cellStyle name="20% - Accent4 6 3 2 3" xfId="14557"/>
    <cellStyle name="20% - Accent4 6 3 3" xfId="965"/>
    <cellStyle name="20% - Accent4 6 3 4" xfId="14558"/>
    <cellStyle name="20% - Accent4 6 4" xfId="966"/>
    <cellStyle name="20% - Accent4 6 4 2" xfId="967"/>
    <cellStyle name="20% - Accent4 6 4 3" xfId="14559"/>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xfId="62049" builtinId="46" customBuiltin="1"/>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14560"/>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14561"/>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14562"/>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1037"/>
    <cellStyle name="20% - Accent5 4 10 2" xfId="21038"/>
    <cellStyle name="20% - Accent5 4 10 2 2" xfId="21039"/>
    <cellStyle name="20% - Accent5 4 10 2 3" xfId="21040"/>
    <cellStyle name="20% - Accent5 4 10 3" xfId="21041"/>
    <cellStyle name="20% - Accent5 4 10 3 2" xfId="21042"/>
    <cellStyle name="20% - Accent5 4 10 4" xfId="21043"/>
    <cellStyle name="20% - Accent5 4 10 5" xfId="21044"/>
    <cellStyle name="20% - Accent5 4 11" xfId="21045"/>
    <cellStyle name="20% - Accent5 4 11 2" xfId="21046"/>
    <cellStyle name="20% - Accent5 4 11 3" xfId="21047"/>
    <cellStyle name="20% - Accent5 4 12" xfId="21048"/>
    <cellStyle name="20% - Accent5 4 12 2" xfId="21049"/>
    <cellStyle name="20% - Accent5 4 12 3" xfId="21050"/>
    <cellStyle name="20% - Accent5 4 13" xfId="21051"/>
    <cellStyle name="20% - Accent5 4 13 2" xfId="21052"/>
    <cellStyle name="20% - Accent5 4 14" xfId="21053"/>
    <cellStyle name="20% - Accent5 4 15" xfId="21054"/>
    <cellStyle name="20% - Accent5 4 16" xfId="21055"/>
    <cellStyle name="20% - Accent5 4 2" xfId="1135"/>
    <cellStyle name="20% - Accent5 4 2 10" xfId="21056"/>
    <cellStyle name="20% - Accent5 4 2 10 2" xfId="21057"/>
    <cellStyle name="20% - Accent5 4 2 10 3" xfId="21058"/>
    <cellStyle name="20% - Accent5 4 2 11" xfId="21059"/>
    <cellStyle name="20% - Accent5 4 2 11 2" xfId="21060"/>
    <cellStyle name="20% - Accent5 4 2 11 3" xfId="21061"/>
    <cellStyle name="20% - Accent5 4 2 12" xfId="21062"/>
    <cellStyle name="20% - Accent5 4 2 12 2" xfId="21063"/>
    <cellStyle name="20% - Accent5 4 2 13" xfId="21064"/>
    <cellStyle name="20% - Accent5 4 2 14" xfId="21065"/>
    <cellStyle name="20% - Accent5 4 2 15" xfId="21066"/>
    <cellStyle name="20% - Accent5 4 2 2" xfId="1136"/>
    <cellStyle name="20% - Accent5 4 2 2 10" xfId="21067"/>
    <cellStyle name="20% - Accent5 4 2 2 10 2" xfId="21068"/>
    <cellStyle name="20% - Accent5 4 2 2 10 3" xfId="21069"/>
    <cellStyle name="20% - Accent5 4 2 2 11" xfId="21070"/>
    <cellStyle name="20% - Accent5 4 2 2 11 2" xfId="21071"/>
    <cellStyle name="20% - Accent5 4 2 2 12" xfId="21072"/>
    <cellStyle name="20% - Accent5 4 2 2 13" xfId="21073"/>
    <cellStyle name="20% - Accent5 4 2 2 2" xfId="1137"/>
    <cellStyle name="20% - Accent5 4 2 2 2 10" xfId="21074"/>
    <cellStyle name="20% - Accent5 4 2 2 2 10 2" xfId="21075"/>
    <cellStyle name="20% - Accent5 4 2 2 2 11" xfId="21076"/>
    <cellStyle name="20% - Accent5 4 2 2 2 12" xfId="21077"/>
    <cellStyle name="20% - Accent5 4 2 2 2 2" xfId="1138"/>
    <cellStyle name="20% - Accent5 4 2 2 2 2 10" xfId="21078"/>
    <cellStyle name="20% - Accent5 4 2 2 2 2 2" xfId="1139"/>
    <cellStyle name="20% - Accent5 4 2 2 2 2 2 2" xfId="21079"/>
    <cellStyle name="20% - Accent5 4 2 2 2 2 2 2 2" xfId="21080"/>
    <cellStyle name="20% - Accent5 4 2 2 2 2 2 2 2 2" xfId="21081"/>
    <cellStyle name="20% - Accent5 4 2 2 2 2 2 2 2 3" xfId="21082"/>
    <cellStyle name="20% - Accent5 4 2 2 2 2 2 2 3" xfId="21083"/>
    <cellStyle name="20% - Accent5 4 2 2 2 2 2 2 3 2" xfId="21084"/>
    <cellStyle name="20% - Accent5 4 2 2 2 2 2 2 3 3" xfId="21085"/>
    <cellStyle name="20% - Accent5 4 2 2 2 2 2 2 4" xfId="21086"/>
    <cellStyle name="20% - Accent5 4 2 2 2 2 2 2 4 2" xfId="21087"/>
    <cellStyle name="20% - Accent5 4 2 2 2 2 2 2 5" xfId="21088"/>
    <cellStyle name="20% - Accent5 4 2 2 2 2 2 2 6" xfId="21089"/>
    <cellStyle name="20% - Accent5 4 2 2 2 2 2 3" xfId="21090"/>
    <cellStyle name="20% - Accent5 4 2 2 2 2 2 3 2" xfId="21091"/>
    <cellStyle name="20% - Accent5 4 2 2 2 2 2 3 2 2" xfId="21092"/>
    <cellStyle name="20% - Accent5 4 2 2 2 2 2 3 2 3" xfId="21093"/>
    <cellStyle name="20% - Accent5 4 2 2 2 2 2 3 3" xfId="21094"/>
    <cellStyle name="20% - Accent5 4 2 2 2 2 2 3 3 2" xfId="21095"/>
    <cellStyle name="20% - Accent5 4 2 2 2 2 2 3 3 3" xfId="21096"/>
    <cellStyle name="20% - Accent5 4 2 2 2 2 2 3 4" xfId="21097"/>
    <cellStyle name="20% - Accent5 4 2 2 2 2 2 3 4 2" xfId="21098"/>
    <cellStyle name="20% - Accent5 4 2 2 2 2 2 3 5" xfId="21099"/>
    <cellStyle name="20% - Accent5 4 2 2 2 2 2 3 6" xfId="21100"/>
    <cellStyle name="20% - Accent5 4 2 2 2 2 2 4" xfId="21101"/>
    <cellStyle name="20% - Accent5 4 2 2 2 2 2 4 2" xfId="21102"/>
    <cellStyle name="20% - Accent5 4 2 2 2 2 2 4 2 2" xfId="21103"/>
    <cellStyle name="20% - Accent5 4 2 2 2 2 2 4 2 3" xfId="21104"/>
    <cellStyle name="20% - Accent5 4 2 2 2 2 2 4 3" xfId="21105"/>
    <cellStyle name="20% - Accent5 4 2 2 2 2 2 4 3 2" xfId="21106"/>
    <cellStyle name="20% - Accent5 4 2 2 2 2 2 4 4" xfId="21107"/>
    <cellStyle name="20% - Accent5 4 2 2 2 2 2 4 5" xfId="21108"/>
    <cellStyle name="20% - Accent5 4 2 2 2 2 2 5" xfId="21109"/>
    <cellStyle name="20% - Accent5 4 2 2 2 2 2 5 2" xfId="21110"/>
    <cellStyle name="20% - Accent5 4 2 2 2 2 2 5 3" xfId="21111"/>
    <cellStyle name="20% - Accent5 4 2 2 2 2 2 6" xfId="21112"/>
    <cellStyle name="20% - Accent5 4 2 2 2 2 2 6 2" xfId="21113"/>
    <cellStyle name="20% - Accent5 4 2 2 2 2 2 6 3" xfId="21114"/>
    <cellStyle name="20% - Accent5 4 2 2 2 2 2 7" xfId="21115"/>
    <cellStyle name="20% - Accent5 4 2 2 2 2 2 7 2" xfId="21116"/>
    <cellStyle name="20% - Accent5 4 2 2 2 2 2 8" xfId="21117"/>
    <cellStyle name="20% - Accent5 4 2 2 2 2 2 9" xfId="21118"/>
    <cellStyle name="20% - Accent5 4 2 2 2 2 3" xfId="21119"/>
    <cellStyle name="20% - Accent5 4 2 2 2 2 3 2" xfId="21120"/>
    <cellStyle name="20% - Accent5 4 2 2 2 2 3 2 2" xfId="21121"/>
    <cellStyle name="20% - Accent5 4 2 2 2 2 3 2 3" xfId="21122"/>
    <cellStyle name="20% - Accent5 4 2 2 2 2 3 3" xfId="21123"/>
    <cellStyle name="20% - Accent5 4 2 2 2 2 3 3 2" xfId="21124"/>
    <cellStyle name="20% - Accent5 4 2 2 2 2 3 3 3" xfId="21125"/>
    <cellStyle name="20% - Accent5 4 2 2 2 2 3 4" xfId="21126"/>
    <cellStyle name="20% - Accent5 4 2 2 2 2 3 4 2" xfId="21127"/>
    <cellStyle name="20% - Accent5 4 2 2 2 2 3 5" xfId="21128"/>
    <cellStyle name="20% - Accent5 4 2 2 2 2 3 6" xfId="21129"/>
    <cellStyle name="20% - Accent5 4 2 2 2 2 4" xfId="21130"/>
    <cellStyle name="20% - Accent5 4 2 2 2 2 4 2" xfId="21131"/>
    <cellStyle name="20% - Accent5 4 2 2 2 2 4 2 2" xfId="21132"/>
    <cellStyle name="20% - Accent5 4 2 2 2 2 4 2 3" xfId="21133"/>
    <cellStyle name="20% - Accent5 4 2 2 2 2 4 3" xfId="21134"/>
    <cellStyle name="20% - Accent5 4 2 2 2 2 4 3 2" xfId="21135"/>
    <cellStyle name="20% - Accent5 4 2 2 2 2 4 3 3" xfId="21136"/>
    <cellStyle name="20% - Accent5 4 2 2 2 2 4 4" xfId="21137"/>
    <cellStyle name="20% - Accent5 4 2 2 2 2 4 4 2" xfId="21138"/>
    <cellStyle name="20% - Accent5 4 2 2 2 2 4 5" xfId="21139"/>
    <cellStyle name="20% - Accent5 4 2 2 2 2 4 6" xfId="21140"/>
    <cellStyle name="20% - Accent5 4 2 2 2 2 5" xfId="21141"/>
    <cellStyle name="20% - Accent5 4 2 2 2 2 5 2" xfId="21142"/>
    <cellStyle name="20% - Accent5 4 2 2 2 2 5 2 2" xfId="21143"/>
    <cellStyle name="20% - Accent5 4 2 2 2 2 5 2 3" xfId="21144"/>
    <cellStyle name="20% - Accent5 4 2 2 2 2 5 3" xfId="21145"/>
    <cellStyle name="20% - Accent5 4 2 2 2 2 5 3 2" xfId="21146"/>
    <cellStyle name="20% - Accent5 4 2 2 2 2 5 4" xfId="21147"/>
    <cellStyle name="20% - Accent5 4 2 2 2 2 5 5" xfId="21148"/>
    <cellStyle name="20% - Accent5 4 2 2 2 2 6" xfId="21149"/>
    <cellStyle name="20% - Accent5 4 2 2 2 2 6 2" xfId="21150"/>
    <cellStyle name="20% - Accent5 4 2 2 2 2 6 3" xfId="21151"/>
    <cellStyle name="20% - Accent5 4 2 2 2 2 7" xfId="21152"/>
    <cellStyle name="20% - Accent5 4 2 2 2 2 7 2" xfId="21153"/>
    <cellStyle name="20% - Accent5 4 2 2 2 2 7 3" xfId="21154"/>
    <cellStyle name="20% - Accent5 4 2 2 2 2 8" xfId="21155"/>
    <cellStyle name="20% - Accent5 4 2 2 2 2 8 2" xfId="21156"/>
    <cellStyle name="20% - Accent5 4 2 2 2 2 9" xfId="21157"/>
    <cellStyle name="20% - Accent5 4 2 2 2 3" xfId="1140"/>
    <cellStyle name="20% - Accent5 4 2 2 2 3 2" xfId="21158"/>
    <cellStyle name="20% - Accent5 4 2 2 2 3 2 2" xfId="21159"/>
    <cellStyle name="20% - Accent5 4 2 2 2 3 2 2 2" xfId="21160"/>
    <cellStyle name="20% - Accent5 4 2 2 2 3 2 2 3" xfId="21161"/>
    <cellStyle name="20% - Accent5 4 2 2 2 3 2 3" xfId="21162"/>
    <cellStyle name="20% - Accent5 4 2 2 2 3 2 3 2" xfId="21163"/>
    <cellStyle name="20% - Accent5 4 2 2 2 3 2 3 3" xfId="21164"/>
    <cellStyle name="20% - Accent5 4 2 2 2 3 2 4" xfId="21165"/>
    <cellStyle name="20% - Accent5 4 2 2 2 3 2 4 2" xfId="21166"/>
    <cellStyle name="20% - Accent5 4 2 2 2 3 2 5" xfId="21167"/>
    <cellStyle name="20% - Accent5 4 2 2 2 3 2 6" xfId="21168"/>
    <cellStyle name="20% - Accent5 4 2 2 2 3 3" xfId="21169"/>
    <cellStyle name="20% - Accent5 4 2 2 2 3 3 2" xfId="21170"/>
    <cellStyle name="20% - Accent5 4 2 2 2 3 3 2 2" xfId="21171"/>
    <cellStyle name="20% - Accent5 4 2 2 2 3 3 2 3" xfId="21172"/>
    <cellStyle name="20% - Accent5 4 2 2 2 3 3 3" xfId="21173"/>
    <cellStyle name="20% - Accent5 4 2 2 2 3 3 3 2" xfId="21174"/>
    <cellStyle name="20% - Accent5 4 2 2 2 3 3 3 3" xfId="21175"/>
    <cellStyle name="20% - Accent5 4 2 2 2 3 3 4" xfId="21176"/>
    <cellStyle name="20% - Accent5 4 2 2 2 3 3 4 2" xfId="21177"/>
    <cellStyle name="20% - Accent5 4 2 2 2 3 3 5" xfId="21178"/>
    <cellStyle name="20% - Accent5 4 2 2 2 3 3 6" xfId="21179"/>
    <cellStyle name="20% - Accent5 4 2 2 2 3 4" xfId="21180"/>
    <cellStyle name="20% - Accent5 4 2 2 2 3 4 2" xfId="21181"/>
    <cellStyle name="20% - Accent5 4 2 2 2 3 4 2 2" xfId="21182"/>
    <cellStyle name="20% - Accent5 4 2 2 2 3 4 2 3" xfId="21183"/>
    <cellStyle name="20% - Accent5 4 2 2 2 3 4 3" xfId="21184"/>
    <cellStyle name="20% - Accent5 4 2 2 2 3 4 3 2" xfId="21185"/>
    <cellStyle name="20% - Accent5 4 2 2 2 3 4 4" xfId="21186"/>
    <cellStyle name="20% - Accent5 4 2 2 2 3 4 5" xfId="21187"/>
    <cellStyle name="20% - Accent5 4 2 2 2 3 5" xfId="21188"/>
    <cellStyle name="20% - Accent5 4 2 2 2 3 5 2" xfId="21189"/>
    <cellStyle name="20% - Accent5 4 2 2 2 3 5 3" xfId="21190"/>
    <cellStyle name="20% - Accent5 4 2 2 2 3 6" xfId="21191"/>
    <cellStyle name="20% - Accent5 4 2 2 2 3 6 2" xfId="21192"/>
    <cellStyle name="20% - Accent5 4 2 2 2 3 6 3" xfId="21193"/>
    <cellStyle name="20% - Accent5 4 2 2 2 3 7" xfId="21194"/>
    <cellStyle name="20% - Accent5 4 2 2 2 3 7 2" xfId="21195"/>
    <cellStyle name="20% - Accent5 4 2 2 2 3 8" xfId="21196"/>
    <cellStyle name="20% - Accent5 4 2 2 2 3 9" xfId="21197"/>
    <cellStyle name="20% - Accent5 4 2 2 2 4" xfId="21198"/>
    <cellStyle name="20% - Accent5 4 2 2 2 4 2" xfId="21199"/>
    <cellStyle name="20% - Accent5 4 2 2 2 4 2 2" xfId="21200"/>
    <cellStyle name="20% - Accent5 4 2 2 2 4 2 2 2" xfId="21201"/>
    <cellStyle name="20% - Accent5 4 2 2 2 4 2 2 3" xfId="21202"/>
    <cellStyle name="20% - Accent5 4 2 2 2 4 2 3" xfId="21203"/>
    <cellStyle name="20% - Accent5 4 2 2 2 4 2 3 2" xfId="21204"/>
    <cellStyle name="20% - Accent5 4 2 2 2 4 2 3 3" xfId="21205"/>
    <cellStyle name="20% - Accent5 4 2 2 2 4 2 4" xfId="21206"/>
    <cellStyle name="20% - Accent5 4 2 2 2 4 2 4 2" xfId="21207"/>
    <cellStyle name="20% - Accent5 4 2 2 2 4 2 5" xfId="21208"/>
    <cellStyle name="20% - Accent5 4 2 2 2 4 2 6" xfId="21209"/>
    <cellStyle name="20% - Accent5 4 2 2 2 4 3" xfId="21210"/>
    <cellStyle name="20% - Accent5 4 2 2 2 4 3 2" xfId="21211"/>
    <cellStyle name="20% - Accent5 4 2 2 2 4 3 2 2" xfId="21212"/>
    <cellStyle name="20% - Accent5 4 2 2 2 4 3 2 3" xfId="21213"/>
    <cellStyle name="20% - Accent5 4 2 2 2 4 3 3" xfId="21214"/>
    <cellStyle name="20% - Accent5 4 2 2 2 4 3 3 2" xfId="21215"/>
    <cellStyle name="20% - Accent5 4 2 2 2 4 3 3 3" xfId="21216"/>
    <cellStyle name="20% - Accent5 4 2 2 2 4 3 4" xfId="21217"/>
    <cellStyle name="20% - Accent5 4 2 2 2 4 3 4 2" xfId="21218"/>
    <cellStyle name="20% - Accent5 4 2 2 2 4 3 5" xfId="21219"/>
    <cellStyle name="20% - Accent5 4 2 2 2 4 3 6" xfId="21220"/>
    <cellStyle name="20% - Accent5 4 2 2 2 4 4" xfId="21221"/>
    <cellStyle name="20% - Accent5 4 2 2 2 4 4 2" xfId="21222"/>
    <cellStyle name="20% - Accent5 4 2 2 2 4 4 2 2" xfId="21223"/>
    <cellStyle name="20% - Accent5 4 2 2 2 4 4 2 3" xfId="21224"/>
    <cellStyle name="20% - Accent5 4 2 2 2 4 4 3" xfId="21225"/>
    <cellStyle name="20% - Accent5 4 2 2 2 4 4 3 2" xfId="21226"/>
    <cellStyle name="20% - Accent5 4 2 2 2 4 4 4" xfId="21227"/>
    <cellStyle name="20% - Accent5 4 2 2 2 4 4 5" xfId="21228"/>
    <cellStyle name="20% - Accent5 4 2 2 2 4 5" xfId="21229"/>
    <cellStyle name="20% - Accent5 4 2 2 2 4 5 2" xfId="21230"/>
    <cellStyle name="20% - Accent5 4 2 2 2 4 5 3" xfId="21231"/>
    <cellStyle name="20% - Accent5 4 2 2 2 4 6" xfId="21232"/>
    <cellStyle name="20% - Accent5 4 2 2 2 4 6 2" xfId="21233"/>
    <cellStyle name="20% - Accent5 4 2 2 2 4 6 3" xfId="21234"/>
    <cellStyle name="20% - Accent5 4 2 2 2 4 7" xfId="21235"/>
    <cellStyle name="20% - Accent5 4 2 2 2 4 7 2" xfId="21236"/>
    <cellStyle name="20% - Accent5 4 2 2 2 4 8" xfId="21237"/>
    <cellStyle name="20% - Accent5 4 2 2 2 4 9" xfId="21238"/>
    <cellStyle name="20% - Accent5 4 2 2 2 5" xfId="21239"/>
    <cellStyle name="20% - Accent5 4 2 2 2 5 2" xfId="21240"/>
    <cellStyle name="20% - Accent5 4 2 2 2 5 2 2" xfId="21241"/>
    <cellStyle name="20% - Accent5 4 2 2 2 5 2 3" xfId="21242"/>
    <cellStyle name="20% - Accent5 4 2 2 2 5 3" xfId="21243"/>
    <cellStyle name="20% - Accent5 4 2 2 2 5 3 2" xfId="21244"/>
    <cellStyle name="20% - Accent5 4 2 2 2 5 3 3" xfId="21245"/>
    <cellStyle name="20% - Accent5 4 2 2 2 5 4" xfId="21246"/>
    <cellStyle name="20% - Accent5 4 2 2 2 5 4 2" xfId="21247"/>
    <cellStyle name="20% - Accent5 4 2 2 2 5 5" xfId="21248"/>
    <cellStyle name="20% - Accent5 4 2 2 2 5 6" xfId="21249"/>
    <cellStyle name="20% - Accent5 4 2 2 2 6" xfId="21250"/>
    <cellStyle name="20% - Accent5 4 2 2 2 6 2" xfId="21251"/>
    <cellStyle name="20% - Accent5 4 2 2 2 6 2 2" xfId="21252"/>
    <cellStyle name="20% - Accent5 4 2 2 2 6 2 3" xfId="21253"/>
    <cellStyle name="20% - Accent5 4 2 2 2 6 3" xfId="21254"/>
    <cellStyle name="20% - Accent5 4 2 2 2 6 3 2" xfId="21255"/>
    <cellStyle name="20% - Accent5 4 2 2 2 6 3 3" xfId="21256"/>
    <cellStyle name="20% - Accent5 4 2 2 2 6 4" xfId="21257"/>
    <cellStyle name="20% - Accent5 4 2 2 2 6 4 2" xfId="21258"/>
    <cellStyle name="20% - Accent5 4 2 2 2 6 5" xfId="21259"/>
    <cellStyle name="20% - Accent5 4 2 2 2 6 6" xfId="21260"/>
    <cellStyle name="20% - Accent5 4 2 2 2 7" xfId="21261"/>
    <cellStyle name="20% - Accent5 4 2 2 2 7 2" xfId="21262"/>
    <cellStyle name="20% - Accent5 4 2 2 2 7 2 2" xfId="21263"/>
    <cellStyle name="20% - Accent5 4 2 2 2 7 2 3" xfId="21264"/>
    <cellStyle name="20% - Accent5 4 2 2 2 7 3" xfId="21265"/>
    <cellStyle name="20% - Accent5 4 2 2 2 7 3 2" xfId="21266"/>
    <cellStyle name="20% - Accent5 4 2 2 2 7 4" xfId="21267"/>
    <cellStyle name="20% - Accent5 4 2 2 2 7 5" xfId="21268"/>
    <cellStyle name="20% - Accent5 4 2 2 2 8" xfId="21269"/>
    <cellStyle name="20% - Accent5 4 2 2 2 8 2" xfId="21270"/>
    <cellStyle name="20% - Accent5 4 2 2 2 8 3" xfId="21271"/>
    <cellStyle name="20% - Accent5 4 2 2 2 9" xfId="21272"/>
    <cellStyle name="20% - Accent5 4 2 2 2 9 2" xfId="21273"/>
    <cellStyle name="20% - Accent5 4 2 2 2 9 3" xfId="21274"/>
    <cellStyle name="20% - Accent5 4 2 2 3" xfId="1141"/>
    <cellStyle name="20% - Accent5 4 2 2 3 10" xfId="21275"/>
    <cellStyle name="20% - Accent5 4 2 2 3 2" xfId="1142"/>
    <cellStyle name="20% - Accent5 4 2 2 3 2 2" xfId="21276"/>
    <cellStyle name="20% - Accent5 4 2 2 3 2 2 2" xfId="21277"/>
    <cellStyle name="20% - Accent5 4 2 2 3 2 2 2 2" xfId="21278"/>
    <cellStyle name="20% - Accent5 4 2 2 3 2 2 2 3" xfId="21279"/>
    <cellStyle name="20% - Accent5 4 2 2 3 2 2 3" xfId="21280"/>
    <cellStyle name="20% - Accent5 4 2 2 3 2 2 3 2" xfId="21281"/>
    <cellStyle name="20% - Accent5 4 2 2 3 2 2 3 3" xfId="21282"/>
    <cellStyle name="20% - Accent5 4 2 2 3 2 2 4" xfId="21283"/>
    <cellStyle name="20% - Accent5 4 2 2 3 2 2 4 2" xfId="21284"/>
    <cellStyle name="20% - Accent5 4 2 2 3 2 2 5" xfId="21285"/>
    <cellStyle name="20% - Accent5 4 2 2 3 2 2 6" xfId="21286"/>
    <cellStyle name="20% - Accent5 4 2 2 3 2 3" xfId="21287"/>
    <cellStyle name="20% - Accent5 4 2 2 3 2 3 2" xfId="21288"/>
    <cellStyle name="20% - Accent5 4 2 2 3 2 3 2 2" xfId="21289"/>
    <cellStyle name="20% - Accent5 4 2 2 3 2 3 2 3" xfId="21290"/>
    <cellStyle name="20% - Accent5 4 2 2 3 2 3 3" xfId="21291"/>
    <cellStyle name="20% - Accent5 4 2 2 3 2 3 3 2" xfId="21292"/>
    <cellStyle name="20% - Accent5 4 2 2 3 2 3 3 3" xfId="21293"/>
    <cellStyle name="20% - Accent5 4 2 2 3 2 3 4" xfId="21294"/>
    <cellStyle name="20% - Accent5 4 2 2 3 2 3 4 2" xfId="21295"/>
    <cellStyle name="20% - Accent5 4 2 2 3 2 3 5" xfId="21296"/>
    <cellStyle name="20% - Accent5 4 2 2 3 2 3 6" xfId="21297"/>
    <cellStyle name="20% - Accent5 4 2 2 3 2 4" xfId="21298"/>
    <cellStyle name="20% - Accent5 4 2 2 3 2 4 2" xfId="21299"/>
    <cellStyle name="20% - Accent5 4 2 2 3 2 4 2 2" xfId="21300"/>
    <cellStyle name="20% - Accent5 4 2 2 3 2 4 2 3" xfId="21301"/>
    <cellStyle name="20% - Accent5 4 2 2 3 2 4 3" xfId="21302"/>
    <cellStyle name="20% - Accent5 4 2 2 3 2 4 3 2" xfId="21303"/>
    <cellStyle name="20% - Accent5 4 2 2 3 2 4 4" xfId="21304"/>
    <cellStyle name="20% - Accent5 4 2 2 3 2 4 5" xfId="21305"/>
    <cellStyle name="20% - Accent5 4 2 2 3 2 5" xfId="21306"/>
    <cellStyle name="20% - Accent5 4 2 2 3 2 5 2" xfId="21307"/>
    <cellStyle name="20% - Accent5 4 2 2 3 2 5 3" xfId="21308"/>
    <cellStyle name="20% - Accent5 4 2 2 3 2 6" xfId="21309"/>
    <cellStyle name="20% - Accent5 4 2 2 3 2 6 2" xfId="21310"/>
    <cellStyle name="20% - Accent5 4 2 2 3 2 6 3" xfId="21311"/>
    <cellStyle name="20% - Accent5 4 2 2 3 2 7" xfId="21312"/>
    <cellStyle name="20% - Accent5 4 2 2 3 2 7 2" xfId="21313"/>
    <cellStyle name="20% - Accent5 4 2 2 3 2 8" xfId="21314"/>
    <cellStyle name="20% - Accent5 4 2 2 3 2 9" xfId="21315"/>
    <cellStyle name="20% - Accent5 4 2 2 3 3" xfId="21316"/>
    <cellStyle name="20% - Accent5 4 2 2 3 3 2" xfId="21317"/>
    <cellStyle name="20% - Accent5 4 2 2 3 3 2 2" xfId="21318"/>
    <cellStyle name="20% - Accent5 4 2 2 3 3 2 3" xfId="21319"/>
    <cellStyle name="20% - Accent5 4 2 2 3 3 3" xfId="21320"/>
    <cellStyle name="20% - Accent5 4 2 2 3 3 3 2" xfId="21321"/>
    <cellStyle name="20% - Accent5 4 2 2 3 3 3 3" xfId="21322"/>
    <cellStyle name="20% - Accent5 4 2 2 3 3 4" xfId="21323"/>
    <cellStyle name="20% - Accent5 4 2 2 3 3 4 2" xfId="21324"/>
    <cellStyle name="20% - Accent5 4 2 2 3 3 5" xfId="21325"/>
    <cellStyle name="20% - Accent5 4 2 2 3 3 6" xfId="21326"/>
    <cellStyle name="20% - Accent5 4 2 2 3 4" xfId="21327"/>
    <cellStyle name="20% - Accent5 4 2 2 3 4 2" xfId="21328"/>
    <cellStyle name="20% - Accent5 4 2 2 3 4 2 2" xfId="21329"/>
    <cellStyle name="20% - Accent5 4 2 2 3 4 2 3" xfId="21330"/>
    <cellStyle name="20% - Accent5 4 2 2 3 4 3" xfId="21331"/>
    <cellStyle name="20% - Accent5 4 2 2 3 4 3 2" xfId="21332"/>
    <cellStyle name="20% - Accent5 4 2 2 3 4 3 3" xfId="21333"/>
    <cellStyle name="20% - Accent5 4 2 2 3 4 4" xfId="21334"/>
    <cellStyle name="20% - Accent5 4 2 2 3 4 4 2" xfId="21335"/>
    <cellStyle name="20% - Accent5 4 2 2 3 4 5" xfId="21336"/>
    <cellStyle name="20% - Accent5 4 2 2 3 4 6" xfId="21337"/>
    <cellStyle name="20% - Accent5 4 2 2 3 5" xfId="21338"/>
    <cellStyle name="20% - Accent5 4 2 2 3 5 2" xfId="21339"/>
    <cellStyle name="20% - Accent5 4 2 2 3 5 2 2" xfId="21340"/>
    <cellStyle name="20% - Accent5 4 2 2 3 5 2 3" xfId="21341"/>
    <cellStyle name="20% - Accent5 4 2 2 3 5 3" xfId="21342"/>
    <cellStyle name="20% - Accent5 4 2 2 3 5 3 2" xfId="21343"/>
    <cellStyle name="20% - Accent5 4 2 2 3 5 4" xfId="21344"/>
    <cellStyle name="20% - Accent5 4 2 2 3 5 5" xfId="21345"/>
    <cellStyle name="20% - Accent5 4 2 2 3 6" xfId="21346"/>
    <cellStyle name="20% - Accent5 4 2 2 3 6 2" xfId="21347"/>
    <cellStyle name="20% - Accent5 4 2 2 3 6 3" xfId="21348"/>
    <cellStyle name="20% - Accent5 4 2 2 3 7" xfId="21349"/>
    <cellStyle name="20% - Accent5 4 2 2 3 7 2" xfId="21350"/>
    <cellStyle name="20% - Accent5 4 2 2 3 7 3" xfId="21351"/>
    <cellStyle name="20% - Accent5 4 2 2 3 8" xfId="21352"/>
    <cellStyle name="20% - Accent5 4 2 2 3 8 2" xfId="21353"/>
    <cellStyle name="20% - Accent5 4 2 2 3 9" xfId="21354"/>
    <cellStyle name="20% - Accent5 4 2 2 4" xfId="1143"/>
    <cellStyle name="20% - Accent5 4 2 2 4 2" xfId="21355"/>
    <cellStyle name="20% - Accent5 4 2 2 4 2 2" xfId="21356"/>
    <cellStyle name="20% - Accent5 4 2 2 4 2 2 2" xfId="21357"/>
    <cellStyle name="20% - Accent5 4 2 2 4 2 2 3" xfId="21358"/>
    <cellStyle name="20% - Accent5 4 2 2 4 2 3" xfId="21359"/>
    <cellStyle name="20% - Accent5 4 2 2 4 2 3 2" xfId="21360"/>
    <cellStyle name="20% - Accent5 4 2 2 4 2 3 3" xfId="21361"/>
    <cellStyle name="20% - Accent5 4 2 2 4 2 4" xfId="21362"/>
    <cellStyle name="20% - Accent5 4 2 2 4 2 4 2" xfId="21363"/>
    <cellStyle name="20% - Accent5 4 2 2 4 2 5" xfId="21364"/>
    <cellStyle name="20% - Accent5 4 2 2 4 2 6" xfId="21365"/>
    <cellStyle name="20% - Accent5 4 2 2 4 3" xfId="21366"/>
    <cellStyle name="20% - Accent5 4 2 2 4 3 2" xfId="21367"/>
    <cellStyle name="20% - Accent5 4 2 2 4 3 2 2" xfId="21368"/>
    <cellStyle name="20% - Accent5 4 2 2 4 3 2 3" xfId="21369"/>
    <cellStyle name="20% - Accent5 4 2 2 4 3 3" xfId="21370"/>
    <cellStyle name="20% - Accent5 4 2 2 4 3 3 2" xfId="21371"/>
    <cellStyle name="20% - Accent5 4 2 2 4 3 3 3" xfId="21372"/>
    <cellStyle name="20% - Accent5 4 2 2 4 3 4" xfId="21373"/>
    <cellStyle name="20% - Accent5 4 2 2 4 3 4 2" xfId="21374"/>
    <cellStyle name="20% - Accent5 4 2 2 4 3 5" xfId="21375"/>
    <cellStyle name="20% - Accent5 4 2 2 4 3 6" xfId="21376"/>
    <cellStyle name="20% - Accent5 4 2 2 4 4" xfId="21377"/>
    <cellStyle name="20% - Accent5 4 2 2 4 4 2" xfId="21378"/>
    <cellStyle name="20% - Accent5 4 2 2 4 4 2 2" xfId="21379"/>
    <cellStyle name="20% - Accent5 4 2 2 4 4 2 3" xfId="21380"/>
    <cellStyle name="20% - Accent5 4 2 2 4 4 3" xfId="21381"/>
    <cellStyle name="20% - Accent5 4 2 2 4 4 3 2" xfId="21382"/>
    <cellStyle name="20% - Accent5 4 2 2 4 4 4" xfId="21383"/>
    <cellStyle name="20% - Accent5 4 2 2 4 4 5" xfId="21384"/>
    <cellStyle name="20% - Accent5 4 2 2 4 5" xfId="21385"/>
    <cellStyle name="20% - Accent5 4 2 2 4 5 2" xfId="21386"/>
    <cellStyle name="20% - Accent5 4 2 2 4 5 3" xfId="21387"/>
    <cellStyle name="20% - Accent5 4 2 2 4 6" xfId="21388"/>
    <cellStyle name="20% - Accent5 4 2 2 4 6 2" xfId="21389"/>
    <cellStyle name="20% - Accent5 4 2 2 4 6 3" xfId="21390"/>
    <cellStyle name="20% - Accent5 4 2 2 4 7" xfId="21391"/>
    <cellStyle name="20% - Accent5 4 2 2 4 7 2" xfId="21392"/>
    <cellStyle name="20% - Accent5 4 2 2 4 8" xfId="21393"/>
    <cellStyle name="20% - Accent5 4 2 2 4 9" xfId="21394"/>
    <cellStyle name="20% - Accent5 4 2 2 5" xfId="21395"/>
    <cellStyle name="20% - Accent5 4 2 2 5 2" xfId="21396"/>
    <cellStyle name="20% - Accent5 4 2 2 5 2 2" xfId="21397"/>
    <cellStyle name="20% - Accent5 4 2 2 5 2 2 2" xfId="21398"/>
    <cellStyle name="20% - Accent5 4 2 2 5 2 2 3" xfId="21399"/>
    <cellStyle name="20% - Accent5 4 2 2 5 2 3" xfId="21400"/>
    <cellStyle name="20% - Accent5 4 2 2 5 2 3 2" xfId="21401"/>
    <cellStyle name="20% - Accent5 4 2 2 5 2 3 3" xfId="21402"/>
    <cellStyle name="20% - Accent5 4 2 2 5 2 4" xfId="21403"/>
    <cellStyle name="20% - Accent5 4 2 2 5 2 4 2" xfId="21404"/>
    <cellStyle name="20% - Accent5 4 2 2 5 2 5" xfId="21405"/>
    <cellStyle name="20% - Accent5 4 2 2 5 2 6" xfId="21406"/>
    <cellStyle name="20% - Accent5 4 2 2 5 3" xfId="21407"/>
    <cellStyle name="20% - Accent5 4 2 2 5 3 2" xfId="21408"/>
    <cellStyle name="20% - Accent5 4 2 2 5 3 2 2" xfId="21409"/>
    <cellStyle name="20% - Accent5 4 2 2 5 3 2 3" xfId="21410"/>
    <cellStyle name="20% - Accent5 4 2 2 5 3 3" xfId="21411"/>
    <cellStyle name="20% - Accent5 4 2 2 5 3 3 2" xfId="21412"/>
    <cellStyle name="20% - Accent5 4 2 2 5 3 3 3" xfId="21413"/>
    <cellStyle name="20% - Accent5 4 2 2 5 3 4" xfId="21414"/>
    <cellStyle name="20% - Accent5 4 2 2 5 3 4 2" xfId="21415"/>
    <cellStyle name="20% - Accent5 4 2 2 5 3 5" xfId="21416"/>
    <cellStyle name="20% - Accent5 4 2 2 5 3 6" xfId="21417"/>
    <cellStyle name="20% - Accent5 4 2 2 5 4" xfId="21418"/>
    <cellStyle name="20% - Accent5 4 2 2 5 4 2" xfId="21419"/>
    <cellStyle name="20% - Accent5 4 2 2 5 4 2 2" xfId="21420"/>
    <cellStyle name="20% - Accent5 4 2 2 5 4 2 3" xfId="21421"/>
    <cellStyle name="20% - Accent5 4 2 2 5 4 3" xfId="21422"/>
    <cellStyle name="20% - Accent5 4 2 2 5 4 3 2" xfId="21423"/>
    <cellStyle name="20% - Accent5 4 2 2 5 4 4" xfId="21424"/>
    <cellStyle name="20% - Accent5 4 2 2 5 4 5" xfId="21425"/>
    <cellStyle name="20% - Accent5 4 2 2 5 5" xfId="21426"/>
    <cellStyle name="20% - Accent5 4 2 2 5 5 2" xfId="21427"/>
    <cellStyle name="20% - Accent5 4 2 2 5 5 3" xfId="21428"/>
    <cellStyle name="20% - Accent5 4 2 2 5 6" xfId="21429"/>
    <cellStyle name="20% - Accent5 4 2 2 5 6 2" xfId="21430"/>
    <cellStyle name="20% - Accent5 4 2 2 5 6 3" xfId="21431"/>
    <cellStyle name="20% - Accent5 4 2 2 5 7" xfId="21432"/>
    <cellStyle name="20% - Accent5 4 2 2 5 7 2" xfId="21433"/>
    <cellStyle name="20% - Accent5 4 2 2 5 8" xfId="21434"/>
    <cellStyle name="20% - Accent5 4 2 2 5 9" xfId="21435"/>
    <cellStyle name="20% - Accent5 4 2 2 6" xfId="21436"/>
    <cellStyle name="20% - Accent5 4 2 2 6 2" xfId="21437"/>
    <cellStyle name="20% - Accent5 4 2 2 6 2 2" xfId="21438"/>
    <cellStyle name="20% - Accent5 4 2 2 6 2 3" xfId="21439"/>
    <cellStyle name="20% - Accent5 4 2 2 6 3" xfId="21440"/>
    <cellStyle name="20% - Accent5 4 2 2 6 3 2" xfId="21441"/>
    <cellStyle name="20% - Accent5 4 2 2 6 3 3" xfId="21442"/>
    <cellStyle name="20% - Accent5 4 2 2 6 4" xfId="21443"/>
    <cellStyle name="20% - Accent5 4 2 2 6 4 2" xfId="21444"/>
    <cellStyle name="20% - Accent5 4 2 2 6 5" xfId="21445"/>
    <cellStyle name="20% - Accent5 4 2 2 6 6" xfId="21446"/>
    <cellStyle name="20% - Accent5 4 2 2 7" xfId="21447"/>
    <cellStyle name="20% - Accent5 4 2 2 7 2" xfId="21448"/>
    <cellStyle name="20% - Accent5 4 2 2 7 2 2" xfId="21449"/>
    <cellStyle name="20% - Accent5 4 2 2 7 2 3" xfId="21450"/>
    <cellStyle name="20% - Accent5 4 2 2 7 3" xfId="21451"/>
    <cellStyle name="20% - Accent5 4 2 2 7 3 2" xfId="21452"/>
    <cellStyle name="20% - Accent5 4 2 2 7 3 3" xfId="21453"/>
    <cellStyle name="20% - Accent5 4 2 2 7 4" xfId="21454"/>
    <cellStyle name="20% - Accent5 4 2 2 7 4 2" xfId="21455"/>
    <cellStyle name="20% - Accent5 4 2 2 7 5" xfId="21456"/>
    <cellStyle name="20% - Accent5 4 2 2 7 6" xfId="21457"/>
    <cellStyle name="20% - Accent5 4 2 2 8" xfId="21458"/>
    <cellStyle name="20% - Accent5 4 2 2 8 2" xfId="21459"/>
    <cellStyle name="20% - Accent5 4 2 2 8 2 2" xfId="21460"/>
    <cellStyle name="20% - Accent5 4 2 2 8 2 3" xfId="21461"/>
    <cellStyle name="20% - Accent5 4 2 2 8 3" xfId="21462"/>
    <cellStyle name="20% - Accent5 4 2 2 8 3 2" xfId="21463"/>
    <cellStyle name="20% - Accent5 4 2 2 8 4" xfId="21464"/>
    <cellStyle name="20% - Accent5 4 2 2 8 5" xfId="21465"/>
    <cellStyle name="20% - Accent5 4 2 2 9" xfId="21466"/>
    <cellStyle name="20% - Accent5 4 2 2 9 2" xfId="21467"/>
    <cellStyle name="20% - Accent5 4 2 2 9 3" xfId="21468"/>
    <cellStyle name="20% - Accent5 4 2 3" xfId="1144"/>
    <cellStyle name="20% - Accent5 4 2 3 10" xfId="21469"/>
    <cellStyle name="20% - Accent5 4 2 3 10 2" xfId="21470"/>
    <cellStyle name="20% - Accent5 4 2 3 11" xfId="21471"/>
    <cellStyle name="20% - Accent5 4 2 3 12" xfId="21472"/>
    <cellStyle name="20% - Accent5 4 2 3 2" xfId="1145"/>
    <cellStyle name="20% - Accent5 4 2 3 2 10" xfId="21473"/>
    <cellStyle name="20% - Accent5 4 2 3 2 2" xfId="1146"/>
    <cellStyle name="20% - Accent5 4 2 3 2 2 2" xfId="21474"/>
    <cellStyle name="20% - Accent5 4 2 3 2 2 2 2" xfId="21475"/>
    <cellStyle name="20% - Accent5 4 2 3 2 2 2 2 2" xfId="21476"/>
    <cellStyle name="20% - Accent5 4 2 3 2 2 2 2 3" xfId="21477"/>
    <cellStyle name="20% - Accent5 4 2 3 2 2 2 3" xfId="21478"/>
    <cellStyle name="20% - Accent5 4 2 3 2 2 2 3 2" xfId="21479"/>
    <cellStyle name="20% - Accent5 4 2 3 2 2 2 3 3" xfId="21480"/>
    <cellStyle name="20% - Accent5 4 2 3 2 2 2 4" xfId="21481"/>
    <cellStyle name="20% - Accent5 4 2 3 2 2 2 4 2" xfId="21482"/>
    <cellStyle name="20% - Accent5 4 2 3 2 2 2 5" xfId="21483"/>
    <cellStyle name="20% - Accent5 4 2 3 2 2 2 6" xfId="21484"/>
    <cellStyle name="20% - Accent5 4 2 3 2 2 3" xfId="21485"/>
    <cellStyle name="20% - Accent5 4 2 3 2 2 3 2" xfId="21486"/>
    <cellStyle name="20% - Accent5 4 2 3 2 2 3 2 2" xfId="21487"/>
    <cellStyle name="20% - Accent5 4 2 3 2 2 3 2 3" xfId="21488"/>
    <cellStyle name="20% - Accent5 4 2 3 2 2 3 3" xfId="21489"/>
    <cellStyle name="20% - Accent5 4 2 3 2 2 3 3 2" xfId="21490"/>
    <cellStyle name="20% - Accent5 4 2 3 2 2 3 3 3" xfId="21491"/>
    <cellStyle name="20% - Accent5 4 2 3 2 2 3 4" xfId="21492"/>
    <cellStyle name="20% - Accent5 4 2 3 2 2 3 4 2" xfId="21493"/>
    <cellStyle name="20% - Accent5 4 2 3 2 2 3 5" xfId="21494"/>
    <cellStyle name="20% - Accent5 4 2 3 2 2 3 6" xfId="21495"/>
    <cellStyle name="20% - Accent5 4 2 3 2 2 4" xfId="21496"/>
    <cellStyle name="20% - Accent5 4 2 3 2 2 4 2" xfId="21497"/>
    <cellStyle name="20% - Accent5 4 2 3 2 2 4 2 2" xfId="21498"/>
    <cellStyle name="20% - Accent5 4 2 3 2 2 4 2 3" xfId="21499"/>
    <cellStyle name="20% - Accent5 4 2 3 2 2 4 3" xfId="21500"/>
    <cellStyle name="20% - Accent5 4 2 3 2 2 4 3 2" xfId="21501"/>
    <cellStyle name="20% - Accent5 4 2 3 2 2 4 4" xfId="21502"/>
    <cellStyle name="20% - Accent5 4 2 3 2 2 4 5" xfId="21503"/>
    <cellStyle name="20% - Accent5 4 2 3 2 2 5" xfId="21504"/>
    <cellStyle name="20% - Accent5 4 2 3 2 2 5 2" xfId="21505"/>
    <cellStyle name="20% - Accent5 4 2 3 2 2 5 3" xfId="21506"/>
    <cellStyle name="20% - Accent5 4 2 3 2 2 6" xfId="21507"/>
    <cellStyle name="20% - Accent5 4 2 3 2 2 6 2" xfId="21508"/>
    <cellStyle name="20% - Accent5 4 2 3 2 2 6 3" xfId="21509"/>
    <cellStyle name="20% - Accent5 4 2 3 2 2 7" xfId="21510"/>
    <cellStyle name="20% - Accent5 4 2 3 2 2 7 2" xfId="21511"/>
    <cellStyle name="20% - Accent5 4 2 3 2 2 8" xfId="21512"/>
    <cellStyle name="20% - Accent5 4 2 3 2 2 9" xfId="21513"/>
    <cellStyle name="20% - Accent5 4 2 3 2 3" xfId="21514"/>
    <cellStyle name="20% - Accent5 4 2 3 2 3 2" xfId="21515"/>
    <cellStyle name="20% - Accent5 4 2 3 2 3 2 2" xfId="21516"/>
    <cellStyle name="20% - Accent5 4 2 3 2 3 2 3" xfId="21517"/>
    <cellStyle name="20% - Accent5 4 2 3 2 3 3" xfId="21518"/>
    <cellStyle name="20% - Accent5 4 2 3 2 3 3 2" xfId="21519"/>
    <cellStyle name="20% - Accent5 4 2 3 2 3 3 3" xfId="21520"/>
    <cellStyle name="20% - Accent5 4 2 3 2 3 4" xfId="21521"/>
    <cellStyle name="20% - Accent5 4 2 3 2 3 4 2" xfId="21522"/>
    <cellStyle name="20% - Accent5 4 2 3 2 3 5" xfId="21523"/>
    <cellStyle name="20% - Accent5 4 2 3 2 3 6" xfId="21524"/>
    <cellStyle name="20% - Accent5 4 2 3 2 4" xfId="21525"/>
    <cellStyle name="20% - Accent5 4 2 3 2 4 2" xfId="21526"/>
    <cellStyle name="20% - Accent5 4 2 3 2 4 2 2" xfId="21527"/>
    <cellStyle name="20% - Accent5 4 2 3 2 4 2 3" xfId="21528"/>
    <cellStyle name="20% - Accent5 4 2 3 2 4 3" xfId="21529"/>
    <cellStyle name="20% - Accent5 4 2 3 2 4 3 2" xfId="21530"/>
    <cellStyle name="20% - Accent5 4 2 3 2 4 3 3" xfId="21531"/>
    <cellStyle name="20% - Accent5 4 2 3 2 4 4" xfId="21532"/>
    <cellStyle name="20% - Accent5 4 2 3 2 4 4 2" xfId="21533"/>
    <cellStyle name="20% - Accent5 4 2 3 2 4 5" xfId="21534"/>
    <cellStyle name="20% - Accent5 4 2 3 2 4 6" xfId="21535"/>
    <cellStyle name="20% - Accent5 4 2 3 2 5" xfId="21536"/>
    <cellStyle name="20% - Accent5 4 2 3 2 5 2" xfId="21537"/>
    <cellStyle name="20% - Accent5 4 2 3 2 5 2 2" xfId="21538"/>
    <cellStyle name="20% - Accent5 4 2 3 2 5 2 3" xfId="21539"/>
    <cellStyle name="20% - Accent5 4 2 3 2 5 3" xfId="21540"/>
    <cellStyle name="20% - Accent5 4 2 3 2 5 3 2" xfId="21541"/>
    <cellStyle name="20% - Accent5 4 2 3 2 5 4" xfId="21542"/>
    <cellStyle name="20% - Accent5 4 2 3 2 5 5" xfId="21543"/>
    <cellStyle name="20% - Accent5 4 2 3 2 6" xfId="21544"/>
    <cellStyle name="20% - Accent5 4 2 3 2 6 2" xfId="21545"/>
    <cellStyle name="20% - Accent5 4 2 3 2 6 3" xfId="21546"/>
    <cellStyle name="20% - Accent5 4 2 3 2 7" xfId="21547"/>
    <cellStyle name="20% - Accent5 4 2 3 2 7 2" xfId="21548"/>
    <cellStyle name="20% - Accent5 4 2 3 2 7 3" xfId="21549"/>
    <cellStyle name="20% - Accent5 4 2 3 2 8" xfId="21550"/>
    <cellStyle name="20% - Accent5 4 2 3 2 8 2" xfId="21551"/>
    <cellStyle name="20% - Accent5 4 2 3 2 9" xfId="21552"/>
    <cellStyle name="20% - Accent5 4 2 3 3" xfId="1147"/>
    <cellStyle name="20% - Accent5 4 2 3 3 2" xfId="21553"/>
    <cellStyle name="20% - Accent5 4 2 3 3 2 2" xfId="21554"/>
    <cellStyle name="20% - Accent5 4 2 3 3 2 2 2" xfId="21555"/>
    <cellStyle name="20% - Accent5 4 2 3 3 2 2 3" xfId="21556"/>
    <cellStyle name="20% - Accent5 4 2 3 3 2 3" xfId="21557"/>
    <cellStyle name="20% - Accent5 4 2 3 3 2 3 2" xfId="21558"/>
    <cellStyle name="20% - Accent5 4 2 3 3 2 3 3" xfId="21559"/>
    <cellStyle name="20% - Accent5 4 2 3 3 2 4" xfId="21560"/>
    <cellStyle name="20% - Accent5 4 2 3 3 2 4 2" xfId="21561"/>
    <cellStyle name="20% - Accent5 4 2 3 3 2 5" xfId="21562"/>
    <cellStyle name="20% - Accent5 4 2 3 3 2 6" xfId="21563"/>
    <cellStyle name="20% - Accent5 4 2 3 3 3" xfId="21564"/>
    <cellStyle name="20% - Accent5 4 2 3 3 3 2" xfId="21565"/>
    <cellStyle name="20% - Accent5 4 2 3 3 3 2 2" xfId="21566"/>
    <cellStyle name="20% - Accent5 4 2 3 3 3 2 3" xfId="21567"/>
    <cellStyle name="20% - Accent5 4 2 3 3 3 3" xfId="21568"/>
    <cellStyle name="20% - Accent5 4 2 3 3 3 3 2" xfId="21569"/>
    <cellStyle name="20% - Accent5 4 2 3 3 3 3 3" xfId="21570"/>
    <cellStyle name="20% - Accent5 4 2 3 3 3 4" xfId="21571"/>
    <cellStyle name="20% - Accent5 4 2 3 3 3 4 2" xfId="21572"/>
    <cellStyle name="20% - Accent5 4 2 3 3 3 5" xfId="21573"/>
    <cellStyle name="20% - Accent5 4 2 3 3 3 6" xfId="21574"/>
    <cellStyle name="20% - Accent5 4 2 3 3 4" xfId="21575"/>
    <cellStyle name="20% - Accent5 4 2 3 3 4 2" xfId="21576"/>
    <cellStyle name="20% - Accent5 4 2 3 3 4 2 2" xfId="21577"/>
    <cellStyle name="20% - Accent5 4 2 3 3 4 2 3" xfId="21578"/>
    <cellStyle name="20% - Accent5 4 2 3 3 4 3" xfId="21579"/>
    <cellStyle name="20% - Accent5 4 2 3 3 4 3 2" xfId="21580"/>
    <cellStyle name="20% - Accent5 4 2 3 3 4 4" xfId="21581"/>
    <cellStyle name="20% - Accent5 4 2 3 3 4 5" xfId="21582"/>
    <cellStyle name="20% - Accent5 4 2 3 3 5" xfId="21583"/>
    <cellStyle name="20% - Accent5 4 2 3 3 5 2" xfId="21584"/>
    <cellStyle name="20% - Accent5 4 2 3 3 5 3" xfId="21585"/>
    <cellStyle name="20% - Accent5 4 2 3 3 6" xfId="21586"/>
    <cellStyle name="20% - Accent5 4 2 3 3 6 2" xfId="21587"/>
    <cellStyle name="20% - Accent5 4 2 3 3 6 3" xfId="21588"/>
    <cellStyle name="20% - Accent5 4 2 3 3 7" xfId="21589"/>
    <cellStyle name="20% - Accent5 4 2 3 3 7 2" xfId="21590"/>
    <cellStyle name="20% - Accent5 4 2 3 3 8" xfId="21591"/>
    <cellStyle name="20% - Accent5 4 2 3 3 9" xfId="21592"/>
    <cellStyle name="20% - Accent5 4 2 3 4" xfId="21593"/>
    <cellStyle name="20% - Accent5 4 2 3 4 2" xfId="21594"/>
    <cellStyle name="20% - Accent5 4 2 3 4 2 2" xfId="21595"/>
    <cellStyle name="20% - Accent5 4 2 3 4 2 2 2" xfId="21596"/>
    <cellStyle name="20% - Accent5 4 2 3 4 2 2 3" xfId="21597"/>
    <cellStyle name="20% - Accent5 4 2 3 4 2 3" xfId="21598"/>
    <cellStyle name="20% - Accent5 4 2 3 4 2 3 2" xfId="21599"/>
    <cellStyle name="20% - Accent5 4 2 3 4 2 3 3" xfId="21600"/>
    <cellStyle name="20% - Accent5 4 2 3 4 2 4" xfId="21601"/>
    <cellStyle name="20% - Accent5 4 2 3 4 2 4 2" xfId="21602"/>
    <cellStyle name="20% - Accent5 4 2 3 4 2 5" xfId="21603"/>
    <cellStyle name="20% - Accent5 4 2 3 4 2 6" xfId="21604"/>
    <cellStyle name="20% - Accent5 4 2 3 4 3" xfId="21605"/>
    <cellStyle name="20% - Accent5 4 2 3 4 3 2" xfId="21606"/>
    <cellStyle name="20% - Accent5 4 2 3 4 3 2 2" xfId="21607"/>
    <cellStyle name="20% - Accent5 4 2 3 4 3 2 3" xfId="21608"/>
    <cellStyle name="20% - Accent5 4 2 3 4 3 3" xfId="21609"/>
    <cellStyle name="20% - Accent5 4 2 3 4 3 3 2" xfId="21610"/>
    <cellStyle name="20% - Accent5 4 2 3 4 3 3 3" xfId="21611"/>
    <cellStyle name="20% - Accent5 4 2 3 4 3 4" xfId="21612"/>
    <cellStyle name="20% - Accent5 4 2 3 4 3 4 2" xfId="21613"/>
    <cellStyle name="20% - Accent5 4 2 3 4 3 5" xfId="21614"/>
    <cellStyle name="20% - Accent5 4 2 3 4 3 6" xfId="21615"/>
    <cellStyle name="20% - Accent5 4 2 3 4 4" xfId="21616"/>
    <cellStyle name="20% - Accent5 4 2 3 4 4 2" xfId="21617"/>
    <cellStyle name="20% - Accent5 4 2 3 4 4 2 2" xfId="21618"/>
    <cellStyle name="20% - Accent5 4 2 3 4 4 2 3" xfId="21619"/>
    <cellStyle name="20% - Accent5 4 2 3 4 4 3" xfId="21620"/>
    <cellStyle name="20% - Accent5 4 2 3 4 4 3 2" xfId="21621"/>
    <cellStyle name="20% - Accent5 4 2 3 4 4 4" xfId="21622"/>
    <cellStyle name="20% - Accent5 4 2 3 4 4 5" xfId="21623"/>
    <cellStyle name="20% - Accent5 4 2 3 4 5" xfId="21624"/>
    <cellStyle name="20% - Accent5 4 2 3 4 5 2" xfId="21625"/>
    <cellStyle name="20% - Accent5 4 2 3 4 5 3" xfId="21626"/>
    <cellStyle name="20% - Accent5 4 2 3 4 6" xfId="21627"/>
    <cellStyle name="20% - Accent5 4 2 3 4 6 2" xfId="21628"/>
    <cellStyle name="20% - Accent5 4 2 3 4 6 3" xfId="21629"/>
    <cellStyle name="20% - Accent5 4 2 3 4 7" xfId="21630"/>
    <cellStyle name="20% - Accent5 4 2 3 4 7 2" xfId="21631"/>
    <cellStyle name="20% - Accent5 4 2 3 4 8" xfId="21632"/>
    <cellStyle name="20% - Accent5 4 2 3 4 9" xfId="21633"/>
    <cellStyle name="20% - Accent5 4 2 3 5" xfId="21634"/>
    <cellStyle name="20% - Accent5 4 2 3 5 2" xfId="21635"/>
    <cellStyle name="20% - Accent5 4 2 3 5 2 2" xfId="21636"/>
    <cellStyle name="20% - Accent5 4 2 3 5 2 3" xfId="21637"/>
    <cellStyle name="20% - Accent5 4 2 3 5 3" xfId="21638"/>
    <cellStyle name="20% - Accent5 4 2 3 5 3 2" xfId="21639"/>
    <cellStyle name="20% - Accent5 4 2 3 5 3 3" xfId="21640"/>
    <cellStyle name="20% - Accent5 4 2 3 5 4" xfId="21641"/>
    <cellStyle name="20% - Accent5 4 2 3 5 4 2" xfId="21642"/>
    <cellStyle name="20% - Accent5 4 2 3 5 5" xfId="21643"/>
    <cellStyle name="20% - Accent5 4 2 3 5 6" xfId="21644"/>
    <cellStyle name="20% - Accent5 4 2 3 6" xfId="21645"/>
    <cellStyle name="20% - Accent5 4 2 3 6 2" xfId="21646"/>
    <cellStyle name="20% - Accent5 4 2 3 6 2 2" xfId="21647"/>
    <cellStyle name="20% - Accent5 4 2 3 6 2 3" xfId="21648"/>
    <cellStyle name="20% - Accent5 4 2 3 6 3" xfId="21649"/>
    <cellStyle name="20% - Accent5 4 2 3 6 3 2" xfId="21650"/>
    <cellStyle name="20% - Accent5 4 2 3 6 3 3" xfId="21651"/>
    <cellStyle name="20% - Accent5 4 2 3 6 4" xfId="21652"/>
    <cellStyle name="20% - Accent5 4 2 3 6 4 2" xfId="21653"/>
    <cellStyle name="20% - Accent5 4 2 3 6 5" xfId="21654"/>
    <cellStyle name="20% - Accent5 4 2 3 6 6" xfId="21655"/>
    <cellStyle name="20% - Accent5 4 2 3 7" xfId="21656"/>
    <cellStyle name="20% - Accent5 4 2 3 7 2" xfId="21657"/>
    <cellStyle name="20% - Accent5 4 2 3 7 2 2" xfId="21658"/>
    <cellStyle name="20% - Accent5 4 2 3 7 2 3" xfId="21659"/>
    <cellStyle name="20% - Accent5 4 2 3 7 3" xfId="21660"/>
    <cellStyle name="20% - Accent5 4 2 3 7 3 2" xfId="21661"/>
    <cellStyle name="20% - Accent5 4 2 3 7 4" xfId="21662"/>
    <cellStyle name="20% - Accent5 4 2 3 7 5" xfId="21663"/>
    <cellStyle name="20% - Accent5 4 2 3 8" xfId="21664"/>
    <cellStyle name="20% - Accent5 4 2 3 8 2" xfId="21665"/>
    <cellStyle name="20% - Accent5 4 2 3 8 3" xfId="21666"/>
    <cellStyle name="20% - Accent5 4 2 3 9" xfId="21667"/>
    <cellStyle name="20% - Accent5 4 2 3 9 2" xfId="21668"/>
    <cellStyle name="20% - Accent5 4 2 3 9 3" xfId="21669"/>
    <cellStyle name="20% - Accent5 4 2 4" xfId="1148"/>
    <cellStyle name="20% - Accent5 4 2 4 10" xfId="21670"/>
    <cellStyle name="20% - Accent5 4 2 4 2" xfId="1149"/>
    <cellStyle name="20% - Accent5 4 2 4 2 2" xfId="21671"/>
    <cellStyle name="20% - Accent5 4 2 4 2 2 2" xfId="21672"/>
    <cellStyle name="20% - Accent5 4 2 4 2 2 2 2" xfId="21673"/>
    <cellStyle name="20% - Accent5 4 2 4 2 2 2 3" xfId="21674"/>
    <cellStyle name="20% - Accent5 4 2 4 2 2 3" xfId="21675"/>
    <cellStyle name="20% - Accent5 4 2 4 2 2 3 2" xfId="21676"/>
    <cellStyle name="20% - Accent5 4 2 4 2 2 3 3" xfId="21677"/>
    <cellStyle name="20% - Accent5 4 2 4 2 2 4" xfId="21678"/>
    <cellStyle name="20% - Accent5 4 2 4 2 2 4 2" xfId="21679"/>
    <cellStyle name="20% - Accent5 4 2 4 2 2 5" xfId="21680"/>
    <cellStyle name="20% - Accent5 4 2 4 2 2 6" xfId="21681"/>
    <cellStyle name="20% - Accent5 4 2 4 2 3" xfId="21682"/>
    <cellStyle name="20% - Accent5 4 2 4 2 3 2" xfId="21683"/>
    <cellStyle name="20% - Accent5 4 2 4 2 3 2 2" xfId="21684"/>
    <cellStyle name="20% - Accent5 4 2 4 2 3 2 3" xfId="21685"/>
    <cellStyle name="20% - Accent5 4 2 4 2 3 3" xfId="21686"/>
    <cellStyle name="20% - Accent5 4 2 4 2 3 3 2" xfId="21687"/>
    <cellStyle name="20% - Accent5 4 2 4 2 3 3 3" xfId="21688"/>
    <cellStyle name="20% - Accent5 4 2 4 2 3 4" xfId="21689"/>
    <cellStyle name="20% - Accent5 4 2 4 2 3 4 2" xfId="21690"/>
    <cellStyle name="20% - Accent5 4 2 4 2 3 5" xfId="21691"/>
    <cellStyle name="20% - Accent5 4 2 4 2 3 6" xfId="21692"/>
    <cellStyle name="20% - Accent5 4 2 4 2 4" xfId="21693"/>
    <cellStyle name="20% - Accent5 4 2 4 2 4 2" xfId="21694"/>
    <cellStyle name="20% - Accent5 4 2 4 2 4 2 2" xfId="21695"/>
    <cellStyle name="20% - Accent5 4 2 4 2 4 2 3" xfId="21696"/>
    <cellStyle name="20% - Accent5 4 2 4 2 4 3" xfId="21697"/>
    <cellStyle name="20% - Accent5 4 2 4 2 4 3 2" xfId="21698"/>
    <cellStyle name="20% - Accent5 4 2 4 2 4 4" xfId="21699"/>
    <cellStyle name="20% - Accent5 4 2 4 2 4 5" xfId="21700"/>
    <cellStyle name="20% - Accent5 4 2 4 2 5" xfId="21701"/>
    <cellStyle name="20% - Accent5 4 2 4 2 5 2" xfId="21702"/>
    <cellStyle name="20% - Accent5 4 2 4 2 5 3" xfId="21703"/>
    <cellStyle name="20% - Accent5 4 2 4 2 6" xfId="21704"/>
    <cellStyle name="20% - Accent5 4 2 4 2 6 2" xfId="21705"/>
    <cellStyle name="20% - Accent5 4 2 4 2 6 3" xfId="21706"/>
    <cellStyle name="20% - Accent5 4 2 4 2 7" xfId="21707"/>
    <cellStyle name="20% - Accent5 4 2 4 2 7 2" xfId="21708"/>
    <cellStyle name="20% - Accent5 4 2 4 2 8" xfId="21709"/>
    <cellStyle name="20% - Accent5 4 2 4 2 9" xfId="21710"/>
    <cellStyle name="20% - Accent5 4 2 4 3" xfId="21711"/>
    <cellStyle name="20% - Accent5 4 2 4 3 2" xfId="21712"/>
    <cellStyle name="20% - Accent5 4 2 4 3 2 2" xfId="21713"/>
    <cellStyle name="20% - Accent5 4 2 4 3 2 3" xfId="21714"/>
    <cellStyle name="20% - Accent5 4 2 4 3 3" xfId="21715"/>
    <cellStyle name="20% - Accent5 4 2 4 3 3 2" xfId="21716"/>
    <cellStyle name="20% - Accent5 4 2 4 3 3 3" xfId="21717"/>
    <cellStyle name="20% - Accent5 4 2 4 3 4" xfId="21718"/>
    <cellStyle name="20% - Accent5 4 2 4 3 4 2" xfId="21719"/>
    <cellStyle name="20% - Accent5 4 2 4 3 5" xfId="21720"/>
    <cellStyle name="20% - Accent5 4 2 4 3 6" xfId="21721"/>
    <cellStyle name="20% - Accent5 4 2 4 4" xfId="21722"/>
    <cellStyle name="20% - Accent5 4 2 4 4 2" xfId="21723"/>
    <cellStyle name="20% - Accent5 4 2 4 4 2 2" xfId="21724"/>
    <cellStyle name="20% - Accent5 4 2 4 4 2 3" xfId="21725"/>
    <cellStyle name="20% - Accent5 4 2 4 4 3" xfId="21726"/>
    <cellStyle name="20% - Accent5 4 2 4 4 3 2" xfId="21727"/>
    <cellStyle name="20% - Accent5 4 2 4 4 3 3" xfId="21728"/>
    <cellStyle name="20% - Accent5 4 2 4 4 4" xfId="21729"/>
    <cellStyle name="20% - Accent5 4 2 4 4 4 2" xfId="21730"/>
    <cellStyle name="20% - Accent5 4 2 4 4 5" xfId="21731"/>
    <cellStyle name="20% - Accent5 4 2 4 4 6" xfId="21732"/>
    <cellStyle name="20% - Accent5 4 2 4 5" xfId="21733"/>
    <cellStyle name="20% - Accent5 4 2 4 5 2" xfId="21734"/>
    <cellStyle name="20% - Accent5 4 2 4 5 2 2" xfId="21735"/>
    <cellStyle name="20% - Accent5 4 2 4 5 2 3" xfId="21736"/>
    <cellStyle name="20% - Accent5 4 2 4 5 3" xfId="21737"/>
    <cellStyle name="20% - Accent5 4 2 4 5 3 2" xfId="21738"/>
    <cellStyle name="20% - Accent5 4 2 4 5 4" xfId="21739"/>
    <cellStyle name="20% - Accent5 4 2 4 5 5" xfId="21740"/>
    <cellStyle name="20% - Accent5 4 2 4 6" xfId="21741"/>
    <cellStyle name="20% - Accent5 4 2 4 6 2" xfId="21742"/>
    <cellStyle name="20% - Accent5 4 2 4 6 3" xfId="21743"/>
    <cellStyle name="20% - Accent5 4 2 4 7" xfId="21744"/>
    <cellStyle name="20% - Accent5 4 2 4 7 2" xfId="21745"/>
    <cellStyle name="20% - Accent5 4 2 4 7 3" xfId="21746"/>
    <cellStyle name="20% - Accent5 4 2 4 8" xfId="21747"/>
    <cellStyle name="20% - Accent5 4 2 4 8 2" xfId="21748"/>
    <cellStyle name="20% - Accent5 4 2 4 9" xfId="21749"/>
    <cellStyle name="20% - Accent5 4 2 5" xfId="1150"/>
    <cellStyle name="20% - Accent5 4 2 5 2" xfId="21750"/>
    <cellStyle name="20% - Accent5 4 2 5 2 2" xfId="21751"/>
    <cellStyle name="20% - Accent5 4 2 5 2 2 2" xfId="21752"/>
    <cellStyle name="20% - Accent5 4 2 5 2 2 3" xfId="21753"/>
    <cellStyle name="20% - Accent5 4 2 5 2 3" xfId="21754"/>
    <cellStyle name="20% - Accent5 4 2 5 2 3 2" xfId="21755"/>
    <cellStyle name="20% - Accent5 4 2 5 2 3 3" xfId="21756"/>
    <cellStyle name="20% - Accent5 4 2 5 2 4" xfId="21757"/>
    <cellStyle name="20% - Accent5 4 2 5 2 4 2" xfId="21758"/>
    <cellStyle name="20% - Accent5 4 2 5 2 5" xfId="21759"/>
    <cellStyle name="20% - Accent5 4 2 5 2 6" xfId="21760"/>
    <cellStyle name="20% - Accent5 4 2 5 3" xfId="21761"/>
    <cellStyle name="20% - Accent5 4 2 5 3 2" xfId="21762"/>
    <cellStyle name="20% - Accent5 4 2 5 3 2 2" xfId="21763"/>
    <cellStyle name="20% - Accent5 4 2 5 3 2 3" xfId="21764"/>
    <cellStyle name="20% - Accent5 4 2 5 3 3" xfId="21765"/>
    <cellStyle name="20% - Accent5 4 2 5 3 3 2" xfId="21766"/>
    <cellStyle name="20% - Accent5 4 2 5 3 3 3" xfId="21767"/>
    <cellStyle name="20% - Accent5 4 2 5 3 4" xfId="21768"/>
    <cellStyle name="20% - Accent5 4 2 5 3 4 2" xfId="21769"/>
    <cellStyle name="20% - Accent5 4 2 5 3 5" xfId="21770"/>
    <cellStyle name="20% - Accent5 4 2 5 3 6" xfId="21771"/>
    <cellStyle name="20% - Accent5 4 2 5 4" xfId="21772"/>
    <cellStyle name="20% - Accent5 4 2 5 4 2" xfId="21773"/>
    <cellStyle name="20% - Accent5 4 2 5 4 2 2" xfId="21774"/>
    <cellStyle name="20% - Accent5 4 2 5 4 2 3" xfId="21775"/>
    <cellStyle name="20% - Accent5 4 2 5 4 3" xfId="21776"/>
    <cellStyle name="20% - Accent5 4 2 5 4 3 2" xfId="21777"/>
    <cellStyle name="20% - Accent5 4 2 5 4 4" xfId="21778"/>
    <cellStyle name="20% - Accent5 4 2 5 4 5" xfId="21779"/>
    <cellStyle name="20% - Accent5 4 2 5 5" xfId="21780"/>
    <cellStyle name="20% - Accent5 4 2 5 5 2" xfId="21781"/>
    <cellStyle name="20% - Accent5 4 2 5 5 3" xfId="21782"/>
    <cellStyle name="20% - Accent5 4 2 5 6" xfId="21783"/>
    <cellStyle name="20% - Accent5 4 2 5 6 2" xfId="21784"/>
    <cellStyle name="20% - Accent5 4 2 5 6 3" xfId="21785"/>
    <cellStyle name="20% - Accent5 4 2 5 7" xfId="21786"/>
    <cellStyle name="20% - Accent5 4 2 5 7 2" xfId="21787"/>
    <cellStyle name="20% - Accent5 4 2 5 8" xfId="21788"/>
    <cellStyle name="20% - Accent5 4 2 5 9" xfId="21789"/>
    <cellStyle name="20% - Accent5 4 2 6" xfId="13884"/>
    <cellStyle name="20% - Accent5 4 2 6 2" xfId="21790"/>
    <cellStyle name="20% - Accent5 4 2 6 2 2" xfId="21791"/>
    <cellStyle name="20% - Accent5 4 2 6 2 2 2" xfId="21792"/>
    <cellStyle name="20% - Accent5 4 2 6 2 2 3" xfId="21793"/>
    <cellStyle name="20% - Accent5 4 2 6 2 3" xfId="21794"/>
    <cellStyle name="20% - Accent5 4 2 6 2 3 2" xfId="21795"/>
    <cellStyle name="20% - Accent5 4 2 6 2 3 3" xfId="21796"/>
    <cellStyle name="20% - Accent5 4 2 6 2 4" xfId="21797"/>
    <cellStyle name="20% - Accent5 4 2 6 2 4 2" xfId="21798"/>
    <cellStyle name="20% - Accent5 4 2 6 2 5" xfId="21799"/>
    <cellStyle name="20% - Accent5 4 2 6 2 6" xfId="21800"/>
    <cellStyle name="20% - Accent5 4 2 6 3" xfId="21801"/>
    <cellStyle name="20% - Accent5 4 2 6 3 2" xfId="21802"/>
    <cellStyle name="20% - Accent5 4 2 6 3 2 2" xfId="21803"/>
    <cellStyle name="20% - Accent5 4 2 6 3 2 3" xfId="21804"/>
    <cellStyle name="20% - Accent5 4 2 6 3 3" xfId="21805"/>
    <cellStyle name="20% - Accent5 4 2 6 3 3 2" xfId="21806"/>
    <cellStyle name="20% - Accent5 4 2 6 3 3 3" xfId="21807"/>
    <cellStyle name="20% - Accent5 4 2 6 3 4" xfId="21808"/>
    <cellStyle name="20% - Accent5 4 2 6 3 4 2" xfId="21809"/>
    <cellStyle name="20% - Accent5 4 2 6 3 5" xfId="21810"/>
    <cellStyle name="20% - Accent5 4 2 6 3 6" xfId="21811"/>
    <cellStyle name="20% - Accent5 4 2 6 4" xfId="21812"/>
    <cellStyle name="20% - Accent5 4 2 6 4 2" xfId="21813"/>
    <cellStyle name="20% - Accent5 4 2 6 4 2 2" xfId="21814"/>
    <cellStyle name="20% - Accent5 4 2 6 4 2 3" xfId="21815"/>
    <cellStyle name="20% - Accent5 4 2 6 4 3" xfId="21816"/>
    <cellStyle name="20% - Accent5 4 2 6 4 3 2" xfId="21817"/>
    <cellStyle name="20% - Accent5 4 2 6 4 4" xfId="21818"/>
    <cellStyle name="20% - Accent5 4 2 6 4 5" xfId="21819"/>
    <cellStyle name="20% - Accent5 4 2 6 5" xfId="21820"/>
    <cellStyle name="20% - Accent5 4 2 6 5 2" xfId="21821"/>
    <cellStyle name="20% - Accent5 4 2 6 5 3" xfId="21822"/>
    <cellStyle name="20% - Accent5 4 2 6 6" xfId="21823"/>
    <cellStyle name="20% - Accent5 4 2 6 6 2" xfId="21824"/>
    <cellStyle name="20% - Accent5 4 2 6 6 3" xfId="21825"/>
    <cellStyle name="20% - Accent5 4 2 6 7" xfId="21826"/>
    <cellStyle name="20% - Accent5 4 2 6 7 2" xfId="21827"/>
    <cellStyle name="20% - Accent5 4 2 6 8" xfId="21828"/>
    <cellStyle name="20% - Accent5 4 2 6 9" xfId="21829"/>
    <cellStyle name="20% - Accent5 4 2 7" xfId="21830"/>
    <cellStyle name="20% - Accent5 4 2 7 2" xfId="21831"/>
    <cellStyle name="20% - Accent5 4 2 7 2 2" xfId="21832"/>
    <cellStyle name="20% - Accent5 4 2 7 2 3" xfId="21833"/>
    <cellStyle name="20% - Accent5 4 2 7 3" xfId="21834"/>
    <cellStyle name="20% - Accent5 4 2 7 3 2" xfId="21835"/>
    <cellStyle name="20% - Accent5 4 2 7 3 3" xfId="21836"/>
    <cellStyle name="20% - Accent5 4 2 7 4" xfId="21837"/>
    <cellStyle name="20% - Accent5 4 2 7 4 2" xfId="21838"/>
    <cellStyle name="20% - Accent5 4 2 7 5" xfId="21839"/>
    <cellStyle name="20% - Accent5 4 2 7 6" xfId="21840"/>
    <cellStyle name="20% - Accent5 4 2 8" xfId="21841"/>
    <cellStyle name="20% - Accent5 4 2 8 2" xfId="21842"/>
    <cellStyle name="20% - Accent5 4 2 8 2 2" xfId="21843"/>
    <cellStyle name="20% - Accent5 4 2 8 2 3" xfId="21844"/>
    <cellStyle name="20% - Accent5 4 2 8 3" xfId="21845"/>
    <cellStyle name="20% - Accent5 4 2 8 3 2" xfId="21846"/>
    <cellStyle name="20% - Accent5 4 2 8 3 3" xfId="21847"/>
    <cellStyle name="20% - Accent5 4 2 8 4" xfId="21848"/>
    <cellStyle name="20% - Accent5 4 2 8 4 2" xfId="21849"/>
    <cellStyle name="20% - Accent5 4 2 8 5" xfId="21850"/>
    <cellStyle name="20% - Accent5 4 2 8 6" xfId="21851"/>
    <cellStyle name="20% - Accent5 4 2 9" xfId="21852"/>
    <cellStyle name="20% - Accent5 4 2 9 2" xfId="21853"/>
    <cellStyle name="20% - Accent5 4 2 9 2 2" xfId="21854"/>
    <cellStyle name="20% - Accent5 4 2 9 2 3" xfId="21855"/>
    <cellStyle name="20% - Accent5 4 2 9 3" xfId="21856"/>
    <cellStyle name="20% - Accent5 4 2 9 3 2" xfId="21857"/>
    <cellStyle name="20% - Accent5 4 2 9 4" xfId="21858"/>
    <cellStyle name="20% - Accent5 4 2 9 5" xfId="21859"/>
    <cellStyle name="20% - Accent5 4 3" xfId="1151"/>
    <cellStyle name="20% - Accent5 4 3 10" xfId="21860"/>
    <cellStyle name="20% - Accent5 4 3 10 2" xfId="21861"/>
    <cellStyle name="20% - Accent5 4 3 10 3" xfId="21862"/>
    <cellStyle name="20% - Accent5 4 3 11" xfId="21863"/>
    <cellStyle name="20% - Accent5 4 3 11 2" xfId="21864"/>
    <cellStyle name="20% - Accent5 4 3 12" xfId="21865"/>
    <cellStyle name="20% - Accent5 4 3 13" xfId="21866"/>
    <cellStyle name="20% - Accent5 4 3 14" xfId="21867"/>
    <cellStyle name="20% - Accent5 4 3 2" xfId="1152"/>
    <cellStyle name="20% - Accent5 4 3 2 10" xfId="21868"/>
    <cellStyle name="20% - Accent5 4 3 2 10 2" xfId="21869"/>
    <cellStyle name="20% - Accent5 4 3 2 11" xfId="21870"/>
    <cellStyle name="20% - Accent5 4 3 2 12" xfId="21871"/>
    <cellStyle name="20% - Accent5 4 3 2 2" xfId="1153"/>
    <cellStyle name="20% - Accent5 4 3 2 2 10" xfId="21872"/>
    <cellStyle name="20% - Accent5 4 3 2 2 2" xfId="1154"/>
    <cellStyle name="20% - Accent5 4 3 2 2 2 2" xfId="21873"/>
    <cellStyle name="20% - Accent5 4 3 2 2 2 2 2" xfId="21874"/>
    <cellStyle name="20% - Accent5 4 3 2 2 2 2 2 2" xfId="21875"/>
    <cellStyle name="20% - Accent5 4 3 2 2 2 2 2 3" xfId="21876"/>
    <cellStyle name="20% - Accent5 4 3 2 2 2 2 3" xfId="21877"/>
    <cellStyle name="20% - Accent5 4 3 2 2 2 2 3 2" xfId="21878"/>
    <cellStyle name="20% - Accent5 4 3 2 2 2 2 3 3" xfId="21879"/>
    <cellStyle name="20% - Accent5 4 3 2 2 2 2 4" xfId="21880"/>
    <cellStyle name="20% - Accent5 4 3 2 2 2 2 4 2" xfId="21881"/>
    <cellStyle name="20% - Accent5 4 3 2 2 2 2 5" xfId="21882"/>
    <cellStyle name="20% - Accent5 4 3 2 2 2 2 6" xfId="21883"/>
    <cellStyle name="20% - Accent5 4 3 2 2 2 3" xfId="21884"/>
    <cellStyle name="20% - Accent5 4 3 2 2 2 3 2" xfId="21885"/>
    <cellStyle name="20% - Accent5 4 3 2 2 2 3 2 2" xfId="21886"/>
    <cellStyle name="20% - Accent5 4 3 2 2 2 3 2 3" xfId="21887"/>
    <cellStyle name="20% - Accent5 4 3 2 2 2 3 3" xfId="21888"/>
    <cellStyle name="20% - Accent5 4 3 2 2 2 3 3 2" xfId="21889"/>
    <cellStyle name="20% - Accent5 4 3 2 2 2 3 3 3" xfId="21890"/>
    <cellStyle name="20% - Accent5 4 3 2 2 2 3 4" xfId="21891"/>
    <cellStyle name="20% - Accent5 4 3 2 2 2 3 4 2" xfId="21892"/>
    <cellStyle name="20% - Accent5 4 3 2 2 2 3 5" xfId="21893"/>
    <cellStyle name="20% - Accent5 4 3 2 2 2 3 6" xfId="21894"/>
    <cellStyle name="20% - Accent5 4 3 2 2 2 4" xfId="21895"/>
    <cellStyle name="20% - Accent5 4 3 2 2 2 4 2" xfId="21896"/>
    <cellStyle name="20% - Accent5 4 3 2 2 2 4 2 2" xfId="21897"/>
    <cellStyle name="20% - Accent5 4 3 2 2 2 4 2 3" xfId="21898"/>
    <cellStyle name="20% - Accent5 4 3 2 2 2 4 3" xfId="21899"/>
    <cellStyle name="20% - Accent5 4 3 2 2 2 4 3 2" xfId="21900"/>
    <cellStyle name="20% - Accent5 4 3 2 2 2 4 4" xfId="21901"/>
    <cellStyle name="20% - Accent5 4 3 2 2 2 4 5" xfId="21902"/>
    <cellStyle name="20% - Accent5 4 3 2 2 2 5" xfId="21903"/>
    <cellStyle name="20% - Accent5 4 3 2 2 2 5 2" xfId="21904"/>
    <cellStyle name="20% - Accent5 4 3 2 2 2 5 3" xfId="21905"/>
    <cellStyle name="20% - Accent5 4 3 2 2 2 6" xfId="21906"/>
    <cellStyle name="20% - Accent5 4 3 2 2 2 6 2" xfId="21907"/>
    <cellStyle name="20% - Accent5 4 3 2 2 2 6 3" xfId="21908"/>
    <cellStyle name="20% - Accent5 4 3 2 2 2 7" xfId="21909"/>
    <cellStyle name="20% - Accent5 4 3 2 2 2 7 2" xfId="21910"/>
    <cellStyle name="20% - Accent5 4 3 2 2 2 8" xfId="21911"/>
    <cellStyle name="20% - Accent5 4 3 2 2 2 9" xfId="21912"/>
    <cellStyle name="20% - Accent5 4 3 2 2 3" xfId="21913"/>
    <cellStyle name="20% - Accent5 4 3 2 2 3 2" xfId="21914"/>
    <cellStyle name="20% - Accent5 4 3 2 2 3 2 2" xfId="21915"/>
    <cellStyle name="20% - Accent5 4 3 2 2 3 2 3" xfId="21916"/>
    <cellStyle name="20% - Accent5 4 3 2 2 3 3" xfId="21917"/>
    <cellStyle name="20% - Accent5 4 3 2 2 3 3 2" xfId="21918"/>
    <cellStyle name="20% - Accent5 4 3 2 2 3 3 3" xfId="21919"/>
    <cellStyle name="20% - Accent5 4 3 2 2 3 4" xfId="21920"/>
    <cellStyle name="20% - Accent5 4 3 2 2 3 4 2" xfId="21921"/>
    <cellStyle name="20% - Accent5 4 3 2 2 3 5" xfId="21922"/>
    <cellStyle name="20% - Accent5 4 3 2 2 3 6" xfId="21923"/>
    <cellStyle name="20% - Accent5 4 3 2 2 4" xfId="21924"/>
    <cellStyle name="20% - Accent5 4 3 2 2 4 2" xfId="21925"/>
    <cellStyle name="20% - Accent5 4 3 2 2 4 2 2" xfId="21926"/>
    <cellStyle name="20% - Accent5 4 3 2 2 4 2 3" xfId="21927"/>
    <cellStyle name="20% - Accent5 4 3 2 2 4 3" xfId="21928"/>
    <cellStyle name="20% - Accent5 4 3 2 2 4 3 2" xfId="21929"/>
    <cellStyle name="20% - Accent5 4 3 2 2 4 3 3" xfId="21930"/>
    <cellStyle name="20% - Accent5 4 3 2 2 4 4" xfId="21931"/>
    <cellStyle name="20% - Accent5 4 3 2 2 4 4 2" xfId="21932"/>
    <cellStyle name="20% - Accent5 4 3 2 2 4 5" xfId="21933"/>
    <cellStyle name="20% - Accent5 4 3 2 2 4 6" xfId="21934"/>
    <cellStyle name="20% - Accent5 4 3 2 2 5" xfId="21935"/>
    <cellStyle name="20% - Accent5 4 3 2 2 5 2" xfId="21936"/>
    <cellStyle name="20% - Accent5 4 3 2 2 5 2 2" xfId="21937"/>
    <cellStyle name="20% - Accent5 4 3 2 2 5 2 3" xfId="21938"/>
    <cellStyle name="20% - Accent5 4 3 2 2 5 3" xfId="21939"/>
    <cellStyle name="20% - Accent5 4 3 2 2 5 3 2" xfId="21940"/>
    <cellStyle name="20% - Accent5 4 3 2 2 5 4" xfId="21941"/>
    <cellStyle name="20% - Accent5 4 3 2 2 5 5" xfId="21942"/>
    <cellStyle name="20% - Accent5 4 3 2 2 6" xfId="21943"/>
    <cellStyle name="20% - Accent5 4 3 2 2 6 2" xfId="21944"/>
    <cellStyle name="20% - Accent5 4 3 2 2 6 3" xfId="21945"/>
    <cellStyle name="20% - Accent5 4 3 2 2 7" xfId="21946"/>
    <cellStyle name="20% - Accent5 4 3 2 2 7 2" xfId="21947"/>
    <cellStyle name="20% - Accent5 4 3 2 2 7 3" xfId="21948"/>
    <cellStyle name="20% - Accent5 4 3 2 2 8" xfId="21949"/>
    <cellStyle name="20% - Accent5 4 3 2 2 8 2" xfId="21950"/>
    <cellStyle name="20% - Accent5 4 3 2 2 9" xfId="21951"/>
    <cellStyle name="20% - Accent5 4 3 2 3" xfId="1155"/>
    <cellStyle name="20% - Accent5 4 3 2 3 2" xfId="21952"/>
    <cellStyle name="20% - Accent5 4 3 2 3 2 2" xfId="21953"/>
    <cellStyle name="20% - Accent5 4 3 2 3 2 2 2" xfId="21954"/>
    <cellStyle name="20% - Accent5 4 3 2 3 2 2 3" xfId="21955"/>
    <cellStyle name="20% - Accent5 4 3 2 3 2 3" xfId="21956"/>
    <cellStyle name="20% - Accent5 4 3 2 3 2 3 2" xfId="21957"/>
    <cellStyle name="20% - Accent5 4 3 2 3 2 3 3" xfId="21958"/>
    <cellStyle name="20% - Accent5 4 3 2 3 2 4" xfId="21959"/>
    <cellStyle name="20% - Accent5 4 3 2 3 2 4 2" xfId="21960"/>
    <cellStyle name="20% - Accent5 4 3 2 3 2 5" xfId="21961"/>
    <cellStyle name="20% - Accent5 4 3 2 3 2 6" xfId="21962"/>
    <cellStyle name="20% - Accent5 4 3 2 3 3" xfId="21963"/>
    <cellStyle name="20% - Accent5 4 3 2 3 3 2" xfId="21964"/>
    <cellStyle name="20% - Accent5 4 3 2 3 3 2 2" xfId="21965"/>
    <cellStyle name="20% - Accent5 4 3 2 3 3 2 3" xfId="21966"/>
    <cellStyle name="20% - Accent5 4 3 2 3 3 3" xfId="21967"/>
    <cellStyle name="20% - Accent5 4 3 2 3 3 3 2" xfId="21968"/>
    <cellStyle name="20% - Accent5 4 3 2 3 3 3 3" xfId="21969"/>
    <cellStyle name="20% - Accent5 4 3 2 3 3 4" xfId="21970"/>
    <cellStyle name="20% - Accent5 4 3 2 3 3 4 2" xfId="21971"/>
    <cellStyle name="20% - Accent5 4 3 2 3 3 5" xfId="21972"/>
    <cellStyle name="20% - Accent5 4 3 2 3 3 6" xfId="21973"/>
    <cellStyle name="20% - Accent5 4 3 2 3 4" xfId="21974"/>
    <cellStyle name="20% - Accent5 4 3 2 3 4 2" xfId="21975"/>
    <cellStyle name="20% - Accent5 4 3 2 3 4 2 2" xfId="21976"/>
    <cellStyle name="20% - Accent5 4 3 2 3 4 2 3" xfId="21977"/>
    <cellStyle name="20% - Accent5 4 3 2 3 4 3" xfId="21978"/>
    <cellStyle name="20% - Accent5 4 3 2 3 4 3 2" xfId="21979"/>
    <cellStyle name="20% - Accent5 4 3 2 3 4 4" xfId="21980"/>
    <cellStyle name="20% - Accent5 4 3 2 3 4 5" xfId="21981"/>
    <cellStyle name="20% - Accent5 4 3 2 3 5" xfId="21982"/>
    <cellStyle name="20% - Accent5 4 3 2 3 5 2" xfId="21983"/>
    <cellStyle name="20% - Accent5 4 3 2 3 5 3" xfId="21984"/>
    <cellStyle name="20% - Accent5 4 3 2 3 6" xfId="21985"/>
    <cellStyle name="20% - Accent5 4 3 2 3 6 2" xfId="21986"/>
    <cellStyle name="20% - Accent5 4 3 2 3 6 3" xfId="21987"/>
    <cellStyle name="20% - Accent5 4 3 2 3 7" xfId="21988"/>
    <cellStyle name="20% - Accent5 4 3 2 3 7 2" xfId="21989"/>
    <cellStyle name="20% - Accent5 4 3 2 3 8" xfId="21990"/>
    <cellStyle name="20% - Accent5 4 3 2 3 9" xfId="21991"/>
    <cellStyle name="20% - Accent5 4 3 2 4" xfId="21992"/>
    <cellStyle name="20% - Accent5 4 3 2 4 2" xfId="21993"/>
    <cellStyle name="20% - Accent5 4 3 2 4 2 2" xfId="21994"/>
    <cellStyle name="20% - Accent5 4 3 2 4 2 2 2" xfId="21995"/>
    <cellStyle name="20% - Accent5 4 3 2 4 2 2 3" xfId="21996"/>
    <cellStyle name="20% - Accent5 4 3 2 4 2 3" xfId="21997"/>
    <cellStyle name="20% - Accent5 4 3 2 4 2 3 2" xfId="21998"/>
    <cellStyle name="20% - Accent5 4 3 2 4 2 3 3" xfId="21999"/>
    <cellStyle name="20% - Accent5 4 3 2 4 2 4" xfId="22000"/>
    <cellStyle name="20% - Accent5 4 3 2 4 2 4 2" xfId="22001"/>
    <cellStyle name="20% - Accent5 4 3 2 4 2 5" xfId="22002"/>
    <cellStyle name="20% - Accent5 4 3 2 4 2 6" xfId="22003"/>
    <cellStyle name="20% - Accent5 4 3 2 4 3" xfId="22004"/>
    <cellStyle name="20% - Accent5 4 3 2 4 3 2" xfId="22005"/>
    <cellStyle name="20% - Accent5 4 3 2 4 3 2 2" xfId="22006"/>
    <cellStyle name="20% - Accent5 4 3 2 4 3 2 3" xfId="22007"/>
    <cellStyle name="20% - Accent5 4 3 2 4 3 3" xfId="22008"/>
    <cellStyle name="20% - Accent5 4 3 2 4 3 3 2" xfId="22009"/>
    <cellStyle name="20% - Accent5 4 3 2 4 3 3 3" xfId="22010"/>
    <cellStyle name="20% - Accent5 4 3 2 4 3 4" xfId="22011"/>
    <cellStyle name="20% - Accent5 4 3 2 4 3 4 2" xfId="22012"/>
    <cellStyle name="20% - Accent5 4 3 2 4 3 5" xfId="22013"/>
    <cellStyle name="20% - Accent5 4 3 2 4 3 6" xfId="22014"/>
    <cellStyle name="20% - Accent5 4 3 2 4 4" xfId="22015"/>
    <cellStyle name="20% - Accent5 4 3 2 4 4 2" xfId="22016"/>
    <cellStyle name="20% - Accent5 4 3 2 4 4 2 2" xfId="22017"/>
    <cellStyle name="20% - Accent5 4 3 2 4 4 2 3" xfId="22018"/>
    <cellStyle name="20% - Accent5 4 3 2 4 4 3" xfId="22019"/>
    <cellStyle name="20% - Accent5 4 3 2 4 4 3 2" xfId="22020"/>
    <cellStyle name="20% - Accent5 4 3 2 4 4 4" xfId="22021"/>
    <cellStyle name="20% - Accent5 4 3 2 4 4 5" xfId="22022"/>
    <cellStyle name="20% - Accent5 4 3 2 4 5" xfId="22023"/>
    <cellStyle name="20% - Accent5 4 3 2 4 5 2" xfId="22024"/>
    <cellStyle name="20% - Accent5 4 3 2 4 5 3" xfId="22025"/>
    <cellStyle name="20% - Accent5 4 3 2 4 6" xfId="22026"/>
    <cellStyle name="20% - Accent5 4 3 2 4 6 2" xfId="22027"/>
    <cellStyle name="20% - Accent5 4 3 2 4 6 3" xfId="22028"/>
    <cellStyle name="20% - Accent5 4 3 2 4 7" xfId="22029"/>
    <cellStyle name="20% - Accent5 4 3 2 4 7 2" xfId="22030"/>
    <cellStyle name="20% - Accent5 4 3 2 4 8" xfId="22031"/>
    <cellStyle name="20% - Accent5 4 3 2 4 9" xfId="22032"/>
    <cellStyle name="20% - Accent5 4 3 2 5" xfId="22033"/>
    <cellStyle name="20% - Accent5 4 3 2 5 2" xfId="22034"/>
    <cellStyle name="20% - Accent5 4 3 2 5 2 2" xfId="22035"/>
    <cellStyle name="20% - Accent5 4 3 2 5 2 3" xfId="22036"/>
    <cellStyle name="20% - Accent5 4 3 2 5 3" xfId="22037"/>
    <cellStyle name="20% - Accent5 4 3 2 5 3 2" xfId="22038"/>
    <cellStyle name="20% - Accent5 4 3 2 5 3 3" xfId="22039"/>
    <cellStyle name="20% - Accent5 4 3 2 5 4" xfId="22040"/>
    <cellStyle name="20% - Accent5 4 3 2 5 4 2" xfId="22041"/>
    <cellStyle name="20% - Accent5 4 3 2 5 5" xfId="22042"/>
    <cellStyle name="20% - Accent5 4 3 2 5 6" xfId="22043"/>
    <cellStyle name="20% - Accent5 4 3 2 6" xfId="22044"/>
    <cellStyle name="20% - Accent5 4 3 2 6 2" xfId="22045"/>
    <cellStyle name="20% - Accent5 4 3 2 6 2 2" xfId="22046"/>
    <cellStyle name="20% - Accent5 4 3 2 6 2 3" xfId="22047"/>
    <cellStyle name="20% - Accent5 4 3 2 6 3" xfId="22048"/>
    <cellStyle name="20% - Accent5 4 3 2 6 3 2" xfId="22049"/>
    <cellStyle name="20% - Accent5 4 3 2 6 3 3" xfId="22050"/>
    <cellStyle name="20% - Accent5 4 3 2 6 4" xfId="22051"/>
    <cellStyle name="20% - Accent5 4 3 2 6 4 2" xfId="22052"/>
    <cellStyle name="20% - Accent5 4 3 2 6 5" xfId="22053"/>
    <cellStyle name="20% - Accent5 4 3 2 6 6" xfId="22054"/>
    <cellStyle name="20% - Accent5 4 3 2 7" xfId="22055"/>
    <cellStyle name="20% - Accent5 4 3 2 7 2" xfId="22056"/>
    <cellStyle name="20% - Accent5 4 3 2 7 2 2" xfId="22057"/>
    <cellStyle name="20% - Accent5 4 3 2 7 2 3" xfId="22058"/>
    <cellStyle name="20% - Accent5 4 3 2 7 3" xfId="22059"/>
    <cellStyle name="20% - Accent5 4 3 2 7 3 2" xfId="22060"/>
    <cellStyle name="20% - Accent5 4 3 2 7 4" xfId="22061"/>
    <cellStyle name="20% - Accent5 4 3 2 7 5" xfId="22062"/>
    <cellStyle name="20% - Accent5 4 3 2 8" xfId="22063"/>
    <cellStyle name="20% - Accent5 4 3 2 8 2" xfId="22064"/>
    <cellStyle name="20% - Accent5 4 3 2 8 3" xfId="22065"/>
    <cellStyle name="20% - Accent5 4 3 2 9" xfId="22066"/>
    <cellStyle name="20% - Accent5 4 3 2 9 2" xfId="22067"/>
    <cellStyle name="20% - Accent5 4 3 2 9 3" xfId="22068"/>
    <cellStyle name="20% - Accent5 4 3 3" xfId="1156"/>
    <cellStyle name="20% - Accent5 4 3 3 10" xfId="22069"/>
    <cellStyle name="20% - Accent5 4 3 3 2" xfId="1157"/>
    <cellStyle name="20% - Accent5 4 3 3 2 2" xfId="22070"/>
    <cellStyle name="20% - Accent5 4 3 3 2 2 2" xfId="22071"/>
    <cellStyle name="20% - Accent5 4 3 3 2 2 2 2" xfId="22072"/>
    <cellStyle name="20% - Accent5 4 3 3 2 2 2 3" xfId="22073"/>
    <cellStyle name="20% - Accent5 4 3 3 2 2 3" xfId="22074"/>
    <cellStyle name="20% - Accent5 4 3 3 2 2 3 2" xfId="22075"/>
    <cellStyle name="20% - Accent5 4 3 3 2 2 3 3" xfId="22076"/>
    <cellStyle name="20% - Accent5 4 3 3 2 2 4" xfId="22077"/>
    <cellStyle name="20% - Accent5 4 3 3 2 2 4 2" xfId="22078"/>
    <cellStyle name="20% - Accent5 4 3 3 2 2 5" xfId="22079"/>
    <cellStyle name="20% - Accent5 4 3 3 2 2 6" xfId="22080"/>
    <cellStyle name="20% - Accent5 4 3 3 2 3" xfId="22081"/>
    <cellStyle name="20% - Accent5 4 3 3 2 3 2" xfId="22082"/>
    <cellStyle name="20% - Accent5 4 3 3 2 3 2 2" xfId="22083"/>
    <cellStyle name="20% - Accent5 4 3 3 2 3 2 3" xfId="22084"/>
    <cellStyle name="20% - Accent5 4 3 3 2 3 3" xfId="22085"/>
    <cellStyle name="20% - Accent5 4 3 3 2 3 3 2" xfId="22086"/>
    <cellStyle name="20% - Accent5 4 3 3 2 3 3 3" xfId="22087"/>
    <cellStyle name="20% - Accent5 4 3 3 2 3 4" xfId="22088"/>
    <cellStyle name="20% - Accent5 4 3 3 2 3 4 2" xfId="22089"/>
    <cellStyle name="20% - Accent5 4 3 3 2 3 5" xfId="22090"/>
    <cellStyle name="20% - Accent5 4 3 3 2 3 6" xfId="22091"/>
    <cellStyle name="20% - Accent5 4 3 3 2 4" xfId="22092"/>
    <cellStyle name="20% - Accent5 4 3 3 2 4 2" xfId="22093"/>
    <cellStyle name="20% - Accent5 4 3 3 2 4 2 2" xfId="22094"/>
    <cellStyle name="20% - Accent5 4 3 3 2 4 2 3" xfId="22095"/>
    <cellStyle name="20% - Accent5 4 3 3 2 4 3" xfId="22096"/>
    <cellStyle name="20% - Accent5 4 3 3 2 4 3 2" xfId="22097"/>
    <cellStyle name="20% - Accent5 4 3 3 2 4 4" xfId="22098"/>
    <cellStyle name="20% - Accent5 4 3 3 2 4 5" xfId="22099"/>
    <cellStyle name="20% - Accent5 4 3 3 2 5" xfId="22100"/>
    <cellStyle name="20% - Accent5 4 3 3 2 5 2" xfId="22101"/>
    <cellStyle name="20% - Accent5 4 3 3 2 5 3" xfId="22102"/>
    <cellStyle name="20% - Accent5 4 3 3 2 6" xfId="22103"/>
    <cellStyle name="20% - Accent5 4 3 3 2 6 2" xfId="22104"/>
    <cellStyle name="20% - Accent5 4 3 3 2 6 3" xfId="22105"/>
    <cellStyle name="20% - Accent5 4 3 3 2 7" xfId="22106"/>
    <cellStyle name="20% - Accent5 4 3 3 2 7 2" xfId="22107"/>
    <cellStyle name="20% - Accent5 4 3 3 2 8" xfId="22108"/>
    <cellStyle name="20% - Accent5 4 3 3 2 9" xfId="22109"/>
    <cellStyle name="20% - Accent5 4 3 3 3" xfId="22110"/>
    <cellStyle name="20% - Accent5 4 3 3 3 2" xfId="22111"/>
    <cellStyle name="20% - Accent5 4 3 3 3 2 2" xfId="22112"/>
    <cellStyle name="20% - Accent5 4 3 3 3 2 3" xfId="22113"/>
    <cellStyle name="20% - Accent5 4 3 3 3 3" xfId="22114"/>
    <cellStyle name="20% - Accent5 4 3 3 3 3 2" xfId="22115"/>
    <cellStyle name="20% - Accent5 4 3 3 3 3 3" xfId="22116"/>
    <cellStyle name="20% - Accent5 4 3 3 3 4" xfId="22117"/>
    <cellStyle name="20% - Accent5 4 3 3 3 4 2" xfId="22118"/>
    <cellStyle name="20% - Accent5 4 3 3 3 5" xfId="22119"/>
    <cellStyle name="20% - Accent5 4 3 3 3 6" xfId="22120"/>
    <cellStyle name="20% - Accent5 4 3 3 4" xfId="22121"/>
    <cellStyle name="20% - Accent5 4 3 3 4 2" xfId="22122"/>
    <cellStyle name="20% - Accent5 4 3 3 4 2 2" xfId="22123"/>
    <cellStyle name="20% - Accent5 4 3 3 4 2 3" xfId="22124"/>
    <cellStyle name="20% - Accent5 4 3 3 4 3" xfId="22125"/>
    <cellStyle name="20% - Accent5 4 3 3 4 3 2" xfId="22126"/>
    <cellStyle name="20% - Accent5 4 3 3 4 3 3" xfId="22127"/>
    <cellStyle name="20% - Accent5 4 3 3 4 4" xfId="22128"/>
    <cellStyle name="20% - Accent5 4 3 3 4 4 2" xfId="22129"/>
    <cellStyle name="20% - Accent5 4 3 3 4 5" xfId="22130"/>
    <cellStyle name="20% - Accent5 4 3 3 4 6" xfId="22131"/>
    <cellStyle name="20% - Accent5 4 3 3 5" xfId="22132"/>
    <cellStyle name="20% - Accent5 4 3 3 5 2" xfId="22133"/>
    <cellStyle name="20% - Accent5 4 3 3 5 2 2" xfId="22134"/>
    <cellStyle name="20% - Accent5 4 3 3 5 2 3" xfId="22135"/>
    <cellStyle name="20% - Accent5 4 3 3 5 3" xfId="22136"/>
    <cellStyle name="20% - Accent5 4 3 3 5 3 2" xfId="22137"/>
    <cellStyle name="20% - Accent5 4 3 3 5 4" xfId="22138"/>
    <cellStyle name="20% - Accent5 4 3 3 5 5" xfId="22139"/>
    <cellStyle name="20% - Accent5 4 3 3 6" xfId="22140"/>
    <cellStyle name="20% - Accent5 4 3 3 6 2" xfId="22141"/>
    <cellStyle name="20% - Accent5 4 3 3 6 3" xfId="22142"/>
    <cellStyle name="20% - Accent5 4 3 3 7" xfId="22143"/>
    <cellStyle name="20% - Accent5 4 3 3 7 2" xfId="22144"/>
    <cellStyle name="20% - Accent5 4 3 3 7 3" xfId="22145"/>
    <cellStyle name="20% - Accent5 4 3 3 8" xfId="22146"/>
    <cellStyle name="20% - Accent5 4 3 3 8 2" xfId="22147"/>
    <cellStyle name="20% - Accent5 4 3 3 9" xfId="22148"/>
    <cellStyle name="20% - Accent5 4 3 4" xfId="1158"/>
    <cellStyle name="20% - Accent5 4 3 4 2" xfId="22149"/>
    <cellStyle name="20% - Accent5 4 3 4 2 2" xfId="22150"/>
    <cellStyle name="20% - Accent5 4 3 4 2 2 2" xfId="22151"/>
    <cellStyle name="20% - Accent5 4 3 4 2 2 3" xfId="22152"/>
    <cellStyle name="20% - Accent5 4 3 4 2 3" xfId="22153"/>
    <cellStyle name="20% - Accent5 4 3 4 2 3 2" xfId="22154"/>
    <cellStyle name="20% - Accent5 4 3 4 2 3 3" xfId="22155"/>
    <cellStyle name="20% - Accent5 4 3 4 2 4" xfId="22156"/>
    <cellStyle name="20% - Accent5 4 3 4 2 4 2" xfId="22157"/>
    <cellStyle name="20% - Accent5 4 3 4 2 5" xfId="22158"/>
    <cellStyle name="20% - Accent5 4 3 4 2 6" xfId="22159"/>
    <cellStyle name="20% - Accent5 4 3 4 3" xfId="22160"/>
    <cellStyle name="20% - Accent5 4 3 4 3 2" xfId="22161"/>
    <cellStyle name="20% - Accent5 4 3 4 3 2 2" xfId="22162"/>
    <cellStyle name="20% - Accent5 4 3 4 3 2 3" xfId="22163"/>
    <cellStyle name="20% - Accent5 4 3 4 3 3" xfId="22164"/>
    <cellStyle name="20% - Accent5 4 3 4 3 3 2" xfId="22165"/>
    <cellStyle name="20% - Accent5 4 3 4 3 3 3" xfId="22166"/>
    <cellStyle name="20% - Accent5 4 3 4 3 4" xfId="22167"/>
    <cellStyle name="20% - Accent5 4 3 4 3 4 2" xfId="22168"/>
    <cellStyle name="20% - Accent5 4 3 4 3 5" xfId="22169"/>
    <cellStyle name="20% - Accent5 4 3 4 3 6" xfId="22170"/>
    <cellStyle name="20% - Accent5 4 3 4 4" xfId="22171"/>
    <cellStyle name="20% - Accent5 4 3 4 4 2" xfId="22172"/>
    <cellStyle name="20% - Accent5 4 3 4 4 2 2" xfId="22173"/>
    <cellStyle name="20% - Accent5 4 3 4 4 2 3" xfId="22174"/>
    <cellStyle name="20% - Accent5 4 3 4 4 3" xfId="22175"/>
    <cellStyle name="20% - Accent5 4 3 4 4 3 2" xfId="22176"/>
    <cellStyle name="20% - Accent5 4 3 4 4 4" xfId="22177"/>
    <cellStyle name="20% - Accent5 4 3 4 4 5" xfId="22178"/>
    <cellStyle name="20% - Accent5 4 3 4 5" xfId="22179"/>
    <cellStyle name="20% - Accent5 4 3 4 5 2" xfId="22180"/>
    <cellStyle name="20% - Accent5 4 3 4 5 3" xfId="22181"/>
    <cellStyle name="20% - Accent5 4 3 4 6" xfId="22182"/>
    <cellStyle name="20% - Accent5 4 3 4 6 2" xfId="22183"/>
    <cellStyle name="20% - Accent5 4 3 4 6 3" xfId="22184"/>
    <cellStyle name="20% - Accent5 4 3 4 7" xfId="22185"/>
    <cellStyle name="20% - Accent5 4 3 4 7 2" xfId="22186"/>
    <cellStyle name="20% - Accent5 4 3 4 8" xfId="22187"/>
    <cellStyle name="20% - Accent5 4 3 4 9" xfId="22188"/>
    <cellStyle name="20% - Accent5 4 3 5" xfId="8829"/>
    <cellStyle name="20% - Accent5 4 3 5 2" xfId="22189"/>
    <cellStyle name="20% - Accent5 4 3 5 2 2" xfId="22190"/>
    <cellStyle name="20% - Accent5 4 3 5 2 2 2" xfId="22191"/>
    <cellStyle name="20% - Accent5 4 3 5 2 2 3" xfId="22192"/>
    <cellStyle name="20% - Accent5 4 3 5 2 3" xfId="22193"/>
    <cellStyle name="20% - Accent5 4 3 5 2 3 2" xfId="22194"/>
    <cellStyle name="20% - Accent5 4 3 5 2 3 3" xfId="22195"/>
    <cellStyle name="20% - Accent5 4 3 5 2 4" xfId="22196"/>
    <cellStyle name="20% - Accent5 4 3 5 2 4 2" xfId="22197"/>
    <cellStyle name="20% - Accent5 4 3 5 2 5" xfId="22198"/>
    <cellStyle name="20% - Accent5 4 3 5 2 6" xfId="22199"/>
    <cellStyle name="20% - Accent5 4 3 5 3" xfId="22200"/>
    <cellStyle name="20% - Accent5 4 3 5 3 2" xfId="22201"/>
    <cellStyle name="20% - Accent5 4 3 5 3 2 2" xfId="22202"/>
    <cellStyle name="20% - Accent5 4 3 5 3 2 3" xfId="22203"/>
    <cellStyle name="20% - Accent5 4 3 5 3 3" xfId="22204"/>
    <cellStyle name="20% - Accent5 4 3 5 3 3 2" xfId="22205"/>
    <cellStyle name="20% - Accent5 4 3 5 3 3 3" xfId="22206"/>
    <cellStyle name="20% - Accent5 4 3 5 3 4" xfId="22207"/>
    <cellStyle name="20% - Accent5 4 3 5 3 4 2" xfId="22208"/>
    <cellStyle name="20% - Accent5 4 3 5 3 5" xfId="22209"/>
    <cellStyle name="20% - Accent5 4 3 5 3 6" xfId="22210"/>
    <cellStyle name="20% - Accent5 4 3 5 4" xfId="22211"/>
    <cellStyle name="20% - Accent5 4 3 5 4 2" xfId="22212"/>
    <cellStyle name="20% - Accent5 4 3 5 4 2 2" xfId="22213"/>
    <cellStyle name="20% - Accent5 4 3 5 4 2 3" xfId="22214"/>
    <cellStyle name="20% - Accent5 4 3 5 4 3" xfId="22215"/>
    <cellStyle name="20% - Accent5 4 3 5 4 3 2" xfId="22216"/>
    <cellStyle name="20% - Accent5 4 3 5 4 4" xfId="22217"/>
    <cellStyle name="20% - Accent5 4 3 5 4 5" xfId="22218"/>
    <cellStyle name="20% - Accent5 4 3 5 5" xfId="22219"/>
    <cellStyle name="20% - Accent5 4 3 5 5 2" xfId="22220"/>
    <cellStyle name="20% - Accent5 4 3 5 5 3" xfId="22221"/>
    <cellStyle name="20% - Accent5 4 3 5 6" xfId="22222"/>
    <cellStyle name="20% - Accent5 4 3 5 6 2" xfId="22223"/>
    <cellStyle name="20% - Accent5 4 3 5 6 3" xfId="22224"/>
    <cellStyle name="20% - Accent5 4 3 5 7" xfId="22225"/>
    <cellStyle name="20% - Accent5 4 3 5 7 2" xfId="22226"/>
    <cellStyle name="20% - Accent5 4 3 5 8" xfId="22227"/>
    <cellStyle name="20% - Accent5 4 3 5 9" xfId="22228"/>
    <cellStyle name="20% - Accent5 4 3 6" xfId="22229"/>
    <cellStyle name="20% - Accent5 4 3 6 2" xfId="22230"/>
    <cellStyle name="20% - Accent5 4 3 6 2 2" xfId="22231"/>
    <cellStyle name="20% - Accent5 4 3 6 2 3" xfId="22232"/>
    <cellStyle name="20% - Accent5 4 3 6 3" xfId="22233"/>
    <cellStyle name="20% - Accent5 4 3 6 3 2" xfId="22234"/>
    <cellStyle name="20% - Accent5 4 3 6 3 3" xfId="22235"/>
    <cellStyle name="20% - Accent5 4 3 6 4" xfId="22236"/>
    <cellStyle name="20% - Accent5 4 3 6 4 2" xfId="22237"/>
    <cellStyle name="20% - Accent5 4 3 6 5" xfId="22238"/>
    <cellStyle name="20% - Accent5 4 3 6 6" xfId="22239"/>
    <cellStyle name="20% - Accent5 4 3 7" xfId="22240"/>
    <cellStyle name="20% - Accent5 4 3 7 2" xfId="22241"/>
    <cellStyle name="20% - Accent5 4 3 7 2 2" xfId="22242"/>
    <cellStyle name="20% - Accent5 4 3 7 2 3" xfId="22243"/>
    <cellStyle name="20% - Accent5 4 3 7 3" xfId="22244"/>
    <cellStyle name="20% - Accent5 4 3 7 3 2" xfId="22245"/>
    <cellStyle name="20% - Accent5 4 3 7 3 3" xfId="22246"/>
    <cellStyle name="20% - Accent5 4 3 7 4" xfId="22247"/>
    <cellStyle name="20% - Accent5 4 3 7 4 2" xfId="22248"/>
    <cellStyle name="20% - Accent5 4 3 7 5" xfId="22249"/>
    <cellStyle name="20% - Accent5 4 3 7 6" xfId="22250"/>
    <cellStyle name="20% - Accent5 4 3 8" xfId="22251"/>
    <cellStyle name="20% - Accent5 4 3 8 2" xfId="22252"/>
    <cellStyle name="20% - Accent5 4 3 8 2 2" xfId="22253"/>
    <cellStyle name="20% - Accent5 4 3 8 2 3" xfId="22254"/>
    <cellStyle name="20% - Accent5 4 3 8 3" xfId="22255"/>
    <cellStyle name="20% - Accent5 4 3 8 3 2" xfId="22256"/>
    <cellStyle name="20% - Accent5 4 3 8 4" xfId="22257"/>
    <cellStyle name="20% - Accent5 4 3 8 5" xfId="22258"/>
    <cellStyle name="20% - Accent5 4 3 9" xfId="22259"/>
    <cellStyle name="20% - Accent5 4 3 9 2" xfId="22260"/>
    <cellStyle name="20% - Accent5 4 3 9 3" xfId="22261"/>
    <cellStyle name="20% - Accent5 4 4" xfId="1159"/>
    <cellStyle name="20% - Accent5 4 4 10" xfId="22262"/>
    <cellStyle name="20% - Accent5 4 4 10 2" xfId="22263"/>
    <cellStyle name="20% - Accent5 4 4 11" xfId="22264"/>
    <cellStyle name="20% - Accent5 4 4 12" xfId="22265"/>
    <cellStyle name="20% - Accent5 4 4 2" xfId="1160"/>
    <cellStyle name="20% - Accent5 4 4 2 10" xfId="22266"/>
    <cellStyle name="20% - Accent5 4 4 2 2" xfId="1161"/>
    <cellStyle name="20% - Accent5 4 4 2 2 2" xfId="22267"/>
    <cellStyle name="20% - Accent5 4 4 2 2 2 2" xfId="22268"/>
    <cellStyle name="20% - Accent5 4 4 2 2 2 2 2" xfId="22269"/>
    <cellStyle name="20% - Accent5 4 4 2 2 2 2 3" xfId="22270"/>
    <cellStyle name="20% - Accent5 4 4 2 2 2 3" xfId="22271"/>
    <cellStyle name="20% - Accent5 4 4 2 2 2 3 2" xfId="22272"/>
    <cellStyle name="20% - Accent5 4 4 2 2 2 3 3" xfId="22273"/>
    <cellStyle name="20% - Accent5 4 4 2 2 2 4" xfId="22274"/>
    <cellStyle name="20% - Accent5 4 4 2 2 2 4 2" xfId="22275"/>
    <cellStyle name="20% - Accent5 4 4 2 2 2 5" xfId="22276"/>
    <cellStyle name="20% - Accent5 4 4 2 2 2 6" xfId="22277"/>
    <cellStyle name="20% - Accent5 4 4 2 2 3" xfId="22278"/>
    <cellStyle name="20% - Accent5 4 4 2 2 3 2" xfId="22279"/>
    <cellStyle name="20% - Accent5 4 4 2 2 3 2 2" xfId="22280"/>
    <cellStyle name="20% - Accent5 4 4 2 2 3 2 3" xfId="22281"/>
    <cellStyle name="20% - Accent5 4 4 2 2 3 3" xfId="22282"/>
    <cellStyle name="20% - Accent5 4 4 2 2 3 3 2" xfId="22283"/>
    <cellStyle name="20% - Accent5 4 4 2 2 3 3 3" xfId="22284"/>
    <cellStyle name="20% - Accent5 4 4 2 2 3 4" xfId="22285"/>
    <cellStyle name="20% - Accent5 4 4 2 2 3 4 2" xfId="22286"/>
    <cellStyle name="20% - Accent5 4 4 2 2 3 5" xfId="22287"/>
    <cellStyle name="20% - Accent5 4 4 2 2 3 6" xfId="22288"/>
    <cellStyle name="20% - Accent5 4 4 2 2 4" xfId="22289"/>
    <cellStyle name="20% - Accent5 4 4 2 2 4 2" xfId="22290"/>
    <cellStyle name="20% - Accent5 4 4 2 2 4 2 2" xfId="22291"/>
    <cellStyle name="20% - Accent5 4 4 2 2 4 2 3" xfId="22292"/>
    <cellStyle name="20% - Accent5 4 4 2 2 4 3" xfId="22293"/>
    <cellStyle name="20% - Accent5 4 4 2 2 4 3 2" xfId="22294"/>
    <cellStyle name="20% - Accent5 4 4 2 2 4 4" xfId="22295"/>
    <cellStyle name="20% - Accent5 4 4 2 2 4 5" xfId="22296"/>
    <cellStyle name="20% - Accent5 4 4 2 2 5" xfId="22297"/>
    <cellStyle name="20% - Accent5 4 4 2 2 5 2" xfId="22298"/>
    <cellStyle name="20% - Accent5 4 4 2 2 5 3" xfId="22299"/>
    <cellStyle name="20% - Accent5 4 4 2 2 6" xfId="22300"/>
    <cellStyle name="20% - Accent5 4 4 2 2 6 2" xfId="22301"/>
    <cellStyle name="20% - Accent5 4 4 2 2 6 3" xfId="22302"/>
    <cellStyle name="20% - Accent5 4 4 2 2 7" xfId="22303"/>
    <cellStyle name="20% - Accent5 4 4 2 2 7 2" xfId="22304"/>
    <cellStyle name="20% - Accent5 4 4 2 2 8" xfId="22305"/>
    <cellStyle name="20% - Accent5 4 4 2 2 9" xfId="22306"/>
    <cellStyle name="20% - Accent5 4 4 2 3" xfId="22307"/>
    <cellStyle name="20% - Accent5 4 4 2 3 2" xfId="22308"/>
    <cellStyle name="20% - Accent5 4 4 2 3 2 2" xfId="22309"/>
    <cellStyle name="20% - Accent5 4 4 2 3 2 3" xfId="22310"/>
    <cellStyle name="20% - Accent5 4 4 2 3 3" xfId="22311"/>
    <cellStyle name="20% - Accent5 4 4 2 3 3 2" xfId="22312"/>
    <cellStyle name="20% - Accent5 4 4 2 3 3 3" xfId="22313"/>
    <cellStyle name="20% - Accent5 4 4 2 3 4" xfId="22314"/>
    <cellStyle name="20% - Accent5 4 4 2 3 4 2" xfId="22315"/>
    <cellStyle name="20% - Accent5 4 4 2 3 5" xfId="22316"/>
    <cellStyle name="20% - Accent5 4 4 2 3 6" xfId="22317"/>
    <cellStyle name="20% - Accent5 4 4 2 4" xfId="22318"/>
    <cellStyle name="20% - Accent5 4 4 2 4 2" xfId="22319"/>
    <cellStyle name="20% - Accent5 4 4 2 4 2 2" xfId="22320"/>
    <cellStyle name="20% - Accent5 4 4 2 4 2 3" xfId="22321"/>
    <cellStyle name="20% - Accent5 4 4 2 4 3" xfId="22322"/>
    <cellStyle name="20% - Accent5 4 4 2 4 3 2" xfId="22323"/>
    <cellStyle name="20% - Accent5 4 4 2 4 3 3" xfId="22324"/>
    <cellStyle name="20% - Accent5 4 4 2 4 4" xfId="22325"/>
    <cellStyle name="20% - Accent5 4 4 2 4 4 2" xfId="22326"/>
    <cellStyle name="20% - Accent5 4 4 2 4 5" xfId="22327"/>
    <cellStyle name="20% - Accent5 4 4 2 4 6" xfId="22328"/>
    <cellStyle name="20% - Accent5 4 4 2 5" xfId="22329"/>
    <cellStyle name="20% - Accent5 4 4 2 5 2" xfId="22330"/>
    <cellStyle name="20% - Accent5 4 4 2 5 2 2" xfId="22331"/>
    <cellStyle name="20% - Accent5 4 4 2 5 2 3" xfId="22332"/>
    <cellStyle name="20% - Accent5 4 4 2 5 3" xfId="22333"/>
    <cellStyle name="20% - Accent5 4 4 2 5 3 2" xfId="22334"/>
    <cellStyle name="20% - Accent5 4 4 2 5 4" xfId="22335"/>
    <cellStyle name="20% - Accent5 4 4 2 5 5" xfId="22336"/>
    <cellStyle name="20% - Accent5 4 4 2 6" xfId="22337"/>
    <cellStyle name="20% - Accent5 4 4 2 6 2" xfId="22338"/>
    <cellStyle name="20% - Accent5 4 4 2 6 3" xfId="22339"/>
    <cellStyle name="20% - Accent5 4 4 2 7" xfId="22340"/>
    <cellStyle name="20% - Accent5 4 4 2 7 2" xfId="22341"/>
    <cellStyle name="20% - Accent5 4 4 2 7 3" xfId="22342"/>
    <cellStyle name="20% - Accent5 4 4 2 8" xfId="22343"/>
    <cellStyle name="20% - Accent5 4 4 2 8 2" xfId="22344"/>
    <cellStyle name="20% - Accent5 4 4 2 9" xfId="22345"/>
    <cellStyle name="20% - Accent5 4 4 3" xfId="1162"/>
    <cellStyle name="20% - Accent5 4 4 3 2" xfId="22346"/>
    <cellStyle name="20% - Accent5 4 4 3 2 2" xfId="22347"/>
    <cellStyle name="20% - Accent5 4 4 3 2 2 2" xfId="22348"/>
    <cellStyle name="20% - Accent5 4 4 3 2 2 3" xfId="22349"/>
    <cellStyle name="20% - Accent5 4 4 3 2 3" xfId="22350"/>
    <cellStyle name="20% - Accent5 4 4 3 2 3 2" xfId="22351"/>
    <cellStyle name="20% - Accent5 4 4 3 2 3 3" xfId="22352"/>
    <cellStyle name="20% - Accent5 4 4 3 2 4" xfId="22353"/>
    <cellStyle name="20% - Accent5 4 4 3 2 4 2" xfId="22354"/>
    <cellStyle name="20% - Accent5 4 4 3 2 5" xfId="22355"/>
    <cellStyle name="20% - Accent5 4 4 3 2 6" xfId="22356"/>
    <cellStyle name="20% - Accent5 4 4 3 3" xfId="22357"/>
    <cellStyle name="20% - Accent5 4 4 3 3 2" xfId="22358"/>
    <cellStyle name="20% - Accent5 4 4 3 3 2 2" xfId="22359"/>
    <cellStyle name="20% - Accent5 4 4 3 3 2 3" xfId="22360"/>
    <cellStyle name="20% - Accent5 4 4 3 3 3" xfId="22361"/>
    <cellStyle name="20% - Accent5 4 4 3 3 3 2" xfId="22362"/>
    <cellStyle name="20% - Accent5 4 4 3 3 3 3" xfId="22363"/>
    <cellStyle name="20% - Accent5 4 4 3 3 4" xfId="22364"/>
    <cellStyle name="20% - Accent5 4 4 3 3 4 2" xfId="22365"/>
    <cellStyle name="20% - Accent5 4 4 3 3 5" xfId="22366"/>
    <cellStyle name="20% - Accent5 4 4 3 3 6" xfId="22367"/>
    <cellStyle name="20% - Accent5 4 4 3 4" xfId="22368"/>
    <cellStyle name="20% - Accent5 4 4 3 4 2" xfId="22369"/>
    <cellStyle name="20% - Accent5 4 4 3 4 2 2" xfId="22370"/>
    <cellStyle name="20% - Accent5 4 4 3 4 2 3" xfId="22371"/>
    <cellStyle name="20% - Accent5 4 4 3 4 3" xfId="22372"/>
    <cellStyle name="20% - Accent5 4 4 3 4 3 2" xfId="22373"/>
    <cellStyle name="20% - Accent5 4 4 3 4 4" xfId="22374"/>
    <cellStyle name="20% - Accent5 4 4 3 4 5" xfId="22375"/>
    <cellStyle name="20% - Accent5 4 4 3 5" xfId="22376"/>
    <cellStyle name="20% - Accent5 4 4 3 5 2" xfId="22377"/>
    <cellStyle name="20% - Accent5 4 4 3 5 3" xfId="22378"/>
    <cellStyle name="20% - Accent5 4 4 3 6" xfId="22379"/>
    <cellStyle name="20% - Accent5 4 4 3 6 2" xfId="22380"/>
    <cellStyle name="20% - Accent5 4 4 3 6 3" xfId="22381"/>
    <cellStyle name="20% - Accent5 4 4 3 7" xfId="22382"/>
    <cellStyle name="20% - Accent5 4 4 3 7 2" xfId="22383"/>
    <cellStyle name="20% - Accent5 4 4 3 8" xfId="22384"/>
    <cellStyle name="20% - Accent5 4 4 3 9" xfId="22385"/>
    <cellStyle name="20% - Accent5 4 4 4" xfId="22386"/>
    <cellStyle name="20% - Accent5 4 4 4 2" xfId="22387"/>
    <cellStyle name="20% - Accent5 4 4 4 2 2" xfId="22388"/>
    <cellStyle name="20% - Accent5 4 4 4 2 2 2" xfId="22389"/>
    <cellStyle name="20% - Accent5 4 4 4 2 2 3" xfId="22390"/>
    <cellStyle name="20% - Accent5 4 4 4 2 3" xfId="22391"/>
    <cellStyle name="20% - Accent5 4 4 4 2 3 2" xfId="22392"/>
    <cellStyle name="20% - Accent5 4 4 4 2 3 3" xfId="22393"/>
    <cellStyle name="20% - Accent5 4 4 4 2 4" xfId="22394"/>
    <cellStyle name="20% - Accent5 4 4 4 2 4 2" xfId="22395"/>
    <cellStyle name="20% - Accent5 4 4 4 2 5" xfId="22396"/>
    <cellStyle name="20% - Accent5 4 4 4 2 6" xfId="22397"/>
    <cellStyle name="20% - Accent5 4 4 4 3" xfId="22398"/>
    <cellStyle name="20% - Accent5 4 4 4 3 2" xfId="22399"/>
    <cellStyle name="20% - Accent5 4 4 4 3 2 2" xfId="22400"/>
    <cellStyle name="20% - Accent5 4 4 4 3 2 3" xfId="22401"/>
    <cellStyle name="20% - Accent5 4 4 4 3 3" xfId="22402"/>
    <cellStyle name="20% - Accent5 4 4 4 3 3 2" xfId="22403"/>
    <cellStyle name="20% - Accent5 4 4 4 3 3 3" xfId="22404"/>
    <cellStyle name="20% - Accent5 4 4 4 3 4" xfId="22405"/>
    <cellStyle name="20% - Accent5 4 4 4 3 4 2" xfId="22406"/>
    <cellStyle name="20% - Accent5 4 4 4 3 5" xfId="22407"/>
    <cellStyle name="20% - Accent5 4 4 4 3 6" xfId="22408"/>
    <cellStyle name="20% - Accent5 4 4 4 4" xfId="22409"/>
    <cellStyle name="20% - Accent5 4 4 4 4 2" xfId="22410"/>
    <cellStyle name="20% - Accent5 4 4 4 4 2 2" xfId="22411"/>
    <cellStyle name="20% - Accent5 4 4 4 4 2 3" xfId="22412"/>
    <cellStyle name="20% - Accent5 4 4 4 4 3" xfId="22413"/>
    <cellStyle name="20% - Accent5 4 4 4 4 3 2" xfId="22414"/>
    <cellStyle name="20% - Accent5 4 4 4 4 4" xfId="22415"/>
    <cellStyle name="20% - Accent5 4 4 4 4 5" xfId="22416"/>
    <cellStyle name="20% - Accent5 4 4 4 5" xfId="22417"/>
    <cellStyle name="20% - Accent5 4 4 4 5 2" xfId="22418"/>
    <cellStyle name="20% - Accent5 4 4 4 5 3" xfId="22419"/>
    <cellStyle name="20% - Accent5 4 4 4 6" xfId="22420"/>
    <cellStyle name="20% - Accent5 4 4 4 6 2" xfId="22421"/>
    <cellStyle name="20% - Accent5 4 4 4 6 3" xfId="22422"/>
    <cellStyle name="20% - Accent5 4 4 4 7" xfId="22423"/>
    <cellStyle name="20% - Accent5 4 4 4 7 2" xfId="22424"/>
    <cellStyle name="20% - Accent5 4 4 4 8" xfId="22425"/>
    <cellStyle name="20% - Accent5 4 4 4 9" xfId="22426"/>
    <cellStyle name="20% - Accent5 4 4 5" xfId="22427"/>
    <cellStyle name="20% - Accent5 4 4 5 2" xfId="22428"/>
    <cellStyle name="20% - Accent5 4 4 5 2 2" xfId="22429"/>
    <cellStyle name="20% - Accent5 4 4 5 2 3" xfId="22430"/>
    <cellStyle name="20% - Accent5 4 4 5 3" xfId="22431"/>
    <cellStyle name="20% - Accent5 4 4 5 3 2" xfId="22432"/>
    <cellStyle name="20% - Accent5 4 4 5 3 3" xfId="22433"/>
    <cellStyle name="20% - Accent5 4 4 5 4" xfId="22434"/>
    <cellStyle name="20% - Accent5 4 4 5 4 2" xfId="22435"/>
    <cellStyle name="20% - Accent5 4 4 5 5" xfId="22436"/>
    <cellStyle name="20% - Accent5 4 4 5 6" xfId="22437"/>
    <cellStyle name="20% - Accent5 4 4 6" xfId="22438"/>
    <cellStyle name="20% - Accent5 4 4 6 2" xfId="22439"/>
    <cellStyle name="20% - Accent5 4 4 6 2 2" xfId="22440"/>
    <cellStyle name="20% - Accent5 4 4 6 2 3" xfId="22441"/>
    <cellStyle name="20% - Accent5 4 4 6 3" xfId="22442"/>
    <cellStyle name="20% - Accent5 4 4 6 3 2" xfId="22443"/>
    <cellStyle name="20% - Accent5 4 4 6 3 3" xfId="22444"/>
    <cellStyle name="20% - Accent5 4 4 6 4" xfId="22445"/>
    <cellStyle name="20% - Accent5 4 4 6 4 2" xfId="22446"/>
    <cellStyle name="20% - Accent5 4 4 6 5" xfId="22447"/>
    <cellStyle name="20% - Accent5 4 4 6 6" xfId="22448"/>
    <cellStyle name="20% - Accent5 4 4 7" xfId="22449"/>
    <cellStyle name="20% - Accent5 4 4 7 2" xfId="22450"/>
    <cellStyle name="20% - Accent5 4 4 7 2 2" xfId="22451"/>
    <cellStyle name="20% - Accent5 4 4 7 2 3" xfId="22452"/>
    <cellStyle name="20% - Accent5 4 4 7 3" xfId="22453"/>
    <cellStyle name="20% - Accent5 4 4 7 3 2" xfId="22454"/>
    <cellStyle name="20% - Accent5 4 4 7 4" xfId="22455"/>
    <cellStyle name="20% - Accent5 4 4 7 5" xfId="22456"/>
    <cellStyle name="20% - Accent5 4 4 8" xfId="22457"/>
    <cellStyle name="20% - Accent5 4 4 8 2" xfId="22458"/>
    <cellStyle name="20% - Accent5 4 4 8 3" xfId="22459"/>
    <cellStyle name="20% - Accent5 4 4 9" xfId="22460"/>
    <cellStyle name="20% - Accent5 4 4 9 2" xfId="22461"/>
    <cellStyle name="20% - Accent5 4 4 9 3" xfId="22462"/>
    <cellStyle name="20% - Accent5 4 5" xfId="1163"/>
    <cellStyle name="20% - Accent5 4 5 10" xfId="22463"/>
    <cellStyle name="20% - Accent5 4 5 2" xfId="1164"/>
    <cellStyle name="20% - Accent5 4 5 2 2" xfId="22464"/>
    <cellStyle name="20% - Accent5 4 5 2 2 2" xfId="22465"/>
    <cellStyle name="20% - Accent5 4 5 2 2 2 2" xfId="22466"/>
    <cellStyle name="20% - Accent5 4 5 2 2 2 3" xfId="22467"/>
    <cellStyle name="20% - Accent5 4 5 2 2 3" xfId="22468"/>
    <cellStyle name="20% - Accent5 4 5 2 2 3 2" xfId="22469"/>
    <cellStyle name="20% - Accent5 4 5 2 2 3 3" xfId="22470"/>
    <cellStyle name="20% - Accent5 4 5 2 2 4" xfId="22471"/>
    <cellStyle name="20% - Accent5 4 5 2 2 4 2" xfId="22472"/>
    <cellStyle name="20% - Accent5 4 5 2 2 5" xfId="22473"/>
    <cellStyle name="20% - Accent5 4 5 2 2 6" xfId="22474"/>
    <cellStyle name="20% - Accent5 4 5 2 3" xfId="22475"/>
    <cellStyle name="20% - Accent5 4 5 2 3 2" xfId="22476"/>
    <cellStyle name="20% - Accent5 4 5 2 3 2 2" xfId="22477"/>
    <cellStyle name="20% - Accent5 4 5 2 3 2 3" xfId="22478"/>
    <cellStyle name="20% - Accent5 4 5 2 3 3" xfId="22479"/>
    <cellStyle name="20% - Accent5 4 5 2 3 3 2" xfId="22480"/>
    <cellStyle name="20% - Accent5 4 5 2 3 3 3" xfId="22481"/>
    <cellStyle name="20% - Accent5 4 5 2 3 4" xfId="22482"/>
    <cellStyle name="20% - Accent5 4 5 2 3 4 2" xfId="22483"/>
    <cellStyle name="20% - Accent5 4 5 2 3 5" xfId="22484"/>
    <cellStyle name="20% - Accent5 4 5 2 3 6" xfId="22485"/>
    <cellStyle name="20% - Accent5 4 5 2 4" xfId="22486"/>
    <cellStyle name="20% - Accent5 4 5 2 4 2" xfId="22487"/>
    <cellStyle name="20% - Accent5 4 5 2 4 2 2" xfId="22488"/>
    <cellStyle name="20% - Accent5 4 5 2 4 2 3" xfId="22489"/>
    <cellStyle name="20% - Accent5 4 5 2 4 3" xfId="22490"/>
    <cellStyle name="20% - Accent5 4 5 2 4 3 2" xfId="22491"/>
    <cellStyle name="20% - Accent5 4 5 2 4 4" xfId="22492"/>
    <cellStyle name="20% - Accent5 4 5 2 4 5" xfId="22493"/>
    <cellStyle name="20% - Accent5 4 5 2 5" xfId="22494"/>
    <cellStyle name="20% - Accent5 4 5 2 5 2" xfId="22495"/>
    <cellStyle name="20% - Accent5 4 5 2 5 3" xfId="22496"/>
    <cellStyle name="20% - Accent5 4 5 2 6" xfId="22497"/>
    <cellStyle name="20% - Accent5 4 5 2 6 2" xfId="22498"/>
    <cellStyle name="20% - Accent5 4 5 2 6 3" xfId="22499"/>
    <cellStyle name="20% - Accent5 4 5 2 7" xfId="22500"/>
    <cellStyle name="20% - Accent5 4 5 2 7 2" xfId="22501"/>
    <cellStyle name="20% - Accent5 4 5 2 8" xfId="22502"/>
    <cellStyle name="20% - Accent5 4 5 2 9" xfId="22503"/>
    <cellStyle name="20% - Accent5 4 5 3" xfId="22504"/>
    <cellStyle name="20% - Accent5 4 5 3 2" xfId="22505"/>
    <cellStyle name="20% - Accent5 4 5 3 2 2" xfId="22506"/>
    <cellStyle name="20% - Accent5 4 5 3 2 3" xfId="22507"/>
    <cellStyle name="20% - Accent5 4 5 3 3" xfId="22508"/>
    <cellStyle name="20% - Accent5 4 5 3 3 2" xfId="22509"/>
    <cellStyle name="20% - Accent5 4 5 3 3 3" xfId="22510"/>
    <cellStyle name="20% - Accent5 4 5 3 4" xfId="22511"/>
    <cellStyle name="20% - Accent5 4 5 3 4 2" xfId="22512"/>
    <cellStyle name="20% - Accent5 4 5 3 5" xfId="22513"/>
    <cellStyle name="20% - Accent5 4 5 3 6" xfId="22514"/>
    <cellStyle name="20% - Accent5 4 5 4" xfId="22515"/>
    <cellStyle name="20% - Accent5 4 5 4 2" xfId="22516"/>
    <cellStyle name="20% - Accent5 4 5 4 2 2" xfId="22517"/>
    <cellStyle name="20% - Accent5 4 5 4 2 3" xfId="22518"/>
    <cellStyle name="20% - Accent5 4 5 4 3" xfId="22519"/>
    <cellStyle name="20% - Accent5 4 5 4 3 2" xfId="22520"/>
    <cellStyle name="20% - Accent5 4 5 4 3 3" xfId="22521"/>
    <cellStyle name="20% - Accent5 4 5 4 4" xfId="22522"/>
    <cellStyle name="20% - Accent5 4 5 4 4 2" xfId="22523"/>
    <cellStyle name="20% - Accent5 4 5 4 5" xfId="22524"/>
    <cellStyle name="20% - Accent5 4 5 4 6" xfId="22525"/>
    <cellStyle name="20% - Accent5 4 5 5" xfId="22526"/>
    <cellStyle name="20% - Accent5 4 5 5 2" xfId="22527"/>
    <cellStyle name="20% - Accent5 4 5 5 2 2" xfId="22528"/>
    <cellStyle name="20% - Accent5 4 5 5 2 3" xfId="22529"/>
    <cellStyle name="20% - Accent5 4 5 5 3" xfId="22530"/>
    <cellStyle name="20% - Accent5 4 5 5 3 2" xfId="22531"/>
    <cellStyle name="20% - Accent5 4 5 5 4" xfId="22532"/>
    <cellStyle name="20% - Accent5 4 5 5 5" xfId="22533"/>
    <cellStyle name="20% - Accent5 4 5 6" xfId="22534"/>
    <cellStyle name="20% - Accent5 4 5 6 2" xfId="22535"/>
    <cellStyle name="20% - Accent5 4 5 6 3" xfId="22536"/>
    <cellStyle name="20% - Accent5 4 5 7" xfId="22537"/>
    <cellStyle name="20% - Accent5 4 5 7 2" xfId="22538"/>
    <cellStyle name="20% - Accent5 4 5 7 3" xfId="22539"/>
    <cellStyle name="20% - Accent5 4 5 8" xfId="22540"/>
    <cellStyle name="20% - Accent5 4 5 8 2" xfId="22541"/>
    <cellStyle name="20% - Accent5 4 5 9" xfId="22542"/>
    <cellStyle name="20% - Accent5 4 6" xfId="1165"/>
    <cellStyle name="20% - Accent5 4 6 2" xfId="22543"/>
    <cellStyle name="20% - Accent5 4 6 2 2" xfId="22544"/>
    <cellStyle name="20% - Accent5 4 6 2 2 2" xfId="22545"/>
    <cellStyle name="20% - Accent5 4 6 2 2 3" xfId="22546"/>
    <cellStyle name="20% - Accent5 4 6 2 3" xfId="22547"/>
    <cellStyle name="20% - Accent5 4 6 2 3 2" xfId="22548"/>
    <cellStyle name="20% - Accent5 4 6 2 3 3" xfId="22549"/>
    <cellStyle name="20% - Accent5 4 6 2 4" xfId="22550"/>
    <cellStyle name="20% - Accent5 4 6 2 4 2" xfId="22551"/>
    <cellStyle name="20% - Accent5 4 6 2 5" xfId="22552"/>
    <cellStyle name="20% - Accent5 4 6 2 6" xfId="22553"/>
    <cellStyle name="20% - Accent5 4 6 3" xfId="22554"/>
    <cellStyle name="20% - Accent5 4 6 3 2" xfId="22555"/>
    <cellStyle name="20% - Accent5 4 6 3 2 2" xfId="22556"/>
    <cellStyle name="20% - Accent5 4 6 3 2 3" xfId="22557"/>
    <cellStyle name="20% - Accent5 4 6 3 3" xfId="22558"/>
    <cellStyle name="20% - Accent5 4 6 3 3 2" xfId="22559"/>
    <cellStyle name="20% - Accent5 4 6 3 3 3" xfId="22560"/>
    <cellStyle name="20% - Accent5 4 6 3 4" xfId="22561"/>
    <cellStyle name="20% - Accent5 4 6 3 4 2" xfId="22562"/>
    <cellStyle name="20% - Accent5 4 6 3 5" xfId="22563"/>
    <cellStyle name="20% - Accent5 4 6 3 6" xfId="22564"/>
    <cellStyle name="20% - Accent5 4 6 4" xfId="22565"/>
    <cellStyle name="20% - Accent5 4 6 4 2" xfId="22566"/>
    <cellStyle name="20% - Accent5 4 6 4 2 2" xfId="22567"/>
    <cellStyle name="20% - Accent5 4 6 4 2 3" xfId="22568"/>
    <cellStyle name="20% - Accent5 4 6 4 3" xfId="22569"/>
    <cellStyle name="20% - Accent5 4 6 4 3 2" xfId="22570"/>
    <cellStyle name="20% - Accent5 4 6 4 4" xfId="22571"/>
    <cellStyle name="20% - Accent5 4 6 4 5" xfId="22572"/>
    <cellStyle name="20% - Accent5 4 6 5" xfId="22573"/>
    <cellStyle name="20% - Accent5 4 6 5 2" xfId="22574"/>
    <cellStyle name="20% - Accent5 4 6 5 3" xfId="22575"/>
    <cellStyle name="20% - Accent5 4 6 6" xfId="22576"/>
    <cellStyle name="20% - Accent5 4 6 6 2" xfId="22577"/>
    <cellStyle name="20% - Accent5 4 6 6 3" xfId="22578"/>
    <cellStyle name="20% - Accent5 4 6 7" xfId="22579"/>
    <cellStyle name="20% - Accent5 4 6 7 2" xfId="22580"/>
    <cellStyle name="20% - Accent5 4 6 8" xfId="22581"/>
    <cellStyle name="20% - Accent5 4 6 9" xfId="22582"/>
    <cellStyle name="20% - Accent5 4 7" xfId="13565"/>
    <cellStyle name="20% - Accent5 4 7 2" xfId="22583"/>
    <cellStyle name="20% - Accent5 4 7 2 2" xfId="22584"/>
    <cellStyle name="20% - Accent5 4 7 2 2 2" xfId="22585"/>
    <cellStyle name="20% - Accent5 4 7 2 2 3" xfId="22586"/>
    <cellStyle name="20% - Accent5 4 7 2 3" xfId="22587"/>
    <cellStyle name="20% - Accent5 4 7 2 3 2" xfId="22588"/>
    <cellStyle name="20% - Accent5 4 7 2 3 3" xfId="22589"/>
    <cellStyle name="20% - Accent5 4 7 2 4" xfId="22590"/>
    <cellStyle name="20% - Accent5 4 7 2 4 2" xfId="22591"/>
    <cellStyle name="20% - Accent5 4 7 2 5" xfId="22592"/>
    <cellStyle name="20% - Accent5 4 7 2 6" xfId="22593"/>
    <cellStyle name="20% - Accent5 4 7 3" xfId="22594"/>
    <cellStyle name="20% - Accent5 4 7 3 2" xfId="22595"/>
    <cellStyle name="20% - Accent5 4 7 3 2 2" xfId="22596"/>
    <cellStyle name="20% - Accent5 4 7 3 2 3" xfId="22597"/>
    <cellStyle name="20% - Accent5 4 7 3 3" xfId="22598"/>
    <cellStyle name="20% - Accent5 4 7 3 3 2" xfId="22599"/>
    <cellStyle name="20% - Accent5 4 7 3 3 3" xfId="22600"/>
    <cellStyle name="20% - Accent5 4 7 3 4" xfId="22601"/>
    <cellStyle name="20% - Accent5 4 7 3 4 2" xfId="22602"/>
    <cellStyle name="20% - Accent5 4 7 3 5" xfId="22603"/>
    <cellStyle name="20% - Accent5 4 7 3 6" xfId="22604"/>
    <cellStyle name="20% - Accent5 4 7 4" xfId="22605"/>
    <cellStyle name="20% - Accent5 4 7 4 2" xfId="22606"/>
    <cellStyle name="20% - Accent5 4 7 4 2 2" xfId="22607"/>
    <cellStyle name="20% - Accent5 4 7 4 2 3" xfId="22608"/>
    <cellStyle name="20% - Accent5 4 7 4 3" xfId="22609"/>
    <cellStyle name="20% - Accent5 4 7 4 3 2" xfId="22610"/>
    <cellStyle name="20% - Accent5 4 7 4 4" xfId="22611"/>
    <cellStyle name="20% - Accent5 4 7 4 5" xfId="22612"/>
    <cellStyle name="20% - Accent5 4 7 5" xfId="22613"/>
    <cellStyle name="20% - Accent5 4 7 5 2" xfId="22614"/>
    <cellStyle name="20% - Accent5 4 7 5 3" xfId="22615"/>
    <cellStyle name="20% - Accent5 4 7 6" xfId="22616"/>
    <cellStyle name="20% - Accent5 4 7 6 2" xfId="22617"/>
    <cellStyle name="20% - Accent5 4 7 6 3" xfId="22618"/>
    <cellStyle name="20% - Accent5 4 7 7" xfId="22619"/>
    <cellStyle name="20% - Accent5 4 7 7 2" xfId="22620"/>
    <cellStyle name="20% - Accent5 4 7 8" xfId="22621"/>
    <cellStyle name="20% - Accent5 4 7 9" xfId="22622"/>
    <cellStyle name="20% - Accent5 4 8" xfId="22623"/>
    <cellStyle name="20% - Accent5 4 8 2" xfId="22624"/>
    <cellStyle name="20% - Accent5 4 8 2 2" xfId="22625"/>
    <cellStyle name="20% - Accent5 4 8 2 3" xfId="22626"/>
    <cellStyle name="20% - Accent5 4 8 3" xfId="22627"/>
    <cellStyle name="20% - Accent5 4 8 3 2" xfId="22628"/>
    <cellStyle name="20% - Accent5 4 8 3 3" xfId="22629"/>
    <cellStyle name="20% - Accent5 4 8 4" xfId="22630"/>
    <cellStyle name="20% - Accent5 4 8 4 2" xfId="22631"/>
    <cellStyle name="20% - Accent5 4 8 5" xfId="22632"/>
    <cellStyle name="20% - Accent5 4 8 6" xfId="22633"/>
    <cellStyle name="20% - Accent5 4 9" xfId="22634"/>
    <cellStyle name="20% - Accent5 4 9 2" xfId="22635"/>
    <cellStyle name="20% - Accent5 4 9 2 2" xfId="22636"/>
    <cellStyle name="20% - Accent5 4 9 2 3" xfId="22637"/>
    <cellStyle name="20% - Accent5 4 9 3" xfId="22638"/>
    <cellStyle name="20% - Accent5 4 9 3 2" xfId="22639"/>
    <cellStyle name="20% - Accent5 4 9 3 3" xfId="22640"/>
    <cellStyle name="20% - Accent5 4 9 4" xfId="22641"/>
    <cellStyle name="20% - Accent5 4 9 4 2" xfId="22642"/>
    <cellStyle name="20% - Accent5 4 9 5" xfId="22643"/>
    <cellStyle name="20% - Accent5 4 9 6" xfId="22644"/>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xfId="62053" builtinId="50" customBuiltin="1"/>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14563"/>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14564"/>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14565"/>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645"/>
    <cellStyle name="20% - Accent6 4 10 2" xfId="22646"/>
    <cellStyle name="20% - Accent6 4 10 2 2" xfId="22647"/>
    <cellStyle name="20% - Accent6 4 10 2 3" xfId="22648"/>
    <cellStyle name="20% - Accent6 4 10 3" xfId="22649"/>
    <cellStyle name="20% - Accent6 4 10 3 2" xfId="22650"/>
    <cellStyle name="20% - Accent6 4 10 4" xfId="22651"/>
    <cellStyle name="20% - Accent6 4 10 5" xfId="22652"/>
    <cellStyle name="20% - Accent6 4 11" xfId="22653"/>
    <cellStyle name="20% - Accent6 4 11 2" xfId="22654"/>
    <cellStyle name="20% - Accent6 4 11 3" xfId="22655"/>
    <cellStyle name="20% - Accent6 4 12" xfId="22656"/>
    <cellStyle name="20% - Accent6 4 12 2" xfId="22657"/>
    <cellStyle name="20% - Accent6 4 12 3" xfId="22658"/>
    <cellStyle name="20% - Accent6 4 13" xfId="22659"/>
    <cellStyle name="20% - Accent6 4 13 2" xfId="22660"/>
    <cellStyle name="20% - Accent6 4 14" xfId="22661"/>
    <cellStyle name="20% - Accent6 4 15" xfId="22662"/>
    <cellStyle name="20% - Accent6 4 16" xfId="22663"/>
    <cellStyle name="20% - Accent6 4 2" xfId="1352"/>
    <cellStyle name="20% - Accent6 4 2 10" xfId="22664"/>
    <cellStyle name="20% - Accent6 4 2 10 2" xfId="22665"/>
    <cellStyle name="20% - Accent6 4 2 10 3" xfId="22666"/>
    <cellStyle name="20% - Accent6 4 2 11" xfId="22667"/>
    <cellStyle name="20% - Accent6 4 2 11 2" xfId="22668"/>
    <cellStyle name="20% - Accent6 4 2 11 3" xfId="22669"/>
    <cellStyle name="20% - Accent6 4 2 12" xfId="22670"/>
    <cellStyle name="20% - Accent6 4 2 12 2" xfId="22671"/>
    <cellStyle name="20% - Accent6 4 2 13" xfId="22672"/>
    <cellStyle name="20% - Accent6 4 2 14" xfId="22673"/>
    <cellStyle name="20% - Accent6 4 2 15" xfId="22674"/>
    <cellStyle name="20% - Accent6 4 2 2" xfId="1353"/>
    <cellStyle name="20% - Accent6 4 2 2 10" xfId="22675"/>
    <cellStyle name="20% - Accent6 4 2 2 10 2" xfId="22676"/>
    <cellStyle name="20% - Accent6 4 2 2 10 3" xfId="22677"/>
    <cellStyle name="20% - Accent6 4 2 2 11" xfId="22678"/>
    <cellStyle name="20% - Accent6 4 2 2 11 2" xfId="22679"/>
    <cellStyle name="20% - Accent6 4 2 2 12" xfId="22680"/>
    <cellStyle name="20% - Accent6 4 2 2 13" xfId="22681"/>
    <cellStyle name="20% - Accent6 4 2 2 2" xfId="1354"/>
    <cellStyle name="20% - Accent6 4 2 2 2 10" xfId="22682"/>
    <cellStyle name="20% - Accent6 4 2 2 2 10 2" xfId="22683"/>
    <cellStyle name="20% - Accent6 4 2 2 2 11" xfId="22684"/>
    <cellStyle name="20% - Accent6 4 2 2 2 12" xfId="22685"/>
    <cellStyle name="20% - Accent6 4 2 2 2 2" xfId="1355"/>
    <cellStyle name="20% - Accent6 4 2 2 2 2 10" xfId="22686"/>
    <cellStyle name="20% - Accent6 4 2 2 2 2 2" xfId="1356"/>
    <cellStyle name="20% - Accent6 4 2 2 2 2 2 2" xfId="22687"/>
    <cellStyle name="20% - Accent6 4 2 2 2 2 2 2 2" xfId="22688"/>
    <cellStyle name="20% - Accent6 4 2 2 2 2 2 2 2 2" xfId="22689"/>
    <cellStyle name="20% - Accent6 4 2 2 2 2 2 2 2 3" xfId="22690"/>
    <cellStyle name="20% - Accent6 4 2 2 2 2 2 2 3" xfId="22691"/>
    <cellStyle name="20% - Accent6 4 2 2 2 2 2 2 3 2" xfId="22692"/>
    <cellStyle name="20% - Accent6 4 2 2 2 2 2 2 3 3" xfId="22693"/>
    <cellStyle name="20% - Accent6 4 2 2 2 2 2 2 4" xfId="22694"/>
    <cellStyle name="20% - Accent6 4 2 2 2 2 2 2 4 2" xfId="22695"/>
    <cellStyle name="20% - Accent6 4 2 2 2 2 2 2 5" xfId="22696"/>
    <cellStyle name="20% - Accent6 4 2 2 2 2 2 2 6" xfId="22697"/>
    <cellStyle name="20% - Accent6 4 2 2 2 2 2 3" xfId="22698"/>
    <cellStyle name="20% - Accent6 4 2 2 2 2 2 3 2" xfId="22699"/>
    <cellStyle name="20% - Accent6 4 2 2 2 2 2 3 2 2" xfId="22700"/>
    <cellStyle name="20% - Accent6 4 2 2 2 2 2 3 2 3" xfId="22701"/>
    <cellStyle name="20% - Accent6 4 2 2 2 2 2 3 3" xfId="22702"/>
    <cellStyle name="20% - Accent6 4 2 2 2 2 2 3 3 2" xfId="22703"/>
    <cellStyle name="20% - Accent6 4 2 2 2 2 2 3 3 3" xfId="22704"/>
    <cellStyle name="20% - Accent6 4 2 2 2 2 2 3 4" xfId="22705"/>
    <cellStyle name="20% - Accent6 4 2 2 2 2 2 3 4 2" xfId="22706"/>
    <cellStyle name="20% - Accent6 4 2 2 2 2 2 3 5" xfId="22707"/>
    <cellStyle name="20% - Accent6 4 2 2 2 2 2 3 6" xfId="22708"/>
    <cellStyle name="20% - Accent6 4 2 2 2 2 2 4" xfId="22709"/>
    <cellStyle name="20% - Accent6 4 2 2 2 2 2 4 2" xfId="22710"/>
    <cellStyle name="20% - Accent6 4 2 2 2 2 2 4 2 2" xfId="22711"/>
    <cellStyle name="20% - Accent6 4 2 2 2 2 2 4 2 3" xfId="22712"/>
    <cellStyle name="20% - Accent6 4 2 2 2 2 2 4 3" xfId="22713"/>
    <cellStyle name="20% - Accent6 4 2 2 2 2 2 4 3 2" xfId="22714"/>
    <cellStyle name="20% - Accent6 4 2 2 2 2 2 4 4" xfId="22715"/>
    <cellStyle name="20% - Accent6 4 2 2 2 2 2 4 5" xfId="22716"/>
    <cellStyle name="20% - Accent6 4 2 2 2 2 2 5" xfId="22717"/>
    <cellStyle name="20% - Accent6 4 2 2 2 2 2 5 2" xfId="22718"/>
    <cellStyle name="20% - Accent6 4 2 2 2 2 2 5 3" xfId="22719"/>
    <cellStyle name="20% - Accent6 4 2 2 2 2 2 6" xfId="22720"/>
    <cellStyle name="20% - Accent6 4 2 2 2 2 2 6 2" xfId="22721"/>
    <cellStyle name="20% - Accent6 4 2 2 2 2 2 6 3" xfId="22722"/>
    <cellStyle name="20% - Accent6 4 2 2 2 2 2 7" xfId="22723"/>
    <cellStyle name="20% - Accent6 4 2 2 2 2 2 7 2" xfId="22724"/>
    <cellStyle name="20% - Accent6 4 2 2 2 2 2 8" xfId="22725"/>
    <cellStyle name="20% - Accent6 4 2 2 2 2 2 9" xfId="22726"/>
    <cellStyle name="20% - Accent6 4 2 2 2 2 3" xfId="22727"/>
    <cellStyle name="20% - Accent6 4 2 2 2 2 3 2" xfId="22728"/>
    <cellStyle name="20% - Accent6 4 2 2 2 2 3 2 2" xfId="22729"/>
    <cellStyle name="20% - Accent6 4 2 2 2 2 3 2 3" xfId="22730"/>
    <cellStyle name="20% - Accent6 4 2 2 2 2 3 3" xfId="22731"/>
    <cellStyle name="20% - Accent6 4 2 2 2 2 3 3 2" xfId="22732"/>
    <cellStyle name="20% - Accent6 4 2 2 2 2 3 3 3" xfId="22733"/>
    <cellStyle name="20% - Accent6 4 2 2 2 2 3 4" xfId="22734"/>
    <cellStyle name="20% - Accent6 4 2 2 2 2 3 4 2" xfId="22735"/>
    <cellStyle name="20% - Accent6 4 2 2 2 2 3 5" xfId="22736"/>
    <cellStyle name="20% - Accent6 4 2 2 2 2 3 6" xfId="22737"/>
    <cellStyle name="20% - Accent6 4 2 2 2 2 4" xfId="22738"/>
    <cellStyle name="20% - Accent6 4 2 2 2 2 4 2" xfId="22739"/>
    <cellStyle name="20% - Accent6 4 2 2 2 2 4 2 2" xfId="22740"/>
    <cellStyle name="20% - Accent6 4 2 2 2 2 4 2 3" xfId="22741"/>
    <cellStyle name="20% - Accent6 4 2 2 2 2 4 3" xfId="22742"/>
    <cellStyle name="20% - Accent6 4 2 2 2 2 4 3 2" xfId="22743"/>
    <cellStyle name="20% - Accent6 4 2 2 2 2 4 3 3" xfId="22744"/>
    <cellStyle name="20% - Accent6 4 2 2 2 2 4 4" xfId="22745"/>
    <cellStyle name="20% - Accent6 4 2 2 2 2 4 4 2" xfId="22746"/>
    <cellStyle name="20% - Accent6 4 2 2 2 2 4 5" xfId="22747"/>
    <cellStyle name="20% - Accent6 4 2 2 2 2 4 6" xfId="22748"/>
    <cellStyle name="20% - Accent6 4 2 2 2 2 5" xfId="22749"/>
    <cellStyle name="20% - Accent6 4 2 2 2 2 5 2" xfId="22750"/>
    <cellStyle name="20% - Accent6 4 2 2 2 2 5 2 2" xfId="22751"/>
    <cellStyle name="20% - Accent6 4 2 2 2 2 5 2 3" xfId="22752"/>
    <cellStyle name="20% - Accent6 4 2 2 2 2 5 3" xfId="22753"/>
    <cellStyle name="20% - Accent6 4 2 2 2 2 5 3 2" xfId="22754"/>
    <cellStyle name="20% - Accent6 4 2 2 2 2 5 4" xfId="22755"/>
    <cellStyle name="20% - Accent6 4 2 2 2 2 5 5" xfId="22756"/>
    <cellStyle name="20% - Accent6 4 2 2 2 2 6" xfId="22757"/>
    <cellStyle name="20% - Accent6 4 2 2 2 2 6 2" xfId="22758"/>
    <cellStyle name="20% - Accent6 4 2 2 2 2 6 3" xfId="22759"/>
    <cellStyle name="20% - Accent6 4 2 2 2 2 7" xfId="22760"/>
    <cellStyle name="20% - Accent6 4 2 2 2 2 7 2" xfId="22761"/>
    <cellStyle name="20% - Accent6 4 2 2 2 2 7 3" xfId="22762"/>
    <cellStyle name="20% - Accent6 4 2 2 2 2 8" xfId="22763"/>
    <cellStyle name="20% - Accent6 4 2 2 2 2 8 2" xfId="22764"/>
    <cellStyle name="20% - Accent6 4 2 2 2 2 9" xfId="22765"/>
    <cellStyle name="20% - Accent6 4 2 2 2 3" xfId="1357"/>
    <cellStyle name="20% - Accent6 4 2 2 2 3 2" xfId="22766"/>
    <cellStyle name="20% - Accent6 4 2 2 2 3 2 2" xfId="22767"/>
    <cellStyle name="20% - Accent6 4 2 2 2 3 2 2 2" xfId="22768"/>
    <cellStyle name="20% - Accent6 4 2 2 2 3 2 2 3" xfId="22769"/>
    <cellStyle name="20% - Accent6 4 2 2 2 3 2 3" xfId="22770"/>
    <cellStyle name="20% - Accent6 4 2 2 2 3 2 3 2" xfId="22771"/>
    <cellStyle name="20% - Accent6 4 2 2 2 3 2 3 3" xfId="22772"/>
    <cellStyle name="20% - Accent6 4 2 2 2 3 2 4" xfId="22773"/>
    <cellStyle name="20% - Accent6 4 2 2 2 3 2 4 2" xfId="22774"/>
    <cellStyle name="20% - Accent6 4 2 2 2 3 2 5" xfId="22775"/>
    <cellStyle name="20% - Accent6 4 2 2 2 3 2 6" xfId="22776"/>
    <cellStyle name="20% - Accent6 4 2 2 2 3 3" xfId="22777"/>
    <cellStyle name="20% - Accent6 4 2 2 2 3 3 2" xfId="22778"/>
    <cellStyle name="20% - Accent6 4 2 2 2 3 3 2 2" xfId="22779"/>
    <cellStyle name="20% - Accent6 4 2 2 2 3 3 2 3" xfId="22780"/>
    <cellStyle name="20% - Accent6 4 2 2 2 3 3 3" xfId="22781"/>
    <cellStyle name="20% - Accent6 4 2 2 2 3 3 3 2" xfId="22782"/>
    <cellStyle name="20% - Accent6 4 2 2 2 3 3 3 3" xfId="22783"/>
    <cellStyle name="20% - Accent6 4 2 2 2 3 3 4" xfId="22784"/>
    <cellStyle name="20% - Accent6 4 2 2 2 3 3 4 2" xfId="22785"/>
    <cellStyle name="20% - Accent6 4 2 2 2 3 3 5" xfId="22786"/>
    <cellStyle name="20% - Accent6 4 2 2 2 3 3 6" xfId="22787"/>
    <cellStyle name="20% - Accent6 4 2 2 2 3 4" xfId="22788"/>
    <cellStyle name="20% - Accent6 4 2 2 2 3 4 2" xfId="22789"/>
    <cellStyle name="20% - Accent6 4 2 2 2 3 4 2 2" xfId="22790"/>
    <cellStyle name="20% - Accent6 4 2 2 2 3 4 2 3" xfId="22791"/>
    <cellStyle name="20% - Accent6 4 2 2 2 3 4 3" xfId="22792"/>
    <cellStyle name="20% - Accent6 4 2 2 2 3 4 3 2" xfId="22793"/>
    <cellStyle name="20% - Accent6 4 2 2 2 3 4 4" xfId="22794"/>
    <cellStyle name="20% - Accent6 4 2 2 2 3 4 5" xfId="22795"/>
    <cellStyle name="20% - Accent6 4 2 2 2 3 5" xfId="22796"/>
    <cellStyle name="20% - Accent6 4 2 2 2 3 5 2" xfId="22797"/>
    <cellStyle name="20% - Accent6 4 2 2 2 3 5 3" xfId="22798"/>
    <cellStyle name="20% - Accent6 4 2 2 2 3 6" xfId="22799"/>
    <cellStyle name="20% - Accent6 4 2 2 2 3 6 2" xfId="22800"/>
    <cellStyle name="20% - Accent6 4 2 2 2 3 6 3" xfId="22801"/>
    <cellStyle name="20% - Accent6 4 2 2 2 3 7" xfId="22802"/>
    <cellStyle name="20% - Accent6 4 2 2 2 3 7 2" xfId="22803"/>
    <cellStyle name="20% - Accent6 4 2 2 2 3 8" xfId="22804"/>
    <cellStyle name="20% - Accent6 4 2 2 2 3 9" xfId="22805"/>
    <cellStyle name="20% - Accent6 4 2 2 2 4" xfId="22806"/>
    <cellStyle name="20% - Accent6 4 2 2 2 4 2" xfId="22807"/>
    <cellStyle name="20% - Accent6 4 2 2 2 4 2 2" xfId="22808"/>
    <cellStyle name="20% - Accent6 4 2 2 2 4 2 2 2" xfId="22809"/>
    <cellStyle name="20% - Accent6 4 2 2 2 4 2 2 3" xfId="22810"/>
    <cellStyle name="20% - Accent6 4 2 2 2 4 2 3" xfId="22811"/>
    <cellStyle name="20% - Accent6 4 2 2 2 4 2 3 2" xfId="22812"/>
    <cellStyle name="20% - Accent6 4 2 2 2 4 2 3 3" xfId="22813"/>
    <cellStyle name="20% - Accent6 4 2 2 2 4 2 4" xfId="22814"/>
    <cellStyle name="20% - Accent6 4 2 2 2 4 2 4 2" xfId="22815"/>
    <cellStyle name="20% - Accent6 4 2 2 2 4 2 5" xfId="22816"/>
    <cellStyle name="20% - Accent6 4 2 2 2 4 2 6" xfId="22817"/>
    <cellStyle name="20% - Accent6 4 2 2 2 4 3" xfId="22818"/>
    <cellStyle name="20% - Accent6 4 2 2 2 4 3 2" xfId="22819"/>
    <cellStyle name="20% - Accent6 4 2 2 2 4 3 2 2" xfId="22820"/>
    <cellStyle name="20% - Accent6 4 2 2 2 4 3 2 3" xfId="22821"/>
    <cellStyle name="20% - Accent6 4 2 2 2 4 3 3" xfId="22822"/>
    <cellStyle name="20% - Accent6 4 2 2 2 4 3 3 2" xfId="22823"/>
    <cellStyle name="20% - Accent6 4 2 2 2 4 3 3 3" xfId="22824"/>
    <cellStyle name="20% - Accent6 4 2 2 2 4 3 4" xfId="22825"/>
    <cellStyle name="20% - Accent6 4 2 2 2 4 3 4 2" xfId="22826"/>
    <cellStyle name="20% - Accent6 4 2 2 2 4 3 5" xfId="22827"/>
    <cellStyle name="20% - Accent6 4 2 2 2 4 3 6" xfId="22828"/>
    <cellStyle name="20% - Accent6 4 2 2 2 4 4" xfId="22829"/>
    <cellStyle name="20% - Accent6 4 2 2 2 4 4 2" xfId="22830"/>
    <cellStyle name="20% - Accent6 4 2 2 2 4 4 2 2" xfId="22831"/>
    <cellStyle name="20% - Accent6 4 2 2 2 4 4 2 3" xfId="22832"/>
    <cellStyle name="20% - Accent6 4 2 2 2 4 4 3" xfId="22833"/>
    <cellStyle name="20% - Accent6 4 2 2 2 4 4 3 2" xfId="22834"/>
    <cellStyle name="20% - Accent6 4 2 2 2 4 4 4" xfId="22835"/>
    <cellStyle name="20% - Accent6 4 2 2 2 4 4 5" xfId="22836"/>
    <cellStyle name="20% - Accent6 4 2 2 2 4 5" xfId="22837"/>
    <cellStyle name="20% - Accent6 4 2 2 2 4 5 2" xfId="22838"/>
    <cellStyle name="20% - Accent6 4 2 2 2 4 5 3" xfId="22839"/>
    <cellStyle name="20% - Accent6 4 2 2 2 4 6" xfId="22840"/>
    <cellStyle name="20% - Accent6 4 2 2 2 4 6 2" xfId="22841"/>
    <cellStyle name="20% - Accent6 4 2 2 2 4 6 3" xfId="22842"/>
    <cellStyle name="20% - Accent6 4 2 2 2 4 7" xfId="22843"/>
    <cellStyle name="20% - Accent6 4 2 2 2 4 7 2" xfId="22844"/>
    <cellStyle name="20% - Accent6 4 2 2 2 4 8" xfId="22845"/>
    <cellStyle name="20% - Accent6 4 2 2 2 4 9" xfId="22846"/>
    <cellStyle name="20% - Accent6 4 2 2 2 5" xfId="22847"/>
    <cellStyle name="20% - Accent6 4 2 2 2 5 2" xfId="22848"/>
    <cellStyle name="20% - Accent6 4 2 2 2 5 2 2" xfId="22849"/>
    <cellStyle name="20% - Accent6 4 2 2 2 5 2 3" xfId="22850"/>
    <cellStyle name="20% - Accent6 4 2 2 2 5 3" xfId="22851"/>
    <cellStyle name="20% - Accent6 4 2 2 2 5 3 2" xfId="22852"/>
    <cellStyle name="20% - Accent6 4 2 2 2 5 3 3" xfId="22853"/>
    <cellStyle name="20% - Accent6 4 2 2 2 5 4" xfId="22854"/>
    <cellStyle name="20% - Accent6 4 2 2 2 5 4 2" xfId="22855"/>
    <cellStyle name="20% - Accent6 4 2 2 2 5 5" xfId="22856"/>
    <cellStyle name="20% - Accent6 4 2 2 2 5 6" xfId="22857"/>
    <cellStyle name="20% - Accent6 4 2 2 2 6" xfId="22858"/>
    <cellStyle name="20% - Accent6 4 2 2 2 6 2" xfId="22859"/>
    <cellStyle name="20% - Accent6 4 2 2 2 6 2 2" xfId="22860"/>
    <cellStyle name="20% - Accent6 4 2 2 2 6 2 3" xfId="22861"/>
    <cellStyle name="20% - Accent6 4 2 2 2 6 3" xfId="22862"/>
    <cellStyle name="20% - Accent6 4 2 2 2 6 3 2" xfId="22863"/>
    <cellStyle name="20% - Accent6 4 2 2 2 6 3 3" xfId="22864"/>
    <cellStyle name="20% - Accent6 4 2 2 2 6 4" xfId="22865"/>
    <cellStyle name="20% - Accent6 4 2 2 2 6 4 2" xfId="22866"/>
    <cellStyle name="20% - Accent6 4 2 2 2 6 5" xfId="22867"/>
    <cellStyle name="20% - Accent6 4 2 2 2 6 6" xfId="22868"/>
    <cellStyle name="20% - Accent6 4 2 2 2 7" xfId="22869"/>
    <cellStyle name="20% - Accent6 4 2 2 2 7 2" xfId="22870"/>
    <cellStyle name="20% - Accent6 4 2 2 2 7 2 2" xfId="22871"/>
    <cellStyle name="20% - Accent6 4 2 2 2 7 2 3" xfId="22872"/>
    <cellStyle name="20% - Accent6 4 2 2 2 7 3" xfId="22873"/>
    <cellStyle name="20% - Accent6 4 2 2 2 7 3 2" xfId="22874"/>
    <cellStyle name="20% - Accent6 4 2 2 2 7 4" xfId="22875"/>
    <cellStyle name="20% - Accent6 4 2 2 2 7 5" xfId="22876"/>
    <cellStyle name="20% - Accent6 4 2 2 2 8" xfId="22877"/>
    <cellStyle name="20% - Accent6 4 2 2 2 8 2" xfId="22878"/>
    <cellStyle name="20% - Accent6 4 2 2 2 8 3" xfId="22879"/>
    <cellStyle name="20% - Accent6 4 2 2 2 9" xfId="22880"/>
    <cellStyle name="20% - Accent6 4 2 2 2 9 2" xfId="22881"/>
    <cellStyle name="20% - Accent6 4 2 2 2 9 3" xfId="22882"/>
    <cellStyle name="20% - Accent6 4 2 2 3" xfId="1358"/>
    <cellStyle name="20% - Accent6 4 2 2 3 10" xfId="22883"/>
    <cellStyle name="20% - Accent6 4 2 2 3 2" xfId="1359"/>
    <cellStyle name="20% - Accent6 4 2 2 3 2 2" xfId="22884"/>
    <cellStyle name="20% - Accent6 4 2 2 3 2 2 2" xfId="22885"/>
    <cellStyle name="20% - Accent6 4 2 2 3 2 2 2 2" xfId="22886"/>
    <cellStyle name="20% - Accent6 4 2 2 3 2 2 2 3" xfId="22887"/>
    <cellStyle name="20% - Accent6 4 2 2 3 2 2 3" xfId="22888"/>
    <cellStyle name="20% - Accent6 4 2 2 3 2 2 3 2" xfId="22889"/>
    <cellStyle name="20% - Accent6 4 2 2 3 2 2 3 3" xfId="22890"/>
    <cellStyle name="20% - Accent6 4 2 2 3 2 2 4" xfId="22891"/>
    <cellStyle name="20% - Accent6 4 2 2 3 2 2 4 2" xfId="22892"/>
    <cellStyle name="20% - Accent6 4 2 2 3 2 2 5" xfId="22893"/>
    <cellStyle name="20% - Accent6 4 2 2 3 2 2 6" xfId="22894"/>
    <cellStyle name="20% - Accent6 4 2 2 3 2 3" xfId="22895"/>
    <cellStyle name="20% - Accent6 4 2 2 3 2 3 2" xfId="22896"/>
    <cellStyle name="20% - Accent6 4 2 2 3 2 3 2 2" xfId="22897"/>
    <cellStyle name="20% - Accent6 4 2 2 3 2 3 2 3" xfId="22898"/>
    <cellStyle name="20% - Accent6 4 2 2 3 2 3 3" xfId="22899"/>
    <cellStyle name="20% - Accent6 4 2 2 3 2 3 3 2" xfId="22900"/>
    <cellStyle name="20% - Accent6 4 2 2 3 2 3 3 3" xfId="22901"/>
    <cellStyle name="20% - Accent6 4 2 2 3 2 3 4" xfId="22902"/>
    <cellStyle name="20% - Accent6 4 2 2 3 2 3 4 2" xfId="22903"/>
    <cellStyle name="20% - Accent6 4 2 2 3 2 3 5" xfId="22904"/>
    <cellStyle name="20% - Accent6 4 2 2 3 2 3 6" xfId="22905"/>
    <cellStyle name="20% - Accent6 4 2 2 3 2 4" xfId="22906"/>
    <cellStyle name="20% - Accent6 4 2 2 3 2 4 2" xfId="22907"/>
    <cellStyle name="20% - Accent6 4 2 2 3 2 4 2 2" xfId="22908"/>
    <cellStyle name="20% - Accent6 4 2 2 3 2 4 2 3" xfId="22909"/>
    <cellStyle name="20% - Accent6 4 2 2 3 2 4 3" xfId="22910"/>
    <cellStyle name="20% - Accent6 4 2 2 3 2 4 3 2" xfId="22911"/>
    <cellStyle name="20% - Accent6 4 2 2 3 2 4 4" xfId="22912"/>
    <cellStyle name="20% - Accent6 4 2 2 3 2 4 5" xfId="22913"/>
    <cellStyle name="20% - Accent6 4 2 2 3 2 5" xfId="22914"/>
    <cellStyle name="20% - Accent6 4 2 2 3 2 5 2" xfId="22915"/>
    <cellStyle name="20% - Accent6 4 2 2 3 2 5 3" xfId="22916"/>
    <cellStyle name="20% - Accent6 4 2 2 3 2 6" xfId="22917"/>
    <cellStyle name="20% - Accent6 4 2 2 3 2 6 2" xfId="22918"/>
    <cellStyle name="20% - Accent6 4 2 2 3 2 6 3" xfId="22919"/>
    <cellStyle name="20% - Accent6 4 2 2 3 2 7" xfId="22920"/>
    <cellStyle name="20% - Accent6 4 2 2 3 2 7 2" xfId="22921"/>
    <cellStyle name="20% - Accent6 4 2 2 3 2 8" xfId="22922"/>
    <cellStyle name="20% - Accent6 4 2 2 3 2 9" xfId="22923"/>
    <cellStyle name="20% - Accent6 4 2 2 3 3" xfId="22924"/>
    <cellStyle name="20% - Accent6 4 2 2 3 3 2" xfId="22925"/>
    <cellStyle name="20% - Accent6 4 2 2 3 3 2 2" xfId="22926"/>
    <cellStyle name="20% - Accent6 4 2 2 3 3 2 3" xfId="22927"/>
    <cellStyle name="20% - Accent6 4 2 2 3 3 3" xfId="22928"/>
    <cellStyle name="20% - Accent6 4 2 2 3 3 3 2" xfId="22929"/>
    <cellStyle name="20% - Accent6 4 2 2 3 3 3 3" xfId="22930"/>
    <cellStyle name="20% - Accent6 4 2 2 3 3 4" xfId="22931"/>
    <cellStyle name="20% - Accent6 4 2 2 3 3 4 2" xfId="22932"/>
    <cellStyle name="20% - Accent6 4 2 2 3 3 5" xfId="22933"/>
    <cellStyle name="20% - Accent6 4 2 2 3 3 6" xfId="22934"/>
    <cellStyle name="20% - Accent6 4 2 2 3 4" xfId="22935"/>
    <cellStyle name="20% - Accent6 4 2 2 3 4 2" xfId="22936"/>
    <cellStyle name="20% - Accent6 4 2 2 3 4 2 2" xfId="22937"/>
    <cellStyle name="20% - Accent6 4 2 2 3 4 2 3" xfId="22938"/>
    <cellStyle name="20% - Accent6 4 2 2 3 4 3" xfId="22939"/>
    <cellStyle name="20% - Accent6 4 2 2 3 4 3 2" xfId="22940"/>
    <cellStyle name="20% - Accent6 4 2 2 3 4 3 3" xfId="22941"/>
    <cellStyle name="20% - Accent6 4 2 2 3 4 4" xfId="22942"/>
    <cellStyle name="20% - Accent6 4 2 2 3 4 4 2" xfId="22943"/>
    <cellStyle name="20% - Accent6 4 2 2 3 4 5" xfId="22944"/>
    <cellStyle name="20% - Accent6 4 2 2 3 4 6" xfId="22945"/>
    <cellStyle name="20% - Accent6 4 2 2 3 5" xfId="22946"/>
    <cellStyle name="20% - Accent6 4 2 2 3 5 2" xfId="22947"/>
    <cellStyle name="20% - Accent6 4 2 2 3 5 2 2" xfId="22948"/>
    <cellStyle name="20% - Accent6 4 2 2 3 5 2 3" xfId="22949"/>
    <cellStyle name="20% - Accent6 4 2 2 3 5 3" xfId="22950"/>
    <cellStyle name="20% - Accent6 4 2 2 3 5 3 2" xfId="22951"/>
    <cellStyle name="20% - Accent6 4 2 2 3 5 4" xfId="22952"/>
    <cellStyle name="20% - Accent6 4 2 2 3 5 5" xfId="22953"/>
    <cellStyle name="20% - Accent6 4 2 2 3 6" xfId="22954"/>
    <cellStyle name="20% - Accent6 4 2 2 3 6 2" xfId="22955"/>
    <cellStyle name="20% - Accent6 4 2 2 3 6 3" xfId="22956"/>
    <cellStyle name="20% - Accent6 4 2 2 3 7" xfId="22957"/>
    <cellStyle name="20% - Accent6 4 2 2 3 7 2" xfId="22958"/>
    <cellStyle name="20% - Accent6 4 2 2 3 7 3" xfId="22959"/>
    <cellStyle name="20% - Accent6 4 2 2 3 8" xfId="22960"/>
    <cellStyle name="20% - Accent6 4 2 2 3 8 2" xfId="22961"/>
    <cellStyle name="20% - Accent6 4 2 2 3 9" xfId="22962"/>
    <cellStyle name="20% - Accent6 4 2 2 4" xfId="1360"/>
    <cellStyle name="20% - Accent6 4 2 2 4 2" xfId="22963"/>
    <cellStyle name="20% - Accent6 4 2 2 4 2 2" xfId="22964"/>
    <cellStyle name="20% - Accent6 4 2 2 4 2 2 2" xfId="22965"/>
    <cellStyle name="20% - Accent6 4 2 2 4 2 2 3" xfId="22966"/>
    <cellStyle name="20% - Accent6 4 2 2 4 2 3" xfId="22967"/>
    <cellStyle name="20% - Accent6 4 2 2 4 2 3 2" xfId="22968"/>
    <cellStyle name="20% - Accent6 4 2 2 4 2 3 3" xfId="22969"/>
    <cellStyle name="20% - Accent6 4 2 2 4 2 4" xfId="22970"/>
    <cellStyle name="20% - Accent6 4 2 2 4 2 4 2" xfId="22971"/>
    <cellStyle name="20% - Accent6 4 2 2 4 2 5" xfId="22972"/>
    <cellStyle name="20% - Accent6 4 2 2 4 2 6" xfId="22973"/>
    <cellStyle name="20% - Accent6 4 2 2 4 3" xfId="22974"/>
    <cellStyle name="20% - Accent6 4 2 2 4 3 2" xfId="22975"/>
    <cellStyle name="20% - Accent6 4 2 2 4 3 2 2" xfId="22976"/>
    <cellStyle name="20% - Accent6 4 2 2 4 3 2 3" xfId="22977"/>
    <cellStyle name="20% - Accent6 4 2 2 4 3 3" xfId="22978"/>
    <cellStyle name="20% - Accent6 4 2 2 4 3 3 2" xfId="22979"/>
    <cellStyle name="20% - Accent6 4 2 2 4 3 3 3" xfId="22980"/>
    <cellStyle name="20% - Accent6 4 2 2 4 3 4" xfId="22981"/>
    <cellStyle name="20% - Accent6 4 2 2 4 3 4 2" xfId="22982"/>
    <cellStyle name="20% - Accent6 4 2 2 4 3 5" xfId="22983"/>
    <cellStyle name="20% - Accent6 4 2 2 4 3 6" xfId="22984"/>
    <cellStyle name="20% - Accent6 4 2 2 4 4" xfId="22985"/>
    <cellStyle name="20% - Accent6 4 2 2 4 4 2" xfId="22986"/>
    <cellStyle name="20% - Accent6 4 2 2 4 4 2 2" xfId="22987"/>
    <cellStyle name="20% - Accent6 4 2 2 4 4 2 3" xfId="22988"/>
    <cellStyle name="20% - Accent6 4 2 2 4 4 3" xfId="22989"/>
    <cellStyle name="20% - Accent6 4 2 2 4 4 3 2" xfId="22990"/>
    <cellStyle name="20% - Accent6 4 2 2 4 4 4" xfId="22991"/>
    <cellStyle name="20% - Accent6 4 2 2 4 4 5" xfId="22992"/>
    <cellStyle name="20% - Accent6 4 2 2 4 5" xfId="22993"/>
    <cellStyle name="20% - Accent6 4 2 2 4 5 2" xfId="22994"/>
    <cellStyle name="20% - Accent6 4 2 2 4 5 3" xfId="22995"/>
    <cellStyle name="20% - Accent6 4 2 2 4 6" xfId="22996"/>
    <cellStyle name="20% - Accent6 4 2 2 4 6 2" xfId="22997"/>
    <cellStyle name="20% - Accent6 4 2 2 4 6 3" xfId="22998"/>
    <cellStyle name="20% - Accent6 4 2 2 4 7" xfId="22999"/>
    <cellStyle name="20% - Accent6 4 2 2 4 7 2" xfId="23000"/>
    <cellStyle name="20% - Accent6 4 2 2 4 8" xfId="23001"/>
    <cellStyle name="20% - Accent6 4 2 2 4 9" xfId="23002"/>
    <cellStyle name="20% - Accent6 4 2 2 5" xfId="23003"/>
    <cellStyle name="20% - Accent6 4 2 2 5 2" xfId="23004"/>
    <cellStyle name="20% - Accent6 4 2 2 5 2 2" xfId="23005"/>
    <cellStyle name="20% - Accent6 4 2 2 5 2 2 2" xfId="23006"/>
    <cellStyle name="20% - Accent6 4 2 2 5 2 2 3" xfId="23007"/>
    <cellStyle name="20% - Accent6 4 2 2 5 2 3" xfId="23008"/>
    <cellStyle name="20% - Accent6 4 2 2 5 2 3 2" xfId="23009"/>
    <cellStyle name="20% - Accent6 4 2 2 5 2 3 3" xfId="23010"/>
    <cellStyle name="20% - Accent6 4 2 2 5 2 4" xfId="23011"/>
    <cellStyle name="20% - Accent6 4 2 2 5 2 4 2" xfId="23012"/>
    <cellStyle name="20% - Accent6 4 2 2 5 2 5" xfId="23013"/>
    <cellStyle name="20% - Accent6 4 2 2 5 2 6" xfId="23014"/>
    <cellStyle name="20% - Accent6 4 2 2 5 3" xfId="23015"/>
    <cellStyle name="20% - Accent6 4 2 2 5 3 2" xfId="23016"/>
    <cellStyle name="20% - Accent6 4 2 2 5 3 2 2" xfId="23017"/>
    <cellStyle name="20% - Accent6 4 2 2 5 3 2 3" xfId="23018"/>
    <cellStyle name="20% - Accent6 4 2 2 5 3 3" xfId="23019"/>
    <cellStyle name="20% - Accent6 4 2 2 5 3 3 2" xfId="23020"/>
    <cellStyle name="20% - Accent6 4 2 2 5 3 3 3" xfId="23021"/>
    <cellStyle name="20% - Accent6 4 2 2 5 3 4" xfId="23022"/>
    <cellStyle name="20% - Accent6 4 2 2 5 3 4 2" xfId="23023"/>
    <cellStyle name="20% - Accent6 4 2 2 5 3 5" xfId="23024"/>
    <cellStyle name="20% - Accent6 4 2 2 5 3 6" xfId="23025"/>
    <cellStyle name="20% - Accent6 4 2 2 5 4" xfId="23026"/>
    <cellStyle name="20% - Accent6 4 2 2 5 4 2" xfId="23027"/>
    <cellStyle name="20% - Accent6 4 2 2 5 4 2 2" xfId="23028"/>
    <cellStyle name="20% - Accent6 4 2 2 5 4 2 3" xfId="23029"/>
    <cellStyle name="20% - Accent6 4 2 2 5 4 3" xfId="23030"/>
    <cellStyle name="20% - Accent6 4 2 2 5 4 3 2" xfId="23031"/>
    <cellStyle name="20% - Accent6 4 2 2 5 4 4" xfId="23032"/>
    <cellStyle name="20% - Accent6 4 2 2 5 4 5" xfId="23033"/>
    <cellStyle name="20% - Accent6 4 2 2 5 5" xfId="23034"/>
    <cellStyle name="20% - Accent6 4 2 2 5 5 2" xfId="23035"/>
    <cellStyle name="20% - Accent6 4 2 2 5 5 3" xfId="23036"/>
    <cellStyle name="20% - Accent6 4 2 2 5 6" xfId="23037"/>
    <cellStyle name="20% - Accent6 4 2 2 5 6 2" xfId="23038"/>
    <cellStyle name="20% - Accent6 4 2 2 5 6 3" xfId="23039"/>
    <cellStyle name="20% - Accent6 4 2 2 5 7" xfId="23040"/>
    <cellStyle name="20% - Accent6 4 2 2 5 7 2" xfId="23041"/>
    <cellStyle name="20% - Accent6 4 2 2 5 8" xfId="23042"/>
    <cellStyle name="20% - Accent6 4 2 2 5 9" xfId="23043"/>
    <cellStyle name="20% - Accent6 4 2 2 6" xfId="23044"/>
    <cellStyle name="20% - Accent6 4 2 2 6 2" xfId="23045"/>
    <cellStyle name="20% - Accent6 4 2 2 6 2 2" xfId="23046"/>
    <cellStyle name="20% - Accent6 4 2 2 6 2 3" xfId="23047"/>
    <cellStyle name="20% - Accent6 4 2 2 6 3" xfId="23048"/>
    <cellStyle name="20% - Accent6 4 2 2 6 3 2" xfId="23049"/>
    <cellStyle name="20% - Accent6 4 2 2 6 3 3" xfId="23050"/>
    <cellStyle name="20% - Accent6 4 2 2 6 4" xfId="23051"/>
    <cellStyle name="20% - Accent6 4 2 2 6 4 2" xfId="23052"/>
    <cellStyle name="20% - Accent6 4 2 2 6 5" xfId="23053"/>
    <cellStyle name="20% - Accent6 4 2 2 6 6" xfId="23054"/>
    <cellStyle name="20% - Accent6 4 2 2 7" xfId="23055"/>
    <cellStyle name="20% - Accent6 4 2 2 7 2" xfId="23056"/>
    <cellStyle name="20% - Accent6 4 2 2 7 2 2" xfId="23057"/>
    <cellStyle name="20% - Accent6 4 2 2 7 2 3" xfId="23058"/>
    <cellStyle name="20% - Accent6 4 2 2 7 3" xfId="23059"/>
    <cellStyle name="20% - Accent6 4 2 2 7 3 2" xfId="23060"/>
    <cellStyle name="20% - Accent6 4 2 2 7 3 3" xfId="23061"/>
    <cellStyle name="20% - Accent6 4 2 2 7 4" xfId="23062"/>
    <cellStyle name="20% - Accent6 4 2 2 7 4 2" xfId="23063"/>
    <cellStyle name="20% - Accent6 4 2 2 7 5" xfId="23064"/>
    <cellStyle name="20% - Accent6 4 2 2 7 6" xfId="23065"/>
    <cellStyle name="20% - Accent6 4 2 2 8" xfId="23066"/>
    <cellStyle name="20% - Accent6 4 2 2 8 2" xfId="23067"/>
    <cellStyle name="20% - Accent6 4 2 2 8 2 2" xfId="23068"/>
    <cellStyle name="20% - Accent6 4 2 2 8 2 3" xfId="23069"/>
    <cellStyle name="20% - Accent6 4 2 2 8 3" xfId="23070"/>
    <cellStyle name="20% - Accent6 4 2 2 8 3 2" xfId="23071"/>
    <cellStyle name="20% - Accent6 4 2 2 8 4" xfId="23072"/>
    <cellStyle name="20% - Accent6 4 2 2 8 5" xfId="23073"/>
    <cellStyle name="20% - Accent6 4 2 2 9" xfId="23074"/>
    <cellStyle name="20% - Accent6 4 2 2 9 2" xfId="23075"/>
    <cellStyle name="20% - Accent6 4 2 2 9 3" xfId="23076"/>
    <cellStyle name="20% - Accent6 4 2 3" xfId="1361"/>
    <cellStyle name="20% - Accent6 4 2 3 10" xfId="23077"/>
    <cellStyle name="20% - Accent6 4 2 3 10 2" xfId="23078"/>
    <cellStyle name="20% - Accent6 4 2 3 11" xfId="23079"/>
    <cellStyle name="20% - Accent6 4 2 3 12" xfId="23080"/>
    <cellStyle name="20% - Accent6 4 2 3 2" xfId="1362"/>
    <cellStyle name="20% - Accent6 4 2 3 2 10" xfId="23081"/>
    <cellStyle name="20% - Accent6 4 2 3 2 2" xfId="1363"/>
    <cellStyle name="20% - Accent6 4 2 3 2 2 2" xfId="23082"/>
    <cellStyle name="20% - Accent6 4 2 3 2 2 2 2" xfId="23083"/>
    <cellStyle name="20% - Accent6 4 2 3 2 2 2 2 2" xfId="23084"/>
    <cellStyle name="20% - Accent6 4 2 3 2 2 2 2 3" xfId="23085"/>
    <cellStyle name="20% - Accent6 4 2 3 2 2 2 3" xfId="23086"/>
    <cellStyle name="20% - Accent6 4 2 3 2 2 2 3 2" xfId="23087"/>
    <cellStyle name="20% - Accent6 4 2 3 2 2 2 3 3" xfId="23088"/>
    <cellStyle name="20% - Accent6 4 2 3 2 2 2 4" xfId="23089"/>
    <cellStyle name="20% - Accent6 4 2 3 2 2 2 4 2" xfId="23090"/>
    <cellStyle name="20% - Accent6 4 2 3 2 2 2 5" xfId="23091"/>
    <cellStyle name="20% - Accent6 4 2 3 2 2 2 6" xfId="23092"/>
    <cellStyle name="20% - Accent6 4 2 3 2 2 3" xfId="23093"/>
    <cellStyle name="20% - Accent6 4 2 3 2 2 3 2" xfId="23094"/>
    <cellStyle name="20% - Accent6 4 2 3 2 2 3 2 2" xfId="23095"/>
    <cellStyle name="20% - Accent6 4 2 3 2 2 3 2 3" xfId="23096"/>
    <cellStyle name="20% - Accent6 4 2 3 2 2 3 3" xfId="23097"/>
    <cellStyle name="20% - Accent6 4 2 3 2 2 3 3 2" xfId="23098"/>
    <cellStyle name="20% - Accent6 4 2 3 2 2 3 3 3" xfId="23099"/>
    <cellStyle name="20% - Accent6 4 2 3 2 2 3 4" xfId="23100"/>
    <cellStyle name="20% - Accent6 4 2 3 2 2 3 4 2" xfId="23101"/>
    <cellStyle name="20% - Accent6 4 2 3 2 2 3 5" xfId="23102"/>
    <cellStyle name="20% - Accent6 4 2 3 2 2 3 6" xfId="23103"/>
    <cellStyle name="20% - Accent6 4 2 3 2 2 4" xfId="23104"/>
    <cellStyle name="20% - Accent6 4 2 3 2 2 4 2" xfId="23105"/>
    <cellStyle name="20% - Accent6 4 2 3 2 2 4 2 2" xfId="23106"/>
    <cellStyle name="20% - Accent6 4 2 3 2 2 4 2 3" xfId="23107"/>
    <cellStyle name="20% - Accent6 4 2 3 2 2 4 3" xfId="23108"/>
    <cellStyle name="20% - Accent6 4 2 3 2 2 4 3 2" xfId="23109"/>
    <cellStyle name="20% - Accent6 4 2 3 2 2 4 4" xfId="23110"/>
    <cellStyle name="20% - Accent6 4 2 3 2 2 4 5" xfId="23111"/>
    <cellStyle name="20% - Accent6 4 2 3 2 2 5" xfId="23112"/>
    <cellStyle name="20% - Accent6 4 2 3 2 2 5 2" xfId="23113"/>
    <cellStyle name="20% - Accent6 4 2 3 2 2 5 3" xfId="23114"/>
    <cellStyle name="20% - Accent6 4 2 3 2 2 6" xfId="23115"/>
    <cellStyle name="20% - Accent6 4 2 3 2 2 6 2" xfId="23116"/>
    <cellStyle name="20% - Accent6 4 2 3 2 2 6 3" xfId="23117"/>
    <cellStyle name="20% - Accent6 4 2 3 2 2 7" xfId="23118"/>
    <cellStyle name="20% - Accent6 4 2 3 2 2 7 2" xfId="23119"/>
    <cellStyle name="20% - Accent6 4 2 3 2 2 8" xfId="23120"/>
    <cellStyle name="20% - Accent6 4 2 3 2 2 9" xfId="23121"/>
    <cellStyle name="20% - Accent6 4 2 3 2 3" xfId="23122"/>
    <cellStyle name="20% - Accent6 4 2 3 2 3 2" xfId="23123"/>
    <cellStyle name="20% - Accent6 4 2 3 2 3 2 2" xfId="23124"/>
    <cellStyle name="20% - Accent6 4 2 3 2 3 2 3" xfId="23125"/>
    <cellStyle name="20% - Accent6 4 2 3 2 3 3" xfId="23126"/>
    <cellStyle name="20% - Accent6 4 2 3 2 3 3 2" xfId="23127"/>
    <cellStyle name="20% - Accent6 4 2 3 2 3 3 3" xfId="23128"/>
    <cellStyle name="20% - Accent6 4 2 3 2 3 4" xfId="23129"/>
    <cellStyle name="20% - Accent6 4 2 3 2 3 4 2" xfId="23130"/>
    <cellStyle name="20% - Accent6 4 2 3 2 3 5" xfId="23131"/>
    <cellStyle name="20% - Accent6 4 2 3 2 3 6" xfId="23132"/>
    <cellStyle name="20% - Accent6 4 2 3 2 4" xfId="23133"/>
    <cellStyle name="20% - Accent6 4 2 3 2 4 2" xfId="23134"/>
    <cellStyle name="20% - Accent6 4 2 3 2 4 2 2" xfId="23135"/>
    <cellStyle name="20% - Accent6 4 2 3 2 4 2 3" xfId="23136"/>
    <cellStyle name="20% - Accent6 4 2 3 2 4 3" xfId="23137"/>
    <cellStyle name="20% - Accent6 4 2 3 2 4 3 2" xfId="23138"/>
    <cellStyle name="20% - Accent6 4 2 3 2 4 3 3" xfId="23139"/>
    <cellStyle name="20% - Accent6 4 2 3 2 4 4" xfId="23140"/>
    <cellStyle name="20% - Accent6 4 2 3 2 4 4 2" xfId="23141"/>
    <cellStyle name="20% - Accent6 4 2 3 2 4 5" xfId="23142"/>
    <cellStyle name="20% - Accent6 4 2 3 2 4 6" xfId="23143"/>
    <cellStyle name="20% - Accent6 4 2 3 2 5" xfId="23144"/>
    <cellStyle name="20% - Accent6 4 2 3 2 5 2" xfId="23145"/>
    <cellStyle name="20% - Accent6 4 2 3 2 5 2 2" xfId="23146"/>
    <cellStyle name="20% - Accent6 4 2 3 2 5 2 3" xfId="23147"/>
    <cellStyle name="20% - Accent6 4 2 3 2 5 3" xfId="23148"/>
    <cellStyle name="20% - Accent6 4 2 3 2 5 3 2" xfId="23149"/>
    <cellStyle name="20% - Accent6 4 2 3 2 5 4" xfId="23150"/>
    <cellStyle name="20% - Accent6 4 2 3 2 5 5" xfId="23151"/>
    <cellStyle name="20% - Accent6 4 2 3 2 6" xfId="23152"/>
    <cellStyle name="20% - Accent6 4 2 3 2 6 2" xfId="23153"/>
    <cellStyle name="20% - Accent6 4 2 3 2 6 3" xfId="23154"/>
    <cellStyle name="20% - Accent6 4 2 3 2 7" xfId="23155"/>
    <cellStyle name="20% - Accent6 4 2 3 2 7 2" xfId="23156"/>
    <cellStyle name="20% - Accent6 4 2 3 2 7 3" xfId="23157"/>
    <cellStyle name="20% - Accent6 4 2 3 2 8" xfId="23158"/>
    <cellStyle name="20% - Accent6 4 2 3 2 8 2" xfId="23159"/>
    <cellStyle name="20% - Accent6 4 2 3 2 9" xfId="23160"/>
    <cellStyle name="20% - Accent6 4 2 3 3" xfId="1364"/>
    <cellStyle name="20% - Accent6 4 2 3 3 2" xfId="23161"/>
    <cellStyle name="20% - Accent6 4 2 3 3 2 2" xfId="23162"/>
    <cellStyle name="20% - Accent6 4 2 3 3 2 2 2" xfId="23163"/>
    <cellStyle name="20% - Accent6 4 2 3 3 2 2 3" xfId="23164"/>
    <cellStyle name="20% - Accent6 4 2 3 3 2 3" xfId="23165"/>
    <cellStyle name="20% - Accent6 4 2 3 3 2 3 2" xfId="23166"/>
    <cellStyle name="20% - Accent6 4 2 3 3 2 3 3" xfId="23167"/>
    <cellStyle name="20% - Accent6 4 2 3 3 2 4" xfId="23168"/>
    <cellStyle name="20% - Accent6 4 2 3 3 2 4 2" xfId="23169"/>
    <cellStyle name="20% - Accent6 4 2 3 3 2 5" xfId="23170"/>
    <cellStyle name="20% - Accent6 4 2 3 3 2 6" xfId="23171"/>
    <cellStyle name="20% - Accent6 4 2 3 3 3" xfId="23172"/>
    <cellStyle name="20% - Accent6 4 2 3 3 3 2" xfId="23173"/>
    <cellStyle name="20% - Accent6 4 2 3 3 3 2 2" xfId="23174"/>
    <cellStyle name="20% - Accent6 4 2 3 3 3 2 3" xfId="23175"/>
    <cellStyle name="20% - Accent6 4 2 3 3 3 3" xfId="23176"/>
    <cellStyle name="20% - Accent6 4 2 3 3 3 3 2" xfId="23177"/>
    <cellStyle name="20% - Accent6 4 2 3 3 3 3 3" xfId="23178"/>
    <cellStyle name="20% - Accent6 4 2 3 3 3 4" xfId="23179"/>
    <cellStyle name="20% - Accent6 4 2 3 3 3 4 2" xfId="23180"/>
    <cellStyle name="20% - Accent6 4 2 3 3 3 5" xfId="23181"/>
    <cellStyle name="20% - Accent6 4 2 3 3 3 6" xfId="23182"/>
    <cellStyle name="20% - Accent6 4 2 3 3 4" xfId="23183"/>
    <cellStyle name="20% - Accent6 4 2 3 3 4 2" xfId="23184"/>
    <cellStyle name="20% - Accent6 4 2 3 3 4 2 2" xfId="23185"/>
    <cellStyle name="20% - Accent6 4 2 3 3 4 2 3" xfId="23186"/>
    <cellStyle name="20% - Accent6 4 2 3 3 4 3" xfId="23187"/>
    <cellStyle name="20% - Accent6 4 2 3 3 4 3 2" xfId="23188"/>
    <cellStyle name="20% - Accent6 4 2 3 3 4 4" xfId="23189"/>
    <cellStyle name="20% - Accent6 4 2 3 3 4 5" xfId="23190"/>
    <cellStyle name="20% - Accent6 4 2 3 3 5" xfId="23191"/>
    <cellStyle name="20% - Accent6 4 2 3 3 5 2" xfId="23192"/>
    <cellStyle name="20% - Accent6 4 2 3 3 5 3" xfId="23193"/>
    <cellStyle name="20% - Accent6 4 2 3 3 6" xfId="23194"/>
    <cellStyle name="20% - Accent6 4 2 3 3 6 2" xfId="23195"/>
    <cellStyle name="20% - Accent6 4 2 3 3 6 3" xfId="23196"/>
    <cellStyle name="20% - Accent6 4 2 3 3 7" xfId="23197"/>
    <cellStyle name="20% - Accent6 4 2 3 3 7 2" xfId="23198"/>
    <cellStyle name="20% - Accent6 4 2 3 3 8" xfId="23199"/>
    <cellStyle name="20% - Accent6 4 2 3 3 9" xfId="23200"/>
    <cellStyle name="20% - Accent6 4 2 3 4" xfId="23201"/>
    <cellStyle name="20% - Accent6 4 2 3 4 2" xfId="23202"/>
    <cellStyle name="20% - Accent6 4 2 3 4 2 2" xfId="23203"/>
    <cellStyle name="20% - Accent6 4 2 3 4 2 2 2" xfId="23204"/>
    <cellStyle name="20% - Accent6 4 2 3 4 2 2 3" xfId="23205"/>
    <cellStyle name="20% - Accent6 4 2 3 4 2 3" xfId="23206"/>
    <cellStyle name="20% - Accent6 4 2 3 4 2 3 2" xfId="23207"/>
    <cellStyle name="20% - Accent6 4 2 3 4 2 3 3" xfId="23208"/>
    <cellStyle name="20% - Accent6 4 2 3 4 2 4" xfId="23209"/>
    <cellStyle name="20% - Accent6 4 2 3 4 2 4 2" xfId="23210"/>
    <cellStyle name="20% - Accent6 4 2 3 4 2 5" xfId="23211"/>
    <cellStyle name="20% - Accent6 4 2 3 4 2 6" xfId="23212"/>
    <cellStyle name="20% - Accent6 4 2 3 4 3" xfId="23213"/>
    <cellStyle name="20% - Accent6 4 2 3 4 3 2" xfId="23214"/>
    <cellStyle name="20% - Accent6 4 2 3 4 3 2 2" xfId="23215"/>
    <cellStyle name="20% - Accent6 4 2 3 4 3 2 3" xfId="23216"/>
    <cellStyle name="20% - Accent6 4 2 3 4 3 3" xfId="23217"/>
    <cellStyle name="20% - Accent6 4 2 3 4 3 3 2" xfId="23218"/>
    <cellStyle name="20% - Accent6 4 2 3 4 3 3 3" xfId="23219"/>
    <cellStyle name="20% - Accent6 4 2 3 4 3 4" xfId="23220"/>
    <cellStyle name="20% - Accent6 4 2 3 4 3 4 2" xfId="23221"/>
    <cellStyle name="20% - Accent6 4 2 3 4 3 5" xfId="23222"/>
    <cellStyle name="20% - Accent6 4 2 3 4 3 6" xfId="23223"/>
    <cellStyle name="20% - Accent6 4 2 3 4 4" xfId="23224"/>
    <cellStyle name="20% - Accent6 4 2 3 4 4 2" xfId="23225"/>
    <cellStyle name="20% - Accent6 4 2 3 4 4 2 2" xfId="23226"/>
    <cellStyle name="20% - Accent6 4 2 3 4 4 2 3" xfId="23227"/>
    <cellStyle name="20% - Accent6 4 2 3 4 4 3" xfId="23228"/>
    <cellStyle name="20% - Accent6 4 2 3 4 4 3 2" xfId="23229"/>
    <cellStyle name="20% - Accent6 4 2 3 4 4 4" xfId="23230"/>
    <cellStyle name="20% - Accent6 4 2 3 4 4 5" xfId="23231"/>
    <cellStyle name="20% - Accent6 4 2 3 4 5" xfId="23232"/>
    <cellStyle name="20% - Accent6 4 2 3 4 5 2" xfId="23233"/>
    <cellStyle name="20% - Accent6 4 2 3 4 5 3" xfId="23234"/>
    <cellStyle name="20% - Accent6 4 2 3 4 6" xfId="23235"/>
    <cellStyle name="20% - Accent6 4 2 3 4 6 2" xfId="23236"/>
    <cellStyle name="20% - Accent6 4 2 3 4 6 3" xfId="23237"/>
    <cellStyle name="20% - Accent6 4 2 3 4 7" xfId="23238"/>
    <cellStyle name="20% - Accent6 4 2 3 4 7 2" xfId="23239"/>
    <cellStyle name="20% - Accent6 4 2 3 4 8" xfId="23240"/>
    <cellStyle name="20% - Accent6 4 2 3 4 9" xfId="23241"/>
    <cellStyle name="20% - Accent6 4 2 3 5" xfId="23242"/>
    <cellStyle name="20% - Accent6 4 2 3 5 2" xfId="23243"/>
    <cellStyle name="20% - Accent6 4 2 3 5 2 2" xfId="23244"/>
    <cellStyle name="20% - Accent6 4 2 3 5 2 3" xfId="23245"/>
    <cellStyle name="20% - Accent6 4 2 3 5 3" xfId="23246"/>
    <cellStyle name="20% - Accent6 4 2 3 5 3 2" xfId="23247"/>
    <cellStyle name="20% - Accent6 4 2 3 5 3 3" xfId="23248"/>
    <cellStyle name="20% - Accent6 4 2 3 5 4" xfId="23249"/>
    <cellStyle name="20% - Accent6 4 2 3 5 4 2" xfId="23250"/>
    <cellStyle name="20% - Accent6 4 2 3 5 5" xfId="23251"/>
    <cellStyle name="20% - Accent6 4 2 3 5 6" xfId="23252"/>
    <cellStyle name="20% - Accent6 4 2 3 6" xfId="23253"/>
    <cellStyle name="20% - Accent6 4 2 3 6 2" xfId="23254"/>
    <cellStyle name="20% - Accent6 4 2 3 6 2 2" xfId="23255"/>
    <cellStyle name="20% - Accent6 4 2 3 6 2 3" xfId="23256"/>
    <cellStyle name="20% - Accent6 4 2 3 6 3" xfId="23257"/>
    <cellStyle name="20% - Accent6 4 2 3 6 3 2" xfId="23258"/>
    <cellStyle name="20% - Accent6 4 2 3 6 3 3" xfId="23259"/>
    <cellStyle name="20% - Accent6 4 2 3 6 4" xfId="23260"/>
    <cellStyle name="20% - Accent6 4 2 3 6 4 2" xfId="23261"/>
    <cellStyle name="20% - Accent6 4 2 3 6 5" xfId="23262"/>
    <cellStyle name="20% - Accent6 4 2 3 6 6" xfId="23263"/>
    <cellStyle name="20% - Accent6 4 2 3 7" xfId="23264"/>
    <cellStyle name="20% - Accent6 4 2 3 7 2" xfId="23265"/>
    <cellStyle name="20% - Accent6 4 2 3 7 2 2" xfId="23266"/>
    <cellStyle name="20% - Accent6 4 2 3 7 2 3" xfId="23267"/>
    <cellStyle name="20% - Accent6 4 2 3 7 3" xfId="23268"/>
    <cellStyle name="20% - Accent6 4 2 3 7 3 2" xfId="23269"/>
    <cellStyle name="20% - Accent6 4 2 3 7 4" xfId="23270"/>
    <cellStyle name="20% - Accent6 4 2 3 7 5" xfId="23271"/>
    <cellStyle name="20% - Accent6 4 2 3 8" xfId="23272"/>
    <cellStyle name="20% - Accent6 4 2 3 8 2" xfId="23273"/>
    <cellStyle name="20% - Accent6 4 2 3 8 3" xfId="23274"/>
    <cellStyle name="20% - Accent6 4 2 3 9" xfId="23275"/>
    <cellStyle name="20% - Accent6 4 2 3 9 2" xfId="23276"/>
    <cellStyle name="20% - Accent6 4 2 3 9 3" xfId="23277"/>
    <cellStyle name="20% - Accent6 4 2 4" xfId="1365"/>
    <cellStyle name="20% - Accent6 4 2 4 10" xfId="23278"/>
    <cellStyle name="20% - Accent6 4 2 4 2" xfId="1366"/>
    <cellStyle name="20% - Accent6 4 2 4 2 2" xfId="23279"/>
    <cellStyle name="20% - Accent6 4 2 4 2 2 2" xfId="23280"/>
    <cellStyle name="20% - Accent6 4 2 4 2 2 2 2" xfId="23281"/>
    <cellStyle name="20% - Accent6 4 2 4 2 2 2 3" xfId="23282"/>
    <cellStyle name="20% - Accent6 4 2 4 2 2 3" xfId="23283"/>
    <cellStyle name="20% - Accent6 4 2 4 2 2 3 2" xfId="23284"/>
    <cellStyle name="20% - Accent6 4 2 4 2 2 3 3" xfId="23285"/>
    <cellStyle name="20% - Accent6 4 2 4 2 2 4" xfId="23286"/>
    <cellStyle name="20% - Accent6 4 2 4 2 2 4 2" xfId="23287"/>
    <cellStyle name="20% - Accent6 4 2 4 2 2 5" xfId="23288"/>
    <cellStyle name="20% - Accent6 4 2 4 2 2 6" xfId="23289"/>
    <cellStyle name="20% - Accent6 4 2 4 2 3" xfId="23290"/>
    <cellStyle name="20% - Accent6 4 2 4 2 3 2" xfId="23291"/>
    <cellStyle name="20% - Accent6 4 2 4 2 3 2 2" xfId="23292"/>
    <cellStyle name="20% - Accent6 4 2 4 2 3 2 3" xfId="23293"/>
    <cellStyle name="20% - Accent6 4 2 4 2 3 3" xfId="23294"/>
    <cellStyle name="20% - Accent6 4 2 4 2 3 3 2" xfId="23295"/>
    <cellStyle name="20% - Accent6 4 2 4 2 3 3 3" xfId="23296"/>
    <cellStyle name="20% - Accent6 4 2 4 2 3 4" xfId="23297"/>
    <cellStyle name="20% - Accent6 4 2 4 2 3 4 2" xfId="23298"/>
    <cellStyle name="20% - Accent6 4 2 4 2 3 5" xfId="23299"/>
    <cellStyle name="20% - Accent6 4 2 4 2 3 6" xfId="23300"/>
    <cellStyle name="20% - Accent6 4 2 4 2 4" xfId="23301"/>
    <cellStyle name="20% - Accent6 4 2 4 2 4 2" xfId="23302"/>
    <cellStyle name="20% - Accent6 4 2 4 2 4 2 2" xfId="23303"/>
    <cellStyle name="20% - Accent6 4 2 4 2 4 2 3" xfId="23304"/>
    <cellStyle name="20% - Accent6 4 2 4 2 4 3" xfId="23305"/>
    <cellStyle name="20% - Accent6 4 2 4 2 4 3 2" xfId="23306"/>
    <cellStyle name="20% - Accent6 4 2 4 2 4 4" xfId="23307"/>
    <cellStyle name="20% - Accent6 4 2 4 2 4 5" xfId="23308"/>
    <cellStyle name="20% - Accent6 4 2 4 2 5" xfId="23309"/>
    <cellStyle name="20% - Accent6 4 2 4 2 5 2" xfId="23310"/>
    <cellStyle name="20% - Accent6 4 2 4 2 5 3" xfId="23311"/>
    <cellStyle name="20% - Accent6 4 2 4 2 6" xfId="23312"/>
    <cellStyle name="20% - Accent6 4 2 4 2 6 2" xfId="23313"/>
    <cellStyle name="20% - Accent6 4 2 4 2 6 3" xfId="23314"/>
    <cellStyle name="20% - Accent6 4 2 4 2 7" xfId="23315"/>
    <cellStyle name="20% - Accent6 4 2 4 2 7 2" xfId="23316"/>
    <cellStyle name="20% - Accent6 4 2 4 2 8" xfId="23317"/>
    <cellStyle name="20% - Accent6 4 2 4 2 9" xfId="23318"/>
    <cellStyle name="20% - Accent6 4 2 4 3" xfId="23319"/>
    <cellStyle name="20% - Accent6 4 2 4 3 2" xfId="23320"/>
    <cellStyle name="20% - Accent6 4 2 4 3 2 2" xfId="23321"/>
    <cellStyle name="20% - Accent6 4 2 4 3 2 3" xfId="23322"/>
    <cellStyle name="20% - Accent6 4 2 4 3 3" xfId="23323"/>
    <cellStyle name="20% - Accent6 4 2 4 3 3 2" xfId="23324"/>
    <cellStyle name="20% - Accent6 4 2 4 3 3 3" xfId="23325"/>
    <cellStyle name="20% - Accent6 4 2 4 3 4" xfId="23326"/>
    <cellStyle name="20% - Accent6 4 2 4 3 4 2" xfId="23327"/>
    <cellStyle name="20% - Accent6 4 2 4 3 5" xfId="23328"/>
    <cellStyle name="20% - Accent6 4 2 4 3 6" xfId="23329"/>
    <cellStyle name="20% - Accent6 4 2 4 4" xfId="23330"/>
    <cellStyle name="20% - Accent6 4 2 4 4 2" xfId="23331"/>
    <cellStyle name="20% - Accent6 4 2 4 4 2 2" xfId="23332"/>
    <cellStyle name="20% - Accent6 4 2 4 4 2 3" xfId="23333"/>
    <cellStyle name="20% - Accent6 4 2 4 4 3" xfId="23334"/>
    <cellStyle name="20% - Accent6 4 2 4 4 3 2" xfId="23335"/>
    <cellStyle name="20% - Accent6 4 2 4 4 3 3" xfId="23336"/>
    <cellStyle name="20% - Accent6 4 2 4 4 4" xfId="23337"/>
    <cellStyle name="20% - Accent6 4 2 4 4 4 2" xfId="23338"/>
    <cellStyle name="20% - Accent6 4 2 4 4 5" xfId="23339"/>
    <cellStyle name="20% - Accent6 4 2 4 4 6" xfId="23340"/>
    <cellStyle name="20% - Accent6 4 2 4 5" xfId="23341"/>
    <cellStyle name="20% - Accent6 4 2 4 5 2" xfId="23342"/>
    <cellStyle name="20% - Accent6 4 2 4 5 2 2" xfId="23343"/>
    <cellStyle name="20% - Accent6 4 2 4 5 2 3" xfId="23344"/>
    <cellStyle name="20% - Accent6 4 2 4 5 3" xfId="23345"/>
    <cellStyle name="20% - Accent6 4 2 4 5 3 2" xfId="23346"/>
    <cellStyle name="20% - Accent6 4 2 4 5 4" xfId="23347"/>
    <cellStyle name="20% - Accent6 4 2 4 5 5" xfId="23348"/>
    <cellStyle name="20% - Accent6 4 2 4 6" xfId="23349"/>
    <cellStyle name="20% - Accent6 4 2 4 6 2" xfId="23350"/>
    <cellStyle name="20% - Accent6 4 2 4 6 3" xfId="23351"/>
    <cellStyle name="20% - Accent6 4 2 4 7" xfId="23352"/>
    <cellStyle name="20% - Accent6 4 2 4 7 2" xfId="23353"/>
    <cellStyle name="20% - Accent6 4 2 4 7 3" xfId="23354"/>
    <cellStyle name="20% - Accent6 4 2 4 8" xfId="23355"/>
    <cellStyle name="20% - Accent6 4 2 4 8 2" xfId="23356"/>
    <cellStyle name="20% - Accent6 4 2 4 9" xfId="23357"/>
    <cellStyle name="20% - Accent6 4 2 5" xfId="1367"/>
    <cellStyle name="20% - Accent6 4 2 5 2" xfId="23358"/>
    <cellStyle name="20% - Accent6 4 2 5 2 2" xfId="23359"/>
    <cellStyle name="20% - Accent6 4 2 5 2 2 2" xfId="23360"/>
    <cellStyle name="20% - Accent6 4 2 5 2 2 3" xfId="23361"/>
    <cellStyle name="20% - Accent6 4 2 5 2 3" xfId="23362"/>
    <cellStyle name="20% - Accent6 4 2 5 2 3 2" xfId="23363"/>
    <cellStyle name="20% - Accent6 4 2 5 2 3 3" xfId="23364"/>
    <cellStyle name="20% - Accent6 4 2 5 2 4" xfId="23365"/>
    <cellStyle name="20% - Accent6 4 2 5 2 4 2" xfId="23366"/>
    <cellStyle name="20% - Accent6 4 2 5 2 5" xfId="23367"/>
    <cellStyle name="20% - Accent6 4 2 5 2 6" xfId="23368"/>
    <cellStyle name="20% - Accent6 4 2 5 3" xfId="23369"/>
    <cellStyle name="20% - Accent6 4 2 5 3 2" xfId="23370"/>
    <cellStyle name="20% - Accent6 4 2 5 3 2 2" xfId="23371"/>
    <cellStyle name="20% - Accent6 4 2 5 3 2 3" xfId="23372"/>
    <cellStyle name="20% - Accent6 4 2 5 3 3" xfId="23373"/>
    <cellStyle name="20% - Accent6 4 2 5 3 3 2" xfId="23374"/>
    <cellStyle name="20% - Accent6 4 2 5 3 3 3" xfId="23375"/>
    <cellStyle name="20% - Accent6 4 2 5 3 4" xfId="23376"/>
    <cellStyle name="20% - Accent6 4 2 5 3 4 2" xfId="23377"/>
    <cellStyle name="20% - Accent6 4 2 5 3 5" xfId="23378"/>
    <cellStyle name="20% - Accent6 4 2 5 3 6" xfId="23379"/>
    <cellStyle name="20% - Accent6 4 2 5 4" xfId="23380"/>
    <cellStyle name="20% - Accent6 4 2 5 4 2" xfId="23381"/>
    <cellStyle name="20% - Accent6 4 2 5 4 2 2" xfId="23382"/>
    <cellStyle name="20% - Accent6 4 2 5 4 2 3" xfId="23383"/>
    <cellStyle name="20% - Accent6 4 2 5 4 3" xfId="23384"/>
    <cellStyle name="20% - Accent6 4 2 5 4 3 2" xfId="23385"/>
    <cellStyle name="20% - Accent6 4 2 5 4 4" xfId="23386"/>
    <cellStyle name="20% - Accent6 4 2 5 4 5" xfId="23387"/>
    <cellStyle name="20% - Accent6 4 2 5 5" xfId="23388"/>
    <cellStyle name="20% - Accent6 4 2 5 5 2" xfId="23389"/>
    <cellStyle name="20% - Accent6 4 2 5 5 3" xfId="23390"/>
    <cellStyle name="20% - Accent6 4 2 5 6" xfId="23391"/>
    <cellStyle name="20% - Accent6 4 2 5 6 2" xfId="23392"/>
    <cellStyle name="20% - Accent6 4 2 5 6 3" xfId="23393"/>
    <cellStyle name="20% - Accent6 4 2 5 7" xfId="23394"/>
    <cellStyle name="20% - Accent6 4 2 5 7 2" xfId="23395"/>
    <cellStyle name="20% - Accent6 4 2 5 8" xfId="23396"/>
    <cellStyle name="20% - Accent6 4 2 5 9" xfId="23397"/>
    <cellStyle name="20% - Accent6 4 2 6" xfId="13894"/>
    <cellStyle name="20% - Accent6 4 2 6 2" xfId="23398"/>
    <cellStyle name="20% - Accent6 4 2 6 2 2" xfId="23399"/>
    <cellStyle name="20% - Accent6 4 2 6 2 2 2" xfId="23400"/>
    <cellStyle name="20% - Accent6 4 2 6 2 2 3" xfId="23401"/>
    <cellStyle name="20% - Accent6 4 2 6 2 3" xfId="23402"/>
    <cellStyle name="20% - Accent6 4 2 6 2 3 2" xfId="23403"/>
    <cellStyle name="20% - Accent6 4 2 6 2 3 3" xfId="23404"/>
    <cellStyle name="20% - Accent6 4 2 6 2 4" xfId="23405"/>
    <cellStyle name="20% - Accent6 4 2 6 2 4 2" xfId="23406"/>
    <cellStyle name="20% - Accent6 4 2 6 2 5" xfId="23407"/>
    <cellStyle name="20% - Accent6 4 2 6 2 6" xfId="23408"/>
    <cellStyle name="20% - Accent6 4 2 6 3" xfId="23409"/>
    <cellStyle name="20% - Accent6 4 2 6 3 2" xfId="23410"/>
    <cellStyle name="20% - Accent6 4 2 6 3 2 2" xfId="23411"/>
    <cellStyle name="20% - Accent6 4 2 6 3 2 3" xfId="23412"/>
    <cellStyle name="20% - Accent6 4 2 6 3 3" xfId="23413"/>
    <cellStyle name="20% - Accent6 4 2 6 3 3 2" xfId="23414"/>
    <cellStyle name="20% - Accent6 4 2 6 3 3 3" xfId="23415"/>
    <cellStyle name="20% - Accent6 4 2 6 3 4" xfId="23416"/>
    <cellStyle name="20% - Accent6 4 2 6 3 4 2" xfId="23417"/>
    <cellStyle name="20% - Accent6 4 2 6 3 5" xfId="23418"/>
    <cellStyle name="20% - Accent6 4 2 6 3 6" xfId="23419"/>
    <cellStyle name="20% - Accent6 4 2 6 4" xfId="23420"/>
    <cellStyle name="20% - Accent6 4 2 6 4 2" xfId="23421"/>
    <cellStyle name="20% - Accent6 4 2 6 4 2 2" xfId="23422"/>
    <cellStyle name="20% - Accent6 4 2 6 4 2 3" xfId="23423"/>
    <cellStyle name="20% - Accent6 4 2 6 4 3" xfId="23424"/>
    <cellStyle name="20% - Accent6 4 2 6 4 3 2" xfId="23425"/>
    <cellStyle name="20% - Accent6 4 2 6 4 4" xfId="23426"/>
    <cellStyle name="20% - Accent6 4 2 6 4 5" xfId="23427"/>
    <cellStyle name="20% - Accent6 4 2 6 5" xfId="23428"/>
    <cellStyle name="20% - Accent6 4 2 6 5 2" xfId="23429"/>
    <cellStyle name="20% - Accent6 4 2 6 5 3" xfId="23430"/>
    <cellStyle name="20% - Accent6 4 2 6 6" xfId="23431"/>
    <cellStyle name="20% - Accent6 4 2 6 6 2" xfId="23432"/>
    <cellStyle name="20% - Accent6 4 2 6 6 3" xfId="23433"/>
    <cellStyle name="20% - Accent6 4 2 6 7" xfId="23434"/>
    <cellStyle name="20% - Accent6 4 2 6 7 2" xfId="23435"/>
    <cellStyle name="20% - Accent6 4 2 6 8" xfId="23436"/>
    <cellStyle name="20% - Accent6 4 2 6 9" xfId="23437"/>
    <cellStyle name="20% - Accent6 4 2 7" xfId="23438"/>
    <cellStyle name="20% - Accent6 4 2 7 2" xfId="23439"/>
    <cellStyle name="20% - Accent6 4 2 7 2 2" xfId="23440"/>
    <cellStyle name="20% - Accent6 4 2 7 2 3" xfId="23441"/>
    <cellStyle name="20% - Accent6 4 2 7 3" xfId="23442"/>
    <cellStyle name="20% - Accent6 4 2 7 3 2" xfId="23443"/>
    <cellStyle name="20% - Accent6 4 2 7 3 3" xfId="23444"/>
    <cellStyle name="20% - Accent6 4 2 7 4" xfId="23445"/>
    <cellStyle name="20% - Accent6 4 2 7 4 2" xfId="23446"/>
    <cellStyle name="20% - Accent6 4 2 7 5" xfId="23447"/>
    <cellStyle name="20% - Accent6 4 2 7 6" xfId="23448"/>
    <cellStyle name="20% - Accent6 4 2 8" xfId="23449"/>
    <cellStyle name="20% - Accent6 4 2 8 2" xfId="23450"/>
    <cellStyle name="20% - Accent6 4 2 8 2 2" xfId="23451"/>
    <cellStyle name="20% - Accent6 4 2 8 2 3" xfId="23452"/>
    <cellStyle name="20% - Accent6 4 2 8 3" xfId="23453"/>
    <cellStyle name="20% - Accent6 4 2 8 3 2" xfId="23454"/>
    <cellStyle name="20% - Accent6 4 2 8 3 3" xfId="23455"/>
    <cellStyle name="20% - Accent6 4 2 8 4" xfId="23456"/>
    <cellStyle name="20% - Accent6 4 2 8 4 2" xfId="23457"/>
    <cellStyle name="20% - Accent6 4 2 8 5" xfId="23458"/>
    <cellStyle name="20% - Accent6 4 2 8 6" xfId="23459"/>
    <cellStyle name="20% - Accent6 4 2 9" xfId="23460"/>
    <cellStyle name="20% - Accent6 4 2 9 2" xfId="23461"/>
    <cellStyle name="20% - Accent6 4 2 9 2 2" xfId="23462"/>
    <cellStyle name="20% - Accent6 4 2 9 2 3" xfId="23463"/>
    <cellStyle name="20% - Accent6 4 2 9 3" xfId="23464"/>
    <cellStyle name="20% - Accent6 4 2 9 3 2" xfId="23465"/>
    <cellStyle name="20% - Accent6 4 2 9 4" xfId="23466"/>
    <cellStyle name="20% - Accent6 4 2 9 5" xfId="23467"/>
    <cellStyle name="20% - Accent6 4 3" xfId="1368"/>
    <cellStyle name="20% - Accent6 4 3 10" xfId="23468"/>
    <cellStyle name="20% - Accent6 4 3 10 2" xfId="23469"/>
    <cellStyle name="20% - Accent6 4 3 10 3" xfId="23470"/>
    <cellStyle name="20% - Accent6 4 3 11" xfId="23471"/>
    <cellStyle name="20% - Accent6 4 3 11 2" xfId="23472"/>
    <cellStyle name="20% - Accent6 4 3 12" xfId="23473"/>
    <cellStyle name="20% - Accent6 4 3 13" xfId="23474"/>
    <cellStyle name="20% - Accent6 4 3 14" xfId="23475"/>
    <cellStyle name="20% - Accent6 4 3 2" xfId="1369"/>
    <cellStyle name="20% - Accent6 4 3 2 10" xfId="23476"/>
    <cellStyle name="20% - Accent6 4 3 2 10 2" xfId="23477"/>
    <cellStyle name="20% - Accent6 4 3 2 11" xfId="23478"/>
    <cellStyle name="20% - Accent6 4 3 2 12" xfId="23479"/>
    <cellStyle name="20% - Accent6 4 3 2 2" xfId="1370"/>
    <cellStyle name="20% - Accent6 4 3 2 2 10" xfId="23480"/>
    <cellStyle name="20% - Accent6 4 3 2 2 2" xfId="1371"/>
    <cellStyle name="20% - Accent6 4 3 2 2 2 2" xfId="23481"/>
    <cellStyle name="20% - Accent6 4 3 2 2 2 2 2" xfId="23482"/>
    <cellStyle name="20% - Accent6 4 3 2 2 2 2 2 2" xfId="23483"/>
    <cellStyle name="20% - Accent6 4 3 2 2 2 2 2 3" xfId="23484"/>
    <cellStyle name="20% - Accent6 4 3 2 2 2 2 3" xfId="23485"/>
    <cellStyle name="20% - Accent6 4 3 2 2 2 2 3 2" xfId="23486"/>
    <cellStyle name="20% - Accent6 4 3 2 2 2 2 3 3" xfId="23487"/>
    <cellStyle name="20% - Accent6 4 3 2 2 2 2 4" xfId="23488"/>
    <cellStyle name="20% - Accent6 4 3 2 2 2 2 4 2" xfId="23489"/>
    <cellStyle name="20% - Accent6 4 3 2 2 2 2 5" xfId="23490"/>
    <cellStyle name="20% - Accent6 4 3 2 2 2 2 6" xfId="23491"/>
    <cellStyle name="20% - Accent6 4 3 2 2 2 3" xfId="23492"/>
    <cellStyle name="20% - Accent6 4 3 2 2 2 3 2" xfId="23493"/>
    <cellStyle name="20% - Accent6 4 3 2 2 2 3 2 2" xfId="23494"/>
    <cellStyle name="20% - Accent6 4 3 2 2 2 3 2 3" xfId="23495"/>
    <cellStyle name="20% - Accent6 4 3 2 2 2 3 3" xfId="23496"/>
    <cellStyle name="20% - Accent6 4 3 2 2 2 3 3 2" xfId="23497"/>
    <cellStyle name="20% - Accent6 4 3 2 2 2 3 3 3" xfId="23498"/>
    <cellStyle name="20% - Accent6 4 3 2 2 2 3 4" xfId="23499"/>
    <cellStyle name="20% - Accent6 4 3 2 2 2 3 4 2" xfId="23500"/>
    <cellStyle name="20% - Accent6 4 3 2 2 2 3 5" xfId="23501"/>
    <cellStyle name="20% - Accent6 4 3 2 2 2 3 6" xfId="23502"/>
    <cellStyle name="20% - Accent6 4 3 2 2 2 4" xfId="23503"/>
    <cellStyle name="20% - Accent6 4 3 2 2 2 4 2" xfId="23504"/>
    <cellStyle name="20% - Accent6 4 3 2 2 2 4 2 2" xfId="23505"/>
    <cellStyle name="20% - Accent6 4 3 2 2 2 4 2 3" xfId="23506"/>
    <cellStyle name="20% - Accent6 4 3 2 2 2 4 3" xfId="23507"/>
    <cellStyle name="20% - Accent6 4 3 2 2 2 4 3 2" xfId="23508"/>
    <cellStyle name="20% - Accent6 4 3 2 2 2 4 4" xfId="23509"/>
    <cellStyle name="20% - Accent6 4 3 2 2 2 4 5" xfId="23510"/>
    <cellStyle name="20% - Accent6 4 3 2 2 2 5" xfId="23511"/>
    <cellStyle name="20% - Accent6 4 3 2 2 2 5 2" xfId="23512"/>
    <cellStyle name="20% - Accent6 4 3 2 2 2 5 3" xfId="23513"/>
    <cellStyle name="20% - Accent6 4 3 2 2 2 6" xfId="23514"/>
    <cellStyle name="20% - Accent6 4 3 2 2 2 6 2" xfId="23515"/>
    <cellStyle name="20% - Accent6 4 3 2 2 2 6 3" xfId="23516"/>
    <cellStyle name="20% - Accent6 4 3 2 2 2 7" xfId="23517"/>
    <cellStyle name="20% - Accent6 4 3 2 2 2 7 2" xfId="23518"/>
    <cellStyle name="20% - Accent6 4 3 2 2 2 8" xfId="23519"/>
    <cellStyle name="20% - Accent6 4 3 2 2 2 9" xfId="23520"/>
    <cellStyle name="20% - Accent6 4 3 2 2 3" xfId="23521"/>
    <cellStyle name="20% - Accent6 4 3 2 2 3 2" xfId="23522"/>
    <cellStyle name="20% - Accent6 4 3 2 2 3 2 2" xfId="23523"/>
    <cellStyle name="20% - Accent6 4 3 2 2 3 2 3" xfId="23524"/>
    <cellStyle name="20% - Accent6 4 3 2 2 3 3" xfId="23525"/>
    <cellStyle name="20% - Accent6 4 3 2 2 3 3 2" xfId="23526"/>
    <cellStyle name="20% - Accent6 4 3 2 2 3 3 3" xfId="23527"/>
    <cellStyle name="20% - Accent6 4 3 2 2 3 4" xfId="23528"/>
    <cellStyle name="20% - Accent6 4 3 2 2 3 4 2" xfId="23529"/>
    <cellStyle name="20% - Accent6 4 3 2 2 3 5" xfId="23530"/>
    <cellStyle name="20% - Accent6 4 3 2 2 3 6" xfId="23531"/>
    <cellStyle name="20% - Accent6 4 3 2 2 4" xfId="23532"/>
    <cellStyle name="20% - Accent6 4 3 2 2 4 2" xfId="23533"/>
    <cellStyle name="20% - Accent6 4 3 2 2 4 2 2" xfId="23534"/>
    <cellStyle name="20% - Accent6 4 3 2 2 4 2 3" xfId="23535"/>
    <cellStyle name="20% - Accent6 4 3 2 2 4 3" xfId="23536"/>
    <cellStyle name="20% - Accent6 4 3 2 2 4 3 2" xfId="23537"/>
    <cellStyle name="20% - Accent6 4 3 2 2 4 3 3" xfId="23538"/>
    <cellStyle name="20% - Accent6 4 3 2 2 4 4" xfId="23539"/>
    <cellStyle name="20% - Accent6 4 3 2 2 4 4 2" xfId="23540"/>
    <cellStyle name="20% - Accent6 4 3 2 2 4 5" xfId="23541"/>
    <cellStyle name="20% - Accent6 4 3 2 2 4 6" xfId="23542"/>
    <cellStyle name="20% - Accent6 4 3 2 2 5" xfId="23543"/>
    <cellStyle name="20% - Accent6 4 3 2 2 5 2" xfId="23544"/>
    <cellStyle name="20% - Accent6 4 3 2 2 5 2 2" xfId="23545"/>
    <cellStyle name="20% - Accent6 4 3 2 2 5 2 3" xfId="23546"/>
    <cellStyle name="20% - Accent6 4 3 2 2 5 3" xfId="23547"/>
    <cellStyle name="20% - Accent6 4 3 2 2 5 3 2" xfId="23548"/>
    <cellStyle name="20% - Accent6 4 3 2 2 5 4" xfId="23549"/>
    <cellStyle name="20% - Accent6 4 3 2 2 5 5" xfId="23550"/>
    <cellStyle name="20% - Accent6 4 3 2 2 6" xfId="23551"/>
    <cellStyle name="20% - Accent6 4 3 2 2 6 2" xfId="23552"/>
    <cellStyle name="20% - Accent6 4 3 2 2 6 3" xfId="23553"/>
    <cellStyle name="20% - Accent6 4 3 2 2 7" xfId="23554"/>
    <cellStyle name="20% - Accent6 4 3 2 2 7 2" xfId="23555"/>
    <cellStyle name="20% - Accent6 4 3 2 2 7 3" xfId="23556"/>
    <cellStyle name="20% - Accent6 4 3 2 2 8" xfId="23557"/>
    <cellStyle name="20% - Accent6 4 3 2 2 8 2" xfId="23558"/>
    <cellStyle name="20% - Accent6 4 3 2 2 9" xfId="23559"/>
    <cellStyle name="20% - Accent6 4 3 2 3" xfId="1372"/>
    <cellStyle name="20% - Accent6 4 3 2 3 2" xfId="23560"/>
    <cellStyle name="20% - Accent6 4 3 2 3 2 2" xfId="23561"/>
    <cellStyle name="20% - Accent6 4 3 2 3 2 2 2" xfId="23562"/>
    <cellStyle name="20% - Accent6 4 3 2 3 2 2 3" xfId="23563"/>
    <cellStyle name="20% - Accent6 4 3 2 3 2 3" xfId="23564"/>
    <cellStyle name="20% - Accent6 4 3 2 3 2 3 2" xfId="23565"/>
    <cellStyle name="20% - Accent6 4 3 2 3 2 3 3" xfId="23566"/>
    <cellStyle name="20% - Accent6 4 3 2 3 2 4" xfId="23567"/>
    <cellStyle name="20% - Accent6 4 3 2 3 2 4 2" xfId="23568"/>
    <cellStyle name="20% - Accent6 4 3 2 3 2 5" xfId="23569"/>
    <cellStyle name="20% - Accent6 4 3 2 3 2 6" xfId="23570"/>
    <cellStyle name="20% - Accent6 4 3 2 3 3" xfId="23571"/>
    <cellStyle name="20% - Accent6 4 3 2 3 3 2" xfId="23572"/>
    <cellStyle name="20% - Accent6 4 3 2 3 3 2 2" xfId="23573"/>
    <cellStyle name="20% - Accent6 4 3 2 3 3 2 3" xfId="23574"/>
    <cellStyle name="20% - Accent6 4 3 2 3 3 3" xfId="23575"/>
    <cellStyle name="20% - Accent6 4 3 2 3 3 3 2" xfId="23576"/>
    <cellStyle name="20% - Accent6 4 3 2 3 3 3 3" xfId="23577"/>
    <cellStyle name="20% - Accent6 4 3 2 3 3 4" xfId="23578"/>
    <cellStyle name="20% - Accent6 4 3 2 3 3 4 2" xfId="23579"/>
    <cellStyle name="20% - Accent6 4 3 2 3 3 5" xfId="23580"/>
    <cellStyle name="20% - Accent6 4 3 2 3 3 6" xfId="23581"/>
    <cellStyle name="20% - Accent6 4 3 2 3 4" xfId="23582"/>
    <cellStyle name="20% - Accent6 4 3 2 3 4 2" xfId="23583"/>
    <cellStyle name="20% - Accent6 4 3 2 3 4 2 2" xfId="23584"/>
    <cellStyle name="20% - Accent6 4 3 2 3 4 2 3" xfId="23585"/>
    <cellStyle name="20% - Accent6 4 3 2 3 4 3" xfId="23586"/>
    <cellStyle name="20% - Accent6 4 3 2 3 4 3 2" xfId="23587"/>
    <cellStyle name="20% - Accent6 4 3 2 3 4 4" xfId="23588"/>
    <cellStyle name="20% - Accent6 4 3 2 3 4 5" xfId="23589"/>
    <cellStyle name="20% - Accent6 4 3 2 3 5" xfId="23590"/>
    <cellStyle name="20% - Accent6 4 3 2 3 5 2" xfId="23591"/>
    <cellStyle name="20% - Accent6 4 3 2 3 5 3" xfId="23592"/>
    <cellStyle name="20% - Accent6 4 3 2 3 6" xfId="23593"/>
    <cellStyle name="20% - Accent6 4 3 2 3 6 2" xfId="23594"/>
    <cellStyle name="20% - Accent6 4 3 2 3 6 3" xfId="23595"/>
    <cellStyle name="20% - Accent6 4 3 2 3 7" xfId="23596"/>
    <cellStyle name="20% - Accent6 4 3 2 3 7 2" xfId="23597"/>
    <cellStyle name="20% - Accent6 4 3 2 3 8" xfId="23598"/>
    <cellStyle name="20% - Accent6 4 3 2 3 9" xfId="23599"/>
    <cellStyle name="20% - Accent6 4 3 2 4" xfId="23600"/>
    <cellStyle name="20% - Accent6 4 3 2 4 2" xfId="23601"/>
    <cellStyle name="20% - Accent6 4 3 2 4 2 2" xfId="23602"/>
    <cellStyle name="20% - Accent6 4 3 2 4 2 2 2" xfId="23603"/>
    <cellStyle name="20% - Accent6 4 3 2 4 2 2 3" xfId="23604"/>
    <cellStyle name="20% - Accent6 4 3 2 4 2 3" xfId="23605"/>
    <cellStyle name="20% - Accent6 4 3 2 4 2 3 2" xfId="23606"/>
    <cellStyle name="20% - Accent6 4 3 2 4 2 3 3" xfId="23607"/>
    <cellStyle name="20% - Accent6 4 3 2 4 2 4" xfId="23608"/>
    <cellStyle name="20% - Accent6 4 3 2 4 2 4 2" xfId="23609"/>
    <cellStyle name="20% - Accent6 4 3 2 4 2 5" xfId="23610"/>
    <cellStyle name="20% - Accent6 4 3 2 4 2 6" xfId="23611"/>
    <cellStyle name="20% - Accent6 4 3 2 4 3" xfId="23612"/>
    <cellStyle name="20% - Accent6 4 3 2 4 3 2" xfId="23613"/>
    <cellStyle name="20% - Accent6 4 3 2 4 3 2 2" xfId="23614"/>
    <cellStyle name="20% - Accent6 4 3 2 4 3 2 3" xfId="23615"/>
    <cellStyle name="20% - Accent6 4 3 2 4 3 3" xfId="23616"/>
    <cellStyle name="20% - Accent6 4 3 2 4 3 3 2" xfId="23617"/>
    <cellStyle name="20% - Accent6 4 3 2 4 3 3 3" xfId="23618"/>
    <cellStyle name="20% - Accent6 4 3 2 4 3 4" xfId="23619"/>
    <cellStyle name="20% - Accent6 4 3 2 4 3 4 2" xfId="23620"/>
    <cellStyle name="20% - Accent6 4 3 2 4 3 5" xfId="23621"/>
    <cellStyle name="20% - Accent6 4 3 2 4 3 6" xfId="23622"/>
    <cellStyle name="20% - Accent6 4 3 2 4 4" xfId="23623"/>
    <cellStyle name="20% - Accent6 4 3 2 4 4 2" xfId="23624"/>
    <cellStyle name="20% - Accent6 4 3 2 4 4 2 2" xfId="23625"/>
    <cellStyle name="20% - Accent6 4 3 2 4 4 2 3" xfId="23626"/>
    <cellStyle name="20% - Accent6 4 3 2 4 4 3" xfId="23627"/>
    <cellStyle name="20% - Accent6 4 3 2 4 4 3 2" xfId="23628"/>
    <cellStyle name="20% - Accent6 4 3 2 4 4 4" xfId="23629"/>
    <cellStyle name="20% - Accent6 4 3 2 4 4 5" xfId="23630"/>
    <cellStyle name="20% - Accent6 4 3 2 4 5" xfId="23631"/>
    <cellStyle name="20% - Accent6 4 3 2 4 5 2" xfId="23632"/>
    <cellStyle name="20% - Accent6 4 3 2 4 5 3" xfId="23633"/>
    <cellStyle name="20% - Accent6 4 3 2 4 6" xfId="23634"/>
    <cellStyle name="20% - Accent6 4 3 2 4 6 2" xfId="23635"/>
    <cellStyle name="20% - Accent6 4 3 2 4 6 3" xfId="23636"/>
    <cellStyle name="20% - Accent6 4 3 2 4 7" xfId="23637"/>
    <cellStyle name="20% - Accent6 4 3 2 4 7 2" xfId="23638"/>
    <cellStyle name="20% - Accent6 4 3 2 4 8" xfId="23639"/>
    <cellStyle name="20% - Accent6 4 3 2 4 9" xfId="23640"/>
    <cellStyle name="20% - Accent6 4 3 2 5" xfId="23641"/>
    <cellStyle name="20% - Accent6 4 3 2 5 2" xfId="23642"/>
    <cellStyle name="20% - Accent6 4 3 2 5 2 2" xfId="23643"/>
    <cellStyle name="20% - Accent6 4 3 2 5 2 3" xfId="23644"/>
    <cellStyle name="20% - Accent6 4 3 2 5 3" xfId="23645"/>
    <cellStyle name="20% - Accent6 4 3 2 5 3 2" xfId="23646"/>
    <cellStyle name="20% - Accent6 4 3 2 5 3 3" xfId="23647"/>
    <cellStyle name="20% - Accent6 4 3 2 5 4" xfId="23648"/>
    <cellStyle name="20% - Accent6 4 3 2 5 4 2" xfId="23649"/>
    <cellStyle name="20% - Accent6 4 3 2 5 5" xfId="23650"/>
    <cellStyle name="20% - Accent6 4 3 2 5 6" xfId="23651"/>
    <cellStyle name="20% - Accent6 4 3 2 6" xfId="23652"/>
    <cellStyle name="20% - Accent6 4 3 2 6 2" xfId="23653"/>
    <cellStyle name="20% - Accent6 4 3 2 6 2 2" xfId="23654"/>
    <cellStyle name="20% - Accent6 4 3 2 6 2 3" xfId="23655"/>
    <cellStyle name="20% - Accent6 4 3 2 6 3" xfId="23656"/>
    <cellStyle name="20% - Accent6 4 3 2 6 3 2" xfId="23657"/>
    <cellStyle name="20% - Accent6 4 3 2 6 3 3" xfId="23658"/>
    <cellStyle name="20% - Accent6 4 3 2 6 4" xfId="23659"/>
    <cellStyle name="20% - Accent6 4 3 2 6 4 2" xfId="23660"/>
    <cellStyle name="20% - Accent6 4 3 2 6 5" xfId="23661"/>
    <cellStyle name="20% - Accent6 4 3 2 6 6" xfId="23662"/>
    <cellStyle name="20% - Accent6 4 3 2 7" xfId="23663"/>
    <cellStyle name="20% - Accent6 4 3 2 7 2" xfId="23664"/>
    <cellStyle name="20% - Accent6 4 3 2 7 2 2" xfId="23665"/>
    <cellStyle name="20% - Accent6 4 3 2 7 2 3" xfId="23666"/>
    <cellStyle name="20% - Accent6 4 3 2 7 3" xfId="23667"/>
    <cellStyle name="20% - Accent6 4 3 2 7 3 2" xfId="23668"/>
    <cellStyle name="20% - Accent6 4 3 2 7 4" xfId="23669"/>
    <cellStyle name="20% - Accent6 4 3 2 7 5" xfId="23670"/>
    <cellStyle name="20% - Accent6 4 3 2 8" xfId="23671"/>
    <cellStyle name="20% - Accent6 4 3 2 8 2" xfId="23672"/>
    <cellStyle name="20% - Accent6 4 3 2 8 3" xfId="23673"/>
    <cellStyle name="20% - Accent6 4 3 2 9" xfId="23674"/>
    <cellStyle name="20% - Accent6 4 3 2 9 2" xfId="23675"/>
    <cellStyle name="20% - Accent6 4 3 2 9 3" xfId="23676"/>
    <cellStyle name="20% - Accent6 4 3 3" xfId="1373"/>
    <cellStyle name="20% - Accent6 4 3 3 10" xfId="23677"/>
    <cellStyle name="20% - Accent6 4 3 3 2" xfId="1374"/>
    <cellStyle name="20% - Accent6 4 3 3 2 2" xfId="23678"/>
    <cellStyle name="20% - Accent6 4 3 3 2 2 2" xfId="23679"/>
    <cellStyle name="20% - Accent6 4 3 3 2 2 2 2" xfId="23680"/>
    <cellStyle name="20% - Accent6 4 3 3 2 2 2 3" xfId="23681"/>
    <cellStyle name="20% - Accent6 4 3 3 2 2 3" xfId="23682"/>
    <cellStyle name="20% - Accent6 4 3 3 2 2 3 2" xfId="23683"/>
    <cellStyle name="20% - Accent6 4 3 3 2 2 3 3" xfId="23684"/>
    <cellStyle name="20% - Accent6 4 3 3 2 2 4" xfId="23685"/>
    <cellStyle name="20% - Accent6 4 3 3 2 2 4 2" xfId="23686"/>
    <cellStyle name="20% - Accent6 4 3 3 2 2 5" xfId="23687"/>
    <cellStyle name="20% - Accent6 4 3 3 2 2 6" xfId="23688"/>
    <cellStyle name="20% - Accent6 4 3 3 2 3" xfId="23689"/>
    <cellStyle name="20% - Accent6 4 3 3 2 3 2" xfId="23690"/>
    <cellStyle name="20% - Accent6 4 3 3 2 3 2 2" xfId="23691"/>
    <cellStyle name="20% - Accent6 4 3 3 2 3 2 3" xfId="23692"/>
    <cellStyle name="20% - Accent6 4 3 3 2 3 3" xfId="23693"/>
    <cellStyle name="20% - Accent6 4 3 3 2 3 3 2" xfId="23694"/>
    <cellStyle name="20% - Accent6 4 3 3 2 3 3 3" xfId="23695"/>
    <cellStyle name="20% - Accent6 4 3 3 2 3 4" xfId="23696"/>
    <cellStyle name="20% - Accent6 4 3 3 2 3 4 2" xfId="23697"/>
    <cellStyle name="20% - Accent6 4 3 3 2 3 5" xfId="23698"/>
    <cellStyle name="20% - Accent6 4 3 3 2 3 6" xfId="23699"/>
    <cellStyle name="20% - Accent6 4 3 3 2 4" xfId="23700"/>
    <cellStyle name="20% - Accent6 4 3 3 2 4 2" xfId="23701"/>
    <cellStyle name="20% - Accent6 4 3 3 2 4 2 2" xfId="23702"/>
    <cellStyle name="20% - Accent6 4 3 3 2 4 2 3" xfId="23703"/>
    <cellStyle name="20% - Accent6 4 3 3 2 4 3" xfId="23704"/>
    <cellStyle name="20% - Accent6 4 3 3 2 4 3 2" xfId="23705"/>
    <cellStyle name="20% - Accent6 4 3 3 2 4 4" xfId="23706"/>
    <cellStyle name="20% - Accent6 4 3 3 2 4 5" xfId="23707"/>
    <cellStyle name="20% - Accent6 4 3 3 2 5" xfId="23708"/>
    <cellStyle name="20% - Accent6 4 3 3 2 5 2" xfId="23709"/>
    <cellStyle name="20% - Accent6 4 3 3 2 5 3" xfId="23710"/>
    <cellStyle name="20% - Accent6 4 3 3 2 6" xfId="23711"/>
    <cellStyle name="20% - Accent6 4 3 3 2 6 2" xfId="23712"/>
    <cellStyle name="20% - Accent6 4 3 3 2 6 3" xfId="23713"/>
    <cellStyle name="20% - Accent6 4 3 3 2 7" xfId="23714"/>
    <cellStyle name="20% - Accent6 4 3 3 2 7 2" xfId="23715"/>
    <cellStyle name="20% - Accent6 4 3 3 2 8" xfId="23716"/>
    <cellStyle name="20% - Accent6 4 3 3 2 9" xfId="23717"/>
    <cellStyle name="20% - Accent6 4 3 3 3" xfId="23718"/>
    <cellStyle name="20% - Accent6 4 3 3 3 2" xfId="23719"/>
    <cellStyle name="20% - Accent6 4 3 3 3 2 2" xfId="23720"/>
    <cellStyle name="20% - Accent6 4 3 3 3 2 3" xfId="23721"/>
    <cellStyle name="20% - Accent6 4 3 3 3 3" xfId="23722"/>
    <cellStyle name="20% - Accent6 4 3 3 3 3 2" xfId="23723"/>
    <cellStyle name="20% - Accent6 4 3 3 3 3 3" xfId="23724"/>
    <cellStyle name="20% - Accent6 4 3 3 3 4" xfId="23725"/>
    <cellStyle name="20% - Accent6 4 3 3 3 4 2" xfId="23726"/>
    <cellStyle name="20% - Accent6 4 3 3 3 5" xfId="23727"/>
    <cellStyle name="20% - Accent6 4 3 3 3 6" xfId="23728"/>
    <cellStyle name="20% - Accent6 4 3 3 4" xfId="23729"/>
    <cellStyle name="20% - Accent6 4 3 3 4 2" xfId="23730"/>
    <cellStyle name="20% - Accent6 4 3 3 4 2 2" xfId="23731"/>
    <cellStyle name="20% - Accent6 4 3 3 4 2 3" xfId="23732"/>
    <cellStyle name="20% - Accent6 4 3 3 4 3" xfId="23733"/>
    <cellStyle name="20% - Accent6 4 3 3 4 3 2" xfId="23734"/>
    <cellStyle name="20% - Accent6 4 3 3 4 3 3" xfId="23735"/>
    <cellStyle name="20% - Accent6 4 3 3 4 4" xfId="23736"/>
    <cellStyle name="20% - Accent6 4 3 3 4 4 2" xfId="23737"/>
    <cellStyle name="20% - Accent6 4 3 3 4 5" xfId="23738"/>
    <cellStyle name="20% - Accent6 4 3 3 4 6" xfId="23739"/>
    <cellStyle name="20% - Accent6 4 3 3 5" xfId="23740"/>
    <cellStyle name="20% - Accent6 4 3 3 5 2" xfId="23741"/>
    <cellStyle name="20% - Accent6 4 3 3 5 2 2" xfId="23742"/>
    <cellStyle name="20% - Accent6 4 3 3 5 2 3" xfId="23743"/>
    <cellStyle name="20% - Accent6 4 3 3 5 3" xfId="23744"/>
    <cellStyle name="20% - Accent6 4 3 3 5 3 2" xfId="23745"/>
    <cellStyle name="20% - Accent6 4 3 3 5 4" xfId="23746"/>
    <cellStyle name="20% - Accent6 4 3 3 5 5" xfId="23747"/>
    <cellStyle name="20% - Accent6 4 3 3 6" xfId="23748"/>
    <cellStyle name="20% - Accent6 4 3 3 6 2" xfId="23749"/>
    <cellStyle name="20% - Accent6 4 3 3 6 3" xfId="23750"/>
    <cellStyle name="20% - Accent6 4 3 3 7" xfId="23751"/>
    <cellStyle name="20% - Accent6 4 3 3 7 2" xfId="23752"/>
    <cellStyle name="20% - Accent6 4 3 3 7 3" xfId="23753"/>
    <cellStyle name="20% - Accent6 4 3 3 8" xfId="23754"/>
    <cellStyle name="20% - Accent6 4 3 3 8 2" xfId="23755"/>
    <cellStyle name="20% - Accent6 4 3 3 9" xfId="23756"/>
    <cellStyle name="20% - Accent6 4 3 4" xfId="1375"/>
    <cellStyle name="20% - Accent6 4 3 4 2" xfId="23757"/>
    <cellStyle name="20% - Accent6 4 3 4 2 2" xfId="23758"/>
    <cellStyle name="20% - Accent6 4 3 4 2 2 2" xfId="23759"/>
    <cellStyle name="20% - Accent6 4 3 4 2 2 3" xfId="23760"/>
    <cellStyle name="20% - Accent6 4 3 4 2 3" xfId="23761"/>
    <cellStyle name="20% - Accent6 4 3 4 2 3 2" xfId="23762"/>
    <cellStyle name="20% - Accent6 4 3 4 2 3 3" xfId="23763"/>
    <cellStyle name="20% - Accent6 4 3 4 2 4" xfId="23764"/>
    <cellStyle name="20% - Accent6 4 3 4 2 4 2" xfId="23765"/>
    <cellStyle name="20% - Accent6 4 3 4 2 5" xfId="23766"/>
    <cellStyle name="20% - Accent6 4 3 4 2 6" xfId="23767"/>
    <cellStyle name="20% - Accent6 4 3 4 3" xfId="23768"/>
    <cellStyle name="20% - Accent6 4 3 4 3 2" xfId="23769"/>
    <cellStyle name="20% - Accent6 4 3 4 3 2 2" xfId="23770"/>
    <cellStyle name="20% - Accent6 4 3 4 3 2 3" xfId="23771"/>
    <cellStyle name="20% - Accent6 4 3 4 3 3" xfId="23772"/>
    <cellStyle name="20% - Accent6 4 3 4 3 3 2" xfId="23773"/>
    <cellStyle name="20% - Accent6 4 3 4 3 3 3" xfId="23774"/>
    <cellStyle name="20% - Accent6 4 3 4 3 4" xfId="23775"/>
    <cellStyle name="20% - Accent6 4 3 4 3 4 2" xfId="23776"/>
    <cellStyle name="20% - Accent6 4 3 4 3 5" xfId="23777"/>
    <cellStyle name="20% - Accent6 4 3 4 3 6" xfId="23778"/>
    <cellStyle name="20% - Accent6 4 3 4 4" xfId="23779"/>
    <cellStyle name="20% - Accent6 4 3 4 4 2" xfId="23780"/>
    <cellStyle name="20% - Accent6 4 3 4 4 2 2" xfId="23781"/>
    <cellStyle name="20% - Accent6 4 3 4 4 2 3" xfId="23782"/>
    <cellStyle name="20% - Accent6 4 3 4 4 3" xfId="23783"/>
    <cellStyle name="20% - Accent6 4 3 4 4 3 2" xfId="23784"/>
    <cellStyle name="20% - Accent6 4 3 4 4 4" xfId="23785"/>
    <cellStyle name="20% - Accent6 4 3 4 4 5" xfId="23786"/>
    <cellStyle name="20% - Accent6 4 3 4 5" xfId="23787"/>
    <cellStyle name="20% - Accent6 4 3 4 5 2" xfId="23788"/>
    <cellStyle name="20% - Accent6 4 3 4 5 3" xfId="23789"/>
    <cellStyle name="20% - Accent6 4 3 4 6" xfId="23790"/>
    <cellStyle name="20% - Accent6 4 3 4 6 2" xfId="23791"/>
    <cellStyle name="20% - Accent6 4 3 4 6 3" xfId="23792"/>
    <cellStyle name="20% - Accent6 4 3 4 7" xfId="23793"/>
    <cellStyle name="20% - Accent6 4 3 4 7 2" xfId="23794"/>
    <cellStyle name="20% - Accent6 4 3 4 8" xfId="23795"/>
    <cellStyle name="20% - Accent6 4 3 4 9" xfId="23796"/>
    <cellStyle name="20% - Accent6 4 3 5" xfId="8842"/>
    <cellStyle name="20% - Accent6 4 3 5 2" xfId="23797"/>
    <cellStyle name="20% - Accent6 4 3 5 2 2" xfId="23798"/>
    <cellStyle name="20% - Accent6 4 3 5 2 2 2" xfId="23799"/>
    <cellStyle name="20% - Accent6 4 3 5 2 2 3" xfId="23800"/>
    <cellStyle name="20% - Accent6 4 3 5 2 3" xfId="23801"/>
    <cellStyle name="20% - Accent6 4 3 5 2 3 2" xfId="23802"/>
    <cellStyle name="20% - Accent6 4 3 5 2 3 3" xfId="23803"/>
    <cellStyle name="20% - Accent6 4 3 5 2 4" xfId="23804"/>
    <cellStyle name="20% - Accent6 4 3 5 2 4 2" xfId="23805"/>
    <cellStyle name="20% - Accent6 4 3 5 2 5" xfId="23806"/>
    <cellStyle name="20% - Accent6 4 3 5 2 6" xfId="23807"/>
    <cellStyle name="20% - Accent6 4 3 5 3" xfId="23808"/>
    <cellStyle name="20% - Accent6 4 3 5 3 2" xfId="23809"/>
    <cellStyle name="20% - Accent6 4 3 5 3 2 2" xfId="23810"/>
    <cellStyle name="20% - Accent6 4 3 5 3 2 3" xfId="23811"/>
    <cellStyle name="20% - Accent6 4 3 5 3 3" xfId="23812"/>
    <cellStyle name="20% - Accent6 4 3 5 3 3 2" xfId="23813"/>
    <cellStyle name="20% - Accent6 4 3 5 3 3 3" xfId="23814"/>
    <cellStyle name="20% - Accent6 4 3 5 3 4" xfId="23815"/>
    <cellStyle name="20% - Accent6 4 3 5 3 4 2" xfId="23816"/>
    <cellStyle name="20% - Accent6 4 3 5 3 5" xfId="23817"/>
    <cellStyle name="20% - Accent6 4 3 5 3 6" xfId="23818"/>
    <cellStyle name="20% - Accent6 4 3 5 4" xfId="23819"/>
    <cellStyle name="20% - Accent6 4 3 5 4 2" xfId="23820"/>
    <cellStyle name="20% - Accent6 4 3 5 4 2 2" xfId="23821"/>
    <cellStyle name="20% - Accent6 4 3 5 4 2 3" xfId="23822"/>
    <cellStyle name="20% - Accent6 4 3 5 4 3" xfId="23823"/>
    <cellStyle name="20% - Accent6 4 3 5 4 3 2" xfId="23824"/>
    <cellStyle name="20% - Accent6 4 3 5 4 4" xfId="23825"/>
    <cellStyle name="20% - Accent6 4 3 5 4 5" xfId="23826"/>
    <cellStyle name="20% - Accent6 4 3 5 5" xfId="23827"/>
    <cellStyle name="20% - Accent6 4 3 5 5 2" xfId="23828"/>
    <cellStyle name="20% - Accent6 4 3 5 5 3" xfId="23829"/>
    <cellStyle name="20% - Accent6 4 3 5 6" xfId="23830"/>
    <cellStyle name="20% - Accent6 4 3 5 6 2" xfId="23831"/>
    <cellStyle name="20% - Accent6 4 3 5 6 3" xfId="23832"/>
    <cellStyle name="20% - Accent6 4 3 5 7" xfId="23833"/>
    <cellStyle name="20% - Accent6 4 3 5 7 2" xfId="23834"/>
    <cellStyle name="20% - Accent6 4 3 5 8" xfId="23835"/>
    <cellStyle name="20% - Accent6 4 3 5 9" xfId="23836"/>
    <cellStyle name="20% - Accent6 4 3 6" xfId="23837"/>
    <cellStyle name="20% - Accent6 4 3 6 2" xfId="23838"/>
    <cellStyle name="20% - Accent6 4 3 6 2 2" xfId="23839"/>
    <cellStyle name="20% - Accent6 4 3 6 2 3" xfId="23840"/>
    <cellStyle name="20% - Accent6 4 3 6 3" xfId="23841"/>
    <cellStyle name="20% - Accent6 4 3 6 3 2" xfId="23842"/>
    <cellStyle name="20% - Accent6 4 3 6 3 3" xfId="23843"/>
    <cellStyle name="20% - Accent6 4 3 6 4" xfId="23844"/>
    <cellStyle name="20% - Accent6 4 3 6 4 2" xfId="23845"/>
    <cellStyle name="20% - Accent6 4 3 6 5" xfId="23846"/>
    <cellStyle name="20% - Accent6 4 3 6 6" xfId="23847"/>
    <cellStyle name="20% - Accent6 4 3 7" xfId="23848"/>
    <cellStyle name="20% - Accent6 4 3 7 2" xfId="23849"/>
    <cellStyle name="20% - Accent6 4 3 7 2 2" xfId="23850"/>
    <cellStyle name="20% - Accent6 4 3 7 2 3" xfId="23851"/>
    <cellStyle name="20% - Accent6 4 3 7 3" xfId="23852"/>
    <cellStyle name="20% - Accent6 4 3 7 3 2" xfId="23853"/>
    <cellStyle name="20% - Accent6 4 3 7 3 3" xfId="23854"/>
    <cellStyle name="20% - Accent6 4 3 7 4" xfId="23855"/>
    <cellStyle name="20% - Accent6 4 3 7 4 2" xfId="23856"/>
    <cellStyle name="20% - Accent6 4 3 7 5" xfId="23857"/>
    <cellStyle name="20% - Accent6 4 3 7 6" xfId="23858"/>
    <cellStyle name="20% - Accent6 4 3 8" xfId="23859"/>
    <cellStyle name="20% - Accent6 4 3 8 2" xfId="23860"/>
    <cellStyle name="20% - Accent6 4 3 8 2 2" xfId="23861"/>
    <cellStyle name="20% - Accent6 4 3 8 2 3" xfId="23862"/>
    <cellStyle name="20% - Accent6 4 3 8 3" xfId="23863"/>
    <cellStyle name="20% - Accent6 4 3 8 3 2" xfId="23864"/>
    <cellStyle name="20% - Accent6 4 3 8 4" xfId="23865"/>
    <cellStyle name="20% - Accent6 4 3 8 5" xfId="23866"/>
    <cellStyle name="20% - Accent6 4 3 9" xfId="23867"/>
    <cellStyle name="20% - Accent6 4 3 9 2" xfId="23868"/>
    <cellStyle name="20% - Accent6 4 3 9 3" xfId="23869"/>
    <cellStyle name="20% - Accent6 4 4" xfId="1376"/>
    <cellStyle name="20% - Accent6 4 4 10" xfId="23870"/>
    <cellStyle name="20% - Accent6 4 4 10 2" xfId="23871"/>
    <cellStyle name="20% - Accent6 4 4 11" xfId="23872"/>
    <cellStyle name="20% - Accent6 4 4 12" xfId="23873"/>
    <cellStyle name="20% - Accent6 4 4 2" xfId="1377"/>
    <cellStyle name="20% - Accent6 4 4 2 10" xfId="23874"/>
    <cellStyle name="20% - Accent6 4 4 2 2" xfId="1378"/>
    <cellStyle name="20% - Accent6 4 4 2 2 2" xfId="23875"/>
    <cellStyle name="20% - Accent6 4 4 2 2 2 2" xfId="23876"/>
    <cellStyle name="20% - Accent6 4 4 2 2 2 2 2" xfId="23877"/>
    <cellStyle name="20% - Accent6 4 4 2 2 2 2 3" xfId="23878"/>
    <cellStyle name="20% - Accent6 4 4 2 2 2 3" xfId="23879"/>
    <cellStyle name="20% - Accent6 4 4 2 2 2 3 2" xfId="23880"/>
    <cellStyle name="20% - Accent6 4 4 2 2 2 3 3" xfId="23881"/>
    <cellStyle name="20% - Accent6 4 4 2 2 2 4" xfId="23882"/>
    <cellStyle name="20% - Accent6 4 4 2 2 2 4 2" xfId="23883"/>
    <cellStyle name="20% - Accent6 4 4 2 2 2 5" xfId="23884"/>
    <cellStyle name="20% - Accent6 4 4 2 2 2 6" xfId="23885"/>
    <cellStyle name="20% - Accent6 4 4 2 2 3" xfId="23886"/>
    <cellStyle name="20% - Accent6 4 4 2 2 3 2" xfId="23887"/>
    <cellStyle name="20% - Accent6 4 4 2 2 3 2 2" xfId="23888"/>
    <cellStyle name="20% - Accent6 4 4 2 2 3 2 3" xfId="23889"/>
    <cellStyle name="20% - Accent6 4 4 2 2 3 3" xfId="23890"/>
    <cellStyle name="20% - Accent6 4 4 2 2 3 3 2" xfId="23891"/>
    <cellStyle name="20% - Accent6 4 4 2 2 3 3 3" xfId="23892"/>
    <cellStyle name="20% - Accent6 4 4 2 2 3 4" xfId="23893"/>
    <cellStyle name="20% - Accent6 4 4 2 2 3 4 2" xfId="23894"/>
    <cellStyle name="20% - Accent6 4 4 2 2 3 5" xfId="23895"/>
    <cellStyle name="20% - Accent6 4 4 2 2 3 6" xfId="23896"/>
    <cellStyle name="20% - Accent6 4 4 2 2 4" xfId="23897"/>
    <cellStyle name="20% - Accent6 4 4 2 2 4 2" xfId="23898"/>
    <cellStyle name="20% - Accent6 4 4 2 2 4 2 2" xfId="23899"/>
    <cellStyle name="20% - Accent6 4 4 2 2 4 2 3" xfId="23900"/>
    <cellStyle name="20% - Accent6 4 4 2 2 4 3" xfId="23901"/>
    <cellStyle name="20% - Accent6 4 4 2 2 4 3 2" xfId="23902"/>
    <cellStyle name="20% - Accent6 4 4 2 2 4 4" xfId="23903"/>
    <cellStyle name="20% - Accent6 4 4 2 2 4 5" xfId="23904"/>
    <cellStyle name="20% - Accent6 4 4 2 2 5" xfId="23905"/>
    <cellStyle name="20% - Accent6 4 4 2 2 5 2" xfId="23906"/>
    <cellStyle name="20% - Accent6 4 4 2 2 5 3" xfId="23907"/>
    <cellStyle name="20% - Accent6 4 4 2 2 6" xfId="23908"/>
    <cellStyle name="20% - Accent6 4 4 2 2 6 2" xfId="23909"/>
    <cellStyle name="20% - Accent6 4 4 2 2 6 3" xfId="23910"/>
    <cellStyle name="20% - Accent6 4 4 2 2 7" xfId="23911"/>
    <cellStyle name="20% - Accent6 4 4 2 2 7 2" xfId="23912"/>
    <cellStyle name="20% - Accent6 4 4 2 2 8" xfId="23913"/>
    <cellStyle name="20% - Accent6 4 4 2 2 9" xfId="23914"/>
    <cellStyle name="20% - Accent6 4 4 2 3" xfId="23915"/>
    <cellStyle name="20% - Accent6 4 4 2 3 2" xfId="23916"/>
    <cellStyle name="20% - Accent6 4 4 2 3 2 2" xfId="23917"/>
    <cellStyle name="20% - Accent6 4 4 2 3 2 3" xfId="23918"/>
    <cellStyle name="20% - Accent6 4 4 2 3 3" xfId="23919"/>
    <cellStyle name="20% - Accent6 4 4 2 3 3 2" xfId="23920"/>
    <cellStyle name="20% - Accent6 4 4 2 3 3 3" xfId="23921"/>
    <cellStyle name="20% - Accent6 4 4 2 3 4" xfId="23922"/>
    <cellStyle name="20% - Accent6 4 4 2 3 4 2" xfId="23923"/>
    <cellStyle name="20% - Accent6 4 4 2 3 5" xfId="23924"/>
    <cellStyle name="20% - Accent6 4 4 2 3 6" xfId="23925"/>
    <cellStyle name="20% - Accent6 4 4 2 4" xfId="23926"/>
    <cellStyle name="20% - Accent6 4 4 2 4 2" xfId="23927"/>
    <cellStyle name="20% - Accent6 4 4 2 4 2 2" xfId="23928"/>
    <cellStyle name="20% - Accent6 4 4 2 4 2 3" xfId="23929"/>
    <cellStyle name="20% - Accent6 4 4 2 4 3" xfId="23930"/>
    <cellStyle name="20% - Accent6 4 4 2 4 3 2" xfId="23931"/>
    <cellStyle name="20% - Accent6 4 4 2 4 3 3" xfId="23932"/>
    <cellStyle name="20% - Accent6 4 4 2 4 4" xfId="23933"/>
    <cellStyle name="20% - Accent6 4 4 2 4 4 2" xfId="23934"/>
    <cellStyle name="20% - Accent6 4 4 2 4 5" xfId="23935"/>
    <cellStyle name="20% - Accent6 4 4 2 4 6" xfId="23936"/>
    <cellStyle name="20% - Accent6 4 4 2 5" xfId="23937"/>
    <cellStyle name="20% - Accent6 4 4 2 5 2" xfId="23938"/>
    <cellStyle name="20% - Accent6 4 4 2 5 2 2" xfId="23939"/>
    <cellStyle name="20% - Accent6 4 4 2 5 2 3" xfId="23940"/>
    <cellStyle name="20% - Accent6 4 4 2 5 3" xfId="23941"/>
    <cellStyle name="20% - Accent6 4 4 2 5 3 2" xfId="23942"/>
    <cellStyle name="20% - Accent6 4 4 2 5 4" xfId="23943"/>
    <cellStyle name="20% - Accent6 4 4 2 5 5" xfId="23944"/>
    <cellStyle name="20% - Accent6 4 4 2 6" xfId="23945"/>
    <cellStyle name="20% - Accent6 4 4 2 6 2" xfId="23946"/>
    <cellStyle name="20% - Accent6 4 4 2 6 3" xfId="23947"/>
    <cellStyle name="20% - Accent6 4 4 2 7" xfId="23948"/>
    <cellStyle name="20% - Accent6 4 4 2 7 2" xfId="23949"/>
    <cellStyle name="20% - Accent6 4 4 2 7 3" xfId="23950"/>
    <cellStyle name="20% - Accent6 4 4 2 8" xfId="23951"/>
    <cellStyle name="20% - Accent6 4 4 2 8 2" xfId="23952"/>
    <cellStyle name="20% - Accent6 4 4 2 9" xfId="23953"/>
    <cellStyle name="20% - Accent6 4 4 3" xfId="1379"/>
    <cellStyle name="20% - Accent6 4 4 3 2" xfId="23954"/>
    <cellStyle name="20% - Accent6 4 4 3 2 2" xfId="23955"/>
    <cellStyle name="20% - Accent6 4 4 3 2 2 2" xfId="23956"/>
    <cellStyle name="20% - Accent6 4 4 3 2 2 3" xfId="23957"/>
    <cellStyle name="20% - Accent6 4 4 3 2 3" xfId="23958"/>
    <cellStyle name="20% - Accent6 4 4 3 2 3 2" xfId="23959"/>
    <cellStyle name="20% - Accent6 4 4 3 2 3 3" xfId="23960"/>
    <cellStyle name="20% - Accent6 4 4 3 2 4" xfId="23961"/>
    <cellStyle name="20% - Accent6 4 4 3 2 4 2" xfId="23962"/>
    <cellStyle name="20% - Accent6 4 4 3 2 5" xfId="23963"/>
    <cellStyle name="20% - Accent6 4 4 3 2 6" xfId="23964"/>
    <cellStyle name="20% - Accent6 4 4 3 3" xfId="23965"/>
    <cellStyle name="20% - Accent6 4 4 3 3 2" xfId="23966"/>
    <cellStyle name="20% - Accent6 4 4 3 3 2 2" xfId="23967"/>
    <cellStyle name="20% - Accent6 4 4 3 3 2 3" xfId="23968"/>
    <cellStyle name="20% - Accent6 4 4 3 3 3" xfId="23969"/>
    <cellStyle name="20% - Accent6 4 4 3 3 3 2" xfId="23970"/>
    <cellStyle name="20% - Accent6 4 4 3 3 3 3" xfId="23971"/>
    <cellStyle name="20% - Accent6 4 4 3 3 4" xfId="23972"/>
    <cellStyle name="20% - Accent6 4 4 3 3 4 2" xfId="23973"/>
    <cellStyle name="20% - Accent6 4 4 3 3 5" xfId="23974"/>
    <cellStyle name="20% - Accent6 4 4 3 3 6" xfId="23975"/>
    <cellStyle name="20% - Accent6 4 4 3 4" xfId="23976"/>
    <cellStyle name="20% - Accent6 4 4 3 4 2" xfId="23977"/>
    <cellStyle name="20% - Accent6 4 4 3 4 2 2" xfId="23978"/>
    <cellStyle name="20% - Accent6 4 4 3 4 2 3" xfId="23979"/>
    <cellStyle name="20% - Accent6 4 4 3 4 3" xfId="23980"/>
    <cellStyle name="20% - Accent6 4 4 3 4 3 2" xfId="23981"/>
    <cellStyle name="20% - Accent6 4 4 3 4 4" xfId="23982"/>
    <cellStyle name="20% - Accent6 4 4 3 4 5" xfId="23983"/>
    <cellStyle name="20% - Accent6 4 4 3 5" xfId="23984"/>
    <cellStyle name="20% - Accent6 4 4 3 5 2" xfId="23985"/>
    <cellStyle name="20% - Accent6 4 4 3 5 3" xfId="23986"/>
    <cellStyle name="20% - Accent6 4 4 3 6" xfId="23987"/>
    <cellStyle name="20% - Accent6 4 4 3 6 2" xfId="23988"/>
    <cellStyle name="20% - Accent6 4 4 3 6 3" xfId="23989"/>
    <cellStyle name="20% - Accent6 4 4 3 7" xfId="23990"/>
    <cellStyle name="20% - Accent6 4 4 3 7 2" xfId="23991"/>
    <cellStyle name="20% - Accent6 4 4 3 8" xfId="23992"/>
    <cellStyle name="20% - Accent6 4 4 3 9" xfId="23993"/>
    <cellStyle name="20% - Accent6 4 4 4" xfId="23994"/>
    <cellStyle name="20% - Accent6 4 4 4 2" xfId="23995"/>
    <cellStyle name="20% - Accent6 4 4 4 2 2" xfId="23996"/>
    <cellStyle name="20% - Accent6 4 4 4 2 2 2" xfId="23997"/>
    <cellStyle name="20% - Accent6 4 4 4 2 2 3" xfId="23998"/>
    <cellStyle name="20% - Accent6 4 4 4 2 3" xfId="23999"/>
    <cellStyle name="20% - Accent6 4 4 4 2 3 2" xfId="24000"/>
    <cellStyle name="20% - Accent6 4 4 4 2 3 3" xfId="24001"/>
    <cellStyle name="20% - Accent6 4 4 4 2 4" xfId="24002"/>
    <cellStyle name="20% - Accent6 4 4 4 2 4 2" xfId="24003"/>
    <cellStyle name="20% - Accent6 4 4 4 2 5" xfId="24004"/>
    <cellStyle name="20% - Accent6 4 4 4 2 6" xfId="24005"/>
    <cellStyle name="20% - Accent6 4 4 4 3" xfId="24006"/>
    <cellStyle name="20% - Accent6 4 4 4 3 2" xfId="24007"/>
    <cellStyle name="20% - Accent6 4 4 4 3 2 2" xfId="24008"/>
    <cellStyle name="20% - Accent6 4 4 4 3 2 3" xfId="24009"/>
    <cellStyle name="20% - Accent6 4 4 4 3 3" xfId="24010"/>
    <cellStyle name="20% - Accent6 4 4 4 3 3 2" xfId="24011"/>
    <cellStyle name="20% - Accent6 4 4 4 3 3 3" xfId="24012"/>
    <cellStyle name="20% - Accent6 4 4 4 3 4" xfId="24013"/>
    <cellStyle name="20% - Accent6 4 4 4 3 4 2" xfId="24014"/>
    <cellStyle name="20% - Accent6 4 4 4 3 5" xfId="24015"/>
    <cellStyle name="20% - Accent6 4 4 4 3 6" xfId="24016"/>
    <cellStyle name="20% - Accent6 4 4 4 4" xfId="24017"/>
    <cellStyle name="20% - Accent6 4 4 4 4 2" xfId="24018"/>
    <cellStyle name="20% - Accent6 4 4 4 4 2 2" xfId="24019"/>
    <cellStyle name="20% - Accent6 4 4 4 4 2 3" xfId="24020"/>
    <cellStyle name="20% - Accent6 4 4 4 4 3" xfId="24021"/>
    <cellStyle name="20% - Accent6 4 4 4 4 3 2" xfId="24022"/>
    <cellStyle name="20% - Accent6 4 4 4 4 4" xfId="24023"/>
    <cellStyle name="20% - Accent6 4 4 4 4 5" xfId="24024"/>
    <cellStyle name="20% - Accent6 4 4 4 5" xfId="24025"/>
    <cellStyle name="20% - Accent6 4 4 4 5 2" xfId="24026"/>
    <cellStyle name="20% - Accent6 4 4 4 5 3" xfId="24027"/>
    <cellStyle name="20% - Accent6 4 4 4 6" xfId="24028"/>
    <cellStyle name="20% - Accent6 4 4 4 6 2" xfId="24029"/>
    <cellStyle name="20% - Accent6 4 4 4 6 3" xfId="24030"/>
    <cellStyle name="20% - Accent6 4 4 4 7" xfId="24031"/>
    <cellStyle name="20% - Accent6 4 4 4 7 2" xfId="24032"/>
    <cellStyle name="20% - Accent6 4 4 4 8" xfId="24033"/>
    <cellStyle name="20% - Accent6 4 4 4 9" xfId="24034"/>
    <cellStyle name="20% - Accent6 4 4 5" xfId="24035"/>
    <cellStyle name="20% - Accent6 4 4 5 2" xfId="24036"/>
    <cellStyle name="20% - Accent6 4 4 5 2 2" xfId="24037"/>
    <cellStyle name="20% - Accent6 4 4 5 2 3" xfId="24038"/>
    <cellStyle name="20% - Accent6 4 4 5 3" xfId="24039"/>
    <cellStyle name="20% - Accent6 4 4 5 3 2" xfId="24040"/>
    <cellStyle name="20% - Accent6 4 4 5 3 3" xfId="24041"/>
    <cellStyle name="20% - Accent6 4 4 5 4" xfId="24042"/>
    <cellStyle name="20% - Accent6 4 4 5 4 2" xfId="24043"/>
    <cellStyle name="20% - Accent6 4 4 5 5" xfId="24044"/>
    <cellStyle name="20% - Accent6 4 4 5 6" xfId="24045"/>
    <cellStyle name="20% - Accent6 4 4 6" xfId="24046"/>
    <cellStyle name="20% - Accent6 4 4 6 2" xfId="24047"/>
    <cellStyle name="20% - Accent6 4 4 6 2 2" xfId="24048"/>
    <cellStyle name="20% - Accent6 4 4 6 2 3" xfId="24049"/>
    <cellStyle name="20% - Accent6 4 4 6 3" xfId="24050"/>
    <cellStyle name="20% - Accent6 4 4 6 3 2" xfId="24051"/>
    <cellStyle name="20% - Accent6 4 4 6 3 3" xfId="24052"/>
    <cellStyle name="20% - Accent6 4 4 6 4" xfId="24053"/>
    <cellStyle name="20% - Accent6 4 4 6 4 2" xfId="24054"/>
    <cellStyle name="20% - Accent6 4 4 6 5" xfId="24055"/>
    <cellStyle name="20% - Accent6 4 4 6 6" xfId="24056"/>
    <cellStyle name="20% - Accent6 4 4 7" xfId="24057"/>
    <cellStyle name="20% - Accent6 4 4 7 2" xfId="24058"/>
    <cellStyle name="20% - Accent6 4 4 7 2 2" xfId="24059"/>
    <cellStyle name="20% - Accent6 4 4 7 2 3" xfId="24060"/>
    <cellStyle name="20% - Accent6 4 4 7 3" xfId="24061"/>
    <cellStyle name="20% - Accent6 4 4 7 3 2" xfId="24062"/>
    <cellStyle name="20% - Accent6 4 4 7 4" xfId="24063"/>
    <cellStyle name="20% - Accent6 4 4 7 5" xfId="24064"/>
    <cellStyle name="20% - Accent6 4 4 8" xfId="24065"/>
    <cellStyle name="20% - Accent6 4 4 8 2" xfId="24066"/>
    <cellStyle name="20% - Accent6 4 4 8 3" xfId="24067"/>
    <cellStyle name="20% - Accent6 4 4 9" xfId="24068"/>
    <cellStyle name="20% - Accent6 4 4 9 2" xfId="24069"/>
    <cellStyle name="20% - Accent6 4 4 9 3" xfId="24070"/>
    <cellStyle name="20% - Accent6 4 5" xfId="1380"/>
    <cellStyle name="20% - Accent6 4 5 10" xfId="24071"/>
    <cellStyle name="20% - Accent6 4 5 2" xfId="1381"/>
    <cellStyle name="20% - Accent6 4 5 2 2" xfId="24072"/>
    <cellStyle name="20% - Accent6 4 5 2 2 2" xfId="24073"/>
    <cellStyle name="20% - Accent6 4 5 2 2 2 2" xfId="24074"/>
    <cellStyle name="20% - Accent6 4 5 2 2 2 3" xfId="24075"/>
    <cellStyle name="20% - Accent6 4 5 2 2 3" xfId="24076"/>
    <cellStyle name="20% - Accent6 4 5 2 2 3 2" xfId="24077"/>
    <cellStyle name="20% - Accent6 4 5 2 2 3 3" xfId="24078"/>
    <cellStyle name="20% - Accent6 4 5 2 2 4" xfId="24079"/>
    <cellStyle name="20% - Accent6 4 5 2 2 4 2" xfId="24080"/>
    <cellStyle name="20% - Accent6 4 5 2 2 5" xfId="24081"/>
    <cellStyle name="20% - Accent6 4 5 2 2 6" xfId="24082"/>
    <cellStyle name="20% - Accent6 4 5 2 3" xfId="24083"/>
    <cellStyle name="20% - Accent6 4 5 2 3 2" xfId="24084"/>
    <cellStyle name="20% - Accent6 4 5 2 3 2 2" xfId="24085"/>
    <cellStyle name="20% - Accent6 4 5 2 3 2 3" xfId="24086"/>
    <cellStyle name="20% - Accent6 4 5 2 3 3" xfId="24087"/>
    <cellStyle name="20% - Accent6 4 5 2 3 3 2" xfId="24088"/>
    <cellStyle name="20% - Accent6 4 5 2 3 3 3" xfId="24089"/>
    <cellStyle name="20% - Accent6 4 5 2 3 4" xfId="24090"/>
    <cellStyle name="20% - Accent6 4 5 2 3 4 2" xfId="24091"/>
    <cellStyle name="20% - Accent6 4 5 2 3 5" xfId="24092"/>
    <cellStyle name="20% - Accent6 4 5 2 3 6" xfId="24093"/>
    <cellStyle name="20% - Accent6 4 5 2 4" xfId="24094"/>
    <cellStyle name="20% - Accent6 4 5 2 4 2" xfId="24095"/>
    <cellStyle name="20% - Accent6 4 5 2 4 2 2" xfId="24096"/>
    <cellStyle name="20% - Accent6 4 5 2 4 2 3" xfId="24097"/>
    <cellStyle name="20% - Accent6 4 5 2 4 3" xfId="24098"/>
    <cellStyle name="20% - Accent6 4 5 2 4 3 2" xfId="24099"/>
    <cellStyle name="20% - Accent6 4 5 2 4 4" xfId="24100"/>
    <cellStyle name="20% - Accent6 4 5 2 4 5" xfId="24101"/>
    <cellStyle name="20% - Accent6 4 5 2 5" xfId="24102"/>
    <cellStyle name="20% - Accent6 4 5 2 5 2" xfId="24103"/>
    <cellStyle name="20% - Accent6 4 5 2 5 3" xfId="24104"/>
    <cellStyle name="20% - Accent6 4 5 2 6" xfId="24105"/>
    <cellStyle name="20% - Accent6 4 5 2 6 2" xfId="24106"/>
    <cellStyle name="20% - Accent6 4 5 2 6 3" xfId="24107"/>
    <cellStyle name="20% - Accent6 4 5 2 7" xfId="24108"/>
    <cellStyle name="20% - Accent6 4 5 2 7 2" xfId="24109"/>
    <cellStyle name="20% - Accent6 4 5 2 8" xfId="24110"/>
    <cellStyle name="20% - Accent6 4 5 2 9" xfId="24111"/>
    <cellStyle name="20% - Accent6 4 5 3" xfId="24112"/>
    <cellStyle name="20% - Accent6 4 5 3 2" xfId="24113"/>
    <cellStyle name="20% - Accent6 4 5 3 2 2" xfId="24114"/>
    <cellStyle name="20% - Accent6 4 5 3 2 3" xfId="24115"/>
    <cellStyle name="20% - Accent6 4 5 3 3" xfId="24116"/>
    <cellStyle name="20% - Accent6 4 5 3 3 2" xfId="24117"/>
    <cellStyle name="20% - Accent6 4 5 3 3 3" xfId="24118"/>
    <cellStyle name="20% - Accent6 4 5 3 4" xfId="24119"/>
    <cellStyle name="20% - Accent6 4 5 3 4 2" xfId="24120"/>
    <cellStyle name="20% - Accent6 4 5 3 5" xfId="24121"/>
    <cellStyle name="20% - Accent6 4 5 3 6" xfId="24122"/>
    <cellStyle name="20% - Accent6 4 5 4" xfId="24123"/>
    <cellStyle name="20% - Accent6 4 5 4 2" xfId="24124"/>
    <cellStyle name="20% - Accent6 4 5 4 2 2" xfId="24125"/>
    <cellStyle name="20% - Accent6 4 5 4 2 3" xfId="24126"/>
    <cellStyle name="20% - Accent6 4 5 4 3" xfId="24127"/>
    <cellStyle name="20% - Accent6 4 5 4 3 2" xfId="24128"/>
    <cellStyle name="20% - Accent6 4 5 4 3 3" xfId="24129"/>
    <cellStyle name="20% - Accent6 4 5 4 4" xfId="24130"/>
    <cellStyle name="20% - Accent6 4 5 4 4 2" xfId="24131"/>
    <cellStyle name="20% - Accent6 4 5 4 5" xfId="24132"/>
    <cellStyle name="20% - Accent6 4 5 4 6" xfId="24133"/>
    <cellStyle name="20% - Accent6 4 5 5" xfId="24134"/>
    <cellStyle name="20% - Accent6 4 5 5 2" xfId="24135"/>
    <cellStyle name="20% - Accent6 4 5 5 2 2" xfId="24136"/>
    <cellStyle name="20% - Accent6 4 5 5 2 3" xfId="24137"/>
    <cellStyle name="20% - Accent6 4 5 5 3" xfId="24138"/>
    <cellStyle name="20% - Accent6 4 5 5 3 2" xfId="24139"/>
    <cellStyle name="20% - Accent6 4 5 5 4" xfId="24140"/>
    <cellStyle name="20% - Accent6 4 5 5 5" xfId="24141"/>
    <cellStyle name="20% - Accent6 4 5 6" xfId="24142"/>
    <cellStyle name="20% - Accent6 4 5 6 2" xfId="24143"/>
    <cellStyle name="20% - Accent6 4 5 6 3" xfId="24144"/>
    <cellStyle name="20% - Accent6 4 5 7" xfId="24145"/>
    <cellStyle name="20% - Accent6 4 5 7 2" xfId="24146"/>
    <cellStyle name="20% - Accent6 4 5 7 3" xfId="24147"/>
    <cellStyle name="20% - Accent6 4 5 8" xfId="24148"/>
    <cellStyle name="20% - Accent6 4 5 8 2" xfId="24149"/>
    <cellStyle name="20% - Accent6 4 5 9" xfId="24150"/>
    <cellStyle name="20% - Accent6 4 6" xfId="1382"/>
    <cellStyle name="20% - Accent6 4 6 2" xfId="24151"/>
    <cellStyle name="20% - Accent6 4 6 2 2" xfId="24152"/>
    <cellStyle name="20% - Accent6 4 6 2 2 2" xfId="24153"/>
    <cellStyle name="20% - Accent6 4 6 2 2 3" xfId="24154"/>
    <cellStyle name="20% - Accent6 4 6 2 3" xfId="24155"/>
    <cellStyle name="20% - Accent6 4 6 2 3 2" xfId="24156"/>
    <cellStyle name="20% - Accent6 4 6 2 3 3" xfId="24157"/>
    <cellStyle name="20% - Accent6 4 6 2 4" xfId="24158"/>
    <cellStyle name="20% - Accent6 4 6 2 4 2" xfId="24159"/>
    <cellStyle name="20% - Accent6 4 6 2 5" xfId="24160"/>
    <cellStyle name="20% - Accent6 4 6 2 6" xfId="24161"/>
    <cellStyle name="20% - Accent6 4 6 3" xfId="24162"/>
    <cellStyle name="20% - Accent6 4 6 3 2" xfId="24163"/>
    <cellStyle name="20% - Accent6 4 6 3 2 2" xfId="24164"/>
    <cellStyle name="20% - Accent6 4 6 3 2 3" xfId="24165"/>
    <cellStyle name="20% - Accent6 4 6 3 3" xfId="24166"/>
    <cellStyle name="20% - Accent6 4 6 3 3 2" xfId="24167"/>
    <cellStyle name="20% - Accent6 4 6 3 3 3" xfId="24168"/>
    <cellStyle name="20% - Accent6 4 6 3 4" xfId="24169"/>
    <cellStyle name="20% - Accent6 4 6 3 4 2" xfId="24170"/>
    <cellStyle name="20% - Accent6 4 6 3 5" xfId="24171"/>
    <cellStyle name="20% - Accent6 4 6 3 6" xfId="24172"/>
    <cellStyle name="20% - Accent6 4 6 4" xfId="24173"/>
    <cellStyle name="20% - Accent6 4 6 4 2" xfId="24174"/>
    <cellStyle name="20% - Accent6 4 6 4 2 2" xfId="24175"/>
    <cellStyle name="20% - Accent6 4 6 4 2 3" xfId="24176"/>
    <cellStyle name="20% - Accent6 4 6 4 3" xfId="24177"/>
    <cellStyle name="20% - Accent6 4 6 4 3 2" xfId="24178"/>
    <cellStyle name="20% - Accent6 4 6 4 4" xfId="24179"/>
    <cellStyle name="20% - Accent6 4 6 4 5" xfId="24180"/>
    <cellStyle name="20% - Accent6 4 6 5" xfId="24181"/>
    <cellStyle name="20% - Accent6 4 6 5 2" xfId="24182"/>
    <cellStyle name="20% - Accent6 4 6 5 3" xfId="24183"/>
    <cellStyle name="20% - Accent6 4 6 6" xfId="24184"/>
    <cellStyle name="20% - Accent6 4 6 6 2" xfId="24185"/>
    <cellStyle name="20% - Accent6 4 6 6 3" xfId="24186"/>
    <cellStyle name="20% - Accent6 4 6 7" xfId="24187"/>
    <cellStyle name="20% - Accent6 4 6 7 2" xfId="24188"/>
    <cellStyle name="20% - Accent6 4 6 8" xfId="24189"/>
    <cellStyle name="20% - Accent6 4 6 9" xfId="24190"/>
    <cellStyle name="20% - Accent6 4 7" xfId="13577"/>
    <cellStyle name="20% - Accent6 4 7 2" xfId="24191"/>
    <cellStyle name="20% - Accent6 4 7 2 2" xfId="24192"/>
    <cellStyle name="20% - Accent6 4 7 2 2 2" xfId="24193"/>
    <cellStyle name="20% - Accent6 4 7 2 2 3" xfId="24194"/>
    <cellStyle name="20% - Accent6 4 7 2 3" xfId="24195"/>
    <cellStyle name="20% - Accent6 4 7 2 3 2" xfId="24196"/>
    <cellStyle name="20% - Accent6 4 7 2 3 3" xfId="24197"/>
    <cellStyle name="20% - Accent6 4 7 2 4" xfId="24198"/>
    <cellStyle name="20% - Accent6 4 7 2 4 2" xfId="24199"/>
    <cellStyle name="20% - Accent6 4 7 2 5" xfId="24200"/>
    <cellStyle name="20% - Accent6 4 7 2 6" xfId="24201"/>
    <cellStyle name="20% - Accent6 4 7 3" xfId="24202"/>
    <cellStyle name="20% - Accent6 4 7 3 2" xfId="24203"/>
    <cellStyle name="20% - Accent6 4 7 3 2 2" xfId="24204"/>
    <cellStyle name="20% - Accent6 4 7 3 2 3" xfId="24205"/>
    <cellStyle name="20% - Accent6 4 7 3 3" xfId="24206"/>
    <cellStyle name="20% - Accent6 4 7 3 3 2" xfId="24207"/>
    <cellStyle name="20% - Accent6 4 7 3 3 3" xfId="24208"/>
    <cellStyle name="20% - Accent6 4 7 3 4" xfId="24209"/>
    <cellStyle name="20% - Accent6 4 7 3 4 2" xfId="24210"/>
    <cellStyle name="20% - Accent6 4 7 3 5" xfId="24211"/>
    <cellStyle name="20% - Accent6 4 7 3 6" xfId="24212"/>
    <cellStyle name="20% - Accent6 4 7 4" xfId="24213"/>
    <cellStyle name="20% - Accent6 4 7 4 2" xfId="24214"/>
    <cellStyle name="20% - Accent6 4 7 4 2 2" xfId="24215"/>
    <cellStyle name="20% - Accent6 4 7 4 2 3" xfId="24216"/>
    <cellStyle name="20% - Accent6 4 7 4 3" xfId="24217"/>
    <cellStyle name="20% - Accent6 4 7 4 3 2" xfId="24218"/>
    <cellStyle name="20% - Accent6 4 7 4 4" xfId="24219"/>
    <cellStyle name="20% - Accent6 4 7 4 5" xfId="24220"/>
    <cellStyle name="20% - Accent6 4 7 5" xfId="24221"/>
    <cellStyle name="20% - Accent6 4 7 5 2" xfId="24222"/>
    <cellStyle name="20% - Accent6 4 7 5 3" xfId="24223"/>
    <cellStyle name="20% - Accent6 4 7 6" xfId="24224"/>
    <cellStyle name="20% - Accent6 4 7 6 2" xfId="24225"/>
    <cellStyle name="20% - Accent6 4 7 6 3" xfId="24226"/>
    <cellStyle name="20% - Accent6 4 7 7" xfId="24227"/>
    <cellStyle name="20% - Accent6 4 7 7 2" xfId="24228"/>
    <cellStyle name="20% - Accent6 4 7 8" xfId="24229"/>
    <cellStyle name="20% - Accent6 4 7 9" xfId="24230"/>
    <cellStyle name="20% - Accent6 4 8" xfId="24231"/>
    <cellStyle name="20% - Accent6 4 8 2" xfId="24232"/>
    <cellStyle name="20% - Accent6 4 8 2 2" xfId="24233"/>
    <cellStyle name="20% - Accent6 4 8 2 3" xfId="24234"/>
    <cellStyle name="20% - Accent6 4 8 3" xfId="24235"/>
    <cellStyle name="20% - Accent6 4 8 3 2" xfId="24236"/>
    <cellStyle name="20% - Accent6 4 8 3 3" xfId="24237"/>
    <cellStyle name="20% - Accent6 4 8 4" xfId="24238"/>
    <cellStyle name="20% - Accent6 4 8 4 2" xfId="24239"/>
    <cellStyle name="20% - Accent6 4 8 5" xfId="24240"/>
    <cellStyle name="20% - Accent6 4 8 6" xfId="24241"/>
    <cellStyle name="20% - Accent6 4 9" xfId="24242"/>
    <cellStyle name="20% - Accent6 4 9 2" xfId="24243"/>
    <cellStyle name="20% - Accent6 4 9 2 2" xfId="24244"/>
    <cellStyle name="20% - Accent6 4 9 2 3" xfId="24245"/>
    <cellStyle name="20% - Accent6 4 9 3" xfId="24246"/>
    <cellStyle name="20% - Accent6 4 9 3 2" xfId="24247"/>
    <cellStyle name="20% - Accent6 4 9 3 3" xfId="24248"/>
    <cellStyle name="20% - Accent6 4 9 4" xfId="24249"/>
    <cellStyle name="20% - Accent6 4 9 4 2" xfId="24250"/>
    <cellStyle name="20% - Accent6 4 9 5" xfId="24251"/>
    <cellStyle name="20% - Accent6 4 9 6" xfId="24252"/>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xfId="62034" builtinId="31" customBuiltin="1"/>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14566"/>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14567"/>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14568"/>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253"/>
    <cellStyle name="40% - Accent1 4 10 2" xfId="24254"/>
    <cellStyle name="40% - Accent1 4 10 2 2" xfId="24255"/>
    <cellStyle name="40% - Accent1 4 10 2 3" xfId="24256"/>
    <cellStyle name="40% - Accent1 4 10 3" xfId="24257"/>
    <cellStyle name="40% - Accent1 4 10 3 2" xfId="24258"/>
    <cellStyle name="40% - Accent1 4 10 4" xfId="24259"/>
    <cellStyle name="40% - Accent1 4 10 5" xfId="24260"/>
    <cellStyle name="40% - Accent1 4 11" xfId="24261"/>
    <cellStyle name="40% - Accent1 4 11 2" xfId="24262"/>
    <cellStyle name="40% - Accent1 4 11 3" xfId="24263"/>
    <cellStyle name="40% - Accent1 4 12" xfId="24264"/>
    <cellStyle name="40% - Accent1 4 12 2" xfId="24265"/>
    <cellStyle name="40% - Accent1 4 12 3" xfId="24266"/>
    <cellStyle name="40% - Accent1 4 13" xfId="24267"/>
    <cellStyle name="40% - Accent1 4 13 2" xfId="24268"/>
    <cellStyle name="40% - Accent1 4 14" xfId="24269"/>
    <cellStyle name="40% - Accent1 4 15" xfId="24270"/>
    <cellStyle name="40% - Accent1 4 16" xfId="24271"/>
    <cellStyle name="40% - Accent1 4 2" xfId="1569"/>
    <cellStyle name="40% - Accent1 4 2 10" xfId="24272"/>
    <cellStyle name="40% - Accent1 4 2 10 2" xfId="24273"/>
    <cellStyle name="40% - Accent1 4 2 10 3" xfId="24274"/>
    <cellStyle name="40% - Accent1 4 2 11" xfId="24275"/>
    <cellStyle name="40% - Accent1 4 2 11 2" xfId="24276"/>
    <cellStyle name="40% - Accent1 4 2 11 3" xfId="24277"/>
    <cellStyle name="40% - Accent1 4 2 12" xfId="24278"/>
    <cellStyle name="40% - Accent1 4 2 12 2" xfId="24279"/>
    <cellStyle name="40% - Accent1 4 2 13" xfId="24280"/>
    <cellStyle name="40% - Accent1 4 2 14" xfId="24281"/>
    <cellStyle name="40% - Accent1 4 2 15" xfId="24282"/>
    <cellStyle name="40% - Accent1 4 2 2" xfId="1570"/>
    <cellStyle name="40% - Accent1 4 2 2 10" xfId="24283"/>
    <cellStyle name="40% - Accent1 4 2 2 10 2" xfId="24284"/>
    <cellStyle name="40% - Accent1 4 2 2 10 3" xfId="24285"/>
    <cellStyle name="40% - Accent1 4 2 2 11" xfId="24286"/>
    <cellStyle name="40% - Accent1 4 2 2 11 2" xfId="24287"/>
    <cellStyle name="40% - Accent1 4 2 2 12" xfId="24288"/>
    <cellStyle name="40% - Accent1 4 2 2 13" xfId="24289"/>
    <cellStyle name="40% - Accent1 4 2 2 2" xfId="1571"/>
    <cellStyle name="40% - Accent1 4 2 2 2 10" xfId="24290"/>
    <cellStyle name="40% - Accent1 4 2 2 2 10 2" xfId="24291"/>
    <cellStyle name="40% - Accent1 4 2 2 2 11" xfId="24292"/>
    <cellStyle name="40% - Accent1 4 2 2 2 12" xfId="24293"/>
    <cellStyle name="40% - Accent1 4 2 2 2 2" xfId="1572"/>
    <cellStyle name="40% - Accent1 4 2 2 2 2 10" xfId="24294"/>
    <cellStyle name="40% - Accent1 4 2 2 2 2 2" xfId="1573"/>
    <cellStyle name="40% - Accent1 4 2 2 2 2 2 2" xfId="24295"/>
    <cellStyle name="40% - Accent1 4 2 2 2 2 2 2 2" xfId="24296"/>
    <cellStyle name="40% - Accent1 4 2 2 2 2 2 2 2 2" xfId="24297"/>
    <cellStyle name="40% - Accent1 4 2 2 2 2 2 2 2 3" xfId="24298"/>
    <cellStyle name="40% - Accent1 4 2 2 2 2 2 2 3" xfId="24299"/>
    <cellStyle name="40% - Accent1 4 2 2 2 2 2 2 3 2" xfId="24300"/>
    <cellStyle name="40% - Accent1 4 2 2 2 2 2 2 3 3" xfId="24301"/>
    <cellStyle name="40% - Accent1 4 2 2 2 2 2 2 4" xfId="24302"/>
    <cellStyle name="40% - Accent1 4 2 2 2 2 2 2 4 2" xfId="24303"/>
    <cellStyle name="40% - Accent1 4 2 2 2 2 2 2 5" xfId="24304"/>
    <cellStyle name="40% - Accent1 4 2 2 2 2 2 2 6" xfId="24305"/>
    <cellStyle name="40% - Accent1 4 2 2 2 2 2 3" xfId="24306"/>
    <cellStyle name="40% - Accent1 4 2 2 2 2 2 3 2" xfId="24307"/>
    <cellStyle name="40% - Accent1 4 2 2 2 2 2 3 2 2" xfId="24308"/>
    <cellStyle name="40% - Accent1 4 2 2 2 2 2 3 2 3" xfId="24309"/>
    <cellStyle name="40% - Accent1 4 2 2 2 2 2 3 3" xfId="24310"/>
    <cellStyle name="40% - Accent1 4 2 2 2 2 2 3 3 2" xfId="24311"/>
    <cellStyle name="40% - Accent1 4 2 2 2 2 2 3 3 3" xfId="24312"/>
    <cellStyle name="40% - Accent1 4 2 2 2 2 2 3 4" xfId="24313"/>
    <cellStyle name="40% - Accent1 4 2 2 2 2 2 3 4 2" xfId="24314"/>
    <cellStyle name="40% - Accent1 4 2 2 2 2 2 3 5" xfId="24315"/>
    <cellStyle name="40% - Accent1 4 2 2 2 2 2 3 6" xfId="24316"/>
    <cellStyle name="40% - Accent1 4 2 2 2 2 2 4" xfId="24317"/>
    <cellStyle name="40% - Accent1 4 2 2 2 2 2 4 2" xfId="24318"/>
    <cellStyle name="40% - Accent1 4 2 2 2 2 2 4 2 2" xfId="24319"/>
    <cellStyle name="40% - Accent1 4 2 2 2 2 2 4 2 3" xfId="24320"/>
    <cellStyle name="40% - Accent1 4 2 2 2 2 2 4 3" xfId="24321"/>
    <cellStyle name="40% - Accent1 4 2 2 2 2 2 4 3 2" xfId="24322"/>
    <cellStyle name="40% - Accent1 4 2 2 2 2 2 4 4" xfId="24323"/>
    <cellStyle name="40% - Accent1 4 2 2 2 2 2 4 5" xfId="24324"/>
    <cellStyle name="40% - Accent1 4 2 2 2 2 2 5" xfId="24325"/>
    <cellStyle name="40% - Accent1 4 2 2 2 2 2 5 2" xfId="24326"/>
    <cellStyle name="40% - Accent1 4 2 2 2 2 2 5 3" xfId="24327"/>
    <cellStyle name="40% - Accent1 4 2 2 2 2 2 6" xfId="24328"/>
    <cellStyle name="40% - Accent1 4 2 2 2 2 2 6 2" xfId="24329"/>
    <cellStyle name="40% - Accent1 4 2 2 2 2 2 6 3" xfId="24330"/>
    <cellStyle name="40% - Accent1 4 2 2 2 2 2 7" xfId="24331"/>
    <cellStyle name="40% - Accent1 4 2 2 2 2 2 7 2" xfId="24332"/>
    <cellStyle name="40% - Accent1 4 2 2 2 2 2 8" xfId="24333"/>
    <cellStyle name="40% - Accent1 4 2 2 2 2 2 9" xfId="24334"/>
    <cellStyle name="40% - Accent1 4 2 2 2 2 3" xfId="24335"/>
    <cellStyle name="40% - Accent1 4 2 2 2 2 3 2" xfId="24336"/>
    <cellStyle name="40% - Accent1 4 2 2 2 2 3 2 2" xfId="24337"/>
    <cellStyle name="40% - Accent1 4 2 2 2 2 3 2 3" xfId="24338"/>
    <cellStyle name="40% - Accent1 4 2 2 2 2 3 3" xfId="24339"/>
    <cellStyle name="40% - Accent1 4 2 2 2 2 3 3 2" xfId="24340"/>
    <cellStyle name="40% - Accent1 4 2 2 2 2 3 3 3" xfId="24341"/>
    <cellStyle name="40% - Accent1 4 2 2 2 2 3 4" xfId="24342"/>
    <cellStyle name="40% - Accent1 4 2 2 2 2 3 4 2" xfId="24343"/>
    <cellStyle name="40% - Accent1 4 2 2 2 2 3 5" xfId="24344"/>
    <cellStyle name="40% - Accent1 4 2 2 2 2 3 6" xfId="24345"/>
    <cellStyle name="40% - Accent1 4 2 2 2 2 4" xfId="24346"/>
    <cellStyle name="40% - Accent1 4 2 2 2 2 4 2" xfId="24347"/>
    <cellStyle name="40% - Accent1 4 2 2 2 2 4 2 2" xfId="24348"/>
    <cellStyle name="40% - Accent1 4 2 2 2 2 4 2 3" xfId="24349"/>
    <cellStyle name="40% - Accent1 4 2 2 2 2 4 3" xfId="24350"/>
    <cellStyle name="40% - Accent1 4 2 2 2 2 4 3 2" xfId="24351"/>
    <cellStyle name="40% - Accent1 4 2 2 2 2 4 3 3" xfId="24352"/>
    <cellStyle name="40% - Accent1 4 2 2 2 2 4 4" xfId="24353"/>
    <cellStyle name="40% - Accent1 4 2 2 2 2 4 4 2" xfId="24354"/>
    <cellStyle name="40% - Accent1 4 2 2 2 2 4 5" xfId="24355"/>
    <cellStyle name="40% - Accent1 4 2 2 2 2 4 6" xfId="24356"/>
    <cellStyle name="40% - Accent1 4 2 2 2 2 5" xfId="24357"/>
    <cellStyle name="40% - Accent1 4 2 2 2 2 5 2" xfId="24358"/>
    <cellStyle name="40% - Accent1 4 2 2 2 2 5 2 2" xfId="24359"/>
    <cellStyle name="40% - Accent1 4 2 2 2 2 5 2 3" xfId="24360"/>
    <cellStyle name="40% - Accent1 4 2 2 2 2 5 3" xfId="24361"/>
    <cellStyle name="40% - Accent1 4 2 2 2 2 5 3 2" xfId="24362"/>
    <cellStyle name="40% - Accent1 4 2 2 2 2 5 4" xfId="24363"/>
    <cellStyle name="40% - Accent1 4 2 2 2 2 5 5" xfId="24364"/>
    <cellStyle name="40% - Accent1 4 2 2 2 2 6" xfId="24365"/>
    <cellStyle name="40% - Accent1 4 2 2 2 2 6 2" xfId="24366"/>
    <cellStyle name="40% - Accent1 4 2 2 2 2 6 3" xfId="24367"/>
    <cellStyle name="40% - Accent1 4 2 2 2 2 7" xfId="24368"/>
    <cellStyle name="40% - Accent1 4 2 2 2 2 7 2" xfId="24369"/>
    <cellStyle name="40% - Accent1 4 2 2 2 2 7 3" xfId="24370"/>
    <cellStyle name="40% - Accent1 4 2 2 2 2 8" xfId="24371"/>
    <cellStyle name="40% - Accent1 4 2 2 2 2 8 2" xfId="24372"/>
    <cellStyle name="40% - Accent1 4 2 2 2 2 9" xfId="24373"/>
    <cellStyle name="40% - Accent1 4 2 2 2 3" xfId="1574"/>
    <cellStyle name="40% - Accent1 4 2 2 2 3 2" xfId="24374"/>
    <cellStyle name="40% - Accent1 4 2 2 2 3 2 2" xfId="24375"/>
    <cellStyle name="40% - Accent1 4 2 2 2 3 2 2 2" xfId="24376"/>
    <cellStyle name="40% - Accent1 4 2 2 2 3 2 2 3" xfId="24377"/>
    <cellStyle name="40% - Accent1 4 2 2 2 3 2 3" xfId="24378"/>
    <cellStyle name="40% - Accent1 4 2 2 2 3 2 3 2" xfId="24379"/>
    <cellStyle name="40% - Accent1 4 2 2 2 3 2 3 3" xfId="24380"/>
    <cellStyle name="40% - Accent1 4 2 2 2 3 2 4" xfId="24381"/>
    <cellStyle name="40% - Accent1 4 2 2 2 3 2 4 2" xfId="24382"/>
    <cellStyle name="40% - Accent1 4 2 2 2 3 2 5" xfId="24383"/>
    <cellStyle name="40% - Accent1 4 2 2 2 3 2 6" xfId="24384"/>
    <cellStyle name="40% - Accent1 4 2 2 2 3 3" xfId="24385"/>
    <cellStyle name="40% - Accent1 4 2 2 2 3 3 2" xfId="24386"/>
    <cellStyle name="40% - Accent1 4 2 2 2 3 3 2 2" xfId="24387"/>
    <cellStyle name="40% - Accent1 4 2 2 2 3 3 2 3" xfId="24388"/>
    <cellStyle name="40% - Accent1 4 2 2 2 3 3 3" xfId="24389"/>
    <cellStyle name="40% - Accent1 4 2 2 2 3 3 3 2" xfId="24390"/>
    <cellStyle name="40% - Accent1 4 2 2 2 3 3 3 3" xfId="24391"/>
    <cellStyle name="40% - Accent1 4 2 2 2 3 3 4" xfId="24392"/>
    <cellStyle name="40% - Accent1 4 2 2 2 3 3 4 2" xfId="24393"/>
    <cellStyle name="40% - Accent1 4 2 2 2 3 3 5" xfId="24394"/>
    <cellStyle name="40% - Accent1 4 2 2 2 3 3 6" xfId="24395"/>
    <cellStyle name="40% - Accent1 4 2 2 2 3 4" xfId="24396"/>
    <cellStyle name="40% - Accent1 4 2 2 2 3 4 2" xfId="24397"/>
    <cellStyle name="40% - Accent1 4 2 2 2 3 4 2 2" xfId="24398"/>
    <cellStyle name="40% - Accent1 4 2 2 2 3 4 2 3" xfId="24399"/>
    <cellStyle name="40% - Accent1 4 2 2 2 3 4 3" xfId="24400"/>
    <cellStyle name="40% - Accent1 4 2 2 2 3 4 3 2" xfId="24401"/>
    <cellStyle name="40% - Accent1 4 2 2 2 3 4 4" xfId="24402"/>
    <cellStyle name="40% - Accent1 4 2 2 2 3 4 5" xfId="24403"/>
    <cellStyle name="40% - Accent1 4 2 2 2 3 5" xfId="24404"/>
    <cellStyle name="40% - Accent1 4 2 2 2 3 5 2" xfId="24405"/>
    <cellStyle name="40% - Accent1 4 2 2 2 3 5 3" xfId="24406"/>
    <cellStyle name="40% - Accent1 4 2 2 2 3 6" xfId="24407"/>
    <cellStyle name="40% - Accent1 4 2 2 2 3 6 2" xfId="24408"/>
    <cellStyle name="40% - Accent1 4 2 2 2 3 6 3" xfId="24409"/>
    <cellStyle name="40% - Accent1 4 2 2 2 3 7" xfId="24410"/>
    <cellStyle name="40% - Accent1 4 2 2 2 3 7 2" xfId="24411"/>
    <cellStyle name="40% - Accent1 4 2 2 2 3 8" xfId="24412"/>
    <cellStyle name="40% - Accent1 4 2 2 2 3 9" xfId="24413"/>
    <cellStyle name="40% - Accent1 4 2 2 2 4" xfId="24414"/>
    <cellStyle name="40% - Accent1 4 2 2 2 4 2" xfId="24415"/>
    <cellStyle name="40% - Accent1 4 2 2 2 4 2 2" xfId="24416"/>
    <cellStyle name="40% - Accent1 4 2 2 2 4 2 2 2" xfId="24417"/>
    <cellStyle name="40% - Accent1 4 2 2 2 4 2 2 3" xfId="24418"/>
    <cellStyle name="40% - Accent1 4 2 2 2 4 2 3" xfId="24419"/>
    <cellStyle name="40% - Accent1 4 2 2 2 4 2 3 2" xfId="24420"/>
    <cellStyle name="40% - Accent1 4 2 2 2 4 2 3 3" xfId="24421"/>
    <cellStyle name="40% - Accent1 4 2 2 2 4 2 4" xfId="24422"/>
    <cellStyle name="40% - Accent1 4 2 2 2 4 2 4 2" xfId="24423"/>
    <cellStyle name="40% - Accent1 4 2 2 2 4 2 5" xfId="24424"/>
    <cellStyle name="40% - Accent1 4 2 2 2 4 2 6" xfId="24425"/>
    <cellStyle name="40% - Accent1 4 2 2 2 4 3" xfId="24426"/>
    <cellStyle name="40% - Accent1 4 2 2 2 4 3 2" xfId="24427"/>
    <cellStyle name="40% - Accent1 4 2 2 2 4 3 2 2" xfId="24428"/>
    <cellStyle name="40% - Accent1 4 2 2 2 4 3 2 3" xfId="24429"/>
    <cellStyle name="40% - Accent1 4 2 2 2 4 3 3" xfId="24430"/>
    <cellStyle name="40% - Accent1 4 2 2 2 4 3 3 2" xfId="24431"/>
    <cellStyle name="40% - Accent1 4 2 2 2 4 3 3 3" xfId="24432"/>
    <cellStyle name="40% - Accent1 4 2 2 2 4 3 4" xfId="24433"/>
    <cellStyle name="40% - Accent1 4 2 2 2 4 3 4 2" xfId="24434"/>
    <cellStyle name="40% - Accent1 4 2 2 2 4 3 5" xfId="24435"/>
    <cellStyle name="40% - Accent1 4 2 2 2 4 3 6" xfId="24436"/>
    <cellStyle name="40% - Accent1 4 2 2 2 4 4" xfId="24437"/>
    <cellStyle name="40% - Accent1 4 2 2 2 4 4 2" xfId="24438"/>
    <cellStyle name="40% - Accent1 4 2 2 2 4 4 2 2" xfId="24439"/>
    <cellStyle name="40% - Accent1 4 2 2 2 4 4 2 3" xfId="24440"/>
    <cellStyle name="40% - Accent1 4 2 2 2 4 4 3" xfId="24441"/>
    <cellStyle name="40% - Accent1 4 2 2 2 4 4 3 2" xfId="24442"/>
    <cellStyle name="40% - Accent1 4 2 2 2 4 4 4" xfId="24443"/>
    <cellStyle name="40% - Accent1 4 2 2 2 4 4 5" xfId="24444"/>
    <cellStyle name="40% - Accent1 4 2 2 2 4 5" xfId="24445"/>
    <cellStyle name="40% - Accent1 4 2 2 2 4 5 2" xfId="24446"/>
    <cellStyle name="40% - Accent1 4 2 2 2 4 5 3" xfId="24447"/>
    <cellStyle name="40% - Accent1 4 2 2 2 4 6" xfId="24448"/>
    <cellStyle name="40% - Accent1 4 2 2 2 4 6 2" xfId="24449"/>
    <cellStyle name="40% - Accent1 4 2 2 2 4 6 3" xfId="24450"/>
    <cellStyle name="40% - Accent1 4 2 2 2 4 7" xfId="24451"/>
    <cellStyle name="40% - Accent1 4 2 2 2 4 7 2" xfId="24452"/>
    <cellStyle name="40% - Accent1 4 2 2 2 4 8" xfId="24453"/>
    <cellStyle name="40% - Accent1 4 2 2 2 4 9" xfId="24454"/>
    <cellStyle name="40% - Accent1 4 2 2 2 5" xfId="24455"/>
    <cellStyle name="40% - Accent1 4 2 2 2 5 2" xfId="24456"/>
    <cellStyle name="40% - Accent1 4 2 2 2 5 2 2" xfId="24457"/>
    <cellStyle name="40% - Accent1 4 2 2 2 5 2 3" xfId="24458"/>
    <cellStyle name="40% - Accent1 4 2 2 2 5 3" xfId="24459"/>
    <cellStyle name="40% - Accent1 4 2 2 2 5 3 2" xfId="24460"/>
    <cellStyle name="40% - Accent1 4 2 2 2 5 3 3" xfId="24461"/>
    <cellStyle name="40% - Accent1 4 2 2 2 5 4" xfId="24462"/>
    <cellStyle name="40% - Accent1 4 2 2 2 5 4 2" xfId="24463"/>
    <cellStyle name="40% - Accent1 4 2 2 2 5 5" xfId="24464"/>
    <cellStyle name="40% - Accent1 4 2 2 2 5 6" xfId="24465"/>
    <cellStyle name="40% - Accent1 4 2 2 2 6" xfId="24466"/>
    <cellStyle name="40% - Accent1 4 2 2 2 6 2" xfId="24467"/>
    <cellStyle name="40% - Accent1 4 2 2 2 6 2 2" xfId="24468"/>
    <cellStyle name="40% - Accent1 4 2 2 2 6 2 3" xfId="24469"/>
    <cellStyle name="40% - Accent1 4 2 2 2 6 3" xfId="24470"/>
    <cellStyle name="40% - Accent1 4 2 2 2 6 3 2" xfId="24471"/>
    <cellStyle name="40% - Accent1 4 2 2 2 6 3 3" xfId="24472"/>
    <cellStyle name="40% - Accent1 4 2 2 2 6 4" xfId="24473"/>
    <cellStyle name="40% - Accent1 4 2 2 2 6 4 2" xfId="24474"/>
    <cellStyle name="40% - Accent1 4 2 2 2 6 5" xfId="24475"/>
    <cellStyle name="40% - Accent1 4 2 2 2 6 6" xfId="24476"/>
    <cellStyle name="40% - Accent1 4 2 2 2 7" xfId="24477"/>
    <cellStyle name="40% - Accent1 4 2 2 2 7 2" xfId="24478"/>
    <cellStyle name="40% - Accent1 4 2 2 2 7 2 2" xfId="24479"/>
    <cellStyle name="40% - Accent1 4 2 2 2 7 2 3" xfId="24480"/>
    <cellStyle name="40% - Accent1 4 2 2 2 7 3" xfId="24481"/>
    <cellStyle name="40% - Accent1 4 2 2 2 7 3 2" xfId="24482"/>
    <cellStyle name="40% - Accent1 4 2 2 2 7 4" xfId="24483"/>
    <cellStyle name="40% - Accent1 4 2 2 2 7 5" xfId="24484"/>
    <cellStyle name="40% - Accent1 4 2 2 2 8" xfId="24485"/>
    <cellStyle name="40% - Accent1 4 2 2 2 8 2" xfId="24486"/>
    <cellStyle name="40% - Accent1 4 2 2 2 8 3" xfId="24487"/>
    <cellStyle name="40% - Accent1 4 2 2 2 9" xfId="24488"/>
    <cellStyle name="40% - Accent1 4 2 2 2 9 2" xfId="24489"/>
    <cellStyle name="40% - Accent1 4 2 2 2 9 3" xfId="24490"/>
    <cellStyle name="40% - Accent1 4 2 2 3" xfId="1575"/>
    <cellStyle name="40% - Accent1 4 2 2 3 10" xfId="24491"/>
    <cellStyle name="40% - Accent1 4 2 2 3 2" xfId="1576"/>
    <cellStyle name="40% - Accent1 4 2 2 3 2 2" xfId="24492"/>
    <cellStyle name="40% - Accent1 4 2 2 3 2 2 2" xfId="24493"/>
    <cellStyle name="40% - Accent1 4 2 2 3 2 2 2 2" xfId="24494"/>
    <cellStyle name="40% - Accent1 4 2 2 3 2 2 2 3" xfId="24495"/>
    <cellStyle name="40% - Accent1 4 2 2 3 2 2 3" xfId="24496"/>
    <cellStyle name="40% - Accent1 4 2 2 3 2 2 3 2" xfId="24497"/>
    <cellStyle name="40% - Accent1 4 2 2 3 2 2 3 3" xfId="24498"/>
    <cellStyle name="40% - Accent1 4 2 2 3 2 2 4" xfId="24499"/>
    <cellStyle name="40% - Accent1 4 2 2 3 2 2 4 2" xfId="24500"/>
    <cellStyle name="40% - Accent1 4 2 2 3 2 2 5" xfId="24501"/>
    <cellStyle name="40% - Accent1 4 2 2 3 2 2 6" xfId="24502"/>
    <cellStyle name="40% - Accent1 4 2 2 3 2 3" xfId="24503"/>
    <cellStyle name="40% - Accent1 4 2 2 3 2 3 2" xfId="24504"/>
    <cellStyle name="40% - Accent1 4 2 2 3 2 3 2 2" xfId="24505"/>
    <cellStyle name="40% - Accent1 4 2 2 3 2 3 2 3" xfId="24506"/>
    <cellStyle name="40% - Accent1 4 2 2 3 2 3 3" xfId="24507"/>
    <cellStyle name="40% - Accent1 4 2 2 3 2 3 3 2" xfId="24508"/>
    <cellStyle name="40% - Accent1 4 2 2 3 2 3 3 3" xfId="24509"/>
    <cellStyle name="40% - Accent1 4 2 2 3 2 3 4" xfId="24510"/>
    <cellStyle name="40% - Accent1 4 2 2 3 2 3 4 2" xfId="24511"/>
    <cellStyle name="40% - Accent1 4 2 2 3 2 3 5" xfId="24512"/>
    <cellStyle name="40% - Accent1 4 2 2 3 2 3 6" xfId="24513"/>
    <cellStyle name="40% - Accent1 4 2 2 3 2 4" xfId="24514"/>
    <cellStyle name="40% - Accent1 4 2 2 3 2 4 2" xfId="24515"/>
    <cellStyle name="40% - Accent1 4 2 2 3 2 4 2 2" xfId="24516"/>
    <cellStyle name="40% - Accent1 4 2 2 3 2 4 2 3" xfId="24517"/>
    <cellStyle name="40% - Accent1 4 2 2 3 2 4 3" xfId="24518"/>
    <cellStyle name="40% - Accent1 4 2 2 3 2 4 3 2" xfId="24519"/>
    <cellStyle name="40% - Accent1 4 2 2 3 2 4 4" xfId="24520"/>
    <cellStyle name="40% - Accent1 4 2 2 3 2 4 5" xfId="24521"/>
    <cellStyle name="40% - Accent1 4 2 2 3 2 5" xfId="24522"/>
    <cellStyle name="40% - Accent1 4 2 2 3 2 5 2" xfId="24523"/>
    <cellStyle name="40% - Accent1 4 2 2 3 2 5 3" xfId="24524"/>
    <cellStyle name="40% - Accent1 4 2 2 3 2 6" xfId="24525"/>
    <cellStyle name="40% - Accent1 4 2 2 3 2 6 2" xfId="24526"/>
    <cellStyle name="40% - Accent1 4 2 2 3 2 6 3" xfId="24527"/>
    <cellStyle name="40% - Accent1 4 2 2 3 2 7" xfId="24528"/>
    <cellStyle name="40% - Accent1 4 2 2 3 2 7 2" xfId="24529"/>
    <cellStyle name="40% - Accent1 4 2 2 3 2 8" xfId="24530"/>
    <cellStyle name="40% - Accent1 4 2 2 3 2 9" xfId="24531"/>
    <cellStyle name="40% - Accent1 4 2 2 3 3" xfId="24532"/>
    <cellStyle name="40% - Accent1 4 2 2 3 3 2" xfId="24533"/>
    <cellStyle name="40% - Accent1 4 2 2 3 3 2 2" xfId="24534"/>
    <cellStyle name="40% - Accent1 4 2 2 3 3 2 3" xfId="24535"/>
    <cellStyle name="40% - Accent1 4 2 2 3 3 3" xfId="24536"/>
    <cellStyle name="40% - Accent1 4 2 2 3 3 3 2" xfId="24537"/>
    <cellStyle name="40% - Accent1 4 2 2 3 3 3 3" xfId="24538"/>
    <cellStyle name="40% - Accent1 4 2 2 3 3 4" xfId="24539"/>
    <cellStyle name="40% - Accent1 4 2 2 3 3 4 2" xfId="24540"/>
    <cellStyle name="40% - Accent1 4 2 2 3 3 5" xfId="24541"/>
    <cellStyle name="40% - Accent1 4 2 2 3 3 6" xfId="24542"/>
    <cellStyle name="40% - Accent1 4 2 2 3 4" xfId="24543"/>
    <cellStyle name="40% - Accent1 4 2 2 3 4 2" xfId="24544"/>
    <cellStyle name="40% - Accent1 4 2 2 3 4 2 2" xfId="24545"/>
    <cellStyle name="40% - Accent1 4 2 2 3 4 2 3" xfId="24546"/>
    <cellStyle name="40% - Accent1 4 2 2 3 4 3" xfId="24547"/>
    <cellStyle name="40% - Accent1 4 2 2 3 4 3 2" xfId="24548"/>
    <cellStyle name="40% - Accent1 4 2 2 3 4 3 3" xfId="24549"/>
    <cellStyle name="40% - Accent1 4 2 2 3 4 4" xfId="24550"/>
    <cellStyle name="40% - Accent1 4 2 2 3 4 4 2" xfId="24551"/>
    <cellStyle name="40% - Accent1 4 2 2 3 4 5" xfId="24552"/>
    <cellStyle name="40% - Accent1 4 2 2 3 4 6" xfId="24553"/>
    <cellStyle name="40% - Accent1 4 2 2 3 5" xfId="24554"/>
    <cellStyle name="40% - Accent1 4 2 2 3 5 2" xfId="24555"/>
    <cellStyle name="40% - Accent1 4 2 2 3 5 2 2" xfId="24556"/>
    <cellStyle name="40% - Accent1 4 2 2 3 5 2 3" xfId="24557"/>
    <cellStyle name="40% - Accent1 4 2 2 3 5 3" xfId="24558"/>
    <cellStyle name="40% - Accent1 4 2 2 3 5 3 2" xfId="24559"/>
    <cellStyle name="40% - Accent1 4 2 2 3 5 4" xfId="24560"/>
    <cellStyle name="40% - Accent1 4 2 2 3 5 5" xfId="24561"/>
    <cellStyle name="40% - Accent1 4 2 2 3 6" xfId="24562"/>
    <cellStyle name="40% - Accent1 4 2 2 3 6 2" xfId="24563"/>
    <cellStyle name="40% - Accent1 4 2 2 3 6 3" xfId="24564"/>
    <cellStyle name="40% - Accent1 4 2 2 3 7" xfId="24565"/>
    <cellStyle name="40% - Accent1 4 2 2 3 7 2" xfId="24566"/>
    <cellStyle name="40% - Accent1 4 2 2 3 7 3" xfId="24567"/>
    <cellStyle name="40% - Accent1 4 2 2 3 8" xfId="24568"/>
    <cellStyle name="40% - Accent1 4 2 2 3 8 2" xfId="24569"/>
    <cellStyle name="40% - Accent1 4 2 2 3 9" xfId="24570"/>
    <cellStyle name="40% - Accent1 4 2 2 4" xfId="1577"/>
    <cellStyle name="40% - Accent1 4 2 2 4 2" xfId="24571"/>
    <cellStyle name="40% - Accent1 4 2 2 4 2 2" xfId="24572"/>
    <cellStyle name="40% - Accent1 4 2 2 4 2 2 2" xfId="24573"/>
    <cellStyle name="40% - Accent1 4 2 2 4 2 2 3" xfId="24574"/>
    <cellStyle name="40% - Accent1 4 2 2 4 2 3" xfId="24575"/>
    <cellStyle name="40% - Accent1 4 2 2 4 2 3 2" xfId="24576"/>
    <cellStyle name="40% - Accent1 4 2 2 4 2 3 3" xfId="24577"/>
    <cellStyle name="40% - Accent1 4 2 2 4 2 4" xfId="24578"/>
    <cellStyle name="40% - Accent1 4 2 2 4 2 4 2" xfId="24579"/>
    <cellStyle name="40% - Accent1 4 2 2 4 2 5" xfId="24580"/>
    <cellStyle name="40% - Accent1 4 2 2 4 2 6" xfId="24581"/>
    <cellStyle name="40% - Accent1 4 2 2 4 3" xfId="24582"/>
    <cellStyle name="40% - Accent1 4 2 2 4 3 2" xfId="24583"/>
    <cellStyle name="40% - Accent1 4 2 2 4 3 2 2" xfId="24584"/>
    <cellStyle name="40% - Accent1 4 2 2 4 3 2 3" xfId="24585"/>
    <cellStyle name="40% - Accent1 4 2 2 4 3 3" xfId="24586"/>
    <cellStyle name="40% - Accent1 4 2 2 4 3 3 2" xfId="24587"/>
    <cellStyle name="40% - Accent1 4 2 2 4 3 3 3" xfId="24588"/>
    <cellStyle name="40% - Accent1 4 2 2 4 3 4" xfId="24589"/>
    <cellStyle name="40% - Accent1 4 2 2 4 3 4 2" xfId="24590"/>
    <cellStyle name="40% - Accent1 4 2 2 4 3 5" xfId="24591"/>
    <cellStyle name="40% - Accent1 4 2 2 4 3 6" xfId="24592"/>
    <cellStyle name="40% - Accent1 4 2 2 4 4" xfId="24593"/>
    <cellStyle name="40% - Accent1 4 2 2 4 4 2" xfId="24594"/>
    <cellStyle name="40% - Accent1 4 2 2 4 4 2 2" xfId="24595"/>
    <cellStyle name="40% - Accent1 4 2 2 4 4 2 3" xfId="24596"/>
    <cellStyle name="40% - Accent1 4 2 2 4 4 3" xfId="24597"/>
    <cellStyle name="40% - Accent1 4 2 2 4 4 3 2" xfId="24598"/>
    <cellStyle name="40% - Accent1 4 2 2 4 4 4" xfId="24599"/>
    <cellStyle name="40% - Accent1 4 2 2 4 4 5" xfId="24600"/>
    <cellStyle name="40% - Accent1 4 2 2 4 5" xfId="24601"/>
    <cellStyle name="40% - Accent1 4 2 2 4 5 2" xfId="24602"/>
    <cellStyle name="40% - Accent1 4 2 2 4 5 3" xfId="24603"/>
    <cellStyle name="40% - Accent1 4 2 2 4 6" xfId="24604"/>
    <cellStyle name="40% - Accent1 4 2 2 4 6 2" xfId="24605"/>
    <cellStyle name="40% - Accent1 4 2 2 4 6 3" xfId="24606"/>
    <cellStyle name="40% - Accent1 4 2 2 4 7" xfId="24607"/>
    <cellStyle name="40% - Accent1 4 2 2 4 7 2" xfId="24608"/>
    <cellStyle name="40% - Accent1 4 2 2 4 8" xfId="24609"/>
    <cellStyle name="40% - Accent1 4 2 2 4 9" xfId="24610"/>
    <cellStyle name="40% - Accent1 4 2 2 5" xfId="24611"/>
    <cellStyle name="40% - Accent1 4 2 2 5 2" xfId="24612"/>
    <cellStyle name="40% - Accent1 4 2 2 5 2 2" xfId="24613"/>
    <cellStyle name="40% - Accent1 4 2 2 5 2 2 2" xfId="24614"/>
    <cellStyle name="40% - Accent1 4 2 2 5 2 2 3" xfId="24615"/>
    <cellStyle name="40% - Accent1 4 2 2 5 2 3" xfId="24616"/>
    <cellStyle name="40% - Accent1 4 2 2 5 2 3 2" xfId="24617"/>
    <cellStyle name="40% - Accent1 4 2 2 5 2 3 3" xfId="24618"/>
    <cellStyle name="40% - Accent1 4 2 2 5 2 4" xfId="24619"/>
    <cellStyle name="40% - Accent1 4 2 2 5 2 4 2" xfId="24620"/>
    <cellStyle name="40% - Accent1 4 2 2 5 2 5" xfId="24621"/>
    <cellStyle name="40% - Accent1 4 2 2 5 2 6" xfId="24622"/>
    <cellStyle name="40% - Accent1 4 2 2 5 3" xfId="24623"/>
    <cellStyle name="40% - Accent1 4 2 2 5 3 2" xfId="24624"/>
    <cellStyle name="40% - Accent1 4 2 2 5 3 2 2" xfId="24625"/>
    <cellStyle name="40% - Accent1 4 2 2 5 3 2 3" xfId="24626"/>
    <cellStyle name="40% - Accent1 4 2 2 5 3 3" xfId="24627"/>
    <cellStyle name="40% - Accent1 4 2 2 5 3 3 2" xfId="24628"/>
    <cellStyle name="40% - Accent1 4 2 2 5 3 3 3" xfId="24629"/>
    <cellStyle name="40% - Accent1 4 2 2 5 3 4" xfId="24630"/>
    <cellStyle name="40% - Accent1 4 2 2 5 3 4 2" xfId="24631"/>
    <cellStyle name="40% - Accent1 4 2 2 5 3 5" xfId="24632"/>
    <cellStyle name="40% - Accent1 4 2 2 5 3 6" xfId="24633"/>
    <cellStyle name="40% - Accent1 4 2 2 5 4" xfId="24634"/>
    <cellStyle name="40% - Accent1 4 2 2 5 4 2" xfId="24635"/>
    <cellStyle name="40% - Accent1 4 2 2 5 4 2 2" xfId="24636"/>
    <cellStyle name="40% - Accent1 4 2 2 5 4 2 3" xfId="24637"/>
    <cellStyle name="40% - Accent1 4 2 2 5 4 3" xfId="24638"/>
    <cellStyle name="40% - Accent1 4 2 2 5 4 3 2" xfId="24639"/>
    <cellStyle name="40% - Accent1 4 2 2 5 4 4" xfId="24640"/>
    <cellStyle name="40% - Accent1 4 2 2 5 4 5" xfId="24641"/>
    <cellStyle name="40% - Accent1 4 2 2 5 5" xfId="24642"/>
    <cellStyle name="40% - Accent1 4 2 2 5 5 2" xfId="24643"/>
    <cellStyle name="40% - Accent1 4 2 2 5 5 3" xfId="24644"/>
    <cellStyle name="40% - Accent1 4 2 2 5 6" xfId="24645"/>
    <cellStyle name="40% - Accent1 4 2 2 5 6 2" xfId="24646"/>
    <cellStyle name="40% - Accent1 4 2 2 5 6 3" xfId="24647"/>
    <cellStyle name="40% - Accent1 4 2 2 5 7" xfId="24648"/>
    <cellStyle name="40% - Accent1 4 2 2 5 7 2" xfId="24649"/>
    <cellStyle name="40% - Accent1 4 2 2 5 8" xfId="24650"/>
    <cellStyle name="40% - Accent1 4 2 2 5 9" xfId="24651"/>
    <cellStyle name="40% - Accent1 4 2 2 6" xfId="24652"/>
    <cellStyle name="40% - Accent1 4 2 2 6 2" xfId="24653"/>
    <cellStyle name="40% - Accent1 4 2 2 6 2 2" xfId="24654"/>
    <cellStyle name="40% - Accent1 4 2 2 6 2 3" xfId="24655"/>
    <cellStyle name="40% - Accent1 4 2 2 6 3" xfId="24656"/>
    <cellStyle name="40% - Accent1 4 2 2 6 3 2" xfId="24657"/>
    <cellStyle name="40% - Accent1 4 2 2 6 3 3" xfId="24658"/>
    <cellStyle name="40% - Accent1 4 2 2 6 4" xfId="24659"/>
    <cellStyle name="40% - Accent1 4 2 2 6 4 2" xfId="24660"/>
    <cellStyle name="40% - Accent1 4 2 2 6 5" xfId="24661"/>
    <cellStyle name="40% - Accent1 4 2 2 6 6" xfId="24662"/>
    <cellStyle name="40% - Accent1 4 2 2 7" xfId="24663"/>
    <cellStyle name="40% - Accent1 4 2 2 7 2" xfId="24664"/>
    <cellStyle name="40% - Accent1 4 2 2 7 2 2" xfId="24665"/>
    <cellStyle name="40% - Accent1 4 2 2 7 2 3" xfId="24666"/>
    <cellStyle name="40% - Accent1 4 2 2 7 3" xfId="24667"/>
    <cellStyle name="40% - Accent1 4 2 2 7 3 2" xfId="24668"/>
    <cellStyle name="40% - Accent1 4 2 2 7 3 3" xfId="24669"/>
    <cellStyle name="40% - Accent1 4 2 2 7 4" xfId="24670"/>
    <cellStyle name="40% - Accent1 4 2 2 7 4 2" xfId="24671"/>
    <cellStyle name="40% - Accent1 4 2 2 7 5" xfId="24672"/>
    <cellStyle name="40% - Accent1 4 2 2 7 6" xfId="24673"/>
    <cellStyle name="40% - Accent1 4 2 2 8" xfId="24674"/>
    <cellStyle name="40% - Accent1 4 2 2 8 2" xfId="24675"/>
    <cellStyle name="40% - Accent1 4 2 2 8 2 2" xfId="24676"/>
    <cellStyle name="40% - Accent1 4 2 2 8 2 3" xfId="24677"/>
    <cellStyle name="40% - Accent1 4 2 2 8 3" xfId="24678"/>
    <cellStyle name="40% - Accent1 4 2 2 8 3 2" xfId="24679"/>
    <cellStyle name="40% - Accent1 4 2 2 8 4" xfId="24680"/>
    <cellStyle name="40% - Accent1 4 2 2 8 5" xfId="24681"/>
    <cellStyle name="40% - Accent1 4 2 2 9" xfId="24682"/>
    <cellStyle name="40% - Accent1 4 2 2 9 2" xfId="24683"/>
    <cellStyle name="40% - Accent1 4 2 2 9 3" xfId="24684"/>
    <cellStyle name="40% - Accent1 4 2 3" xfId="1578"/>
    <cellStyle name="40% - Accent1 4 2 3 10" xfId="24685"/>
    <cellStyle name="40% - Accent1 4 2 3 10 2" xfId="24686"/>
    <cellStyle name="40% - Accent1 4 2 3 11" xfId="24687"/>
    <cellStyle name="40% - Accent1 4 2 3 12" xfId="24688"/>
    <cellStyle name="40% - Accent1 4 2 3 2" xfId="1579"/>
    <cellStyle name="40% - Accent1 4 2 3 2 10" xfId="24689"/>
    <cellStyle name="40% - Accent1 4 2 3 2 2" xfId="1580"/>
    <cellStyle name="40% - Accent1 4 2 3 2 2 2" xfId="24690"/>
    <cellStyle name="40% - Accent1 4 2 3 2 2 2 2" xfId="24691"/>
    <cellStyle name="40% - Accent1 4 2 3 2 2 2 2 2" xfId="24692"/>
    <cellStyle name="40% - Accent1 4 2 3 2 2 2 2 3" xfId="24693"/>
    <cellStyle name="40% - Accent1 4 2 3 2 2 2 3" xfId="24694"/>
    <cellStyle name="40% - Accent1 4 2 3 2 2 2 3 2" xfId="24695"/>
    <cellStyle name="40% - Accent1 4 2 3 2 2 2 3 3" xfId="24696"/>
    <cellStyle name="40% - Accent1 4 2 3 2 2 2 4" xfId="24697"/>
    <cellStyle name="40% - Accent1 4 2 3 2 2 2 4 2" xfId="24698"/>
    <cellStyle name="40% - Accent1 4 2 3 2 2 2 5" xfId="24699"/>
    <cellStyle name="40% - Accent1 4 2 3 2 2 2 6" xfId="24700"/>
    <cellStyle name="40% - Accent1 4 2 3 2 2 3" xfId="24701"/>
    <cellStyle name="40% - Accent1 4 2 3 2 2 3 2" xfId="24702"/>
    <cellStyle name="40% - Accent1 4 2 3 2 2 3 2 2" xfId="24703"/>
    <cellStyle name="40% - Accent1 4 2 3 2 2 3 2 3" xfId="24704"/>
    <cellStyle name="40% - Accent1 4 2 3 2 2 3 3" xfId="24705"/>
    <cellStyle name="40% - Accent1 4 2 3 2 2 3 3 2" xfId="24706"/>
    <cellStyle name="40% - Accent1 4 2 3 2 2 3 3 3" xfId="24707"/>
    <cellStyle name="40% - Accent1 4 2 3 2 2 3 4" xfId="24708"/>
    <cellStyle name="40% - Accent1 4 2 3 2 2 3 4 2" xfId="24709"/>
    <cellStyle name="40% - Accent1 4 2 3 2 2 3 5" xfId="24710"/>
    <cellStyle name="40% - Accent1 4 2 3 2 2 3 6" xfId="24711"/>
    <cellStyle name="40% - Accent1 4 2 3 2 2 4" xfId="24712"/>
    <cellStyle name="40% - Accent1 4 2 3 2 2 4 2" xfId="24713"/>
    <cellStyle name="40% - Accent1 4 2 3 2 2 4 2 2" xfId="24714"/>
    <cellStyle name="40% - Accent1 4 2 3 2 2 4 2 3" xfId="24715"/>
    <cellStyle name="40% - Accent1 4 2 3 2 2 4 3" xfId="24716"/>
    <cellStyle name="40% - Accent1 4 2 3 2 2 4 3 2" xfId="24717"/>
    <cellStyle name="40% - Accent1 4 2 3 2 2 4 4" xfId="24718"/>
    <cellStyle name="40% - Accent1 4 2 3 2 2 4 5" xfId="24719"/>
    <cellStyle name="40% - Accent1 4 2 3 2 2 5" xfId="24720"/>
    <cellStyle name="40% - Accent1 4 2 3 2 2 5 2" xfId="24721"/>
    <cellStyle name="40% - Accent1 4 2 3 2 2 5 3" xfId="24722"/>
    <cellStyle name="40% - Accent1 4 2 3 2 2 6" xfId="24723"/>
    <cellStyle name="40% - Accent1 4 2 3 2 2 6 2" xfId="24724"/>
    <cellStyle name="40% - Accent1 4 2 3 2 2 6 3" xfId="24725"/>
    <cellStyle name="40% - Accent1 4 2 3 2 2 7" xfId="24726"/>
    <cellStyle name="40% - Accent1 4 2 3 2 2 7 2" xfId="24727"/>
    <cellStyle name="40% - Accent1 4 2 3 2 2 8" xfId="24728"/>
    <cellStyle name="40% - Accent1 4 2 3 2 2 9" xfId="24729"/>
    <cellStyle name="40% - Accent1 4 2 3 2 3" xfId="24730"/>
    <cellStyle name="40% - Accent1 4 2 3 2 3 2" xfId="24731"/>
    <cellStyle name="40% - Accent1 4 2 3 2 3 2 2" xfId="24732"/>
    <cellStyle name="40% - Accent1 4 2 3 2 3 2 3" xfId="24733"/>
    <cellStyle name="40% - Accent1 4 2 3 2 3 3" xfId="24734"/>
    <cellStyle name="40% - Accent1 4 2 3 2 3 3 2" xfId="24735"/>
    <cellStyle name="40% - Accent1 4 2 3 2 3 3 3" xfId="24736"/>
    <cellStyle name="40% - Accent1 4 2 3 2 3 4" xfId="24737"/>
    <cellStyle name="40% - Accent1 4 2 3 2 3 4 2" xfId="24738"/>
    <cellStyle name="40% - Accent1 4 2 3 2 3 5" xfId="24739"/>
    <cellStyle name="40% - Accent1 4 2 3 2 3 6" xfId="24740"/>
    <cellStyle name="40% - Accent1 4 2 3 2 4" xfId="24741"/>
    <cellStyle name="40% - Accent1 4 2 3 2 4 2" xfId="24742"/>
    <cellStyle name="40% - Accent1 4 2 3 2 4 2 2" xfId="24743"/>
    <cellStyle name="40% - Accent1 4 2 3 2 4 2 3" xfId="24744"/>
    <cellStyle name="40% - Accent1 4 2 3 2 4 3" xfId="24745"/>
    <cellStyle name="40% - Accent1 4 2 3 2 4 3 2" xfId="24746"/>
    <cellStyle name="40% - Accent1 4 2 3 2 4 3 3" xfId="24747"/>
    <cellStyle name="40% - Accent1 4 2 3 2 4 4" xfId="24748"/>
    <cellStyle name="40% - Accent1 4 2 3 2 4 4 2" xfId="24749"/>
    <cellStyle name="40% - Accent1 4 2 3 2 4 5" xfId="24750"/>
    <cellStyle name="40% - Accent1 4 2 3 2 4 6" xfId="24751"/>
    <cellStyle name="40% - Accent1 4 2 3 2 5" xfId="24752"/>
    <cellStyle name="40% - Accent1 4 2 3 2 5 2" xfId="24753"/>
    <cellStyle name="40% - Accent1 4 2 3 2 5 2 2" xfId="24754"/>
    <cellStyle name="40% - Accent1 4 2 3 2 5 2 3" xfId="24755"/>
    <cellStyle name="40% - Accent1 4 2 3 2 5 3" xfId="24756"/>
    <cellStyle name="40% - Accent1 4 2 3 2 5 3 2" xfId="24757"/>
    <cellStyle name="40% - Accent1 4 2 3 2 5 4" xfId="24758"/>
    <cellStyle name="40% - Accent1 4 2 3 2 5 5" xfId="24759"/>
    <cellStyle name="40% - Accent1 4 2 3 2 6" xfId="24760"/>
    <cellStyle name="40% - Accent1 4 2 3 2 6 2" xfId="24761"/>
    <cellStyle name="40% - Accent1 4 2 3 2 6 3" xfId="24762"/>
    <cellStyle name="40% - Accent1 4 2 3 2 7" xfId="24763"/>
    <cellStyle name="40% - Accent1 4 2 3 2 7 2" xfId="24764"/>
    <cellStyle name="40% - Accent1 4 2 3 2 7 3" xfId="24765"/>
    <cellStyle name="40% - Accent1 4 2 3 2 8" xfId="24766"/>
    <cellStyle name="40% - Accent1 4 2 3 2 8 2" xfId="24767"/>
    <cellStyle name="40% - Accent1 4 2 3 2 9" xfId="24768"/>
    <cellStyle name="40% - Accent1 4 2 3 3" xfId="1581"/>
    <cellStyle name="40% - Accent1 4 2 3 3 2" xfId="24769"/>
    <cellStyle name="40% - Accent1 4 2 3 3 2 2" xfId="24770"/>
    <cellStyle name="40% - Accent1 4 2 3 3 2 2 2" xfId="24771"/>
    <cellStyle name="40% - Accent1 4 2 3 3 2 2 3" xfId="24772"/>
    <cellStyle name="40% - Accent1 4 2 3 3 2 3" xfId="24773"/>
    <cellStyle name="40% - Accent1 4 2 3 3 2 3 2" xfId="24774"/>
    <cellStyle name="40% - Accent1 4 2 3 3 2 3 3" xfId="24775"/>
    <cellStyle name="40% - Accent1 4 2 3 3 2 4" xfId="24776"/>
    <cellStyle name="40% - Accent1 4 2 3 3 2 4 2" xfId="24777"/>
    <cellStyle name="40% - Accent1 4 2 3 3 2 5" xfId="24778"/>
    <cellStyle name="40% - Accent1 4 2 3 3 2 6" xfId="24779"/>
    <cellStyle name="40% - Accent1 4 2 3 3 3" xfId="24780"/>
    <cellStyle name="40% - Accent1 4 2 3 3 3 2" xfId="24781"/>
    <cellStyle name="40% - Accent1 4 2 3 3 3 2 2" xfId="24782"/>
    <cellStyle name="40% - Accent1 4 2 3 3 3 2 3" xfId="24783"/>
    <cellStyle name="40% - Accent1 4 2 3 3 3 3" xfId="24784"/>
    <cellStyle name="40% - Accent1 4 2 3 3 3 3 2" xfId="24785"/>
    <cellStyle name="40% - Accent1 4 2 3 3 3 3 3" xfId="24786"/>
    <cellStyle name="40% - Accent1 4 2 3 3 3 4" xfId="24787"/>
    <cellStyle name="40% - Accent1 4 2 3 3 3 4 2" xfId="24788"/>
    <cellStyle name="40% - Accent1 4 2 3 3 3 5" xfId="24789"/>
    <cellStyle name="40% - Accent1 4 2 3 3 3 6" xfId="24790"/>
    <cellStyle name="40% - Accent1 4 2 3 3 4" xfId="24791"/>
    <cellStyle name="40% - Accent1 4 2 3 3 4 2" xfId="24792"/>
    <cellStyle name="40% - Accent1 4 2 3 3 4 2 2" xfId="24793"/>
    <cellStyle name="40% - Accent1 4 2 3 3 4 2 3" xfId="24794"/>
    <cellStyle name="40% - Accent1 4 2 3 3 4 3" xfId="24795"/>
    <cellStyle name="40% - Accent1 4 2 3 3 4 3 2" xfId="24796"/>
    <cellStyle name="40% - Accent1 4 2 3 3 4 4" xfId="24797"/>
    <cellStyle name="40% - Accent1 4 2 3 3 4 5" xfId="24798"/>
    <cellStyle name="40% - Accent1 4 2 3 3 5" xfId="24799"/>
    <cellStyle name="40% - Accent1 4 2 3 3 5 2" xfId="24800"/>
    <cellStyle name="40% - Accent1 4 2 3 3 5 3" xfId="24801"/>
    <cellStyle name="40% - Accent1 4 2 3 3 6" xfId="24802"/>
    <cellStyle name="40% - Accent1 4 2 3 3 6 2" xfId="24803"/>
    <cellStyle name="40% - Accent1 4 2 3 3 6 3" xfId="24804"/>
    <cellStyle name="40% - Accent1 4 2 3 3 7" xfId="24805"/>
    <cellStyle name="40% - Accent1 4 2 3 3 7 2" xfId="24806"/>
    <cellStyle name="40% - Accent1 4 2 3 3 8" xfId="24807"/>
    <cellStyle name="40% - Accent1 4 2 3 3 9" xfId="24808"/>
    <cellStyle name="40% - Accent1 4 2 3 4" xfId="24809"/>
    <cellStyle name="40% - Accent1 4 2 3 4 2" xfId="24810"/>
    <cellStyle name="40% - Accent1 4 2 3 4 2 2" xfId="24811"/>
    <cellStyle name="40% - Accent1 4 2 3 4 2 2 2" xfId="24812"/>
    <cellStyle name="40% - Accent1 4 2 3 4 2 2 3" xfId="24813"/>
    <cellStyle name="40% - Accent1 4 2 3 4 2 3" xfId="24814"/>
    <cellStyle name="40% - Accent1 4 2 3 4 2 3 2" xfId="24815"/>
    <cellStyle name="40% - Accent1 4 2 3 4 2 3 3" xfId="24816"/>
    <cellStyle name="40% - Accent1 4 2 3 4 2 4" xfId="24817"/>
    <cellStyle name="40% - Accent1 4 2 3 4 2 4 2" xfId="24818"/>
    <cellStyle name="40% - Accent1 4 2 3 4 2 5" xfId="24819"/>
    <cellStyle name="40% - Accent1 4 2 3 4 2 6" xfId="24820"/>
    <cellStyle name="40% - Accent1 4 2 3 4 3" xfId="24821"/>
    <cellStyle name="40% - Accent1 4 2 3 4 3 2" xfId="24822"/>
    <cellStyle name="40% - Accent1 4 2 3 4 3 2 2" xfId="24823"/>
    <cellStyle name="40% - Accent1 4 2 3 4 3 2 3" xfId="24824"/>
    <cellStyle name="40% - Accent1 4 2 3 4 3 3" xfId="24825"/>
    <cellStyle name="40% - Accent1 4 2 3 4 3 3 2" xfId="24826"/>
    <cellStyle name="40% - Accent1 4 2 3 4 3 3 3" xfId="24827"/>
    <cellStyle name="40% - Accent1 4 2 3 4 3 4" xfId="24828"/>
    <cellStyle name="40% - Accent1 4 2 3 4 3 4 2" xfId="24829"/>
    <cellStyle name="40% - Accent1 4 2 3 4 3 5" xfId="24830"/>
    <cellStyle name="40% - Accent1 4 2 3 4 3 6" xfId="24831"/>
    <cellStyle name="40% - Accent1 4 2 3 4 4" xfId="24832"/>
    <cellStyle name="40% - Accent1 4 2 3 4 4 2" xfId="24833"/>
    <cellStyle name="40% - Accent1 4 2 3 4 4 2 2" xfId="24834"/>
    <cellStyle name="40% - Accent1 4 2 3 4 4 2 3" xfId="24835"/>
    <cellStyle name="40% - Accent1 4 2 3 4 4 3" xfId="24836"/>
    <cellStyle name="40% - Accent1 4 2 3 4 4 3 2" xfId="24837"/>
    <cellStyle name="40% - Accent1 4 2 3 4 4 4" xfId="24838"/>
    <cellStyle name="40% - Accent1 4 2 3 4 4 5" xfId="24839"/>
    <cellStyle name="40% - Accent1 4 2 3 4 5" xfId="24840"/>
    <cellStyle name="40% - Accent1 4 2 3 4 5 2" xfId="24841"/>
    <cellStyle name="40% - Accent1 4 2 3 4 5 3" xfId="24842"/>
    <cellStyle name="40% - Accent1 4 2 3 4 6" xfId="24843"/>
    <cellStyle name="40% - Accent1 4 2 3 4 6 2" xfId="24844"/>
    <cellStyle name="40% - Accent1 4 2 3 4 6 3" xfId="24845"/>
    <cellStyle name="40% - Accent1 4 2 3 4 7" xfId="24846"/>
    <cellStyle name="40% - Accent1 4 2 3 4 7 2" xfId="24847"/>
    <cellStyle name="40% - Accent1 4 2 3 4 8" xfId="24848"/>
    <cellStyle name="40% - Accent1 4 2 3 4 9" xfId="24849"/>
    <cellStyle name="40% - Accent1 4 2 3 5" xfId="24850"/>
    <cellStyle name="40% - Accent1 4 2 3 5 2" xfId="24851"/>
    <cellStyle name="40% - Accent1 4 2 3 5 2 2" xfId="24852"/>
    <cellStyle name="40% - Accent1 4 2 3 5 2 3" xfId="24853"/>
    <cellStyle name="40% - Accent1 4 2 3 5 3" xfId="24854"/>
    <cellStyle name="40% - Accent1 4 2 3 5 3 2" xfId="24855"/>
    <cellStyle name="40% - Accent1 4 2 3 5 3 3" xfId="24856"/>
    <cellStyle name="40% - Accent1 4 2 3 5 4" xfId="24857"/>
    <cellStyle name="40% - Accent1 4 2 3 5 4 2" xfId="24858"/>
    <cellStyle name="40% - Accent1 4 2 3 5 5" xfId="24859"/>
    <cellStyle name="40% - Accent1 4 2 3 5 6" xfId="24860"/>
    <cellStyle name="40% - Accent1 4 2 3 6" xfId="24861"/>
    <cellStyle name="40% - Accent1 4 2 3 6 2" xfId="24862"/>
    <cellStyle name="40% - Accent1 4 2 3 6 2 2" xfId="24863"/>
    <cellStyle name="40% - Accent1 4 2 3 6 2 3" xfId="24864"/>
    <cellStyle name="40% - Accent1 4 2 3 6 3" xfId="24865"/>
    <cellStyle name="40% - Accent1 4 2 3 6 3 2" xfId="24866"/>
    <cellStyle name="40% - Accent1 4 2 3 6 3 3" xfId="24867"/>
    <cellStyle name="40% - Accent1 4 2 3 6 4" xfId="24868"/>
    <cellStyle name="40% - Accent1 4 2 3 6 4 2" xfId="24869"/>
    <cellStyle name="40% - Accent1 4 2 3 6 5" xfId="24870"/>
    <cellStyle name="40% - Accent1 4 2 3 6 6" xfId="24871"/>
    <cellStyle name="40% - Accent1 4 2 3 7" xfId="24872"/>
    <cellStyle name="40% - Accent1 4 2 3 7 2" xfId="24873"/>
    <cellStyle name="40% - Accent1 4 2 3 7 2 2" xfId="24874"/>
    <cellStyle name="40% - Accent1 4 2 3 7 2 3" xfId="24875"/>
    <cellStyle name="40% - Accent1 4 2 3 7 3" xfId="24876"/>
    <cellStyle name="40% - Accent1 4 2 3 7 3 2" xfId="24877"/>
    <cellStyle name="40% - Accent1 4 2 3 7 4" xfId="24878"/>
    <cellStyle name="40% - Accent1 4 2 3 7 5" xfId="24879"/>
    <cellStyle name="40% - Accent1 4 2 3 8" xfId="24880"/>
    <cellStyle name="40% - Accent1 4 2 3 8 2" xfId="24881"/>
    <cellStyle name="40% - Accent1 4 2 3 8 3" xfId="24882"/>
    <cellStyle name="40% - Accent1 4 2 3 9" xfId="24883"/>
    <cellStyle name="40% - Accent1 4 2 3 9 2" xfId="24884"/>
    <cellStyle name="40% - Accent1 4 2 3 9 3" xfId="24885"/>
    <cellStyle name="40% - Accent1 4 2 4" xfId="1582"/>
    <cellStyle name="40% - Accent1 4 2 4 10" xfId="24886"/>
    <cellStyle name="40% - Accent1 4 2 4 2" xfId="1583"/>
    <cellStyle name="40% - Accent1 4 2 4 2 2" xfId="24887"/>
    <cellStyle name="40% - Accent1 4 2 4 2 2 2" xfId="24888"/>
    <cellStyle name="40% - Accent1 4 2 4 2 2 2 2" xfId="24889"/>
    <cellStyle name="40% - Accent1 4 2 4 2 2 2 3" xfId="24890"/>
    <cellStyle name="40% - Accent1 4 2 4 2 2 3" xfId="24891"/>
    <cellStyle name="40% - Accent1 4 2 4 2 2 3 2" xfId="24892"/>
    <cellStyle name="40% - Accent1 4 2 4 2 2 3 3" xfId="24893"/>
    <cellStyle name="40% - Accent1 4 2 4 2 2 4" xfId="24894"/>
    <cellStyle name="40% - Accent1 4 2 4 2 2 4 2" xfId="24895"/>
    <cellStyle name="40% - Accent1 4 2 4 2 2 5" xfId="24896"/>
    <cellStyle name="40% - Accent1 4 2 4 2 2 6" xfId="24897"/>
    <cellStyle name="40% - Accent1 4 2 4 2 3" xfId="24898"/>
    <cellStyle name="40% - Accent1 4 2 4 2 3 2" xfId="24899"/>
    <cellStyle name="40% - Accent1 4 2 4 2 3 2 2" xfId="24900"/>
    <cellStyle name="40% - Accent1 4 2 4 2 3 2 3" xfId="24901"/>
    <cellStyle name="40% - Accent1 4 2 4 2 3 3" xfId="24902"/>
    <cellStyle name="40% - Accent1 4 2 4 2 3 3 2" xfId="24903"/>
    <cellStyle name="40% - Accent1 4 2 4 2 3 3 3" xfId="24904"/>
    <cellStyle name="40% - Accent1 4 2 4 2 3 4" xfId="24905"/>
    <cellStyle name="40% - Accent1 4 2 4 2 3 4 2" xfId="24906"/>
    <cellStyle name="40% - Accent1 4 2 4 2 3 5" xfId="24907"/>
    <cellStyle name="40% - Accent1 4 2 4 2 3 6" xfId="24908"/>
    <cellStyle name="40% - Accent1 4 2 4 2 4" xfId="24909"/>
    <cellStyle name="40% - Accent1 4 2 4 2 4 2" xfId="24910"/>
    <cellStyle name="40% - Accent1 4 2 4 2 4 2 2" xfId="24911"/>
    <cellStyle name="40% - Accent1 4 2 4 2 4 2 3" xfId="24912"/>
    <cellStyle name="40% - Accent1 4 2 4 2 4 3" xfId="24913"/>
    <cellStyle name="40% - Accent1 4 2 4 2 4 3 2" xfId="24914"/>
    <cellStyle name="40% - Accent1 4 2 4 2 4 4" xfId="24915"/>
    <cellStyle name="40% - Accent1 4 2 4 2 4 5" xfId="24916"/>
    <cellStyle name="40% - Accent1 4 2 4 2 5" xfId="24917"/>
    <cellStyle name="40% - Accent1 4 2 4 2 5 2" xfId="24918"/>
    <cellStyle name="40% - Accent1 4 2 4 2 5 3" xfId="24919"/>
    <cellStyle name="40% - Accent1 4 2 4 2 6" xfId="24920"/>
    <cellStyle name="40% - Accent1 4 2 4 2 6 2" xfId="24921"/>
    <cellStyle name="40% - Accent1 4 2 4 2 6 3" xfId="24922"/>
    <cellStyle name="40% - Accent1 4 2 4 2 7" xfId="24923"/>
    <cellStyle name="40% - Accent1 4 2 4 2 7 2" xfId="24924"/>
    <cellStyle name="40% - Accent1 4 2 4 2 8" xfId="24925"/>
    <cellStyle name="40% - Accent1 4 2 4 2 9" xfId="24926"/>
    <cellStyle name="40% - Accent1 4 2 4 3" xfId="24927"/>
    <cellStyle name="40% - Accent1 4 2 4 3 2" xfId="24928"/>
    <cellStyle name="40% - Accent1 4 2 4 3 2 2" xfId="24929"/>
    <cellStyle name="40% - Accent1 4 2 4 3 2 3" xfId="24930"/>
    <cellStyle name="40% - Accent1 4 2 4 3 3" xfId="24931"/>
    <cellStyle name="40% - Accent1 4 2 4 3 3 2" xfId="24932"/>
    <cellStyle name="40% - Accent1 4 2 4 3 3 3" xfId="24933"/>
    <cellStyle name="40% - Accent1 4 2 4 3 4" xfId="24934"/>
    <cellStyle name="40% - Accent1 4 2 4 3 4 2" xfId="24935"/>
    <cellStyle name="40% - Accent1 4 2 4 3 5" xfId="24936"/>
    <cellStyle name="40% - Accent1 4 2 4 3 6" xfId="24937"/>
    <cellStyle name="40% - Accent1 4 2 4 4" xfId="24938"/>
    <cellStyle name="40% - Accent1 4 2 4 4 2" xfId="24939"/>
    <cellStyle name="40% - Accent1 4 2 4 4 2 2" xfId="24940"/>
    <cellStyle name="40% - Accent1 4 2 4 4 2 3" xfId="24941"/>
    <cellStyle name="40% - Accent1 4 2 4 4 3" xfId="24942"/>
    <cellStyle name="40% - Accent1 4 2 4 4 3 2" xfId="24943"/>
    <cellStyle name="40% - Accent1 4 2 4 4 3 3" xfId="24944"/>
    <cellStyle name="40% - Accent1 4 2 4 4 4" xfId="24945"/>
    <cellStyle name="40% - Accent1 4 2 4 4 4 2" xfId="24946"/>
    <cellStyle name="40% - Accent1 4 2 4 4 5" xfId="24947"/>
    <cellStyle name="40% - Accent1 4 2 4 4 6" xfId="24948"/>
    <cellStyle name="40% - Accent1 4 2 4 5" xfId="24949"/>
    <cellStyle name="40% - Accent1 4 2 4 5 2" xfId="24950"/>
    <cellStyle name="40% - Accent1 4 2 4 5 2 2" xfId="24951"/>
    <cellStyle name="40% - Accent1 4 2 4 5 2 3" xfId="24952"/>
    <cellStyle name="40% - Accent1 4 2 4 5 3" xfId="24953"/>
    <cellStyle name="40% - Accent1 4 2 4 5 3 2" xfId="24954"/>
    <cellStyle name="40% - Accent1 4 2 4 5 4" xfId="24955"/>
    <cellStyle name="40% - Accent1 4 2 4 5 5" xfId="24956"/>
    <cellStyle name="40% - Accent1 4 2 4 6" xfId="24957"/>
    <cellStyle name="40% - Accent1 4 2 4 6 2" xfId="24958"/>
    <cellStyle name="40% - Accent1 4 2 4 6 3" xfId="24959"/>
    <cellStyle name="40% - Accent1 4 2 4 7" xfId="24960"/>
    <cellStyle name="40% - Accent1 4 2 4 7 2" xfId="24961"/>
    <cellStyle name="40% - Accent1 4 2 4 7 3" xfId="24962"/>
    <cellStyle name="40% - Accent1 4 2 4 8" xfId="24963"/>
    <cellStyle name="40% - Accent1 4 2 4 8 2" xfId="24964"/>
    <cellStyle name="40% - Accent1 4 2 4 9" xfId="24965"/>
    <cellStyle name="40% - Accent1 4 2 5" xfId="1584"/>
    <cellStyle name="40% - Accent1 4 2 5 2" xfId="24966"/>
    <cellStyle name="40% - Accent1 4 2 5 2 2" xfId="24967"/>
    <cellStyle name="40% - Accent1 4 2 5 2 2 2" xfId="24968"/>
    <cellStyle name="40% - Accent1 4 2 5 2 2 3" xfId="24969"/>
    <cellStyle name="40% - Accent1 4 2 5 2 3" xfId="24970"/>
    <cellStyle name="40% - Accent1 4 2 5 2 3 2" xfId="24971"/>
    <cellStyle name="40% - Accent1 4 2 5 2 3 3" xfId="24972"/>
    <cellStyle name="40% - Accent1 4 2 5 2 4" xfId="24973"/>
    <cellStyle name="40% - Accent1 4 2 5 2 4 2" xfId="24974"/>
    <cellStyle name="40% - Accent1 4 2 5 2 5" xfId="24975"/>
    <cellStyle name="40% - Accent1 4 2 5 2 6" xfId="24976"/>
    <cellStyle name="40% - Accent1 4 2 5 3" xfId="24977"/>
    <cellStyle name="40% - Accent1 4 2 5 3 2" xfId="24978"/>
    <cellStyle name="40% - Accent1 4 2 5 3 2 2" xfId="24979"/>
    <cellStyle name="40% - Accent1 4 2 5 3 2 3" xfId="24980"/>
    <cellStyle name="40% - Accent1 4 2 5 3 3" xfId="24981"/>
    <cellStyle name="40% - Accent1 4 2 5 3 3 2" xfId="24982"/>
    <cellStyle name="40% - Accent1 4 2 5 3 3 3" xfId="24983"/>
    <cellStyle name="40% - Accent1 4 2 5 3 4" xfId="24984"/>
    <cellStyle name="40% - Accent1 4 2 5 3 4 2" xfId="24985"/>
    <cellStyle name="40% - Accent1 4 2 5 3 5" xfId="24986"/>
    <cellStyle name="40% - Accent1 4 2 5 3 6" xfId="24987"/>
    <cellStyle name="40% - Accent1 4 2 5 4" xfId="24988"/>
    <cellStyle name="40% - Accent1 4 2 5 4 2" xfId="24989"/>
    <cellStyle name="40% - Accent1 4 2 5 4 2 2" xfId="24990"/>
    <cellStyle name="40% - Accent1 4 2 5 4 2 3" xfId="24991"/>
    <cellStyle name="40% - Accent1 4 2 5 4 3" xfId="24992"/>
    <cellStyle name="40% - Accent1 4 2 5 4 3 2" xfId="24993"/>
    <cellStyle name="40% - Accent1 4 2 5 4 4" xfId="24994"/>
    <cellStyle name="40% - Accent1 4 2 5 4 5" xfId="24995"/>
    <cellStyle name="40% - Accent1 4 2 5 5" xfId="24996"/>
    <cellStyle name="40% - Accent1 4 2 5 5 2" xfId="24997"/>
    <cellStyle name="40% - Accent1 4 2 5 5 3" xfId="24998"/>
    <cellStyle name="40% - Accent1 4 2 5 6" xfId="24999"/>
    <cellStyle name="40% - Accent1 4 2 5 6 2" xfId="25000"/>
    <cellStyle name="40% - Accent1 4 2 5 6 3" xfId="25001"/>
    <cellStyle name="40% - Accent1 4 2 5 7" xfId="25002"/>
    <cellStyle name="40% - Accent1 4 2 5 7 2" xfId="25003"/>
    <cellStyle name="40% - Accent1 4 2 5 8" xfId="25004"/>
    <cellStyle name="40% - Accent1 4 2 5 9" xfId="25005"/>
    <cellStyle name="40% - Accent1 4 2 6" xfId="13904"/>
    <cellStyle name="40% - Accent1 4 2 6 2" xfId="25006"/>
    <cellStyle name="40% - Accent1 4 2 6 2 2" xfId="25007"/>
    <cellStyle name="40% - Accent1 4 2 6 2 2 2" xfId="25008"/>
    <cellStyle name="40% - Accent1 4 2 6 2 2 3" xfId="25009"/>
    <cellStyle name="40% - Accent1 4 2 6 2 3" xfId="25010"/>
    <cellStyle name="40% - Accent1 4 2 6 2 3 2" xfId="25011"/>
    <cellStyle name="40% - Accent1 4 2 6 2 3 3" xfId="25012"/>
    <cellStyle name="40% - Accent1 4 2 6 2 4" xfId="25013"/>
    <cellStyle name="40% - Accent1 4 2 6 2 4 2" xfId="25014"/>
    <cellStyle name="40% - Accent1 4 2 6 2 5" xfId="25015"/>
    <cellStyle name="40% - Accent1 4 2 6 2 6" xfId="25016"/>
    <cellStyle name="40% - Accent1 4 2 6 3" xfId="25017"/>
    <cellStyle name="40% - Accent1 4 2 6 3 2" xfId="25018"/>
    <cellStyle name="40% - Accent1 4 2 6 3 2 2" xfId="25019"/>
    <cellStyle name="40% - Accent1 4 2 6 3 2 3" xfId="25020"/>
    <cellStyle name="40% - Accent1 4 2 6 3 3" xfId="25021"/>
    <cellStyle name="40% - Accent1 4 2 6 3 3 2" xfId="25022"/>
    <cellStyle name="40% - Accent1 4 2 6 3 3 3" xfId="25023"/>
    <cellStyle name="40% - Accent1 4 2 6 3 4" xfId="25024"/>
    <cellStyle name="40% - Accent1 4 2 6 3 4 2" xfId="25025"/>
    <cellStyle name="40% - Accent1 4 2 6 3 5" xfId="25026"/>
    <cellStyle name="40% - Accent1 4 2 6 3 6" xfId="25027"/>
    <cellStyle name="40% - Accent1 4 2 6 4" xfId="25028"/>
    <cellStyle name="40% - Accent1 4 2 6 4 2" xfId="25029"/>
    <cellStyle name="40% - Accent1 4 2 6 4 2 2" xfId="25030"/>
    <cellStyle name="40% - Accent1 4 2 6 4 2 3" xfId="25031"/>
    <cellStyle name="40% - Accent1 4 2 6 4 3" xfId="25032"/>
    <cellStyle name="40% - Accent1 4 2 6 4 3 2" xfId="25033"/>
    <cellStyle name="40% - Accent1 4 2 6 4 4" xfId="25034"/>
    <cellStyle name="40% - Accent1 4 2 6 4 5" xfId="25035"/>
    <cellStyle name="40% - Accent1 4 2 6 5" xfId="25036"/>
    <cellStyle name="40% - Accent1 4 2 6 5 2" xfId="25037"/>
    <cellStyle name="40% - Accent1 4 2 6 5 3" xfId="25038"/>
    <cellStyle name="40% - Accent1 4 2 6 6" xfId="25039"/>
    <cellStyle name="40% - Accent1 4 2 6 6 2" xfId="25040"/>
    <cellStyle name="40% - Accent1 4 2 6 6 3" xfId="25041"/>
    <cellStyle name="40% - Accent1 4 2 6 7" xfId="25042"/>
    <cellStyle name="40% - Accent1 4 2 6 7 2" xfId="25043"/>
    <cellStyle name="40% - Accent1 4 2 6 8" xfId="25044"/>
    <cellStyle name="40% - Accent1 4 2 6 9" xfId="25045"/>
    <cellStyle name="40% - Accent1 4 2 7" xfId="25046"/>
    <cellStyle name="40% - Accent1 4 2 7 2" xfId="25047"/>
    <cellStyle name="40% - Accent1 4 2 7 2 2" xfId="25048"/>
    <cellStyle name="40% - Accent1 4 2 7 2 3" xfId="25049"/>
    <cellStyle name="40% - Accent1 4 2 7 3" xfId="25050"/>
    <cellStyle name="40% - Accent1 4 2 7 3 2" xfId="25051"/>
    <cellStyle name="40% - Accent1 4 2 7 3 3" xfId="25052"/>
    <cellStyle name="40% - Accent1 4 2 7 4" xfId="25053"/>
    <cellStyle name="40% - Accent1 4 2 7 4 2" xfId="25054"/>
    <cellStyle name="40% - Accent1 4 2 7 5" xfId="25055"/>
    <cellStyle name="40% - Accent1 4 2 7 6" xfId="25056"/>
    <cellStyle name="40% - Accent1 4 2 8" xfId="25057"/>
    <cellStyle name="40% - Accent1 4 2 8 2" xfId="25058"/>
    <cellStyle name="40% - Accent1 4 2 8 2 2" xfId="25059"/>
    <cellStyle name="40% - Accent1 4 2 8 2 3" xfId="25060"/>
    <cellStyle name="40% - Accent1 4 2 8 3" xfId="25061"/>
    <cellStyle name="40% - Accent1 4 2 8 3 2" xfId="25062"/>
    <cellStyle name="40% - Accent1 4 2 8 3 3" xfId="25063"/>
    <cellStyle name="40% - Accent1 4 2 8 4" xfId="25064"/>
    <cellStyle name="40% - Accent1 4 2 8 4 2" xfId="25065"/>
    <cellStyle name="40% - Accent1 4 2 8 5" xfId="25066"/>
    <cellStyle name="40% - Accent1 4 2 8 6" xfId="25067"/>
    <cellStyle name="40% - Accent1 4 2 9" xfId="25068"/>
    <cellStyle name="40% - Accent1 4 2 9 2" xfId="25069"/>
    <cellStyle name="40% - Accent1 4 2 9 2 2" xfId="25070"/>
    <cellStyle name="40% - Accent1 4 2 9 2 3" xfId="25071"/>
    <cellStyle name="40% - Accent1 4 2 9 3" xfId="25072"/>
    <cellStyle name="40% - Accent1 4 2 9 3 2" xfId="25073"/>
    <cellStyle name="40% - Accent1 4 2 9 4" xfId="25074"/>
    <cellStyle name="40% - Accent1 4 2 9 5" xfId="25075"/>
    <cellStyle name="40% - Accent1 4 3" xfId="1585"/>
    <cellStyle name="40% - Accent1 4 3 10" xfId="25076"/>
    <cellStyle name="40% - Accent1 4 3 10 2" xfId="25077"/>
    <cellStyle name="40% - Accent1 4 3 10 3" xfId="25078"/>
    <cellStyle name="40% - Accent1 4 3 11" xfId="25079"/>
    <cellStyle name="40% - Accent1 4 3 11 2" xfId="25080"/>
    <cellStyle name="40% - Accent1 4 3 12" xfId="25081"/>
    <cellStyle name="40% - Accent1 4 3 13" xfId="25082"/>
    <cellStyle name="40% - Accent1 4 3 14" xfId="25083"/>
    <cellStyle name="40% - Accent1 4 3 2" xfId="1586"/>
    <cellStyle name="40% - Accent1 4 3 2 10" xfId="25084"/>
    <cellStyle name="40% - Accent1 4 3 2 10 2" xfId="25085"/>
    <cellStyle name="40% - Accent1 4 3 2 11" xfId="25086"/>
    <cellStyle name="40% - Accent1 4 3 2 12" xfId="25087"/>
    <cellStyle name="40% - Accent1 4 3 2 2" xfId="1587"/>
    <cellStyle name="40% - Accent1 4 3 2 2 10" xfId="25088"/>
    <cellStyle name="40% - Accent1 4 3 2 2 2" xfId="1588"/>
    <cellStyle name="40% - Accent1 4 3 2 2 2 2" xfId="25089"/>
    <cellStyle name="40% - Accent1 4 3 2 2 2 2 2" xfId="25090"/>
    <cellStyle name="40% - Accent1 4 3 2 2 2 2 2 2" xfId="25091"/>
    <cellStyle name="40% - Accent1 4 3 2 2 2 2 2 3" xfId="25092"/>
    <cellStyle name="40% - Accent1 4 3 2 2 2 2 3" xfId="25093"/>
    <cellStyle name="40% - Accent1 4 3 2 2 2 2 3 2" xfId="25094"/>
    <cellStyle name="40% - Accent1 4 3 2 2 2 2 3 3" xfId="25095"/>
    <cellStyle name="40% - Accent1 4 3 2 2 2 2 4" xfId="25096"/>
    <cellStyle name="40% - Accent1 4 3 2 2 2 2 4 2" xfId="25097"/>
    <cellStyle name="40% - Accent1 4 3 2 2 2 2 5" xfId="25098"/>
    <cellStyle name="40% - Accent1 4 3 2 2 2 2 6" xfId="25099"/>
    <cellStyle name="40% - Accent1 4 3 2 2 2 3" xfId="25100"/>
    <cellStyle name="40% - Accent1 4 3 2 2 2 3 2" xfId="25101"/>
    <cellStyle name="40% - Accent1 4 3 2 2 2 3 2 2" xfId="25102"/>
    <cellStyle name="40% - Accent1 4 3 2 2 2 3 2 3" xfId="25103"/>
    <cellStyle name="40% - Accent1 4 3 2 2 2 3 3" xfId="25104"/>
    <cellStyle name="40% - Accent1 4 3 2 2 2 3 3 2" xfId="25105"/>
    <cellStyle name="40% - Accent1 4 3 2 2 2 3 3 3" xfId="25106"/>
    <cellStyle name="40% - Accent1 4 3 2 2 2 3 4" xfId="25107"/>
    <cellStyle name="40% - Accent1 4 3 2 2 2 3 4 2" xfId="25108"/>
    <cellStyle name="40% - Accent1 4 3 2 2 2 3 5" xfId="25109"/>
    <cellStyle name="40% - Accent1 4 3 2 2 2 3 6" xfId="25110"/>
    <cellStyle name="40% - Accent1 4 3 2 2 2 4" xfId="25111"/>
    <cellStyle name="40% - Accent1 4 3 2 2 2 4 2" xfId="25112"/>
    <cellStyle name="40% - Accent1 4 3 2 2 2 4 2 2" xfId="25113"/>
    <cellStyle name="40% - Accent1 4 3 2 2 2 4 2 3" xfId="25114"/>
    <cellStyle name="40% - Accent1 4 3 2 2 2 4 3" xfId="25115"/>
    <cellStyle name="40% - Accent1 4 3 2 2 2 4 3 2" xfId="25116"/>
    <cellStyle name="40% - Accent1 4 3 2 2 2 4 4" xfId="25117"/>
    <cellStyle name="40% - Accent1 4 3 2 2 2 4 5" xfId="25118"/>
    <cellStyle name="40% - Accent1 4 3 2 2 2 5" xfId="25119"/>
    <cellStyle name="40% - Accent1 4 3 2 2 2 5 2" xfId="25120"/>
    <cellStyle name="40% - Accent1 4 3 2 2 2 5 3" xfId="25121"/>
    <cellStyle name="40% - Accent1 4 3 2 2 2 6" xfId="25122"/>
    <cellStyle name="40% - Accent1 4 3 2 2 2 6 2" xfId="25123"/>
    <cellStyle name="40% - Accent1 4 3 2 2 2 6 3" xfId="25124"/>
    <cellStyle name="40% - Accent1 4 3 2 2 2 7" xfId="25125"/>
    <cellStyle name="40% - Accent1 4 3 2 2 2 7 2" xfId="25126"/>
    <cellStyle name="40% - Accent1 4 3 2 2 2 8" xfId="25127"/>
    <cellStyle name="40% - Accent1 4 3 2 2 2 9" xfId="25128"/>
    <cellStyle name="40% - Accent1 4 3 2 2 3" xfId="25129"/>
    <cellStyle name="40% - Accent1 4 3 2 2 3 2" xfId="25130"/>
    <cellStyle name="40% - Accent1 4 3 2 2 3 2 2" xfId="25131"/>
    <cellStyle name="40% - Accent1 4 3 2 2 3 2 3" xfId="25132"/>
    <cellStyle name="40% - Accent1 4 3 2 2 3 3" xfId="25133"/>
    <cellStyle name="40% - Accent1 4 3 2 2 3 3 2" xfId="25134"/>
    <cellStyle name="40% - Accent1 4 3 2 2 3 3 3" xfId="25135"/>
    <cellStyle name="40% - Accent1 4 3 2 2 3 4" xfId="25136"/>
    <cellStyle name="40% - Accent1 4 3 2 2 3 4 2" xfId="25137"/>
    <cellStyle name="40% - Accent1 4 3 2 2 3 5" xfId="25138"/>
    <cellStyle name="40% - Accent1 4 3 2 2 3 6" xfId="25139"/>
    <cellStyle name="40% - Accent1 4 3 2 2 4" xfId="25140"/>
    <cellStyle name="40% - Accent1 4 3 2 2 4 2" xfId="25141"/>
    <cellStyle name="40% - Accent1 4 3 2 2 4 2 2" xfId="25142"/>
    <cellStyle name="40% - Accent1 4 3 2 2 4 2 3" xfId="25143"/>
    <cellStyle name="40% - Accent1 4 3 2 2 4 3" xfId="25144"/>
    <cellStyle name="40% - Accent1 4 3 2 2 4 3 2" xfId="25145"/>
    <cellStyle name="40% - Accent1 4 3 2 2 4 3 3" xfId="25146"/>
    <cellStyle name="40% - Accent1 4 3 2 2 4 4" xfId="25147"/>
    <cellStyle name="40% - Accent1 4 3 2 2 4 4 2" xfId="25148"/>
    <cellStyle name="40% - Accent1 4 3 2 2 4 5" xfId="25149"/>
    <cellStyle name="40% - Accent1 4 3 2 2 4 6" xfId="25150"/>
    <cellStyle name="40% - Accent1 4 3 2 2 5" xfId="25151"/>
    <cellStyle name="40% - Accent1 4 3 2 2 5 2" xfId="25152"/>
    <cellStyle name="40% - Accent1 4 3 2 2 5 2 2" xfId="25153"/>
    <cellStyle name="40% - Accent1 4 3 2 2 5 2 3" xfId="25154"/>
    <cellStyle name="40% - Accent1 4 3 2 2 5 3" xfId="25155"/>
    <cellStyle name="40% - Accent1 4 3 2 2 5 3 2" xfId="25156"/>
    <cellStyle name="40% - Accent1 4 3 2 2 5 4" xfId="25157"/>
    <cellStyle name="40% - Accent1 4 3 2 2 5 5" xfId="25158"/>
    <cellStyle name="40% - Accent1 4 3 2 2 6" xfId="25159"/>
    <cellStyle name="40% - Accent1 4 3 2 2 6 2" xfId="25160"/>
    <cellStyle name="40% - Accent1 4 3 2 2 6 3" xfId="25161"/>
    <cellStyle name="40% - Accent1 4 3 2 2 7" xfId="25162"/>
    <cellStyle name="40% - Accent1 4 3 2 2 7 2" xfId="25163"/>
    <cellStyle name="40% - Accent1 4 3 2 2 7 3" xfId="25164"/>
    <cellStyle name="40% - Accent1 4 3 2 2 8" xfId="25165"/>
    <cellStyle name="40% - Accent1 4 3 2 2 8 2" xfId="25166"/>
    <cellStyle name="40% - Accent1 4 3 2 2 9" xfId="25167"/>
    <cellStyle name="40% - Accent1 4 3 2 3" xfId="1589"/>
    <cellStyle name="40% - Accent1 4 3 2 3 2" xfId="25168"/>
    <cellStyle name="40% - Accent1 4 3 2 3 2 2" xfId="25169"/>
    <cellStyle name="40% - Accent1 4 3 2 3 2 2 2" xfId="25170"/>
    <cellStyle name="40% - Accent1 4 3 2 3 2 2 3" xfId="25171"/>
    <cellStyle name="40% - Accent1 4 3 2 3 2 3" xfId="25172"/>
    <cellStyle name="40% - Accent1 4 3 2 3 2 3 2" xfId="25173"/>
    <cellStyle name="40% - Accent1 4 3 2 3 2 3 3" xfId="25174"/>
    <cellStyle name="40% - Accent1 4 3 2 3 2 4" xfId="25175"/>
    <cellStyle name="40% - Accent1 4 3 2 3 2 4 2" xfId="25176"/>
    <cellStyle name="40% - Accent1 4 3 2 3 2 5" xfId="25177"/>
    <cellStyle name="40% - Accent1 4 3 2 3 2 6" xfId="25178"/>
    <cellStyle name="40% - Accent1 4 3 2 3 3" xfId="25179"/>
    <cellStyle name="40% - Accent1 4 3 2 3 3 2" xfId="25180"/>
    <cellStyle name="40% - Accent1 4 3 2 3 3 2 2" xfId="25181"/>
    <cellStyle name="40% - Accent1 4 3 2 3 3 2 3" xfId="25182"/>
    <cellStyle name="40% - Accent1 4 3 2 3 3 3" xfId="25183"/>
    <cellStyle name="40% - Accent1 4 3 2 3 3 3 2" xfId="25184"/>
    <cellStyle name="40% - Accent1 4 3 2 3 3 3 3" xfId="25185"/>
    <cellStyle name="40% - Accent1 4 3 2 3 3 4" xfId="25186"/>
    <cellStyle name="40% - Accent1 4 3 2 3 3 4 2" xfId="25187"/>
    <cellStyle name="40% - Accent1 4 3 2 3 3 5" xfId="25188"/>
    <cellStyle name="40% - Accent1 4 3 2 3 3 6" xfId="25189"/>
    <cellStyle name="40% - Accent1 4 3 2 3 4" xfId="25190"/>
    <cellStyle name="40% - Accent1 4 3 2 3 4 2" xfId="25191"/>
    <cellStyle name="40% - Accent1 4 3 2 3 4 2 2" xfId="25192"/>
    <cellStyle name="40% - Accent1 4 3 2 3 4 2 3" xfId="25193"/>
    <cellStyle name="40% - Accent1 4 3 2 3 4 3" xfId="25194"/>
    <cellStyle name="40% - Accent1 4 3 2 3 4 3 2" xfId="25195"/>
    <cellStyle name="40% - Accent1 4 3 2 3 4 4" xfId="25196"/>
    <cellStyle name="40% - Accent1 4 3 2 3 4 5" xfId="25197"/>
    <cellStyle name="40% - Accent1 4 3 2 3 5" xfId="25198"/>
    <cellStyle name="40% - Accent1 4 3 2 3 5 2" xfId="25199"/>
    <cellStyle name="40% - Accent1 4 3 2 3 5 3" xfId="25200"/>
    <cellStyle name="40% - Accent1 4 3 2 3 6" xfId="25201"/>
    <cellStyle name="40% - Accent1 4 3 2 3 6 2" xfId="25202"/>
    <cellStyle name="40% - Accent1 4 3 2 3 6 3" xfId="25203"/>
    <cellStyle name="40% - Accent1 4 3 2 3 7" xfId="25204"/>
    <cellStyle name="40% - Accent1 4 3 2 3 7 2" xfId="25205"/>
    <cellStyle name="40% - Accent1 4 3 2 3 8" xfId="25206"/>
    <cellStyle name="40% - Accent1 4 3 2 3 9" xfId="25207"/>
    <cellStyle name="40% - Accent1 4 3 2 4" xfId="25208"/>
    <cellStyle name="40% - Accent1 4 3 2 4 2" xfId="25209"/>
    <cellStyle name="40% - Accent1 4 3 2 4 2 2" xfId="25210"/>
    <cellStyle name="40% - Accent1 4 3 2 4 2 2 2" xfId="25211"/>
    <cellStyle name="40% - Accent1 4 3 2 4 2 2 3" xfId="25212"/>
    <cellStyle name="40% - Accent1 4 3 2 4 2 3" xfId="25213"/>
    <cellStyle name="40% - Accent1 4 3 2 4 2 3 2" xfId="25214"/>
    <cellStyle name="40% - Accent1 4 3 2 4 2 3 3" xfId="25215"/>
    <cellStyle name="40% - Accent1 4 3 2 4 2 4" xfId="25216"/>
    <cellStyle name="40% - Accent1 4 3 2 4 2 4 2" xfId="25217"/>
    <cellStyle name="40% - Accent1 4 3 2 4 2 5" xfId="25218"/>
    <cellStyle name="40% - Accent1 4 3 2 4 2 6" xfId="25219"/>
    <cellStyle name="40% - Accent1 4 3 2 4 3" xfId="25220"/>
    <cellStyle name="40% - Accent1 4 3 2 4 3 2" xfId="25221"/>
    <cellStyle name="40% - Accent1 4 3 2 4 3 2 2" xfId="25222"/>
    <cellStyle name="40% - Accent1 4 3 2 4 3 2 3" xfId="25223"/>
    <cellStyle name="40% - Accent1 4 3 2 4 3 3" xfId="25224"/>
    <cellStyle name="40% - Accent1 4 3 2 4 3 3 2" xfId="25225"/>
    <cellStyle name="40% - Accent1 4 3 2 4 3 3 3" xfId="25226"/>
    <cellStyle name="40% - Accent1 4 3 2 4 3 4" xfId="25227"/>
    <cellStyle name="40% - Accent1 4 3 2 4 3 4 2" xfId="25228"/>
    <cellStyle name="40% - Accent1 4 3 2 4 3 5" xfId="25229"/>
    <cellStyle name="40% - Accent1 4 3 2 4 3 6" xfId="25230"/>
    <cellStyle name="40% - Accent1 4 3 2 4 4" xfId="25231"/>
    <cellStyle name="40% - Accent1 4 3 2 4 4 2" xfId="25232"/>
    <cellStyle name="40% - Accent1 4 3 2 4 4 2 2" xfId="25233"/>
    <cellStyle name="40% - Accent1 4 3 2 4 4 2 3" xfId="25234"/>
    <cellStyle name="40% - Accent1 4 3 2 4 4 3" xfId="25235"/>
    <cellStyle name="40% - Accent1 4 3 2 4 4 3 2" xfId="25236"/>
    <cellStyle name="40% - Accent1 4 3 2 4 4 4" xfId="25237"/>
    <cellStyle name="40% - Accent1 4 3 2 4 4 5" xfId="25238"/>
    <cellStyle name="40% - Accent1 4 3 2 4 5" xfId="25239"/>
    <cellStyle name="40% - Accent1 4 3 2 4 5 2" xfId="25240"/>
    <cellStyle name="40% - Accent1 4 3 2 4 5 3" xfId="25241"/>
    <cellStyle name="40% - Accent1 4 3 2 4 6" xfId="25242"/>
    <cellStyle name="40% - Accent1 4 3 2 4 6 2" xfId="25243"/>
    <cellStyle name="40% - Accent1 4 3 2 4 6 3" xfId="25244"/>
    <cellStyle name="40% - Accent1 4 3 2 4 7" xfId="25245"/>
    <cellStyle name="40% - Accent1 4 3 2 4 7 2" xfId="25246"/>
    <cellStyle name="40% - Accent1 4 3 2 4 8" xfId="25247"/>
    <cellStyle name="40% - Accent1 4 3 2 4 9" xfId="25248"/>
    <cellStyle name="40% - Accent1 4 3 2 5" xfId="25249"/>
    <cellStyle name="40% - Accent1 4 3 2 5 2" xfId="25250"/>
    <cellStyle name="40% - Accent1 4 3 2 5 2 2" xfId="25251"/>
    <cellStyle name="40% - Accent1 4 3 2 5 2 3" xfId="25252"/>
    <cellStyle name="40% - Accent1 4 3 2 5 3" xfId="25253"/>
    <cellStyle name="40% - Accent1 4 3 2 5 3 2" xfId="25254"/>
    <cellStyle name="40% - Accent1 4 3 2 5 3 3" xfId="25255"/>
    <cellStyle name="40% - Accent1 4 3 2 5 4" xfId="25256"/>
    <cellStyle name="40% - Accent1 4 3 2 5 4 2" xfId="25257"/>
    <cellStyle name="40% - Accent1 4 3 2 5 5" xfId="25258"/>
    <cellStyle name="40% - Accent1 4 3 2 5 6" xfId="25259"/>
    <cellStyle name="40% - Accent1 4 3 2 6" xfId="25260"/>
    <cellStyle name="40% - Accent1 4 3 2 6 2" xfId="25261"/>
    <cellStyle name="40% - Accent1 4 3 2 6 2 2" xfId="25262"/>
    <cellStyle name="40% - Accent1 4 3 2 6 2 3" xfId="25263"/>
    <cellStyle name="40% - Accent1 4 3 2 6 3" xfId="25264"/>
    <cellStyle name="40% - Accent1 4 3 2 6 3 2" xfId="25265"/>
    <cellStyle name="40% - Accent1 4 3 2 6 3 3" xfId="25266"/>
    <cellStyle name="40% - Accent1 4 3 2 6 4" xfId="25267"/>
    <cellStyle name="40% - Accent1 4 3 2 6 4 2" xfId="25268"/>
    <cellStyle name="40% - Accent1 4 3 2 6 5" xfId="25269"/>
    <cellStyle name="40% - Accent1 4 3 2 6 6" xfId="25270"/>
    <cellStyle name="40% - Accent1 4 3 2 7" xfId="25271"/>
    <cellStyle name="40% - Accent1 4 3 2 7 2" xfId="25272"/>
    <cellStyle name="40% - Accent1 4 3 2 7 2 2" xfId="25273"/>
    <cellStyle name="40% - Accent1 4 3 2 7 2 3" xfId="25274"/>
    <cellStyle name="40% - Accent1 4 3 2 7 3" xfId="25275"/>
    <cellStyle name="40% - Accent1 4 3 2 7 3 2" xfId="25276"/>
    <cellStyle name="40% - Accent1 4 3 2 7 4" xfId="25277"/>
    <cellStyle name="40% - Accent1 4 3 2 7 5" xfId="25278"/>
    <cellStyle name="40% - Accent1 4 3 2 8" xfId="25279"/>
    <cellStyle name="40% - Accent1 4 3 2 8 2" xfId="25280"/>
    <cellStyle name="40% - Accent1 4 3 2 8 3" xfId="25281"/>
    <cellStyle name="40% - Accent1 4 3 2 9" xfId="25282"/>
    <cellStyle name="40% - Accent1 4 3 2 9 2" xfId="25283"/>
    <cellStyle name="40% - Accent1 4 3 2 9 3" xfId="25284"/>
    <cellStyle name="40% - Accent1 4 3 3" xfId="1590"/>
    <cellStyle name="40% - Accent1 4 3 3 10" xfId="25285"/>
    <cellStyle name="40% - Accent1 4 3 3 2" xfId="1591"/>
    <cellStyle name="40% - Accent1 4 3 3 2 2" xfId="25286"/>
    <cellStyle name="40% - Accent1 4 3 3 2 2 2" xfId="25287"/>
    <cellStyle name="40% - Accent1 4 3 3 2 2 2 2" xfId="25288"/>
    <cellStyle name="40% - Accent1 4 3 3 2 2 2 3" xfId="25289"/>
    <cellStyle name="40% - Accent1 4 3 3 2 2 3" xfId="25290"/>
    <cellStyle name="40% - Accent1 4 3 3 2 2 3 2" xfId="25291"/>
    <cellStyle name="40% - Accent1 4 3 3 2 2 3 3" xfId="25292"/>
    <cellStyle name="40% - Accent1 4 3 3 2 2 4" xfId="25293"/>
    <cellStyle name="40% - Accent1 4 3 3 2 2 4 2" xfId="25294"/>
    <cellStyle name="40% - Accent1 4 3 3 2 2 5" xfId="25295"/>
    <cellStyle name="40% - Accent1 4 3 3 2 2 6" xfId="25296"/>
    <cellStyle name="40% - Accent1 4 3 3 2 3" xfId="25297"/>
    <cellStyle name="40% - Accent1 4 3 3 2 3 2" xfId="25298"/>
    <cellStyle name="40% - Accent1 4 3 3 2 3 2 2" xfId="25299"/>
    <cellStyle name="40% - Accent1 4 3 3 2 3 2 3" xfId="25300"/>
    <cellStyle name="40% - Accent1 4 3 3 2 3 3" xfId="25301"/>
    <cellStyle name="40% - Accent1 4 3 3 2 3 3 2" xfId="25302"/>
    <cellStyle name="40% - Accent1 4 3 3 2 3 3 3" xfId="25303"/>
    <cellStyle name="40% - Accent1 4 3 3 2 3 4" xfId="25304"/>
    <cellStyle name="40% - Accent1 4 3 3 2 3 4 2" xfId="25305"/>
    <cellStyle name="40% - Accent1 4 3 3 2 3 5" xfId="25306"/>
    <cellStyle name="40% - Accent1 4 3 3 2 3 6" xfId="25307"/>
    <cellStyle name="40% - Accent1 4 3 3 2 4" xfId="25308"/>
    <cellStyle name="40% - Accent1 4 3 3 2 4 2" xfId="25309"/>
    <cellStyle name="40% - Accent1 4 3 3 2 4 2 2" xfId="25310"/>
    <cellStyle name="40% - Accent1 4 3 3 2 4 2 3" xfId="25311"/>
    <cellStyle name="40% - Accent1 4 3 3 2 4 3" xfId="25312"/>
    <cellStyle name="40% - Accent1 4 3 3 2 4 3 2" xfId="25313"/>
    <cellStyle name="40% - Accent1 4 3 3 2 4 4" xfId="25314"/>
    <cellStyle name="40% - Accent1 4 3 3 2 4 5" xfId="25315"/>
    <cellStyle name="40% - Accent1 4 3 3 2 5" xfId="25316"/>
    <cellStyle name="40% - Accent1 4 3 3 2 5 2" xfId="25317"/>
    <cellStyle name="40% - Accent1 4 3 3 2 5 3" xfId="25318"/>
    <cellStyle name="40% - Accent1 4 3 3 2 6" xfId="25319"/>
    <cellStyle name="40% - Accent1 4 3 3 2 6 2" xfId="25320"/>
    <cellStyle name="40% - Accent1 4 3 3 2 6 3" xfId="25321"/>
    <cellStyle name="40% - Accent1 4 3 3 2 7" xfId="25322"/>
    <cellStyle name="40% - Accent1 4 3 3 2 7 2" xfId="25323"/>
    <cellStyle name="40% - Accent1 4 3 3 2 8" xfId="25324"/>
    <cellStyle name="40% - Accent1 4 3 3 2 9" xfId="25325"/>
    <cellStyle name="40% - Accent1 4 3 3 3" xfId="25326"/>
    <cellStyle name="40% - Accent1 4 3 3 3 2" xfId="25327"/>
    <cellStyle name="40% - Accent1 4 3 3 3 2 2" xfId="25328"/>
    <cellStyle name="40% - Accent1 4 3 3 3 2 3" xfId="25329"/>
    <cellStyle name="40% - Accent1 4 3 3 3 3" xfId="25330"/>
    <cellStyle name="40% - Accent1 4 3 3 3 3 2" xfId="25331"/>
    <cellStyle name="40% - Accent1 4 3 3 3 3 3" xfId="25332"/>
    <cellStyle name="40% - Accent1 4 3 3 3 4" xfId="25333"/>
    <cellStyle name="40% - Accent1 4 3 3 3 4 2" xfId="25334"/>
    <cellStyle name="40% - Accent1 4 3 3 3 5" xfId="25335"/>
    <cellStyle name="40% - Accent1 4 3 3 3 6" xfId="25336"/>
    <cellStyle name="40% - Accent1 4 3 3 4" xfId="25337"/>
    <cellStyle name="40% - Accent1 4 3 3 4 2" xfId="25338"/>
    <cellStyle name="40% - Accent1 4 3 3 4 2 2" xfId="25339"/>
    <cellStyle name="40% - Accent1 4 3 3 4 2 3" xfId="25340"/>
    <cellStyle name="40% - Accent1 4 3 3 4 3" xfId="25341"/>
    <cellStyle name="40% - Accent1 4 3 3 4 3 2" xfId="25342"/>
    <cellStyle name="40% - Accent1 4 3 3 4 3 3" xfId="25343"/>
    <cellStyle name="40% - Accent1 4 3 3 4 4" xfId="25344"/>
    <cellStyle name="40% - Accent1 4 3 3 4 4 2" xfId="25345"/>
    <cellStyle name="40% - Accent1 4 3 3 4 5" xfId="25346"/>
    <cellStyle name="40% - Accent1 4 3 3 4 6" xfId="25347"/>
    <cellStyle name="40% - Accent1 4 3 3 5" xfId="25348"/>
    <cellStyle name="40% - Accent1 4 3 3 5 2" xfId="25349"/>
    <cellStyle name="40% - Accent1 4 3 3 5 2 2" xfId="25350"/>
    <cellStyle name="40% - Accent1 4 3 3 5 2 3" xfId="25351"/>
    <cellStyle name="40% - Accent1 4 3 3 5 3" xfId="25352"/>
    <cellStyle name="40% - Accent1 4 3 3 5 3 2" xfId="25353"/>
    <cellStyle name="40% - Accent1 4 3 3 5 4" xfId="25354"/>
    <cellStyle name="40% - Accent1 4 3 3 5 5" xfId="25355"/>
    <cellStyle name="40% - Accent1 4 3 3 6" xfId="25356"/>
    <cellStyle name="40% - Accent1 4 3 3 6 2" xfId="25357"/>
    <cellStyle name="40% - Accent1 4 3 3 6 3" xfId="25358"/>
    <cellStyle name="40% - Accent1 4 3 3 7" xfId="25359"/>
    <cellStyle name="40% - Accent1 4 3 3 7 2" xfId="25360"/>
    <cellStyle name="40% - Accent1 4 3 3 7 3" xfId="25361"/>
    <cellStyle name="40% - Accent1 4 3 3 8" xfId="25362"/>
    <cellStyle name="40% - Accent1 4 3 3 8 2" xfId="25363"/>
    <cellStyle name="40% - Accent1 4 3 3 9" xfId="25364"/>
    <cellStyle name="40% - Accent1 4 3 4" xfId="1592"/>
    <cellStyle name="40% - Accent1 4 3 4 2" xfId="25365"/>
    <cellStyle name="40% - Accent1 4 3 4 2 2" xfId="25366"/>
    <cellStyle name="40% - Accent1 4 3 4 2 2 2" xfId="25367"/>
    <cellStyle name="40% - Accent1 4 3 4 2 2 3" xfId="25368"/>
    <cellStyle name="40% - Accent1 4 3 4 2 3" xfId="25369"/>
    <cellStyle name="40% - Accent1 4 3 4 2 3 2" xfId="25370"/>
    <cellStyle name="40% - Accent1 4 3 4 2 3 3" xfId="25371"/>
    <cellStyle name="40% - Accent1 4 3 4 2 4" xfId="25372"/>
    <cellStyle name="40% - Accent1 4 3 4 2 4 2" xfId="25373"/>
    <cellStyle name="40% - Accent1 4 3 4 2 5" xfId="25374"/>
    <cellStyle name="40% - Accent1 4 3 4 2 6" xfId="25375"/>
    <cellStyle name="40% - Accent1 4 3 4 3" xfId="25376"/>
    <cellStyle name="40% - Accent1 4 3 4 3 2" xfId="25377"/>
    <cellStyle name="40% - Accent1 4 3 4 3 2 2" xfId="25378"/>
    <cellStyle name="40% - Accent1 4 3 4 3 2 3" xfId="25379"/>
    <cellStyle name="40% - Accent1 4 3 4 3 3" xfId="25380"/>
    <cellStyle name="40% - Accent1 4 3 4 3 3 2" xfId="25381"/>
    <cellStyle name="40% - Accent1 4 3 4 3 3 3" xfId="25382"/>
    <cellStyle name="40% - Accent1 4 3 4 3 4" xfId="25383"/>
    <cellStyle name="40% - Accent1 4 3 4 3 4 2" xfId="25384"/>
    <cellStyle name="40% - Accent1 4 3 4 3 5" xfId="25385"/>
    <cellStyle name="40% - Accent1 4 3 4 3 6" xfId="25386"/>
    <cellStyle name="40% - Accent1 4 3 4 4" xfId="25387"/>
    <cellStyle name="40% - Accent1 4 3 4 4 2" xfId="25388"/>
    <cellStyle name="40% - Accent1 4 3 4 4 2 2" xfId="25389"/>
    <cellStyle name="40% - Accent1 4 3 4 4 2 3" xfId="25390"/>
    <cellStyle name="40% - Accent1 4 3 4 4 3" xfId="25391"/>
    <cellStyle name="40% - Accent1 4 3 4 4 3 2" xfId="25392"/>
    <cellStyle name="40% - Accent1 4 3 4 4 4" xfId="25393"/>
    <cellStyle name="40% - Accent1 4 3 4 4 5" xfId="25394"/>
    <cellStyle name="40% - Accent1 4 3 4 5" xfId="25395"/>
    <cellStyle name="40% - Accent1 4 3 4 5 2" xfId="25396"/>
    <cellStyle name="40% - Accent1 4 3 4 5 3" xfId="25397"/>
    <cellStyle name="40% - Accent1 4 3 4 6" xfId="25398"/>
    <cellStyle name="40% - Accent1 4 3 4 6 2" xfId="25399"/>
    <cellStyle name="40% - Accent1 4 3 4 6 3" xfId="25400"/>
    <cellStyle name="40% - Accent1 4 3 4 7" xfId="25401"/>
    <cellStyle name="40% - Accent1 4 3 4 7 2" xfId="25402"/>
    <cellStyle name="40% - Accent1 4 3 4 8" xfId="25403"/>
    <cellStyle name="40% - Accent1 4 3 4 9" xfId="25404"/>
    <cellStyle name="40% - Accent1 4 3 5" xfId="8855"/>
    <cellStyle name="40% - Accent1 4 3 5 2" xfId="25405"/>
    <cellStyle name="40% - Accent1 4 3 5 2 2" xfId="25406"/>
    <cellStyle name="40% - Accent1 4 3 5 2 2 2" xfId="25407"/>
    <cellStyle name="40% - Accent1 4 3 5 2 2 3" xfId="25408"/>
    <cellStyle name="40% - Accent1 4 3 5 2 3" xfId="25409"/>
    <cellStyle name="40% - Accent1 4 3 5 2 3 2" xfId="25410"/>
    <cellStyle name="40% - Accent1 4 3 5 2 3 3" xfId="25411"/>
    <cellStyle name="40% - Accent1 4 3 5 2 4" xfId="25412"/>
    <cellStyle name="40% - Accent1 4 3 5 2 4 2" xfId="25413"/>
    <cellStyle name="40% - Accent1 4 3 5 2 5" xfId="25414"/>
    <cellStyle name="40% - Accent1 4 3 5 2 6" xfId="25415"/>
    <cellStyle name="40% - Accent1 4 3 5 3" xfId="25416"/>
    <cellStyle name="40% - Accent1 4 3 5 3 2" xfId="25417"/>
    <cellStyle name="40% - Accent1 4 3 5 3 2 2" xfId="25418"/>
    <cellStyle name="40% - Accent1 4 3 5 3 2 3" xfId="25419"/>
    <cellStyle name="40% - Accent1 4 3 5 3 3" xfId="25420"/>
    <cellStyle name="40% - Accent1 4 3 5 3 3 2" xfId="25421"/>
    <cellStyle name="40% - Accent1 4 3 5 3 3 3" xfId="25422"/>
    <cellStyle name="40% - Accent1 4 3 5 3 4" xfId="25423"/>
    <cellStyle name="40% - Accent1 4 3 5 3 4 2" xfId="25424"/>
    <cellStyle name="40% - Accent1 4 3 5 3 5" xfId="25425"/>
    <cellStyle name="40% - Accent1 4 3 5 3 6" xfId="25426"/>
    <cellStyle name="40% - Accent1 4 3 5 4" xfId="25427"/>
    <cellStyle name="40% - Accent1 4 3 5 4 2" xfId="25428"/>
    <cellStyle name="40% - Accent1 4 3 5 4 2 2" xfId="25429"/>
    <cellStyle name="40% - Accent1 4 3 5 4 2 3" xfId="25430"/>
    <cellStyle name="40% - Accent1 4 3 5 4 3" xfId="25431"/>
    <cellStyle name="40% - Accent1 4 3 5 4 3 2" xfId="25432"/>
    <cellStyle name="40% - Accent1 4 3 5 4 4" xfId="25433"/>
    <cellStyle name="40% - Accent1 4 3 5 4 5" xfId="25434"/>
    <cellStyle name="40% - Accent1 4 3 5 5" xfId="25435"/>
    <cellStyle name="40% - Accent1 4 3 5 5 2" xfId="25436"/>
    <cellStyle name="40% - Accent1 4 3 5 5 3" xfId="25437"/>
    <cellStyle name="40% - Accent1 4 3 5 6" xfId="25438"/>
    <cellStyle name="40% - Accent1 4 3 5 6 2" xfId="25439"/>
    <cellStyle name="40% - Accent1 4 3 5 6 3" xfId="25440"/>
    <cellStyle name="40% - Accent1 4 3 5 7" xfId="25441"/>
    <cellStyle name="40% - Accent1 4 3 5 7 2" xfId="25442"/>
    <cellStyle name="40% - Accent1 4 3 5 8" xfId="25443"/>
    <cellStyle name="40% - Accent1 4 3 5 9" xfId="25444"/>
    <cellStyle name="40% - Accent1 4 3 6" xfId="25445"/>
    <cellStyle name="40% - Accent1 4 3 6 2" xfId="25446"/>
    <cellStyle name="40% - Accent1 4 3 6 2 2" xfId="25447"/>
    <cellStyle name="40% - Accent1 4 3 6 2 3" xfId="25448"/>
    <cellStyle name="40% - Accent1 4 3 6 3" xfId="25449"/>
    <cellStyle name="40% - Accent1 4 3 6 3 2" xfId="25450"/>
    <cellStyle name="40% - Accent1 4 3 6 3 3" xfId="25451"/>
    <cellStyle name="40% - Accent1 4 3 6 4" xfId="25452"/>
    <cellStyle name="40% - Accent1 4 3 6 4 2" xfId="25453"/>
    <cellStyle name="40% - Accent1 4 3 6 5" xfId="25454"/>
    <cellStyle name="40% - Accent1 4 3 6 6" xfId="25455"/>
    <cellStyle name="40% - Accent1 4 3 7" xfId="25456"/>
    <cellStyle name="40% - Accent1 4 3 7 2" xfId="25457"/>
    <cellStyle name="40% - Accent1 4 3 7 2 2" xfId="25458"/>
    <cellStyle name="40% - Accent1 4 3 7 2 3" xfId="25459"/>
    <cellStyle name="40% - Accent1 4 3 7 3" xfId="25460"/>
    <cellStyle name="40% - Accent1 4 3 7 3 2" xfId="25461"/>
    <cellStyle name="40% - Accent1 4 3 7 3 3" xfId="25462"/>
    <cellStyle name="40% - Accent1 4 3 7 4" xfId="25463"/>
    <cellStyle name="40% - Accent1 4 3 7 4 2" xfId="25464"/>
    <cellStyle name="40% - Accent1 4 3 7 5" xfId="25465"/>
    <cellStyle name="40% - Accent1 4 3 7 6" xfId="25466"/>
    <cellStyle name="40% - Accent1 4 3 8" xfId="25467"/>
    <cellStyle name="40% - Accent1 4 3 8 2" xfId="25468"/>
    <cellStyle name="40% - Accent1 4 3 8 2 2" xfId="25469"/>
    <cellStyle name="40% - Accent1 4 3 8 2 3" xfId="25470"/>
    <cellStyle name="40% - Accent1 4 3 8 3" xfId="25471"/>
    <cellStyle name="40% - Accent1 4 3 8 3 2" xfId="25472"/>
    <cellStyle name="40% - Accent1 4 3 8 4" xfId="25473"/>
    <cellStyle name="40% - Accent1 4 3 8 5" xfId="25474"/>
    <cellStyle name="40% - Accent1 4 3 9" xfId="25475"/>
    <cellStyle name="40% - Accent1 4 3 9 2" xfId="25476"/>
    <cellStyle name="40% - Accent1 4 3 9 3" xfId="25477"/>
    <cellStyle name="40% - Accent1 4 4" xfId="1593"/>
    <cellStyle name="40% - Accent1 4 4 10" xfId="25478"/>
    <cellStyle name="40% - Accent1 4 4 10 2" xfId="25479"/>
    <cellStyle name="40% - Accent1 4 4 11" xfId="25480"/>
    <cellStyle name="40% - Accent1 4 4 12" xfId="25481"/>
    <cellStyle name="40% - Accent1 4 4 2" xfId="1594"/>
    <cellStyle name="40% - Accent1 4 4 2 10" xfId="25482"/>
    <cellStyle name="40% - Accent1 4 4 2 2" xfId="1595"/>
    <cellStyle name="40% - Accent1 4 4 2 2 2" xfId="25483"/>
    <cellStyle name="40% - Accent1 4 4 2 2 2 2" xfId="25484"/>
    <cellStyle name="40% - Accent1 4 4 2 2 2 2 2" xfId="25485"/>
    <cellStyle name="40% - Accent1 4 4 2 2 2 2 3" xfId="25486"/>
    <cellStyle name="40% - Accent1 4 4 2 2 2 3" xfId="25487"/>
    <cellStyle name="40% - Accent1 4 4 2 2 2 3 2" xfId="25488"/>
    <cellStyle name="40% - Accent1 4 4 2 2 2 3 3" xfId="25489"/>
    <cellStyle name="40% - Accent1 4 4 2 2 2 4" xfId="25490"/>
    <cellStyle name="40% - Accent1 4 4 2 2 2 4 2" xfId="25491"/>
    <cellStyle name="40% - Accent1 4 4 2 2 2 5" xfId="25492"/>
    <cellStyle name="40% - Accent1 4 4 2 2 2 6" xfId="25493"/>
    <cellStyle name="40% - Accent1 4 4 2 2 3" xfId="25494"/>
    <cellStyle name="40% - Accent1 4 4 2 2 3 2" xfId="25495"/>
    <cellStyle name="40% - Accent1 4 4 2 2 3 2 2" xfId="25496"/>
    <cellStyle name="40% - Accent1 4 4 2 2 3 2 3" xfId="25497"/>
    <cellStyle name="40% - Accent1 4 4 2 2 3 3" xfId="25498"/>
    <cellStyle name="40% - Accent1 4 4 2 2 3 3 2" xfId="25499"/>
    <cellStyle name="40% - Accent1 4 4 2 2 3 3 3" xfId="25500"/>
    <cellStyle name="40% - Accent1 4 4 2 2 3 4" xfId="25501"/>
    <cellStyle name="40% - Accent1 4 4 2 2 3 4 2" xfId="25502"/>
    <cellStyle name="40% - Accent1 4 4 2 2 3 5" xfId="25503"/>
    <cellStyle name="40% - Accent1 4 4 2 2 3 6" xfId="25504"/>
    <cellStyle name="40% - Accent1 4 4 2 2 4" xfId="25505"/>
    <cellStyle name="40% - Accent1 4 4 2 2 4 2" xfId="25506"/>
    <cellStyle name="40% - Accent1 4 4 2 2 4 2 2" xfId="25507"/>
    <cellStyle name="40% - Accent1 4 4 2 2 4 2 3" xfId="25508"/>
    <cellStyle name="40% - Accent1 4 4 2 2 4 3" xfId="25509"/>
    <cellStyle name="40% - Accent1 4 4 2 2 4 3 2" xfId="25510"/>
    <cellStyle name="40% - Accent1 4 4 2 2 4 4" xfId="25511"/>
    <cellStyle name="40% - Accent1 4 4 2 2 4 5" xfId="25512"/>
    <cellStyle name="40% - Accent1 4 4 2 2 5" xfId="25513"/>
    <cellStyle name="40% - Accent1 4 4 2 2 5 2" xfId="25514"/>
    <cellStyle name="40% - Accent1 4 4 2 2 5 3" xfId="25515"/>
    <cellStyle name="40% - Accent1 4 4 2 2 6" xfId="25516"/>
    <cellStyle name="40% - Accent1 4 4 2 2 6 2" xfId="25517"/>
    <cellStyle name="40% - Accent1 4 4 2 2 6 3" xfId="25518"/>
    <cellStyle name="40% - Accent1 4 4 2 2 7" xfId="25519"/>
    <cellStyle name="40% - Accent1 4 4 2 2 7 2" xfId="25520"/>
    <cellStyle name="40% - Accent1 4 4 2 2 8" xfId="25521"/>
    <cellStyle name="40% - Accent1 4 4 2 2 9" xfId="25522"/>
    <cellStyle name="40% - Accent1 4 4 2 3" xfId="25523"/>
    <cellStyle name="40% - Accent1 4 4 2 3 2" xfId="25524"/>
    <cellStyle name="40% - Accent1 4 4 2 3 2 2" xfId="25525"/>
    <cellStyle name="40% - Accent1 4 4 2 3 2 3" xfId="25526"/>
    <cellStyle name="40% - Accent1 4 4 2 3 3" xfId="25527"/>
    <cellStyle name="40% - Accent1 4 4 2 3 3 2" xfId="25528"/>
    <cellStyle name="40% - Accent1 4 4 2 3 3 3" xfId="25529"/>
    <cellStyle name="40% - Accent1 4 4 2 3 4" xfId="25530"/>
    <cellStyle name="40% - Accent1 4 4 2 3 4 2" xfId="25531"/>
    <cellStyle name="40% - Accent1 4 4 2 3 5" xfId="25532"/>
    <cellStyle name="40% - Accent1 4 4 2 3 6" xfId="25533"/>
    <cellStyle name="40% - Accent1 4 4 2 4" xfId="25534"/>
    <cellStyle name="40% - Accent1 4 4 2 4 2" xfId="25535"/>
    <cellStyle name="40% - Accent1 4 4 2 4 2 2" xfId="25536"/>
    <cellStyle name="40% - Accent1 4 4 2 4 2 3" xfId="25537"/>
    <cellStyle name="40% - Accent1 4 4 2 4 3" xfId="25538"/>
    <cellStyle name="40% - Accent1 4 4 2 4 3 2" xfId="25539"/>
    <cellStyle name="40% - Accent1 4 4 2 4 3 3" xfId="25540"/>
    <cellStyle name="40% - Accent1 4 4 2 4 4" xfId="25541"/>
    <cellStyle name="40% - Accent1 4 4 2 4 4 2" xfId="25542"/>
    <cellStyle name="40% - Accent1 4 4 2 4 5" xfId="25543"/>
    <cellStyle name="40% - Accent1 4 4 2 4 6" xfId="25544"/>
    <cellStyle name="40% - Accent1 4 4 2 5" xfId="25545"/>
    <cellStyle name="40% - Accent1 4 4 2 5 2" xfId="25546"/>
    <cellStyle name="40% - Accent1 4 4 2 5 2 2" xfId="25547"/>
    <cellStyle name="40% - Accent1 4 4 2 5 2 3" xfId="25548"/>
    <cellStyle name="40% - Accent1 4 4 2 5 3" xfId="25549"/>
    <cellStyle name="40% - Accent1 4 4 2 5 3 2" xfId="25550"/>
    <cellStyle name="40% - Accent1 4 4 2 5 4" xfId="25551"/>
    <cellStyle name="40% - Accent1 4 4 2 5 5" xfId="25552"/>
    <cellStyle name="40% - Accent1 4 4 2 6" xfId="25553"/>
    <cellStyle name="40% - Accent1 4 4 2 6 2" xfId="25554"/>
    <cellStyle name="40% - Accent1 4 4 2 6 3" xfId="25555"/>
    <cellStyle name="40% - Accent1 4 4 2 7" xfId="25556"/>
    <cellStyle name="40% - Accent1 4 4 2 7 2" xfId="25557"/>
    <cellStyle name="40% - Accent1 4 4 2 7 3" xfId="25558"/>
    <cellStyle name="40% - Accent1 4 4 2 8" xfId="25559"/>
    <cellStyle name="40% - Accent1 4 4 2 8 2" xfId="25560"/>
    <cellStyle name="40% - Accent1 4 4 2 9" xfId="25561"/>
    <cellStyle name="40% - Accent1 4 4 3" xfId="1596"/>
    <cellStyle name="40% - Accent1 4 4 3 2" xfId="25562"/>
    <cellStyle name="40% - Accent1 4 4 3 2 2" xfId="25563"/>
    <cellStyle name="40% - Accent1 4 4 3 2 2 2" xfId="25564"/>
    <cellStyle name="40% - Accent1 4 4 3 2 2 3" xfId="25565"/>
    <cellStyle name="40% - Accent1 4 4 3 2 3" xfId="25566"/>
    <cellStyle name="40% - Accent1 4 4 3 2 3 2" xfId="25567"/>
    <cellStyle name="40% - Accent1 4 4 3 2 3 3" xfId="25568"/>
    <cellStyle name="40% - Accent1 4 4 3 2 4" xfId="25569"/>
    <cellStyle name="40% - Accent1 4 4 3 2 4 2" xfId="25570"/>
    <cellStyle name="40% - Accent1 4 4 3 2 5" xfId="25571"/>
    <cellStyle name="40% - Accent1 4 4 3 2 6" xfId="25572"/>
    <cellStyle name="40% - Accent1 4 4 3 3" xfId="25573"/>
    <cellStyle name="40% - Accent1 4 4 3 3 2" xfId="25574"/>
    <cellStyle name="40% - Accent1 4 4 3 3 2 2" xfId="25575"/>
    <cellStyle name="40% - Accent1 4 4 3 3 2 3" xfId="25576"/>
    <cellStyle name="40% - Accent1 4 4 3 3 3" xfId="25577"/>
    <cellStyle name="40% - Accent1 4 4 3 3 3 2" xfId="25578"/>
    <cellStyle name="40% - Accent1 4 4 3 3 3 3" xfId="25579"/>
    <cellStyle name="40% - Accent1 4 4 3 3 4" xfId="25580"/>
    <cellStyle name="40% - Accent1 4 4 3 3 4 2" xfId="25581"/>
    <cellStyle name="40% - Accent1 4 4 3 3 5" xfId="25582"/>
    <cellStyle name="40% - Accent1 4 4 3 3 6" xfId="25583"/>
    <cellStyle name="40% - Accent1 4 4 3 4" xfId="25584"/>
    <cellStyle name="40% - Accent1 4 4 3 4 2" xfId="25585"/>
    <cellStyle name="40% - Accent1 4 4 3 4 2 2" xfId="25586"/>
    <cellStyle name="40% - Accent1 4 4 3 4 2 3" xfId="25587"/>
    <cellStyle name="40% - Accent1 4 4 3 4 3" xfId="25588"/>
    <cellStyle name="40% - Accent1 4 4 3 4 3 2" xfId="25589"/>
    <cellStyle name="40% - Accent1 4 4 3 4 4" xfId="25590"/>
    <cellStyle name="40% - Accent1 4 4 3 4 5" xfId="25591"/>
    <cellStyle name="40% - Accent1 4 4 3 5" xfId="25592"/>
    <cellStyle name="40% - Accent1 4 4 3 5 2" xfId="25593"/>
    <cellStyle name="40% - Accent1 4 4 3 5 3" xfId="25594"/>
    <cellStyle name="40% - Accent1 4 4 3 6" xfId="25595"/>
    <cellStyle name="40% - Accent1 4 4 3 6 2" xfId="25596"/>
    <cellStyle name="40% - Accent1 4 4 3 6 3" xfId="25597"/>
    <cellStyle name="40% - Accent1 4 4 3 7" xfId="25598"/>
    <cellStyle name="40% - Accent1 4 4 3 7 2" xfId="25599"/>
    <cellStyle name="40% - Accent1 4 4 3 8" xfId="25600"/>
    <cellStyle name="40% - Accent1 4 4 3 9" xfId="25601"/>
    <cellStyle name="40% - Accent1 4 4 4" xfId="25602"/>
    <cellStyle name="40% - Accent1 4 4 4 2" xfId="25603"/>
    <cellStyle name="40% - Accent1 4 4 4 2 2" xfId="25604"/>
    <cellStyle name="40% - Accent1 4 4 4 2 2 2" xfId="25605"/>
    <cellStyle name="40% - Accent1 4 4 4 2 2 3" xfId="25606"/>
    <cellStyle name="40% - Accent1 4 4 4 2 3" xfId="25607"/>
    <cellStyle name="40% - Accent1 4 4 4 2 3 2" xfId="25608"/>
    <cellStyle name="40% - Accent1 4 4 4 2 3 3" xfId="25609"/>
    <cellStyle name="40% - Accent1 4 4 4 2 4" xfId="25610"/>
    <cellStyle name="40% - Accent1 4 4 4 2 4 2" xfId="25611"/>
    <cellStyle name="40% - Accent1 4 4 4 2 5" xfId="25612"/>
    <cellStyle name="40% - Accent1 4 4 4 2 6" xfId="25613"/>
    <cellStyle name="40% - Accent1 4 4 4 3" xfId="25614"/>
    <cellStyle name="40% - Accent1 4 4 4 3 2" xfId="25615"/>
    <cellStyle name="40% - Accent1 4 4 4 3 2 2" xfId="25616"/>
    <cellStyle name="40% - Accent1 4 4 4 3 2 3" xfId="25617"/>
    <cellStyle name="40% - Accent1 4 4 4 3 3" xfId="25618"/>
    <cellStyle name="40% - Accent1 4 4 4 3 3 2" xfId="25619"/>
    <cellStyle name="40% - Accent1 4 4 4 3 3 3" xfId="25620"/>
    <cellStyle name="40% - Accent1 4 4 4 3 4" xfId="25621"/>
    <cellStyle name="40% - Accent1 4 4 4 3 4 2" xfId="25622"/>
    <cellStyle name="40% - Accent1 4 4 4 3 5" xfId="25623"/>
    <cellStyle name="40% - Accent1 4 4 4 3 6" xfId="25624"/>
    <cellStyle name="40% - Accent1 4 4 4 4" xfId="25625"/>
    <cellStyle name="40% - Accent1 4 4 4 4 2" xfId="25626"/>
    <cellStyle name="40% - Accent1 4 4 4 4 2 2" xfId="25627"/>
    <cellStyle name="40% - Accent1 4 4 4 4 2 3" xfId="25628"/>
    <cellStyle name="40% - Accent1 4 4 4 4 3" xfId="25629"/>
    <cellStyle name="40% - Accent1 4 4 4 4 3 2" xfId="25630"/>
    <cellStyle name="40% - Accent1 4 4 4 4 4" xfId="25631"/>
    <cellStyle name="40% - Accent1 4 4 4 4 5" xfId="25632"/>
    <cellStyle name="40% - Accent1 4 4 4 5" xfId="25633"/>
    <cellStyle name="40% - Accent1 4 4 4 5 2" xfId="25634"/>
    <cellStyle name="40% - Accent1 4 4 4 5 3" xfId="25635"/>
    <cellStyle name="40% - Accent1 4 4 4 6" xfId="25636"/>
    <cellStyle name="40% - Accent1 4 4 4 6 2" xfId="25637"/>
    <cellStyle name="40% - Accent1 4 4 4 6 3" xfId="25638"/>
    <cellStyle name="40% - Accent1 4 4 4 7" xfId="25639"/>
    <cellStyle name="40% - Accent1 4 4 4 7 2" xfId="25640"/>
    <cellStyle name="40% - Accent1 4 4 4 8" xfId="25641"/>
    <cellStyle name="40% - Accent1 4 4 4 9" xfId="25642"/>
    <cellStyle name="40% - Accent1 4 4 5" xfId="25643"/>
    <cellStyle name="40% - Accent1 4 4 5 2" xfId="25644"/>
    <cellStyle name="40% - Accent1 4 4 5 2 2" xfId="25645"/>
    <cellStyle name="40% - Accent1 4 4 5 2 3" xfId="25646"/>
    <cellStyle name="40% - Accent1 4 4 5 3" xfId="25647"/>
    <cellStyle name="40% - Accent1 4 4 5 3 2" xfId="25648"/>
    <cellStyle name="40% - Accent1 4 4 5 3 3" xfId="25649"/>
    <cellStyle name="40% - Accent1 4 4 5 4" xfId="25650"/>
    <cellStyle name="40% - Accent1 4 4 5 4 2" xfId="25651"/>
    <cellStyle name="40% - Accent1 4 4 5 5" xfId="25652"/>
    <cellStyle name="40% - Accent1 4 4 5 6" xfId="25653"/>
    <cellStyle name="40% - Accent1 4 4 6" xfId="25654"/>
    <cellStyle name="40% - Accent1 4 4 6 2" xfId="25655"/>
    <cellStyle name="40% - Accent1 4 4 6 2 2" xfId="25656"/>
    <cellStyle name="40% - Accent1 4 4 6 2 3" xfId="25657"/>
    <cellStyle name="40% - Accent1 4 4 6 3" xfId="25658"/>
    <cellStyle name="40% - Accent1 4 4 6 3 2" xfId="25659"/>
    <cellStyle name="40% - Accent1 4 4 6 3 3" xfId="25660"/>
    <cellStyle name="40% - Accent1 4 4 6 4" xfId="25661"/>
    <cellStyle name="40% - Accent1 4 4 6 4 2" xfId="25662"/>
    <cellStyle name="40% - Accent1 4 4 6 5" xfId="25663"/>
    <cellStyle name="40% - Accent1 4 4 6 6" xfId="25664"/>
    <cellStyle name="40% - Accent1 4 4 7" xfId="25665"/>
    <cellStyle name="40% - Accent1 4 4 7 2" xfId="25666"/>
    <cellStyle name="40% - Accent1 4 4 7 2 2" xfId="25667"/>
    <cellStyle name="40% - Accent1 4 4 7 2 3" xfId="25668"/>
    <cellStyle name="40% - Accent1 4 4 7 3" xfId="25669"/>
    <cellStyle name="40% - Accent1 4 4 7 3 2" xfId="25670"/>
    <cellStyle name="40% - Accent1 4 4 7 4" xfId="25671"/>
    <cellStyle name="40% - Accent1 4 4 7 5" xfId="25672"/>
    <cellStyle name="40% - Accent1 4 4 8" xfId="25673"/>
    <cellStyle name="40% - Accent1 4 4 8 2" xfId="25674"/>
    <cellStyle name="40% - Accent1 4 4 8 3" xfId="25675"/>
    <cellStyle name="40% - Accent1 4 4 9" xfId="25676"/>
    <cellStyle name="40% - Accent1 4 4 9 2" xfId="25677"/>
    <cellStyle name="40% - Accent1 4 4 9 3" xfId="25678"/>
    <cellStyle name="40% - Accent1 4 5" xfId="1597"/>
    <cellStyle name="40% - Accent1 4 5 10" xfId="25679"/>
    <cellStyle name="40% - Accent1 4 5 2" xfId="1598"/>
    <cellStyle name="40% - Accent1 4 5 2 2" xfId="25680"/>
    <cellStyle name="40% - Accent1 4 5 2 2 2" xfId="25681"/>
    <cellStyle name="40% - Accent1 4 5 2 2 2 2" xfId="25682"/>
    <cellStyle name="40% - Accent1 4 5 2 2 2 3" xfId="25683"/>
    <cellStyle name="40% - Accent1 4 5 2 2 3" xfId="25684"/>
    <cellStyle name="40% - Accent1 4 5 2 2 3 2" xfId="25685"/>
    <cellStyle name="40% - Accent1 4 5 2 2 3 3" xfId="25686"/>
    <cellStyle name="40% - Accent1 4 5 2 2 4" xfId="25687"/>
    <cellStyle name="40% - Accent1 4 5 2 2 4 2" xfId="25688"/>
    <cellStyle name="40% - Accent1 4 5 2 2 5" xfId="25689"/>
    <cellStyle name="40% - Accent1 4 5 2 2 6" xfId="25690"/>
    <cellStyle name="40% - Accent1 4 5 2 3" xfId="25691"/>
    <cellStyle name="40% - Accent1 4 5 2 3 2" xfId="25692"/>
    <cellStyle name="40% - Accent1 4 5 2 3 2 2" xfId="25693"/>
    <cellStyle name="40% - Accent1 4 5 2 3 2 3" xfId="25694"/>
    <cellStyle name="40% - Accent1 4 5 2 3 3" xfId="25695"/>
    <cellStyle name="40% - Accent1 4 5 2 3 3 2" xfId="25696"/>
    <cellStyle name="40% - Accent1 4 5 2 3 3 3" xfId="25697"/>
    <cellStyle name="40% - Accent1 4 5 2 3 4" xfId="25698"/>
    <cellStyle name="40% - Accent1 4 5 2 3 4 2" xfId="25699"/>
    <cellStyle name="40% - Accent1 4 5 2 3 5" xfId="25700"/>
    <cellStyle name="40% - Accent1 4 5 2 3 6" xfId="25701"/>
    <cellStyle name="40% - Accent1 4 5 2 4" xfId="25702"/>
    <cellStyle name="40% - Accent1 4 5 2 4 2" xfId="25703"/>
    <cellStyle name="40% - Accent1 4 5 2 4 2 2" xfId="25704"/>
    <cellStyle name="40% - Accent1 4 5 2 4 2 3" xfId="25705"/>
    <cellStyle name="40% - Accent1 4 5 2 4 3" xfId="25706"/>
    <cellStyle name="40% - Accent1 4 5 2 4 3 2" xfId="25707"/>
    <cellStyle name="40% - Accent1 4 5 2 4 4" xfId="25708"/>
    <cellStyle name="40% - Accent1 4 5 2 4 5" xfId="25709"/>
    <cellStyle name="40% - Accent1 4 5 2 5" xfId="25710"/>
    <cellStyle name="40% - Accent1 4 5 2 5 2" xfId="25711"/>
    <cellStyle name="40% - Accent1 4 5 2 5 3" xfId="25712"/>
    <cellStyle name="40% - Accent1 4 5 2 6" xfId="25713"/>
    <cellStyle name="40% - Accent1 4 5 2 6 2" xfId="25714"/>
    <cellStyle name="40% - Accent1 4 5 2 6 3" xfId="25715"/>
    <cellStyle name="40% - Accent1 4 5 2 7" xfId="25716"/>
    <cellStyle name="40% - Accent1 4 5 2 7 2" xfId="25717"/>
    <cellStyle name="40% - Accent1 4 5 2 8" xfId="25718"/>
    <cellStyle name="40% - Accent1 4 5 2 9" xfId="25719"/>
    <cellStyle name="40% - Accent1 4 5 3" xfId="25720"/>
    <cellStyle name="40% - Accent1 4 5 3 2" xfId="25721"/>
    <cellStyle name="40% - Accent1 4 5 3 2 2" xfId="25722"/>
    <cellStyle name="40% - Accent1 4 5 3 2 3" xfId="25723"/>
    <cellStyle name="40% - Accent1 4 5 3 3" xfId="25724"/>
    <cellStyle name="40% - Accent1 4 5 3 3 2" xfId="25725"/>
    <cellStyle name="40% - Accent1 4 5 3 3 3" xfId="25726"/>
    <cellStyle name="40% - Accent1 4 5 3 4" xfId="25727"/>
    <cellStyle name="40% - Accent1 4 5 3 4 2" xfId="25728"/>
    <cellStyle name="40% - Accent1 4 5 3 5" xfId="25729"/>
    <cellStyle name="40% - Accent1 4 5 3 6" xfId="25730"/>
    <cellStyle name="40% - Accent1 4 5 4" xfId="25731"/>
    <cellStyle name="40% - Accent1 4 5 4 2" xfId="25732"/>
    <cellStyle name="40% - Accent1 4 5 4 2 2" xfId="25733"/>
    <cellStyle name="40% - Accent1 4 5 4 2 3" xfId="25734"/>
    <cellStyle name="40% - Accent1 4 5 4 3" xfId="25735"/>
    <cellStyle name="40% - Accent1 4 5 4 3 2" xfId="25736"/>
    <cellStyle name="40% - Accent1 4 5 4 3 3" xfId="25737"/>
    <cellStyle name="40% - Accent1 4 5 4 4" xfId="25738"/>
    <cellStyle name="40% - Accent1 4 5 4 4 2" xfId="25739"/>
    <cellStyle name="40% - Accent1 4 5 4 5" xfId="25740"/>
    <cellStyle name="40% - Accent1 4 5 4 6" xfId="25741"/>
    <cellStyle name="40% - Accent1 4 5 5" xfId="25742"/>
    <cellStyle name="40% - Accent1 4 5 5 2" xfId="25743"/>
    <cellStyle name="40% - Accent1 4 5 5 2 2" xfId="25744"/>
    <cellStyle name="40% - Accent1 4 5 5 2 3" xfId="25745"/>
    <cellStyle name="40% - Accent1 4 5 5 3" xfId="25746"/>
    <cellStyle name="40% - Accent1 4 5 5 3 2" xfId="25747"/>
    <cellStyle name="40% - Accent1 4 5 5 4" xfId="25748"/>
    <cellStyle name="40% - Accent1 4 5 5 5" xfId="25749"/>
    <cellStyle name="40% - Accent1 4 5 6" xfId="25750"/>
    <cellStyle name="40% - Accent1 4 5 6 2" xfId="25751"/>
    <cellStyle name="40% - Accent1 4 5 6 3" xfId="25752"/>
    <cellStyle name="40% - Accent1 4 5 7" xfId="25753"/>
    <cellStyle name="40% - Accent1 4 5 7 2" xfId="25754"/>
    <cellStyle name="40% - Accent1 4 5 7 3" xfId="25755"/>
    <cellStyle name="40% - Accent1 4 5 8" xfId="25756"/>
    <cellStyle name="40% - Accent1 4 5 8 2" xfId="25757"/>
    <cellStyle name="40% - Accent1 4 5 9" xfId="25758"/>
    <cellStyle name="40% - Accent1 4 6" xfId="1599"/>
    <cellStyle name="40% - Accent1 4 6 2" xfId="25759"/>
    <cellStyle name="40% - Accent1 4 6 2 2" xfId="25760"/>
    <cellStyle name="40% - Accent1 4 6 2 2 2" xfId="25761"/>
    <cellStyle name="40% - Accent1 4 6 2 2 3" xfId="25762"/>
    <cellStyle name="40% - Accent1 4 6 2 3" xfId="25763"/>
    <cellStyle name="40% - Accent1 4 6 2 3 2" xfId="25764"/>
    <cellStyle name="40% - Accent1 4 6 2 3 3" xfId="25765"/>
    <cellStyle name="40% - Accent1 4 6 2 4" xfId="25766"/>
    <cellStyle name="40% - Accent1 4 6 2 4 2" xfId="25767"/>
    <cellStyle name="40% - Accent1 4 6 2 5" xfId="25768"/>
    <cellStyle name="40% - Accent1 4 6 2 6" xfId="25769"/>
    <cellStyle name="40% - Accent1 4 6 3" xfId="25770"/>
    <cellStyle name="40% - Accent1 4 6 3 2" xfId="25771"/>
    <cellStyle name="40% - Accent1 4 6 3 2 2" xfId="25772"/>
    <cellStyle name="40% - Accent1 4 6 3 2 3" xfId="25773"/>
    <cellStyle name="40% - Accent1 4 6 3 3" xfId="25774"/>
    <cellStyle name="40% - Accent1 4 6 3 3 2" xfId="25775"/>
    <cellStyle name="40% - Accent1 4 6 3 3 3" xfId="25776"/>
    <cellStyle name="40% - Accent1 4 6 3 4" xfId="25777"/>
    <cellStyle name="40% - Accent1 4 6 3 4 2" xfId="25778"/>
    <cellStyle name="40% - Accent1 4 6 3 5" xfId="25779"/>
    <cellStyle name="40% - Accent1 4 6 3 6" xfId="25780"/>
    <cellStyle name="40% - Accent1 4 6 4" xfId="25781"/>
    <cellStyle name="40% - Accent1 4 6 4 2" xfId="25782"/>
    <cellStyle name="40% - Accent1 4 6 4 2 2" xfId="25783"/>
    <cellStyle name="40% - Accent1 4 6 4 2 3" xfId="25784"/>
    <cellStyle name="40% - Accent1 4 6 4 3" xfId="25785"/>
    <cellStyle name="40% - Accent1 4 6 4 3 2" xfId="25786"/>
    <cellStyle name="40% - Accent1 4 6 4 4" xfId="25787"/>
    <cellStyle name="40% - Accent1 4 6 4 5" xfId="25788"/>
    <cellStyle name="40% - Accent1 4 6 5" xfId="25789"/>
    <cellStyle name="40% - Accent1 4 6 5 2" xfId="25790"/>
    <cellStyle name="40% - Accent1 4 6 5 3" xfId="25791"/>
    <cellStyle name="40% - Accent1 4 6 6" xfId="25792"/>
    <cellStyle name="40% - Accent1 4 6 6 2" xfId="25793"/>
    <cellStyle name="40% - Accent1 4 6 6 3" xfId="25794"/>
    <cellStyle name="40% - Accent1 4 6 7" xfId="25795"/>
    <cellStyle name="40% - Accent1 4 6 7 2" xfId="25796"/>
    <cellStyle name="40% - Accent1 4 6 8" xfId="25797"/>
    <cellStyle name="40% - Accent1 4 6 9" xfId="25798"/>
    <cellStyle name="40% - Accent1 4 7" xfId="13589"/>
    <cellStyle name="40% - Accent1 4 7 2" xfId="25799"/>
    <cellStyle name="40% - Accent1 4 7 2 2" xfId="25800"/>
    <cellStyle name="40% - Accent1 4 7 2 2 2" xfId="25801"/>
    <cellStyle name="40% - Accent1 4 7 2 2 3" xfId="25802"/>
    <cellStyle name="40% - Accent1 4 7 2 3" xfId="25803"/>
    <cellStyle name="40% - Accent1 4 7 2 3 2" xfId="25804"/>
    <cellStyle name="40% - Accent1 4 7 2 3 3" xfId="25805"/>
    <cellStyle name="40% - Accent1 4 7 2 4" xfId="25806"/>
    <cellStyle name="40% - Accent1 4 7 2 4 2" xfId="25807"/>
    <cellStyle name="40% - Accent1 4 7 2 5" xfId="25808"/>
    <cellStyle name="40% - Accent1 4 7 2 6" xfId="25809"/>
    <cellStyle name="40% - Accent1 4 7 3" xfId="25810"/>
    <cellStyle name="40% - Accent1 4 7 3 2" xfId="25811"/>
    <cellStyle name="40% - Accent1 4 7 3 2 2" xfId="25812"/>
    <cellStyle name="40% - Accent1 4 7 3 2 3" xfId="25813"/>
    <cellStyle name="40% - Accent1 4 7 3 3" xfId="25814"/>
    <cellStyle name="40% - Accent1 4 7 3 3 2" xfId="25815"/>
    <cellStyle name="40% - Accent1 4 7 3 3 3" xfId="25816"/>
    <cellStyle name="40% - Accent1 4 7 3 4" xfId="25817"/>
    <cellStyle name="40% - Accent1 4 7 3 4 2" xfId="25818"/>
    <cellStyle name="40% - Accent1 4 7 3 5" xfId="25819"/>
    <cellStyle name="40% - Accent1 4 7 3 6" xfId="25820"/>
    <cellStyle name="40% - Accent1 4 7 4" xfId="25821"/>
    <cellStyle name="40% - Accent1 4 7 4 2" xfId="25822"/>
    <cellStyle name="40% - Accent1 4 7 4 2 2" xfId="25823"/>
    <cellStyle name="40% - Accent1 4 7 4 2 3" xfId="25824"/>
    <cellStyle name="40% - Accent1 4 7 4 3" xfId="25825"/>
    <cellStyle name="40% - Accent1 4 7 4 3 2" xfId="25826"/>
    <cellStyle name="40% - Accent1 4 7 4 4" xfId="25827"/>
    <cellStyle name="40% - Accent1 4 7 4 5" xfId="25828"/>
    <cellStyle name="40% - Accent1 4 7 5" xfId="25829"/>
    <cellStyle name="40% - Accent1 4 7 5 2" xfId="25830"/>
    <cellStyle name="40% - Accent1 4 7 5 3" xfId="25831"/>
    <cellStyle name="40% - Accent1 4 7 6" xfId="25832"/>
    <cellStyle name="40% - Accent1 4 7 6 2" xfId="25833"/>
    <cellStyle name="40% - Accent1 4 7 6 3" xfId="25834"/>
    <cellStyle name="40% - Accent1 4 7 7" xfId="25835"/>
    <cellStyle name="40% - Accent1 4 7 7 2" xfId="25836"/>
    <cellStyle name="40% - Accent1 4 7 8" xfId="25837"/>
    <cellStyle name="40% - Accent1 4 7 9" xfId="25838"/>
    <cellStyle name="40% - Accent1 4 8" xfId="25839"/>
    <cellStyle name="40% - Accent1 4 8 2" xfId="25840"/>
    <cellStyle name="40% - Accent1 4 8 2 2" xfId="25841"/>
    <cellStyle name="40% - Accent1 4 8 2 3" xfId="25842"/>
    <cellStyle name="40% - Accent1 4 8 3" xfId="25843"/>
    <cellStyle name="40% - Accent1 4 8 3 2" xfId="25844"/>
    <cellStyle name="40% - Accent1 4 8 3 3" xfId="25845"/>
    <cellStyle name="40% - Accent1 4 8 4" xfId="25846"/>
    <cellStyle name="40% - Accent1 4 8 4 2" xfId="25847"/>
    <cellStyle name="40% - Accent1 4 8 5" xfId="25848"/>
    <cellStyle name="40% - Accent1 4 8 6" xfId="25849"/>
    <cellStyle name="40% - Accent1 4 9" xfId="25850"/>
    <cellStyle name="40% - Accent1 4 9 2" xfId="25851"/>
    <cellStyle name="40% - Accent1 4 9 2 2" xfId="25852"/>
    <cellStyle name="40% - Accent1 4 9 2 3" xfId="25853"/>
    <cellStyle name="40% - Accent1 4 9 3" xfId="25854"/>
    <cellStyle name="40% - Accent1 4 9 3 2" xfId="25855"/>
    <cellStyle name="40% - Accent1 4 9 3 3" xfId="25856"/>
    <cellStyle name="40% - Accent1 4 9 4" xfId="25857"/>
    <cellStyle name="40% - Accent1 4 9 4 2" xfId="25858"/>
    <cellStyle name="40% - Accent1 4 9 5" xfId="25859"/>
    <cellStyle name="40% - Accent1 4 9 6" xfId="2586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xfId="62038" builtinId="35" customBuiltin="1"/>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14569"/>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14570"/>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14571"/>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861"/>
    <cellStyle name="40% - Accent2 4 10 2" xfId="25862"/>
    <cellStyle name="40% - Accent2 4 10 2 2" xfId="25863"/>
    <cellStyle name="40% - Accent2 4 10 2 3" xfId="25864"/>
    <cellStyle name="40% - Accent2 4 10 3" xfId="25865"/>
    <cellStyle name="40% - Accent2 4 10 3 2" xfId="25866"/>
    <cellStyle name="40% - Accent2 4 10 4" xfId="25867"/>
    <cellStyle name="40% - Accent2 4 10 5" xfId="25868"/>
    <cellStyle name="40% - Accent2 4 11" xfId="25869"/>
    <cellStyle name="40% - Accent2 4 11 2" xfId="25870"/>
    <cellStyle name="40% - Accent2 4 11 3" xfId="25871"/>
    <cellStyle name="40% - Accent2 4 12" xfId="25872"/>
    <cellStyle name="40% - Accent2 4 12 2" xfId="25873"/>
    <cellStyle name="40% - Accent2 4 12 3" xfId="25874"/>
    <cellStyle name="40% - Accent2 4 13" xfId="25875"/>
    <cellStyle name="40% - Accent2 4 13 2" xfId="25876"/>
    <cellStyle name="40% - Accent2 4 14" xfId="25877"/>
    <cellStyle name="40% - Accent2 4 15" xfId="25878"/>
    <cellStyle name="40% - Accent2 4 16" xfId="25879"/>
    <cellStyle name="40% - Accent2 4 2" xfId="1786"/>
    <cellStyle name="40% - Accent2 4 2 10" xfId="25880"/>
    <cellStyle name="40% - Accent2 4 2 10 2" xfId="25881"/>
    <cellStyle name="40% - Accent2 4 2 10 3" xfId="25882"/>
    <cellStyle name="40% - Accent2 4 2 11" xfId="25883"/>
    <cellStyle name="40% - Accent2 4 2 11 2" xfId="25884"/>
    <cellStyle name="40% - Accent2 4 2 11 3" xfId="25885"/>
    <cellStyle name="40% - Accent2 4 2 12" xfId="25886"/>
    <cellStyle name="40% - Accent2 4 2 12 2" xfId="25887"/>
    <cellStyle name="40% - Accent2 4 2 13" xfId="25888"/>
    <cellStyle name="40% - Accent2 4 2 14" xfId="25889"/>
    <cellStyle name="40% - Accent2 4 2 15" xfId="25890"/>
    <cellStyle name="40% - Accent2 4 2 2" xfId="1787"/>
    <cellStyle name="40% - Accent2 4 2 2 10" xfId="25891"/>
    <cellStyle name="40% - Accent2 4 2 2 10 2" xfId="25892"/>
    <cellStyle name="40% - Accent2 4 2 2 10 3" xfId="25893"/>
    <cellStyle name="40% - Accent2 4 2 2 11" xfId="25894"/>
    <cellStyle name="40% - Accent2 4 2 2 11 2" xfId="25895"/>
    <cellStyle name="40% - Accent2 4 2 2 12" xfId="25896"/>
    <cellStyle name="40% - Accent2 4 2 2 13" xfId="25897"/>
    <cellStyle name="40% - Accent2 4 2 2 2" xfId="1788"/>
    <cellStyle name="40% - Accent2 4 2 2 2 10" xfId="25898"/>
    <cellStyle name="40% - Accent2 4 2 2 2 10 2" xfId="25899"/>
    <cellStyle name="40% - Accent2 4 2 2 2 11" xfId="25900"/>
    <cellStyle name="40% - Accent2 4 2 2 2 12" xfId="25901"/>
    <cellStyle name="40% - Accent2 4 2 2 2 2" xfId="1789"/>
    <cellStyle name="40% - Accent2 4 2 2 2 2 10" xfId="25902"/>
    <cellStyle name="40% - Accent2 4 2 2 2 2 2" xfId="1790"/>
    <cellStyle name="40% - Accent2 4 2 2 2 2 2 2" xfId="25903"/>
    <cellStyle name="40% - Accent2 4 2 2 2 2 2 2 2" xfId="25904"/>
    <cellStyle name="40% - Accent2 4 2 2 2 2 2 2 2 2" xfId="25905"/>
    <cellStyle name="40% - Accent2 4 2 2 2 2 2 2 2 3" xfId="25906"/>
    <cellStyle name="40% - Accent2 4 2 2 2 2 2 2 3" xfId="25907"/>
    <cellStyle name="40% - Accent2 4 2 2 2 2 2 2 3 2" xfId="25908"/>
    <cellStyle name="40% - Accent2 4 2 2 2 2 2 2 3 3" xfId="25909"/>
    <cellStyle name="40% - Accent2 4 2 2 2 2 2 2 4" xfId="25910"/>
    <cellStyle name="40% - Accent2 4 2 2 2 2 2 2 4 2" xfId="25911"/>
    <cellStyle name="40% - Accent2 4 2 2 2 2 2 2 5" xfId="25912"/>
    <cellStyle name="40% - Accent2 4 2 2 2 2 2 2 6" xfId="25913"/>
    <cellStyle name="40% - Accent2 4 2 2 2 2 2 3" xfId="25914"/>
    <cellStyle name="40% - Accent2 4 2 2 2 2 2 3 2" xfId="25915"/>
    <cellStyle name="40% - Accent2 4 2 2 2 2 2 3 2 2" xfId="25916"/>
    <cellStyle name="40% - Accent2 4 2 2 2 2 2 3 2 3" xfId="25917"/>
    <cellStyle name="40% - Accent2 4 2 2 2 2 2 3 3" xfId="25918"/>
    <cellStyle name="40% - Accent2 4 2 2 2 2 2 3 3 2" xfId="25919"/>
    <cellStyle name="40% - Accent2 4 2 2 2 2 2 3 3 3" xfId="25920"/>
    <cellStyle name="40% - Accent2 4 2 2 2 2 2 3 4" xfId="25921"/>
    <cellStyle name="40% - Accent2 4 2 2 2 2 2 3 4 2" xfId="25922"/>
    <cellStyle name="40% - Accent2 4 2 2 2 2 2 3 5" xfId="25923"/>
    <cellStyle name="40% - Accent2 4 2 2 2 2 2 3 6" xfId="25924"/>
    <cellStyle name="40% - Accent2 4 2 2 2 2 2 4" xfId="25925"/>
    <cellStyle name="40% - Accent2 4 2 2 2 2 2 4 2" xfId="25926"/>
    <cellStyle name="40% - Accent2 4 2 2 2 2 2 4 2 2" xfId="25927"/>
    <cellStyle name="40% - Accent2 4 2 2 2 2 2 4 2 3" xfId="25928"/>
    <cellStyle name="40% - Accent2 4 2 2 2 2 2 4 3" xfId="25929"/>
    <cellStyle name="40% - Accent2 4 2 2 2 2 2 4 3 2" xfId="25930"/>
    <cellStyle name="40% - Accent2 4 2 2 2 2 2 4 4" xfId="25931"/>
    <cellStyle name="40% - Accent2 4 2 2 2 2 2 4 5" xfId="25932"/>
    <cellStyle name="40% - Accent2 4 2 2 2 2 2 5" xfId="25933"/>
    <cellStyle name="40% - Accent2 4 2 2 2 2 2 5 2" xfId="25934"/>
    <cellStyle name="40% - Accent2 4 2 2 2 2 2 5 3" xfId="25935"/>
    <cellStyle name="40% - Accent2 4 2 2 2 2 2 6" xfId="25936"/>
    <cellStyle name="40% - Accent2 4 2 2 2 2 2 6 2" xfId="25937"/>
    <cellStyle name="40% - Accent2 4 2 2 2 2 2 6 3" xfId="25938"/>
    <cellStyle name="40% - Accent2 4 2 2 2 2 2 7" xfId="25939"/>
    <cellStyle name="40% - Accent2 4 2 2 2 2 2 7 2" xfId="25940"/>
    <cellStyle name="40% - Accent2 4 2 2 2 2 2 8" xfId="25941"/>
    <cellStyle name="40% - Accent2 4 2 2 2 2 2 9" xfId="25942"/>
    <cellStyle name="40% - Accent2 4 2 2 2 2 3" xfId="25943"/>
    <cellStyle name="40% - Accent2 4 2 2 2 2 3 2" xfId="25944"/>
    <cellStyle name="40% - Accent2 4 2 2 2 2 3 2 2" xfId="25945"/>
    <cellStyle name="40% - Accent2 4 2 2 2 2 3 2 3" xfId="25946"/>
    <cellStyle name="40% - Accent2 4 2 2 2 2 3 3" xfId="25947"/>
    <cellStyle name="40% - Accent2 4 2 2 2 2 3 3 2" xfId="25948"/>
    <cellStyle name="40% - Accent2 4 2 2 2 2 3 3 3" xfId="25949"/>
    <cellStyle name="40% - Accent2 4 2 2 2 2 3 4" xfId="25950"/>
    <cellStyle name="40% - Accent2 4 2 2 2 2 3 4 2" xfId="25951"/>
    <cellStyle name="40% - Accent2 4 2 2 2 2 3 5" xfId="25952"/>
    <cellStyle name="40% - Accent2 4 2 2 2 2 3 6" xfId="25953"/>
    <cellStyle name="40% - Accent2 4 2 2 2 2 4" xfId="25954"/>
    <cellStyle name="40% - Accent2 4 2 2 2 2 4 2" xfId="25955"/>
    <cellStyle name="40% - Accent2 4 2 2 2 2 4 2 2" xfId="25956"/>
    <cellStyle name="40% - Accent2 4 2 2 2 2 4 2 3" xfId="25957"/>
    <cellStyle name="40% - Accent2 4 2 2 2 2 4 3" xfId="25958"/>
    <cellStyle name="40% - Accent2 4 2 2 2 2 4 3 2" xfId="25959"/>
    <cellStyle name="40% - Accent2 4 2 2 2 2 4 3 3" xfId="25960"/>
    <cellStyle name="40% - Accent2 4 2 2 2 2 4 4" xfId="25961"/>
    <cellStyle name="40% - Accent2 4 2 2 2 2 4 4 2" xfId="25962"/>
    <cellStyle name="40% - Accent2 4 2 2 2 2 4 5" xfId="25963"/>
    <cellStyle name="40% - Accent2 4 2 2 2 2 4 6" xfId="25964"/>
    <cellStyle name="40% - Accent2 4 2 2 2 2 5" xfId="25965"/>
    <cellStyle name="40% - Accent2 4 2 2 2 2 5 2" xfId="25966"/>
    <cellStyle name="40% - Accent2 4 2 2 2 2 5 2 2" xfId="25967"/>
    <cellStyle name="40% - Accent2 4 2 2 2 2 5 2 3" xfId="25968"/>
    <cellStyle name="40% - Accent2 4 2 2 2 2 5 3" xfId="25969"/>
    <cellStyle name="40% - Accent2 4 2 2 2 2 5 3 2" xfId="25970"/>
    <cellStyle name="40% - Accent2 4 2 2 2 2 5 4" xfId="25971"/>
    <cellStyle name="40% - Accent2 4 2 2 2 2 5 5" xfId="25972"/>
    <cellStyle name="40% - Accent2 4 2 2 2 2 6" xfId="25973"/>
    <cellStyle name="40% - Accent2 4 2 2 2 2 6 2" xfId="25974"/>
    <cellStyle name="40% - Accent2 4 2 2 2 2 6 3" xfId="25975"/>
    <cellStyle name="40% - Accent2 4 2 2 2 2 7" xfId="25976"/>
    <cellStyle name="40% - Accent2 4 2 2 2 2 7 2" xfId="25977"/>
    <cellStyle name="40% - Accent2 4 2 2 2 2 7 3" xfId="25978"/>
    <cellStyle name="40% - Accent2 4 2 2 2 2 8" xfId="25979"/>
    <cellStyle name="40% - Accent2 4 2 2 2 2 8 2" xfId="25980"/>
    <cellStyle name="40% - Accent2 4 2 2 2 2 9" xfId="25981"/>
    <cellStyle name="40% - Accent2 4 2 2 2 3" xfId="1791"/>
    <cellStyle name="40% - Accent2 4 2 2 2 3 2" xfId="25982"/>
    <cellStyle name="40% - Accent2 4 2 2 2 3 2 2" xfId="25983"/>
    <cellStyle name="40% - Accent2 4 2 2 2 3 2 2 2" xfId="25984"/>
    <cellStyle name="40% - Accent2 4 2 2 2 3 2 2 3" xfId="25985"/>
    <cellStyle name="40% - Accent2 4 2 2 2 3 2 3" xfId="25986"/>
    <cellStyle name="40% - Accent2 4 2 2 2 3 2 3 2" xfId="25987"/>
    <cellStyle name="40% - Accent2 4 2 2 2 3 2 3 3" xfId="25988"/>
    <cellStyle name="40% - Accent2 4 2 2 2 3 2 4" xfId="25989"/>
    <cellStyle name="40% - Accent2 4 2 2 2 3 2 4 2" xfId="25990"/>
    <cellStyle name="40% - Accent2 4 2 2 2 3 2 5" xfId="25991"/>
    <cellStyle name="40% - Accent2 4 2 2 2 3 2 6" xfId="25992"/>
    <cellStyle name="40% - Accent2 4 2 2 2 3 3" xfId="25993"/>
    <cellStyle name="40% - Accent2 4 2 2 2 3 3 2" xfId="25994"/>
    <cellStyle name="40% - Accent2 4 2 2 2 3 3 2 2" xfId="25995"/>
    <cellStyle name="40% - Accent2 4 2 2 2 3 3 2 3" xfId="25996"/>
    <cellStyle name="40% - Accent2 4 2 2 2 3 3 3" xfId="25997"/>
    <cellStyle name="40% - Accent2 4 2 2 2 3 3 3 2" xfId="25998"/>
    <cellStyle name="40% - Accent2 4 2 2 2 3 3 3 3" xfId="25999"/>
    <cellStyle name="40% - Accent2 4 2 2 2 3 3 4" xfId="26000"/>
    <cellStyle name="40% - Accent2 4 2 2 2 3 3 4 2" xfId="26001"/>
    <cellStyle name="40% - Accent2 4 2 2 2 3 3 5" xfId="26002"/>
    <cellStyle name="40% - Accent2 4 2 2 2 3 3 6" xfId="26003"/>
    <cellStyle name="40% - Accent2 4 2 2 2 3 4" xfId="26004"/>
    <cellStyle name="40% - Accent2 4 2 2 2 3 4 2" xfId="26005"/>
    <cellStyle name="40% - Accent2 4 2 2 2 3 4 2 2" xfId="26006"/>
    <cellStyle name="40% - Accent2 4 2 2 2 3 4 2 3" xfId="26007"/>
    <cellStyle name="40% - Accent2 4 2 2 2 3 4 3" xfId="26008"/>
    <cellStyle name="40% - Accent2 4 2 2 2 3 4 3 2" xfId="26009"/>
    <cellStyle name="40% - Accent2 4 2 2 2 3 4 4" xfId="26010"/>
    <cellStyle name="40% - Accent2 4 2 2 2 3 4 5" xfId="26011"/>
    <cellStyle name="40% - Accent2 4 2 2 2 3 5" xfId="26012"/>
    <cellStyle name="40% - Accent2 4 2 2 2 3 5 2" xfId="26013"/>
    <cellStyle name="40% - Accent2 4 2 2 2 3 5 3" xfId="26014"/>
    <cellStyle name="40% - Accent2 4 2 2 2 3 6" xfId="26015"/>
    <cellStyle name="40% - Accent2 4 2 2 2 3 6 2" xfId="26016"/>
    <cellStyle name="40% - Accent2 4 2 2 2 3 6 3" xfId="26017"/>
    <cellStyle name="40% - Accent2 4 2 2 2 3 7" xfId="26018"/>
    <cellStyle name="40% - Accent2 4 2 2 2 3 7 2" xfId="26019"/>
    <cellStyle name="40% - Accent2 4 2 2 2 3 8" xfId="26020"/>
    <cellStyle name="40% - Accent2 4 2 2 2 3 9" xfId="26021"/>
    <cellStyle name="40% - Accent2 4 2 2 2 4" xfId="26022"/>
    <cellStyle name="40% - Accent2 4 2 2 2 4 2" xfId="26023"/>
    <cellStyle name="40% - Accent2 4 2 2 2 4 2 2" xfId="26024"/>
    <cellStyle name="40% - Accent2 4 2 2 2 4 2 2 2" xfId="26025"/>
    <cellStyle name="40% - Accent2 4 2 2 2 4 2 2 3" xfId="26026"/>
    <cellStyle name="40% - Accent2 4 2 2 2 4 2 3" xfId="26027"/>
    <cellStyle name="40% - Accent2 4 2 2 2 4 2 3 2" xfId="26028"/>
    <cellStyle name="40% - Accent2 4 2 2 2 4 2 3 3" xfId="26029"/>
    <cellStyle name="40% - Accent2 4 2 2 2 4 2 4" xfId="26030"/>
    <cellStyle name="40% - Accent2 4 2 2 2 4 2 4 2" xfId="26031"/>
    <cellStyle name="40% - Accent2 4 2 2 2 4 2 5" xfId="26032"/>
    <cellStyle name="40% - Accent2 4 2 2 2 4 2 6" xfId="26033"/>
    <cellStyle name="40% - Accent2 4 2 2 2 4 3" xfId="26034"/>
    <cellStyle name="40% - Accent2 4 2 2 2 4 3 2" xfId="26035"/>
    <cellStyle name="40% - Accent2 4 2 2 2 4 3 2 2" xfId="26036"/>
    <cellStyle name="40% - Accent2 4 2 2 2 4 3 2 3" xfId="26037"/>
    <cellStyle name="40% - Accent2 4 2 2 2 4 3 3" xfId="26038"/>
    <cellStyle name="40% - Accent2 4 2 2 2 4 3 3 2" xfId="26039"/>
    <cellStyle name="40% - Accent2 4 2 2 2 4 3 3 3" xfId="26040"/>
    <cellStyle name="40% - Accent2 4 2 2 2 4 3 4" xfId="26041"/>
    <cellStyle name="40% - Accent2 4 2 2 2 4 3 4 2" xfId="26042"/>
    <cellStyle name="40% - Accent2 4 2 2 2 4 3 5" xfId="26043"/>
    <cellStyle name="40% - Accent2 4 2 2 2 4 3 6" xfId="26044"/>
    <cellStyle name="40% - Accent2 4 2 2 2 4 4" xfId="26045"/>
    <cellStyle name="40% - Accent2 4 2 2 2 4 4 2" xfId="26046"/>
    <cellStyle name="40% - Accent2 4 2 2 2 4 4 2 2" xfId="26047"/>
    <cellStyle name="40% - Accent2 4 2 2 2 4 4 2 3" xfId="26048"/>
    <cellStyle name="40% - Accent2 4 2 2 2 4 4 3" xfId="26049"/>
    <cellStyle name="40% - Accent2 4 2 2 2 4 4 3 2" xfId="26050"/>
    <cellStyle name="40% - Accent2 4 2 2 2 4 4 4" xfId="26051"/>
    <cellStyle name="40% - Accent2 4 2 2 2 4 4 5" xfId="26052"/>
    <cellStyle name="40% - Accent2 4 2 2 2 4 5" xfId="26053"/>
    <cellStyle name="40% - Accent2 4 2 2 2 4 5 2" xfId="26054"/>
    <cellStyle name="40% - Accent2 4 2 2 2 4 5 3" xfId="26055"/>
    <cellStyle name="40% - Accent2 4 2 2 2 4 6" xfId="26056"/>
    <cellStyle name="40% - Accent2 4 2 2 2 4 6 2" xfId="26057"/>
    <cellStyle name="40% - Accent2 4 2 2 2 4 6 3" xfId="26058"/>
    <cellStyle name="40% - Accent2 4 2 2 2 4 7" xfId="26059"/>
    <cellStyle name="40% - Accent2 4 2 2 2 4 7 2" xfId="26060"/>
    <cellStyle name="40% - Accent2 4 2 2 2 4 8" xfId="26061"/>
    <cellStyle name="40% - Accent2 4 2 2 2 4 9" xfId="26062"/>
    <cellStyle name="40% - Accent2 4 2 2 2 5" xfId="26063"/>
    <cellStyle name="40% - Accent2 4 2 2 2 5 2" xfId="26064"/>
    <cellStyle name="40% - Accent2 4 2 2 2 5 2 2" xfId="26065"/>
    <cellStyle name="40% - Accent2 4 2 2 2 5 2 3" xfId="26066"/>
    <cellStyle name="40% - Accent2 4 2 2 2 5 3" xfId="26067"/>
    <cellStyle name="40% - Accent2 4 2 2 2 5 3 2" xfId="26068"/>
    <cellStyle name="40% - Accent2 4 2 2 2 5 3 3" xfId="26069"/>
    <cellStyle name="40% - Accent2 4 2 2 2 5 4" xfId="26070"/>
    <cellStyle name="40% - Accent2 4 2 2 2 5 4 2" xfId="26071"/>
    <cellStyle name="40% - Accent2 4 2 2 2 5 5" xfId="26072"/>
    <cellStyle name="40% - Accent2 4 2 2 2 5 6" xfId="26073"/>
    <cellStyle name="40% - Accent2 4 2 2 2 6" xfId="26074"/>
    <cellStyle name="40% - Accent2 4 2 2 2 6 2" xfId="26075"/>
    <cellStyle name="40% - Accent2 4 2 2 2 6 2 2" xfId="26076"/>
    <cellStyle name="40% - Accent2 4 2 2 2 6 2 3" xfId="26077"/>
    <cellStyle name="40% - Accent2 4 2 2 2 6 3" xfId="26078"/>
    <cellStyle name="40% - Accent2 4 2 2 2 6 3 2" xfId="26079"/>
    <cellStyle name="40% - Accent2 4 2 2 2 6 3 3" xfId="26080"/>
    <cellStyle name="40% - Accent2 4 2 2 2 6 4" xfId="26081"/>
    <cellStyle name="40% - Accent2 4 2 2 2 6 4 2" xfId="26082"/>
    <cellStyle name="40% - Accent2 4 2 2 2 6 5" xfId="26083"/>
    <cellStyle name="40% - Accent2 4 2 2 2 6 6" xfId="26084"/>
    <cellStyle name="40% - Accent2 4 2 2 2 7" xfId="26085"/>
    <cellStyle name="40% - Accent2 4 2 2 2 7 2" xfId="26086"/>
    <cellStyle name="40% - Accent2 4 2 2 2 7 2 2" xfId="26087"/>
    <cellStyle name="40% - Accent2 4 2 2 2 7 2 3" xfId="26088"/>
    <cellStyle name="40% - Accent2 4 2 2 2 7 3" xfId="26089"/>
    <cellStyle name="40% - Accent2 4 2 2 2 7 3 2" xfId="26090"/>
    <cellStyle name="40% - Accent2 4 2 2 2 7 4" xfId="26091"/>
    <cellStyle name="40% - Accent2 4 2 2 2 7 5" xfId="26092"/>
    <cellStyle name="40% - Accent2 4 2 2 2 8" xfId="26093"/>
    <cellStyle name="40% - Accent2 4 2 2 2 8 2" xfId="26094"/>
    <cellStyle name="40% - Accent2 4 2 2 2 8 3" xfId="26095"/>
    <cellStyle name="40% - Accent2 4 2 2 2 9" xfId="26096"/>
    <cellStyle name="40% - Accent2 4 2 2 2 9 2" xfId="26097"/>
    <cellStyle name="40% - Accent2 4 2 2 2 9 3" xfId="26098"/>
    <cellStyle name="40% - Accent2 4 2 2 3" xfId="1792"/>
    <cellStyle name="40% - Accent2 4 2 2 3 10" xfId="26099"/>
    <cellStyle name="40% - Accent2 4 2 2 3 2" xfId="1793"/>
    <cellStyle name="40% - Accent2 4 2 2 3 2 2" xfId="26100"/>
    <cellStyle name="40% - Accent2 4 2 2 3 2 2 2" xfId="26101"/>
    <cellStyle name="40% - Accent2 4 2 2 3 2 2 2 2" xfId="26102"/>
    <cellStyle name="40% - Accent2 4 2 2 3 2 2 2 3" xfId="26103"/>
    <cellStyle name="40% - Accent2 4 2 2 3 2 2 3" xfId="26104"/>
    <cellStyle name="40% - Accent2 4 2 2 3 2 2 3 2" xfId="26105"/>
    <cellStyle name="40% - Accent2 4 2 2 3 2 2 3 3" xfId="26106"/>
    <cellStyle name="40% - Accent2 4 2 2 3 2 2 4" xfId="26107"/>
    <cellStyle name="40% - Accent2 4 2 2 3 2 2 4 2" xfId="26108"/>
    <cellStyle name="40% - Accent2 4 2 2 3 2 2 5" xfId="26109"/>
    <cellStyle name="40% - Accent2 4 2 2 3 2 2 6" xfId="26110"/>
    <cellStyle name="40% - Accent2 4 2 2 3 2 3" xfId="26111"/>
    <cellStyle name="40% - Accent2 4 2 2 3 2 3 2" xfId="26112"/>
    <cellStyle name="40% - Accent2 4 2 2 3 2 3 2 2" xfId="26113"/>
    <cellStyle name="40% - Accent2 4 2 2 3 2 3 2 3" xfId="26114"/>
    <cellStyle name="40% - Accent2 4 2 2 3 2 3 3" xfId="26115"/>
    <cellStyle name="40% - Accent2 4 2 2 3 2 3 3 2" xfId="26116"/>
    <cellStyle name="40% - Accent2 4 2 2 3 2 3 3 3" xfId="26117"/>
    <cellStyle name="40% - Accent2 4 2 2 3 2 3 4" xfId="26118"/>
    <cellStyle name="40% - Accent2 4 2 2 3 2 3 4 2" xfId="26119"/>
    <cellStyle name="40% - Accent2 4 2 2 3 2 3 5" xfId="26120"/>
    <cellStyle name="40% - Accent2 4 2 2 3 2 3 6" xfId="26121"/>
    <cellStyle name="40% - Accent2 4 2 2 3 2 4" xfId="26122"/>
    <cellStyle name="40% - Accent2 4 2 2 3 2 4 2" xfId="26123"/>
    <cellStyle name="40% - Accent2 4 2 2 3 2 4 2 2" xfId="26124"/>
    <cellStyle name="40% - Accent2 4 2 2 3 2 4 2 3" xfId="26125"/>
    <cellStyle name="40% - Accent2 4 2 2 3 2 4 3" xfId="26126"/>
    <cellStyle name="40% - Accent2 4 2 2 3 2 4 3 2" xfId="26127"/>
    <cellStyle name="40% - Accent2 4 2 2 3 2 4 4" xfId="26128"/>
    <cellStyle name="40% - Accent2 4 2 2 3 2 4 5" xfId="26129"/>
    <cellStyle name="40% - Accent2 4 2 2 3 2 5" xfId="26130"/>
    <cellStyle name="40% - Accent2 4 2 2 3 2 5 2" xfId="26131"/>
    <cellStyle name="40% - Accent2 4 2 2 3 2 5 3" xfId="26132"/>
    <cellStyle name="40% - Accent2 4 2 2 3 2 6" xfId="26133"/>
    <cellStyle name="40% - Accent2 4 2 2 3 2 6 2" xfId="26134"/>
    <cellStyle name="40% - Accent2 4 2 2 3 2 6 3" xfId="26135"/>
    <cellStyle name="40% - Accent2 4 2 2 3 2 7" xfId="26136"/>
    <cellStyle name="40% - Accent2 4 2 2 3 2 7 2" xfId="26137"/>
    <cellStyle name="40% - Accent2 4 2 2 3 2 8" xfId="26138"/>
    <cellStyle name="40% - Accent2 4 2 2 3 2 9" xfId="26139"/>
    <cellStyle name="40% - Accent2 4 2 2 3 3" xfId="26140"/>
    <cellStyle name="40% - Accent2 4 2 2 3 3 2" xfId="26141"/>
    <cellStyle name="40% - Accent2 4 2 2 3 3 2 2" xfId="26142"/>
    <cellStyle name="40% - Accent2 4 2 2 3 3 2 3" xfId="26143"/>
    <cellStyle name="40% - Accent2 4 2 2 3 3 3" xfId="26144"/>
    <cellStyle name="40% - Accent2 4 2 2 3 3 3 2" xfId="26145"/>
    <cellStyle name="40% - Accent2 4 2 2 3 3 3 3" xfId="26146"/>
    <cellStyle name="40% - Accent2 4 2 2 3 3 4" xfId="26147"/>
    <cellStyle name="40% - Accent2 4 2 2 3 3 4 2" xfId="26148"/>
    <cellStyle name="40% - Accent2 4 2 2 3 3 5" xfId="26149"/>
    <cellStyle name="40% - Accent2 4 2 2 3 3 6" xfId="26150"/>
    <cellStyle name="40% - Accent2 4 2 2 3 4" xfId="26151"/>
    <cellStyle name="40% - Accent2 4 2 2 3 4 2" xfId="26152"/>
    <cellStyle name="40% - Accent2 4 2 2 3 4 2 2" xfId="26153"/>
    <cellStyle name="40% - Accent2 4 2 2 3 4 2 3" xfId="26154"/>
    <cellStyle name="40% - Accent2 4 2 2 3 4 3" xfId="26155"/>
    <cellStyle name="40% - Accent2 4 2 2 3 4 3 2" xfId="26156"/>
    <cellStyle name="40% - Accent2 4 2 2 3 4 3 3" xfId="26157"/>
    <cellStyle name="40% - Accent2 4 2 2 3 4 4" xfId="26158"/>
    <cellStyle name="40% - Accent2 4 2 2 3 4 4 2" xfId="26159"/>
    <cellStyle name="40% - Accent2 4 2 2 3 4 5" xfId="26160"/>
    <cellStyle name="40% - Accent2 4 2 2 3 4 6" xfId="26161"/>
    <cellStyle name="40% - Accent2 4 2 2 3 5" xfId="26162"/>
    <cellStyle name="40% - Accent2 4 2 2 3 5 2" xfId="26163"/>
    <cellStyle name="40% - Accent2 4 2 2 3 5 2 2" xfId="26164"/>
    <cellStyle name="40% - Accent2 4 2 2 3 5 2 3" xfId="26165"/>
    <cellStyle name="40% - Accent2 4 2 2 3 5 3" xfId="26166"/>
    <cellStyle name="40% - Accent2 4 2 2 3 5 3 2" xfId="26167"/>
    <cellStyle name="40% - Accent2 4 2 2 3 5 4" xfId="26168"/>
    <cellStyle name="40% - Accent2 4 2 2 3 5 5" xfId="26169"/>
    <cellStyle name="40% - Accent2 4 2 2 3 6" xfId="26170"/>
    <cellStyle name="40% - Accent2 4 2 2 3 6 2" xfId="26171"/>
    <cellStyle name="40% - Accent2 4 2 2 3 6 3" xfId="26172"/>
    <cellStyle name="40% - Accent2 4 2 2 3 7" xfId="26173"/>
    <cellStyle name="40% - Accent2 4 2 2 3 7 2" xfId="26174"/>
    <cellStyle name="40% - Accent2 4 2 2 3 7 3" xfId="26175"/>
    <cellStyle name="40% - Accent2 4 2 2 3 8" xfId="26176"/>
    <cellStyle name="40% - Accent2 4 2 2 3 8 2" xfId="26177"/>
    <cellStyle name="40% - Accent2 4 2 2 3 9" xfId="26178"/>
    <cellStyle name="40% - Accent2 4 2 2 4" xfId="1794"/>
    <cellStyle name="40% - Accent2 4 2 2 4 2" xfId="26179"/>
    <cellStyle name="40% - Accent2 4 2 2 4 2 2" xfId="26180"/>
    <cellStyle name="40% - Accent2 4 2 2 4 2 2 2" xfId="26181"/>
    <cellStyle name="40% - Accent2 4 2 2 4 2 2 3" xfId="26182"/>
    <cellStyle name="40% - Accent2 4 2 2 4 2 3" xfId="26183"/>
    <cellStyle name="40% - Accent2 4 2 2 4 2 3 2" xfId="26184"/>
    <cellStyle name="40% - Accent2 4 2 2 4 2 3 3" xfId="26185"/>
    <cellStyle name="40% - Accent2 4 2 2 4 2 4" xfId="26186"/>
    <cellStyle name="40% - Accent2 4 2 2 4 2 4 2" xfId="26187"/>
    <cellStyle name="40% - Accent2 4 2 2 4 2 5" xfId="26188"/>
    <cellStyle name="40% - Accent2 4 2 2 4 2 6" xfId="26189"/>
    <cellStyle name="40% - Accent2 4 2 2 4 3" xfId="26190"/>
    <cellStyle name="40% - Accent2 4 2 2 4 3 2" xfId="26191"/>
    <cellStyle name="40% - Accent2 4 2 2 4 3 2 2" xfId="26192"/>
    <cellStyle name="40% - Accent2 4 2 2 4 3 2 3" xfId="26193"/>
    <cellStyle name="40% - Accent2 4 2 2 4 3 3" xfId="26194"/>
    <cellStyle name="40% - Accent2 4 2 2 4 3 3 2" xfId="26195"/>
    <cellStyle name="40% - Accent2 4 2 2 4 3 3 3" xfId="26196"/>
    <cellStyle name="40% - Accent2 4 2 2 4 3 4" xfId="26197"/>
    <cellStyle name="40% - Accent2 4 2 2 4 3 4 2" xfId="26198"/>
    <cellStyle name="40% - Accent2 4 2 2 4 3 5" xfId="26199"/>
    <cellStyle name="40% - Accent2 4 2 2 4 3 6" xfId="26200"/>
    <cellStyle name="40% - Accent2 4 2 2 4 4" xfId="26201"/>
    <cellStyle name="40% - Accent2 4 2 2 4 4 2" xfId="26202"/>
    <cellStyle name="40% - Accent2 4 2 2 4 4 2 2" xfId="26203"/>
    <cellStyle name="40% - Accent2 4 2 2 4 4 2 3" xfId="26204"/>
    <cellStyle name="40% - Accent2 4 2 2 4 4 3" xfId="26205"/>
    <cellStyle name="40% - Accent2 4 2 2 4 4 3 2" xfId="26206"/>
    <cellStyle name="40% - Accent2 4 2 2 4 4 4" xfId="26207"/>
    <cellStyle name="40% - Accent2 4 2 2 4 4 5" xfId="26208"/>
    <cellStyle name="40% - Accent2 4 2 2 4 5" xfId="26209"/>
    <cellStyle name="40% - Accent2 4 2 2 4 5 2" xfId="26210"/>
    <cellStyle name="40% - Accent2 4 2 2 4 5 3" xfId="26211"/>
    <cellStyle name="40% - Accent2 4 2 2 4 6" xfId="26212"/>
    <cellStyle name="40% - Accent2 4 2 2 4 6 2" xfId="26213"/>
    <cellStyle name="40% - Accent2 4 2 2 4 6 3" xfId="26214"/>
    <cellStyle name="40% - Accent2 4 2 2 4 7" xfId="26215"/>
    <cellStyle name="40% - Accent2 4 2 2 4 7 2" xfId="26216"/>
    <cellStyle name="40% - Accent2 4 2 2 4 8" xfId="26217"/>
    <cellStyle name="40% - Accent2 4 2 2 4 9" xfId="26218"/>
    <cellStyle name="40% - Accent2 4 2 2 5" xfId="26219"/>
    <cellStyle name="40% - Accent2 4 2 2 5 2" xfId="26220"/>
    <cellStyle name="40% - Accent2 4 2 2 5 2 2" xfId="26221"/>
    <cellStyle name="40% - Accent2 4 2 2 5 2 2 2" xfId="26222"/>
    <cellStyle name="40% - Accent2 4 2 2 5 2 2 3" xfId="26223"/>
    <cellStyle name="40% - Accent2 4 2 2 5 2 3" xfId="26224"/>
    <cellStyle name="40% - Accent2 4 2 2 5 2 3 2" xfId="26225"/>
    <cellStyle name="40% - Accent2 4 2 2 5 2 3 3" xfId="26226"/>
    <cellStyle name="40% - Accent2 4 2 2 5 2 4" xfId="26227"/>
    <cellStyle name="40% - Accent2 4 2 2 5 2 4 2" xfId="26228"/>
    <cellStyle name="40% - Accent2 4 2 2 5 2 5" xfId="26229"/>
    <cellStyle name="40% - Accent2 4 2 2 5 2 6" xfId="26230"/>
    <cellStyle name="40% - Accent2 4 2 2 5 3" xfId="26231"/>
    <cellStyle name="40% - Accent2 4 2 2 5 3 2" xfId="26232"/>
    <cellStyle name="40% - Accent2 4 2 2 5 3 2 2" xfId="26233"/>
    <cellStyle name="40% - Accent2 4 2 2 5 3 2 3" xfId="26234"/>
    <cellStyle name="40% - Accent2 4 2 2 5 3 3" xfId="26235"/>
    <cellStyle name="40% - Accent2 4 2 2 5 3 3 2" xfId="26236"/>
    <cellStyle name="40% - Accent2 4 2 2 5 3 3 3" xfId="26237"/>
    <cellStyle name="40% - Accent2 4 2 2 5 3 4" xfId="26238"/>
    <cellStyle name="40% - Accent2 4 2 2 5 3 4 2" xfId="26239"/>
    <cellStyle name="40% - Accent2 4 2 2 5 3 5" xfId="26240"/>
    <cellStyle name="40% - Accent2 4 2 2 5 3 6" xfId="26241"/>
    <cellStyle name="40% - Accent2 4 2 2 5 4" xfId="26242"/>
    <cellStyle name="40% - Accent2 4 2 2 5 4 2" xfId="26243"/>
    <cellStyle name="40% - Accent2 4 2 2 5 4 2 2" xfId="26244"/>
    <cellStyle name="40% - Accent2 4 2 2 5 4 2 3" xfId="26245"/>
    <cellStyle name="40% - Accent2 4 2 2 5 4 3" xfId="26246"/>
    <cellStyle name="40% - Accent2 4 2 2 5 4 3 2" xfId="26247"/>
    <cellStyle name="40% - Accent2 4 2 2 5 4 4" xfId="26248"/>
    <cellStyle name="40% - Accent2 4 2 2 5 4 5" xfId="26249"/>
    <cellStyle name="40% - Accent2 4 2 2 5 5" xfId="26250"/>
    <cellStyle name="40% - Accent2 4 2 2 5 5 2" xfId="26251"/>
    <cellStyle name="40% - Accent2 4 2 2 5 5 3" xfId="26252"/>
    <cellStyle name="40% - Accent2 4 2 2 5 6" xfId="26253"/>
    <cellStyle name="40% - Accent2 4 2 2 5 6 2" xfId="26254"/>
    <cellStyle name="40% - Accent2 4 2 2 5 6 3" xfId="26255"/>
    <cellStyle name="40% - Accent2 4 2 2 5 7" xfId="26256"/>
    <cellStyle name="40% - Accent2 4 2 2 5 7 2" xfId="26257"/>
    <cellStyle name="40% - Accent2 4 2 2 5 8" xfId="26258"/>
    <cellStyle name="40% - Accent2 4 2 2 5 9" xfId="26259"/>
    <cellStyle name="40% - Accent2 4 2 2 6" xfId="26260"/>
    <cellStyle name="40% - Accent2 4 2 2 6 2" xfId="26261"/>
    <cellStyle name="40% - Accent2 4 2 2 6 2 2" xfId="26262"/>
    <cellStyle name="40% - Accent2 4 2 2 6 2 3" xfId="26263"/>
    <cellStyle name="40% - Accent2 4 2 2 6 3" xfId="26264"/>
    <cellStyle name="40% - Accent2 4 2 2 6 3 2" xfId="26265"/>
    <cellStyle name="40% - Accent2 4 2 2 6 3 3" xfId="26266"/>
    <cellStyle name="40% - Accent2 4 2 2 6 4" xfId="26267"/>
    <cellStyle name="40% - Accent2 4 2 2 6 4 2" xfId="26268"/>
    <cellStyle name="40% - Accent2 4 2 2 6 5" xfId="26269"/>
    <cellStyle name="40% - Accent2 4 2 2 6 6" xfId="26270"/>
    <cellStyle name="40% - Accent2 4 2 2 7" xfId="26271"/>
    <cellStyle name="40% - Accent2 4 2 2 7 2" xfId="26272"/>
    <cellStyle name="40% - Accent2 4 2 2 7 2 2" xfId="26273"/>
    <cellStyle name="40% - Accent2 4 2 2 7 2 3" xfId="26274"/>
    <cellStyle name="40% - Accent2 4 2 2 7 3" xfId="26275"/>
    <cellStyle name="40% - Accent2 4 2 2 7 3 2" xfId="26276"/>
    <cellStyle name="40% - Accent2 4 2 2 7 3 3" xfId="26277"/>
    <cellStyle name="40% - Accent2 4 2 2 7 4" xfId="26278"/>
    <cellStyle name="40% - Accent2 4 2 2 7 4 2" xfId="26279"/>
    <cellStyle name="40% - Accent2 4 2 2 7 5" xfId="26280"/>
    <cellStyle name="40% - Accent2 4 2 2 7 6" xfId="26281"/>
    <cellStyle name="40% - Accent2 4 2 2 8" xfId="26282"/>
    <cellStyle name="40% - Accent2 4 2 2 8 2" xfId="26283"/>
    <cellStyle name="40% - Accent2 4 2 2 8 2 2" xfId="26284"/>
    <cellStyle name="40% - Accent2 4 2 2 8 2 3" xfId="26285"/>
    <cellStyle name="40% - Accent2 4 2 2 8 3" xfId="26286"/>
    <cellStyle name="40% - Accent2 4 2 2 8 3 2" xfId="26287"/>
    <cellStyle name="40% - Accent2 4 2 2 8 4" xfId="26288"/>
    <cellStyle name="40% - Accent2 4 2 2 8 5" xfId="26289"/>
    <cellStyle name="40% - Accent2 4 2 2 9" xfId="26290"/>
    <cellStyle name="40% - Accent2 4 2 2 9 2" xfId="26291"/>
    <cellStyle name="40% - Accent2 4 2 2 9 3" xfId="26292"/>
    <cellStyle name="40% - Accent2 4 2 3" xfId="1795"/>
    <cellStyle name="40% - Accent2 4 2 3 10" xfId="26293"/>
    <cellStyle name="40% - Accent2 4 2 3 10 2" xfId="26294"/>
    <cellStyle name="40% - Accent2 4 2 3 11" xfId="26295"/>
    <cellStyle name="40% - Accent2 4 2 3 12" xfId="26296"/>
    <cellStyle name="40% - Accent2 4 2 3 2" xfId="1796"/>
    <cellStyle name="40% - Accent2 4 2 3 2 10" xfId="26297"/>
    <cellStyle name="40% - Accent2 4 2 3 2 2" xfId="1797"/>
    <cellStyle name="40% - Accent2 4 2 3 2 2 2" xfId="26298"/>
    <cellStyle name="40% - Accent2 4 2 3 2 2 2 2" xfId="26299"/>
    <cellStyle name="40% - Accent2 4 2 3 2 2 2 2 2" xfId="26300"/>
    <cellStyle name="40% - Accent2 4 2 3 2 2 2 2 3" xfId="26301"/>
    <cellStyle name="40% - Accent2 4 2 3 2 2 2 3" xfId="26302"/>
    <cellStyle name="40% - Accent2 4 2 3 2 2 2 3 2" xfId="26303"/>
    <cellStyle name="40% - Accent2 4 2 3 2 2 2 3 3" xfId="26304"/>
    <cellStyle name="40% - Accent2 4 2 3 2 2 2 4" xfId="26305"/>
    <cellStyle name="40% - Accent2 4 2 3 2 2 2 4 2" xfId="26306"/>
    <cellStyle name="40% - Accent2 4 2 3 2 2 2 5" xfId="26307"/>
    <cellStyle name="40% - Accent2 4 2 3 2 2 2 6" xfId="26308"/>
    <cellStyle name="40% - Accent2 4 2 3 2 2 3" xfId="26309"/>
    <cellStyle name="40% - Accent2 4 2 3 2 2 3 2" xfId="26310"/>
    <cellStyle name="40% - Accent2 4 2 3 2 2 3 2 2" xfId="26311"/>
    <cellStyle name="40% - Accent2 4 2 3 2 2 3 2 3" xfId="26312"/>
    <cellStyle name="40% - Accent2 4 2 3 2 2 3 3" xfId="26313"/>
    <cellStyle name="40% - Accent2 4 2 3 2 2 3 3 2" xfId="26314"/>
    <cellStyle name="40% - Accent2 4 2 3 2 2 3 3 3" xfId="26315"/>
    <cellStyle name="40% - Accent2 4 2 3 2 2 3 4" xfId="26316"/>
    <cellStyle name="40% - Accent2 4 2 3 2 2 3 4 2" xfId="26317"/>
    <cellStyle name="40% - Accent2 4 2 3 2 2 3 5" xfId="26318"/>
    <cellStyle name="40% - Accent2 4 2 3 2 2 3 6" xfId="26319"/>
    <cellStyle name="40% - Accent2 4 2 3 2 2 4" xfId="26320"/>
    <cellStyle name="40% - Accent2 4 2 3 2 2 4 2" xfId="26321"/>
    <cellStyle name="40% - Accent2 4 2 3 2 2 4 2 2" xfId="26322"/>
    <cellStyle name="40% - Accent2 4 2 3 2 2 4 2 3" xfId="26323"/>
    <cellStyle name="40% - Accent2 4 2 3 2 2 4 3" xfId="26324"/>
    <cellStyle name="40% - Accent2 4 2 3 2 2 4 3 2" xfId="26325"/>
    <cellStyle name="40% - Accent2 4 2 3 2 2 4 4" xfId="26326"/>
    <cellStyle name="40% - Accent2 4 2 3 2 2 4 5" xfId="26327"/>
    <cellStyle name="40% - Accent2 4 2 3 2 2 5" xfId="26328"/>
    <cellStyle name="40% - Accent2 4 2 3 2 2 5 2" xfId="26329"/>
    <cellStyle name="40% - Accent2 4 2 3 2 2 5 3" xfId="26330"/>
    <cellStyle name="40% - Accent2 4 2 3 2 2 6" xfId="26331"/>
    <cellStyle name="40% - Accent2 4 2 3 2 2 6 2" xfId="26332"/>
    <cellStyle name="40% - Accent2 4 2 3 2 2 6 3" xfId="26333"/>
    <cellStyle name="40% - Accent2 4 2 3 2 2 7" xfId="26334"/>
    <cellStyle name="40% - Accent2 4 2 3 2 2 7 2" xfId="26335"/>
    <cellStyle name="40% - Accent2 4 2 3 2 2 8" xfId="26336"/>
    <cellStyle name="40% - Accent2 4 2 3 2 2 9" xfId="26337"/>
    <cellStyle name="40% - Accent2 4 2 3 2 3" xfId="26338"/>
    <cellStyle name="40% - Accent2 4 2 3 2 3 2" xfId="26339"/>
    <cellStyle name="40% - Accent2 4 2 3 2 3 2 2" xfId="26340"/>
    <cellStyle name="40% - Accent2 4 2 3 2 3 2 3" xfId="26341"/>
    <cellStyle name="40% - Accent2 4 2 3 2 3 3" xfId="26342"/>
    <cellStyle name="40% - Accent2 4 2 3 2 3 3 2" xfId="26343"/>
    <cellStyle name="40% - Accent2 4 2 3 2 3 3 3" xfId="26344"/>
    <cellStyle name="40% - Accent2 4 2 3 2 3 4" xfId="26345"/>
    <cellStyle name="40% - Accent2 4 2 3 2 3 4 2" xfId="26346"/>
    <cellStyle name="40% - Accent2 4 2 3 2 3 5" xfId="26347"/>
    <cellStyle name="40% - Accent2 4 2 3 2 3 6" xfId="26348"/>
    <cellStyle name="40% - Accent2 4 2 3 2 4" xfId="26349"/>
    <cellStyle name="40% - Accent2 4 2 3 2 4 2" xfId="26350"/>
    <cellStyle name="40% - Accent2 4 2 3 2 4 2 2" xfId="26351"/>
    <cellStyle name="40% - Accent2 4 2 3 2 4 2 3" xfId="26352"/>
    <cellStyle name="40% - Accent2 4 2 3 2 4 3" xfId="26353"/>
    <cellStyle name="40% - Accent2 4 2 3 2 4 3 2" xfId="26354"/>
    <cellStyle name="40% - Accent2 4 2 3 2 4 3 3" xfId="26355"/>
    <cellStyle name="40% - Accent2 4 2 3 2 4 4" xfId="26356"/>
    <cellStyle name="40% - Accent2 4 2 3 2 4 4 2" xfId="26357"/>
    <cellStyle name="40% - Accent2 4 2 3 2 4 5" xfId="26358"/>
    <cellStyle name="40% - Accent2 4 2 3 2 4 6" xfId="26359"/>
    <cellStyle name="40% - Accent2 4 2 3 2 5" xfId="26360"/>
    <cellStyle name="40% - Accent2 4 2 3 2 5 2" xfId="26361"/>
    <cellStyle name="40% - Accent2 4 2 3 2 5 2 2" xfId="26362"/>
    <cellStyle name="40% - Accent2 4 2 3 2 5 2 3" xfId="26363"/>
    <cellStyle name="40% - Accent2 4 2 3 2 5 3" xfId="26364"/>
    <cellStyle name="40% - Accent2 4 2 3 2 5 3 2" xfId="26365"/>
    <cellStyle name="40% - Accent2 4 2 3 2 5 4" xfId="26366"/>
    <cellStyle name="40% - Accent2 4 2 3 2 5 5" xfId="26367"/>
    <cellStyle name="40% - Accent2 4 2 3 2 6" xfId="26368"/>
    <cellStyle name="40% - Accent2 4 2 3 2 6 2" xfId="26369"/>
    <cellStyle name="40% - Accent2 4 2 3 2 6 3" xfId="26370"/>
    <cellStyle name="40% - Accent2 4 2 3 2 7" xfId="26371"/>
    <cellStyle name="40% - Accent2 4 2 3 2 7 2" xfId="26372"/>
    <cellStyle name="40% - Accent2 4 2 3 2 7 3" xfId="26373"/>
    <cellStyle name="40% - Accent2 4 2 3 2 8" xfId="26374"/>
    <cellStyle name="40% - Accent2 4 2 3 2 8 2" xfId="26375"/>
    <cellStyle name="40% - Accent2 4 2 3 2 9" xfId="26376"/>
    <cellStyle name="40% - Accent2 4 2 3 3" xfId="1798"/>
    <cellStyle name="40% - Accent2 4 2 3 3 2" xfId="26377"/>
    <cellStyle name="40% - Accent2 4 2 3 3 2 2" xfId="26378"/>
    <cellStyle name="40% - Accent2 4 2 3 3 2 2 2" xfId="26379"/>
    <cellStyle name="40% - Accent2 4 2 3 3 2 2 3" xfId="26380"/>
    <cellStyle name="40% - Accent2 4 2 3 3 2 3" xfId="26381"/>
    <cellStyle name="40% - Accent2 4 2 3 3 2 3 2" xfId="26382"/>
    <cellStyle name="40% - Accent2 4 2 3 3 2 3 3" xfId="26383"/>
    <cellStyle name="40% - Accent2 4 2 3 3 2 4" xfId="26384"/>
    <cellStyle name="40% - Accent2 4 2 3 3 2 4 2" xfId="26385"/>
    <cellStyle name="40% - Accent2 4 2 3 3 2 5" xfId="26386"/>
    <cellStyle name="40% - Accent2 4 2 3 3 2 6" xfId="26387"/>
    <cellStyle name="40% - Accent2 4 2 3 3 3" xfId="26388"/>
    <cellStyle name="40% - Accent2 4 2 3 3 3 2" xfId="26389"/>
    <cellStyle name="40% - Accent2 4 2 3 3 3 2 2" xfId="26390"/>
    <cellStyle name="40% - Accent2 4 2 3 3 3 2 3" xfId="26391"/>
    <cellStyle name="40% - Accent2 4 2 3 3 3 3" xfId="26392"/>
    <cellStyle name="40% - Accent2 4 2 3 3 3 3 2" xfId="26393"/>
    <cellStyle name="40% - Accent2 4 2 3 3 3 3 3" xfId="26394"/>
    <cellStyle name="40% - Accent2 4 2 3 3 3 4" xfId="26395"/>
    <cellStyle name="40% - Accent2 4 2 3 3 3 4 2" xfId="26396"/>
    <cellStyle name="40% - Accent2 4 2 3 3 3 5" xfId="26397"/>
    <cellStyle name="40% - Accent2 4 2 3 3 3 6" xfId="26398"/>
    <cellStyle name="40% - Accent2 4 2 3 3 4" xfId="26399"/>
    <cellStyle name="40% - Accent2 4 2 3 3 4 2" xfId="26400"/>
    <cellStyle name="40% - Accent2 4 2 3 3 4 2 2" xfId="26401"/>
    <cellStyle name="40% - Accent2 4 2 3 3 4 2 3" xfId="26402"/>
    <cellStyle name="40% - Accent2 4 2 3 3 4 3" xfId="26403"/>
    <cellStyle name="40% - Accent2 4 2 3 3 4 3 2" xfId="26404"/>
    <cellStyle name="40% - Accent2 4 2 3 3 4 4" xfId="26405"/>
    <cellStyle name="40% - Accent2 4 2 3 3 4 5" xfId="26406"/>
    <cellStyle name="40% - Accent2 4 2 3 3 5" xfId="26407"/>
    <cellStyle name="40% - Accent2 4 2 3 3 5 2" xfId="26408"/>
    <cellStyle name="40% - Accent2 4 2 3 3 5 3" xfId="26409"/>
    <cellStyle name="40% - Accent2 4 2 3 3 6" xfId="26410"/>
    <cellStyle name="40% - Accent2 4 2 3 3 6 2" xfId="26411"/>
    <cellStyle name="40% - Accent2 4 2 3 3 6 3" xfId="26412"/>
    <cellStyle name="40% - Accent2 4 2 3 3 7" xfId="26413"/>
    <cellStyle name="40% - Accent2 4 2 3 3 7 2" xfId="26414"/>
    <cellStyle name="40% - Accent2 4 2 3 3 8" xfId="26415"/>
    <cellStyle name="40% - Accent2 4 2 3 3 9" xfId="26416"/>
    <cellStyle name="40% - Accent2 4 2 3 4" xfId="26417"/>
    <cellStyle name="40% - Accent2 4 2 3 4 2" xfId="26418"/>
    <cellStyle name="40% - Accent2 4 2 3 4 2 2" xfId="26419"/>
    <cellStyle name="40% - Accent2 4 2 3 4 2 2 2" xfId="26420"/>
    <cellStyle name="40% - Accent2 4 2 3 4 2 2 3" xfId="26421"/>
    <cellStyle name="40% - Accent2 4 2 3 4 2 3" xfId="26422"/>
    <cellStyle name="40% - Accent2 4 2 3 4 2 3 2" xfId="26423"/>
    <cellStyle name="40% - Accent2 4 2 3 4 2 3 3" xfId="26424"/>
    <cellStyle name="40% - Accent2 4 2 3 4 2 4" xfId="26425"/>
    <cellStyle name="40% - Accent2 4 2 3 4 2 4 2" xfId="26426"/>
    <cellStyle name="40% - Accent2 4 2 3 4 2 5" xfId="26427"/>
    <cellStyle name="40% - Accent2 4 2 3 4 2 6" xfId="26428"/>
    <cellStyle name="40% - Accent2 4 2 3 4 3" xfId="26429"/>
    <cellStyle name="40% - Accent2 4 2 3 4 3 2" xfId="26430"/>
    <cellStyle name="40% - Accent2 4 2 3 4 3 2 2" xfId="26431"/>
    <cellStyle name="40% - Accent2 4 2 3 4 3 2 3" xfId="26432"/>
    <cellStyle name="40% - Accent2 4 2 3 4 3 3" xfId="26433"/>
    <cellStyle name="40% - Accent2 4 2 3 4 3 3 2" xfId="26434"/>
    <cellStyle name="40% - Accent2 4 2 3 4 3 3 3" xfId="26435"/>
    <cellStyle name="40% - Accent2 4 2 3 4 3 4" xfId="26436"/>
    <cellStyle name="40% - Accent2 4 2 3 4 3 4 2" xfId="26437"/>
    <cellStyle name="40% - Accent2 4 2 3 4 3 5" xfId="26438"/>
    <cellStyle name="40% - Accent2 4 2 3 4 3 6" xfId="26439"/>
    <cellStyle name="40% - Accent2 4 2 3 4 4" xfId="26440"/>
    <cellStyle name="40% - Accent2 4 2 3 4 4 2" xfId="26441"/>
    <cellStyle name="40% - Accent2 4 2 3 4 4 2 2" xfId="26442"/>
    <cellStyle name="40% - Accent2 4 2 3 4 4 2 3" xfId="26443"/>
    <cellStyle name="40% - Accent2 4 2 3 4 4 3" xfId="26444"/>
    <cellStyle name="40% - Accent2 4 2 3 4 4 3 2" xfId="26445"/>
    <cellStyle name="40% - Accent2 4 2 3 4 4 4" xfId="26446"/>
    <cellStyle name="40% - Accent2 4 2 3 4 4 5" xfId="26447"/>
    <cellStyle name="40% - Accent2 4 2 3 4 5" xfId="26448"/>
    <cellStyle name="40% - Accent2 4 2 3 4 5 2" xfId="26449"/>
    <cellStyle name="40% - Accent2 4 2 3 4 5 3" xfId="26450"/>
    <cellStyle name="40% - Accent2 4 2 3 4 6" xfId="26451"/>
    <cellStyle name="40% - Accent2 4 2 3 4 6 2" xfId="26452"/>
    <cellStyle name="40% - Accent2 4 2 3 4 6 3" xfId="26453"/>
    <cellStyle name="40% - Accent2 4 2 3 4 7" xfId="26454"/>
    <cellStyle name="40% - Accent2 4 2 3 4 7 2" xfId="26455"/>
    <cellStyle name="40% - Accent2 4 2 3 4 8" xfId="26456"/>
    <cellStyle name="40% - Accent2 4 2 3 4 9" xfId="26457"/>
    <cellStyle name="40% - Accent2 4 2 3 5" xfId="26458"/>
    <cellStyle name="40% - Accent2 4 2 3 5 2" xfId="26459"/>
    <cellStyle name="40% - Accent2 4 2 3 5 2 2" xfId="26460"/>
    <cellStyle name="40% - Accent2 4 2 3 5 2 3" xfId="26461"/>
    <cellStyle name="40% - Accent2 4 2 3 5 3" xfId="26462"/>
    <cellStyle name="40% - Accent2 4 2 3 5 3 2" xfId="26463"/>
    <cellStyle name="40% - Accent2 4 2 3 5 3 3" xfId="26464"/>
    <cellStyle name="40% - Accent2 4 2 3 5 4" xfId="26465"/>
    <cellStyle name="40% - Accent2 4 2 3 5 4 2" xfId="26466"/>
    <cellStyle name="40% - Accent2 4 2 3 5 5" xfId="26467"/>
    <cellStyle name="40% - Accent2 4 2 3 5 6" xfId="26468"/>
    <cellStyle name="40% - Accent2 4 2 3 6" xfId="26469"/>
    <cellStyle name="40% - Accent2 4 2 3 6 2" xfId="26470"/>
    <cellStyle name="40% - Accent2 4 2 3 6 2 2" xfId="26471"/>
    <cellStyle name="40% - Accent2 4 2 3 6 2 3" xfId="26472"/>
    <cellStyle name="40% - Accent2 4 2 3 6 3" xfId="26473"/>
    <cellStyle name="40% - Accent2 4 2 3 6 3 2" xfId="26474"/>
    <cellStyle name="40% - Accent2 4 2 3 6 3 3" xfId="26475"/>
    <cellStyle name="40% - Accent2 4 2 3 6 4" xfId="26476"/>
    <cellStyle name="40% - Accent2 4 2 3 6 4 2" xfId="26477"/>
    <cellStyle name="40% - Accent2 4 2 3 6 5" xfId="26478"/>
    <cellStyle name="40% - Accent2 4 2 3 6 6" xfId="26479"/>
    <cellStyle name="40% - Accent2 4 2 3 7" xfId="26480"/>
    <cellStyle name="40% - Accent2 4 2 3 7 2" xfId="26481"/>
    <cellStyle name="40% - Accent2 4 2 3 7 2 2" xfId="26482"/>
    <cellStyle name="40% - Accent2 4 2 3 7 2 3" xfId="26483"/>
    <cellStyle name="40% - Accent2 4 2 3 7 3" xfId="26484"/>
    <cellStyle name="40% - Accent2 4 2 3 7 3 2" xfId="26485"/>
    <cellStyle name="40% - Accent2 4 2 3 7 4" xfId="26486"/>
    <cellStyle name="40% - Accent2 4 2 3 7 5" xfId="26487"/>
    <cellStyle name="40% - Accent2 4 2 3 8" xfId="26488"/>
    <cellStyle name="40% - Accent2 4 2 3 8 2" xfId="26489"/>
    <cellStyle name="40% - Accent2 4 2 3 8 3" xfId="26490"/>
    <cellStyle name="40% - Accent2 4 2 3 9" xfId="26491"/>
    <cellStyle name="40% - Accent2 4 2 3 9 2" xfId="26492"/>
    <cellStyle name="40% - Accent2 4 2 3 9 3" xfId="26493"/>
    <cellStyle name="40% - Accent2 4 2 4" xfId="1799"/>
    <cellStyle name="40% - Accent2 4 2 4 10" xfId="26494"/>
    <cellStyle name="40% - Accent2 4 2 4 2" xfId="1800"/>
    <cellStyle name="40% - Accent2 4 2 4 2 2" xfId="26495"/>
    <cellStyle name="40% - Accent2 4 2 4 2 2 2" xfId="26496"/>
    <cellStyle name="40% - Accent2 4 2 4 2 2 2 2" xfId="26497"/>
    <cellStyle name="40% - Accent2 4 2 4 2 2 2 3" xfId="26498"/>
    <cellStyle name="40% - Accent2 4 2 4 2 2 3" xfId="26499"/>
    <cellStyle name="40% - Accent2 4 2 4 2 2 3 2" xfId="26500"/>
    <cellStyle name="40% - Accent2 4 2 4 2 2 3 3" xfId="26501"/>
    <cellStyle name="40% - Accent2 4 2 4 2 2 4" xfId="26502"/>
    <cellStyle name="40% - Accent2 4 2 4 2 2 4 2" xfId="26503"/>
    <cellStyle name="40% - Accent2 4 2 4 2 2 5" xfId="26504"/>
    <cellStyle name="40% - Accent2 4 2 4 2 2 6" xfId="26505"/>
    <cellStyle name="40% - Accent2 4 2 4 2 3" xfId="26506"/>
    <cellStyle name="40% - Accent2 4 2 4 2 3 2" xfId="26507"/>
    <cellStyle name="40% - Accent2 4 2 4 2 3 2 2" xfId="26508"/>
    <cellStyle name="40% - Accent2 4 2 4 2 3 2 3" xfId="26509"/>
    <cellStyle name="40% - Accent2 4 2 4 2 3 3" xfId="26510"/>
    <cellStyle name="40% - Accent2 4 2 4 2 3 3 2" xfId="26511"/>
    <cellStyle name="40% - Accent2 4 2 4 2 3 3 3" xfId="26512"/>
    <cellStyle name="40% - Accent2 4 2 4 2 3 4" xfId="26513"/>
    <cellStyle name="40% - Accent2 4 2 4 2 3 4 2" xfId="26514"/>
    <cellStyle name="40% - Accent2 4 2 4 2 3 5" xfId="26515"/>
    <cellStyle name="40% - Accent2 4 2 4 2 3 6" xfId="26516"/>
    <cellStyle name="40% - Accent2 4 2 4 2 4" xfId="26517"/>
    <cellStyle name="40% - Accent2 4 2 4 2 4 2" xfId="26518"/>
    <cellStyle name="40% - Accent2 4 2 4 2 4 2 2" xfId="26519"/>
    <cellStyle name="40% - Accent2 4 2 4 2 4 2 3" xfId="26520"/>
    <cellStyle name="40% - Accent2 4 2 4 2 4 3" xfId="26521"/>
    <cellStyle name="40% - Accent2 4 2 4 2 4 3 2" xfId="26522"/>
    <cellStyle name="40% - Accent2 4 2 4 2 4 4" xfId="26523"/>
    <cellStyle name="40% - Accent2 4 2 4 2 4 5" xfId="26524"/>
    <cellStyle name="40% - Accent2 4 2 4 2 5" xfId="26525"/>
    <cellStyle name="40% - Accent2 4 2 4 2 5 2" xfId="26526"/>
    <cellStyle name="40% - Accent2 4 2 4 2 5 3" xfId="26527"/>
    <cellStyle name="40% - Accent2 4 2 4 2 6" xfId="26528"/>
    <cellStyle name="40% - Accent2 4 2 4 2 6 2" xfId="26529"/>
    <cellStyle name="40% - Accent2 4 2 4 2 6 3" xfId="26530"/>
    <cellStyle name="40% - Accent2 4 2 4 2 7" xfId="26531"/>
    <cellStyle name="40% - Accent2 4 2 4 2 7 2" xfId="26532"/>
    <cellStyle name="40% - Accent2 4 2 4 2 8" xfId="26533"/>
    <cellStyle name="40% - Accent2 4 2 4 2 9" xfId="26534"/>
    <cellStyle name="40% - Accent2 4 2 4 3" xfId="26535"/>
    <cellStyle name="40% - Accent2 4 2 4 3 2" xfId="26536"/>
    <cellStyle name="40% - Accent2 4 2 4 3 2 2" xfId="26537"/>
    <cellStyle name="40% - Accent2 4 2 4 3 2 3" xfId="26538"/>
    <cellStyle name="40% - Accent2 4 2 4 3 3" xfId="26539"/>
    <cellStyle name="40% - Accent2 4 2 4 3 3 2" xfId="26540"/>
    <cellStyle name="40% - Accent2 4 2 4 3 3 3" xfId="26541"/>
    <cellStyle name="40% - Accent2 4 2 4 3 4" xfId="26542"/>
    <cellStyle name="40% - Accent2 4 2 4 3 4 2" xfId="26543"/>
    <cellStyle name="40% - Accent2 4 2 4 3 5" xfId="26544"/>
    <cellStyle name="40% - Accent2 4 2 4 3 6" xfId="26545"/>
    <cellStyle name="40% - Accent2 4 2 4 4" xfId="26546"/>
    <cellStyle name="40% - Accent2 4 2 4 4 2" xfId="26547"/>
    <cellStyle name="40% - Accent2 4 2 4 4 2 2" xfId="26548"/>
    <cellStyle name="40% - Accent2 4 2 4 4 2 3" xfId="26549"/>
    <cellStyle name="40% - Accent2 4 2 4 4 3" xfId="26550"/>
    <cellStyle name="40% - Accent2 4 2 4 4 3 2" xfId="26551"/>
    <cellStyle name="40% - Accent2 4 2 4 4 3 3" xfId="26552"/>
    <cellStyle name="40% - Accent2 4 2 4 4 4" xfId="26553"/>
    <cellStyle name="40% - Accent2 4 2 4 4 4 2" xfId="26554"/>
    <cellStyle name="40% - Accent2 4 2 4 4 5" xfId="26555"/>
    <cellStyle name="40% - Accent2 4 2 4 4 6" xfId="26556"/>
    <cellStyle name="40% - Accent2 4 2 4 5" xfId="26557"/>
    <cellStyle name="40% - Accent2 4 2 4 5 2" xfId="26558"/>
    <cellStyle name="40% - Accent2 4 2 4 5 2 2" xfId="26559"/>
    <cellStyle name="40% - Accent2 4 2 4 5 2 3" xfId="26560"/>
    <cellStyle name="40% - Accent2 4 2 4 5 3" xfId="26561"/>
    <cellStyle name="40% - Accent2 4 2 4 5 3 2" xfId="26562"/>
    <cellStyle name="40% - Accent2 4 2 4 5 4" xfId="26563"/>
    <cellStyle name="40% - Accent2 4 2 4 5 5" xfId="26564"/>
    <cellStyle name="40% - Accent2 4 2 4 6" xfId="26565"/>
    <cellStyle name="40% - Accent2 4 2 4 6 2" xfId="26566"/>
    <cellStyle name="40% - Accent2 4 2 4 6 3" xfId="26567"/>
    <cellStyle name="40% - Accent2 4 2 4 7" xfId="26568"/>
    <cellStyle name="40% - Accent2 4 2 4 7 2" xfId="26569"/>
    <cellStyle name="40% - Accent2 4 2 4 7 3" xfId="26570"/>
    <cellStyle name="40% - Accent2 4 2 4 8" xfId="26571"/>
    <cellStyle name="40% - Accent2 4 2 4 8 2" xfId="26572"/>
    <cellStyle name="40% - Accent2 4 2 4 9" xfId="26573"/>
    <cellStyle name="40% - Accent2 4 2 5" xfId="1801"/>
    <cellStyle name="40% - Accent2 4 2 5 2" xfId="26574"/>
    <cellStyle name="40% - Accent2 4 2 5 2 2" xfId="26575"/>
    <cellStyle name="40% - Accent2 4 2 5 2 2 2" xfId="26576"/>
    <cellStyle name="40% - Accent2 4 2 5 2 2 3" xfId="26577"/>
    <cellStyle name="40% - Accent2 4 2 5 2 3" xfId="26578"/>
    <cellStyle name="40% - Accent2 4 2 5 2 3 2" xfId="26579"/>
    <cellStyle name="40% - Accent2 4 2 5 2 3 3" xfId="26580"/>
    <cellStyle name="40% - Accent2 4 2 5 2 4" xfId="26581"/>
    <cellStyle name="40% - Accent2 4 2 5 2 4 2" xfId="26582"/>
    <cellStyle name="40% - Accent2 4 2 5 2 5" xfId="26583"/>
    <cellStyle name="40% - Accent2 4 2 5 2 6" xfId="26584"/>
    <cellStyle name="40% - Accent2 4 2 5 3" xfId="26585"/>
    <cellStyle name="40% - Accent2 4 2 5 3 2" xfId="26586"/>
    <cellStyle name="40% - Accent2 4 2 5 3 2 2" xfId="26587"/>
    <cellStyle name="40% - Accent2 4 2 5 3 2 3" xfId="26588"/>
    <cellStyle name="40% - Accent2 4 2 5 3 3" xfId="26589"/>
    <cellStyle name="40% - Accent2 4 2 5 3 3 2" xfId="26590"/>
    <cellStyle name="40% - Accent2 4 2 5 3 3 3" xfId="26591"/>
    <cellStyle name="40% - Accent2 4 2 5 3 4" xfId="26592"/>
    <cellStyle name="40% - Accent2 4 2 5 3 4 2" xfId="26593"/>
    <cellStyle name="40% - Accent2 4 2 5 3 5" xfId="26594"/>
    <cellStyle name="40% - Accent2 4 2 5 3 6" xfId="26595"/>
    <cellStyle name="40% - Accent2 4 2 5 4" xfId="26596"/>
    <cellStyle name="40% - Accent2 4 2 5 4 2" xfId="26597"/>
    <cellStyle name="40% - Accent2 4 2 5 4 2 2" xfId="26598"/>
    <cellStyle name="40% - Accent2 4 2 5 4 2 3" xfId="26599"/>
    <cellStyle name="40% - Accent2 4 2 5 4 3" xfId="26600"/>
    <cellStyle name="40% - Accent2 4 2 5 4 3 2" xfId="26601"/>
    <cellStyle name="40% - Accent2 4 2 5 4 4" xfId="26602"/>
    <cellStyle name="40% - Accent2 4 2 5 4 5" xfId="26603"/>
    <cellStyle name="40% - Accent2 4 2 5 5" xfId="26604"/>
    <cellStyle name="40% - Accent2 4 2 5 5 2" xfId="26605"/>
    <cellStyle name="40% - Accent2 4 2 5 5 3" xfId="26606"/>
    <cellStyle name="40% - Accent2 4 2 5 6" xfId="26607"/>
    <cellStyle name="40% - Accent2 4 2 5 6 2" xfId="26608"/>
    <cellStyle name="40% - Accent2 4 2 5 6 3" xfId="26609"/>
    <cellStyle name="40% - Accent2 4 2 5 7" xfId="26610"/>
    <cellStyle name="40% - Accent2 4 2 5 7 2" xfId="26611"/>
    <cellStyle name="40% - Accent2 4 2 5 8" xfId="26612"/>
    <cellStyle name="40% - Accent2 4 2 5 9" xfId="26613"/>
    <cellStyle name="40% - Accent2 4 2 6" xfId="13914"/>
    <cellStyle name="40% - Accent2 4 2 6 2" xfId="26614"/>
    <cellStyle name="40% - Accent2 4 2 6 2 2" xfId="26615"/>
    <cellStyle name="40% - Accent2 4 2 6 2 2 2" xfId="26616"/>
    <cellStyle name="40% - Accent2 4 2 6 2 2 3" xfId="26617"/>
    <cellStyle name="40% - Accent2 4 2 6 2 3" xfId="26618"/>
    <cellStyle name="40% - Accent2 4 2 6 2 3 2" xfId="26619"/>
    <cellStyle name="40% - Accent2 4 2 6 2 3 3" xfId="26620"/>
    <cellStyle name="40% - Accent2 4 2 6 2 4" xfId="26621"/>
    <cellStyle name="40% - Accent2 4 2 6 2 4 2" xfId="26622"/>
    <cellStyle name="40% - Accent2 4 2 6 2 5" xfId="26623"/>
    <cellStyle name="40% - Accent2 4 2 6 2 6" xfId="26624"/>
    <cellStyle name="40% - Accent2 4 2 6 3" xfId="26625"/>
    <cellStyle name="40% - Accent2 4 2 6 3 2" xfId="26626"/>
    <cellStyle name="40% - Accent2 4 2 6 3 2 2" xfId="26627"/>
    <cellStyle name="40% - Accent2 4 2 6 3 2 3" xfId="26628"/>
    <cellStyle name="40% - Accent2 4 2 6 3 3" xfId="26629"/>
    <cellStyle name="40% - Accent2 4 2 6 3 3 2" xfId="26630"/>
    <cellStyle name="40% - Accent2 4 2 6 3 3 3" xfId="26631"/>
    <cellStyle name="40% - Accent2 4 2 6 3 4" xfId="26632"/>
    <cellStyle name="40% - Accent2 4 2 6 3 4 2" xfId="26633"/>
    <cellStyle name="40% - Accent2 4 2 6 3 5" xfId="26634"/>
    <cellStyle name="40% - Accent2 4 2 6 3 6" xfId="26635"/>
    <cellStyle name="40% - Accent2 4 2 6 4" xfId="26636"/>
    <cellStyle name="40% - Accent2 4 2 6 4 2" xfId="26637"/>
    <cellStyle name="40% - Accent2 4 2 6 4 2 2" xfId="26638"/>
    <cellStyle name="40% - Accent2 4 2 6 4 2 3" xfId="26639"/>
    <cellStyle name="40% - Accent2 4 2 6 4 3" xfId="26640"/>
    <cellStyle name="40% - Accent2 4 2 6 4 3 2" xfId="26641"/>
    <cellStyle name="40% - Accent2 4 2 6 4 4" xfId="26642"/>
    <cellStyle name="40% - Accent2 4 2 6 4 5" xfId="26643"/>
    <cellStyle name="40% - Accent2 4 2 6 5" xfId="26644"/>
    <cellStyle name="40% - Accent2 4 2 6 5 2" xfId="26645"/>
    <cellStyle name="40% - Accent2 4 2 6 5 3" xfId="26646"/>
    <cellStyle name="40% - Accent2 4 2 6 6" xfId="26647"/>
    <cellStyle name="40% - Accent2 4 2 6 6 2" xfId="26648"/>
    <cellStyle name="40% - Accent2 4 2 6 6 3" xfId="26649"/>
    <cellStyle name="40% - Accent2 4 2 6 7" xfId="26650"/>
    <cellStyle name="40% - Accent2 4 2 6 7 2" xfId="26651"/>
    <cellStyle name="40% - Accent2 4 2 6 8" xfId="26652"/>
    <cellStyle name="40% - Accent2 4 2 6 9" xfId="26653"/>
    <cellStyle name="40% - Accent2 4 2 7" xfId="26654"/>
    <cellStyle name="40% - Accent2 4 2 7 2" xfId="26655"/>
    <cellStyle name="40% - Accent2 4 2 7 2 2" xfId="26656"/>
    <cellStyle name="40% - Accent2 4 2 7 2 3" xfId="26657"/>
    <cellStyle name="40% - Accent2 4 2 7 3" xfId="26658"/>
    <cellStyle name="40% - Accent2 4 2 7 3 2" xfId="26659"/>
    <cellStyle name="40% - Accent2 4 2 7 3 3" xfId="26660"/>
    <cellStyle name="40% - Accent2 4 2 7 4" xfId="26661"/>
    <cellStyle name="40% - Accent2 4 2 7 4 2" xfId="26662"/>
    <cellStyle name="40% - Accent2 4 2 7 5" xfId="26663"/>
    <cellStyle name="40% - Accent2 4 2 7 6" xfId="26664"/>
    <cellStyle name="40% - Accent2 4 2 8" xfId="26665"/>
    <cellStyle name="40% - Accent2 4 2 8 2" xfId="26666"/>
    <cellStyle name="40% - Accent2 4 2 8 2 2" xfId="26667"/>
    <cellStyle name="40% - Accent2 4 2 8 2 3" xfId="26668"/>
    <cellStyle name="40% - Accent2 4 2 8 3" xfId="26669"/>
    <cellStyle name="40% - Accent2 4 2 8 3 2" xfId="26670"/>
    <cellStyle name="40% - Accent2 4 2 8 3 3" xfId="26671"/>
    <cellStyle name="40% - Accent2 4 2 8 4" xfId="26672"/>
    <cellStyle name="40% - Accent2 4 2 8 4 2" xfId="26673"/>
    <cellStyle name="40% - Accent2 4 2 8 5" xfId="26674"/>
    <cellStyle name="40% - Accent2 4 2 8 6" xfId="26675"/>
    <cellStyle name="40% - Accent2 4 2 9" xfId="26676"/>
    <cellStyle name="40% - Accent2 4 2 9 2" xfId="26677"/>
    <cellStyle name="40% - Accent2 4 2 9 2 2" xfId="26678"/>
    <cellStyle name="40% - Accent2 4 2 9 2 3" xfId="26679"/>
    <cellStyle name="40% - Accent2 4 2 9 3" xfId="26680"/>
    <cellStyle name="40% - Accent2 4 2 9 3 2" xfId="26681"/>
    <cellStyle name="40% - Accent2 4 2 9 4" xfId="26682"/>
    <cellStyle name="40% - Accent2 4 2 9 5" xfId="26683"/>
    <cellStyle name="40% - Accent2 4 3" xfId="1802"/>
    <cellStyle name="40% - Accent2 4 3 10" xfId="26684"/>
    <cellStyle name="40% - Accent2 4 3 10 2" xfId="26685"/>
    <cellStyle name="40% - Accent2 4 3 10 3" xfId="26686"/>
    <cellStyle name="40% - Accent2 4 3 11" xfId="26687"/>
    <cellStyle name="40% - Accent2 4 3 11 2" xfId="26688"/>
    <cellStyle name="40% - Accent2 4 3 12" xfId="26689"/>
    <cellStyle name="40% - Accent2 4 3 13" xfId="26690"/>
    <cellStyle name="40% - Accent2 4 3 14" xfId="26691"/>
    <cellStyle name="40% - Accent2 4 3 2" xfId="1803"/>
    <cellStyle name="40% - Accent2 4 3 2 10" xfId="26692"/>
    <cellStyle name="40% - Accent2 4 3 2 10 2" xfId="26693"/>
    <cellStyle name="40% - Accent2 4 3 2 11" xfId="26694"/>
    <cellStyle name="40% - Accent2 4 3 2 12" xfId="26695"/>
    <cellStyle name="40% - Accent2 4 3 2 2" xfId="1804"/>
    <cellStyle name="40% - Accent2 4 3 2 2 10" xfId="26696"/>
    <cellStyle name="40% - Accent2 4 3 2 2 2" xfId="1805"/>
    <cellStyle name="40% - Accent2 4 3 2 2 2 2" xfId="26697"/>
    <cellStyle name="40% - Accent2 4 3 2 2 2 2 2" xfId="26698"/>
    <cellStyle name="40% - Accent2 4 3 2 2 2 2 2 2" xfId="26699"/>
    <cellStyle name="40% - Accent2 4 3 2 2 2 2 2 3" xfId="26700"/>
    <cellStyle name="40% - Accent2 4 3 2 2 2 2 3" xfId="26701"/>
    <cellStyle name="40% - Accent2 4 3 2 2 2 2 3 2" xfId="26702"/>
    <cellStyle name="40% - Accent2 4 3 2 2 2 2 3 3" xfId="26703"/>
    <cellStyle name="40% - Accent2 4 3 2 2 2 2 4" xfId="26704"/>
    <cellStyle name="40% - Accent2 4 3 2 2 2 2 4 2" xfId="26705"/>
    <cellStyle name="40% - Accent2 4 3 2 2 2 2 5" xfId="26706"/>
    <cellStyle name="40% - Accent2 4 3 2 2 2 2 6" xfId="26707"/>
    <cellStyle name="40% - Accent2 4 3 2 2 2 3" xfId="26708"/>
    <cellStyle name="40% - Accent2 4 3 2 2 2 3 2" xfId="26709"/>
    <cellStyle name="40% - Accent2 4 3 2 2 2 3 2 2" xfId="26710"/>
    <cellStyle name="40% - Accent2 4 3 2 2 2 3 2 3" xfId="26711"/>
    <cellStyle name="40% - Accent2 4 3 2 2 2 3 3" xfId="26712"/>
    <cellStyle name="40% - Accent2 4 3 2 2 2 3 3 2" xfId="26713"/>
    <cellStyle name="40% - Accent2 4 3 2 2 2 3 3 3" xfId="26714"/>
    <cellStyle name="40% - Accent2 4 3 2 2 2 3 4" xfId="26715"/>
    <cellStyle name="40% - Accent2 4 3 2 2 2 3 4 2" xfId="26716"/>
    <cellStyle name="40% - Accent2 4 3 2 2 2 3 5" xfId="26717"/>
    <cellStyle name="40% - Accent2 4 3 2 2 2 3 6" xfId="26718"/>
    <cellStyle name="40% - Accent2 4 3 2 2 2 4" xfId="26719"/>
    <cellStyle name="40% - Accent2 4 3 2 2 2 4 2" xfId="26720"/>
    <cellStyle name="40% - Accent2 4 3 2 2 2 4 2 2" xfId="26721"/>
    <cellStyle name="40% - Accent2 4 3 2 2 2 4 2 3" xfId="26722"/>
    <cellStyle name="40% - Accent2 4 3 2 2 2 4 3" xfId="26723"/>
    <cellStyle name="40% - Accent2 4 3 2 2 2 4 3 2" xfId="26724"/>
    <cellStyle name="40% - Accent2 4 3 2 2 2 4 4" xfId="26725"/>
    <cellStyle name="40% - Accent2 4 3 2 2 2 4 5" xfId="26726"/>
    <cellStyle name="40% - Accent2 4 3 2 2 2 5" xfId="26727"/>
    <cellStyle name="40% - Accent2 4 3 2 2 2 5 2" xfId="26728"/>
    <cellStyle name="40% - Accent2 4 3 2 2 2 5 3" xfId="26729"/>
    <cellStyle name="40% - Accent2 4 3 2 2 2 6" xfId="26730"/>
    <cellStyle name="40% - Accent2 4 3 2 2 2 6 2" xfId="26731"/>
    <cellStyle name="40% - Accent2 4 3 2 2 2 6 3" xfId="26732"/>
    <cellStyle name="40% - Accent2 4 3 2 2 2 7" xfId="26733"/>
    <cellStyle name="40% - Accent2 4 3 2 2 2 7 2" xfId="26734"/>
    <cellStyle name="40% - Accent2 4 3 2 2 2 8" xfId="26735"/>
    <cellStyle name="40% - Accent2 4 3 2 2 2 9" xfId="26736"/>
    <cellStyle name="40% - Accent2 4 3 2 2 3" xfId="26737"/>
    <cellStyle name="40% - Accent2 4 3 2 2 3 2" xfId="26738"/>
    <cellStyle name="40% - Accent2 4 3 2 2 3 2 2" xfId="26739"/>
    <cellStyle name="40% - Accent2 4 3 2 2 3 2 3" xfId="26740"/>
    <cellStyle name="40% - Accent2 4 3 2 2 3 3" xfId="26741"/>
    <cellStyle name="40% - Accent2 4 3 2 2 3 3 2" xfId="26742"/>
    <cellStyle name="40% - Accent2 4 3 2 2 3 3 3" xfId="26743"/>
    <cellStyle name="40% - Accent2 4 3 2 2 3 4" xfId="26744"/>
    <cellStyle name="40% - Accent2 4 3 2 2 3 4 2" xfId="26745"/>
    <cellStyle name="40% - Accent2 4 3 2 2 3 5" xfId="26746"/>
    <cellStyle name="40% - Accent2 4 3 2 2 3 6" xfId="26747"/>
    <cellStyle name="40% - Accent2 4 3 2 2 4" xfId="26748"/>
    <cellStyle name="40% - Accent2 4 3 2 2 4 2" xfId="26749"/>
    <cellStyle name="40% - Accent2 4 3 2 2 4 2 2" xfId="26750"/>
    <cellStyle name="40% - Accent2 4 3 2 2 4 2 3" xfId="26751"/>
    <cellStyle name="40% - Accent2 4 3 2 2 4 3" xfId="26752"/>
    <cellStyle name="40% - Accent2 4 3 2 2 4 3 2" xfId="26753"/>
    <cellStyle name="40% - Accent2 4 3 2 2 4 3 3" xfId="26754"/>
    <cellStyle name="40% - Accent2 4 3 2 2 4 4" xfId="26755"/>
    <cellStyle name="40% - Accent2 4 3 2 2 4 4 2" xfId="26756"/>
    <cellStyle name="40% - Accent2 4 3 2 2 4 5" xfId="26757"/>
    <cellStyle name="40% - Accent2 4 3 2 2 4 6" xfId="26758"/>
    <cellStyle name="40% - Accent2 4 3 2 2 5" xfId="26759"/>
    <cellStyle name="40% - Accent2 4 3 2 2 5 2" xfId="26760"/>
    <cellStyle name="40% - Accent2 4 3 2 2 5 2 2" xfId="26761"/>
    <cellStyle name="40% - Accent2 4 3 2 2 5 2 3" xfId="26762"/>
    <cellStyle name="40% - Accent2 4 3 2 2 5 3" xfId="26763"/>
    <cellStyle name="40% - Accent2 4 3 2 2 5 3 2" xfId="26764"/>
    <cellStyle name="40% - Accent2 4 3 2 2 5 4" xfId="26765"/>
    <cellStyle name="40% - Accent2 4 3 2 2 5 5" xfId="26766"/>
    <cellStyle name="40% - Accent2 4 3 2 2 6" xfId="26767"/>
    <cellStyle name="40% - Accent2 4 3 2 2 6 2" xfId="26768"/>
    <cellStyle name="40% - Accent2 4 3 2 2 6 3" xfId="26769"/>
    <cellStyle name="40% - Accent2 4 3 2 2 7" xfId="26770"/>
    <cellStyle name="40% - Accent2 4 3 2 2 7 2" xfId="26771"/>
    <cellStyle name="40% - Accent2 4 3 2 2 7 3" xfId="26772"/>
    <cellStyle name="40% - Accent2 4 3 2 2 8" xfId="26773"/>
    <cellStyle name="40% - Accent2 4 3 2 2 8 2" xfId="26774"/>
    <cellStyle name="40% - Accent2 4 3 2 2 9" xfId="26775"/>
    <cellStyle name="40% - Accent2 4 3 2 3" xfId="1806"/>
    <cellStyle name="40% - Accent2 4 3 2 3 2" xfId="26776"/>
    <cellStyle name="40% - Accent2 4 3 2 3 2 2" xfId="26777"/>
    <cellStyle name="40% - Accent2 4 3 2 3 2 2 2" xfId="26778"/>
    <cellStyle name="40% - Accent2 4 3 2 3 2 2 3" xfId="26779"/>
    <cellStyle name="40% - Accent2 4 3 2 3 2 3" xfId="26780"/>
    <cellStyle name="40% - Accent2 4 3 2 3 2 3 2" xfId="26781"/>
    <cellStyle name="40% - Accent2 4 3 2 3 2 3 3" xfId="26782"/>
    <cellStyle name="40% - Accent2 4 3 2 3 2 4" xfId="26783"/>
    <cellStyle name="40% - Accent2 4 3 2 3 2 4 2" xfId="26784"/>
    <cellStyle name="40% - Accent2 4 3 2 3 2 5" xfId="26785"/>
    <cellStyle name="40% - Accent2 4 3 2 3 2 6" xfId="26786"/>
    <cellStyle name="40% - Accent2 4 3 2 3 3" xfId="26787"/>
    <cellStyle name="40% - Accent2 4 3 2 3 3 2" xfId="26788"/>
    <cellStyle name="40% - Accent2 4 3 2 3 3 2 2" xfId="26789"/>
    <cellStyle name="40% - Accent2 4 3 2 3 3 2 3" xfId="26790"/>
    <cellStyle name="40% - Accent2 4 3 2 3 3 3" xfId="26791"/>
    <cellStyle name="40% - Accent2 4 3 2 3 3 3 2" xfId="26792"/>
    <cellStyle name="40% - Accent2 4 3 2 3 3 3 3" xfId="26793"/>
    <cellStyle name="40% - Accent2 4 3 2 3 3 4" xfId="26794"/>
    <cellStyle name="40% - Accent2 4 3 2 3 3 4 2" xfId="26795"/>
    <cellStyle name="40% - Accent2 4 3 2 3 3 5" xfId="26796"/>
    <cellStyle name="40% - Accent2 4 3 2 3 3 6" xfId="26797"/>
    <cellStyle name="40% - Accent2 4 3 2 3 4" xfId="26798"/>
    <cellStyle name="40% - Accent2 4 3 2 3 4 2" xfId="26799"/>
    <cellStyle name="40% - Accent2 4 3 2 3 4 2 2" xfId="26800"/>
    <cellStyle name="40% - Accent2 4 3 2 3 4 2 3" xfId="26801"/>
    <cellStyle name="40% - Accent2 4 3 2 3 4 3" xfId="26802"/>
    <cellStyle name="40% - Accent2 4 3 2 3 4 3 2" xfId="26803"/>
    <cellStyle name="40% - Accent2 4 3 2 3 4 4" xfId="26804"/>
    <cellStyle name="40% - Accent2 4 3 2 3 4 5" xfId="26805"/>
    <cellStyle name="40% - Accent2 4 3 2 3 5" xfId="26806"/>
    <cellStyle name="40% - Accent2 4 3 2 3 5 2" xfId="26807"/>
    <cellStyle name="40% - Accent2 4 3 2 3 5 3" xfId="26808"/>
    <cellStyle name="40% - Accent2 4 3 2 3 6" xfId="26809"/>
    <cellStyle name="40% - Accent2 4 3 2 3 6 2" xfId="26810"/>
    <cellStyle name="40% - Accent2 4 3 2 3 6 3" xfId="26811"/>
    <cellStyle name="40% - Accent2 4 3 2 3 7" xfId="26812"/>
    <cellStyle name="40% - Accent2 4 3 2 3 7 2" xfId="26813"/>
    <cellStyle name="40% - Accent2 4 3 2 3 8" xfId="26814"/>
    <cellStyle name="40% - Accent2 4 3 2 3 9" xfId="26815"/>
    <cellStyle name="40% - Accent2 4 3 2 4" xfId="26816"/>
    <cellStyle name="40% - Accent2 4 3 2 4 2" xfId="26817"/>
    <cellStyle name="40% - Accent2 4 3 2 4 2 2" xfId="26818"/>
    <cellStyle name="40% - Accent2 4 3 2 4 2 2 2" xfId="26819"/>
    <cellStyle name="40% - Accent2 4 3 2 4 2 2 3" xfId="26820"/>
    <cellStyle name="40% - Accent2 4 3 2 4 2 3" xfId="26821"/>
    <cellStyle name="40% - Accent2 4 3 2 4 2 3 2" xfId="26822"/>
    <cellStyle name="40% - Accent2 4 3 2 4 2 3 3" xfId="26823"/>
    <cellStyle name="40% - Accent2 4 3 2 4 2 4" xfId="26824"/>
    <cellStyle name="40% - Accent2 4 3 2 4 2 4 2" xfId="26825"/>
    <cellStyle name="40% - Accent2 4 3 2 4 2 5" xfId="26826"/>
    <cellStyle name="40% - Accent2 4 3 2 4 2 6" xfId="26827"/>
    <cellStyle name="40% - Accent2 4 3 2 4 3" xfId="26828"/>
    <cellStyle name="40% - Accent2 4 3 2 4 3 2" xfId="26829"/>
    <cellStyle name="40% - Accent2 4 3 2 4 3 2 2" xfId="26830"/>
    <cellStyle name="40% - Accent2 4 3 2 4 3 2 3" xfId="26831"/>
    <cellStyle name="40% - Accent2 4 3 2 4 3 3" xfId="26832"/>
    <cellStyle name="40% - Accent2 4 3 2 4 3 3 2" xfId="26833"/>
    <cellStyle name="40% - Accent2 4 3 2 4 3 3 3" xfId="26834"/>
    <cellStyle name="40% - Accent2 4 3 2 4 3 4" xfId="26835"/>
    <cellStyle name="40% - Accent2 4 3 2 4 3 4 2" xfId="26836"/>
    <cellStyle name="40% - Accent2 4 3 2 4 3 5" xfId="26837"/>
    <cellStyle name="40% - Accent2 4 3 2 4 3 6" xfId="26838"/>
    <cellStyle name="40% - Accent2 4 3 2 4 4" xfId="26839"/>
    <cellStyle name="40% - Accent2 4 3 2 4 4 2" xfId="26840"/>
    <cellStyle name="40% - Accent2 4 3 2 4 4 2 2" xfId="26841"/>
    <cellStyle name="40% - Accent2 4 3 2 4 4 2 3" xfId="26842"/>
    <cellStyle name="40% - Accent2 4 3 2 4 4 3" xfId="26843"/>
    <cellStyle name="40% - Accent2 4 3 2 4 4 3 2" xfId="26844"/>
    <cellStyle name="40% - Accent2 4 3 2 4 4 4" xfId="26845"/>
    <cellStyle name="40% - Accent2 4 3 2 4 4 5" xfId="26846"/>
    <cellStyle name="40% - Accent2 4 3 2 4 5" xfId="26847"/>
    <cellStyle name="40% - Accent2 4 3 2 4 5 2" xfId="26848"/>
    <cellStyle name="40% - Accent2 4 3 2 4 5 3" xfId="26849"/>
    <cellStyle name="40% - Accent2 4 3 2 4 6" xfId="26850"/>
    <cellStyle name="40% - Accent2 4 3 2 4 6 2" xfId="26851"/>
    <cellStyle name="40% - Accent2 4 3 2 4 6 3" xfId="26852"/>
    <cellStyle name="40% - Accent2 4 3 2 4 7" xfId="26853"/>
    <cellStyle name="40% - Accent2 4 3 2 4 7 2" xfId="26854"/>
    <cellStyle name="40% - Accent2 4 3 2 4 8" xfId="26855"/>
    <cellStyle name="40% - Accent2 4 3 2 4 9" xfId="26856"/>
    <cellStyle name="40% - Accent2 4 3 2 5" xfId="26857"/>
    <cellStyle name="40% - Accent2 4 3 2 5 2" xfId="26858"/>
    <cellStyle name="40% - Accent2 4 3 2 5 2 2" xfId="26859"/>
    <cellStyle name="40% - Accent2 4 3 2 5 2 3" xfId="26860"/>
    <cellStyle name="40% - Accent2 4 3 2 5 3" xfId="26861"/>
    <cellStyle name="40% - Accent2 4 3 2 5 3 2" xfId="26862"/>
    <cellStyle name="40% - Accent2 4 3 2 5 3 3" xfId="26863"/>
    <cellStyle name="40% - Accent2 4 3 2 5 4" xfId="26864"/>
    <cellStyle name="40% - Accent2 4 3 2 5 4 2" xfId="26865"/>
    <cellStyle name="40% - Accent2 4 3 2 5 5" xfId="26866"/>
    <cellStyle name="40% - Accent2 4 3 2 5 6" xfId="26867"/>
    <cellStyle name="40% - Accent2 4 3 2 6" xfId="26868"/>
    <cellStyle name="40% - Accent2 4 3 2 6 2" xfId="26869"/>
    <cellStyle name="40% - Accent2 4 3 2 6 2 2" xfId="26870"/>
    <cellStyle name="40% - Accent2 4 3 2 6 2 3" xfId="26871"/>
    <cellStyle name="40% - Accent2 4 3 2 6 3" xfId="26872"/>
    <cellStyle name="40% - Accent2 4 3 2 6 3 2" xfId="26873"/>
    <cellStyle name="40% - Accent2 4 3 2 6 3 3" xfId="26874"/>
    <cellStyle name="40% - Accent2 4 3 2 6 4" xfId="26875"/>
    <cellStyle name="40% - Accent2 4 3 2 6 4 2" xfId="26876"/>
    <cellStyle name="40% - Accent2 4 3 2 6 5" xfId="26877"/>
    <cellStyle name="40% - Accent2 4 3 2 6 6" xfId="26878"/>
    <cellStyle name="40% - Accent2 4 3 2 7" xfId="26879"/>
    <cellStyle name="40% - Accent2 4 3 2 7 2" xfId="26880"/>
    <cellStyle name="40% - Accent2 4 3 2 7 2 2" xfId="26881"/>
    <cellStyle name="40% - Accent2 4 3 2 7 2 3" xfId="26882"/>
    <cellStyle name="40% - Accent2 4 3 2 7 3" xfId="26883"/>
    <cellStyle name="40% - Accent2 4 3 2 7 3 2" xfId="26884"/>
    <cellStyle name="40% - Accent2 4 3 2 7 4" xfId="26885"/>
    <cellStyle name="40% - Accent2 4 3 2 7 5" xfId="26886"/>
    <cellStyle name="40% - Accent2 4 3 2 8" xfId="26887"/>
    <cellStyle name="40% - Accent2 4 3 2 8 2" xfId="26888"/>
    <cellStyle name="40% - Accent2 4 3 2 8 3" xfId="26889"/>
    <cellStyle name="40% - Accent2 4 3 2 9" xfId="26890"/>
    <cellStyle name="40% - Accent2 4 3 2 9 2" xfId="26891"/>
    <cellStyle name="40% - Accent2 4 3 2 9 3" xfId="26892"/>
    <cellStyle name="40% - Accent2 4 3 3" xfId="1807"/>
    <cellStyle name="40% - Accent2 4 3 3 10" xfId="26893"/>
    <cellStyle name="40% - Accent2 4 3 3 2" xfId="1808"/>
    <cellStyle name="40% - Accent2 4 3 3 2 2" xfId="26894"/>
    <cellStyle name="40% - Accent2 4 3 3 2 2 2" xfId="26895"/>
    <cellStyle name="40% - Accent2 4 3 3 2 2 2 2" xfId="26896"/>
    <cellStyle name="40% - Accent2 4 3 3 2 2 2 3" xfId="26897"/>
    <cellStyle name="40% - Accent2 4 3 3 2 2 3" xfId="26898"/>
    <cellStyle name="40% - Accent2 4 3 3 2 2 3 2" xfId="26899"/>
    <cellStyle name="40% - Accent2 4 3 3 2 2 3 3" xfId="26900"/>
    <cellStyle name="40% - Accent2 4 3 3 2 2 4" xfId="26901"/>
    <cellStyle name="40% - Accent2 4 3 3 2 2 4 2" xfId="26902"/>
    <cellStyle name="40% - Accent2 4 3 3 2 2 5" xfId="26903"/>
    <cellStyle name="40% - Accent2 4 3 3 2 2 6" xfId="26904"/>
    <cellStyle name="40% - Accent2 4 3 3 2 3" xfId="26905"/>
    <cellStyle name="40% - Accent2 4 3 3 2 3 2" xfId="26906"/>
    <cellStyle name="40% - Accent2 4 3 3 2 3 2 2" xfId="26907"/>
    <cellStyle name="40% - Accent2 4 3 3 2 3 2 3" xfId="26908"/>
    <cellStyle name="40% - Accent2 4 3 3 2 3 3" xfId="26909"/>
    <cellStyle name="40% - Accent2 4 3 3 2 3 3 2" xfId="26910"/>
    <cellStyle name="40% - Accent2 4 3 3 2 3 3 3" xfId="26911"/>
    <cellStyle name="40% - Accent2 4 3 3 2 3 4" xfId="26912"/>
    <cellStyle name="40% - Accent2 4 3 3 2 3 4 2" xfId="26913"/>
    <cellStyle name="40% - Accent2 4 3 3 2 3 5" xfId="26914"/>
    <cellStyle name="40% - Accent2 4 3 3 2 3 6" xfId="26915"/>
    <cellStyle name="40% - Accent2 4 3 3 2 4" xfId="26916"/>
    <cellStyle name="40% - Accent2 4 3 3 2 4 2" xfId="26917"/>
    <cellStyle name="40% - Accent2 4 3 3 2 4 2 2" xfId="26918"/>
    <cellStyle name="40% - Accent2 4 3 3 2 4 2 3" xfId="26919"/>
    <cellStyle name="40% - Accent2 4 3 3 2 4 3" xfId="26920"/>
    <cellStyle name="40% - Accent2 4 3 3 2 4 3 2" xfId="26921"/>
    <cellStyle name="40% - Accent2 4 3 3 2 4 4" xfId="26922"/>
    <cellStyle name="40% - Accent2 4 3 3 2 4 5" xfId="26923"/>
    <cellStyle name="40% - Accent2 4 3 3 2 5" xfId="26924"/>
    <cellStyle name="40% - Accent2 4 3 3 2 5 2" xfId="26925"/>
    <cellStyle name="40% - Accent2 4 3 3 2 5 3" xfId="26926"/>
    <cellStyle name="40% - Accent2 4 3 3 2 6" xfId="26927"/>
    <cellStyle name="40% - Accent2 4 3 3 2 6 2" xfId="26928"/>
    <cellStyle name="40% - Accent2 4 3 3 2 6 3" xfId="26929"/>
    <cellStyle name="40% - Accent2 4 3 3 2 7" xfId="26930"/>
    <cellStyle name="40% - Accent2 4 3 3 2 7 2" xfId="26931"/>
    <cellStyle name="40% - Accent2 4 3 3 2 8" xfId="26932"/>
    <cellStyle name="40% - Accent2 4 3 3 2 9" xfId="26933"/>
    <cellStyle name="40% - Accent2 4 3 3 3" xfId="26934"/>
    <cellStyle name="40% - Accent2 4 3 3 3 2" xfId="26935"/>
    <cellStyle name="40% - Accent2 4 3 3 3 2 2" xfId="26936"/>
    <cellStyle name="40% - Accent2 4 3 3 3 2 3" xfId="26937"/>
    <cellStyle name="40% - Accent2 4 3 3 3 3" xfId="26938"/>
    <cellStyle name="40% - Accent2 4 3 3 3 3 2" xfId="26939"/>
    <cellStyle name="40% - Accent2 4 3 3 3 3 3" xfId="26940"/>
    <cellStyle name="40% - Accent2 4 3 3 3 4" xfId="26941"/>
    <cellStyle name="40% - Accent2 4 3 3 3 4 2" xfId="26942"/>
    <cellStyle name="40% - Accent2 4 3 3 3 5" xfId="26943"/>
    <cellStyle name="40% - Accent2 4 3 3 3 6" xfId="26944"/>
    <cellStyle name="40% - Accent2 4 3 3 4" xfId="26945"/>
    <cellStyle name="40% - Accent2 4 3 3 4 2" xfId="26946"/>
    <cellStyle name="40% - Accent2 4 3 3 4 2 2" xfId="26947"/>
    <cellStyle name="40% - Accent2 4 3 3 4 2 3" xfId="26948"/>
    <cellStyle name="40% - Accent2 4 3 3 4 3" xfId="26949"/>
    <cellStyle name="40% - Accent2 4 3 3 4 3 2" xfId="26950"/>
    <cellStyle name="40% - Accent2 4 3 3 4 3 3" xfId="26951"/>
    <cellStyle name="40% - Accent2 4 3 3 4 4" xfId="26952"/>
    <cellStyle name="40% - Accent2 4 3 3 4 4 2" xfId="26953"/>
    <cellStyle name="40% - Accent2 4 3 3 4 5" xfId="26954"/>
    <cellStyle name="40% - Accent2 4 3 3 4 6" xfId="26955"/>
    <cellStyle name="40% - Accent2 4 3 3 5" xfId="26956"/>
    <cellStyle name="40% - Accent2 4 3 3 5 2" xfId="26957"/>
    <cellStyle name="40% - Accent2 4 3 3 5 2 2" xfId="26958"/>
    <cellStyle name="40% - Accent2 4 3 3 5 2 3" xfId="26959"/>
    <cellStyle name="40% - Accent2 4 3 3 5 3" xfId="26960"/>
    <cellStyle name="40% - Accent2 4 3 3 5 3 2" xfId="26961"/>
    <cellStyle name="40% - Accent2 4 3 3 5 4" xfId="26962"/>
    <cellStyle name="40% - Accent2 4 3 3 5 5" xfId="26963"/>
    <cellStyle name="40% - Accent2 4 3 3 6" xfId="26964"/>
    <cellStyle name="40% - Accent2 4 3 3 6 2" xfId="26965"/>
    <cellStyle name="40% - Accent2 4 3 3 6 3" xfId="26966"/>
    <cellStyle name="40% - Accent2 4 3 3 7" xfId="26967"/>
    <cellStyle name="40% - Accent2 4 3 3 7 2" xfId="26968"/>
    <cellStyle name="40% - Accent2 4 3 3 7 3" xfId="26969"/>
    <cellStyle name="40% - Accent2 4 3 3 8" xfId="26970"/>
    <cellStyle name="40% - Accent2 4 3 3 8 2" xfId="26971"/>
    <cellStyle name="40% - Accent2 4 3 3 9" xfId="26972"/>
    <cellStyle name="40% - Accent2 4 3 4" xfId="1809"/>
    <cellStyle name="40% - Accent2 4 3 4 2" xfId="26973"/>
    <cellStyle name="40% - Accent2 4 3 4 2 2" xfId="26974"/>
    <cellStyle name="40% - Accent2 4 3 4 2 2 2" xfId="26975"/>
    <cellStyle name="40% - Accent2 4 3 4 2 2 3" xfId="26976"/>
    <cellStyle name="40% - Accent2 4 3 4 2 3" xfId="26977"/>
    <cellStyle name="40% - Accent2 4 3 4 2 3 2" xfId="26978"/>
    <cellStyle name="40% - Accent2 4 3 4 2 3 3" xfId="26979"/>
    <cellStyle name="40% - Accent2 4 3 4 2 4" xfId="26980"/>
    <cellStyle name="40% - Accent2 4 3 4 2 4 2" xfId="26981"/>
    <cellStyle name="40% - Accent2 4 3 4 2 5" xfId="26982"/>
    <cellStyle name="40% - Accent2 4 3 4 2 6" xfId="26983"/>
    <cellStyle name="40% - Accent2 4 3 4 3" xfId="26984"/>
    <cellStyle name="40% - Accent2 4 3 4 3 2" xfId="26985"/>
    <cellStyle name="40% - Accent2 4 3 4 3 2 2" xfId="26986"/>
    <cellStyle name="40% - Accent2 4 3 4 3 2 3" xfId="26987"/>
    <cellStyle name="40% - Accent2 4 3 4 3 3" xfId="26988"/>
    <cellStyle name="40% - Accent2 4 3 4 3 3 2" xfId="26989"/>
    <cellStyle name="40% - Accent2 4 3 4 3 3 3" xfId="26990"/>
    <cellStyle name="40% - Accent2 4 3 4 3 4" xfId="26991"/>
    <cellStyle name="40% - Accent2 4 3 4 3 4 2" xfId="26992"/>
    <cellStyle name="40% - Accent2 4 3 4 3 5" xfId="26993"/>
    <cellStyle name="40% - Accent2 4 3 4 3 6" xfId="26994"/>
    <cellStyle name="40% - Accent2 4 3 4 4" xfId="26995"/>
    <cellStyle name="40% - Accent2 4 3 4 4 2" xfId="26996"/>
    <cellStyle name="40% - Accent2 4 3 4 4 2 2" xfId="26997"/>
    <cellStyle name="40% - Accent2 4 3 4 4 2 3" xfId="26998"/>
    <cellStyle name="40% - Accent2 4 3 4 4 3" xfId="26999"/>
    <cellStyle name="40% - Accent2 4 3 4 4 3 2" xfId="27000"/>
    <cellStyle name="40% - Accent2 4 3 4 4 4" xfId="27001"/>
    <cellStyle name="40% - Accent2 4 3 4 4 5" xfId="27002"/>
    <cellStyle name="40% - Accent2 4 3 4 5" xfId="27003"/>
    <cellStyle name="40% - Accent2 4 3 4 5 2" xfId="27004"/>
    <cellStyle name="40% - Accent2 4 3 4 5 3" xfId="27005"/>
    <cellStyle name="40% - Accent2 4 3 4 6" xfId="27006"/>
    <cellStyle name="40% - Accent2 4 3 4 6 2" xfId="27007"/>
    <cellStyle name="40% - Accent2 4 3 4 6 3" xfId="27008"/>
    <cellStyle name="40% - Accent2 4 3 4 7" xfId="27009"/>
    <cellStyle name="40% - Accent2 4 3 4 7 2" xfId="27010"/>
    <cellStyle name="40% - Accent2 4 3 4 8" xfId="27011"/>
    <cellStyle name="40% - Accent2 4 3 4 9" xfId="27012"/>
    <cellStyle name="40% - Accent2 4 3 5" xfId="8868"/>
    <cellStyle name="40% - Accent2 4 3 5 2" xfId="27013"/>
    <cellStyle name="40% - Accent2 4 3 5 2 2" xfId="27014"/>
    <cellStyle name="40% - Accent2 4 3 5 2 2 2" xfId="27015"/>
    <cellStyle name="40% - Accent2 4 3 5 2 2 3" xfId="27016"/>
    <cellStyle name="40% - Accent2 4 3 5 2 3" xfId="27017"/>
    <cellStyle name="40% - Accent2 4 3 5 2 3 2" xfId="27018"/>
    <cellStyle name="40% - Accent2 4 3 5 2 3 3" xfId="27019"/>
    <cellStyle name="40% - Accent2 4 3 5 2 4" xfId="27020"/>
    <cellStyle name="40% - Accent2 4 3 5 2 4 2" xfId="27021"/>
    <cellStyle name="40% - Accent2 4 3 5 2 5" xfId="27022"/>
    <cellStyle name="40% - Accent2 4 3 5 2 6" xfId="27023"/>
    <cellStyle name="40% - Accent2 4 3 5 3" xfId="27024"/>
    <cellStyle name="40% - Accent2 4 3 5 3 2" xfId="27025"/>
    <cellStyle name="40% - Accent2 4 3 5 3 2 2" xfId="27026"/>
    <cellStyle name="40% - Accent2 4 3 5 3 2 3" xfId="27027"/>
    <cellStyle name="40% - Accent2 4 3 5 3 3" xfId="27028"/>
    <cellStyle name="40% - Accent2 4 3 5 3 3 2" xfId="27029"/>
    <cellStyle name="40% - Accent2 4 3 5 3 3 3" xfId="27030"/>
    <cellStyle name="40% - Accent2 4 3 5 3 4" xfId="27031"/>
    <cellStyle name="40% - Accent2 4 3 5 3 4 2" xfId="27032"/>
    <cellStyle name="40% - Accent2 4 3 5 3 5" xfId="27033"/>
    <cellStyle name="40% - Accent2 4 3 5 3 6" xfId="27034"/>
    <cellStyle name="40% - Accent2 4 3 5 4" xfId="27035"/>
    <cellStyle name="40% - Accent2 4 3 5 4 2" xfId="27036"/>
    <cellStyle name="40% - Accent2 4 3 5 4 2 2" xfId="27037"/>
    <cellStyle name="40% - Accent2 4 3 5 4 2 3" xfId="27038"/>
    <cellStyle name="40% - Accent2 4 3 5 4 3" xfId="27039"/>
    <cellStyle name="40% - Accent2 4 3 5 4 3 2" xfId="27040"/>
    <cellStyle name="40% - Accent2 4 3 5 4 4" xfId="27041"/>
    <cellStyle name="40% - Accent2 4 3 5 4 5" xfId="27042"/>
    <cellStyle name="40% - Accent2 4 3 5 5" xfId="27043"/>
    <cellStyle name="40% - Accent2 4 3 5 5 2" xfId="27044"/>
    <cellStyle name="40% - Accent2 4 3 5 5 3" xfId="27045"/>
    <cellStyle name="40% - Accent2 4 3 5 6" xfId="27046"/>
    <cellStyle name="40% - Accent2 4 3 5 6 2" xfId="27047"/>
    <cellStyle name="40% - Accent2 4 3 5 6 3" xfId="27048"/>
    <cellStyle name="40% - Accent2 4 3 5 7" xfId="27049"/>
    <cellStyle name="40% - Accent2 4 3 5 7 2" xfId="27050"/>
    <cellStyle name="40% - Accent2 4 3 5 8" xfId="27051"/>
    <cellStyle name="40% - Accent2 4 3 5 9" xfId="27052"/>
    <cellStyle name="40% - Accent2 4 3 6" xfId="27053"/>
    <cellStyle name="40% - Accent2 4 3 6 2" xfId="27054"/>
    <cellStyle name="40% - Accent2 4 3 6 2 2" xfId="27055"/>
    <cellStyle name="40% - Accent2 4 3 6 2 3" xfId="27056"/>
    <cellStyle name="40% - Accent2 4 3 6 3" xfId="27057"/>
    <cellStyle name="40% - Accent2 4 3 6 3 2" xfId="27058"/>
    <cellStyle name="40% - Accent2 4 3 6 3 3" xfId="27059"/>
    <cellStyle name="40% - Accent2 4 3 6 4" xfId="27060"/>
    <cellStyle name="40% - Accent2 4 3 6 4 2" xfId="27061"/>
    <cellStyle name="40% - Accent2 4 3 6 5" xfId="27062"/>
    <cellStyle name="40% - Accent2 4 3 6 6" xfId="27063"/>
    <cellStyle name="40% - Accent2 4 3 7" xfId="27064"/>
    <cellStyle name="40% - Accent2 4 3 7 2" xfId="27065"/>
    <cellStyle name="40% - Accent2 4 3 7 2 2" xfId="27066"/>
    <cellStyle name="40% - Accent2 4 3 7 2 3" xfId="27067"/>
    <cellStyle name="40% - Accent2 4 3 7 3" xfId="27068"/>
    <cellStyle name="40% - Accent2 4 3 7 3 2" xfId="27069"/>
    <cellStyle name="40% - Accent2 4 3 7 3 3" xfId="27070"/>
    <cellStyle name="40% - Accent2 4 3 7 4" xfId="27071"/>
    <cellStyle name="40% - Accent2 4 3 7 4 2" xfId="27072"/>
    <cellStyle name="40% - Accent2 4 3 7 5" xfId="27073"/>
    <cellStyle name="40% - Accent2 4 3 7 6" xfId="27074"/>
    <cellStyle name="40% - Accent2 4 3 8" xfId="27075"/>
    <cellStyle name="40% - Accent2 4 3 8 2" xfId="27076"/>
    <cellStyle name="40% - Accent2 4 3 8 2 2" xfId="27077"/>
    <cellStyle name="40% - Accent2 4 3 8 2 3" xfId="27078"/>
    <cellStyle name="40% - Accent2 4 3 8 3" xfId="27079"/>
    <cellStyle name="40% - Accent2 4 3 8 3 2" xfId="27080"/>
    <cellStyle name="40% - Accent2 4 3 8 4" xfId="27081"/>
    <cellStyle name="40% - Accent2 4 3 8 5" xfId="27082"/>
    <cellStyle name="40% - Accent2 4 3 9" xfId="27083"/>
    <cellStyle name="40% - Accent2 4 3 9 2" xfId="27084"/>
    <cellStyle name="40% - Accent2 4 3 9 3" xfId="27085"/>
    <cellStyle name="40% - Accent2 4 4" xfId="1810"/>
    <cellStyle name="40% - Accent2 4 4 10" xfId="27086"/>
    <cellStyle name="40% - Accent2 4 4 10 2" xfId="27087"/>
    <cellStyle name="40% - Accent2 4 4 11" xfId="27088"/>
    <cellStyle name="40% - Accent2 4 4 12" xfId="27089"/>
    <cellStyle name="40% - Accent2 4 4 2" xfId="1811"/>
    <cellStyle name="40% - Accent2 4 4 2 10" xfId="27090"/>
    <cellStyle name="40% - Accent2 4 4 2 2" xfId="1812"/>
    <cellStyle name="40% - Accent2 4 4 2 2 2" xfId="27091"/>
    <cellStyle name="40% - Accent2 4 4 2 2 2 2" xfId="27092"/>
    <cellStyle name="40% - Accent2 4 4 2 2 2 2 2" xfId="27093"/>
    <cellStyle name="40% - Accent2 4 4 2 2 2 2 3" xfId="27094"/>
    <cellStyle name="40% - Accent2 4 4 2 2 2 3" xfId="27095"/>
    <cellStyle name="40% - Accent2 4 4 2 2 2 3 2" xfId="27096"/>
    <cellStyle name="40% - Accent2 4 4 2 2 2 3 3" xfId="27097"/>
    <cellStyle name="40% - Accent2 4 4 2 2 2 4" xfId="27098"/>
    <cellStyle name="40% - Accent2 4 4 2 2 2 4 2" xfId="27099"/>
    <cellStyle name="40% - Accent2 4 4 2 2 2 5" xfId="27100"/>
    <cellStyle name="40% - Accent2 4 4 2 2 2 6" xfId="27101"/>
    <cellStyle name="40% - Accent2 4 4 2 2 3" xfId="27102"/>
    <cellStyle name="40% - Accent2 4 4 2 2 3 2" xfId="27103"/>
    <cellStyle name="40% - Accent2 4 4 2 2 3 2 2" xfId="27104"/>
    <cellStyle name="40% - Accent2 4 4 2 2 3 2 3" xfId="27105"/>
    <cellStyle name="40% - Accent2 4 4 2 2 3 3" xfId="27106"/>
    <cellStyle name="40% - Accent2 4 4 2 2 3 3 2" xfId="27107"/>
    <cellStyle name="40% - Accent2 4 4 2 2 3 3 3" xfId="27108"/>
    <cellStyle name="40% - Accent2 4 4 2 2 3 4" xfId="27109"/>
    <cellStyle name="40% - Accent2 4 4 2 2 3 4 2" xfId="27110"/>
    <cellStyle name="40% - Accent2 4 4 2 2 3 5" xfId="27111"/>
    <cellStyle name="40% - Accent2 4 4 2 2 3 6" xfId="27112"/>
    <cellStyle name="40% - Accent2 4 4 2 2 4" xfId="27113"/>
    <cellStyle name="40% - Accent2 4 4 2 2 4 2" xfId="27114"/>
    <cellStyle name="40% - Accent2 4 4 2 2 4 2 2" xfId="27115"/>
    <cellStyle name="40% - Accent2 4 4 2 2 4 2 3" xfId="27116"/>
    <cellStyle name="40% - Accent2 4 4 2 2 4 3" xfId="27117"/>
    <cellStyle name="40% - Accent2 4 4 2 2 4 3 2" xfId="27118"/>
    <cellStyle name="40% - Accent2 4 4 2 2 4 4" xfId="27119"/>
    <cellStyle name="40% - Accent2 4 4 2 2 4 5" xfId="27120"/>
    <cellStyle name="40% - Accent2 4 4 2 2 5" xfId="27121"/>
    <cellStyle name="40% - Accent2 4 4 2 2 5 2" xfId="27122"/>
    <cellStyle name="40% - Accent2 4 4 2 2 5 3" xfId="27123"/>
    <cellStyle name="40% - Accent2 4 4 2 2 6" xfId="27124"/>
    <cellStyle name="40% - Accent2 4 4 2 2 6 2" xfId="27125"/>
    <cellStyle name="40% - Accent2 4 4 2 2 6 3" xfId="27126"/>
    <cellStyle name="40% - Accent2 4 4 2 2 7" xfId="27127"/>
    <cellStyle name="40% - Accent2 4 4 2 2 7 2" xfId="27128"/>
    <cellStyle name="40% - Accent2 4 4 2 2 8" xfId="27129"/>
    <cellStyle name="40% - Accent2 4 4 2 2 9" xfId="27130"/>
    <cellStyle name="40% - Accent2 4 4 2 3" xfId="27131"/>
    <cellStyle name="40% - Accent2 4 4 2 3 2" xfId="27132"/>
    <cellStyle name="40% - Accent2 4 4 2 3 2 2" xfId="27133"/>
    <cellStyle name="40% - Accent2 4 4 2 3 2 3" xfId="27134"/>
    <cellStyle name="40% - Accent2 4 4 2 3 3" xfId="27135"/>
    <cellStyle name="40% - Accent2 4 4 2 3 3 2" xfId="27136"/>
    <cellStyle name="40% - Accent2 4 4 2 3 3 3" xfId="27137"/>
    <cellStyle name="40% - Accent2 4 4 2 3 4" xfId="27138"/>
    <cellStyle name="40% - Accent2 4 4 2 3 4 2" xfId="27139"/>
    <cellStyle name="40% - Accent2 4 4 2 3 5" xfId="27140"/>
    <cellStyle name="40% - Accent2 4 4 2 3 6" xfId="27141"/>
    <cellStyle name="40% - Accent2 4 4 2 4" xfId="27142"/>
    <cellStyle name="40% - Accent2 4 4 2 4 2" xfId="27143"/>
    <cellStyle name="40% - Accent2 4 4 2 4 2 2" xfId="27144"/>
    <cellStyle name="40% - Accent2 4 4 2 4 2 3" xfId="27145"/>
    <cellStyle name="40% - Accent2 4 4 2 4 3" xfId="27146"/>
    <cellStyle name="40% - Accent2 4 4 2 4 3 2" xfId="27147"/>
    <cellStyle name="40% - Accent2 4 4 2 4 3 3" xfId="27148"/>
    <cellStyle name="40% - Accent2 4 4 2 4 4" xfId="27149"/>
    <cellStyle name="40% - Accent2 4 4 2 4 4 2" xfId="27150"/>
    <cellStyle name="40% - Accent2 4 4 2 4 5" xfId="27151"/>
    <cellStyle name="40% - Accent2 4 4 2 4 6" xfId="27152"/>
    <cellStyle name="40% - Accent2 4 4 2 5" xfId="27153"/>
    <cellStyle name="40% - Accent2 4 4 2 5 2" xfId="27154"/>
    <cellStyle name="40% - Accent2 4 4 2 5 2 2" xfId="27155"/>
    <cellStyle name="40% - Accent2 4 4 2 5 2 3" xfId="27156"/>
    <cellStyle name="40% - Accent2 4 4 2 5 3" xfId="27157"/>
    <cellStyle name="40% - Accent2 4 4 2 5 3 2" xfId="27158"/>
    <cellStyle name="40% - Accent2 4 4 2 5 4" xfId="27159"/>
    <cellStyle name="40% - Accent2 4 4 2 5 5" xfId="27160"/>
    <cellStyle name="40% - Accent2 4 4 2 6" xfId="27161"/>
    <cellStyle name="40% - Accent2 4 4 2 6 2" xfId="27162"/>
    <cellStyle name="40% - Accent2 4 4 2 6 3" xfId="27163"/>
    <cellStyle name="40% - Accent2 4 4 2 7" xfId="27164"/>
    <cellStyle name="40% - Accent2 4 4 2 7 2" xfId="27165"/>
    <cellStyle name="40% - Accent2 4 4 2 7 3" xfId="27166"/>
    <cellStyle name="40% - Accent2 4 4 2 8" xfId="27167"/>
    <cellStyle name="40% - Accent2 4 4 2 8 2" xfId="27168"/>
    <cellStyle name="40% - Accent2 4 4 2 9" xfId="27169"/>
    <cellStyle name="40% - Accent2 4 4 3" xfId="1813"/>
    <cellStyle name="40% - Accent2 4 4 3 2" xfId="27170"/>
    <cellStyle name="40% - Accent2 4 4 3 2 2" xfId="27171"/>
    <cellStyle name="40% - Accent2 4 4 3 2 2 2" xfId="27172"/>
    <cellStyle name="40% - Accent2 4 4 3 2 2 3" xfId="27173"/>
    <cellStyle name="40% - Accent2 4 4 3 2 3" xfId="27174"/>
    <cellStyle name="40% - Accent2 4 4 3 2 3 2" xfId="27175"/>
    <cellStyle name="40% - Accent2 4 4 3 2 3 3" xfId="27176"/>
    <cellStyle name="40% - Accent2 4 4 3 2 4" xfId="27177"/>
    <cellStyle name="40% - Accent2 4 4 3 2 4 2" xfId="27178"/>
    <cellStyle name="40% - Accent2 4 4 3 2 5" xfId="27179"/>
    <cellStyle name="40% - Accent2 4 4 3 2 6" xfId="27180"/>
    <cellStyle name="40% - Accent2 4 4 3 3" xfId="27181"/>
    <cellStyle name="40% - Accent2 4 4 3 3 2" xfId="27182"/>
    <cellStyle name="40% - Accent2 4 4 3 3 2 2" xfId="27183"/>
    <cellStyle name="40% - Accent2 4 4 3 3 2 3" xfId="27184"/>
    <cellStyle name="40% - Accent2 4 4 3 3 3" xfId="27185"/>
    <cellStyle name="40% - Accent2 4 4 3 3 3 2" xfId="27186"/>
    <cellStyle name="40% - Accent2 4 4 3 3 3 3" xfId="27187"/>
    <cellStyle name="40% - Accent2 4 4 3 3 4" xfId="27188"/>
    <cellStyle name="40% - Accent2 4 4 3 3 4 2" xfId="27189"/>
    <cellStyle name="40% - Accent2 4 4 3 3 5" xfId="27190"/>
    <cellStyle name="40% - Accent2 4 4 3 3 6" xfId="27191"/>
    <cellStyle name="40% - Accent2 4 4 3 4" xfId="27192"/>
    <cellStyle name="40% - Accent2 4 4 3 4 2" xfId="27193"/>
    <cellStyle name="40% - Accent2 4 4 3 4 2 2" xfId="27194"/>
    <cellStyle name="40% - Accent2 4 4 3 4 2 3" xfId="27195"/>
    <cellStyle name="40% - Accent2 4 4 3 4 3" xfId="27196"/>
    <cellStyle name="40% - Accent2 4 4 3 4 3 2" xfId="27197"/>
    <cellStyle name="40% - Accent2 4 4 3 4 4" xfId="27198"/>
    <cellStyle name="40% - Accent2 4 4 3 4 5" xfId="27199"/>
    <cellStyle name="40% - Accent2 4 4 3 5" xfId="27200"/>
    <cellStyle name="40% - Accent2 4 4 3 5 2" xfId="27201"/>
    <cellStyle name="40% - Accent2 4 4 3 5 3" xfId="27202"/>
    <cellStyle name="40% - Accent2 4 4 3 6" xfId="27203"/>
    <cellStyle name="40% - Accent2 4 4 3 6 2" xfId="27204"/>
    <cellStyle name="40% - Accent2 4 4 3 6 3" xfId="27205"/>
    <cellStyle name="40% - Accent2 4 4 3 7" xfId="27206"/>
    <cellStyle name="40% - Accent2 4 4 3 7 2" xfId="27207"/>
    <cellStyle name="40% - Accent2 4 4 3 8" xfId="27208"/>
    <cellStyle name="40% - Accent2 4 4 3 9" xfId="27209"/>
    <cellStyle name="40% - Accent2 4 4 4" xfId="27210"/>
    <cellStyle name="40% - Accent2 4 4 4 2" xfId="27211"/>
    <cellStyle name="40% - Accent2 4 4 4 2 2" xfId="27212"/>
    <cellStyle name="40% - Accent2 4 4 4 2 2 2" xfId="27213"/>
    <cellStyle name="40% - Accent2 4 4 4 2 2 3" xfId="27214"/>
    <cellStyle name="40% - Accent2 4 4 4 2 3" xfId="27215"/>
    <cellStyle name="40% - Accent2 4 4 4 2 3 2" xfId="27216"/>
    <cellStyle name="40% - Accent2 4 4 4 2 3 3" xfId="27217"/>
    <cellStyle name="40% - Accent2 4 4 4 2 4" xfId="27218"/>
    <cellStyle name="40% - Accent2 4 4 4 2 4 2" xfId="27219"/>
    <cellStyle name="40% - Accent2 4 4 4 2 5" xfId="27220"/>
    <cellStyle name="40% - Accent2 4 4 4 2 6" xfId="27221"/>
    <cellStyle name="40% - Accent2 4 4 4 3" xfId="27222"/>
    <cellStyle name="40% - Accent2 4 4 4 3 2" xfId="27223"/>
    <cellStyle name="40% - Accent2 4 4 4 3 2 2" xfId="27224"/>
    <cellStyle name="40% - Accent2 4 4 4 3 2 3" xfId="27225"/>
    <cellStyle name="40% - Accent2 4 4 4 3 3" xfId="27226"/>
    <cellStyle name="40% - Accent2 4 4 4 3 3 2" xfId="27227"/>
    <cellStyle name="40% - Accent2 4 4 4 3 3 3" xfId="27228"/>
    <cellStyle name="40% - Accent2 4 4 4 3 4" xfId="27229"/>
    <cellStyle name="40% - Accent2 4 4 4 3 4 2" xfId="27230"/>
    <cellStyle name="40% - Accent2 4 4 4 3 5" xfId="27231"/>
    <cellStyle name="40% - Accent2 4 4 4 3 6" xfId="27232"/>
    <cellStyle name="40% - Accent2 4 4 4 4" xfId="27233"/>
    <cellStyle name="40% - Accent2 4 4 4 4 2" xfId="27234"/>
    <cellStyle name="40% - Accent2 4 4 4 4 2 2" xfId="27235"/>
    <cellStyle name="40% - Accent2 4 4 4 4 2 3" xfId="27236"/>
    <cellStyle name="40% - Accent2 4 4 4 4 3" xfId="27237"/>
    <cellStyle name="40% - Accent2 4 4 4 4 3 2" xfId="27238"/>
    <cellStyle name="40% - Accent2 4 4 4 4 4" xfId="27239"/>
    <cellStyle name="40% - Accent2 4 4 4 4 5" xfId="27240"/>
    <cellStyle name="40% - Accent2 4 4 4 5" xfId="27241"/>
    <cellStyle name="40% - Accent2 4 4 4 5 2" xfId="27242"/>
    <cellStyle name="40% - Accent2 4 4 4 5 3" xfId="27243"/>
    <cellStyle name="40% - Accent2 4 4 4 6" xfId="27244"/>
    <cellStyle name="40% - Accent2 4 4 4 6 2" xfId="27245"/>
    <cellStyle name="40% - Accent2 4 4 4 6 3" xfId="27246"/>
    <cellStyle name="40% - Accent2 4 4 4 7" xfId="27247"/>
    <cellStyle name="40% - Accent2 4 4 4 7 2" xfId="27248"/>
    <cellStyle name="40% - Accent2 4 4 4 8" xfId="27249"/>
    <cellStyle name="40% - Accent2 4 4 4 9" xfId="27250"/>
    <cellStyle name="40% - Accent2 4 4 5" xfId="27251"/>
    <cellStyle name="40% - Accent2 4 4 5 2" xfId="27252"/>
    <cellStyle name="40% - Accent2 4 4 5 2 2" xfId="27253"/>
    <cellStyle name="40% - Accent2 4 4 5 2 3" xfId="27254"/>
    <cellStyle name="40% - Accent2 4 4 5 3" xfId="27255"/>
    <cellStyle name="40% - Accent2 4 4 5 3 2" xfId="27256"/>
    <cellStyle name="40% - Accent2 4 4 5 3 3" xfId="27257"/>
    <cellStyle name="40% - Accent2 4 4 5 4" xfId="27258"/>
    <cellStyle name="40% - Accent2 4 4 5 4 2" xfId="27259"/>
    <cellStyle name="40% - Accent2 4 4 5 5" xfId="27260"/>
    <cellStyle name="40% - Accent2 4 4 5 6" xfId="27261"/>
    <cellStyle name="40% - Accent2 4 4 6" xfId="27262"/>
    <cellStyle name="40% - Accent2 4 4 6 2" xfId="27263"/>
    <cellStyle name="40% - Accent2 4 4 6 2 2" xfId="27264"/>
    <cellStyle name="40% - Accent2 4 4 6 2 3" xfId="27265"/>
    <cellStyle name="40% - Accent2 4 4 6 3" xfId="27266"/>
    <cellStyle name="40% - Accent2 4 4 6 3 2" xfId="27267"/>
    <cellStyle name="40% - Accent2 4 4 6 3 3" xfId="27268"/>
    <cellStyle name="40% - Accent2 4 4 6 4" xfId="27269"/>
    <cellStyle name="40% - Accent2 4 4 6 4 2" xfId="27270"/>
    <cellStyle name="40% - Accent2 4 4 6 5" xfId="27271"/>
    <cellStyle name="40% - Accent2 4 4 6 6" xfId="27272"/>
    <cellStyle name="40% - Accent2 4 4 7" xfId="27273"/>
    <cellStyle name="40% - Accent2 4 4 7 2" xfId="27274"/>
    <cellStyle name="40% - Accent2 4 4 7 2 2" xfId="27275"/>
    <cellStyle name="40% - Accent2 4 4 7 2 3" xfId="27276"/>
    <cellStyle name="40% - Accent2 4 4 7 3" xfId="27277"/>
    <cellStyle name="40% - Accent2 4 4 7 3 2" xfId="27278"/>
    <cellStyle name="40% - Accent2 4 4 7 4" xfId="27279"/>
    <cellStyle name="40% - Accent2 4 4 7 5" xfId="27280"/>
    <cellStyle name="40% - Accent2 4 4 8" xfId="27281"/>
    <cellStyle name="40% - Accent2 4 4 8 2" xfId="27282"/>
    <cellStyle name="40% - Accent2 4 4 8 3" xfId="27283"/>
    <cellStyle name="40% - Accent2 4 4 9" xfId="27284"/>
    <cellStyle name="40% - Accent2 4 4 9 2" xfId="27285"/>
    <cellStyle name="40% - Accent2 4 4 9 3" xfId="27286"/>
    <cellStyle name="40% - Accent2 4 5" xfId="1814"/>
    <cellStyle name="40% - Accent2 4 5 10" xfId="27287"/>
    <cellStyle name="40% - Accent2 4 5 2" xfId="1815"/>
    <cellStyle name="40% - Accent2 4 5 2 2" xfId="27288"/>
    <cellStyle name="40% - Accent2 4 5 2 2 2" xfId="27289"/>
    <cellStyle name="40% - Accent2 4 5 2 2 2 2" xfId="27290"/>
    <cellStyle name="40% - Accent2 4 5 2 2 2 3" xfId="27291"/>
    <cellStyle name="40% - Accent2 4 5 2 2 3" xfId="27292"/>
    <cellStyle name="40% - Accent2 4 5 2 2 3 2" xfId="27293"/>
    <cellStyle name="40% - Accent2 4 5 2 2 3 3" xfId="27294"/>
    <cellStyle name="40% - Accent2 4 5 2 2 4" xfId="27295"/>
    <cellStyle name="40% - Accent2 4 5 2 2 4 2" xfId="27296"/>
    <cellStyle name="40% - Accent2 4 5 2 2 5" xfId="27297"/>
    <cellStyle name="40% - Accent2 4 5 2 2 6" xfId="27298"/>
    <cellStyle name="40% - Accent2 4 5 2 3" xfId="27299"/>
    <cellStyle name="40% - Accent2 4 5 2 3 2" xfId="27300"/>
    <cellStyle name="40% - Accent2 4 5 2 3 2 2" xfId="27301"/>
    <cellStyle name="40% - Accent2 4 5 2 3 2 3" xfId="27302"/>
    <cellStyle name="40% - Accent2 4 5 2 3 3" xfId="27303"/>
    <cellStyle name="40% - Accent2 4 5 2 3 3 2" xfId="27304"/>
    <cellStyle name="40% - Accent2 4 5 2 3 3 3" xfId="27305"/>
    <cellStyle name="40% - Accent2 4 5 2 3 4" xfId="27306"/>
    <cellStyle name="40% - Accent2 4 5 2 3 4 2" xfId="27307"/>
    <cellStyle name="40% - Accent2 4 5 2 3 5" xfId="27308"/>
    <cellStyle name="40% - Accent2 4 5 2 3 6" xfId="27309"/>
    <cellStyle name="40% - Accent2 4 5 2 4" xfId="27310"/>
    <cellStyle name="40% - Accent2 4 5 2 4 2" xfId="27311"/>
    <cellStyle name="40% - Accent2 4 5 2 4 2 2" xfId="27312"/>
    <cellStyle name="40% - Accent2 4 5 2 4 2 3" xfId="27313"/>
    <cellStyle name="40% - Accent2 4 5 2 4 3" xfId="27314"/>
    <cellStyle name="40% - Accent2 4 5 2 4 3 2" xfId="27315"/>
    <cellStyle name="40% - Accent2 4 5 2 4 4" xfId="27316"/>
    <cellStyle name="40% - Accent2 4 5 2 4 5" xfId="27317"/>
    <cellStyle name="40% - Accent2 4 5 2 5" xfId="27318"/>
    <cellStyle name="40% - Accent2 4 5 2 5 2" xfId="27319"/>
    <cellStyle name="40% - Accent2 4 5 2 5 3" xfId="27320"/>
    <cellStyle name="40% - Accent2 4 5 2 6" xfId="27321"/>
    <cellStyle name="40% - Accent2 4 5 2 6 2" xfId="27322"/>
    <cellStyle name="40% - Accent2 4 5 2 6 3" xfId="27323"/>
    <cellStyle name="40% - Accent2 4 5 2 7" xfId="27324"/>
    <cellStyle name="40% - Accent2 4 5 2 7 2" xfId="27325"/>
    <cellStyle name="40% - Accent2 4 5 2 8" xfId="27326"/>
    <cellStyle name="40% - Accent2 4 5 2 9" xfId="27327"/>
    <cellStyle name="40% - Accent2 4 5 3" xfId="27328"/>
    <cellStyle name="40% - Accent2 4 5 3 2" xfId="27329"/>
    <cellStyle name="40% - Accent2 4 5 3 2 2" xfId="27330"/>
    <cellStyle name="40% - Accent2 4 5 3 2 3" xfId="27331"/>
    <cellStyle name="40% - Accent2 4 5 3 3" xfId="27332"/>
    <cellStyle name="40% - Accent2 4 5 3 3 2" xfId="27333"/>
    <cellStyle name="40% - Accent2 4 5 3 3 3" xfId="27334"/>
    <cellStyle name="40% - Accent2 4 5 3 4" xfId="27335"/>
    <cellStyle name="40% - Accent2 4 5 3 4 2" xfId="27336"/>
    <cellStyle name="40% - Accent2 4 5 3 5" xfId="27337"/>
    <cellStyle name="40% - Accent2 4 5 3 6" xfId="27338"/>
    <cellStyle name="40% - Accent2 4 5 4" xfId="27339"/>
    <cellStyle name="40% - Accent2 4 5 4 2" xfId="27340"/>
    <cellStyle name="40% - Accent2 4 5 4 2 2" xfId="27341"/>
    <cellStyle name="40% - Accent2 4 5 4 2 3" xfId="27342"/>
    <cellStyle name="40% - Accent2 4 5 4 3" xfId="27343"/>
    <cellStyle name="40% - Accent2 4 5 4 3 2" xfId="27344"/>
    <cellStyle name="40% - Accent2 4 5 4 3 3" xfId="27345"/>
    <cellStyle name="40% - Accent2 4 5 4 4" xfId="27346"/>
    <cellStyle name="40% - Accent2 4 5 4 4 2" xfId="27347"/>
    <cellStyle name="40% - Accent2 4 5 4 5" xfId="27348"/>
    <cellStyle name="40% - Accent2 4 5 4 6" xfId="27349"/>
    <cellStyle name="40% - Accent2 4 5 5" xfId="27350"/>
    <cellStyle name="40% - Accent2 4 5 5 2" xfId="27351"/>
    <cellStyle name="40% - Accent2 4 5 5 2 2" xfId="27352"/>
    <cellStyle name="40% - Accent2 4 5 5 2 3" xfId="27353"/>
    <cellStyle name="40% - Accent2 4 5 5 3" xfId="27354"/>
    <cellStyle name="40% - Accent2 4 5 5 3 2" xfId="27355"/>
    <cellStyle name="40% - Accent2 4 5 5 4" xfId="27356"/>
    <cellStyle name="40% - Accent2 4 5 5 5" xfId="27357"/>
    <cellStyle name="40% - Accent2 4 5 6" xfId="27358"/>
    <cellStyle name="40% - Accent2 4 5 6 2" xfId="27359"/>
    <cellStyle name="40% - Accent2 4 5 6 3" xfId="27360"/>
    <cellStyle name="40% - Accent2 4 5 7" xfId="27361"/>
    <cellStyle name="40% - Accent2 4 5 7 2" xfId="27362"/>
    <cellStyle name="40% - Accent2 4 5 7 3" xfId="27363"/>
    <cellStyle name="40% - Accent2 4 5 8" xfId="27364"/>
    <cellStyle name="40% - Accent2 4 5 8 2" xfId="27365"/>
    <cellStyle name="40% - Accent2 4 5 9" xfId="27366"/>
    <cellStyle name="40% - Accent2 4 6" xfId="1816"/>
    <cellStyle name="40% - Accent2 4 6 2" xfId="27367"/>
    <cellStyle name="40% - Accent2 4 6 2 2" xfId="27368"/>
    <cellStyle name="40% - Accent2 4 6 2 2 2" xfId="27369"/>
    <cellStyle name="40% - Accent2 4 6 2 2 3" xfId="27370"/>
    <cellStyle name="40% - Accent2 4 6 2 3" xfId="27371"/>
    <cellStyle name="40% - Accent2 4 6 2 3 2" xfId="27372"/>
    <cellStyle name="40% - Accent2 4 6 2 3 3" xfId="27373"/>
    <cellStyle name="40% - Accent2 4 6 2 4" xfId="27374"/>
    <cellStyle name="40% - Accent2 4 6 2 4 2" xfId="27375"/>
    <cellStyle name="40% - Accent2 4 6 2 5" xfId="27376"/>
    <cellStyle name="40% - Accent2 4 6 2 6" xfId="27377"/>
    <cellStyle name="40% - Accent2 4 6 3" xfId="27378"/>
    <cellStyle name="40% - Accent2 4 6 3 2" xfId="27379"/>
    <cellStyle name="40% - Accent2 4 6 3 2 2" xfId="27380"/>
    <cellStyle name="40% - Accent2 4 6 3 2 3" xfId="27381"/>
    <cellStyle name="40% - Accent2 4 6 3 3" xfId="27382"/>
    <cellStyle name="40% - Accent2 4 6 3 3 2" xfId="27383"/>
    <cellStyle name="40% - Accent2 4 6 3 3 3" xfId="27384"/>
    <cellStyle name="40% - Accent2 4 6 3 4" xfId="27385"/>
    <cellStyle name="40% - Accent2 4 6 3 4 2" xfId="27386"/>
    <cellStyle name="40% - Accent2 4 6 3 5" xfId="27387"/>
    <cellStyle name="40% - Accent2 4 6 3 6" xfId="27388"/>
    <cellStyle name="40% - Accent2 4 6 4" xfId="27389"/>
    <cellStyle name="40% - Accent2 4 6 4 2" xfId="27390"/>
    <cellStyle name="40% - Accent2 4 6 4 2 2" xfId="27391"/>
    <cellStyle name="40% - Accent2 4 6 4 2 3" xfId="27392"/>
    <cellStyle name="40% - Accent2 4 6 4 3" xfId="27393"/>
    <cellStyle name="40% - Accent2 4 6 4 3 2" xfId="27394"/>
    <cellStyle name="40% - Accent2 4 6 4 4" xfId="27395"/>
    <cellStyle name="40% - Accent2 4 6 4 5" xfId="27396"/>
    <cellStyle name="40% - Accent2 4 6 5" xfId="27397"/>
    <cellStyle name="40% - Accent2 4 6 5 2" xfId="27398"/>
    <cellStyle name="40% - Accent2 4 6 5 3" xfId="27399"/>
    <cellStyle name="40% - Accent2 4 6 6" xfId="27400"/>
    <cellStyle name="40% - Accent2 4 6 6 2" xfId="27401"/>
    <cellStyle name="40% - Accent2 4 6 6 3" xfId="27402"/>
    <cellStyle name="40% - Accent2 4 6 7" xfId="27403"/>
    <cellStyle name="40% - Accent2 4 6 7 2" xfId="27404"/>
    <cellStyle name="40% - Accent2 4 6 8" xfId="27405"/>
    <cellStyle name="40% - Accent2 4 6 9" xfId="27406"/>
    <cellStyle name="40% - Accent2 4 7" xfId="13601"/>
    <cellStyle name="40% - Accent2 4 7 2" xfId="27407"/>
    <cellStyle name="40% - Accent2 4 7 2 2" xfId="27408"/>
    <cellStyle name="40% - Accent2 4 7 2 2 2" xfId="27409"/>
    <cellStyle name="40% - Accent2 4 7 2 2 3" xfId="27410"/>
    <cellStyle name="40% - Accent2 4 7 2 3" xfId="27411"/>
    <cellStyle name="40% - Accent2 4 7 2 3 2" xfId="27412"/>
    <cellStyle name="40% - Accent2 4 7 2 3 3" xfId="27413"/>
    <cellStyle name="40% - Accent2 4 7 2 4" xfId="27414"/>
    <cellStyle name="40% - Accent2 4 7 2 4 2" xfId="27415"/>
    <cellStyle name="40% - Accent2 4 7 2 5" xfId="27416"/>
    <cellStyle name="40% - Accent2 4 7 2 6" xfId="27417"/>
    <cellStyle name="40% - Accent2 4 7 3" xfId="27418"/>
    <cellStyle name="40% - Accent2 4 7 3 2" xfId="27419"/>
    <cellStyle name="40% - Accent2 4 7 3 2 2" xfId="27420"/>
    <cellStyle name="40% - Accent2 4 7 3 2 3" xfId="27421"/>
    <cellStyle name="40% - Accent2 4 7 3 3" xfId="27422"/>
    <cellStyle name="40% - Accent2 4 7 3 3 2" xfId="27423"/>
    <cellStyle name="40% - Accent2 4 7 3 3 3" xfId="27424"/>
    <cellStyle name="40% - Accent2 4 7 3 4" xfId="27425"/>
    <cellStyle name="40% - Accent2 4 7 3 4 2" xfId="27426"/>
    <cellStyle name="40% - Accent2 4 7 3 5" xfId="27427"/>
    <cellStyle name="40% - Accent2 4 7 3 6" xfId="27428"/>
    <cellStyle name="40% - Accent2 4 7 4" xfId="27429"/>
    <cellStyle name="40% - Accent2 4 7 4 2" xfId="27430"/>
    <cellStyle name="40% - Accent2 4 7 4 2 2" xfId="27431"/>
    <cellStyle name="40% - Accent2 4 7 4 2 3" xfId="27432"/>
    <cellStyle name="40% - Accent2 4 7 4 3" xfId="27433"/>
    <cellStyle name="40% - Accent2 4 7 4 3 2" xfId="27434"/>
    <cellStyle name="40% - Accent2 4 7 4 4" xfId="27435"/>
    <cellStyle name="40% - Accent2 4 7 4 5" xfId="27436"/>
    <cellStyle name="40% - Accent2 4 7 5" xfId="27437"/>
    <cellStyle name="40% - Accent2 4 7 5 2" xfId="27438"/>
    <cellStyle name="40% - Accent2 4 7 5 3" xfId="27439"/>
    <cellStyle name="40% - Accent2 4 7 6" xfId="27440"/>
    <cellStyle name="40% - Accent2 4 7 6 2" xfId="27441"/>
    <cellStyle name="40% - Accent2 4 7 6 3" xfId="27442"/>
    <cellStyle name="40% - Accent2 4 7 7" xfId="27443"/>
    <cellStyle name="40% - Accent2 4 7 7 2" xfId="27444"/>
    <cellStyle name="40% - Accent2 4 7 8" xfId="27445"/>
    <cellStyle name="40% - Accent2 4 7 9" xfId="27446"/>
    <cellStyle name="40% - Accent2 4 8" xfId="27447"/>
    <cellStyle name="40% - Accent2 4 8 2" xfId="27448"/>
    <cellStyle name="40% - Accent2 4 8 2 2" xfId="27449"/>
    <cellStyle name="40% - Accent2 4 8 2 3" xfId="27450"/>
    <cellStyle name="40% - Accent2 4 8 3" xfId="27451"/>
    <cellStyle name="40% - Accent2 4 8 3 2" xfId="27452"/>
    <cellStyle name="40% - Accent2 4 8 3 3" xfId="27453"/>
    <cellStyle name="40% - Accent2 4 8 4" xfId="27454"/>
    <cellStyle name="40% - Accent2 4 8 4 2" xfId="27455"/>
    <cellStyle name="40% - Accent2 4 8 5" xfId="27456"/>
    <cellStyle name="40% - Accent2 4 8 6" xfId="27457"/>
    <cellStyle name="40% - Accent2 4 9" xfId="27458"/>
    <cellStyle name="40% - Accent2 4 9 2" xfId="27459"/>
    <cellStyle name="40% - Accent2 4 9 2 2" xfId="27460"/>
    <cellStyle name="40% - Accent2 4 9 2 3" xfId="27461"/>
    <cellStyle name="40% - Accent2 4 9 3" xfId="27462"/>
    <cellStyle name="40% - Accent2 4 9 3 2" xfId="27463"/>
    <cellStyle name="40% - Accent2 4 9 3 3" xfId="27464"/>
    <cellStyle name="40% - Accent2 4 9 4" xfId="27465"/>
    <cellStyle name="40% - Accent2 4 9 4 2" xfId="27466"/>
    <cellStyle name="40% - Accent2 4 9 5" xfId="27467"/>
    <cellStyle name="40% - Accent2 4 9 6" xfId="27468"/>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xfId="62042" builtinId="39" customBuiltin="1"/>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1457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1457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1457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469"/>
    <cellStyle name="40% - Accent3 4 10 2" xfId="27470"/>
    <cellStyle name="40% - Accent3 4 10 2 2" xfId="27471"/>
    <cellStyle name="40% - Accent3 4 10 2 3" xfId="27472"/>
    <cellStyle name="40% - Accent3 4 10 3" xfId="27473"/>
    <cellStyle name="40% - Accent3 4 10 3 2" xfId="27474"/>
    <cellStyle name="40% - Accent3 4 10 4" xfId="27475"/>
    <cellStyle name="40% - Accent3 4 10 5" xfId="27476"/>
    <cellStyle name="40% - Accent3 4 11" xfId="27477"/>
    <cellStyle name="40% - Accent3 4 11 2" xfId="27478"/>
    <cellStyle name="40% - Accent3 4 11 3" xfId="27479"/>
    <cellStyle name="40% - Accent3 4 12" xfId="27480"/>
    <cellStyle name="40% - Accent3 4 12 2" xfId="27481"/>
    <cellStyle name="40% - Accent3 4 12 3" xfId="27482"/>
    <cellStyle name="40% - Accent3 4 13" xfId="27483"/>
    <cellStyle name="40% - Accent3 4 13 2" xfId="27484"/>
    <cellStyle name="40% - Accent3 4 14" xfId="27485"/>
    <cellStyle name="40% - Accent3 4 15" xfId="27486"/>
    <cellStyle name="40% - Accent3 4 16" xfId="27487"/>
    <cellStyle name="40% - Accent3 4 2" xfId="2003"/>
    <cellStyle name="40% - Accent3 4 2 10" xfId="27488"/>
    <cellStyle name="40% - Accent3 4 2 10 2" xfId="27489"/>
    <cellStyle name="40% - Accent3 4 2 10 3" xfId="27490"/>
    <cellStyle name="40% - Accent3 4 2 11" xfId="27491"/>
    <cellStyle name="40% - Accent3 4 2 11 2" xfId="27492"/>
    <cellStyle name="40% - Accent3 4 2 11 3" xfId="27493"/>
    <cellStyle name="40% - Accent3 4 2 12" xfId="27494"/>
    <cellStyle name="40% - Accent3 4 2 12 2" xfId="27495"/>
    <cellStyle name="40% - Accent3 4 2 13" xfId="27496"/>
    <cellStyle name="40% - Accent3 4 2 14" xfId="27497"/>
    <cellStyle name="40% - Accent3 4 2 15" xfId="27498"/>
    <cellStyle name="40% - Accent3 4 2 2" xfId="2004"/>
    <cellStyle name="40% - Accent3 4 2 2 10" xfId="27499"/>
    <cellStyle name="40% - Accent3 4 2 2 10 2" xfId="27500"/>
    <cellStyle name="40% - Accent3 4 2 2 10 3" xfId="27501"/>
    <cellStyle name="40% - Accent3 4 2 2 11" xfId="27502"/>
    <cellStyle name="40% - Accent3 4 2 2 11 2" xfId="27503"/>
    <cellStyle name="40% - Accent3 4 2 2 12" xfId="27504"/>
    <cellStyle name="40% - Accent3 4 2 2 13" xfId="27505"/>
    <cellStyle name="40% - Accent3 4 2 2 2" xfId="2005"/>
    <cellStyle name="40% - Accent3 4 2 2 2 10" xfId="27506"/>
    <cellStyle name="40% - Accent3 4 2 2 2 10 2" xfId="27507"/>
    <cellStyle name="40% - Accent3 4 2 2 2 11" xfId="27508"/>
    <cellStyle name="40% - Accent3 4 2 2 2 12" xfId="27509"/>
    <cellStyle name="40% - Accent3 4 2 2 2 2" xfId="2006"/>
    <cellStyle name="40% - Accent3 4 2 2 2 2 10" xfId="27510"/>
    <cellStyle name="40% - Accent3 4 2 2 2 2 2" xfId="2007"/>
    <cellStyle name="40% - Accent3 4 2 2 2 2 2 2" xfId="27511"/>
    <cellStyle name="40% - Accent3 4 2 2 2 2 2 2 2" xfId="27512"/>
    <cellStyle name="40% - Accent3 4 2 2 2 2 2 2 2 2" xfId="27513"/>
    <cellStyle name="40% - Accent3 4 2 2 2 2 2 2 2 3" xfId="27514"/>
    <cellStyle name="40% - Accent3 4 2 2 2 2 2 2 3" xfId="27515"/>
    <cellStyle name="40% - Accent3 4 2 2 2 2 2 2 3 2" xfId="27516"/>
    <cellStyle name="40% - Accent3 4 2 2 2 2 2 2 3 3" xfId="27517"/>
    <cellStyle name="40% - Accent3 4 2 2 2 2 2 2 4" xfId="27518"/>
    <cellStyle name="40% - Accent3 4 2 2 2 2 2 2 4 2" xfId="27519"/>
    <cellStyle name="40% - Accent3 4 2 2 2 2 2 2 5" xfId="27520"/>
    <cellStyle name="40% - Accent3 4 2 2 2 2 2 2 6" xfId="27521"/>
    <cellStyle name="40% - Accent3 4 2 2 2 2 2 3" xfId="27522"/>
    <cellStyle name="40% - Accent3 4 2 2 2 2 2 3 2" xfId="27523"/>
    <cellStyle name="40% - Accent3 4 2 2 2 2 2 3 2 2" xfId="27524"/>
    <cellStyle name="40% - Accent3 4 2 2 2 2 2 3 2 3" xfId="27525"/>
    <cellStyle name="40% - Accent3 4 2 2 2 2 2 3 3" xfId="27526"/>
    <cellStyle name="40% - Accent3 4 2 2 2 2 2 3 3 2" xfId="27527"/>
    <cellStyle name="40% - Accent3 4 2 2 2 2 2 3 3 3" xfId="27528"/>
    <cellStyle name="40% - Accent3 4 2 2 2 2 2 3 4" xfId="27529"/>
    <cellStyle name="40% - Accent3 4 2 2 2 2 2 3 4 2" xfId="27530"/>
    <cellStyle name="40% - Accent3 4 2 2 2 2 2 3 5" xfId="27531"/>
    <cellStyle name="40% - Accent3 4 2 2 2 2 2 3 6" xfId="27532"/>
    <cellStyle name="40% - Accent3 4 2 2 2 2 2 4" xfId="27533"/>
    <cellStyle name="40% - Accent3 4 2 2 2 2 2 4 2" xfId="27534"/>
    <cellStyle name="40% - Accent3 4 2 2 2 2 2 4 2 2" xfId="27535"/>
    <cellStyle name="40% - Accent3 4 2 2 2 2 2 4 2 3" xfId="27536"/>
    <cellStyle name="40% - Accent3 4 2 2 2 2 2 4 3" xfId="27537"/>
    <cellStyle name="40% - Accent3 4 2 2 2 2 2 4 3 2" xfId="27538"/>
    <cellStyle name="40% - Accent3 4 2 2 2 2 2 4 4" xfId="27539"/>
    <cellStyle name="40% - Accent3 4 2 2 2 2 2 4 5" xfId="27540"/>
    <cellStyle name="40% - Accent3 4 2 2 2 2 2 5" xfId="27541"/>
    <cellStyle name="40% - Accent3 4 2 2 2 2 2 5 2" xfId="27542"/>
    <cellStyle name="40% - Accent3 4 2 2 2 2 2 5 3" xfId="27543"/>
    <cellStyle name="40% - Accent3 4 2 2 2 2 2 6" xfId="27544"/>
    <cellStyle name="40% - Accent3 4 2 2 2 2 2 6 2" xfId="27545"/>
    <cellStyle name="40% - Accent3 4 2 2 2 2 2 6 3" xfId="27546"/>
    <cellStyle name="40% - Accent3 4 2 2 2 2 2 7" xfId="27547"/>
    <cellStyle name="40% - Accent3 4 2 2 2 2 2 7 2" xfId="27548"/>
    <cellStyle name="40% - Accent3 4 2 2 2 2 2 8" xfId="27549"/>
    <cellStyle name="40% - Accent3 4 2 2 2 2 2 9" xfId="27550"/>
    <cellStyle name="40% - Accent3 4 2 2 2 2 3" xfId="27551"/>
    <cellStyle name="40% - Accent3 4 2 2 2 2 3 2" xfId="27552"/>
    <cellStyle name="40% - Accent3 4 2 2 2 2 3 2 2" xfId="27553"/>
    <cellStyle name="40% - Accent3 4 2 2 2 2 3 2 3" xfId="27554"/>
    <cellStyle name="40% - Accent3 4 2 2 2 2 3 3" xfId="27555"/>
    <cellStyle name="40% - Accent3 4 2 2 2 2 3 3 2" xfId="27556"/>
    <cellStyle name="40% - Accent3 4 2 2 2 2 3 3 3" xfId="27557"/>
    <cellStyle name="40% - Accent3 4 2 2 2 2 3 4" xfId="27558"/>
    <cellStyle name="40% - Accent3 4 2 2 2 2 3 4 2" xfId="27559"/>
    <cellStyle name="40% - Accent3 4 2 2 2 2 3 5" xfId="27560"/>
    <cellStyle name="40% - Accent3 4 2 2 2 2 3 6" xfId="27561"/>
    <cellStyle name="40% - Accent3 4 2 2 2 2 4" xfId="27562"/>
    <cellStyle name="40% - Accent3 4 2 2 2 2 4 2" xfId="27563"/>
    <cellStyle name="40% - Accent3 4 2 2 2 2 4 2 2" xfId="27564"/>
    <cellStyle name="40% - Accent3 4 2 2 2 2 4 2 3" xfId="27565"/>
    <cellStyle name="40% - Accent3 4 2 2 2 2 4 3" xfId="27566"/>
    <cellStyle name="40% - Accent3 4 2 2 2 2 4 3 2" xfId="27567"/>
    <cellStyle name="40% - Accent3 4 2 2 2 2 4 3 3" xfId="27568"/>
    <cellStyle name="40% - Accent3 4 2 2 2 2 4 4" xfId="27569"/>
    <cellStyle name="40% - Accent3 4 2 2 2 2 4 4 2" xfId="27570"/>
    <cellStyle name="40% - Accent3 4 2 2 2 2 4 5" xfId="27571"/>
    <cellStyle name="40% - Accent3 4 2 2 2 2 4 6" xfId="27572"/>
    <cellStyle name="40% - Accent3 4 2 2 2 2 5" xfId="27573"/>
    <cellStyle name="40% - Accent3 4 2 2 2 2 5 2" xfId="27574"/>
    <cellStyle name="40% - Accent3 4 2 2 2 2 5 2 2" xfId="27575"/>
    <cellStyle name="40% - Accent3 4 2 2 2 2 5 2 3" xfId="27576"/>
    <cellStyle name="40% - Accent3 4 2 2 2 2 5 3" xfId="27577"/>
    <cellStyle name="40% - Accent3 4 2 2 2 2 5 3 2" xfId="27578"/>
    <cellStyle name="40% - Accent3 4 2 2 2 2 5 4" xfId="27579"/>
    <cellStyle name="40% - Accent3 4 2 2 2 2 5 5" xfId="27580"/>
    <cellStyle name="40% - Accent3 4 2 2 2 2 6" xfId="27581"/>
    <cellStyle name="40% - Accent3 4 2 2 2 2 6 2" xfId="27582"/>
    <cellStyle name="40% - Accent3 4 2 2 2 2 6 3" xfId="27583"/>
    <cellStyle name="40% - Accent3 4 2 2 2 2 7" xfId="27584"/>
    <cellStyle name="40% - Accent3 4 2 2 2 2 7 2" xfId="27585"/>
    <cellStyle name="40% - Accent3 4 2 2 2 2 7 3" xfId="27586"/>
    <cellStyle name="40% - Accent3 4 2 2 2 2 8" xfId="27587"/>
    <cellStyle name="40% - Accent3 4 2 2 2 2 8 2" xfId="27588"/>
    <cellStyle name="40% - Accent3 4 2 2 2 2 9" xfId="27589"/>
    <cellStyle name="40% - Accent3 4 2 2 2 3" xfId="2008"/>
    <cellStyle name="40% - Accent3 4 2 2 2 3 2" xfId="27590"/>
    <cellStyle name="40% - Accent3 4 2 2 2 3 2 2" xfId="27591"/>
    <cellStyle name="40% - Accent3 4 2 2 2 3 2 2 2" xfId="27592"/>
    <cellStyle name="40% - Accent3 4 2 2 2 3 2 2 3" xfId="27593"/>
    <cellStyle name="40% - Accent3 4 2 2 2 3 2 3" xfId="27594"/>
    <cellStyle name="40% - Accent3 4 2 2 2 3 2 3 2" xfId="27595"/>
    <cellStyle name="40% - Accent3 4 2 2 2 3 2 3 3" xfId="27596"/>
    <cellStyle name="40% - Accent3 4 2 2 2 3 2 4" xfId="27597"/>
    <cellStyle name="40% - Accent3 4 2 2 2 3 2 4 2" xfId="27598"/>
    <cellStyle name="40% - Accent3 4 2 2 2 3 2 5" xfId="27599"/>
    <cellStyle name="40% - Accent3 4 2 2 2 3 2 6" xfId="27600"/>
    <cellStyle name="40% - Accent3 4 2 2 2 3 3" xfId="27601"/>
    <cellStyle name="40% - Accent3 4 2 2 2 3 3 2" xfId="27602"/>
    <cellStyle name="40% - Accent3 4 2 2 2 3 3 2 2" xfId="27603"/>
    <cellStyle name="40% - Accent3 4 2 2 2 3 3 2 3" xfId="27604"/>
    <cellStyle name="40% - Accent3 4 2 2 2 3 3 3" xfId="27605"/>
    <cellStyle name="40% - Accent3 4 2 2 2 3 3 3 2" xfId="27606"/>
    <cellStyle name="40% - Accent3 4 2 2 2 3 3 3 3" xfId="27607"/>
    <cellStyle name="40% - Accent3 4 2 2 2 3 3 4" xfId="27608"/>
    <cellStyle name="40% - Accent3 4 2 2 2 3 3 4 2" xfId="27609"/>
    <cellStyle name="40% - Accent3 4 2 2 2 3 3 5" xfId="27610"/>
    <cellStyle name="40% - Accent3 4 2 2 2 3 3 6" xfId="27611"/>
    <cellStyle name="40% - Accent3 4 2 2 2 3 4" xfId="27612"/>
    <cellStyle name="40% - Accent3 4 2 2 2 3 4 2" xfId="27613"/>
    <cellStyle name="40% - Accent3 4 2 2 2 3 4 2 2" xfId="27614"/>
    <cellStyle name="40% - Accent3 4 2 2 2 3 4 2 3" xfId="27615"/>
    <cellStyle name="40% - Accent3 4 2 2 2 3 4 3" xfId="27616"/>
    <cellStyle name="40% - Accent3 4 2 2 2 3 4 3 2" xfId="27617"/>
    <cellStyle name="40% - Accent3 4 2 2 2 3 4 4" xfId="27618"/>
    <cellStyle name="40% - Accent3 4 2 2 2 3 4 5" xfId="27619"/>
    <cellStyle name="40% - Accent3 4 2 2 2 3 5" xfId="27620"/>
    <cellStyle name="40% - Accent3 4 2 2 2 3 5 2" xfId="27621"/>
    <cellStyle name="40% - Accent3 4 2 2 2 3 5 3" xfId="27622"/>
    <cellStyle name="40% - Accent3 4 2 2 2 3 6" xfId="27623"/>
    <cellStyle name="40% - Accent3 4 2 2 2 3 6 2" xfId="27624"/>
    <cellStyle name="40% - Accent3 4 2 2 2 3 6 3" xfId="27625"/>
    <cellStyle name="40% - Accent3 4 2 2 2 3 7" xfId="27626"/>
    <cellStyle name="40% - Accent3 4 2 2 2 3 7 2" xfId="27627"/>
    <cellStyle name="40% - Accent3 4 2 2 2 3 8" xfId="27628"/>
    <cellStyle name="40% - Accent3 4 2 2 2 3 9" xfId="27629"/>
    <cellStyle name="40% - Accent3 4 2 2 2 4" xfId="27630"/>
    <cellStyle name="40% - Accent3 4 2 2 2 4 2" xfId="27631"/>
    <cellStyle name="40% - Accent3 4 2 2 2 4 2 2" xfId="27632"/>
    <cellStyle name="40% - Accent3 4 2 2 2 4 2 2 2" xfId="27633"/>
    <cellStyle name="40% - Accent3 4 2 2 2 4 2 2 3" xfId="27634"/>
    <cellStyle name="40% - Accent3 4 2 2 2 4 2 3" xfId="27635"/>
    <cellStyle name="40% - Accent3 4 2 2 2 4 2 3 2" xfId="27636"/>
    <cellStyle name="40% - Accent3 4 2 2 2 4 2 3 3" xfId="27637"/>
    <cellStyle name="40% - Accent3 4 2 2 2 4 2 4" xfId="27638"/>
    <cellStyle name="40% - Accent3 4 2 2 2 4 2 4 2" xfId="27639"/>
    <cellStyle name="40% - Accent3 4 2 2 2 4 2 5" xfId="27640"/>
    <cellStyle name="40% - Accent3 4 2 2 2 4 2 6" xfId="27641"/>
    <cellStyle name="40% - Accent3 4 2 2 2 4 3" xfId="27642"/>
    <cellStyle name="40% - Accent3 4 2 2 2 4 3 2" xfId="27643"/>
    <cellStyle name="40% - Accent3 4 2 2 2 4 3 2 2" xfId="27644"/>
    <cellStyle name="40% - Accent3 4 2 2 2 4 3 2 3" xfId="27645"/>
    <cellStyle name="40% - Accent3 4 2 2 2 4 3 3" xfId="27646"/>
    <cellStyle name="40% - Accent3 4 2 2 2 4 3 3 2" xfId="27647"/>
    <cellStyle name="40% - Accent3 4 2 2 2 4 3 3 3" xfId="27648"/>
    <cellStyle name="40% - Accent3 4 2 2 2 4 3 4" xfId="27649"/>
    <cellStyle name="40% - Accent3 4 2 2 2 4 3 4 2" xfId="27650"/>
    <cellStyle name="40% - Accent3 4 2 2 2 4 3 5" xfId="27651"/>
    <cellStyle name="40% - Accent3 4 2 2 2 4 3 6" xfId="27652"/>
    <cellStyle name="40% - Accent3 4 2 2 2 4 4" xfId="27653"/>
    <cellStyle name="40% - Accent3 4 2 2 2 4 4 2" xfId="27654"/>
    <cellStyle name="40% - Accent3 4 2 2 2 4 4 2 2" xfId="27655"/>
    <cellStyle name="40% - Accent3 4 2 2 2 4 4 2 3" xfId="27656"/>
    <cellStyle name="40% - Accent3 4 2 2 2 4 4 3" xfId="27657"/>
    <cellStyle name="40% - Accent3 4 2 2 2 4 4 3 2" xfId="27658"/>
    <cellStyle name="40% - Accent3 4 2 2 2 4 4 4" xfId="27659"/>
    <cellStyle name="40% - Accent3 4 2 2 2 4 4 5" xfId="27660"/>
    <cellStyle name="40% - Accent3 4 2 2 2 4 5" xfId="27661"/>
    <cellStyle name="40% - Accent3 4 2 2 2 4 5 2" xfId="27662"/>
    <cellStyle name="40% - Accent3 4 2 2 2 4 5 3" xfId="27663"/>
    <cellStyle name="40% - Accent3 4 2 2 2 4 6" xfId="27664"/>
    <cellStyle name="40% - Accent3 4 2 2 2 4 6 2" xfId="27665"/>
    <cellStyle name="40% - Accent3 4 2 2 2 4 6 3" xfId="27666"/>
    <cellStyle name="40% - Accent3 4 2 2 2 4 7" xfId="27667"/>
    <cellStyle name="40% - Accent3 4 2 2 2 4 7 2" xfId="27668"/>
    <cellStyle name="40% - Accent3 4 2 2 2 4 8" xfId="27669"/>
    <cellStyle name="40% - Accent3 4 2 2 2 4 9" xfId="27670"/>
    <cellStyle name="40% - Accent3 4 2 2 2 5" xfId="27671"/>
    <cellStyle name="40% - Accent3 4 2 2 2 5 2" xfId="27672"/>
    <cellStyle name="40% - Accent3 4 2 2 2 5 2 2" xfId="27673"/>
    <cellStyle name="40% - Accent3 4 2 2 2 5 2 3" xfId="27674"/>
    <cellStyle name="40% - Accent3 4 2 2 2 5 3" xfId="27675"/>
    <cellStyle name="40% - Accent3 4 2 2 2 5 3 2" xfId="27676"/>
    <cellStyle name="40% - Accent3 4 2 2 2 5 3 3" xfId="27677"/>
    <cellStyle name="40% - Accent3 4 2 2 2 5 4" xfId="27678"/>
    <cellStyle name="40% - Accent3 4 2 2 2 5 4 2" xfId="27679"/>
    <cellStyle name="40% - Accent3 4 2 2 2 5 5" xfId="27680"/>
    <cellStyle name="40% - Accent3 4 2 2 2 5 6" xfId="27681"/>
    <cellStyle name="40% - Accent3 4 2 2 2 6" xfId="27682"/>
    <cellStyle name="40% - Accent3 4 2 2 2 6 2" xfId="27683"/>
    <cellStyle name="40% - Accent3 4 2 2 2 6 2 2" xfId="27684"/>
    <cellStyle name="40% - Accent3 4 2 2 2 6 2 3" xfId="27685"/>
    <cellStyle name="40% - Accent3 4 2 2 2 6 3" xfId="27686"/>
    <cellStyle name="40% - Accent3 4 2 2 2 6 3 2" xfId="27687"/>
    <cellStyle name="40% - Accent3 4 2 2 2 6 3 3" xfId="27688"/>
    <cellStyle name="40% - Accent3 4 2 2 2 6 4" xfId="27689"/>
    <cellStyle name="40% - Accent3 4 2 2 2 6 4 2" xfId="27690"/>
    <cellStyle name="40% - Accent3 4 2 2 2 6 5" xfId="27691"/>
    <cellStyle name="40% - Accent3 4 2 2 2 6 6" xfId="27692"/>
    <cellStyle name="40% - Accent3 4 2 2 2 7" xfId="27693"/>
    <cellStyle name="40% - Accent3 4 2 2 2 7 2" xfId="27694"/>
    <cellStyle name="40% - Accent3 4 2 2 2 7 2 2" xfId="27695"/>
    <cellStyle name="40% - Accent3 4 2 2 2 7 2 3" xfId="27696"/>
    <cellStyle name="40% - Accent3 4 2 2 2 7 3" xfId="27697"/>
    <cellStyle name="40% - Accent3 4 2 2 2 7 3 2" xfId="27698"/>
    <cellStyle name="40% - Accent3 4 2 2 2 7 4" xfId="27699"/>
    <cellStyle name="40% - Accent3 4 2 2 2 7 5" xfId="27700"/>
    <cellStyle name="40% - Accent3 4 2 2 2 8" xfId="27701"/>
    <cellStyle name="40% - Accent3 4 2 2 2 8 2" xfId="27702"/>
    <cellStyle name="40% - Accent3 4 2 2 2 8 3" xfId="27703"/>
    <cellStyle name="40% - Accent3 4 2 2 2 9" xfId="27704"/>
    <cellStyle name="40% - Accent3 4 2 2 2 9 2" xfId="27705"/>
    <cellStyle name="40% - Accent3 4 2 2 2 9 3" xfId="27706"/>
    <cellStyle name="40% - Accent3 4 2 2 3" xfId="2009"/>
    <cellStyle name="40% - Accent3 4 2 2 3 10" xfId="27707"/>
    <cellStyle name="40% - Accent3 4 2 2 3 2" xfId="2010"/>
    <cellStyle name="40% - Accent3 4 2 2 3 2 2" xfId="27708"/>
    <cellStyle name="40% - Accent3 4 2 2 3 2 2 2" xfId="27709"/>
    <cellStyle name="40% - Accent3 4 2 2 3 2 2 2 2" xfId="27710"/>
    <cellStyle name="40% - Accent3 4 2 2 3 2 2 2 3" xfId="27711"/>
    <cellStyle name="40% - Accent3 4 2 2 3 2 2 3" xfId="27712"/>
    <cellStyle name="40% - Accent3 4 2 2 3 2 2 3 2" xfId="27713"/>
    <cellStyle name="40% - Accent3 4 2 2 3 2 2 3 3" xfId="27714"/>
    <cellStyle name="40% - Accent3 4 2 2 3 2 2 4" xfId="27715"/>
    <cellStyle name="40% - Accent3 4 2 2 3 2 2 4 2" xfId="27716"/>
    <cellStyle name="40% - Accent3 4 2 2 3 2 2 5" xfId="27717"/>
    <cellStyle name="40% - Accent3 4 2 2 3 2 2 6" xfId="27718"/>
    <cellStyle name="40% - Accent3 4 2 2 3 2 3" xfId="27719"/>
    <cellStyle name="40% - Accent3 4 2 2 3 2 3 2" xfId="27720"/>
    <cellStyle name="40% - Accent3 4 2 2 3 2 3 2 2" xfId="27721"/>
    <cellStyle name="40% - Accent3 4 2 2 3 2 3 2 3" xfId="27722"/>
    <cellStyle name="40% - Accent3 4 2 2 3 2 3 3" xfId="27723"/>
    <cellStyle name="40% - Accent3 4 2 2 3 2 3 3 2" xfId="27724"/>
    <cellStyle name="40% - Accent3 4 2 2 3 2 3 3 3" xfId="27725"/>
    <cellStyle name="40% - Accent3 4 2 2 3 2 3 4" xfId="27726"/>
    <cellStyle name="40% - Accent3 4 2 2 3 2 3 4 2" xfId="27727"/>
    <cellStyle name="40% - Accent3 4 2 2 3 2 3 5" xfId="27728"/>
    <cellStyle name="40% - Accent3 4 2 2 3 2 3 6" xfId="27729"/>
    <cellStyle name="40% - Accent3 4 2 2 3 2 4" xfId="27730"/>
    <cellStyle name="40% - Accent3 4 2 2 3 2 4 2" xfId="27731"/>
    <cellStyle name="40% - Accent3 4 2 2 3 2 4 2 2" xfId="27732"/>
    <cellStyle name="40% - Accent3 4 2 2 3 2 4 2 3" xfId="27733"/>
    <cellStyle name="40% - Accent3 4 2 2 3 2 4 3" xfId="27734"/>
    <cellStyle name="40% - Accent3 4 2 2 3 2 4 3 2" xfId="27735"/>
    <cellStyle name="40% - Accent3 4 2 2 3 2 4 4" xfId="27736"/>
    <cellStyle name="40% - Accent3 4 2 2 3 2 4 5" xfId="27737"/>
    <cellStyle name="40% - Accent3 4 2 2 3 2 5" xfId="27738"/>
    <cellStyle name="40% - Accent3 4 2 2 3 2 5 2" xfId="27739"/>
    <cellStyle name="40% - Accent3 4 2 2 3 2 5 3" xfId="27740"/>
    <cellStyle name="40% - Accent3 4 2 2 3 2 6" xfId="27741"/>
    <cellStyle name="40% - Accent3 4 2 2 3 2 6 2" xfId="27742"/>
    <cellStyle name="40% - Accent3 4 2 2 3 2 6 3" xfId="27743"/>
    <cellStyle name="40% - Accent3 4 2 2 3 2 7" xfId="27744"/>
    <cellStyle name="40% - Accent3 4 2 2 3 2 7 2" xfId="27745"/>
    <cellStyle name="40% - Accent3 4 2 2 3 2 8" xfId="27746"/>
    <cellStyle name="40% - Accent3 4 2 2 3 2 9" xfId="27747"/>
    <cellStyle name="40% - Accent3 4 2 2 3 3" xfId="27748"/>
    <cellStyle name="40% - Accent3 4 2 2 3 3 2" xfId="27749"/>
    <cellStyle name="40% - Accent3 4 2 2 3 3 2 2" xfId="27750"/>
    <cellStyle name="40% - Accent3 4 2 2 3 3 2 3" xfId="27751"/>
    <cellStyle name="40% - Accent3 4 2 2 3 3 3" xfId="27752"/>
    <cellStyle name="40% - Accent3 4 2 2 3 3 3 2" xfId="27753"/>
    <cellStyle name="40% - Accent3 4 2 2 3 3 3 3" xfId="27754"/>
    <cellStyle name="40% - Accent3 4 2 2 3 3 4" xfId="27755"/>
    <cellStyle name="40% - Accent3 4 2 2 3 3 4 2" xfId="27756"/>
    <cellStyle name="40% - Accent3 4 2 2 3 3 5" xfId="27757"/>
    <cellStyle name="40% - Accent3 4 2 2 3 3 6" xfId="27758"/>
    <cellStyle name="40% - Accent3 4 2 2 3 4" xfId="27759"/>
    <cellStyle name="40% - Accent3 4 2 2 3 4 2" xfId="27760"/>
    <cellStyle name="40% - Accent3 4 2 2 3 4 2 2" xfId="27761"/>
    <cellStyle name="40% - Accent3 4 2 2 3 4 2 3" xfId="27762"/>
    <cellStyle name="40% - Accent3 4 2 2 3 4 3" xfId="27763"/>
    <cellStyle name="40% - Accent3 4 2 2 3 4 3 2" xfId="27764"/>
    <cellStyle name="40% - Accent3 4 2 2 3 4 3 3" xfId="27765"/>
    <cellStyle name="40% - Accent3 4 2 2 3 4 4" xfId="27766"/>
    <cellStyle name="40% - Accent3 4 2 2 3 4 4 2" xfId="27767"/>
    <cellStyle name="40% - Accent3 4 2 2 3 4 5" xfId="27768"/>
    <cellStyle name="40% - Accent3 4 2 2 3 4 6" xfId="27769"/>
    <cellStyle name="40% - Accent3 4 2 2 3 5" xfId="27770"/>
    <cellStyle name="40% - Accent3 4 2 2 3 5 2" xfId="27771"/>
    <cellStyle name="40% - Accent3 4 2 2 3 5 2 2" xfId="27772"/>
    <cellStyle name="40% - Accent3 4 2 2 3 5 2 3" xfId="27773"/>
    <cellStyle name="40% - Accent3 4 2 2 3 5 3" xfId="27774"/>
    <cellStyle name="40% - Accent3 4 2 2 3 5 3 2" xfId="27775"/>
    <cellStyle name="40% - Accent3 4 2 2 3 5 4" xfId="27776"/>
    <cellStyle name="40% - Accent3 4 2 2 3 5 5" xfId="27777"/>
    <cellStyle name="40% - Accent3 4 2 2 3 6" xfId="27778"/>
    <cellStyle name="40% - Accent3 4 2 2 3 6 2" xfId="27779"/>
    <cellStyle name="40% - Accent3 4 2 2 3 6 3" xfId="27780"/>
    <cellStyle name="40% - Accent3 4 2 2 3 7" xfId="27781"/>
    <cellStyle name="40% - Accent3 4 2 2 3 7 2" xfId="27782"/>
    <cellStyle name="40% - Accent3 4 2 2 3 7 3" xfId="27783"/>
    <cellStyle name="40% - Accent3 4 2 2 3 8" xfId="27784"/>
    <cellStyle name="40% - Accent3 4 2 2 3 8 2" xfId="27785"/>
    <cellStyle name="40% - Accent3 4 2 2 3 9" xfId="27786"/>
    <cellStyle name="40% - Accent3 4 2 2 4" xfId="2011"/>
    <cellStyle name="40% - Accent3 4 2 2 4 2" xfId="27787"/>
    <cellStyle name="40% - Accent3 4 2 2 4 2 2" xfId="27788"/>
    <cellStyle name="40% - Accent3 4 2 2 4 2 2 2" xfId="27789"/>
    <cellStyle name="40% - Accent3 4 2 2 4 2 2 3" xfId="27790"/>
    <cellStyle name="40% - Accent3 4 2 2 4 2 3" xfId="27791"/>
    <cellStyle name="40% - Accent3 4 2 2 4 2 3 2" xfId="27792"/>
    <cellStyle name="40% - Accent3 4 2 2 4 2 3 3" xfId="27793"/>
    <cellStyle name="40% - Accent3 4 2 2 4 2 4" xfId="27794"/>
    <cellStyle name="40% - Accent3 4 2 2 4 2 4 2" xfId="27795"/>
    <cellStyle name="40% - Accent3 4 2 2 4 2 5" xfId="27796"/>
    <cellStyle name="40% - Accent3 4 2 2 4 2 6" xfId="27797"/>
    <cellStyle name="40% - Accent3 4 2 2 4 3" xfId="27798"/>
    <cellStyle name="40% - Accent3 4 2 2 4 3 2" xfId="27799"/>
    <cellStyle name="40% - Accent3 4 2 2 4 3 2 2" xfId="27800"/>
    <cellStyle name="40% - Accent3 4 2 2 4 3 2 3" xfId="27801"/>
    <cellStyle name="40% - Accent3 4 2 2 4 3 3" xfId="27802"/>
    <cellStyle name="40% - Accent3 4 2 2 4 3 3 2" xfId="27803"/>
    <cellStyle name="40% - Accent3 4 2 2 4 3 3 3" xfId="27804"/>
    <cellStyle name="40% - Accent3 4 2 2 4 3 4" xfId="27805"/>
    <cellStyle name="40% - Accent3 4 2 2 4 3 4 2" xfId="27806"/>
    <cellStyle name="40% - Accent3 4 2 2 4 3 5" xfId="27807"/>
    <cellStyle name="40% - Accent3 4 2 2 4 3 6" xfId="27808"/>
    <cellStyle name="40% - Accent3 4 2 2 4 4" xfId="27809"/>
    <cellStyle name="40% - Accent3 4 2 2 4 4 2" xfId="27810"/>
    <cellStyle name="40% - Accent3 4 2 2 4 4 2 2" xfId="27811"/>
    <cellStyle name="40% - Accent3 4 2 2 4 4 2 3" xfId="27812"/>
    <cellStyle name="40% - Accent3 4 2 2 4 4 3" xfId="27813"/>
    <cellStyle name="40% - Accent3 4 2 2 4 4 3 2" xfId="27814"/>
    <cellStyle name="40% - Accent3 4 2 2 4 4 4" xfId="27815"/>
    <cellStyle name="40% - Accent3 4 2 2 4 4 5" xfId="27816"/>
    <cellStyle name="40% - Accent3 4 2 2 4 5" xfId="27817"/>
    <cellStyle name="40% - Accent3 4 2 2 4 5 2" xfId="27818"/>
    <cellStyle name="40% - Accent3 4 2 2 4 5 3" xfId="27819"/>
    <cellStyle name="40% - Accent3 4 2 2 4 6" xfId="27820"/>
    <cellStyle name="40% - Accent3 4 2 2 4 6 2" xfId="27821"/>
    <cellStyle name="40% - Accent3 4 2 2 4 6 3" xfId="27822"/>
    <cellStyle name="40% - Accent3 4 2 2 4 7" xfId="27823"/>
    <cellStyle name="40% - Accent3 4 2 2 4 7 2" xfId="27824"/>
    <cellStyle name="40% - Accent3 4 2 2 4 8" xfId="27825"/>
    <cellStyle name="40% - Accent3 4 2 2 4 9" xfId="27826"/>
    <cellStyle name="40% - Accent3 4 2 2 5" xfId="27827"/>
    <cellStyle name="40% - Accent3 4 2 2 5 2" xfId="27828"/>
    <cellStyle name="40% - Accent3 4 2 2 5 2 2" xfId="27829"/>
    <cellStyle name="40% - Accent3 4 2 2 5 2 2 2" xfId="27830"/>
    <cellStyle name="40% - Accent3 4 2 2 5 2 2 3" xfId="27831"/>
    <cellStyle name="40% - Accent3 4 2 2 5 2 3" xfId="27832"/>
    <cellStyle name="40% - Accent3 4 2 2 5 2 3 2" xfId="27833"/>
    <cellStyle name="40% - Accent3 4 2 2 5 2 3 3" xfId="27834"/>
    <cellStyle name="40% - Accent3 4 2 2 5 2 4" xfId="27835"/>
    <cellStyle name="40% - Accent3 4 2 2 5 2 4 2" xfId="27836"/>
    <cellStyle name="40% - Accent3 4 2 2 5 2 5" xfId="27837"/>
    <cellStyle name="40% - Accent3 4 2 2 5 2 6" xfId="27838"/>
    <cellStyle name="40% - Accent3 4 2 2 5 3" xfId="27839"/>
    <cellStyle name="40% - Accent3 4 2 2 5 3 2" xfId="27840"/>
    <cellStyle name="40% - Accent3 4 2 2 5 3 2 2" xfId="27841"/>
    <cellStyle name="40% - Accent3 4 2 2 5 3 2 3" xfId="27842"/>
    <cellStyle name="40% - Accent3 4 2 2 5 3 3" xfId="27843"/>
    <cellStyle name="40% - Accent3 4 2 2 5 3 3 2" xfId="27844"/>
    <cellStyle name="40% - Accent3 4 2 2 5 3 3 3" xfId="27845"/>
    <cellStyle name="40% - Accent3 4 2 2 5 3 4" xfId="27846"/>
    <cellStyle name="40% - Accent3 4 2 2 5 3 4 2" xfId="27847"/>
    <cellStyle name="40% - Accent3 4 2 2 5 3 5" xfId="27848"/>
    <cellStyle name="40% - Accent3 4 2 2 5 3 6" xfId="27849"/>
    <cellStyle name="40% - Accent3 4 2 2 5 4" xfId="27850"/>
    <cellStyle name="40% - Accent3 4 2 2 5 4 2" xfId="27851"/>
    <cellStyle name="40% - Accent3 4 2 2 5 4 2 2" xfId="27852"/>
    <cellStyle name="40% - Accent3 4 2 2 5 4 2 3" xfId="27853"/>
    <cellStyle name="40% - Accent3 4 2 2 5 4 3" xfId="27854"/>
    <cellStyle name="40% - Accent3 4 2 2 5 4 3 2" xfId="27855"/>
    <cellStyle name="40% - Accent3 4 2 2 5 4 4" xfId="27856"/>
    <cellStyle name="40% - Accent3 4 2 2 5 4 5" xfId="27857"/>
    <cellStyle name="40% - Accent3 4 2 2 5 5" xfId="27858"/>
    <cellStyle name="40% - Accent3 4 2 2 5 5 2" xfId="27859"/>
    <cellStyle name="40% - Accent3 4 2 2 5 5 3" xfId="27860"/>
    <cellStyle name="40% - Accent3 4 2 2 5 6" xfId="27861"/>
    <cellStyle name="40% - Accent3 4 2 2 5 6 2" xfId="27862"/>
    <cellStyle name="40% - Accent3 4 2 2 5 6 3" xfId="27863"/>
    <cellStyle name="40% - Accent3 4 2 2 5 7" xfId="27864"/>
    <cellStyle name="40% - Accent3 4 2 2 5 7 2" xfId="27865"/>
    <cellStyle name="40% - Accent3 4 2 2 5 8" xfId="27866"/>
    <cellStyle name="40% - Accent3 4 2 2 5 9" xfId="27867"/>
    <cellStyle name="40% - Accent3 4 2 2 6" xfId="27868"/>
    <cellStyle name="40% - Accent3 4 2 2 6 2" xfId="27869"/>
    <cellStyle name="40% - Accent3 4 2 2 6 2 2" xfId="27870"/>
    <cellStyle name="40% - Accent3 4 2 2 6 2 3" xfId="27871"/>
    <cellStyle name="40% - Accent3 4 2 2 6 3" xfId="27872"/>
    <cellStyle name="40% - Accent3 4 2 2 6 3 2" xfId="27873"/>
    <cellStyle name="40% - Accent3 4 2 2 6 3 3" xfId="27874"/>
    <cellStyle name="40% - Accent3 4 2 2 6 4" xfId="27875"/>
    <cellStyle name="40% - Accent3 4 2 2 6 4 2" xfId="27876"/>
    <cellStyle name="40% - Accent3 4 2 2 6 5" xfId="27877"/>
    <cellStyle name="40% - Accent3 4 2 2 6 6" xfId="27878"/>
    <cellStyle name="40% - Accent3 4 2 2 7" xfId="27879"/>
    <cellStyle name="40% - Accent3 4 2 2 7 2" xfId="27880"/>
    <cellStyle name="40% - Accent3 4 2 2 7 2 2" xfId="27881"/>
    <cellStyle name="40% - Accent3 4 2 2 7 2 3" xfId="27882"/>
    <cellStyle name="40% - Accent3 4 2 2 7 3" xfId="27883"/>
    <cellStyle name="40% - Accent3 4 2 2 7 3 2" xfId="27884"/>
    <cellStyle name="40% - Accent3 4 2 2 7 3 3" xfId="27885"/>
    <cellStyle name="40% - Accent3 4 2 2 7 4" xfId="27886"/>
    <cellStyle name="40% - Accent3 4 2 2 7 4 2" xfId="27887"/>
    <cellStyle name="40% - Accent3 4 2 2 7 5" xfId="27888"/>
    <cellStyle name="40% - Accent3 4 2 2 7 6" xfId="27889"/>
    <cellStyle name="40% - Accent3 4 2 2 8" xfId="27890"/>
    <cellStyle name="40% - Accent3 4 2 2 8 2" xfId="27891"/>
    <cellStyle name="40% - Accent3 4 2 2 8 2 2" xfId="27892"/>
    <cellStyle name="40% - Accent3 4 2 2 8 2 3" xfId="27893"/>
    <cellStyle name="40% - Accent3 4 2 2 8 3" xfId="27894"/>
    <cellStyle name="40% - Accent3 4 2 2 8 3 2" xfId="27895"/>
    <cellStyle name="40% - Accent3 4 2 2 8 4" xfId="27896"/>
    <cellStyle name="40% - Accent3 4 2 2 8 5" xfId="27897"/>
    <cellStyle name="40% - Accent3 4 2 2 9" xfId="27898"/>
    <cellStyle name="40% - Accent3 4 2 2 9 2" xfId="27899"/>
    <cellStyle name="40% - Accent3 4 2 2 9 3" xfId="27900"/>
    <cellStyle name="40% - Accent3 4 2 3" xfId="2012"/>
    <cellStyle name="40% - Accent3 4 2 3 10" xfId="27901"/>
    <cellStyle name="40% - Accent3 4 2 3 10 2" xfId="27902"/>
    <cellStyle name="40% - Accent3 4 2 3 11" xfId="27903"/>
    <cellStyle name="40% - Accent3 4 2 3 12" xfId="27904"/>
    <cellStyle name="40% - Accent3 4 2 3 2" xfId="2013"/>
    <cellStyle name="40% - Accent3 4 2 3 2 10" xfId="27905"/>
    <cellStyle name="40% - Accent3 4 2 3 2 2" xfId="2014"/>
    <cellStyle name="40% - Accent3 4 2 3 2 2 2" xfId="27906"/>
    <cellStyle name="40% - Accent3 4 2 3 2 2 2 2" xfId="27907"/>
    <cellStyle name="40% - Accent3 4 2 3 2 2 2 2 2" xfId="27908"/>
    <cellStyle name="40% - Accent3 4 2 3 2 2 2 2 3" xfId="27909"/>
    <cellStyle name="40% - Accent3 4 2 3 2 2 2 3" xfId="27910"/>
    <cellStyle name="40% - Accent3 4 2 3 2 2 2 3 2" xfId="27911"/>
    <cellStyle name="40% - Accent3 4 2 3 2 2 2 3 3" xfId="27912"/>
    <cellStyle name="40% - Accent3 4 2 3 2 2 2 4" xfId="27913"/>
    <cellStyle name="40% - Accent3 4 2 3 2 2 2 4 2" xfId="27914"/>
    <cellStyle name="40% - Accent3 4 2 3 2 2 2 5" xfId="27915"/>
    <cellStyle name="40% - Accent3 4 2 3 2 2 2 6" xfId="27916"/>
    <cellStyle name="40% - Accent3 4 2 3 2 2 3" xfId="27917"/>
    <cellStyle name="40% - Accent3 4 2 3 2 2 3 2" xfId="27918"/>
    <cellStyle name="40% - Accent3 4 2 3 2 2 3 2 2" xfId="27919"/>
    <cellStyle name="40% - Accent3 4 2 3 2 2 3 2 3" xfId="27920"/>
    <cellStyle name="40% - Accent3 4 2 3 2 2 3 3" xfId="27921"/>
    <cellStyle name="40% - Accent3 4 2 3 2 2 3 3 2" xfId="27922"/>
    <cellStyle name="40% - Accent3 4 2 3 2 2 3 3 3" xfId="27923"/>
    <cellStyle name="40% - Accent3 4 2 3 2 2 3 4" xfId="27924"/>
    <cellStyle name="40% - Accent3 4 2 3 2 2 3 4 2" xfId="27925"/>
    <cellStyle name="40% - Accent3 4 2 3 2 2 3 5" xfId="27926"/>
    <cellStyle name="40% - Accent3 4 2 3 2 2 3 6" xfId="27927"/>
    <cellStyle name="40% - Accent3 4 2 3 2 2 4" xfId="27928"/>
    <cellStyle name="40% - Accent3 4 2 3 2 2 4 2" xfId="27929"/>
    <cellStyle name="40% - Accent3 4 2 3 2 2 4 2 2" xfId="27930"/>
    <cellStyle name="40% - Accent3 4 2 3 2 2 4 2 3" xfId="27931"/>
    <cellStyle name="40% - Accent3 4 2 3 2 2 4 3" xfId="27932"/>
    <cellStyle name="40% - Accent3 4 2 3 2 2 4 3 2" xfId="27933"/>
    <cellStyle name="40% - Accent3 4 2 3 2 2 4 4" xfId="27934"/>
    <cellStyle name="40% - Accent3 4 2 3 2 2 4 5" xfId="27935"/>
    <cellStyle name="40% - Accent3 4 2 3 2 2 5" xfId="27936"/>
    <cellStyle name="40% - Accent3 4 2 3 2 2 5 2" xfId="27937"/>
    <cellStyle name="40% - Accent3 4 2 3 2 2 5 3" xfId="27938"/>
    <cellStyle name="40% - Accent3 4 2 3 2 2 6" xfId="27939"/>
    <cellStyle name="40% - Accent3 4 2 3 2 2 6 2" xfId="27940"/>
    <cellStyle name="40% - Accent3 4 2 3 2 2 6 3" xfId="27941"/>
    <cellStyle name="40% - Accent3 4 2 3 2 2 7" xfId="27942"/>
    <cellStyle name="40% - Accent3 4 2 3 2 2 7 2" xfId="27943"/>
    <cellStyle name="40% - Accent3 4 2 3 2 2 8" xfId="27944"/>
    <cellStyle name="40% - Accent3 4 2 3 2 2 9" xfId="27945"/>
    <cellStyle name="40% - Accent3 4 2 3 2 3" xfId="27946"/>
    <cellStyle name="40% - Accent3 4 2 3 2 3 2" xfId="27947"/>
    <cellStyle name="40% - Accent3 4 2 3 2 3 2 2" xfId="27948"/>
    <cellStyle name="40% - Accent3 4 2 3 2 3 2 3" xfId="27949"/>
    <cellStyle name="40% - Accent3 4 2 3 2 3 3" xfId="27950"/>
    <cellStyle name="40% - Accent3 4 2 3 2 3 3 2" xfId="27951"/>
    <cellStyle name="40% - Accent3 4 2 3 2 3 3 3" xfId="27952"/>
    <cellStyle name="40% - Accent3 4 2 3 2 3 4" xfId="27953"/>
    <cellStyle name="40% - Accent3 4 2 3 2 3 4 2" xfId="27954"/>
    <cellStyle name="40% - Accent3 4 2 3 2 3 5" xfId="27955"/>
    <cellStyle name="40% - Accent3 4 2 3 2 3 6" xfId="27956"/>
    <cellStyle name="40% - Accent3 4 2 3 2 4" xfId="27957"/>
    <cellStyle name="40% - Accent3 4 2 3 2 4 2" xfId="27958"/>
    <cellStyle name="40% - Accent3 4 2 3 2 4 2 2" xfId="27959"/>
    <cellStyle name="40% - Accent3 4 2 3 2 4 2 3" xfId="27960"/>
    <cellStyle name="40% - Accent3 4 2 3 2 4 3" xfId="27961"/>
    <cellStyle name="40% - Accent3 4 2 3 2 4 3 2" xfId="27962"/>
    <cellStyle name="40% - Accent3 4 2 3 2 4 3 3" xfId="27963"/>
    <cellStyle name="40% - Accent3 4 2 3 2 4 4" xfId="27964"/>
    <cellStyle name="40% - Accent3 4 2 3 2 4 4 2" xfId="27965"/>
    <cellStyle name="40% - Accent3 4 2 3 2 4 5" xfId="27966"/>
    <cellStyle name="40% - Accent3 4 2 3 2 4 6" xfId="27967"/>
    <cellStyle name="40% - Accent3 4 2 3 2 5" xfId="27968"/>
    <cellStyle name="40% - Accent3 4 2 3 2 5 2" xfId="27969"/>
    <cellStyle name="40% - Accent3 4 2 3 2 5 2 2" xfId="27970"/>
    <cellStyle name="40% - Accent3 4 2 3 2 5 2 3" xfId="27971"/>
    <cellStyle name="40% - Accent3 4 2 3 2 5 3" xfId="27972"/>
    <cellStyle name="40% - Accent3 4 2 3 2 5 3 2" xfId="27973"/>
    <cellStyle name="40% - Accent3 4 2 3 2 5 4" xfId="27974"/>
    <cellStyle name="40% - Accent3 4 2 3 2 5 5" xfId="27975"/>
    <cellStyle name="40% - Accent3 4 2 3 2 6" xfId="27976"/>
    <cellStyle name="40% - Accent3 4 2 3 2 6 2" xfId="27977"/>
    <cellStyle name="40% - Accent3 4 2 3 2 6 3" xfId="27978"/>
    <cellStyle name="40% - Accent3 4 2 3 2 7" xfId="27979"/>
    <cellStyle name="40% - Accent3 4 2 3 2 7 2" xfId="27980"/>
    <cellStyle name="40% - Accent3 4 2 3 2 7 3" xfId="27981"/>
    <cellStyle name="40% - Accent3 4 2 3 2 8" xfId="27982"/>
    <cellStyle name="40% - Accent3 4 2 3 2 8 2" xfId="27983"/>
    <cellStyle name="40% - Accent3 4 2 3 2 9" xfId="27984"/>
    <cellStyle name="40% - Accent3 4 2 3 3" xfId="2015"/>
    <cellStyle name="40% - Accent3 4 2 3 3 2" xfId="27985"/>
    <cellStyle name="40% - Accent3 4 2 3 3 2 2" xfId="27986"/>
    <cellStyle name="40% - Accent3 4 2 3 3 2 2 2" xfId="27987"/>
    <cellStyle name="40% - Accent3 4 2 3 3 2 2 3" xfId="27988"/>
    <cellStyle name="40% - Accent3 4 2 3 3 2 3" xfId="27989"/>
    <cellStyle name="40% - Accent3 4 2 3 3 2 3 2" xfId="27990"/>
    <cellStyle name="40% - Accent3 4 2 3 3 2 3 3" xfId="27991"/>
    <cellStyle name="40% - Accent3 4 2 3 3 2 4" xfId="27992"/>
    <cellStyle name="40% - Accent3 4 2 3 3 2 4 2" xfId="27993"/>
    <cellStyle name="40% - Accent3 4 2 3 3 2 5" xfId="27994"/>
    <cellStyle name="40% - Accent3 4 2 3 3 2 6" xfId="27995"/>
    <cellStyle name="40% - Accent3 4 2 3 3 3" xfId="27996"/>
    <cellStyle name="40% - Accent3 4 2 3 3 3 2" xfId="27997"/>
    <cellStyle name="40% - Accent3 4 2 3 3 3 2 2" xfId="27998"/>
    <cellStyle name="40% - Accent3 4 2 3 3 3 2 3" xfId="27999"/>
    <cellStyle name="40% - Accent3 4 2 3 3 3 3" xfId="28000"/>
    <cellStyle name="40% - Accent3 4 2 3 3 3 3 2" xfId="28001"/>
    <cellStyle name="40% - Accent3 4 2 3 3 3 3 3" xfId="28002"/>
    <cellStyle name="40% - Accent3 4 2 3 3 3 4" xfId="28003"/>
    <cellStyle name="40% - Accent3 4 2 3 3 3 4 2" xfId="28004"/>
    <cellStyle name="40% - Accent3 4 2 3 3 3 5" xfId="28005"/>
    <cellStyle name="40% - Accent3 4 2 3 3 3 6" xfId="28006"/>
    <cellStyle name="40% - Accent3 4 2 3 3 4" xfId="28007"/>
    <cellStyle name="40% - Accent3 4 2 3 3 4 2" xfId="28008"/>
    <cellStyle name="40% - Accent3 4 2 3 3 4 2 2" xfId="28009"/>
    <cellStyle name="40% - Accent3 4 2 3 3 4 2 3" xfId="28010"/>
    <cellStyle name="40% - Accent3 4 2 3 3 4 3" xfId="28011"/>
    <cellStyle name="40% - Accent3 4 2 3 3 4 3 2" xfId="28012"/>
    <cellStyle name="40% - Accent3 4 2 3 3 4 4" xfId="28013"/>
    <cellStyle name="40% - Accent3 4 2 3 3 4 5" xfId="28014"/>
    <cellStyle name="40% - Accent3 4 2 3 3 5" xfId="28015"/>
    <cellStyle name="40% - Accent3 4 2 3 3 5 2" xfId="28016"/>
    <cellStyle name="40% - Accent3 4 2 3 3 5 3" xfId="28017"/>
    <cellStyle name="40% - Accent3 4 2 3 3 6" xfId="28018"/>
    <cellStyle name="40% - Accent3 4 2 3 3 6 2" xfId="28019"/>
    <cellStyle name="40% - Accent3 4 2 3 3 6 3" xfId="28020"/>
    <cellStyle name="40% - Accent3 4 2 3 3 7" xfId="28021"/>
    <cellStyle name="40% - Accent3 4 2 3 3 7 2" xfId="28022"/>
    <cellStyle name="40% - Accent3 4 2 3 3 8" xfId="28023"/>
    <cellStyle name="40% - Accent3 4 2 3 3 9" xfId="28024"/>
    <cellStyle name="40% - Accent3 4 2 3 4" xfId="28025"/>
    <cellStyle name="40% - Accent3 4 2 3 4 2" xfId="28026"/>
    <cellStyle name="40% - Accent3 4 2 3 4 2 2" xfId="28027"/>
    <cellStyle name="40% - Accent3 4 2 3 4 2 2 2" xfId="28028"/>
    <cellStyle name="40% - Accent3 4 2 3 4 2 2 3" xfId="28029"/>
    <cellStyle name="40% - Accent3 4 2 3 4 2 3" xfId="28030"/>
    <cellStyle name="40% - Accent3 4 2 3 4 2 3 2" xfId="28031"/>
    <cellStyle name="40% - Accent3 4 2 3 4 2 3 3" xfId="28032"/>
    <cellStyle name="40% - Accent3 4 2 3 4 2 4" xfId="28033"/>
    <cellStyle name="40% - Accent3 4 2 3 4 2 4 2" xfId="28034"/>
    <cellStyle name="40% - Accent3 4 2 3 4 2 5" xfId="28035"/>
    <cellStyle name="40% - Accent3 4 2 3 4 2 6" xfId="28036"/>
    <cellStyle name="40% - Accent3 4 2 3 4 3" xfId="28037"/>
    <cellStyle name="40% - Accent3 4 2 3 4 3 2" xfId="28038"/>
    <cellStyle name="40% - Accent3 4 2 3 4 3 2 2" xfId="28039"/>
    <cellStyle name="40% - Accent3 4 2 3 4 3 2 3" xfId="28040"/>
    <cellStyle name="40% - Accent3 4 2 3 4 3 3" xfId="28041"/>
    <cellStyle name="40% - Accent3 4 2 3 4 3 3 2" xfId="28042"/>
    <cellStyle name="40% - Accent3 4 2 3 4 3 3 3" xfId="28043"/>
    <cellStyle name="40% - Accent3 4 2 3 4 3 4" xfId="28044"/>
    <cellStyle name="40% - Accent3 4 2 3 4 3 4 2" xfId="28045"/>
    <cellStyle name="40% - Accent3 4 2 3 4 3 5" xfId="28046"/>
    <cellStyle name="40% - Accent3 4 2 3 4 3 6" xfId="28047"/>
    <cellStyle name="40% - Accent3 4 2 3 4 4" xfId="28048"/>
    <cellStyle name="40% - Accent3 4 2 3 4 4 2" xfId="28049"/>
    <cellStyle name="40% - Accent3 4 2 3 4 4 2 2" xfId="28050"/>
    <cellStyle name="40% - Accent3 4 2 3 4 4 2 3" xfId="28051"/>
    <cellStyle name="40% - Accent3 4 2 3 4 4 3" xfId="28052"/>
    <cellStyle name="40% - Accent3 4 2 3 4 4 3 2" xfId="28053"/>
    <cellStyle name="40% - Accent3 4 2 3 4 4 4" xfId="28054"/>
    <cellStyle name="40% - Accent3 4 2 3 4 4 5" xfId="28055"/>
    <cellStyle name="40% - Accent3 4 2 3 4 5" xfId="28056"/>
    <cellStyle name="40% - Accent3 4 2 3 4 5 2" xfId="28057"/>
    <cellStyle name="40% - Accent3 4 2 3 4 5 3" xfId="28058"/>
    <cellStyle name="40% - Accent3 4 2 3 4 6" xfId="28059"/>
    <cellStyle name="40% - Accent3 4 2 3 4 6 2" xfId="28060"/>
    <cellStyle name="40% - Accent3 4 2 3 4 6 3" xfId="28061"/>
    <cellStyle name="40% - Accent3 4 2 3 4 7" xfId="28062"/>
    <cellStyle name="40% - Accent3 4 2 3 4 7 2" xfId="28063"/>
    <cellStyle name="40% - Accent3 4 2 3 4 8" xfId="28064"/>
    <cellStyle name="40% - Accent3 4 2 3 4 9" xfId="28065"/>
    <cellStyle name="40% - Accent3 4 2 3 5" xfId="28066"/>
    <cellStyle name="40% - Accent3 4 2 3 5 2" xfId="28067"/>
    <cellStyle name="40% - Accent3 4 2 3 5 2 2" xfId="28068"/>
    <cellStyle name="40% - Accent3 4 2 3 5 2 3" xfId="28069"/>
    <cellStyle name="40% - Accent3 4 2 3 5 3" xfId="28070"/>
    <cellStyle name="40% - Accent3 4 2 3 5 3 2" xfId="28071"/>
    <cellStyle name="40% - Accent3 4 2 3 5 3 3" xfId="28072"/>
    <cellStyle name="40% - Accent3 4 2 3 5 4" xfId="28073"/>
    <cellStyle name="40% - Accent3 4 2 3 5 4 2" xfId="28074"/>
    <cellStyle name="40% - Accent3 4 2 3 5 5" xfId="28075"/>
    <cellStyle name="40% - Accent3 4 2 3 5 6" xfId="28076"/>
    <cellStyle name="40% - Accent3 4 2 3 6" xfId="28077"/>
    <cellStyle name="40% - Accent3 4 2 3 6 2" xfId="28078"/>
    <cellStyle name="40% - Accent3 4 2 3 6 2 2" xfId="28079"/>
    <cellStyle name="40% - Accent3 4 2 3 6 2 3" xfId="28080"/>
    <cellStyle name="40% - Accent3 4 2 3 6 3" xfId="28081"/>
    <cellStyle name="40% - Accent3 4 2 3 6 3 2" xfId="28082"/>
    <cellStyle name="40% - Accent3 4 2 3 6 3 3" xfId="28083"/>
    <cellStyle name="40% - Accent3 4 2 3 6 4" xfId="28084"/>
    <cellStyle name="40% - Accent3 4 2 3 6 4 2" xfId="28085"/>
    <cellStyle name="40% - Accent3 4 2 3 6 5" xfId="28086"/>
    <cellStyle name="40% - Accent3 4 2 3 6 6" xfId="28087"/>
    <cellStyle name="40% - Accent3 4 2 3 7" xfId="28088"/>
    <cellStyle name="40% - Accent3 4 2 3 7 2" xfId="28089"/>
    <cellStyle name="40% - Accent3 4 2 3 7 2 2" xfId="28090"/>
    <cellStyle name="40% - Accent3 4 2 3 7 2 3" xfId="28091"/>
    <cellStyle name="40% - Accent3 4 2 3 7 3" xfId="28092"/>
    <cellStyle name="40% - Accent3 4 2 3 7 3 2" xfId="28093"/>
    <cellStyle name="40% - Accent3 4 2 3 7 4" xfId="28094"/>
    <cellStyle name="40% - Accent3 4 2 3 7 5" xfId="28095"/>
    <cellStyle name="40% - Accent3 4 2 3 8" xfId="28096"/>
    <cellStyle name="40% - Accent3 4 2 3 8 2" xfId="28097"/>
    <cellStyle name="40% - Accent3 4 2 3 8 3" xfId="28098"/>
    <cellStyle name="40% - Accent3 4 2 3 9" xfId="28099"/>
    <cellStyle name="40% - Accent3 4 2 3 9 2" xfId="28100"/>
    <cellStyle name="40% - Accent3 4 2 3 9 3" xfId="28101"/>
    <cellStyle name="40% - Accent3 4 2 4" xfId="2016"/>
    <cellStyle name="40% - Accent3 4 2 4 10" xfId="28102"/>
    <cellStyle name="40% - Accent3 4 2 4 2" xfId="2017"/>
    <cellStyle name="40% - Accent3 4 2 4 2 2" xfId="28103"/>
    <cellStyle name="40% - Accent3 4 2 4 2 2 2" xfId="28104"/>
    <cellStyle name="40% - Accent3 4 2 4 2 2 2 2" xfId="28105"/>
    <cellStyle name="40% - Accent3 4 2 4 2 2 2 3" xfId="28106"/>
    <cellStyle name="40% - Accent3 4 2 4 2 2 3" xfId="28107"/>
    <cellStyle name="40% - Accent3 4 2 4 2 2 3 2" xfId="28108"/>
    <cellStyle name="40% - Accent3 4 2 4 2 2 3 3" xfId="28109"/>
    <cellStyle name="40% - Accent3 4 2 4 2 2 4" xfId="28110"/>
    <cellStyle name="40% - Accent3 4 2 4 2 2 4 2" xfId="28111"/>
    <cellStyle name="40% - Accent3 4 2 4 2 2 5" xfId="28112"/>
    <cellStyle name="40% - Accent3 4 2 4 2 2 6" xfId="28113"/>
    <cellStyle name="40% - Accent3 4 2 4 2 3" xfId="28114"/>
    <cellStyle name="40% - Accent3 4 2 4 2 3 2" xfId="28115"/>
    <cellStyle name="40% - Accent3 4 2 4 2 3 2 2" xfId="28116"/>
    <cellStyle name="40% - Accent3 4 2 4 2 3 2 3" xfId="28117"/>
    <cellStyle name="40% - Accent3 4 2 4 2 3 3" xfId="28118"/>
    <cellStyle name="40% - Accent3 4 2 4 2 3 3 2" xfId="28119"/>
    <cellStyle name="40% - Accent3 4 2 4 2 3 3 3" xfId="28120"/>
    <cellStyle name="40% - Accent3 4 2 4 2 3 4" xfId="28121"/>
    <cellStyle name="40% - Accent3 4 2 4 2 3 4 2" xfId="28122"/>
    <cellStyle name="40% - Accent3 4 2 4 2 3 5" xfId="28123"/>
    <cellStyle name="40% - Accent3 4 2 4 2 3 6" xfId="28124"/>
    <cellStyle name="40% - Accent3 4 2 4 2 4" xfId="28125"/>
    <cellStyle name="40% - Accent3 4 2 4 2 4 2" xfId="28126"/>
    <cellStyle name="40% - Accent3 4 2 4 2 4 2 2" xfId="28127"/>
    <cellStyle name="40% - Accent3 4 2 4 2 4 2 3" xfId="28128"/>
    <cellStyle name="40% - Accent3 4 2 4 2 4 3" xfId="28129"/>
    <cellStyle name="40% - Accent3 4 2 4 2 4 3 2" xfId="28130"/>
    <cellStyle name="40% - Accent3 4 2 4 2 4 4" xfId="28131"/>
    <cellStyle name="40% - Accent3 4 2 4 2 4 5" xfId="28132"/>
    <cellStyle name="40% - Accent3 4 2 4 2 5" xfId="28133"/>
    <cellStyle name="40% - Accent3 4 2 4 2 5 2" xfId="28134"/>
    <cellStyle name="40% - Accent3 4 2 4 2 5 3" xfId="28135"/>
    <cellStyle name="40% - Accent3 4 2 4 2 6" xfId="28136"/>
    <cellStyle name="40% - Accent3 4 2 4 2 6 2" xfId="28137"/>
    <cellStyle name="40% - Accent3 4 2 4 2 6 3" xfId="28138"/>
    <cellStyle name="40% - Accent3 4 2 4 2 7" xfId="28139"/>
    <cellStyle name="40% - Accent3 4 2 4 2 7 2" xfId="28140"/>
    <cellStyle name="40% - Accent3 4 2 4 2 8" xfId="28141"/>
    <cellStyle name="40% - Accent3 4 2 4 2 9" xfId="28142"/>
    <cellStyle name="40% - Accent3 4 2 4 3" xfId="28143"/>
    <cellStyle name="40% - Accent3 4 2 4 3 2" xfId="28144"/>
    <cellStyle name="40% - Accent3 4 2 4 3 2 2" xfId="28145"/>
    <cellStyle name="40% - Accent3 4 2 4 3 2 3" xfId="28146"/>
    <cellStyle name="40% - Accent3 4 2 4 3 3" xfId="28147"/>
    <cellStyle name="40% - Accent3 4 2 4 3 3 2" xfId="28148"/>
    <cellStyle name="40% - Accent3 4 2 4 3 3 3" xfId="28149"/>
    <cellStyle name="40% - Accent3 4 2 4 3 4" xfId="28150"/>
    <cellStyle name="40% - Accent3 4 2 4 3 4 2" xfId="28151"/>
    <cellStyle name="40% - Accent3 4 2 4 3 5" xfId="28152"/>
    <cellStyle name="40% - Accent3 4 2 4 3 6" xfId="28153"/>
    <cellStyle name="40% - Accent3 4 2 4 4" xfId="28154"/>
    <cellStyle name="40% - Accent3 4 2 4 4 2" xfId="28155"/>
    <cellStyle name="40% - Accent3 4 2 4 4 2 2" xfId="28156"/>
    <cellStyle name="40% - Accent3 4 2 4 4 2 3" xfId="28157"/>
    <cellStyle name="40% - Accent3 4 2 4 4 3" xfId="28158"/>
    <cellStyle name="40% - Accent3 4 2 4 4 3 2" xfId="28159"/>
    <cellStyle name="40% - Accent3 4 2 4 4 3 3" xfId="28160"/>
    <cellStyle name="40% - Accent3 4 2 4 4 4" xfId="28161"/>
    <cellStyle name="40% - Accent3 4 2 4 4 4 2" xfId="28162"/>
    <cellStyle name="40% - Accent3 4 2 4 4 5" xfId="28163"/>
    <cellStyle name="40% - Accent3 4 2 4 4 6" xfId="28164"/>
    <cellStyle name="40% - Accent3 4 2 4 5" xfId="28165"/>
    <cellStyle name="40% - Accent3 4 2 4 5 2" xfId="28166"/>
    <cellStyle name="40% - Accent3 4 2 4 5 2 2" xfId="28167"/>
    <cellStyle name="40% - Accent3 4 2 4 5 2 3" xfId="28168"/>
    <cellStyle name="40% - Accent3 4 2 4 5 3" xfId="28169"/>
    <cellStyle name="40% - Accent3 4 2 4 5 3 2" xfId="28170"/>
    <cellStyle name="40% - Accent3 4 2 4 5 4" xfId="28171"/>
    <cellStyle name="40% - Accent3 4 2 4 5 5" xfId="28172"/>
    <cellStyle name="40% - Accent3 4 2 4 6" xfId="28173"/>
    <cellStyle name="40% - Accent3 4 2 4 6 2" xfId="28174"/>
    <cellStyle name="40% - Accent3 4 2 4 6 3" xfId="28175"/>
    <cellStyle name="40% - Accent3 4 2 4 7" xfId="28176"/>
    <cellStyle name="40% - Accent3 4 2 4 7 2" xfId="28177"/>
    <cellStyle name="40% - Accent3 4 2 4 7 3" xfId="28178"/>
    <cellStyle name="40% - Accent3 4 2 4 8" xfId="28179"/>
    <cellStyle name="40% - Accent3 4 2 4 8 2" xfId="28180"/>
    <cellStyle name="40% - Accent3 4 2 4 9" xfId="28181"/>
    <cellStyle name="40% - Accent3 4 2 5" xfId="2018"/>
    <cellStyle name="40% - Accent3 4 2 5 2" xfId="28182"/>
    <cellStyle name="40% - Accent3 4 2 5 2 2" xfId="28183"/>
    <cellStyle name="40% - Accent3 4 2 5 2 2 2" xfId="28184"/>
    <cellStyle name="40% - Accent3 4 2 5 2 2 3" xfId="28185"/>
    <cellStyle name="40% - Accent3 4 2 5 2 3" xfId="28186"/>
    <cellStyle name="40% - Accent3 4 2 5 2 3 2" xfId="28187"/>
    <cellStyle name="40% - Accent3 4 2 5 2 3 3" xfId="28188"/>
    <cellStyle name="40% - Accent3 4 2 5 2 4" xfId="28189"/>
    <cellStyle name="40% - Accent3 4 2 5 2 4 2" xfId="28190"/>
    <cellStyle name="40% - Accent3 4 2 5 2 5" xfId="28191"/>
    <cellStyle name="40% - Accent3 4 2 5 2 6" xfId="28192"/>
    <cellStyle name="40% - Accent3 4 2 5 3" xfId="28193"/>
    <cellStyle name="40% - Accent3 4 2 5 3 2" xfId="28194"/>
    <cellStyle name="40% - Accent3 4 2 5 3 2 2" xfId="28195"/>
    <cellStyle name="40% - Accent3 4 2 5 3 2 3" xfId="28196"/>
    <cellStyle name="40% - Accent3 4 2 5 3 3" xfId="28197"/>
    <cellStyle name="40% - Accent3 4 2 5 3 3 2" xfId="28198"/>
    <cellStyle name="40% - Accent3 4 2 5 3 3 3" xfId="28199"/>
    <cellStyle name="40% - Accent3 4 2 5 3 4" xfId="28200"/>
    <cellStyle name="40% - Accent3 4 2 5 3 4 2" xfId="28201"/>
    <cellStyle name="40% - Accent3 4 2 5 3 5" xfId="28202"/>
    <cellStyle name="40% - Accent3 4 2 5 3 6" xfId="28203"/>
    <cellStyle name="40% - Accent3 4 2 5 4" xfId="28204"/>
    <cellStyle name="40% - Accent3 4 2 5 4 2" xfId="28205"/>
    <cellStyle name="40% - Accent3 4 2 5 4 2 2" xfId="28206"/>
    <cellStyle name="40% - Accent3 4 2 5 4 2 3" xfId="28207"/>
    <cellStyle name="40% - Accent3 4 2 5 4 3" xfId="28208"/>
    <cellStyle name="40% - Accent3 4 2 5 4 3 2" xfId="28209"/>
    <cellStyle name="40% - Accent3 4 2 5 4 4" xfId="28210"/>
    <cellStyle name="40% - Accent3 4 2 5 4 5" xfId="28211"/>
    <cellStyle name="40% - Accent3 4 2 5 5" xfId="28212"/>
    <cellStyle name="40% - Accent3 4 2 5 5 2" xfId="28213"/>
    <cellStyle name="40% - Accent3 4 2 5 5 3" xfId="28214"/>
    <cellStyle name="40% - Accent3 4 2 5 6" xfId="28215"/>
    <cellStyle name="40% - Accent3 4 2 5 6 2" xfId="28216"/>
    <cellStyle name="40% - Accent3 4 2 5 6 3" xfId="28217"/>
    <cellStyle name="40% - Accent3 4 2 5 7" xfId="28218"/>
    <cellStyle name="40% - Accent3 4 2 5 7 2" xfId="28219"/>
    <cellStyle name="40% - Accent3 4 2 5 8" xfId="28220"/>
    <cellStyle name="40% - Accent3 4 2 5 9" xfId="28221"/>
    <cellStyle name="40% - Accent3 4 2 6" xfId="13924"/>
    <cellStyle name="40% - Accent3 4 2 6 2" xfId="28222"/>
    <cellStyle name="40% - Accent3 4 2 6 2 2" xfId="28223"/>
    <cellStyle name="40% - Accent3 4 2 6 2 2 2" xfId="28224"/>
    <cellStyle name="40% - Accent3 4 2 6 2 2 3" xfId="28225"/>
    <cellStyle name="40% - Accent3 4 2 6 2 3" xfId="28226"/>
    <cellStyle name="40% - Accent3 4 2 6 2 3 2" xfId="28227"/>
    <cellStyle name="40% - Accent3 4 2 6 2 3 3" xfId="28228"/>
    <cellStyle name="40% - Accent3 4 2 6 2 4" xfId="28229"/>
    <cellStyle name="40% - Accent3 4 2 6 2 4 2" xfId="28230"/>
    <cellStyle name="40% - Accent3 4 2 6 2 5" xfId="28231"/>
    <cellStyle name="40% - Accent3 4 2 6 2 6" xfId="28232"/>
    <cellStyle name="40% - Accent3 4 2 6 3" xfId="28233"/>
    <cellStyle name="40% - Accent3 4 2 6 3 2" xfId="28234"/>
    <cellStyle name="40% - Accent3 4 2 6 3 2 2" xfId="28235"/>
    <cellStyle name="40% - Accent3 4 2 6 3 2 3" xfId="28236"/>
    <cellStyle name="40% - Accent3 4 2 6 3 3" xfId="28237"/>
    <cellStyle name="40% - Accent3 4 2 6 3 3 2" xfId="28238"/>
    <cellStyle name="40% - Accent3 4 2 6 3 3 3" xfId="28239"/>
    <cellStyle name="40% - Accent3 4 2 6 3 4" xfId="28240"/>
    <cellStyle name="40% - Accent3 4 2 6 3 4 2" xfId="28241"/>
    <cellStyle name="40% - Accent3 4 2 6 3 5" xfId="28242"/>
    <cellStyle name="40% - Accent3 4 2 6 3 6" xfId="28243"/>
    <cellStyle name="40% - Accent3 4 2 6 4" xfId="28244"/>
    <cellStyle name="40% - Accent3 4 2 6 4 2" xfId="28245"/>
    <cellStyle name="40% - Accent3 4 2 6 4 2 2" xfId="28246"/>
    <cellStyle name="40% - Accent3 4 2 6 4 2 3" xfId="28247"/>
    <cellStyle name="40% - Accent3 4 2 6 4 3" xfId="28248"/>
    <cellStyle name="40% - Accent3 4 2 6 4 3 2" xfId="28249"/>
    <cellStyle name="40% - Accent3 4 2 6 4 4" xfId="28250"/>
    <cellStyle name="40% - Accent3 4 2 6 4 5" xfId="28251"/>
    <cellStyle name="40% - Accent3 4 2 6 5" xfId="28252"/>
    <cellStyle name="40% - Accent3 4 2 6 5 2" xfId="28253"/>
    <cellStyle name="40% - Accent3 4 2 6 5 3" xfId="28254"/>
    <cellStyle name="40% - Accent3 4 2 6 6" xfId="28255"/>
    <cellStyle name="40% - Accent3 4 2 6 6 2" xfId="28256"/>
    <cellStyle name="40% - Accent3 4 2 6 6 3" xfId="28257"/>
    <cellStyle name="40% - Accent3 4 2 6 7" xfId="28258"/>
    <cellStyle name="40% - Accent3 4 2 6 7 2" xfId="28259"/>
    <cellStyle name="40% - Accent3 4 2 6 8" xfId="28260"/>
    <cellStyle name="40% - Accent3 4 2 6 9" xfId="28261"/>
    <cellStyle name="40% - Accent3 4 2 7" xfId="28262"/>
    <cellStyle name="40% - Accent3 4 2 7 2" xfId="28263"/>
    <cellStyle name="40% - Accent3 4 2 7 2 2" xfId="28264"/>
    <cellStyle name="40% - Accent3 4 2 7 2 3" xfId="28265"/>
    <cellStyle name="40% - Accent3 4 2 7 3" xfId="28266"/>
    <cellStyle name="40% - Accent3 4 2 7 3 2" xfId="28267"/>
    <cellStyle name="40% - Accent3 4 2 7 3 3" xfId="28268"/>
    <cellStyle name="40% - Accent3 4 2 7 4" xfId="28269"/>
    <cellStyle name="40% - Accent3 4 2 7 4 2" xfId="28270"/>
    <cellStyle name="40% - Accent3 4 2 7 5" xfId="28271"/>
    <cellStyle name="40% - Accent3 4 2 7 6" xfId="28272"/>
    <cellStyle name="40% - Accent3 4 2 8" xfId="28273"/>
    <cellStyle name="40% - Accent3 4 2 8 2" xfId="28274"/>
    <cellStyle name="40% - Accent3 4 2 8 2 2" xfId="28275"/>
    <cellStyle name="40% - Accent3 4 2 8 2 3" xfId="28276"/>
    <cellStyle name="40% - Accent3 4 2 8 3" xfId="28277"/>
    <cellStyle name="40% - Accent3 4 2 8 3 2" xfId="28278"/>
    <cellStyle name="40% - Accent3 4 2 8 3 3" xfId="28279"/>
    <cellStyle name="40% - Accent3 4 2 8 4" xfId="28280"/>
    <cellStyle name="40% - Accent3 4 2 8 4 2" xfId="28281"/>
    <cellStyle name="40% - Accent3 4 2 8 5" xfId="28282"/>
    <cellStyle name="40% - Accent3 4 2 8 6" xfId="28283"/>
    <cellStyle name="40% - Accent3 4 2 9" xfId="28284"/>
    <cellStyle name="40% - Accent3 4 2 9 2" xfId="28285"/>
    <cellStyle name="40% - Accent3 4 2 9 2 2" xfId="28286"/>
    <cellStyle name="40% - Accent3 4 2 9 2 3" xfId="28287"/>
    <cellStyle name="40% - Accent3 4 2 9 3" xfId="28288"/>
    <cellStyle name="40% - Accent3 4 2 9 3 2" xfId="28289"/>
    <cellStyle name="40% - Accent3 4 2 9 4" xfId="28290"/>
    <cellStyle name="40% - Accent3 4 2 9 5" xfId="28291"/>
    <cellStyle name="40% - Accent3 4 3" xfId="2019"/>
    <cellStyle name="40% - Accent3 4 3 10" xfId="28292"/>
    <cellStyle name="40% - Accent3 4 3 10 2" xfId="28293"/>
    <cellStyle name="40% - Accent3 4 3 10 3" xfId="28294"/>
    <cellStyle name="40% - Accent3 4 3 11" xfId="28295"/>
    <cellStyle name="40% - Accent3 4 3 11 2" xfId="28296"/>
    <cellStyle name="40% - Accent3 4 3 12" xfId="28297"/>
    <cellStyle name="40% - Accent3 4 3 13" xfId="28298"/>
    <cellStyle name="40% - Accent3 4 3 14" xfId="28299"/>
    <cellStyle name="40% - Accent3 4 3 2" xfId="2020"/>
    <cellStyle name="40% - Accent3 4 3 2 10" xfId="28300"/>
    <cellStyle name="40% - Accent3 4 3 2 10 2" xfId="28301"/>
    <cellStyle name="40% - Accent3 4 3 2 11" xfId="28302"/>
    <cellStyle name="40% - Accent3 4 3 2 12" xfId="28303"/>
    <cellStyle name="40% - Accent3 4 3 2 2" xfId="2021"/>
    <cellStyle name="40% - Accent3 4 3 2 2 10" xfId="28304"/>
    <cellStyle name="40% - Accent3 4 3 2 2 2" xfId="2022"/>
    <cellStyle name="40% - Accent3 4 3 2 2 2 2" xfId="28305"/>
    <cellStyle name="40% - Accent3 4 3 2 2 2 2 2" xfId="28306"/>
    <cellStyle name="40% - Accent3 4 3 2 2 2 2 2 2" xfId="28307"/>
    <cellStyle name="40% - Accent3 4 3 2 2 2 2 2 3" xfId="28308"/>
    <cellStyle name="40% - Accent3 4 3 2 2 2 2 3" xfId="28309"/>
    <cellStyle name="40% - Accent3 4 3 2 2 2 2 3 2" xfId="28310"/>
    <cellStyle name="40% - Accent3 4 3 2 2 2 2 3 3" xfId="28311"/>
    <cellStyle name="40% - Accent3 4 3 2 2 2 2 4" xfId="28312"/>
    <cellStyle name="40% - Accent3 4 3 2 2 2 2 4 2" xfId="28313"/>
    <cellStyle name="40% - Accent3 4 3 2 2 2 2 5" xfId="28314"/>
    <cellStyle name="40% - Accent3 4 3 2 2 2 2 6" xfId="28315"/>
    <cellStyle name="40% - Accent3 4 3 2 2 2 3" xfId="28316"/>
    <cellStyle name="40% - Accent3 4 3 2 2 2 3 2" xfId="28317"/>
    <cellStyle name="40% - Accent3 4 3 2 2 2 3 2 2" xfId="28318"/>
    <cellStyle name="40% - Accent3 4 3 2 2 2 3 2 3" xfId="28319"/>
    <cellStyle name="40% - Accent3 4 3 2 2 2 3 3" xfId="28320"/>
    <cellStyle name="40% - Accent3 4 3 2 2 2 3 3 2" xfId="28321"/>
    <cellStyle name="40% - Accent3 4 3 2 2 2 3 3 3" xfId="28322"/>
    <cellStyle name="40% - Accent3 4 3 2 2 2 3 4" xfId="28323"/>
    <cellStyle name="40% - Accent3 4 3 2 2 2 3 4 2" xfId="28324"/>
    <cellStyle name="40% - Accent3 4 3 2 2 2 3 5" xfId="28325"/>
    <cellStyle name="40% - Accent3 4 3 2 2 2 3 6" xfId="28326"/>
    <cellStyle name="40% - Accent3 4 3 2 2 2 4" xfId="28327"/>
    <cellStyle name="40% - Accent3 4 3 2 2 2 4 2" xfId="28328"/>
    <cellStyle name="40% - Accent3 4 3 2 2 2 4 2 2" xfId="28329"/>
    <cellStyle name="40% - Accent3 4 3 2 2 2 4 2 3" xfId="28330"/>
    <cellStyle name="40% - Accent3 4 3 2 2 2 4 3" xfId="28331"/>
    <cellStyle name="40% - Accent3 4 3 2 2 2 4 3 2" xfId="28332"/>
    <cellStyle name="40% - Accent3 4 3 2 2 2 4 4" xfId="28333"/>
    <cellStyle name="40% - Accent3 4 3 2 2 2 4 5" xfId="28334"/>
    <cellStyle name="40% - Accent3 4 3 2 2 2 5" xfId="28335"/>
    <cellStyle name="40% - Accent3 4 3 2 2 2 5 2" xfId="28336"/>
    <cellStyle name="40% - Accent3 4 3 2 2 2 5 3" xfId="28337"/>
    <cellStyle name="40% - Accent3 4 3 2 2 2 6" xfId="28338"/>
    <cellStyle name="40% - Accent3 4 3 2 2 2 6 2" xfId="28339"/>
    <cellStyle name="40% - Accent3 4 3 2 2 2 6 3" xfId="28340"/>
    <cellStyle name="40% - Accent3 4 3 2 2 2 7" xfId="28341"/>
    <cellStyle name="40% - Accent3 4 3 2 2 2 7 2" xfId="28342"/>
    <cellStyle name="40% - Accent3 4 3 2 2 2 8" xfId="28343"/>
    <cellStyle name="40% - Accent3 4 3 2 2 2 9" xfId="28344"/>
    <cellStyle name="40% - Accent3 4 3 2 2 3" xfId="28345"/>
    <cellStyle name="40% - Accent3 4 3 2 2 3 2" xfId="28346"/>
    <cellStyle name="40% - Accent3 4 3 2 2 3 2 2" xfId="28347"/>
    <cellStyle name="40% - Accent3 4 3 2 2 3 2 3" xfId="28348"/>
    <cellStyle name="40% - Accent3 4 3 2 2 3 3" xfId="28349"/>
    <cellStyle name="40% - Accent3 4 3 2 2 3 3 2" xfId="28350"/>
    <cellStyle name="40% - Accent3 4 3 2 2 3 3 3" xfId="28351"/>
    <cellStyle name="40% - Accent3 4 3 2 2 3 4" xfId="28352"/>
    <cellStyle name="40% - Accent3 4 3 2 2 3 4 2" xfId="28353"/>
    <cellStyle name="40% - Accent3 4 3 2 2 3 5" xfId="28354"/>
    <cellStyle name="40% - Accent3 4 3 2 2 3 6" xfId="28355"/>
    <cellStyle name="40% - Accent3 4 3 2 2 4" xfId="28356"/>
    <cellStyle name="40% - Accent3 4 3 2 2 4 2" xfId="28357"/>
    <cellStyle name="40% - Accent3 4 3 2 2 4 2 2" xfId="28358"/>
    <cellStyle name="40% - Accent3 4 3 2 2 4 2 3" xfId="28359"/>
    <cellStyle name="40% - Accent3 4 3 2 2 4 3" xfId="28360"/>
    <cellStyle name="40% - Accent3 4 3 2 2 4 3 2" xfId="28361"/>
    <cellStyle name="40% - Accent3 4 3 2 2 4 3 3" xfId="28362"/>
    <cellStyle name="40% - Accent3 4 3 2 2 4 4" xfId="28363"/>
    <cellStyle name="40% - Accent3 4 3 2 2 4 4 2" xfId="28364"/>
    <cellStyle name="40% - Accent3 4 3 2 2 4 5" xfId="28365"/>
    <cellStyle name="40% - Accent3 4 3 2 2 4 6" xfId="28366"/>
    <cellStyle name="40% - Accent3 4 3 2 2 5" xfId="28367"/>
    <cellStyle name="40% - Accent3 4 3 2 2 5 2" xfId="28368"/>
    <cellStyle name="40% - Accent3 4 3 2 2 5 2 2" xfId="28369"/>
    <cellStyle name="40% - Accent3 4 3 2 2 5 2 3" xfId="28370"/>
    <cellStyle name="40% - Accent3 4 3 2 2 5 3" xfId="28371"/>
    <cellStyle name="40% - Accent3 4 3 2 2 5 3 2" xfId="28372"/>
    <cellStyle name="40% - Accent3 4 3 2 2 5 4" xfId="28373"/>
    <cellStyle name="40% - Accent3 4 3 2 2 5 5" xfId="28374"/>
    <cellStyle name="40% - Accent3 4 3 2 2 6" xfId="28375"/>
    <cellStyle name="40% - Accent3 4 3 2 2 6 2" xfId="28376"/>
    <cellStyle name="40% - Accent3 4 3 2 2 6 3" xfId="28377"/>
    <cellStyle name="40% - Accent3 4 3 2 2 7" xfId="28378"/>
    <cellStyle name="40% - Accent3 4 3 2 2 7 2" xfId="28379"/>
    <cellStyle name="40% - Accent3 4 3 2 2 7 3" xfId="28380"/>
    <cellStyle name="40% - Accent3 4 3 2 2 8" xfId="28381"/>
    <cellStyle name="40% - Accent3 4 3 2 2 8 2" xfId="28382"/>
    <cellStyle name="40% - Accent3 4 3 2 2 9" xfId="28383"/>
    <cellStyle name="40% - Accent3 4 3 2 3" xfId="2023"/>
    <cellStyle name="40% - Accent3 4 3 2 3 2" xfId="28384"/>
    <cellStyle name="40% - Accent3 4 3 2 3 2 2" xfId="28385"/>
    <cellStyle name="40% - Accent3 4 3 2 3 2 2 2" xfId="28386"/>
    <cellStyle name="40% - Accent3 4 3 2 3 2 2 3" xfId="28387"/>
    <cellStyle name="40% - Accent3 4 3 2 3 2 3" xfId="28388"/>
    <cellStyle name="40% - Accent3 4 3 2 3 2 3 2" xfId="28389"/>
    <cellStyle name="40% - Accent3 4 3 2 3 2 3 3" xfId="28390"/>
    <cellStyle name="40% - Accent3 4 3 2 3 2 4" xfId="28391"/>
    <cellStyle name="40% - Accent3 4 3 2 3 2 4 2" xfId="28392"/>
    <cellStyle name="40% - Accent3 4 3 2 3 2 5" xfId="28393"/>
    <cellStyle name="40% - Accent3 4 3 2 3 2 6" xfId="28394"/>
    <cellStyle name="40% - Accent3 4 3 2 3 3" xfId="28395"/>
    <cellStyle name="40% - Accent3 4 3 2 3 3 2" xfId="28396"/>
    <cellStyle name="40% - Accent3 4 3 2 3 3 2 2" xfId="28397"/>
    <cellStyle name="40% - Accent3 4 3 2 3 3 2 3" xfId="28398"/>
    <cellStyle name="40% - Accent3 4 3 2 3 3 3" xfId="28399"/>
    <cellStyle name="40% - Accent3 4 3 2 3 3 3 2" xfId="28400"/>
    <cellStyle name="40% - Accent3 4 3 2 3 3 3 3" xfId="28401"/>
    <cellStyle name="40% - Accent3 4 3 2 3 3 4" xfId="28402"/>
    <cellStyle name="40% - Accent3 4 3 2 3 3 4 2" xfId="28403"/>
    <cellStyle name="40% - Accent3 4 3 2 3 3 5" xfId="28404"/>
    <cellStyle name="40% - Accent3 4 3 2 3 3 6" xfId="28405"/>
    <cellStyle name="40% - Accent3 4 3 2 3 4" xfId="28406"/>
    <cellStyle name="40% - Accent3 4 3 2 3 4 2" xfId="28407"/>
    <cellStyle name="40% - Accent3 4 3 2 3 4 2 2" xfId="28408"/>
    <cellStyle name="40% - Accent3 4 3 2 3 4 2 3" xfId="28409"/>
    <cellStyle name="40% - Accent3 4 3 2 3 4 3" xfId="28410"/>
    <cellStyle name="40% - Accent3 4 3 2 3 4 3 2" xfId="28411"/>
    <cellStyle name="40% - Accent3 4 3 2 3 4 4" xfId="28412"/>
    <cellStyle name="40% - Accent3 4 3 2 3 4 5" xfId="28413"/>
    <cellStyle name="40% - Accent3 4 3 2 3 5" xfId="28414"/>
    <cellStyle name="40% - Accent3 4 3 2 3 5 2" xfId="28415"/>
    <cellStyle name="40% - Accent3 4 3 2 3 5 3" xfId="28416"/>
    <cellStyle name="40% - Accent3 4 3 2 3 6" xfId="28417"/>
    <cellStyle name="40% - Accent3 4 3 2 3 6 2" xfId="28418"/>
    <cellStyle name="40% - Accent3 4 3 2 3 6 3" xfId="28419"/>
    <cellStyle name="40% - Accent3 4 3 2 3 7" xfId="28420"/>
    <cellStyle name="40% - Accent3 4 3 2 3 7 2" xfId="28421"/>
    <cellStyle name="40% - Accent3 4 3 2 3 8" xfId="28422"/>
    <cellStyle name="40% - Accent3 4 3 2 3 9" xfId="28423"/>
    <cellStyle name="40% - Accent3 4 3 2 4" xfId="28424"/>
    <cellStyle name="40% - Accent3 4 3 2 4 2" xfId="28425"/>
    <cellStyle name="40% - Accent3 4 3 2 4 2 2" xfId="28426"/>
    <cellStyle name="40% - Accent3 4 3 2 4 2 2 2" xfId="28427"/>
    <cellStyle name="40% - Accent3 4 3 2 4 2 2 3" xfId="28428"/>
    <cellStyle name="40% - Accent3 4 3 2 4 2 3" xfId="28429"/>
    <cellStyle name="40% - Accent3 4 3 2 4 2 3 2" xfId="28430"/>
    <cellStyle name="40% - Accent3 4 3 2 4 2 3 3" xfId="28431"/>
    <cellStyle name="40% - Accent3 4 3 2 4 2 4" xfId="28432"/>
    <cellStyle name="40% - Accent3 4 3 2 4 2 4 2" xfId="28433"/>
    <cellStyle name="40% - Accent3 4 3 2 4 2 5" xfId="28434"/>
    <cellStyle name="40% - Accent3 4 3 2 4 2 6" xfId="28435"/>
    <cellStyle name="40% - Accent3 4 3 2 4 3" xfId="28436"/>
    <cellStyle name="40% - Accent3 4 3 2 4 3 2" xfId="28437"/>
    <cellStyle name="40% - Accent3 4 3 2 4 3 2 2" xfId="28438"/>
    <cellStyle name="40% - Accent3 4 3 2 4 3 2 3" xfId="28439"/>
    <cellStyle name="40% - Accent3 4 3 2 4 3 3" xfId="28440"/>
    <cellStyle name="40% - Accent3 4 3 2 4 3 3 2" xfId="28441"/>
    <cellStyle name="40% - Accent3 4 3 2 4 3 3 3" xfId="28442"/>
    <cellStyle name="40% - Accent3 4 3 2 4 3 4" xfId="28443"/>
    <cellStyle name="40% - Accent3 4 3 2 4 3 4 2" xfId="28444"/>
    <cellStyle name="40% - Accent3 4 3 2 4 3 5" xfId="28445"/>
    <cellStyle name="40% - Accent3 4 3 2 4 3 6" xfId="28446"/>
    <cellStyle name="40% - Accent3 4 3 2 4 4" xfId="28447"/>
    <cellStyle name="40% - Accent3 4 3 2 4 4 2" xfId="28448"/>
    <cellStyle name="40% - Accent3 4 3 2 4 4 2 2" xfId="28449"/>
    <cellStyle name="40% - Accent3 4 3 2 4 4 2 3" xfId="28450"/>
    <cellStyle name="40% - Accent3 4 3 2 4 4 3" xfId="28451"/>
    <cellStyle name="40% - Accent3 4 3 2 4 4 3 2" xfId="28452"/>
    <cellStyle name="40% - Accent3 4 3 2 4 4 4" xfId="28453"/>
    <cellStyle name="40% - Accent3 4 3 2 4 4 5" xfId="28454"/>
    <cellStyle name="40% - Accent3 4 3 2 4 5" xfId="28455"/>
    <cellStyle name="40% - Accent3 4 3 2 4 5 2" xfId="28456"/>
    <cellStyle name="40% - Accent3 4 3 2 4 5 3" xfId="28457"/>
    <cellStyle name="40% - Accent3 4 3 2 4 6" xfId="28458"/>
    <cellStyle name="40% - Accent3 4 3 2 4 6 2" xfId="28459"/>
    <cellStyle name="40% - Accent3 4 3 2 4 6 3" xfId="28460"/>
    <cellStyle name="40% - Accent3 4 3 2 4 7" xfId="28461"/>
    <cellStyle name="40% - Accent3 4 3 2 4 7 2" xfId="28462"/>
    <cellStyle name="40% - Accent3 4 3 2 4 8" xfId="28463"/>
    <cellStyle name="40% - Accent3 4 3 2 4 9" xfId="28464"/>
    <cellStyle name="40% - Accent3 4 3 2 5" xfId="28465"/>
    <cellStyle name="40% - Accent3 4 3 2 5 2" xfId="28466"/>
    <cellStyle name="40% - Accent3 4 3 2 5 2 2" xfId="28467"/>
    <cellStyle name="40% - Accent3 4 3 2 5 2 3" xfId="28468"/>
    <cellStyle name="40% - Accent3 4 3 2 5 3" xfId="28469"/>
    <cellStyle name="40% - Accent3 4 3 2 5 3 2" xfId="28470"/>
    <cellStyle name="40% - Accent3 4 3 2 5 3 3" xfId="28471"/>
    <cellStyle name="40% - Accent3 4 3 2 5 4" xfId="28472"/>
    <cellStyle name="40% - Accent3 4 3 2 5 4 2" xfId="28473"/>
    <cellStyle name="40% - Accent3 4 3 2 5 5" xfId="28474"/>
    <cellStyle name="40% - Accent3 4 3 2 5 6" xfId="28475"/>
    <cellStyle name="40% - Accent3 4 3 2 6" xfId="28476"/>
    <cellStyle name="40% - Accent3 4 3 2 6 2" xfId="28477"/>
    <cellStyle name="40% - Accent3 4 3 2 6 2 2" xfId="28478"/>
    <cellStyle name="40% - Accent3 4 3 2 6 2 3" xfId="28479"/>
    <cellStyle name="40% - Accent3 4 3 2 6 3" xfId="28480"/>
    <cellStyle name="40% - Accent3 4 3 2 6 3 2" xfId="28481"/>
    <cellStyle name="40% - Accent3 4 3 2 6 3 3" xfId="28482"/>
    <cellStyle name="40% - Accent3 4 3 2 6 4" xfId="28483"/>
    <cellStyle name="40% - Accent3 4 3 2 6 4 2" xfId="28484"/>
    <cellStyle name="40% - Accent3 4 3 2 6 5" xfId="28485"/>
    <cellStyle name="40% - Accent3 4 3 2 6 6" xfId="28486"/>
    <cellStyle name="40% - Accent3 4 3 2 7" xfId="28487"/>
    <cellStyle name="40% - Accent3 4 3 2 7 2" xfId="28488"/>
    <cellStyle name="40% - Accent3 4 3 2 7 2 2" xfId="28489"/>
    <cellStyle name="40% - Accent3 4 3 2 7 2 3" xfId="28490"/>
    <cellStyle name="40% - Accent3 4 3 2 7 3" xfId="28491"/>
    <cellStyle name="40% - Accent3 4 3 2 7 3 2" xfId="28492"/>
    <cellStyle name="40% - Accent3 4 3 2 7 4" xfId="28493"/>
    <cellStyle name="40% - Accent3 4 3 2 7 5" xfId="28494"/>
    <cellStyle name="40% - Accent3 4 3 2 8" xfId="28495"/>
    <cellStyle name="40% - Accent3 4 3 2 8 2" xfId="28496"/>
    <cellStyle name="40% - Accent3 4 3 2 8 3" xfId="28497"/>
    <cellStyle name="40% - Accent3 4 3 2 9" xfId="28498"/>
    <cellStyle name="40% - Accent3 4 3 2 9 2" xfId="28499"/>
    <cellStyle name="40% - Accent3 4 3 2 9 3" xfId="28500"/>
    <cellStyle name="40% - Accent3 4 3 3" xfId="2024"/>
    <cellStyle name="40% - Accent3 4 3 3 10" xfId="28501"/>
    <cellStyle name="40% - Accent3 4 3 3 2" xfId="2025"/>
    <cellStyle name="40% - Accent3 4 3 3 2 2" xfId="28502"/>
    <cellStyle name="40% - Accent3 4 3 3 2 2 2" xfId="28503"/>
    <cellStyle name="40% - Accent3 4 3 3 2 2 2 2" xfId="28504"/>
    <cellStyle name="40% - Accent3 4 3 3 2 2 2 3" xfId="28505"/>
    <cellStyle name="40% - Accent3 4 3 3 2 2 3" xfId="28506"/>
    <cellStyle name="40% - Accent3 4 3 3 2 2 3 2" xfId="28507"/>
    <cellStyle name="40% - Accent3 4 3 3 2 2 3 3" xfId="28508"/>
    <cellStyle name="40% - Accent3 4 3 3 2 2 4" xfId="28509"/>
    <cellStyle name="40% - Accent3 4 3 3 2 2 4 2" xfId="28510"/>
    <cellStyle name="40% - Accent3 4 3 3 2 2 5" xfId="28511"/>
    <cellStyle name="40% - Accent3 4 3 3 2 2 6" xfId="28512"/>
    <cellStyle name="40% - Accent3 4 3 3 2 3" xfId="28513"/>
    <cellStyle name="40% - Accent3 4 3 3 2 3 2" xfId="28514"/>
    <cellStyle name="40% - Accent3 4 3 3 2 3 2 2" xfId="28515"/>
    <cellStyle name="40% - Accent3 4 3 3 2 3 2 3" xfId="28516"/>
    <cellStyle name="40% - Accent3 4 3 3 2 3 3" xfId="28517"/>
    <cellStyle name="40% - Accent3 4 3 3 2 3 3 2" xfId="28518"/>
    <cellStyle name="40% - Accent3 4 3 3 2 3 3 3" xfId="28519"/>
    <cellStyle name="40% - Accent3 4 3 3 2 3 4" xfId="28520"/>
    <cellStyle name="40% - Accent3 4 3 3 2 3 4 2" xfId="28521"/>
    <cellStyle name="40% - Accent3 4 3 3 2 3 5" xfId="28522"/>
    <cellStyle name="40% - Accent3 4 3 3 2 3 6" xfId="28523"/>
    <cellStyle name="40% - Accent3 4 3 3 2 4" xfId="28524"/>
    <cellStyle name="40% - Accent3 4 3 3 2 4 2" xfId="28525"/>
    <cellStyle name="40% - Accent3 4 3 3 2 4 2 2" xfId="28526"/>
    <cellStyle name="40% - Accent3 4 3 3 2 4 2 3" xfId="28527"/>
    <cellStyle name="40% - Accent3 4 3 3 2 4 3" xfId="28528"/>
    <cellStyle name="40% - Accent3 4 3 3 2 4 3 2" xfId="28529"/>
    <cellStyle name="40% - Accent3 4 3 3 2 4 4" xfId="28530"/>
    <cellStyle name="40% - Accent3 4 3 3 2 4 5" xfId="28531"/>
    <cellStyle name="40% - Accent3 4 3 3 2 5" xfId="28532"/>
    <cellStyle name="40% - Accent3 4 3 3 2 5 2" xfId="28533"/>
    <cellStyle name="40% - Accent3 4 3 3 2 5 3" xfId="28534"/>
    <cellStyle name="40% - Accent3 4 3 3 2 6" xfId="28535"/>
    <cellStyle name="40% - Accent3 4 3 3 2 6 2" xfId="28536"/>
    <cellStyle name="40% - Accent3 4 3 3 2 6 3" xfId="28537"/>
    <cellStyle name="40% - Accent3 4 3 3 2 7" xfId="28538"/>
    <cellStyle name="40% - Accent3 4 3 3 2 7 2" xfId="28539"/>
    <cellStyle name="40% - Accent3 4 3 3 2 8" xfId="28540"/>
    <cellStyle name="40% - Accent3 4 3 3 2 9" xfId="28541"/>
    <cellStyle name="40% - Accent3 4 3 3 3" xfId="28542"/>
    <cellStyle name="40% - Accent3 4 3 3 3 2" xfId="28543"/>
    <cellStyle name="40% - Accent3 4 3 3 3 2 2" xfId="28544"/>
    <cellStyle name="40% - Accent3 4 3 3 3 2 3" xfId="28545"/>
    <cellStyle name="40% - Accent3 4 3 3 3 3" xfId="28546"/>
    <cellStyle name="40% - Accent3 4 3 3 3 3 2" xfId="28547"/>
    <cellStyle name="40% - Accent3 4 3 3 3 3 3" xfId="28548"/>
    <cellStyle name="40% - Accent3 4 3 3 3 4" xfId="28549"/>
    <cellStyle name="40% - Accent3 4 3 3 3 4 2" xfId="28550"/>
    <cellStyle name="40% - Accent3 4 3 3 3 5" xfId="28551"/>
    <cellStyle name="40% - Accent3 4 3 3 3 6" xfId="28552"/>
    <cellStyle name="40% - Accent3 4 3 3 4" xfId="28553"/>
    <cellStyle name="40% - Accent3 4 3 3 4 2" xfId="28554"/>
    <cellStyle name="40% - Accent3 4 3 3 4 2 2" xfId="28555"/>
    <cellStyle name="40% - Accent3 4 3 3 4 2 3" xfId="28556"/>
    <cellStyle name="40% - Accent3 4 3 3 4 3" xfId="28557"/>
    <cellStyle name="40% - Accent3 4 3 3 4 3 2" xfId="28558"/>
    <cellStyle name="40% - Accent3 4 3 3 4 3 3" xfId="28559"/>
    <cellStyle name="40% - Accent3 4 3 3 4 4" xfId="28560"/>
    <cellStyle name="40% - Accent3 4 3 3 4 4 2" xfId="28561"/>
    <cellStyle name="40% - Accent3 4 3 3 4 5" xfId="28562"/>
    <cellStyle name="40% - Accent3 4 3 3 4 6" xfId="28563"/>
    <cellStyle name="40% - Accent3 4 3 3 5" xfId="28564"/>
    <cellStyle name="40% - Accent3 4 3 3 5 2" xfId="28565"/>
    <cellStyle name="40% - Accent3 4 3 3 5 2 2" xfId="28566"/>
    <cellStyle name="40% - Accent3 4 3 3 5 2 3" xfId="28567"/>
    <cellStyle name="40% - Accent3 4 3 3 5 3" xfId="28568"/>
    <cellStyle name="40% - Accent3 4 3 3 5 3 2" xfId="28569"/>
    <cellStyle name="40% - Accent3 4 3 3 5 4" xfId="28570"/>
    <cellStyle name="40% - Accent3 4 3 3 5 5" xfId="28571"/>
    <cellStyle name="40% - Accent3 4 3 3 6" xfId="28572"/>
    <cellStyle name="40% - Accent3 4 3 3 6 2" xfId="28573"/>
    <cellStyle name="40% - Accent3 4 3 3 6 3" xfId="28574"/>
    <cellStyle name="40% - Accent3 4 3 3 7" xfId="28575"/>
    <cellStyle name="40% - Accent3 4 3 3 7 2" xfId="28576"/>
    <cellStyle name="40% - Accent3 4 3 3 7 3" xfId="28577"/>
    <cellStyle name="40% - Accent3 4 3 3 8" xfId="28578"/>
    <cellStyle name="40% - Accent3 4 3 3 8 2" xfId="28579"/>
    <cellStyle name="40% - Accent3 4 3 3 9" xfId="28580"/>
    <cellStyle name="40% - Accent3 4 3 4" xfId="2026"/>
    <cellStyle name="40% - Accent3 4 3 4 2" xfId="28581"/>
    <cellStyle name="40% - Accent3 4 3 4 2 2" xfId="28582"/>
    <cellStyle name="40% - Accent3 4 3 4 2 2 2" xfId="28583"/>
    <cellStyle name="40% - Accent3 4 3 4 2 2 3" xfId="28584"/>
    <cellStyle name="40% - Accent3 4 3 4 2 3" xfId="28585"/>
    <cellStyle name="40% - Accent3 4 3 4 2 3 2" xfId="28586"/>
    <cellStyle name="40% - Accent3 4 3 4 2 3 3" xfId="28587"/>
    <cellStyle name="40% - Accent3 4 3 4 2 4" xfId="28588"/>
    <cellStyle name="40% - Accent3 4 3 4 2 4 2" xfId="28589"/>
    <cellStyle name="40% - Accent3 4 3 4 2 5" xfId="28590"/>
    <cellStyle name="40% - Accent3 4 3 4 2 6" xfId="28591"/>
    <cellStyle name="40% - Accent3 4 3 4 3" xfId="28592"/>
    <cellStyle name="40% - Accent3 4 3 4 3 2" xfId="28593"/>
    <cellStyle name="40% - Accent3 4 3 4 3 2 2" xfId="28594"/>
    <cellStyle name="40% - Accent3 4 3 4 3 2 3" xfId="28595"/>
    <cellStyle name="40% - Accent3 4 3 4 3 3" xfId="28596"/>
    <cellStyle name="40% - Accent3 4 3 4 3 3 2" xfId="28597"/>
    <cellStyle name="40% - Accent3 4 3 4 3 3 3" xfId="28598"/>
    <cellStyle name="40% - Accent3 4 3 4 3 4" xfId="28599"/>
    <cellStyle name="40% - Accent3 4 3 4 3 4 2" xfId="28600"/>
    <cellStyle name="40% - Accent3 4 3 4 3 5" xfId="28601"/>
    <cellStyle name="40% - Accent3 4 3 4 3 6" xfId="28602"/>
    <cellStyle name="40% - Accent3 4 3 4 4" xfId="28603"/>
    <cellStyle name="40% - Accent3 4 3 4 4 2" xfId="28604"/>
    <cellStyle name="40% - Accent3 4 3 4 4 2 2" xfId="28605"/>
    <cellStyle name="40% - Accent3 4 3 4 4 2 3" xfId="28606"/>
    <cellStyle name="40% - Accent3 4 3 4 4 3" xfId="28607"/>
    <cellStyle name="40% - Accent3 4 3 4 4 3 2" xfId="28608"/>
    <cellStyle name="40% - Accent3 4 3 4 4 4" xfId="28609"/>
    <cellStyle name="40% - Accent3 4 3 4 4 5" xfId="28610"/>
    <cellStyle name="40% - Accent3 4 3 4 5" xfId="28611"/>
    <cellStyle name="40% - Accent3 4 3 4 5 2" xfId="28612"/>
    <cellStyle name="40% - Accent3 4 3 4 5 3" xfId="28613"/>
    <cellStyle name="40% - Accent3 4 3 4 6" xfId="28614"/>
    <cellStyle name="40% - Accent3 4 3 4 6 2" xfId="28615"/>
    <cellStyle name="40% - Accent3 4 3 4 6 3" xfId="28616"/>
    <cellStyle name="40% - Accent3 4 3 4 7" xfId="28617"/>
    <cellStyle name="40% - Accent3 4 3 4 7 2" xfId="28618"/>
    <cellStyle name="40% - Accent3 4 3 4 8" xfId="28619"/>
    <cellStyle name="40% - Accent3 4 3 4 9" xfId="28620"/>
    <cellStyle name="40% - Accent3 4 3 5" xfId="8881"/>
    <cellStyle name="40% - Accent3 4 3 5 2" xfId="28621"/>
    <cellStyle name="40% - Accent3 4 3 5 2 2" xfId="28622"/>
    <cellStyle name="40% - Accent3 4 3 5 2 2 2" xfId="28623"/>
    <cellStyle name="40% - Accent3 4 3 5 2 2 3" xfId="28624"/>
    <cellStyle name="40% - Accent3 4 3 5 2 3" xfId="28625"/>
    <cellStyle name="40% - Accent3 4 3 5 2 3 2" xfId="28626"/>
    <cellStyle name="40% - Accent3 4 3 5 2 3 3" xfId="28627"/>
    <cellStyle name="40% - Accent3 4 3 5 2 4" xfId="28628"/>
    <cellStyle name="40% - Accent3 4 3 5 2 4 2" xfId="28629"/>
    <cellStyle name="40% - Accent3 4 3 5 2 5" xfId="28630"/>
    <cellStyle name="40% - Accent3 4 3 5 2 6" xfId="28631"/>
    <cellStyle name="40% - Accent3 4 3 5 3" xfId="28632"/>
    <cellStyle name="40% - Accent3 4 3 5 3 2" xfId="28633"/>
    <cellStyle name="40% - Accent3 4 3 5 3 2 2" xfId="28634"/>
    <cellStyle name="40% - Accent3 4 3 5 3 2 3" xfId="28635"/>
    <cellStyle name="40% - Accent3 4 3 5 3 3" xfId="28636"/>
    <cellStyle name="40% - Accent3 4 3 5 3 3 2" xfId="28637"/>
    <cellStyle name="40% - Accent3 4 3 5 3 3 3" xfId="28638"/>
    <cellStyle name="40% - Accent3 4 3 5 3 4" xfId="28639"/>
    <cellStyle name="40% - Accent3 4 3 5 3 4 2" xfId="28640"/>
    <cellStyle name="40% - Accent3 4 3 5 3 5" xfId="28641"/>
    <cellStyle name="40% - Accent3 4 3 5 3 6" xfId="28642"/>
    <cellStyle name="40% - Accent3 4 3 5 4" xfId="28643"/>
    <cellStyle name="40% - Accent3 4 3 5 4 2" xfId="28644"/>
    <cellStyle name="40% - Accent3 4 3 5 4 2 2" xfId="28645"/>
    <cellStyle name="40% - Accent3 4 3 5 4 2 3" xfId="28646"/>
    <cellStyle name="40% - Accent3 4 3 5 4 3" xfId="28647"/>
    <cellStyle name="40% - Accent3 4 3 5 4 3 2" xfId="28648"/>
    <cellStyle name="40% - Accent3 4 3 5 4 4" xfId="28649"/>
    <cellStyle name="40% - Accent3 4 3 5 4 5" xfId="28650"/>
    <cellStyle name="40% - Accent3 4 3 5 5" xfId="28651"/>
    <cellStyle name="40% - Accent3 4 3 5 5 2" xfId="28652"/>
    <cellStyle name="40% - Accent3 4 3 5 5 3" xfId="28653"/>
    <cellStyle name="40% - Accent3 4 3 5 6" xfId="28654"/>
    <cellStyle name="40% - Accent3 4 3 5 6 2" xfId="28655"/>
    <cellStyle name="40% - Accent3 4 3 5 6 3" xfId="28656"/>
    <cellStyle name="40% - Accent3 4 3 5 7" xfId="28657"/>
    <cellStyle name="40% - Accent3 4 3 5 7 2" xfId="28658"/>
    <cellStyle name="40% - Accent3 4 3 5 8" xfId="28659"/>
    <cellStyle name="40% - Accent3 4 3 5 9" xfId="28660"/>
    <cellStyle name="40% - Accent3 4 3 6" xfId="28661"/>
    <cellStyle name="40% - Accent3 4 3 6 2" xfId="28662"/>
    <cellStyle name="40% - Accent3 4 3 6 2 2" xfId="28663"/>
    <cellStyle name="40% - Accent3 4 3 6 2 3" xfId="28664"/>
    <cellStyle name="40% - Accent3 4 3 6 3" xfId="28665"/>
    <cellStyle name="40% - Accent3 4 3 6 3 2" xfId="28666"/>
    <cellStyle name="40% - Accent3 4 3 6 3 3" xfId="28667"/>
    <cellStyle name="40% - Accent3 4 3 6 4" xfId="28668"/>
    <cellStyle name="40% - Accent3 4 3 6 4 2" xfId="28669"/>
    <cellStyle name="40% - Accent3 4 3 6 5" xfId="28670"/>
    <cellStyle name="40% - Accent3 4 3 6 6" xfId="28671"/>
    <cellStyle name="40% - Accent3 4 3 7" xfId="28672"/>
    <cellStyle name="40% - Accent3 4 3 7 2" xfId="28673"/>
    <cellStyle name="40% - Accent3 4 3 7 2 2" xfId="28674"/>
    <cellStyle name="40% - Accent3 4 3 7 2 3" xfId="28675"/>
    <cellStyle name="40% - Accent3 4 3 7 3" xfId="28676"/>
    <cellStyle name="40% - Accent3 4 3 7 3 2" xfId="28677"/>
    <cellStyle name="40% - Accent3 4 3 7 3 3" xfId="28678"/>
    <cellStyle name="40% - Accent3 4 3 7 4" xfId="28679"/>
    <cellStyle name="40% - Accent3 4 3 7 4 2" xfId="28680"/>
    <cellStyle name="40% - Accent3 4 3 7 5" xfId="28681"/>
    <cellStyle name="40% - Accent3 4 3 7 6" xfId="28682"/>
    <cellStyle name="40% - Accent3 4 3 8" xfId="28683"/>
    <cellStyle name="40% - Accent3 4 3 8 2" xfId="28684"/>
    <cellStyle name="40% - Accent3 4 3 8 2 2" xfId="28685"/>
    <cellStyle name="40% - Accent3 4 3 8 2 3" xfId="28686"/>
    <cellStyle name="40% - Accent3 4 3 8 3" xfId="28687"/>
    <cellStyle name="40% - Accent3 4 3 8 3 2" xfId="28688"/>
    <cellStyle name="40% - Accent3 4 3 8 4" xfId="28689"/>
    <cellStyle name="40% - Accent3 4 3 8 5" xfId="28690"/>
    <cellStyle name="40% - Accent3 4 3 9" xfId="28691"/>
    <cellStyle name="40% - Accent3 4 3 9 2" xfId="28692"/>
    <cellStyle name="40% - Accent3 4 3 9 3" xfId="28693"/>
    <cellStyle name="40% - Accent3 4 4" xfId="2027"/>
    <cellStyle name="40% - Accent3 4 4 10" xfId="28694"/>
    <cellStyle name="40% - Accent3 4 4 10 2" xfId="28695"/>
    <cellStyle name="40% - Accent3 4 4 11" xfId="28696"/>
    <cellStyle name="40% - Accent3 4 4 12" xfId="28697"/>
    <cellStyle name="40% - Accent3 4 4 2" xfId="2028"/>
    <cellStyle name="40% - Accent3 4 4 2 10" xfId="28698"/>
    <cellStyle name="40% - Accent3 4 4 2 2" xfId="2029"/>
    <cellStyle name="40% - Accent3 4 4 2 2 2" xfId="28699"/>
    <cellStyle name="40% - Accent3 4 4 2 2 2 2" xfId="28700"/>
    <cellStyle name="40% - Accent3 4 4 2 2 2 2 2" xfId="28701"/>
    <cellStyle name="40% - Accent3 4 4 2 2 2 2 3" xfId="28702"/>
    <cellStyle name="40% - Accent3 4 4 2 2 2 3" xfId="28703"/>
    <cellStyle name="40% - Accent3 4 4 2 2 2 3 2" xfId="28704"/>
    <cellStyle name="40% - Accent3 4 4 2 2 2 3 3" xfId="28705"/>
    <cellStyle name="40% - Accent3 4 4 2 2 2 4" xfId="28706"/>
    <cellStyle name="40% - Accent3 4 4 2 2 2 4 2" xfId="28707"/>
    <cellStyle name="40% - Accent3 4 4 2 2 2 5" xfId="28708"/>
    <cellStyle name="40% - Accent3 4 4 2 2 2 6" xfId="28709"/>
    <cellStyle name="40% - Accent3 4 4 2 2 3" xfId="28710"/>
    <cellStyle name="40% - Accent3 4 4 2 2 3 2" xfId="28711"/>
    <cellStyle name="40% - Accent3 4 4 2 2 3 2 2" xfId="28712"/>
    <cellStyle name="40% - Accent3 4 4 2 2 3 2 3" xfId="28713"/>
    <cellStyle name="40% - Accent3 4 4 2 2 3 3" xfId="28714"/>
    <cellStyle name="40% - Accent3 4 4 2 2 3 3 2" xfId="28715"/>
    <cellStyle name="40% - Accent3 4 4 2 2 3 3 3" xfId="28716"/>
    <cellStyle name="40% - Accent3 4 4 2 2 3 4" xfId="28717"/>
    <cellStyle name="40% - Accent3 4 4 2 2 3 4 2" xfId="28718"/>
    <cellStyle name="40% - Accent3 4 4 2 2 3 5" xfId="28719"/>
    <cellStyle name="40% - Accent3 4 4 2 2 3 6" xfId="28720"/>
    <cellStyle name="40% - Accent3 4 4 2 2 4" xfId="28721"/>
    <cellStyle name="40% - Accent3 4 4 2 2 4 2" xfId="28722"/>
    <cellStyle name="40% - Accent3 4 4 2 2 4 2 2" xfId="28723"/>
    <cellStyle name="40% - Accent3 4 4 2 2 4 2 3" xfId="28724"/>
    <cellStyle name="40% - Accent3 4 4 2 2 4 3" xfId="28725"/>
    <cellStyle name="40% - Accent3 4 4 2 2 4 3 2" xfId="28726"/>
    <cellStyle name="40% - Accent3 4 4 2 2 4 4" xfId="28727"/>
    <cellStyle name="40% - Accent3 4 4 2 2 4 5" xfId="28728"/>
    <cellStyle name="40% - Accent3 4 4 2 2 5" xfId="28729"/>
    <cellStyle name="40% - Accent3 4 4 2 2 5 2" xfId="28730"/>
    <cellStyle name="40% - Accent3 4 4 2 2 5 3" xfId="28731"/>
    <cellStyle name="40% - Accent3 4 4 2 2 6" xfId="28732"/>
    <cellStyle name="40% - Accent3 4 4 2 2 6 2" xfId="28733"/>
    <cellStyle name="40% - Accent3 4 4 2 2 6 3" xfId="28734"/>
    <cellStyle name="40% - Accent3 4 4 2 2 7" xfId="28735"/>
    <cellStyle name="40% - Accent3 4 4 2 2 7 2" xfId="28736"/>
    <cellStyle name="40% - Accent3 4 4 2 2 8" xfId="28737"/>
    <cellStyle name="40% - Accent3 4 4 2 2 9" xfId="28738"/>
    <cellStyle name="40% - Accent3 4 4 2 3" xfId="28739"/>
    <cellStyle name="40% - Accent3 4 4 2 3 2" xfId="28740"/>
    <cellStyle name="40% - Accent3 4 4 2 3 2 2" xfId="28741"/>
    <cellStyle name="40% - Accent3 4 4 2 3 2 3" xfId="28742"/>
    <cellStyle name="40% - Accent3 4 4 2 3 3" xfId="28743"/>
    <cellStyle name="40% - Accent3 4 4 2 3 3 2" xfId="28744"/>
    <cellStyle name="40% - Accent3 4 4 2 3 3 3" xfId="28745"/>
    <cellStyle name="40% - Accent3 4 4 2 3 4" xfId="28746"/>
    <cellStyle name="40% - Accent3 4 4 2 3 4 2" xfId="28747"/>
    <cellStyle name="40% - Accent3 4 4 2 3 5" xfId="28748"/>
    <cellStyle name="40% - Accent3 4 4 2 3 6" xfId="28749"/>
    <cellStyle name="40% - Accent3 4 4 2 4" xfId="28750"/>
    <cellStyle name="40% - Accent3 4 4 2 4 2" xfId="28751"/>
    <cellStyle name="40% - Accent3 4 4 2 4 2 2" xfId="28752"/>
    <cellStyle name="40% - Accent3 4 4 2 4 2 3" xfId="28753"/>
    <cellStyle name="40% - Accent3 4 4 2 4 3" xfId="28754"/>
    <cellStyle name="40% - Accent3 4 4 2 4 3 2" xfId="28755"/>
    <cellStyle name="40% - Accent3 4 4 2 4 3 3" xfId="28756"/>
    <cellStyle name="40% - Accent3 4 4 2 4 4" xfId="28757"/>
    <cellStyle name="40% - Accent3 4 4 2 4 4 2" xfId="28758"/>
    <cellStyle name="40% - Accent3 4 4 2 4 5" xfId="28759"/>
    <cellStyle name="40% - Accent3 4 4 2 4 6" xfId="28760"/>
    <cellStyle name="40% - Accent3 4 4 2 5" xfId="28761"/>
    <cellStyle name="40% - Accent3 4 4 2 5 2" xfId="28762"/>
    <cellStyle name="40% - Accent3 4 4 2 5 2 2" xfId="28763"/>
    <cellStyle name="40% - Accent3 4 4 2 5 2 3" xfId="28764"/>
    <cellStyle name="40% - Accent3 4 4 2 5 3" xfId="28765"/>
    <cellStyle name="40% - Accent3 4 4 2 5 3 2" xfId="28766"/>
    <cellStyle name="40% - Accent3 4 4 2 5 4" xfId="28767"/>
    <cellStyle name="40% - Accent3 4 4 2 5 5" xfId="28768"/>
    <cellStyle name="40% - Accent3 4 4 2 6" xfId="28769"/>
    <cellStyle name="40% - Accent3 4 4 2 6 2" xfId="28770"/>
    <cellStyle name="40% - Accent3 4 4 2 6 3" xfId="28771"/>
    <cellStyle name="40% - Accent3 4 4 2 7" xfId="28772"/>
    <cellStyle name="40% - Accent3 4 4 2 7 2" xfId="28773"/>
    <cellStyle name="40% - Accent3 4 4 2 7 3" xfId="28774"/>
    <cellStyle name="40% - Accent3 4 4 2 8" xfId="28775"/>
    <cellStyle name="40% - Accent3 4 4 2 8 2" xfId="28776"/>
    <cellStyle name="40% - Accent3 4 4 2 9" xfId="28777"/>
    <cellStyle name="40% - Accent3 4 4 3" xfId="2030"/>
    <cellStyle name="40% - Accent3 4 4 3 2" xfId="28778"/>
    <cellStyle name="40% - Accent3 4 4 3 2 2" xfId="28779"/>
    <cellStyle name="40% - Accent3 4 4 3 2 2 2" xfId="28780"/>
    <cellStyle name="40% - Accent3 4 4 3 2 2 3" xfId="28781"/>
    <cellStyle name="40% - Accent3 4 4 3 2 3" xfId="28782"/>
    <cellStyle name="40% - Accent3 4 4 3 2 3 2" xfId="28783"/>
    <cellStyle name="40% - Accent3 4 4 3 2 3 3" xfId="28784"/>
    <cellStyle name="40% - Accent3 4 4 3 2 4" xfId="28785"/>
    <cellStyle name="40% - Accent3 4 4 3 2 4 2" xfId="28786"/>
    <cellStyle name="40% - Accent3 4 4 3 2 5" xfId="28787"/>
    <cellStyle name="40% - Accent3 4 4 3 2 6" xfId="28788"/>
    <cellStyle name="40% - Accent3 4 4 3 3" xfId="28789"/>
    <cellStyle name="40% - Accent3 4 4 3 3 2" xfId="28790"/>
    <cellStyle name="40% - Accent3 4 4 3 3 2 2" xfId="28791"/>
    <cellStyle name="40% - Accent3 4 4 3 3 2 3" xfId="28792"/>
    <cellStyle name="40% - Accent3 4 4 3 3 3" xfId="28793"/>
    <cellStyle name="40% - Accent3 4 4 3 3 3 2" xfId="28794"/>
    <cellStyle name="40% - Accent3 4 4 3 3 3 3" xfId="28795"/>
    <cellStyle name="40% - Accent3 4 4 3 3 4" xfId="28796"/>
    <cellStyle name="40% - Accent3 4 4 3 3 4 2" xfId="28797"/>
    <cellStyle name="40% - Accent3 4 4 3 3 5" xfId="28798"/>
    <cellStyle name="40% - Accent3 4 4 3 3 6" xfId="28799"/>
    <cellStyle name="40% - Accent3 4 4 3 4" xfId="28800"/>
    <cellStyle name="40% - Accent3 4 4 3 4 2" xfId="28801"/>
    <cellStyle name="40% - Accent3 4 4 3 4 2 2" xfId="28802"/>
    <cellStyle name="40% - Accent3 4 4 3 4 2 3" xfId="28803"/>
    <cellStyle name="40% - Accent3 4 4 3 4 3" xfId="28804"/>
    <cellStyle name="40% - Accent3 4 4 3 4 3 2" xfId="28805"/>
    <cellStyle name="40% - Accent3 4 4 3 4 4" xfId="28806"/>
    <cellStyle name="40% - Accent3 4 4 3 4 5" xfId="28807"/>
    <cellStyle name="40% - Accent3 4 4 3 5" xfId="28808"/>
    <cellStyle name="40% - Accent3 4 4 3 5 2" xfId="28809"/>
    <cellStyle name="40% - Accent3 4 4 3 5 3" xfId="28810"/>
    <cellStyle name="40% - Accent3 4 4 3 6" xfId="28811"/>
    <cellStyle name="40% - Accent3 4 4 3 6 2" xfId="28812"/>
    <cellStyle name="40% - Accent3 4 4 3 6 3" xfId="28813"/>
    <cellStyle name="40% - Accent3 4 4 3 7" xfId="28814"/>
    <cellStyle name="40% - Accent3 4 4 3 7 2" xfId="28815"/>
    <cellStyle name="40% - Accent3 4 4 3 8" xfId="28816"/>
    <cellStyle name="40% - Accent3 4 4 3 9" xfId="28817"/>
    <cellStyle name="40% - Accent3 4 4 4" xfId="28818"/>
    <cellStyle name="40% - Accent3 4 4 4 2" xfId="28819"/>
    <cellStyle name="40% - Accent3 4 4 4 2 2" xfId="28820"/>
    <cellStyle name="40% - Accent3 4 4 4 2 2 2" xfId="28821"/>
    <cellStyle name="40% - Accent3 4 4 4 2 2 3" xfId="28822"/>
    <cellStyle name="40% - Accent3 4 4 4 2 3" xfId="28823"/>
    <cellStyle name="40% - Accent3 4 4 4 2 3 2" xfId="28824"/>
    <cellStyle name="40% - Accent3 4 4 4 2 3 3" xfId="28825"/>
    <cellStyle name="40% - Accent3 4 4 4 2 4" xfId="28826"/>
    <cellStyle name="40% - Accent3 4 4 4 2 4 2" xfId="28827"/>
    <cellStyle name="40% - Accent3 4 4 4 2 5" xfId="28828"/>
    <cellStyle name="40% - Accent3 4 4 4 2 6" xfId="28829"/>
    <cellStyle name="40% - Accent3 4 4 4 3" xfId="28830"/>
    <cellStyle name="40% - Accent3 4 4 4 3 2" xfId="28831"/>
    <cellStyle name="40% - Accent3 4 4 4 3 2 2" xfId="28832"/>
    <cellStyle name="40% - Accent3 4 4 4 3 2 3" xfId="28833"/>
    <cellStyle name="40% - Accent3 4 4 4 3 3" xfId="28834"/>
    <cellStyle name="40% - Accent3 4 4 4 3 3 2" xfId="28835"/>
    <cellStyle name="40% - Accent3 4 4 4 3 3 3" xfId="28836"/>
    <cellStyle name="40% - Accent3 4 4 4 3 4" xfId="28837"/>
    <cellStyle name="40% - Accent3 4 4 4 3 4 2" xfId="28838"/>
    <cellStyle name="40% - Accent3 4 4 4 3 5" xfId="28839"/>
    <cellStyle name="40% - Accent3 4 4 4 3 6" xfId="28840"/>
    <cellStyle name="40% - Accent3 4 4 4 4" xfId="28841"/>
    <cellStyle name="40% - Accent3 4 4 4 4 2" xfId="28842"/>
    <cellStyle name="40% - Accent3 4 4 4 4 2 2" xfId="28843"/>
    <cellStyle name="40% - Accent3 4 4 4 4 2 3" xfId="28844"/>
    <cellStyle name="40% - Accent3 4 4 4 4 3" xfId="28845"/>
    <cellStyle name="40% - Accent3 4 4 4 4 3 2" xfId="28846"/>
    <cellStyle name="40% - Accent3 4 4 4 4 4" xfId="28847"/>
    <cellStyle name="40% - Accent3 4 4 4 4 5" xfId="28848"/>
    <cellStyle name="40% - Accent3 4 4 4 5" xfId="28849"/>
    <cellStyle name="40% - Accent3 4 4 4 5 2" xfId="28850"/>
    <cellStyle name="40% - Accent3 4 4 4 5 3" xfId="28851"/>
    <cellStyle name="40% - Accent3 4 4 4 6" xfId="28852"/>
    <cellStyle name="40% - Accent3 4 4 4 6 2" xfId="28853"/>
    <cellStyle name="40% - Accent3 4 4 4 6 3" xfId="28854"/>
    <cellStyle name="40% - Accent3 4 4 4 7" xfId="28855"/>
    <cellStyle name="40% - Accent3 4 4 4 7 2" xfId="28856"/>
    <cellStyle name="40% - Accent3 4 4 4 8" xfId="28857"/>
    <cellStyle name="40% - Accent3 4 4 4 9" xfId="28858"/>
    <cellStyle name="40% - Accent3 4 4 5" xfId="28859"/>
    <cellStyle name="40% - Accent3 4 4 5 2" xfId="28860"/>
    <cellStyle name="40% - Accent3 4 4 5 2 2" xfId="28861"/>
    <cellStyle name="40% - Accent3 4 4 5 2 3" xfId="28862"/>
    <cellStyle name="40% - Accent3 4 4 5 3" xfId="28863"/>
    <cellStyle name="40% - Accent3 4 4 5 3 2" xfId="28864"/>
    <cellStyle name="40% - Accent3 4 4 5 3 3" xfId="28865"/>
    <cellStyle name="40% - Accent3 4 4 5 4" xfId="28866"/>
    <cellStyle name="40% - Accent3 4 4 5 4 2" xfId="28867"/>
    <cellStyle name="40% - Accent3 4 4 5 5" xfId="28868"/>
    <cellStyle name="40% - Accent3 4 4 5 6" xfId="28869"/>
    <cellStyle name="40% - Accent3 4 4 6" xfId="28870"/>
    <cellStyle name="40% - Accent3 4 4 6 2" xfId="28871"/>
    <cellStyle name="40% - Accent3 4 4 6 2 2" xfId="28872"/>
    <cellStyle name="40% - Accent3 4 4 6 2 3" xfId="28873"/>
    <cellStyle name="40% - Accent3 4 4 6 3" xfId="28874"/>
    <cellStyle name="40% - Accent3 4 4 6 3 2" xfId="28875"/>
    <cellStyle name="40% - Accent3 4 4 6 3 3" xfId="28876"/>
    <cellStyle name="40% - Accent3 4 4 6 4" xfId="28877"/>
    <cellStyle name="40% - Accent3 4 4 6 4 2" xfId="28878"/>
    <cellStyle name="40% - Accent3 4 4 6 5" xfId="28879"/>
    <cellStyle name="40% - Accent3 4 4 6 6" xfId="28880"/>
    <cellStyle name="40% - Accent3 4 4 7" xfId="28881"/>
    <cellStyle name="40% - Accent3 4 4 7 2" xfId="28882"/>
    <cellStyle name="40% - Accent3 4 4 7 2 2" xfId="28883"/>
    <cellStyle name="40% - Accent3 4 4 7 2 3" xfId="28884"/>
    <cellStyle name="40% - Accent3 4 4 7 3" xfId="28885"/>
    <cellStyle name="40% - Accent3 4 4 7 3 2" xfId="28886"/>
    <cellStyle name="40% - Accent3 4 4 7 4" xfId="28887"/>
    <cellStyle name="40% - Accent3 4 4 7 5" xfId="28888"/>
    <cellStyle name="40% - Accent3 4 4 8" xfId="28889"/>
    <cellStyle name="40% - Accent3 4 4 8 2" xfId="28890"/>
    <cellStyle name="40% - Accent3 4 4 8 3" xfId="28891"/>
    <cellStyle name="40% - Accent3 4 4 9" xfId="28892"/>
    <cellStyle name="40% - Accent3 4 4 9 2" xfId="28893"/>
    <cellStyle name="40% - Accent3 4 4 9 3" xfId="28894"/>
    <cellStyle name="40% - Accent3 4 5" xfId="2031"/>
    <cellStyle name="40% - Accent3 4 5 10" xfId="28895"/>
    <cellStyle name="40% - Accent3 4 5 2" xfId="2032"/>
    <cellStyle name="40% - Accent3 4 5 2 2" xfId="28896"/>
    <cellStyle name="40% - Accent3 4 5 2 2 2" xfId="28897"/>
    <cellStyle name="40% - Accent3 4 5 2 2 2 2" xfId="28898"/>
    <cellStyle name="40% - Accent3 4 5 2 2 2 3" xfId="28899"/>
    <cellStyle name="40% - Accent3 4 5 2 2 3" xfId="28900"/>
    <cellStyle name="40% - Accent3 4 5 2 2 3 2" xfId="28901"/>
    <cellStyle name="40% - Accent3 4 5 2 2 3 3" xfId="28902"/>
    <cellStyle name="40% - Accent3 4 5 2 2 4" xfId="28903"/>
    <cellStyle name="40% - Accent3 4 5 2 2 4 2" xfId="28904"/>
    <cellStyle name="40% - Accent3 4 5 2 2 5" xfId="28905"/>
    <cellStyle name="40% - Accent3 4 5 2 2 6" xfId="28906"/>
    <cellStyle name="40% - Accent3 4 5 2 3" xfId="28907"/>
    <cellStyle name="40% - Accent3 4 5 2 3 2" xfId="28908"/>
    <cellStyle name="40% - Accent3 4 5 2 3 2 2" xfId="28909"/>
    <cellStyle name="40% - Accent3 4 5 2 3 2 3" xfId="28910"/>
    <cellStyle name="40% - Accent3 4 5 2 3 3" xfId="28911"/>
    <cellStyle name="40% - Accent3 4 5 2 3 3 2" xfId="28912"/>
    <cellStyle name="40% - Accent3 4 5 2 3 3 3" xfId="28913"/>
    <cellStyle name="40% - Accent3 4 5 2 3 4" xfId="28914"/>
    <cellStyle name="40% - Accent3 4 5 2 3 4 2" xfId="28915"/>
    <cellStyle name="40% - Accent3 4 5 2 3 5" xfId="28916"/>
    <cellStyle name="40% - Accent3 4 5 2 3 6" xfId="28917"/>
    <cellStyle name="40% - Accent3 4 5 2 4" xfId="28918"/>
    <cellStyle name="40% - Accent3 4 5 2 4 2" xfId="28919"/>
    <cellStyle name="40% - Accent3 4 5 2 4 2 2" xfId="28920"/>
    <cellStyle name="40% - Accent3 4 5 2 4 2 3" xfId="28921"/>
    <cellStyle name="40% - Accent3 4 5 2 4 3" xfId="28922"/>
    <cellStyle name="40% - Accent3 4 5 2 4 3 2" xfId="28923"/>
    <cellStyle name="40% - Accent3 4 5 2 4 4" xfId="28924"/>
    <cellStyle name="40% - Accent3 4 5 2 4 5" xfId="28925"/>
    <cellStyle name="40% - Accent3 4 5 2 5" xfId="28926"/>
    <cellStyle name="40% - Accent3 4 5 2 5 2" xfId="28927"/>
    <cellStyle name="40% - Accent3 4 5 2 5 3" xfId="28928"/>
    <cellStyle name="40% - Accent3 4 5 2 6" xfId="28929"/>
    <cellStyle name="40% - Accent3 4 5 2 6 2" xfId="28930"/>
    <cellStyle name="40% - Accent3 4 5 2 6 3" xfId="28931"/>
    <cellStyle name="40% - Accent3 4 5 2 7" xfId="28932"/>
    <cellStyle name="40% - Accent3 4 5 2 7 2" xfId="28933"/>
    <cellStyle name="40% - Accent3 4 5 2 8" xfId="28934"/>
    <cellStyle name="40% - Accent3 4 5 2 9" xfId="28935"/>
    <cellStyle name="40% - Accent3 4 5 3" xfId="28936"/>
    <cellStyle name="40% - Accent3 4 5 3 2" xfId="28937"/>
    <cellStyle name="40% - Accent3 4 5 3 2 2" xfId="28938"/>
    <cellStyle name="40% - Accent3 4 5 3 2 3" xfId="28939"/>
    <cellStyle name="40% - Accent3 4 5 3 3" xfId="28940"/>
    <cellStyle name="40% - Accent3 4 5 3 3 2" xfId="28941"/>
    <cellStyle name="40% - Accent3 4 5 3 3 3" xfId="28942"/>
    <cellStyle name="40% - Accent3 4 5 3 4" xfId="28943"/>
    <cellStyle name="40% - Accent3 4 5 3 4 2" xfId="28944"/>
    <cellStyle name="40% - Accent3 4 5 3 5" xfId="28945"/>
    <cellStyle name="40% - Accent3 4 5 3 6" xfId="28946"/>
    <cellStyle name="40% - Accent3 4 5 4" xfId="28947"/>
    <cellStyle name="40% - Accent3 4 5 4 2" xfId="28948"/>
    <cellStyle name="40% - Accent3 4 5 4 2 2" xfId="28949"/>
    <cellStyle name="40% - Accent3 4 5 4 2 3" xfId="28950"/>
    <cellStyle name="40% - Accent3 4 5 4 3" xfId="28951"/>
    <cellStyle name="40% - Accent3 4 5 4 3 2" xfId="28952"/>
    <cellStyle name="40% - Accent3 4 5 4 3 3" xfId="28953"/>
    <cellStyle name="40% - Accent3 4 5 4 4" xfId="28954"/>
    <cellStyle name="40% - Accent3 4 5 4 4 2" xfId="28955"/>
    <cellStyle name="40% - Accent3 4 5 4 5" xfId="28956"/>
    <cellStyle name="40% - Accent3 4 5 4 6" xfId="28957"/>
    <cellStyle name="40% - Accent3 4 5 5" xfId="28958"/>
    <cellStyle name="40% - Accent3 4 5 5 2" xfId="28959"/>
    <cellStyle name="40% - Accent3 4 5 5 2 2" xfId="28960"/>
    <cellStyle name="40% - Accent3 4 5 5 2 3" xfId="28961"/>
    <cellStyle name="40% - Accent3 4 5 5 3" xfId="28962"/>
    <cellStyle name="40% - Accent3 4 5 5 3 2" xfId="28963"/>
    <cellStyle name="40% - Accent3 4 5 5 4" xfId="28964"/>
    <cellStyle name="40% - Accent3 4 5 5 5" xfId="28965"/>
    <cellStyle name="40% - Accent3 4 5 6" xfId="28966"/>
    <cellStyle name="40% - Accent3 4 5 6 2" xfId="28967"/>
    <cellStyle name="40% - Accent3 4 5 6 3" xfId="28968"/>
    <cellStyle name="40% - Accent3 4 5 7" xfId="28969"/>
    <cellStyle name="40% - Accent3 4 5 7 2" xfId="28970"/>
    <cellStyle name="40% - Accent3 4 5 7 3" xfId="28971"/>
    <cellStyle name="40% - Accent3 4 5 8" xfId="28972"/>
    <cellStyle name="40% - Accent3 4 5 8 2" xfId="28973"/>
    <cellStyle name="40% - Accent3 4 5 9" xfId="28974"/>
    <cellStyle name="40% - Accent3 4 6" xfId="2033"/>
    <cellStyle name="40% - Accent3 4 6 2" xfId="28975"/>
    <cellStyle name="40% - Accent3 4 6 2 2" xfId="28976"/>
    <cellStyle name="40% - Accent3 4 6 2 2 2" xfId="28977"/>
    <cellStyle name="40% - Accent3 4 6 2 2 3" xfId="28978"/>
    <cellStyle name="40% - Accent3 4 6 2 3" xfId="28979"/>
    <cellStyle name="40% - Accent3 4 6 2 3 2" xfId="28980"/>
    <cellStyle name="40% - Accent3 4 6 2 3 3" xfId="28981"/>
    <cellStyle name="40% - Accent3 4 6 2 4" xfId="28982"/>
    <cellStyle name="40% - Accent3 4 6 2 4 2" xfId="28983"/>
    <cellStyle name="40% - Accent3 4 6 2 5" xfId="28984"/>
    <cellStyle name="40% - Accent3 4 6 2 6" xfId="28985"/>
    <cellStyle name="40% - Accent3 4 6 3" xfId="28986"/>
    <cellStyle name="40% - Accent3 4 6 3 2" xfId="28987"/>
    <cellStyle name="40% - Accent3 4 6 3 2 2" xfId="28988"/>
    <cellStyle name="40% - Accent3 4 6 3 2 3" xfId="28989"/>
    <cellStyle name="40% - Accent3 4 6 3 3" xfId="28990"/>
    <cellStyle name="40% - Accent3 4 6 3 3 2" xfId="28991"/>
    <cellStyle name="40% - Accent3 4 6 3 3 3" xfId="28992"/>
    <cellStyle name="40% - Accent3 4 6 3 4" xfId="28993"/>
    <cellStyle name="40% - Accent3 4 6 3 4 2" xfId="28994"/>
    <cellStyle name="40% - Accent3 4 6 3 5" xfId="28995"/>
    <cellStyle name="40% - Accent3 4 6 3 6" xfId="28996"/>
    <cellStyle name="40% - Accent3 4 6 4" xfId="28997"/>
    <cellStyle name="40% - Accent3 4 6 4 2" xfId="28998"/>
    <cellStyle name="40% - Accent3 4 6 4 2 2" xfId="28999"/>
    <cellStyle name="40% - Accent3 4 6 4 2 3" xfId="29000"/>
    <cellStyle name="40% - Accent3 4 6 4 3" xfId="29001"/>
    <cellStyle name="40% - Accent3 4 6 4 3 2" xfId="29002"/>
    <cellStyle name="40% - Accent3 4 6 4 4" xfId="29003"/>
    <cellStyle name="40% - Accent3 4 6 4 5" xfId="29004"/>
    <cellStyle name="40% - Accent3 4 6 5" xfId="29005"/>
    <cellStyle name="40% - Accent3 4 6 5 2" xfId="29006"/>
    <cellStyle name="40% - Accent3 4 6 5 3" xfId="29007"/>
    <cellStyle name="40% - Accent3 4 6 6" xfId="29008"/>
    <cellStyle name="40% - Accent3 4 6 6 2" xfId="29009"/>
    <cellStyle name="40% - Accent3 4 6 6 3" xfId="29010"/>
    <cellStyle name="40% - Accent3 4 6 7" xfId="29011"/>
    <cellStyle name="40% - Accent3 4 6 7 2" xfId="29012"/>
    <cellStyle name="40% - Accent3 4 6 8" xfId="29013"/>
    <cellStyle name="40% - Accent3 4 6 9" xfId="29014"/>
    <cellStyle name="40% - Accent3 4 7" xfId="13613"/>
    <cellStyle name="40% - Accent3 4 7 2" xfId="29015"/>
    <cellStyle name="40% - Accent3 4 7 2 2" xfId="29016"/>
    <cellStyle name="40% - Accent3 4 7 2 2 2" xfId="29017"/>
    <cellStyle name="40% - Accent3 4 7 2 2 3" xfId="29018"/>
    <cellStyle name="40% - Accent3 4 7 2 3" xfId="29019"/>
    <cellStyle name="40% - Accent3 4 7 2 3 2" xfId="29020"/>
    <cellStyle name="40% - Accent3 4 7 2 3 3" xfId="29021"/>
    <cellStyle name="40% - Accent3 4 7 2 4" xfId="29022"/>
    <cellStyle name="40% - Accent3 4 7 2 4 2" xfId="29023"/>
    <cellStyle name="40% - Accent3 4 7 2 5" xfId="29024"/>
    <cellStyle name="40% - Accent3 4 7 2 6" xfId="29025"/>
    <cellStyle name="40% - Accent3 4 7 3" xfId="29026"/>
    <cellStyle name="40% - Accent3 4 7 3 2" xfId="29027"/>
    <cellStyle name="40% - Accent3 4 7 3 2 2" xfId="29028"/>
    <cellStyle name="40% - Accent3 4 7 3 2 3" xfId="29029"/>
    <cellStyle name="40% - Accent3 4 7 3 3" xfId="29030"/>
    <cellStyle name="40% - Accent3 4 7 3 3 2" xfId="29031"/>
    <cellStyle name="40% - Accent3 4 7 3 3 3" xfId="29032"/>
    <cellStyle name="40% - Accent3 4 7 3 4" xfId="29033"/>
    <cellStyle name="40% - Accent3 4 7 3 4 2" xfId="29034"/>
    <cellStyle name="40% - Accent3 4 7 3 5" xfId="29035"/>
    <cellStyle name="40% - Accent3 4 7 3 6" xfId="29036"/>
    <cellStyle name="40% - Accent3 4 7 4" xfId="29037"/>
    <cellStyle name="40% - Accent3 4 7 4 2" xfId="29038"/>
    <cellStyle name="40% - Accent3 4 7 4 2 2" xfId="29039"/>
    <cellStyle name="40% - Accent3 4 7 4 2 3" xfId="29040"/>
    <cellStyle name="40% - Accent3 4 7 4 3" xfId="29041"/>
    <cellStyle name="40% - Accent3 4 7 4 3 2" xfId="29042"/>
    <cellStyle name="40% - Accent3 4 7 4 4" xfId="29043"/>
    <cellStyle name="40% - Accent3 4 7 4 5" xfId="29044"/>
    <cellStyle name="40% - Accent3 4 7 5" xfId="29045"/>
    <cellStyle name="40% - Accent3 4 7 5 2" xfId="29046"/>
    <cellStyle name="40% - Accent3 4 7 5 3" xfId="29047"/>
    <cellStyle name="40% - Accent3 4 7 6" xfId="29048"/>
    <cellStyle name="40% - Accent3 4 7 6 2" xfId="29049"/>
    <cellStyle name="40% - Accent3 4 7 6 3" xfId="29050"/>
    <cellStyle name="40% - Accent3 4 7 7" xfId="29051"/>
    <cellStyle name="40% - Accent3 4 7 7 2" xfId="29052"/>
    <cellStyle name="40% - Accent3 4 7 8" xfId="29053"/>
    <cellStyle name="40% - Accent3 4 7 9" xfId="29054"/>
    <cellStyle name="40% - Accent3 4 8" xfId="29055"/>
    <cellStyle name="40% - Accent3 4 8 2" xfId="29056"/>
    <cellStyle name="40% - Accent3 4 8 2 2" xfId="29057"/>
    <cellStyle name="40% - Accent3 4 8 2 3" xfId="29058"/>
    <cellStyle name="40% - Accent3 4 8 3" xfId="29059"/>
    <cellStyle name="40% - Accent3 4 8 3 2" xfId="29060"/>
    <cellStyle name="40% - Accent3 4 8 3 3" xfId="29061"/>
    <cellStyle name="40% - Accent3 4 8 4" xfId="29062"/>
    <cellStyle name="40% - Accent3 4 8 4 2" xfId="29063"/>
    <cellStyle name="40% - Accent3 4 8 5" xfId="29064"/>
    <cellStyle name="40% - Accent3 4 8 6" xfId="29065"/>
    <cellStyle name="40% - Accent3 4 9" xfId="29066"/>
    <cellStyle name="40% - Accent3 4 9 2" xfId="29067"/>
    <cellStyle name="40% - Accent3 4 9 2 2" xfId="29068"/>
    <cellStyle name="40% - Accent3 4 9 2 3" xfId="29069"/>
    <cellStyle name="40% - Accent3 4 9 3" xfId="29070"/>
    <cellStyle name="40% - Accent3 4 9 3 2" xfId="29071"/>
    <cellStyle name="40% - Accent3 4 9 3 3" xfId="29072"/>
    <cellStyle name="40% - Accent3 4 9 4" xfId="29073"/>
    <cellStyle name="40% - Accent3 4 9 4 2" xfId="29074"/>
    <cellStyle name="40% - Accent3 4 9 5" xfId="29075"/>
    <cellStyle name="40% - Accent3 4 9 6" xfId="29076"/>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xfId="62046" builtinId="43" customBuiltin="1"/>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14575"/>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14576"/>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14577"/>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9077"/>
    <cellStyle name="40% - Accent4 4 10 2" xfId="29078"/>
    <cellStyle name="40% - Accent4 4 10 2 2" xfId="29079"/>
    <cellStyle name="40% - Accent4 4 10 2 3" xfId="29080"/>
    <cellStyle name="40% - Accent4 4 10 3" xfId="29081"/>
    <cellStyle name="40% - Accent4 4 10 3 2" xfId="29082"/>
    <cellStyle name="40% - Accent4 4 10 4" xfId="29083"/>
    <cellStyle name="40% - Accent4 4 10 5" xfId="29084"/>
    <cellStyle name="40% - Accent4 4 11" xfId="29085"/>
    <cellStyle name="40% - Accent4 4 11 2" xfId="29086"/>
    <cellStyle name="40% - Accent4 4 11 3" xfId="29087"/>
    <cellStyle name="40% - Accent4 4 12" xfId="29088"/>
    <cellStyle name="40% - Accent4 4 12 2" xfId="29089"/>
    <cellStyle name="40% - Accent4 4 12 3" xfId="29090"/>
    <cellStyle name="40% - Accent4 4 13" xfId="29091"/>
    <cellStyle name="40% - Accent4 4 13 2" xfId="29092"/>
    <cellStyle name="40% - Accent4 4 14" xfId="29093"/>
    <cellStyle name="40% - Accent4 4 15" xfId="29094"/>
    <cellStyle name="40% - Accent4 4 16" xfId="29095"/>
    <cellStyle name="40% - Accent4 4 2" xfId="2220"/>
    <cellStyle name="40% - Accent4 4 2 10" xfId="29096"/>
    <cellStyle name="40% - Accent4 4 2 10 2" xfId="29097"/>
    <cellStyle name="40% - Accent4 4 2 10 3" xfId="29098"/>
    <cellStyle name="40% - Accent4 4 2 11" xfId="29099"/>
    <cellStyle name="40% - Accent4 4 2 11 2" xfId="29100"/>
    <cellStyle name="40% - Accent4 4 2 11 3" xfId="29101"/>
    <cellStyle name="40% - Accent4 4 2 12" xfId="29102"/>
    <cellStyle name="40% - Accent4 4 2 12 2" xfId="29103"/>
    <cellStyle name="40% - Accent4 4 2 13" xfId="29104"/>
    <cellStyle name="40% - Accent4 4 2 14" xfId="29105"/>
    <cellStyle name="40% - Accent4 4 2 15" xfId="29106"/>
    <cellStyle name="40% - Accent4 4 2 2" xfId="2221"/>
    <cellStyle name="40% - Accent4 4 2 2 10" xfId="29107"/>
    <cellStyle name="40% - Accent4 4 2 2 10 2" xfId="29108"/>
    <cellStyle name="40% - Accent4 4 2 2 10 3" xfId="29109"/>
    <cellStyle name="40% - Accent4 4 2 2 11" xfId="29110"/>
    <cellStyle name="40% - Accent4 4 2 2 11 2" xfId="29111"/>
    <cellStyle name="40% - Accent4 4 2 2 12" xfId="29112"/>
    <cellStyle name="40% - Accent4 4 2 2 13" xfId="29113"/>
    <cellStyle name="40% - Accent4 4 2 2 2" xfId="2222"/>
    <cellStyle name="40% - Accent4 4 2 2 2 10" xfId="29114"/>
    <cellStyle name="40% - Accent4 4 2 2 2 10 2" xfId="29115"/>
    <cellStyle name="40% - Accent4 4 2 2 2 11" xfId="29116"/>
    <cellStyle name="40% - Accent4 4 2 2 2 12" xfId="29117"/>
    <cellStyle name="40% - Accent4 4 2 2 2 2" xfId="2223"/>
    <cellStyle name="40% - Accent4 4 2 2 2 2 10" xfId="29118"/>
    <cellStyle name="40% - Accent4 4 2 2 2 2 2" xfId="2224"/>
    <cellStyle name="40% - Accent4 4 2 2 2 2 2 2" xfId="29119"/>
    <cellStyle name="40% - Accent4 4 2 2 2 2 2 2 2" xfId="29120"/>
    <cellStyle name="40% - Accent4 4 2 2 2 2 2 2 2 2" xfId="29121"/>
    <cellStyle name="40% - Accent4 4 2 2 2 2 2 2 2 3" xfId="29122"/>
    <cellStyle name="40% - Accent4 4 2 2 2 2 2 2 3" xfId="29123"/>
    <cellStyle name="40% - Accent4 4 2 2 2 2 2 2 3 2" xfId="29124"/>
    <cellStyle name="40% - Accent4 4 2 2 2 2 2 2 3 3" xfId="29125"/>
    <cellStyle name="40% - Accent4 4 2 2 2 2 2 2 4" xfId="29126"/>
    <cellStyle name="40% - Accent4 4 2 2 2 2 2 2 4 2" xfId="29127"/>
    <cellStyle name="40% - Accent4 4 2 2 2 2 2 2 5" xfId="29128"/>
    <cellStyle name="40% - Accent4 4 2 2 2 2 2 2 6" xfId="29129"/>
    <cellStyle name="40% - Accent4 4 2 2 2 2 2 3" xfId="29130"/>
    <cellStyle name="40% - Accent4 4 2 2 2 2 2 3 2" xfId="29131"/>
    <cellStyle name="40% - Accent4 4 2 2 2 2 2 3 2 2" xfId="29132"/>
    <cellStyle name="40% - Accent4 4 2 2 2 2 2 3 2 3" xfId="29133"/>
    <cellStyle name="40% - Accent4 4 2 2 2 2 2 3 3" xfId="29134"/>
    <cellStyle name="40% - Accent4 4 2 2 2 2 2 3 3 2" xfId="29135"/>
    <cellStyle name="40% - Accent4 4 2 2 2 2 2 3 3 3" xfId="29136"/>
    <cellStyle name="40% - Accent4 4 2 2 2 2 2 3 4" xfId="29137"/>
    <cellStyle name="40% - Accent4 4 2 2 2 2 2 3 4 2" xfId="29138"/>
    <cellStyle name="40% - Accent4 4 2 2 2 2 2 3 5" xfId="29139"/>
    <cellStyle name="40% - Accent4 4 2 2 2 2 2 3 6" xfId="29140"/>
    <cellStyle name="40% - Accent4 4 2 2 2 2 2 4" xfId="29141"/>
    <cellStyle name="40% - Accent4 4 2 2 2 2 2 4 2" xfId="29142"/>
    <cellStyle name="40% - Accent4 4 2 2 2 2 2 4 2 2" xfId="29143"/>
    <cellStyle name="40% - Accent4 4 2 2 2 2 2 4 2 3" xfId="29144"/>
    <cellStyle name="40% - Accent4 4 2 2 2 2 2 4 3" xfId="29145"/>
    <cellStyle name="40% - Accent4 4 2 2 2 2 2 4 3 2" xfId="29146"/>
    <cellStyle name="40% - Accent4 4 2 2 2 2 2 4 4" xfId="29147"/>
    <cellStyle name="40% - Accent4 4 2 2 2 2 2 4 5" xfId="29148"/>
    <cellStyle name="40% - Accent4 4 2 2 2 2 2 5" xfId="29149"/>
    <cellStyle name="40% - Accent4 4 2 2 2 2 2 5 2" xfId="29150"/>
    <cellStyle name="40% - Accent4 4 2 2 2 2 2 5 3" xfId="29151"/>
    <cellStyle name="40% - Accent4 4 2 2 2 2 2 6" xfId="29152"/>
    <cellStyle name="40% - Accent4 4 2 2 2 2 2 6 2" xfId="29153"/>
    <cellStyle name="40% - Accent4 4 2 2 2 2 2 6 3" xfId="29154"/>
    <cellStyle name="40% - Accent4 4 2 2 2 2 2 7" xfId="29155"/>
    <cellStyle name="40% - Accent4 4 2 2 2 2 2 7 2" xfId="29156"/>
    <cellStyle name="40% - Accent4 4 2 2 2 2 2 8" xfId="29157"/>
    <cellStyle name="40% - Accent4 4 2 2 2 2 2 9" xfId="29158"/>
    <cellStyle name="40% - Accent4 4 2 2 2 2 3" xfId="29159"/>
    <cellStyle name="40% - Accent4 4 2 2 2 2 3 2" xfId="29160"/>
    <cellStyle name="40% - Accent4 4 2 2 2 2 3 2 2" xfId="29161"/>
    <cellStyle name="40% - Accent4 4 2 2 2 2 3 2 3" xfId="29162"/>
    <cellStyle name="40% - Accent4 4 2 2 2 2 3 3" xfId="29163"/>
    <cellStyle name="40% - Accent4 4 2 2 2 2 3 3 2" xfId="29164"/>
    <cellStyle name="40% - Accent4 4 2 2 2 2 3 3 3" xfId="29165"/>
    <cellStyle name="40% - Accent4 4 2 2 2 2 3 4" xfId="29166"/>
    <cellStyle name="40% - Accent4 4 2 2 2 2 3 4 2" xfId="29167"/>
    <cellStyle name="40% - Accent4 4 2 2 2 2 3 5" xfId="29168"/>
    <cellStyle name="40% - Accent4 4 2 2 2 2 3 6" xfId="29169"/>
    <cellStyle name="40% - Accent4 4 2 2 2 2 4" xfId="29170"/>
    <cellStyle name="40% - Accent4 4 2 2 2 2 4 2" xfId="29171"/>
    <cellStyle name="40% - Accent4 4 2 2 2 2 4 2 2" xfId="29172"/>
    <cellStyle name="40% - Accent4 4 2 2 2 2 4 2 3" xfId="29173"/>
    <cellStyle name="40% - Accent4 4 2 2 2 2 4 3" xfId="29174"/>
    <cellStyle name="40% - Accent4 4 2 2 2 2 4 3 2" xfId="29175"/>
    <cellStyle name="40% - Accent4 4 2 2 2 2 4 3 3" xfId="29176"/>
    <cellStyle name="40% - Accent4 4 2 2 2 2 4 4" xfId="29177"/>
    <cellStyle name="40% - Accent4 4 2 2 2 2 4 4 2" xfId="29178"/>
    <cellStyle name="40% - Accent4 4 2 2 2 2 4 5" xfId="29179"/>
    <cellStyle name="40% - Accent4 4 2 2 2 2 4 6" xfId="29180"/>
    <cellStyle name="40% - Accent4 4 2 2 2 2 5" xfId="29181"/>
    <cellStyle name="40% - Accent4 4 2 2 2 2 5 2" xfId="29182"/>
    <cellStyle name="40% - Accent4 4 2 2 2 2 5 2 2" xfId="29183"/>
    <cellStyle name="40% - Accent4 4 2 2 2 2 5 2 3" xfId="29184"/>
    <cellStyle name="40% - Accent4 4 2 2 2 2 5 3" xfId="29185"/>
    <cellStyle name="40% - Accent4 4 2 2 2 2 5 3 2" xfId="29186"/>
    <cellStyle name="40% - Accent4 4 2 2 2 2 5 4" xfId="29187"/>
    <cellStyle name="40% - Accent4 4 2 2 2 2 5 5" xfId="29188"/>
    <cellStyle name="40% - Accent4 4 2 2 2 2 6" xfId="29189"/>
    <cellStyle name="40% - Accent4 4 2 2 2 2 6 2" xfId="29190"/>
    <cellStyle name="40% - Accent4 4 2 2 2 2 6 3" xfId="29191"/>
    <cellStyle name="40% - Accent4 4 2 2 2 2 7" xfId="29192"/>
    <cellStyle name="40% - Accent4 4 2 2 2 2 7 2" xfId="29193"/>
    <cellStyle name="40% - Accent4 4 2 2 2 2 7 3" xfId="29194"/>
    <cellStyle name="40% - Accent4 4 2 2 2 2 8" xfId="29195"/>
    <cellStyle name="40% - Accent4 4 2 2 2 2 8 2" xfId="29196"/>
    <cellStyle name="40% - Accent4 4 2 2 2 2 9" xfId="29197"/>
    <cellStyle name="40% - Accent4 4 2 2 2 3" xfId="2225"/>
    <cellStyle name="40% - Accent4 4 2 2 2 3 2" xfId="29198"/>
    <cellStyle name="40% - Accent4 4 2 2 2 3 2 2" xfId="29199"/>
    <cellStyle name="40% - Accent4 4 2 2 2 3 2 2 2" xfId="29200"/>
    <cellStyle name="40% - Accent4 4 2 2 2 3 2 2 3" xfId="29201"/>
    <cellStyle name="40% - Accent4 4 2 2 2 3 2 3" xfId="29202"/>
    <cellStyle name="40% - Accent4 4 2 2 2 3 2 3 2" xfId="29203"/>
    <cellStyle name="40% - Accent4 4 2 2 2 3 2 3 3" xfId="29204"/>
    <cellStyle name="40% - Accent4 4 2 2 2 3 2 4" xfId="29205"/>
    <cellStyle name="40% - Accent4 4 2 2 2 3 2 4 2" xfId="29206"/>
    <cellStyle name="40% - Accent4 4 2 2 2 3 2 5" xfId="29207"/>
    <cellStyle name="40% - Accent4 4 2 2 2 3 2 6" xfId="29208"/>
    <cellStyle name="40% - Accent4 4 2 2 2 3 3" xfId="29209"/>
    <cellStyle name="40% - Accent4 4 2 2 2 3 3 2" xfId="29210"/>
    <cellStyle name="40% - Accent4 4 2 2 2 3 3 2 2" xfId="29211"/>
    <cellStyle name="40% - Accent4 4 2 2 2 3 3 2 3" xfId="29212"/>
    <cellStyle name="40% - Accent4 4 2 2 2 3 3 3" xfId="29213"/>
    <cellStyle name="40% - Accent4 4 2 2 2 3 3 3 2" xfId="29214"/>
    <cellStyle name="40% - Accent4 4 2 2 2 3 3 3 3" xfId="29215"/>
    <cellStyle name="40% - Accent4 4 2 2 2 3 3 4" xfId="29216"/>
    <cellStyle name="40% - Accent4 4 2 2 2 3 3 4 2" xfId="29217"/>
    <cellStyle name="40% - Accent4 4 2 2 2 3 3 5" xfId="29218"/>
    <cellStyle name="40% - Accent4 4 2 2 2 3 3 6" xfId="29219"/>
    <cellStyle name="40% - Accent4 4 2 2 2 3 4" xfId="29220"/>
    <cellStyle name="40% - Accent4 4 2 2 2 3 4 2" xfId="29221"/>
    <cellStyle name="40% - Accent4 4 2 2 2 3 4 2 2" xfId="29222"/>
    <cellStyle name="40% - Accent4 4 2 2 2 3 4 2 3" xfId="29223"/>
    <cellStyle name="40% - Accent4 4 2 2 2 3 4 3" xfId="29224"/>
    <cellStyle name="40% - Accent4 4 2 2 2 3 4 3 2" xfId="29225"/>
    <cellStyle name="40% - Accent4 4 2 2 2 3 4 4" xfId="29226"/>
    <cellStyle name="40% - Accent4 4 2 2 2 3 4 5" xfId="29227"/>
    <cellStyle name="40% - Accent4 4 2 2 2 3 5" xfId="29228"/>
    <cellStyle name="40% - Accent4 4 2 2 2 3 5 2" xfId="29229"/>
    <cellStyle name="40% - Accent4 4 2 2 2 3 5 3" xfId="29230"/>
    <cellStyle name="40% - Accent4 4 2 2 2 3 6" xfId="29231"/>
    <cellStyle name="40% - Accent4 4 2 2 2 3 6 2" xfId="29232"/>
    <cellStyle name="40% - Accent4 4 2 2 2 3 6 3" xfId="29233"/>
    <cellStyle name="40% - Accent4 4 2 2 2 3 7" xfId="29234"/>
    <cellStyle name="40% - Accent4 4 2 2 2 3 7 2" xfId="29235"/>
    <cellStyle name="40% - Accent4 4 2 2 2 3 8" xfId="29236"/>
    <cellStyle name="40% - Accent4 4 2 2 2 3 9" xfId="29237"/>
    <cellStyle name="40% - Accent4 4 2 2 2 4" xfId="29238"/>
    <cellStyle name="40% - Accent4 4 2 2 2 4 2" xfId="29239"/>
    <cellStyle name="40% - Accent4 4 2 2 2 4 2 2" xfId="29240"/>
    <cellStyle name="40% - Accent4 4 2 2 2 4 2 2 2" xfId="29241"/>
    <cellStyle name="40% - Accent4 4 2 2 2 4 2 2 3" xfId="29242"/>
    <cellStyle name="40% - Accent4 4 2 2 2 4 2 3" xfId="29243"/>
    <cellStyle name="40% - Accent4 4 2 2 2 4 2 3 2" xfId="29244"/>
    <cellStyle name="40% - Accent4 4 2 2 2 4 2 3 3" xfId="29245"/>
    <cellStyle name="40% - Accent4 4 2 2 2 4 2 4" xfId="29246"/>
    <cellStyle name="40% - Accent4 4 2 2 2 4 2 4 2" xfId="29247"/>
    <cellStyle name="40% - Accent4 4 2 2 2 4 2 5" xfId="29248"/>
    <cellStyle name="40% - Accent4 4 2 2 2 4 2 6" xfId="29249"/>
    <cellStyle name="40% - Accent4 4 2 2 2 4 3" xfId="29250"/>
    <cellStyle name="40% - Accent4 4 2 2 2 4 3 2" xfId="29251"/>
    <cellStyle name="40% - Accent4 4 2 2 2 4 3 2 2" xfId="29252"/>
    <cellStyle name="40% - Accent4 4 2 2 2 4 3 2 3" xfId="29253"/>
    <cellStyle name="40% - Accent4 4 2 2 2 4 3 3" xfId="29254"/>
    <cellStyle name="40% - Accent4 4 2 2 2 4 3 3 2" xfId="29255"/>
    <cellStyle name="40% - Accent4 4 2 2 2 4 3 3 3" xfId="29256"/>
    <cellStyle name="40% - Accent4 4 2 2 2 4 3 4" xfId="29257"/>
    <cellStyle name="40% - Accent4 4 2 2 2 4 3 4 2" xfId="29258"/>
    <cellStyle name="40% - Accent4 4 2 2 2 4 3 5" xfId="29259"/>
    <cellStyle name="40% - Accent4 4 2 2 2 4 3 6" xfId="29260"/>
    <cellStyle name="40% - Accent4 4 2 2 2 4 4" xfId="29261"/>
    <cellStyle name="40% - Accent4 4 2 2 2 4 4 2" xfId="29262"/>
    <cellStyle name="40% - Accent4 4 2 2 2 4 4 2 2" xfId="29263"/>
    <cellStyle name="40% - Accent4 4 2 2 2 4 4 2 3" xfId="29264"/>
    <cellStyle name="40% - Accent4 4 2 2 2 4 4 3" xfId="29265"/>
    <cellStyle name="40% - Accent4 4 2 2 2 4 4 3 2" xfId="29266"/>
    <cellStyle name="40% - Accent4 4 2 2 2 4 4 4" xfId="29267"/>
    <cellStyle name="40% - Accent4 4 2 2 2 4 4 5" xfId="29268"/>
    <cellStyle name="40% - Accent4 4 2 2 2 4 5" xfId="29269"/>
    <cellStyle name="40% - Accent4 4 2 2 2 4 5 2" xfId="29270"/>
    <cellStyle name="40% - Accent4 4 2 2 2 4 5 3" xfId="29271"/>
    <cellStyle name="40% - Accent4 4 2 2 2 4 6" xfId="29272"/>
    <cellStyle name="40% - Accent4 4 2 2 2 4 6 2" xfId="29273"/>
    <cellStyle name="40% - Accent4 4 2 2 2 4 6 3" xfId="29274"/>
    <cellStyle name="40% - Accent4 4 2 2 2 4 7" xfId="29275"/>
    <cellStyle name="40% - Accent4 4 2 2 2 4 7 2" xfId="29276"/>
    <cellStyle name="40% - Accent4 4 2 2 2 4 8" xfId="29277"/>
    <cellStyle name="40% - Accent4 4 2 2 2 4 9" xfId="29278"/>
    <cellStyle name="40% - Accent4 4 2 2 2 5" xfId="29279"/>
    <cellStyle name="40% - Accent4 4 2 2 2 5 2" xfId="29280"/>
    <cellStyle name="40% - Accent4 4 2 2 2 5 2 2" xfId="29281"/>
    <cellStyle name="40% - Accent4 4 2 2 2 5 2 3" xfId="29282"/>
    <cellStyle name="40% - Accent4 4 2 2 2 5 3" xfId="29283"/>
    <cellStyle name="40% - Accent4 4 2 2 2 5 3 2" xfId="29284"/>
    <cellStyle name="40% - Accent4 4 2 2 2 5 3 3" xfId="29285"/>
    <cellStyle name="40% - Accent4 4 2 2 2 5 4" xfId="29286"/>
    <cellStyle name="40% - Accent4 4 2 2 2 5 4 2" xfId="29287"/>
    <cellStyle name="40% - Accent4 4 2 2 2 5 5" xfId="29288"/>
    <cellStyle name="40% - Accent4 4 2 2 2 5 6" xfId="29289"/>
    <cellStyle name="40% - Accent4 4 2 2 2 6" xfId="29290"/>
    <cellStyle name="40% - Accent4 4 2 2 2 6 2" xfId="29291"/>
    <cellStyle name="40% - Accent4 4 2 2 2 6 2 2" xfId="29292"/>
    <cellStyle name="40% - Accent4 4 2 2 2 6 2 3" xfId="29293"/>
    <cellStyle name="40% - Accent4 4 2 2 2 6 3" xfId="29294"/>
    <cellStyle name="40% - Accent4 4 2 2 2 6 3 2" xfId="29295"/>
    <cellStyle name="40% - Accent4 4 2 2 2 6 3 3" xfId="29296"/>
    <cellStyle name="40% - Accent4 4 2 2 2 6 4" xfId="29297"/>
    <cellStyle name="40% - Accent4 4 2 2 2 6 4 2" xfId="29298"/>
    <cellStyle name="40% - Accent4 4 2 2 2 6 5" xfId="29299"/>
    <cellStyle name="40% - Accent4 4 2 2 2 6 6" xfId="29300"/>
    <cellStyle name="40% - Accent4 4 2 2 2 7" xfId="29301"/>
    <cellStyle name="40% - Accent4 4 2 2 2 7 2" xfId="29302"/>
    <cellStyle name="40% - Accent4 4 2 2 2 7 2 2" xfId="29303"/>
    <cellStyle name="40% - Accent4 4 2 2 2 7 2 3" xfId="29304"/>
    <cellStyle name="40% - Accent4 4 2 2 2 7 3" xfId="29305"/>
    <cellStyle name="40% - Accent4 4 2 2 2 7 3 2" xfId="29306"/>
    <cellStyle name="40% - Accent4 4 2 2 2 7 4" xfId="29307"/>
    <cellStyle name="40% - Accent4 4 2 2 2 7 5" xfId="29308"/>
    <cellStyle name="40% - Accent4 4 2 2 2 8" xfId="29309"/>
    <cellStyle name="40% - Accent4 4 2 2 2 8 2" xfId="29310"/>
    <cellStyle name="40% - Accent4 4 2 2 2 8 3" xfId="29311"/>
    <cellStyle name="40% - Accent4 4 2 2 2 9" xfId="29312"/>
    <cellStyle name="40% - Accent4 4 2 2 2 9 2" xfId="29313"/>
    <cellStyle name="40% - Accent4 4 2 2 2 9 3" xfId="29314"/>
    <cellStyle name="40% - Accent4 4 2 2 3" xfId="2226"/>
    <cellStyle name="40% - Accent4 4 2 2 3 10" xfId="29315"/>
    <cellStyle name="40% - Accent4 4 2 2 3 2" xfId="2227"/>
    <cellStyle name="40% - Accent4 4 2 2 3 2 2" xfId="29316"/>
    <cellStyle name="40% - Accent4 4 2 2 3 2 2 2" xfId="29317"/>
    <cellStyle name="40% - Accent4 4 2 2 3 2 2 2 2" xfId="29318"/>
    <cellStyle name="40% - Accent4 4 2 2 3 2 2 2 3" xfId="29319"/>
    <cellStyle name="40% - Accent4 4 2 2 3 2 2 3" xfId="29320"/>
    <cellStyle name="40% - Accent4 4 2 2 3 2 2 3 2" xfId="29321"/>
    <cellStyle name="40% - Accent4 4 2 2 3 2 2 3 3" xfId="29322"/>
    <cellStyle name="40% - Accent4 4 2 2 3 2 2 4" xfId="29323"/>
    <cellStyle name="40% - Accent4 4 2 2 3 2 2 4 2" xfId="29324"/>
    <cellStyle name="40% - Accent4 4 2 2 3 2 2 5" xfId="29325"/>
    <cellStyle name="40% - Accent4 4 2 2 3 2 2 6" xfId="29326"/>
    <cellStyle name="40% - Accent4 4 2 2 3 2 3" xfId="29327"/>
    <cellStyle name="40% - Accent4 4 2 2 3 2 3 2" xfId="29328"/>
    <cellStyle name="40% - Accent4 4 2 2 3 2 3 2 2" xfId="29329"/>
    <cellStyle name="40% - Accent4 4 2 2 3 2 3 2 3" xfId="29330"/>
    <cellStyle name="40% - Accent4 4 2 2 3 2 3 3" xfId="29331"/>
    <cellStyle name="40% - Accent4 4 2 2 3 2 3 3 2" xfId="29332"/>
    <cellStyle name="40% - Accent4 4 2 2 3 2 3 3 3" xfId="29333"/>
    <cellStyle name="40% - Accent4 4 2 2 3 2 3 4" xfId="29334"/>
    <cellStyle name="40% - Accent4 4 2 2 3 2 3 4 2" xfId="29335"/>
    <cellStyle name="40% - Accent4 4 2 2 3 2 3 5" xfId="29336"/>
    <cellStyle name="40% - Accent4 4 2 2 3 2 3 6" xfId="29337"/>
    <cellStyle name="40% - Accent4 4 2 2 3 2 4" xfId="29338"/>
    <cellStyle name="40% - Accent4 4 2 2 3 2 4 2" xfId="29339"/>
    <cellStyle name="40% - Accent4 4 2 2 3 2 4 2 2" xfId="29340"/>
    <cellStyle name="40% - Accent4 4 2 2 3 2 4 2 3" xfId="29341"/>
    <cellStyle name="40% - Accent4 4 2 2 3 2 4 3" xfId="29342"/>
    <cellStyle name="40% - Accent4 4 2 2 3 2 4 3 2" xfId="29343"/>
    <cellStyle name="40% - Accent4 4 2 2 3 2 4 4" xfId="29344"/>
    <cellStyle name="40% - Accent4 4 2 2 3 2 4 5" xfId="29345"/>
    <cellStyle name="40% - Accent4 4 2 2 3 2 5" xfId="29346"/>
    <cellStyle name="40% - Accent4 4 2 2 3 2 5 2" xfId="29347"/>
    <cellStyle name="40% - Accent4 4 2 2 3 2 5 3" xfId="29348"/>
    <cellStyle name="40% - Accent4 4 2 2 3 2 6" xfId="29349"/>
    <cellStyle name="40% - Accent4 4 2 2 3 2 6 2" xfId="29350"/>
    <cellStyle name="40% - Accent4 4 2 2 3 2 6 3" xfId="29351"/>
    <cellStyle name="40% - Accent4 4 2 2 3 2 7" xfId="29352"/>
    <cellStyle name="40% - Accent4 4 2 2 3 2 7 2" xfId="29353"/>
    <cellStyle name="40% - Accent4 4 2 2 3 2 8" xfId="29354"/>
    <cellStyle name="40% - Accent4 4 2 2 3 2 9" xfId="29355"/>
    <cellStyle name="40% - Accent4 4 2 2 3 3" xfId="29356"/>
    <cellStyle name="40% - Accent4 4 2 2 3 3 2" xfId="29357"/>
    <cellStyle name="40% - Accent4 4 2 2 3 3 2 2" xfId="29358"/>
    <cellStyle name="40% - Accent4 4 2 2 3 3 2 3" xfId="29359"/>
    <cellStyle name="40% - Accent4 4 2 2 3 3 3" xfId="29360"/>
    <cellStyle name="40% - Accent4 4 2 2 3 3 3 2" xfId="29361"/>
    <cellStyle name="40% - Accent4 4 2 2 3 3 3 3" xfId="29362"/>
    <cellStyle name="40% - Accent4 4 2 2 3 3 4" xfId="29363"/>
    <cellStyle name="40% - Accent4 4 2 2 3 3 4 2" xfId="29364"/>
    <cellStyle name="40% - Accent4 4 2 2 3 3 5" xfId="29365"/>
    <cellStyle name="40% - Accent4 4 2 2 3 3 6" xfId="29366"/>
    <cellStyle name="40% - Accent4 4 2 2 3 4" xfId="29367"/>
    <cellStyle name="40% - Accent4 4 2 2 3 4 2" xfId="29368"/>
    <cellStyle name="40% - Accent4 4 2 2 3 4 2 2" xfId="29369"/>
    <cellStyle name="40% - Accent4 4 2 2 3 4 2 3" xfId="29370"/>
    <cellStyle name="40% - Accent4 4 2 2 3 4 3" xfId="29371"/>
    <cellStyle name="40% - Accent4 4 2 2 3 4 3 2" xfId="29372"/>
    <cellStyle name="40% - Accent4 4 2 2 3 4 3 3" xfId="29373"/>
    <cellStyle name="40% - Accent4 4 2 2 3 4 4" xfId="29374"/>
    <cellStyle name="40% - Accent4 4 2 2 3 4 4 2" xfId="29375"/>
    <cellStyle name="40% - Accent4 4 2 2 3 4 5" xfId="29376"/>
    <cellStyle name="40% - Accent4 4 2 2 3 4 6" xfId="29377"/>
    <cellStyle name="40% - Accent4 4 2 2 3 5" xfId="29378"/>
    <cellStyle name="40% - Accent4 4 2 2 3 5 2" xfId="29379"/>
    <cellStyle name="40% - Accent4 4 2 2 3 5 2 2" xfId="29380"/>
    <cellStyle name="40% - Accent4 4 2 2 3 5 2 3" xfId="29381"/>
    <cellStyle name="40% - Accent4 4 2 2 3 5 3" xfId="29382"/>
    <cellStyle name="40% - Accent4 4 2 2 3 5 3 2" xfId="29383"/>
    <cellStyle name="40% - Accent4 4 2 2 3 5 4" xfId="29384"/>
    <cellStyle name="40% - Accent4 4 2 2 3 5 5" xfId="29385"/>
    <cellStyle name="40% - Accent4 4 2 2 3 6" xfId="29386"/>
    <cellStyle name="40% - Accent4 4 2 2 3 6 2" xfId="29387"/>
    <cellStyle name="40% - Accent4 4 2 2 3 6 3" xfId="29388"/>
    <cellStyle name="40% - Accent4 4 2 2 3 7" xfId="29389"/>
    <cellStyle name="40% - Accent4 4 2 2 3 7 2" xfId="29390"/>
    <cellStyle name="40% - Accent4 4 2 2 3 7 3" xfId="29391"/>
    <cellStyle name="40% - Accent4 4 2 2 3 8" xfId="29392"/>
    <cellStyle name="40% - Accent4 4 2 2 3 8 2" xfId="29393"/>
    <cellStyle name="40% - Accent4 4 2 2 3 9" xfId="29394"/>
    <cellStyle name="40% - Accent4 4 2 2 4" xfId="2228"/>
    <cellStyle name="40% - Accent4 4 2 2 4 2" xfId="29395"/>
    <cellStyle name="40% - Accent4 4 2 2 4 2 2" xfId="29396"/>
    <cellStyle name="40% - Accent4 4 2 2 4 2 2 2" xfId="29397"/>
    <cellStyle name="40% - Accent4 4 2 2 4 2 2 3" xfId="29398"/>
    <cellStyle name="40% - Accent4 4 2 2 4 2 3" xfId="29399"/>
    <cellStyle name="40% - Accent4 4 2 2 4 2 3 2" xfId="29400"/>
    <cellStyle name="40% - Accent4 4 2 2 4 2 3 3" xfId="29401"/>
    <cellStyle name="40% - Accent4 4 2 2 4 2 4" xfId="29402"/>
    <cellStyle name="40% - Accent4 4 2 2 4 2 4 2" xfId="29403"/>
    <cellStyle name="40% - Accent4 4 2 2 4 2 5" xfId="29404"/>
    <cellStyle name="40% - Accent4 4 2 2 4 2 6" xfId="29405"/>
    <cellStyle name="40% - Accent4 4 2 2 4 3" xfId="29406"/>
    <cellStyle name="40% - Accent4 4 2 2 4 3 2" xfId="29407"/>
    <cellStyle name="40% - Accent4 4 2 2 4 3 2 2" xfId="29408"/>
    <cellStyle name="40% - Accent4 4 2 2 4 3 2 3" xfId="29409"/>
    <cellStyle name="40% - Accent4 4 2 2 4 3 3" xfId="29410"/>
    <cellStyle name="40% - Accent4 4 2 2 4 3 3 2" xfId="29411"/>
    <cellStyle name="40% - Accent4 4 2 2 4 3 3 3" xfId="29412"/>
    <cellStyle name="40% - Accent4 4 2 2 4 3 4" xfId="29413"/>
    <cellStyle name="40% - Accent4 4 2 2 4 3 4 2" xfId="29414"/>
    <cellStyle name="40% - Accent4 4 2 2 4 3 5" xfId="29415"/>
    <cellStyle name="40% - Accent4 4 2 2 4 3 6" xfId="29416"/>
    <cellStyle name="40% - Accent4 4 2 2 4 4" xfId="29417"/>
    <cellStyle name="40% - Accent4 4 2 2 4 4 2" xfId="29418"/>
    <cellStyle name="40% - Accent4 4 2 2 4 4 2 2" xfId="29419"/>
    <cellStyle name="40% - Accent4 4 2 2 4 4 2 3" xfId="29420"/>
    <cellStyle name="40% - Accent4 4 2 2 4 4 3" xfId="29421"/>
    <cellStyle name="40% - Accent4 4 2 2 4 4 3 2" xfId="29422"/>
    <cellStyle name="40% - Accent4 4 2 2 4 4 4" xfId="29423"/>
    <cellStyle name="40% - Accent4 4 2 2 4 4 5" xfId="29424"/>
    <cellStyle name="40% - Accent4 4 2 2 4 5" xfId="29425"/>
    <cellStyle name="40% - Accent4 4 2 2 4 5 2" xfId="29426"/>
    <cellStyle name="40% - Accent4 4 2 2 4 5 3" xfId="29427"/>
    <cellStyle name="40% - Accent4 4 2 2 4 6" xfId="29428"/>
    <cellStyle name="40% - Accent4 4 2 2 4 6 2" xfId="29429"/>
    <cellStyle name="40% - Accent4 4 2 2 4 6 3" xfId="29430"/>
    <cellStyle name="40% - Accent4 4 2 2 4 7" xfId="29431"/>
    <cellStyle name="40% - Accent4 4 2 2 4 7 2" xfId="29432"/>
    <cellStyle name="40% - Accent4 4 2 2 4 8" xfId="29433"/>
    <cellStyle name="40% - Accent4 4 2 2 4 9" xfId="29434"/>
    <cellStyle name="40% - Accent4 4 2 2 5" xfId="29435"/>
    <cellStyle name="40% - Accent4 4 2 2 5 2" xfId="29436"/>
    <cellStyle name="40% - Accent4 4 2 2 5 2 2" xfId="29437"/>
    <cellStyle name="40% - Accent4 4 2 2 5 2 2 2" xfId="29438"/>
    <cellStyle name="40% - Accent4 4 2 2 5 2 2 3" xfId="29439"/>
    <cellStyle name="40% - Accent4 4 2 2 5 2 3" xfId="29440"/>
    <cellStyle name="40% - Accent4 4 2 2 5 2 3 2" xfId="29441"/>
    <cellStyle name="40% - Accent4 4 2 2 5 2 3 3" xfId="29442"/>
    <cellStyle name="40% - Accent4 4 2 2 5 2 4" xfId="29443"/>
    <cellStyle name="40% - Accent4 4 2 2 5 2 4 2" xfId="29444"/>
    <cellStyle name="40% - Accent4 4 2 2 5 2 5" xfId="29445"/>
    <cellStyle name="40% - Accent4 4 2 2 5 2 6" xfId="29446"/>
    <cellStyle name="40% - Accent4 4 2 2 5 3" xfId="29447"/>
    <cellStyle name="40% - Accent4 4 2 2 5 3 2" xfId="29448"/>
    <cellStyle name="40% - Accent4 4 2 2 5 3 2 2" xfId="29449"/>
    <cellStyle name="40% - Accent4 4 2 2 5 3 2 3" xfId="29450"/>
    <cellStyle name="40% - Accent4 4 2 2 5 3 3" xfId="29451"/>
    <cellStyle name="40% - Accent4 4 2 2 5 3 3 2" xfId="29452"/>
    <cellStyle name="40% - Accent4 4 2 2 5 3 3 3" xfId="29453"/>
    <cellStyle name="40% - Accent4 4 2 2 5 3 4" xfId="29454"/>
    <cellStyle name="40% - Accent4 4 2 2 5 3 4 2" xfId="29455"/>
    <cellStyle name="40% - Accent4 4 2 2 5 3 5" xfId="29456"/>
    <cellStyle name="40% - Accent4 4 2 2 5 3 6" xfId="29457"/>
    <cellStyle name="40% - Accent4 4 2 2 5 4" xfId="29458"/>
    <cellStyle name="40% - Accent4 4 2 2 5 4 2" xfId="29459"/>
    <cellStyle name="40% - Accent4 4 2 2 5 4 2 2" xfId="29460"/>
    <cellStyle name="40% - Accent4 4 2 2 5 4 2 3" xfId="29461"/>
    <cellStyle name="40% - Accent4 4 2 2 5 4 3" xfId="29462"/>
    <cellStyle name="40% - Accent4 4 2 2 5 4 3 2" xfId="29463"/>
    <cellStyle name="40% - Accent4 4 2 2 5 4 4" xfId="29464"/>
    <cellStyle name="40% - Accent4 4 2 2 5 4 5" xfId="29465"/>
    <cellStyle name="40% - Accent4 4 2 2 5 5" xfId="29466"/>
    <cellStyle name="40% - Accent4 4 2 2 5 5 2" xfId="29467"/>
    <cellStyle name="40% - Accent4 4 2 2 5 5 3" xfId="29468"/>
    <cellStyle name="40% - Accent4 4 2 2 5 6" xfId="29469"/>
    <cellStyle name="40% - Accent4 4 2 2 5 6 2" xfId="29470"/>
    <cellStyle name="40% - Accent4 4 2 2 5 6 3" xfId="29471"/>
    <cellStyle name="40% - Accent4 4 2 2 5 7" xfId="29472"/>
    <cellStyle name="40% - Accent4 4 2 2 5 7 2" xfId="29473"/>
    <cellStyle name="40% - Accent4 4 2 2 5 8" xfId="29474"/>
    <cellStyle name="40% - Accent4 4 2 2 5 9" xfId="29475"/>
    <cellStyle name="40% - Accent4 4 2 2 6" xfId="29476"/>
    <cellStyle name="40% - Accent4 4 2 2 6 2" xfId="29477"/>
    <cellStyle name="40% - Accent4 4 2 2 6 2 2" xfId="29478"/>
    <cellStyle name="40% - Accent4 4 2 2 6 2 3" xfId="29479"/>
    <cellStyle name="40% - Accent4 4 2 2 6 3" xfId="29480"/>
    <cellStyle name="40% - Accent4 4 2 2 6 3 2" xfId="29481"/>
    <cellStyle name="40% - Accent4 4 2 2 6 3 3" xfId="29482"/>
    <cellStyle name="40% - Accent4 4 2 2 6 4" xfId="29483"/>
    <cellStyle name="40% - Accent4 4 2 2 6 4 2" xfId="29484"/>
    <cellStyle name="40% - Accent4 4 2 2 6 5" xfId="29485"/>
    <cellStyle name="40% - Accent4 4 2 2 6 6" xfId="29486"/>
    <cellStyle name="40% - Accent4 4 2 2 7" xfId="29487"/>
    <cellStyle name="40% - Accent4 4 2 2 7 2" xfId="29488"/>
    <cellStyle name="40% - Accent4 4 2 2 7 2 2" xfId="29489"/>
    <cellStyle name="40% - Accent4 4 2 2 7 2 3" xfId="29490"/>
    <cellStyle name="40% - Accent4 4 2 2 7 3" xfId="29491"/>
    <cellStyle name="40% - Accent4 4 2 2 7 3 2" xfId="29492"/>
    <cellStyle name="40% - Accent4 4 2 2 7 3 3" xfId="29493"/>
    <cellStyle name="40% - Accent4 4 2 2 7 4" xfId="29494"/>
    <cellStyle name="40% - Accent4 4 2 2 7 4 2" xfId="29495"/>
    <cellStyle name="40% - Accent4 4 2 2 7 5" xfId="29496"/>
    <cellStyle name="40% - Accent4 4 2 2 7 6" xfId="29497"/>
    <cellStyle name="40% - Accent4 4 2 2 8" xfId="29498"/>
    <cellStyle name="40% - Accent4 4 2 2 8 2" xfId="29499"/>
    <cellStyle name="40% - Accent4 4 2 2 8 2 2" xfId="29500"/>
    <cellStyle name="40% - Accent4 4 2 2 8 2 3" xfId="29501"/>
    <cellStyle name="40% - Accent4 4 2 2 8 3" xfId="29502"/>
    <cellStyle name="40% - Accent4 4 2 2 8 3 2" xfId="29503"/>
    <cellStyle name="40% - Accent4 4 2 2 8 4" xfId="29504"/>
    <cellStyle name="40% - Accent4 4 2 2 8 5" xfId="29505"/>
    <cellStyle name="40% - Accent4 4 2 2 9" xfId="29506"/>
    <cellStyle name="40% - Accent4 4 2 2 9 2" xfId="29507"/>
    <cellStyle name="40% - Accent4 4 2 2 9 3" xfId="29508"/>
    <cellStyle name="40% - Accent4 4 2 3" xfId="2229"/>
    <cellStyle name="40% - Accent4 4 2 3 10" xfId="29509"/>
    <cellStyle name="40% - Accent4 4 2 3 10 2" xfId="29510"/>
    <cellStyle name="40% - Accent4 4 2 3 11" xfId="29511"/>
    <cellStyle name="40% - Accent4 4 2 3 12" xfId="29512"/>
    <cellStyle name="40% - Accent4 4 2 3 2" xfId="2230"/>
    <cellStyle name="40% - Accent4 4 2 3 2 10" xfId="29513"/>
    <cellStyle name="40% - Accent4 4 2 3 2 2" xfId="2231"/>
    <cellStyle name="40% - Accent4 4 2 3 2 2 2" xfId="29514"/>
    <cellStyle name="40% - Accent4 4 2 3 2 2 2 2" xfId="29515"/>
    <cellStyle name="40% - Accent4 4 2 3 2 2 2 2 2" xfId="29516"/>
    <cellStyle name="40% - Accent4 4 2 3 2 2 2 2 3" xfId="29517"/>
    <cellStyle name="40% - Accent4 4 2 3 2 2 2 3" xfId="29518"/>
    <cellStyle name="40% - Accent4 4 2 3 2 2 2 3 2" xfId="29519"/>
    <cellStyle name="40% - Accent4 4 2 3 2 2 2 3 3" xfId="29520"/>
    <cellStyle name="40% - Accent4 4 2 3 2 2 2 4" xfId="29521"/>
    <cellStyle name="40% - Accent4 4 2 3 2 2 2 4 2" xfId="29522"/>
    <cellStyle name="40% - Accent4 4 2 3 2 2 2 5" xfId="29523"/>
    <cellStyle name="40% - Accent4 4 2 3 2 2 2 6" xfId="29524"/>
    <cellStyle name="40% - Accent4 4 2 3 2 2 3" xfId="29525"/>
    <cellStyle name="40% - Accent4 4 2 3 2 2 3 2" xfId="29526"/>
    <cellStyle name="40% - Accent4 4 2 3 2 2 3 2 2" xfId="29527"/>
    <cellStyle name="40% - Accent4 4 2 3 2 2 3 2 3" xfId="29528"/>
    <cellStyle name="40% - Accent4 4 2 3 2 2 3 3" xfId="29529"/>
    <cellStyle name="40% - Accent4 4 2 3 2 2 3 3 2" xfId="29530"/>
    <cellStyle name="40% - Accent4 4 2 3 2 2 3 3 3" xfId="29531"/>
    <cellStyle name="40% - Accent4 4 2 3 2 2 3 4" xfId="29532"/>
    <cellStyle name="40% - Accent4 4 2 3 2 2 3 4 2" xfId="29533"/>
    <cellStyle name="40% - Accent4 4 2 3 2 2 3 5" xfId="29534"/>
    <cellStyle name="40% - Accent4 4 2 3 2 2 3 6" xfId="29535"/>
    <cellStyle name="40% - Accent4 4 2 3 2 2 4" xfId="29536"/>
    <cellStyle name="40% - Accent4 4 2 3 2 2 4 2" xfId="29537"/>
    <cellStyle name="40% - Accent4 4 2 3 2 2 4 2 2" xfId="29538"/>
    <cellStyle name="40% - Accent4 4 2 3 2 2 4 2 3" xfId="29539"/>
    <cellStyle name="40% - Accent4 4 2 3 2 2 4 3" xfId="29540"/>
    <cellStyle name="40% - Accent4 4 2 3 2 2 4 3 2" xfId="29541"/>
    <cellStyle name="40% - Accent4 4 2 3 2 2 4 4" xfId="29542"/>
    <cellStyle name="40% - Accent4 4 2 3 2 2 4 5" xfId="29543"/>
    <cellStyle name="40% - Accent4 4 2 3 2 2 5" xfId="29544"/>
    <cellStyle name="40% - Accent4 4 2 3 2 2 5 2" xfId="29545"/>
    <cellStyle name="40% - Accent4 4 2 3 2 2 5 3" xfId="29546"/>
    <cellStyle name="40% - Accent4 4 2 3 2 2 6" xfId="29547"/>
    <cellStyle name="40% - Accent4 4 2 3 2 2 6 2" xfId="29548"/>
    <cellStyle name="40% - Accent4 4 2 3 2 2 6 3" xfId="29549"/>
    <cellStyle name="40% - Accent4 4 2 3 2 2 7" xfId="29550"/>
    <cellStyle name="40% - Accent4 4 2 3 2 2 7 2" xfId="29551"/>
    <cellStyle name="40% - Accent4 4 2 3 2 2 8" xfId="29552"/>
    <cellStyle name="40% - Accent4 4 2 3 2 2 9" xfId="29553"/>
    <cellStyle name="40% - Accent4 4 2 3 2 3" xfId="29554"/>
    <cellStyle name="40% - Accent4 4 2 3 2 3 2" xfId="29555"/>
    <cellStyle name="40% - Accent4 4 2 3 2 3 2 2" xfId="29556"/>
    <cellStyle name="40% - Accent4 4 2 3 2 3 2 3" xfId="29557"/>
    <cellStyle name="40% - Accent4 4 2 3 2 3 3" xfId="29558"/>
    <cellStyle name="40% - Accent4 4 2 3 2 3 3 2" xfId="29559"/>
    <cellStyle name="40% - Accent4 4 2 3 2 3 3 3" xfId="29560"/>
    <cellStyle name="40% - Accent4 4 2 3 2 3 4" xfId="29561"/>
    <cellStyle name="40% - Accent4 4 2 3 2 3 4 2" xfId="29562"/>
    <cellStyle name="40% - Accent4 4 2 3 2 3 5" xfId="29563"/>
    <cellStyle name="40% - Accent4 4 2 3 2 3 6" xfId="29564"/>
    <cellStyle name="40% - Accent4 4 2 3 2 4" xfId="29565"/>
    <cellStyle name="40% - Accent4 4 2 3 2 4 2" xfId="29566"/>
    <cellStyle name="40% - Accent4 4 2 3 2 4 2 2" xfId="29567"/>
    <cellStyle name="40% - Accent4 4 2 3 2 4 2 3" xfId="29568"/>
    <cellStyle name="40% - Accent4 4 2 3 2 4 3" xfId="29569"/>
    <cellStyle name="40% - Accent4 4 2 3 2 4 3 2" xfId="29570"/>
    <cellStyle name="40% - Accent4 4 2 3 2 4 3 3" xfId="29571"/>
    <cellStyle name="40% - Accent4 4 2 3 2 4 4" xfId="29572"/>
    <cellStyle name="40% - Accent4 4 2 3 2 4 4 2" xfId="29573"/>
    <cellStyle name="40% - Accent4 4 2 3 2 4 5" xfId="29574"/>
    <cellStyle name="40% - Accent4 4 2 3 2 4 6" xfId="29575"/>
    <cellStyle name="40% - Accent4 4 2 3 2 5" xfId="29576"/>
    <cellStyle name="40% - Accent4 4 2 3 2 5 2" xfId="29577"/>
    <cellStyle name="40% - Accent4 4 2 3 2 5 2 2" xfId="29578"/>
    <cellStyle name="40% - Accent4 4 2 3 2 5 2 3" xfId="29579"/>
    <cellStyle name="40% - Accent4 4 2 3 2 5 3" xfId="29580"/>
    <cellStyle name="40% - Accent4 4 2 3 2 5 3 2" xfId="29581"/>
    <cellStyle name="40% - Accent4 4 2 3 2 5 4" xfId="29582"/>
    <cellStyle name="40% - Accent4 4 2 3 2 5 5" xfId="29583"/>
    <cellStyle name="40% - Accent4 4 2 3 2 6" xfId="29584"/>
    <cellStyle name="40% - Accent4 4 2 3 2 6 2" xfId="29585"/>
    <cellStyle name="40% - Accent4 4 2 3 2 6 3" xfId="29586"/>
    <cellStyle name="40% - Accent4 4 2 3 2 7" xfId="29587"/>
    <cellStyle name="40% - Accent4 4 2 3 2 7 2" xfId="29588"/>
    <cellStyle name="40% - Accent4 4 2 3 2 7 3" xfId="29589"/>
    <cellStyle name="40% - Accent4 4 2 3 2 8" xfId="29590"/>
    <cellStyle name="40% - Accent4 4 2 3 2 8 2" xfId="29591"/>
    <cellStyle name="40% - Accent4 4 2 3 2 9" xfId="29592"/>
    <cellStyle name="40% - Accent4 4 2 3 3" xfId="2232"/>
    <cellStyle name="40% - Accent4 4 2 3 3 2" xfId="29593"/>
    <cellStyle name="40% - Accent4 4 2 3 3 2 2" xfId="29594"/>
    <cellStyle name="40% - Accent4 4 2 3 3 2 2 2" xfId="29595"/>
    <cellStyle name="40% - Accent4 4 2 3 3 2 2 3" xfId="29596"/>
    <cellStyle name="40% - Accent4 4 2 3 3 2 3" xfId="29597"/>
    <cellStyle name="40% - Accent4 4 2 3 3 2 3 2" xfId="29598"/>
    <cellStyle name="40% - Accent4 4 2 3 3 2 3 3" xfId="29599"/>
    <cellStyle name="40% - Accent4 4 2 3 3 2 4" xfId="29600"/>
    <cellStyle name="40% - Accent4 4 2 3 3 2 4 2" xfId="29601"/>
    <cellStyle name="40% - Accent4 4 2 3 3 2 5" xfId="29602"/>
    <cellStyle name="40% - Accent4 4 2 3 3 2 6" xfId="29603"/>
    <cellStyle name="40% - Accent4 4 2 3 3 3" xfId="29604"/>
    <cellStyle name="40% - Accent4 4 2 3 3 3 2" xfId="29605"/>
    <cellStyle name="40% - Accent4 4 2 3 3 3 2 2" xfId="29606"/>
    <cellStyle name="40% - Accent4 4 2 3 3 3 2 3" xfId="29607"/>
    <cellStyle name="40% - Accent4 4 2 3 3 3 3" xfId="29608"/>
    <cellStyle name="40% - Accent4 4 2 3 3 3 3 2" xfId="29609"/>
    <cellStyle name="40% - Accent4 4 2 3 3 3 3 3" xfId="29610"/>
    <cellStyle name="40% - Accent4 4 2 3 3 3 4" xfId="29611"/>
    <cellStyle name="40% - Accent4 4 2 3 3 3 4 2" xfId="29612"/>
    <cellStyle name="40% - Accent4 4 2 3 3 3 5" xfId="29613"/>
    <cellStyle name="40% - Accent4 4 2 3 3 3 6" xfId="29614"/>
    <cellStyle name="40% - Accent4 4 2 3 3 4" xfId="29615"/>
    <cellStyle name="40% - Accent4 4 2 3 3 4 2" xfId="29616"/>
    <cellStyle name="40% - Accent4 4 2 3 3 4 2 2" xfId="29617"/>
    <cellStyle name="40% - Accent4 4 2 3 3 4 2 3" xfId="29618"/>
    <cellStyle name="40% - Accent4 4 2 3 3 4 3" xfId="29619"/>
    <cellStyle name="40% - Accent4 4 2 3 3 4 3 2" xfId="29620"/>
    <cellStyle name="40% - Accent4 4 2 3 3 4 4" xfId="29621"/>
    <cellStyle name="40% - Accent4 4 2 3 3 4 5" xfId="29622"/>
    <cellStyle name="40% - Accent4 4 2 3 3 5" xfId="29623"/>
    <cellStyle name="40% - Accent4 4 2 3 3 5 2" xfId="29624"/>
    <cellStyle name="40% - Accent4 4 2 3 3 5 3" xfId="29625"/>
    <cellStyle name="40% - Accent4 4 2 3 3 6" xfId="29626"/>
    <cellStyle name="40% - Accent4 4 2 3 3 6 2" xfId="29627"/>
    <cellStyle name="40% - Accent4 4 2 3 3 6 3" xfId="29628"/>
    <cellStyle name="40% - Accent4 4 2 3 3 7" xfId="29629"/>
    <cellStyle name="40% - Accent4 4 2 3 3 7 2" xfId="29630"/>
    <cellStyle name="40% - Accent4 4 2 3 3 8" xfId="29631"/>
    <cellStyle name="40% - Accent4 4 2 3 3 9" xfId="29632"/>
    <cellStyle name="40% - Accent4 4 2 3 4" xfId="29633"/>
    <cellStyle name="40% - Accent4 4 2 3 4 2" xfId="29634"/>
    <cellStyle name="40% - Accent4 4 2 3 4 2 2" xfId="29635"/>
    <cellStyle name="40% - Accent4 4 2 3 4 2 2 2" xfId="29636"/>
    <cellStyle name="40% - Accent4 4 2 3 4 2 2 3" xfId="29637"/>
    <cellStyle name="40% - Accent4 4 2 3 4 2 3" xfId="29638"/>
    <cellStyle name="40% - Accent4 4 2 3 4 2 3 2" xfId="29639"/>
    <cellStyle name="40% - Accent4 4 2 3 4 2 3 3" xfId="29640"/>
    <cellStyle name="40% - Accent4 4 2 3 4 2 4" xfId="29641"/>
    <cellStyle name="40% - Accent4 4 2 3 4 2 4 2" xfId="29642"/>
    <cellStyle name="40% - Accent4 4 2 3 4 2 5" xfId="29643"/>
    <cellStyle name="40% - Accent4 4 2 3 4 2 6" xfId="29644"/>
    <cellStyle name="40% - Accent4 4 2 3 4 3" xfId="29645"/>
    <cellStyle name="40% - Accent4 4 2 3 4 3 2" xfId="29646"/>
    <cellStyle name="40% - Accent4 4 2 3 4 3 2 2" xfId="29647"/>
    <cellStyle name="40% - Accent4 4 2 3 4 3 2 3" xfId="29648"/>
    <cellStyle name="40% - Accent4 4 2 3 4 3 3" xfId="29649"/>
    <cellStyle name="40% - Accent4 4 2 3 4 3 3 2" xfId="29650"/>
    <cellStyle name="40% - Accent4 4 2 3 4 3 3 3" xfId="29651"/>
    <cellStyle name="40% - Accent4 4 2 3 4 3 4" xfId="29652"/>
    <cellStyle name="40% - Accent4 4 2 3 4 3 4 2" xfId="29653"/>
    <cellStyle name="40% - Accent4 4 2 3 4 3 5" xfId="29654"/>
    <cellStyle name="40% - Accent4 4 2 3 4 3 6" xfId="29655"/>
    <cellStyle name="40% - Accent4 4 2 3 4 4" xfId="29656"/>
    <cellStyle name="40% - Accent4 4 2 3 4 4 2" xfId="29657"/>
    <cellStyle name="40% - Accent4 4 2 3 4 4 2 2" xfId="29658"/>
    <cellStyle name="40% - Accent4 4 2 3 4 4 2 3" xfId="29659"/>
    <cellStyle name="40% - Accent4 4 2 3 4 4 3" xfId="29660"/>
    <cellStyle name="40% - Accent4 4 2 3 4 4 3 2" xfId="29661"/>
    <cellStyle name="40% - Accent4 4 2 3 4 4 4" xfId="29662"/>
    <cellStyle name="40% - Accent4 4 2 3 4 4 5" xfId="29663"/>
    <cellStyle name="40% - Accent4 4 2 3 4 5" xfId="29664"/>
    <cellStyle name="40% - Accent4 4 2 3 4 5 2" xfId="29665"/>
    <cellStyle name="40% - Accent4 4 2 3 4 5 3" xfId="29666"/>
    <cellStyle name="40% - Accent4 4 2 3 4 6" xfId="29667"/>
    <cellStyle name="40% - Accent4 4 2 3 4 6 2" xfId="29668"/>
    <cellStyle name="40% - Accent4 4 2 3 4 6 3" xfId="29669"/>
    <cellStyle name="40% - Accent4 4 2 3 4 7" xfId="29670"/>
    <cellStyle name="40% - Accent4 4 2 3 4 7 2" xfId="29671"/>
    <cellStyle name="40% - Accent4 4 2 3 4 8" xfId="29672"/>
    <cellStyle name="40% - Accent4 4 2 3 4 9" xfId="29673"/>
    <cellStyle name="40% - Accent4 4 2 3 5" xfId="29674"/>
    <cellStyle name="40% - Accent4 4 2 3 5 2" xfId="29675"/>
    <cellStyle name="40% - Accent4 4 2 3 5 2 2" xfId="29676"/>
    <cellStyle name="40% - Accent4 4 2 3 5 2 3" xfId="29677"/>
    <cellStyle name="40% - Accent4 4 2 3 5 3" xfId="29678"/>
    <cellStyle name="40% - Accent4 4 2 3 5 3 2" xfId="29679"/>
    <cellStyle name="40% - Accent4 4 2 3 5 3 3" xfId="29680"/>
    <cellStyle name="40% - Accent4 4 2 3 5 4" xfId="29681"/>
    <cellStyle name="40% - Accent4 4 2 3 5 4 2" xfId="29682"/>
    <cellStyle name="40% - Accent4 4 2 3 5 5" xfId="29683"/>
    <cellStyle name="40% - Accent4 4 2 3 5 6" xfId="29684"/>
    <cellStyle name="40% - Accent4 4 2 3 6" xfId="29685"/>
    <cellStyle name="40% - Accent4 4 2 3 6 2" xfId="29686"/>
    <cellStyle name="40% - Accent4 4 2 3 6 2 2" xfId="29687"/>
    <cellStyle name="40% - Accent4 4 2 3 6 2 3" xfId="29688"/>
    <cellStyle name="40% - Accent4 4 2 3 6 3" xfId="29689"/>
    <cellStyle name="40% - Accent4 4 2 3 6 3 2" xfId="29690"/>
    <cellStyle name="40% - Accent4 4 2 3 6 3 3" xfId="29691"/>
    <cellStyle name="40% - Accent4 4 2 3 6 4" xfId="29692"/>
    <cellStyle name="40% - Accent4 4 2 3 6 4 2" xfId="29693"/>
    <cellStyle name="40% - Accent4 4 2 3 6 5" xfId="29694"/>
    <cellStyle name="40% - Accent4 4 2 3 6 6" xfId="29695"/>
    <cellStyle name="40% - Accent4 4 2 3 7" xfId="29696"/>
    <cellStyle name="40% - Accent4 4 2 3 7 2" xfId="29697"/>
    <cellStyle name="40% - Accent4 4 2 3 7 2 2" xfId="29698"/>
    <cellStyle name="40% - Accent4 4 2 3 7 2 3" xfId="29699"/>
    <cellStyle name="40% - Accent4 4 2 3 7 3" xfId="29700"/>
    <cellStyle name="40% - Accent4 4 2 3 7 3 2" xfId="29701"/>
    <cellStyle name="40% - Accent4 4 2 3 7 4" xfId="29702"/>
    <cellStyle name="40% - Accent4 4 2 3 7 5" xfId="29703"/>
    <cellStyle name="40% - Accent4 4 2 3 8" xfId="29704"/>
    <cellStyle name="40% - Accent4 4 2 3 8 2" xfId="29705"/>
    <cellStyle name="40% - Accent4 4 2 3 8 3" xfId="29706"/>
    <cellStyle name="40% - Accent4 4 2 3 9" xfId="29707"/>
    <cellStyle name="40% - Accent4 4 2 3 9 2" xfId="29708"/>
    <cellStyle name="40% - Accent4 4 2 3 9 3" xfId="29709"/>
    <cellStyle name="40% - Accent4 4 2 4" xfId="2233"/>
    <cellStyle name="40% - Accent4 4 2 4 10" xfId="29710"/>
    <cellStyle name="40% - Accent4 4 2 4 2" xfId="2234"/>
    <cellStyle name="40% - Accent4 4 2 4 2 2" xfId="29711"/>
    <cellStyle name="40% - Accent4 4 2 4 2 2 2" xfId="29712"/>
    <cellStyle name="40% - Accent4 4 2 4 2 2 2 2" xfId="29713"/>
    <cellStyle name="40% - Accent4 4 2 4 2 2 2 3" xfId="29714"/>
    <cellStyle name="40% - Accent4 4 2 4 2 2 3" xfId="29715"/>
    <cellStyle name="40% - Accent4 4 2 4 2 2 3 2" xfId="29716"/>
    <cellStyle name="40% - Accent4 4 2 4 2 2 3 3" xfId="29717"/>
    <cellStyle name="40% - Accent4 4 2 4 2 2 4" xfId="29718"/>
    <cellStyle name="40% - Accent4 4 2 4 2 2 4 2" xfId="29719"/>
    <cellStyle name="40% - Accent4 4 2 4 2 2 5" xfId="29720"/>
    <cellStyle name="40% - Accent4 4 2 4 2 2 6" xfId="29721"/>
    <cellStyle name="40% - Accent4 4 2 4 2 3" xfId="29722"/>
    <cellStyle name="40% - Accent4 4 2 4 2 3 2" xfId="29723"/>
    <cellStyle name="40% - Accent4 4 2 4 2 3 2 2" xfId="29724"/>
    <cellStyle name="40% - Accent4 4 2 4 2 3 2 3" xfId="29725"/>
    <cellStyle name="40% - Accent4 4 2 4 2 3 3" xfId="29726"/>
    <cellStyle name="40% - Accent4 4 2 4 2 3 3 2" xfId="29727"/>
    <cellStyle name="40% - Accent4 4 2 4 2 3 3 3" xfId="29728"/>
    <cellStyle name="40% - Accent4 4 2 4 2 3 4" xfId="29729"/>
    <cellStyle name="40% - Accent4 4 2 4 2 3 4 2" xfId="29730"/>
    <cellStyle name="40% - Accent4 4 2 4 2 3 5" xfId="29731"/>
    <cellStyle name="40% - Accent4 4 2 4 2 3 6" xfId="29732"/>
    <cellStyle name="40% - Accent4 4 2 4 2 4" xfId="29733"/>
    <cellStyle name="40% - Accent4 4 2 4 2 4 2" xfId="29734"/>
    <cellStyle name="40% - Accent4 4 2 4 2 4 2 2" xfId="29735"/>
    <cellStyle name="40% - Accent4 4 2 4 2 4 2 3" xfId="29736"/>
    <cellStyle name="40% - Accent4 4 2 4 2 4 3" xfId="29737"/>
    <cellStyle name="40% - Accent4 4 2 4 2 4 3 2" xfId="29738"/>
    <cellStyle name="40% - Accent4 4 2 4 2 4 4" xfId="29739"/>
    <cellStyle name="40% - Accent4 4 2 4 2 4 5" xfId="29740"/>
    <cellStyle name="40% - Accent4 4 2 4 2 5" xfId="29741"/>
    <cellStyle name="40% - Accent4 4 2 4 2 5 2" xfId="29742"/>
    <cellStyle name="40% - Accent4 4 2 4 2 5 3" xfId="29743"/>
    <cellStyle name="40% - Accent4 4 2 4 2 6" xfId="29744"/>
    <cellStyle name="40% - Accent4 4 2 4 2 6 2" xfId="29745"/>
    <cellStyle name="40% - Accent4 4 2 4 2 6 3" xfId="29746"/>
    <cellStyle name="40% - Accent4 4 2 4 2 7" xfId="29747"/>
    <cellStyle name="40% - Accent4 4 2 4 2 7 2" xfId="29748"/>
    <cellStyle name="40% - Accent4 4 2 4 2 8" xfId="29749"/>
    <cellStyle name="40% - Accent4 4 2 4 2 9" xfId="29750"/>
    <cellStyle name="40% - Accent4 4 2 4 3" xfId="29751"/>
    <cellStyle name="40% - Accent4 4 2 4 3 2" xfId="29752"/>
    <cellStyle name="40% - Accent4 4 2 4 3 2 2" xfId="29753"/>
    <cellStyle name="40% - Accent4 4 2 4 3 2 3" xfId="29754"/>
    <cellStyle name="40% - Accent4 4 2 4 3 3" xfId="29755"/>
    <cellStyle name="40% - Accent4 4 2 4 3 3 2" xfId="29756"/>
    <cellStyle name="40% - Accent4 4 2 4 3 3 3" xfId="29757"/>
    <cellStyle name="40% - Accent4 4 2 4 3 4" xfId="29758"/>
    <cellStyle name="40% - Accent4 4 2 4 3 4 2" xfId="29759"/>
    <cellStyle name="40% - Accent4 4 2 4 3 5" xfId="29760"/>
    <cellStyle name="40% - Accent4 4 2 4 3 6" xfId="29761"/>
    <cellStyle name="40% - Accent4 4 2 4 4" xfId="29762"/>
    <cellStyle name="40% - Accent4 4 2 4 4 2" xfId="29763"/>
    <cellStyle name="40% - Accent4 4 2 4 4 2 2" xfId="29764"/>
    <cellStyle name="40% - Accent4 4 2 4 4 2 3" xfId="29765"/>
    <cellStyle name="40% - Accent4 4 2 4 4 3" xfId="29766"/>
    <cellStyle name="40% - Accent4 4 2 4 4 3 2" xfId="29767"/>
    <cellStyle name="40% - Accent4 4 2 4 4 3 3" xfId="29768"/>
    <cellStyle name="40% - Accent4 4 2 4 4 4" xfId="29769"/>
    <cellStyle name="40% - Accent4 4 2 4 4 4 2" xfId="29770"/>
    <cellStyle name="40% - Accent4 4 2 4 4 5" xfId="29771"/>
    <cellStyle name="40% - Accent4 4 2 4 4 6" xfId="29772"/>
    <cellStyle name="40% - Accent4 4 2 4 5" xfId="29773"/>
    <cellStyle name="40% - Accent4 4 2 4 5 2" xfId="29774"/>
    <cellStyle name="40% - Accent4 4 2 4 5 2 2" xfId="29775"/>
    <cellStyle name="40% - Accent4 4 2 4 5 2 3" xfId="29776"/>
    <cellStyle name="40% - Accent4 4 2 4 5 3" xfId="29777"/>
    <cellStyle name="40% - Accent4 4 2 4 5 3 2" xfId="29778"/>
    <cellStyle name="40% - Accent4 4 2 4 5 4" xfId="29779"/>
    <cellStyle name="40% - Accent4 4 2 4 5 5" xfId="29780"/>
    <cellStyle name="40% - Accent4 4 2 4 6" xfId="29781"/>
    <cellStyle name="40% - Accent4 4 2 4 6 2" xfId="29782"/>
    <cellStyle name="40% - Accent4 4 2 4 6 3" xfId="29783"/>
    <cellStyle name="40% - Accent4 4 2 4 7" xfId="29784"/>
    <cellStyle name="40% - Accent4 4 2 4 7 2" xfId="29785"/>
    <cellStyle name="40% - Accent4 4 2 4 7 3" xfId="29786"/>
    <cellStyle name="40% - Accent4 4 2 4 8" xfId="29787"/>
    <cellStyle name="40% - Accent4 4 2 4 8 2" xfId="29788"/>
    <cellStyle name="40% - Accent4 4 2 4 9" xfId="29789"/>
    <cellStyle name="40% - Accent4 4 2 5" xfId="2235"/>
    <cellStyle name="40% - Accent4 4 2 5 2" xfId="29790"/>
    <cellStyle name="40% - Accent4 4 2 5 2 2" xfId="29791"/>
    <cellStyle name="40% - Accent4 4 2 5 2 2 2" xfId="29792"/>
    <cellStyle name="40% - Accent4 4 2 5 2 2 3" xfId="29793"/>
    <cellStyle name="40% - Accent4 4 2 5 2 3" xfId="29794"/>
    <cellStyle name="40% - Accent4 4 2 5 2 3 2" xfId="29795"/>
    <cellStyle name="40% - Accent4 4 2 5 2 3 3" xfId="29796"/>
    <cellStyle name="40% - Accent4 4 2 5 2 4" xfId="29797"/>
    <cellStyle name="40% - Accent4 4 2 5 2 4 2" xfId="29798"/>
    <cellStyle name="40% - Accent4 4 2 5 2 5" xfId="29799"/>
    <cellStyle name="40% - Accent4 4 2 5 2 6" xfId="29800"/>
    <cellStyle name="40% - Accent4 4 2 5 3" xfId="29801"/>
    <cellStyle name="40% - Accent4 4 2 5 3 2" xfId="29802"/>
    <cellStyle name="40% - Accent4 4 2 5 3 2 2" xfId="29803"/>
    <cellStyle name="40% - Accent4 4 2 5 3 2 3" xfId="29804"/>
    <cellStyle name="40% - Accent4 4 2 5 3 3" xfId="29805"/>
    <cellStyle name="40% - Accent4 4 2 5 3 3 2" xfId="29806"/>
    <cellStyle name="40% - Accent4 4 2 5 3 3 3" xfId="29807"/>
    <cellStyle name="40% - Accent4 4 2 5 3 4" xfId="29808"/>
    <cellStyle name="40% - Accent4 4 2 5 3 4 2" xfId="29809"/>
    <cellStyle name="40% - Accent4 4 2 5 3 5" xfId="29810"/>
    <cellStyle name="40% - Accent4 4 2 5 3 6" xfId="29811"/>
    <cellStyle name="40% - Accent4 4 2 5 4" xfId="29812"/>
    <cellStyle name="40% - Accent4 4 2 5 4 2" xfId="29813"/>
    <cellStyle name="40% - Accent4 4 2 5 4 2 2" xfId="29814"/>
    <cellStyle name="40% - Accent4 4 2 5 4 2 3" xfId="29815"/>
    <cellStyle name="40% - Accent4 4 2 5 4 3" xfId="29816"/>
    <cellStyle name="40% - Accent4 4 2 5 4 3 2" xfId="29817"/>
    <cellStyle name="40% - Accent4 4 2 5 4 4" xfId="29818"/>
    <cellStyle name="40% - Accent4 4 2 5 4 5" xfId="29819"/>
    <cellStyle name="40% - Accent4 4 2 5 5" xfId="29820"/>
    <cellStyle name="40% - Accent4 4 2 5 5 2" xfId="29821"/>
    <cellStyle name="40% - Accent4 4 2 5 5 3" xfId="29822"/>
    <cellStyle name="40% - Accent4 4 2 5 6" xfId="29823"/>
    <cellStyle name="40% - Accent4 4 2 5 6 2" xfId="29824"/>
    <cellStyle name="40% - Accent4 4 2 5 6 3" xfId="29825"/>
    <cellStyle name="40% - Accent4 4 2 5 7" xfId="29826"/>
    <cellStyle name="40% - Accent4 4 2 5 7 2" xfId="29827"/>
    <cellStyle name="40% - Accent4 4 2 5 8" xfId="29828"/>
    <cellStyle name="40% - Accent4 4 2 5 9" xfId="29829"/>
    <cellStyle name="40% - Accent4 4 2 6" xfId="13934"/>
    <cellStyle name="40% - Accent4 4 2 6 2" xfId="29830"/>
    <cellStyle name="40% - Accent4 4 2 6 2 2" xfId="29831"/>
    <cellStyle name="40% - Accent4 4 2 6 2 2 2" xfId="29832"/>
    <cellStyle name="40% - Accent4 4 2 6 2 2 3" xfId="29833"/>
    <cellStyle name="40% - Accent4 4 2 6 2 3" xfId="29834"/>
    <cellStyle name="40% - Accent4 4 2 6 2 3 2" xfId="29835"/>
    <cellStyle name="40% - Accent4 4 2 6 2 3 3" xfId="29836"/>
    <cellStyle name="40% - Accent4 4 2 6 2 4" xfId="29837"/>
    <cellStyle name="40% - Accent4 4 2 6 2 4 2" xfId="29838"/>
    <cellStyle name="40% - Accent4 4 2 6 2 5" xfId="29839"/>
    <cellStyle name="40% - Accent4 4 2 6 2 6" xfId="29840"/>
    <cellStyle name="40% - Accent4 4 2 6 3" xfId="29841"/>
    <cellStyle name="40% - Accent4 4 2 6 3 2" xfId="29842"/>
    <cellStyle name="40% - Accent4 4 2 6 3 2 2" xfId="29843"/>
    <cellStyle name="40% - Accent4 4 2 6 3 2 3" xfId="29844"/>
    <cellStyle name="40% - Accent4 4 2 6 3 3" xfId="29845"/>
    <cellStyle name="40% - Accent4 4 2 6 3 3 2" xfId="29846"/>
    <cellStyle name="40% - Accent4 4 2 6 3 3 3" xfId="29847"/>
    <cellStyle name="40% - Accent4 4 2 6 3 4" xfId="29848"/>
    <cellStyle name="40% - Accent4 4 2 6 3 4 2" xfId="29849"/>
    <cellStyle name="40% - Accent4 4 2 6 3 5" xfId="29850"/>
    <cellStyle name="40% - Accent4 4 2 6 3 6" xfId="29851"/>
    <cellStyle name="40% - Accent4 4 2 6 4" xfId="29852"/>
    <cellStyle name="40% - Accent4 4 2 6 4 2" xfId="29853"/>
    <cellStyle name="40% - Accent4 4 2 6 4 2 2" xfId="29854"/>
    <cellStyle name="40% - Accent4 4 2 6 4 2 3" xfId="29855"/>
    <cellStyle name="40% - Accent4 4 2 6 4 3" xfId="29856"/>
    <cellStyle name="40% - Accent4 4 2 6 4 3 2" xfId="29857"/>
    <cellStyle name="40% - Accent4 4 2 6 4 4" xfId="29858"/>
    <cellStyle name="40% - Accent4 4 2 6 4 5" xfId="29859"/>
    <cellStyle name="40% - Accent4 4 2 6 5" xfId="29860"/>
    <cellStyle name="40% - Accent4 4 2 6 5 2" xfId="29861"/>
    <cellStyle name="40% - Accent4 4 2 6 5 3" xfId="29862"/>
    <cellStyle name="40% - Accent4 4 2 6 6" xfId="29863"/>
    <cellStyle name="40% - Accent4 4 2 6 6 2" xfId="29864"/>
    <cellStyle name="40% - Accent4 4 2 6 6 3" xfId="29865"/>
    <cellStyle name="40% - Accent4 4 2 6 7" xfId="29866"/>
    <cellStyle name="40% - Accent4 4 2 6 7 2" xfId="29867"/>
    <cellStyle name="40% - Accent4 4 2 6 8" xfId="29868"/>
    <cellStyle name="40% - Accent4 4 2 6 9" xfId="29869"/>
    <cellStyle name="40% - Accent4 4 2 7" xfId="29870"/>
    <cellStyle name="40% - Accent4 4 2 7 2" xfId="29871"/>
    <cellStyle name="40% - Accent4 4 2 7 2 2" xfId="29872"/>
    <cellStyle name="40% - Accent4 4 2 7 2 3" xfId="29873"/>
    <cellStyle name="40% - Accent4 4 2 7 3" xfId="29874"/>
    <cellStyle name="40% - Accent4 4 2 7 3 2" xfId="29875"/>
    <cellStyle name="40% - Accent4 4 2 7 3 3" xfId="29876"/>
    <cellStyle name="40% - Accent4 4 2 7 4" xfId="29877"/>
    <cellStyle name="40% - Accent4 4 2 7 4 2" xfId="29878"/>
    <cellStyle name="40% - Accent4 4 2 7 5" xfId="29879"/>
    <cellStyle name="40% - Accent4 4 2 7 6" xfId="29880"/>
    <cellStyle name="40% - Accent4 4 2 8" xfId="29881"/>
    <cellStyle name="40% - Accent4 4 2 8 2" xfId="29882"/>
    <cellStyle name="40% - Accent4 4 2 8 2 2" xfId="29883"/>
    <cellStyle name="40% - Accent4 4 2 8 2 3" xfId="29884"/>
    <cellStyle name="40% - Accent4 4 2 8 3" xfId="29885"/>
    <cellStyle name="40% - Accent4 4 2 8 3 2" xfId="29886"/>
    <cellStyle name="40% - Accent4 4 2 8 3 3" xfId="29887"/>
    <cellStyle name="40% - Accent4 4 2 8 4" xfId="29888"/>
    <cellStyle name="40% - Accent4 4 2 8 4 2" xfId="29889"/>
    <cellStyle name="40% - Accent4 4 2 8 5" xfId="29890"/>
    <cellStyle name="40% - Accent4 4 2 8 6" xfId="29891"/>
    <cellStyle name="40% - Accent4 4 2 9" xfId="29892"/>
    <cellStyle name="40% - Accent4 4 2 9 2" xfId="29893"/>
    <cellStyle name="40% - Accent4 4 2 9 2 2" xfId="29894"/>
    <cellStyle name="40% - Accent4 4 2 9 2 3" xfId="29895"/>
    <cellStyle name="40% - Accent4 4 2 9 3" xfId="29896"/>
    <cellStyle name="40% - Accent4 4 2 9 3 2" xfId="29897"/>
    <cellStyle name="40% - Accent4 4 2 9 4" xfId="29898"/>
    <cellStyle name="40% - Accent4 4 2 9 5" xfId="29899"/>
    <cellStyle name="40% - Accent4 4 3" xfId="2236"/>
    <cellStyle name="40% - Accent4 4 3 10" xfId="29900"/>
    <cellStyle name="40% - Accent4 4 3 10 2" xfId="29901"/>
    <cellStyle name="40% - Accent4 4 3 10 3" xfId="29902"/>
    <cellStyle name="40% - Accent4 4 3 11" xfId="29903"/>
    <cellStyle name="40% - Accent4 4 3 11 2" xfId="29904"/>
    <cellStyle name="40% - Accent4 4 3 12" xfId="29905"/>
    <cellStyle name="40% - Accent4 4 3 13" xfId="29906"/>
    <cellStyle name="40% - Accent4 4 3 14" xfId="29907"/>
    <cellStyle name="40% - Accent4 4 3 2" xfId="2237"/>
    <cellStyle name="40% - Accent4 4 3 2 10" xfId="29908"/>
    <cellStyle name="40% - Accent4 4 3 2 10 2" xfId="29909"/>
    <cellStyle name="40% - Accent4 4 3 2 11" xfId="29910"/>
    <cellStyle name="40% - Accent4 4 3 2 12" xfId="29911"/>
    <cellStyle name="40% - Accent4 4 3 2 2" xfId="2238"/>
    <cellStyle name="40% - Accent4 4 3 2 2 10" xfId="29912"/>
    <cellStyle name="40% - Accent4 4 3 2 2 2" xfId="2239"/>
    <cellStyle name="40% - Accent4 4 3 2 2 2 2" xfId="29913"/>
    <cellStyle name="40% - Accent4 4 3 2 2 2 2 2" xfId="29914"/>
    <cellStyle name="40% - Accent4 4 3 2 2 2 2 2 2" xfId="29915"/>
    <cellStyle name="40% - Accent4 4 3 2 2 2 2 2 3" xfId="29916"/>
    <cellStyle name="40% - Accent4 4 3 2 2 2 2 3" xfId="29917"/>
    <cellStyle name="40% - Accent4 4 3 2 2 2 2 3 2" xfId="29918"/>
    <cellStyle name="40% - Accent4 4 3 2 2 2 2 3 3" xfId="29919"/>
    <cellStyle name="40% - Accent4 4 3 2 2 2 2 4" xfId="29920"/>
    <cellStyle name="40% - Accent4 4 3 2 2 2 2 4 2" xfId="29921"/>
    <cellStyle name="40% - Accent4 4 3 2 2 2 2 5" xfId="29922"/>
    <cellStyle name="40% - Accent4 4 3 2 2 2 2 6" xfId="29923"/>
    <cellStyle name="40% - Accent4 4 3 2 2 2 3" xfId="29924"/>
    <cellStyle name="40% - Accent4 4 3 2 2 2 3 2" xfId="29925"/>
    <cellStyle name="40% - Accent4 4 3 2 2 2 3 2 2" xfId="29926"/>
    <cellStyle name="40% - Accent4 4 3 2 2 2 3 2 3" xfId="29927"/>
    <cellStyle name="40% - Accent4 4 3 2 2 2 3 3" xfId="29928"/>
    <cellStyle name="40% - Accent4 4 3 2 2 2 3 3 2" xfId="29929"/>
    <cellStyle name="40% - Accent4 4 3 2 2 2 3 3 3" xfId="29930"/>
    <cellStyle name="40% - Accent4 4 3 2 2 2 3 4" xfId="29931"/>
    <cellStyle name="40% - Accent4 4 3 2 2 2 3 4 2" xfId="29932"/>
    <cellStyle name="40% - Accent4 4 3 2 2 2 3 5" xfId="29933"/>
    <cellStyle name="40% - Accent4 4 3 2 2 2 3 6" xfId="29934"/>
    <cellStyle name="40% - Accent4 4 3 2 2 2 4" xfId="29935"/>
    <cellStyle name="40% - Accent4 4 3 2 2 2 4 2" xfId="29936"/>
    <cellStyle name="40% - Accent4 4 3 2 2 2 4 2 2" xfId="29937"/>
    <cellStyle name="40% - Accent4 4 3 2 2 2 4 2 3" xfId="29938"/>
    <cellStyle name="40% - Accent4 4 3 2 2 2 4 3" xfId="29939"/>
    <cellStyle name="40% - Accent4 4 3 2 2 2 4 3 2" xfId="29940"/>
    <cellStyle name="40% - Accent4 4 3 2 2 2 4 4" xfId="29941"/>
    <cellStyle name="40% - Accent4 4 3 2 2 2 4 5" xfId="29942"/>
    <cellStyle name="40% - Accent4 4 3 2 2 2 5" xfId="29943"/>
    <cellStyle name="40% - Accent4 4 3 2 2 2 5 2" xfId="29944"/>
    <cellStyle name="40% - Accent4 4 3 2 2 2 5 3" xfId="29945"/>
    <cellStyle name="40% - Accent4 4 3 2 2 2 6" xfId="29946"/>
    <cellStyle name="40% - Accent4 4 3 2 2 2 6 2" xfId="29947"/>
    <cellStyle name="40% - Accent4 4 3 2 2 2 6 3" xfId="29948"/>
    <cellStyle name="40% - Accent4 4 3 2 2 2 7" xfId="29949"/>
    <cellStyle name="40% - Accent4 4 3 2 2 2 7 2" xfId="29950"/>
    <cellStyle name="40% - Accent4 4 3 2 2 2 8" xfId="29951"/>
    <cellStyle name="40% - Accent4 4 3 2 2 2 9" xfId="29952"/>
    <cellStyle name="40% - Accent4 4 3 2 2 3" xfId="29953"/>
    <cellStyle name="40% - Accent4 4 3 2 2 3 2" xfId="29954"/>
    <cellStyle name="40% - Accent4 4 3 2 2 3 2 2" xfId="29955"/>
    <cellStyle name="40% - Accent4 4 3 2 2 3 2 3" xfId="29956"/>
    <cellStyle name="40% - Accent4 4 3 2 2 3 3" xfId="29957"/>
    <cellStyle name="40% - Accent4 4 3 2 2 3 3 2" xfId="29958"/>
    <cellStyle name="40% - Accent4 4 3 2 2 3 3 3" xfId="29959"/>
    <cellStyle name="40% - Accent4 4 3 2 2 3 4" xfId="29960"/>
    <cellStyle name="40% - Accent4 4 3 2 2 3 4 2" xfId="29961"/>
    <cellStyle name="40% - Accent4 4 3 2 2 3 5" xfId="29962"/>
    <cellStyle name="40% - Accent4 4 3 2 2 3 6" xfId="29963"/>
    <cellStyle name="40% - Accent4 4 3 2 2 4" xfId="29964"/>
    <cellStyle name="40% - Accent4 4 3 2 2 4 2" xfId="29965"/>
    <cellStyle name="40% - Accent4 4 3 2 2 4 2 2" xfId="29966"/>
    <cellStyle name="40% - Accent4 4 3 2 2 4 2 3" xfId="29967"/>
    <cellStyle name="40% - Accent4 4 3 2 2 4 3" xfId="29968"/>
    <cellStyle name="40% - Accent4 4 3 2 2 4 3 2" xfId="29969"/>
    <cellStyle name="40% - Accent4 4 3 2 2 4 3 3" xfId="29970"/>
    <cellStyle name="40% - Accent4 4 3 2 2 4 4" xfId="29971"/>
    <cellStyle name="40% - Accent4 4 3 2 2 4 4 2" xfId="29972"/>
    <cellStyle name="40% - Accent4 4 3 2 2 4 5" xfId="29973"/>
    <cellStyle name="40% - Accent4 4 3 2 2 4 6" xfId="29974"/>
    <cellStyle name="40% - Accent4 4 3 2 2 5" xfId="29975"/>
    <cellStyle name="40% - Accent4 4 3 2 2 5 2" xfId="29976"/>
    <cellStyle name="40% - Accent4 4 3 2 2 5 2 2" xfId="29977"/>
    <cellStyle name="40% - Accent4 4 3 2 2 5 2 3" xfId="29978"/>
    <cellStyle name="40% - Accent4 4 3 2 2 5 3" xfId="29979"/>
    <cellStyle name="40% - Accent4 4 3 2 2 5 3 2" xfId="29980"/>
    <cellStyle name="40% - Accent4 4 3 2 2 5 4" xfId="29981"/>
    <cellStyle name="40% - Accent4 4 3 2 2 5 5" xfId="29982"/>
    <cellStyle name="40% - Accent4 4 3 2 2 6" xfId="29983"/>
    <cellStyle name="40% - Accent4 4 3 2 2 6 2" xfId="29984"/>
    <cellStyle name="40% - Accent4 4 3 2 2 6 3" xfId="29985"/>
    <cellStyle name="40% - Accent4 4 3 2 2 7" xfId="29986"/>
    <cellStyle name="40% - Accent4 4 3 2 2 7 2" xfId="29987"/>
    <cellStyle name="40% - Accent4 4 3 2 2 7 3" xfId="29988"/>
    <cellStyle name="40% - Accent4 4 3 2 2 8" xfId="29989"/>
    <cellStyle name="40% - Accent4 4 3 2 2 8 2" xfId="29990"/>
    <cellStyle name="40% - Accent4 4 3 2 2 9" xfId="29991"/>
    <cellStyle name="40% - Accent4 4 3 2 3" xfId="2240"/>
    <cellStyle name="40% - Accent4 4 3 2 3 2" xfId="29992"/>
    <cellStyle name="40% - Accent4 4 3 2 3 2 2" xfId="29993"/>
    <cellStyle name="40% - Accent4 4 3 2 3 2 2 2" xfId="29994"/>
    <cellStyle name="40% - Accent4 4 3 2 3 2 2 3" xfId="29995"/>
    <cellStyle name="40% - Accent4 4 3 2 3 2 3" xfId="29996"/>
    <cellStyle name="40% - Accent4 4 3 2 3 2 3 2" xfId="29997"/>
    <cellStyle name="40% - Accent4 4 3 2 3 2 3 3" xfId="29998"/>
    <cellStyle name="40% - Accent4 4 3 2 3 2 4" xfId="29999"/>
    <cellStyle name="40% - Accent4 4 3 2 3 2 4 2" xfId="30000"/>
    <cellStyle name="40% - Accent4 4 3 2 3 2 5" xfId="30001"/>
    <cellStyle name="40% - Accent4 4 3 2 3 2 6" xfId="30002"/>
    <cellStyle name="40% - Accent4 4 3 2 3 3" xfId="30003"/>
    <cellStyle name="40% - Accent4 4 3 2 3 3 2" xfId="30004"/>
    <cellStyle name="40% - Accent4 4 3 2 3 3 2 2" xfId="30005"/>
    <cellStyle name="40% - Accent4 4 3 2 3 3 2 3" xfId="30006"/>
    <cellStyle name="40% - Accent4 4 3 2 3 3 3" xfId="30007"/>
    <cellStyle name="40% - Accent4 4 3 2 3 3 3 2" xfId="30008"/>
    <cellStyle name="40% - Accent4 4 3 2 3 3 3 3" xfId="30009"/>
    <cellStyle name="40% - Accent4 4 3 2 3 3 4" xfId="30010"/>
    <cellStyle name="40% - Accent4 4 3 2 3 3 4 2" xfId="30011"/>
    <cellStyle name="40% - Accent4 4 3 2 3 3 5" xfId="30012"/>
    <cellStyle name="40% - Accent4 4 3 2 3 3 6" xfId="30013"/>
    <cellStyle name="40% - Accent4 4 3 2 3 4" xfId="30014"/>
    <cellStyle name="40% - Accent4 4 3 2 3 4 2" xfId="30015"/>
    <cellStyle name="40% - Accent4 4 3 2 3 4 2 2" xfId="30016"/>
    <cellStyle name="40% - Accent4 4 3 2 3 4 2 3" xfId="30017"/>
    <cellStyle name="40% - Accent4 4 3 2 3 4 3" xfId="30018"/>
    <cellStyle name="40% - Accent4 4 3 2 3 4 3 2" xfId="30019"/>
    <cellStyle name="40% - Accent4 4 3 2 3 4 4" xfId="30020"/>
    <cellStyle name="40% - Accent4 4 3 2 3 4 5" xfId="30021"/>
    <cellStyle name="40% - Accent4 4 3 2 3 5" xfId="30022"/>
    <cellStyle name="40% - Accent4 4 3 2 3 5 2" xfId="30023"/>
    <cellStyle name="40% - Accent4 4 3 2 3 5 3" xfId="30024"/>
    <cellStyle name="40% - Accent4 4 3 2 3 6" xfId="30025"/>
    <cellStyle name="40% - Accent4 4 3 2 3 6 2" xfId="30026"/>
    <cellStyle name="40% - Accent4 4 3 2 3 6 3" xfId="30027"/>
    <cellStyle name="40% - Accent4 4 3 2 3 7" xfId="30028"/>
    <cellStyle name="40% - Accent4 4 3 2 3 7 2" xfId="30029"/>
    <cellStyle name="40% - Accent4 4 3 2 3 8" xfId="30030"/>
    <cellStyle name="40% - Accent4 4 3 2 3 9" xfId="30031"/>
    <cellStyle name="40% - Accent4 4 3 2 4" xfId="30032"/>
    <cellStyle name="40% - Accent4 4 3 2 4 2" xfId="30033"/>
    <cellStyle name="40% - Accent4 4 3 2 4 2 2" xfId="30034"/>
    <cellStyle name="40% - Accent4 4 3 2 4 2 2 2" xfId="30035"/>
    <cellStyle name="40% - Accent4 4 3 2 4 2 2 3" xfId="30036"/>
    <cellStyle name="40% - Accent4 4 3 2 4 2 3" xfId="30037"/>
    <cellStyle name="40% - Accent4 4 3 2 4 2 3 2" xfId="30038"/>
    <cellStyle name="40% - Accent4 4 3 2 4 2 3 3" xfId="30039"/>
    <cellStyle name="40% - Accent4 4 3 2 4 2 4" xfId="30040"/>
    <cellStyle name="40% - Accent4 4 3 2 4 2 4 2" xfId="30041"/>
    <cellStyle name="40% - Accent4 4 3 2 4 2 5" xfId="30042"/>
    <cellStyle name="40% - Accent4 4 3 2 4 2 6" xfId="30043"/>
    <cellStyle name="40% - Accent4 4 3 2 4 3" xfId="30044"/>
    <cellStyle name="40% - Accent4 4 3 2 4 3 2" xfId="30045"/>
    <cellStyle name="40% - Accent4 4 3 2 4 3 2 2" xfId="30046"/>
    <cellStyle name="40% - Accent4 4 3 2 4 3 2 3" xfId="30047"/>
    <cellStyle name="40% - Accent4 4 3 2 4 3 3" xfId="30048"/>
    <cellStyle name="40% - Accent4 4 3 2 4 3 3 2" xfId="30049"/>
    <cellStyle name="40% - Accent4 4 3 2 4 3 3 3" xfId="30050"/>
    <cellStyle name="40% - Accent4 4 3 2 4 3 4" xfId="30051"/>
    <cellStyle name="40% - Accent4 4 3 2 4 3 4 2" xfId="30052"/>
    <cellStyle name="40% - Accent4 4 3 2 4 3 5" xfId="30053"/>
    <cellStyle name="40% - Accent4 4 3 2 4 3 6" xfId="30054"/>
    <cellStyle name="40% - Accent4 4 3 2 4 4" xfId="30055"/>
    <cellStyle name="40% - Accent4 4 3 2 4 4 2" xfId="30056"/>
    <cellStyle name="40% - Accent4 4 3 2 4 4 2 2" xfId="30057"/>
    <cellStyle name="40% - Accent4 4 3 2 4 4 2 3" xfId="30058"/>
    <cellStyle name="40% - Accent4 4 3 2 4 4 3" xfId="30059"/>
    <cellStyle name="40% - Accent4 4 3 2 4 4 3 2" xfId="30060"/>
    <cellStyle name="40% - Accent4 4 3 2 4 4 4" xfId="30061"/>
    <cellStyle name="40% - Accent4 4 3 2 4 4 5" xfId="30062"/>
    <cellStyle name="40% - Accent4 4 3 2 4 5" xfId="30063"/>
    <cellStyle name="40% - Accent4 4 3 2 4 5 2" xfId="30064"/>
    <cellStyle name="40% - Accent4 4 3 2 4 5 3" xfId="30065"/>
    <cellStyle name="40% - Accent4 4 3 2 4 6" xfId="30066"/>
    <cellStyle name="40% - Accent4 4 3 2 4 6 2" xfId="30067"/>
    <cellStyle name="40% - Accent4 4 3 2 4 6 3" xfId="30068"/>
    <cellStyle name="40% - Accent4 4 3 2 4 7" xfId="30069"/>
    <cellStyle name="40% - Accent4 4 3 2 4 7 2" xfId="30070"/>
    <cellStyle name="40% - Accent4 4 3 2 4 8" xfId="30071"/>
    <cellStyle name="40% - Accent4 4 3 2 4 9" xfId="30072"/>
    <cellStyle name="40% - Accent4 4 3 2 5" xfId="30073"/>
    <cellStyle name="40% - Accent4 4 3 2 5 2" xfId="30074"/>
    <cellStyle name="40% - Accent4 4 3 2 5 2 2" xfId="30075"/>
    <cellStyle name="40% - Accent4 4 3 2 5 2 3" xfId="30076"/>
    <cellStyle name="40% - Accent4 4 3 2 5 3" xfId="30077"/>
    <cellStyle name="40% - Accent4 4 3 2 5 3 2" xfId="30078"/>
    <cellStyle name="40% - Accent4 4 3 2 5 3 3" xfId="30079"/>
    <cellStyle name="40% - Accent4 4 3 2 5 4" xfId="30080"/>
    <cellStyle name="40% - Accent4 4 3 2 5 4 2" xfId="30081"/>
    <cellStyle name="40% - Accent4 4 3 2 5 5" xfId="30082"/>
    <cellStyle name="40% - Accent4 4 3 2 5 6" xfId="30083"/>
    <cellStyle name="40% - Accent4 4 3 2 6" xfId="30084"/>
    <cellStyle name="40% - Accent4 4 3 2 6 2" xfId="30085"/>
    <cellStyle name="40% - Accent4 4 3 2 6 2 2" xfId="30086"/>
    <cellStyle name="40% - Accent4 4 3 2 6 2 3" xfId="30087"/>
    <cellStyle name="40% - Accent4 4 3 2 6 3" xfId="30088"/>
    <cellStyle name="40% - Accent4 4 3 2 6 3 2" xfId="30089"/>
    <cellStyle name="40% - Accent4 4 3 2 6 3 3" xfId="30090"/>
    <cellStyle name="40% - Accent4 4 3 2 6 4" xfId="30091"/>
    <cellStyle name="40% - Accent4 4 3 2 6 4 2" xfId="30092"/>
    <cellStyle name="40% - Accent4 4 3 2 6 5" xfId="30093"/>
    <cellStyle name="40% - Accent4 4 3 2 6 6" xfId="30094"/>
    <cellStyle name="40% - Accent4 4 3 2 7" xfId="30095"/>
    <cellStyle name="40% - Accent4 4 3 2 7 2" xfId="30096"/>
    <cellStyle name="40% - Accent4 4 3 2 7 2 2" xfId="30097"/>
    <cellStyle name="40% - Accent4 4 3 2 7 2 3" xfId="30098"/>
    <cellStyle name="40% - Accent4 4 3 2 7 3" xfId="30099"/>
    <cellStyle name="40% - Accent4 4 3 2 7 3 2" xfId="30100"/>
    <cellStyle name="40% - Accent4 4 3 2 7 4" xfId="30101"/>
    <cellStyle name="40% - Accent4 4 3 2 7 5" xfId="30102"/>
    <cellStyle name="40% - Accent4 4 3 2 8" xfId="30103"/>
    <cellStyle name="40% - Accent4 4 3 2 8 2" xfId="30104"/>
    <cellStyle name="40% - Accent4 4 3 2 8 3" xfId="30105"/>
    <cellStyle name="40% - Accent4 4 3 2 9" xfId="30106"/>
    <cellStyle name="40% - Accent4 4 3 2 9 2" xfId="30107"/>
    <cellStyle name="40% - Accent4 4 3 2 9 3" xfId="30108"/>
    <cellStyle name="40% - Accent4 4 3 3" xfId="2241"/>
    <cellStyle name="40% - Accent4 4 3 3 10" xfId="30109"/>
    <cellStyle name="40% - Accent4 4 3 3 2" xfId="2242"/>
    <cellStyle name="40% - Accent4 4 3 3 2 2" xfId="30110"/>
    <cellStyle name="40% - Accent4 4 3 3 2 2 2" xfId="30111"/>
    <cellStyle name="40% - Accent4 4 3 3 2 2 2 2" xfId="30112"/>
    <cellStyle name="40% - Accent4 4 3 3 2 2 2 3" xfId="30113"/>
    <cellStyle name="40% - Accent4 4 3 3 2 2 3" xfId="30114"/>
    <cellStyle name="40% - Accent4 4 3 3 2 2 3 2" xfId="30115"/>
    <cellStyle name="40% - Accent4 4 3 3 2 2 3 3" xfId="30116"/>
    <cellStyle name="40% - Accent4 4 3 3 2 2 4" xfId="30117"/>
    <cellStyle name="40% - Accent4 4 3 3 2 2 4 2" xfId="30118"/>
    <cellStyle name="40% - Accent4 4 3 3 2 2 5" xfId="30119"/>
    <cellStyle name="40% - Accent4 4 3 3 2 2 6" xfId="30120"/>
    <cellStyle name="40% - Accent4 4 3 3 2 3" xfId="30121"/>
    <cellStyle name="40% - Accent4 4 3 3 2 3 2" xfId="30122"/>
    <cellStyle name="40% - Accent4 4 3 3 2 3 2 2" xfId="30123"/>
    <cellStyle name="40% - Accent4 4 3 3 2 3 2 3" xfId="30124"/>
    <cellStyle name="40% - Accent4 4 3 3 2 3 3" xfId="30125"/>
    <cellStyle name="40% - Accent4 4 3 3 2 3 3 2" xfId="30126"/>
    <cellStyle name="40% - Accent4 4 3 3 2 3 3 3" xfId="30127"/>
    <cellStyle name="40% - Accent4 4 3 3 2 3 4" xfId="30128"/>
    <cellStyle name="40% - Accent4 4 3 3 2 3 4 2" xfId="30129"/>
    <cellStyle name="40% - Accent4 4 3 3 2 3 5" xfId="30130"/>
    <cellStyle name="40% - Accent4 4 3 3 2 3 6" xfId="30131"/>
    <cellStyle name="40% - Accent4 4 3 3 2 4" xfId="30132"/>
    <cellStyle name="40% - Accent4 4 3 3 2 4 2" xfId="30133"/>
    <cellStyle name="40% - Accent4 4 3 3 2 4 2 2" xfId="30134"/>
    <cellStyle name="40% - Accent4 4 3 3 2 4 2 3" xfId="30135"/>
    <cellStyle name="40% - Accent4 4 3 3 2 4 3" xfId="30136"/>
    <cellStyle name="40% - Accent4 4 3 3 2 4 3 2" xfId="30137"/>
    <cellStyle name="40% - Accent4 4 3 3 2 4 4" xfId="30138"/>
    <cellStyle name="40% - Accent4 4 3 3 2 4 5" xfId="30139"/>
    <cellStyle name="40% - Accent4 4 3 3 2 5" xfId="30140"/>
    <cellStyle name="40% - Accent4 4 3 3 2 5 2" xfId="30141"/>
    <cellStyle name="40% - Accent4 4 3 3 2 5 3" xfId="30142"/>
    <cellStyle name="40% - Accent4 4 3 3 2 6" xfId="30143"/>
    <cellStyle name="40% - Accent4 4 3 3 2 6 2" xfId="30144"/>
    <cellStyle name="40% - Accent4 4 3 3 2 6 3" xfId="30145"/>
    <cellStyle name="40% - Accent4 4 3 3 2 7" xfId="30146"/>
    <cellStyle name="40% - Accent4 4 3 3 2 7 2" xfId="30147"/>
    <cellStyle name="40% - Accent4 4 3 3 2 8" xfId="30148"/>
    <cellStyle name="40% - Accent4 4 3 3 2 9" xfId="30149"/>
    <cellStyle name="40% - Accent4 4 3 3 3" xfId="30150"/>
    <cellStyle name="40% - Accent4 4 3 3 3 2" xfId="30151"/>
    <cellStyle name="40% - Accent4 4 3 3 3 2 2" xfId="30152"/>
    <cellStyle name="40% - Accent4 4 3 3 3 2 3" xfId="30153"/>
    <cellStyle name="40% - Accent4 4 3 3 3 3" xfId="30154"/>
    <cellStyle name="40% - Accent4 4 3 3 3 3 2" xfId="30155"/>
    <cellStyle name="40% - Accent4 4 3 3 3 3 3" xfId="30156"/>
    <cellStyle name="40% - Accent4 4 3 3 3 4" xfId="30157"/>
    <cellStyle name="40% - Accent4 4 3 3 3 4 2" xfId="30158"/>
    <cellStyle name="40% - Accent4 4 3 3 3 5" xfId="30159"/>
    <cellStyle name="40% - Accent4 4 3 3 3 6" xfId="30160"/>
    <cellStyle name="40% - Accent4 4 3 3 4" xfId="30161"/>
    <cellStyle name="40% - Accent4 4 3 3 4 2" xfId="30162"/>
    <cellStyle name="40% - Accent4 4 3 3 4 2 2" xfId="30163"/>
    <cellStyle name="40% - Accent4 4 3 3 4 2 3" xfId="30164"/>
    <cellStyle name="40% - Accent4 4 3 3 4 3" xfId="30165"/>
    <cellStyle name="40% - Accent4 4 3 3 4 3 2" xfId="30166"/>
    <cellStyle name="40% - Accent4 4 3 3 4 3 3" xfId="30167"/>
    <cellStyle name="40% - Accent4 4 3 3 4 4" xfId="30168"/>
    <cellStyle name="40% - Accent4 4 3 3 4 4 2" xfId="30169"/>
    <cellStyle name="40% - Accent4 4 3 3 4 5" xfId="30170"/>
    <cellStyle name="40% - Accent4 4 3 3 4 6" xfId="30171"/>
    <cellStyle name="40% - Accent4 4 3 3 5" xfId="30172"/>
    <cellStyle name="40% - Accent4 4 3 3 5 2" xfId="30173"/>
    <cellStyle name="40% - Accent4 4 3 3 5 2 2" xfId="30174"/>
    <cellStyle name="40% - Accent4 4 3 3 5 2 3" xfId="30175"/>
    <cellStyle name="40% - Accent4 4 3 3 5 3" xfId="30176"/>
    <cellStyle name="40% - Accent4 4 3 3 5 3 2" xfId="30177"/>
    <cellStyle name="40% - Accent4 4 3 3 5 4" xfId="30178"/>
    <cellStyle name="40% - Accent4 4 3 3 5 5" xfId="30179"/>
    <cellStyle name="40% - Accent4 4 3 3 6" xfId="30180"/>
    <cellStyle name="40% - Accent4 4 3 3 6 2" xfId="30181"/>
    <cellStyle name="40% - Accent4 4 3 3 6 3" xfId="30182"/>
    <cellStyle name="40% - Accent4 4 3 3 7" xfId="30183"/>
    <cellStyle name="40% - Accent4 4 3 3 7 2" xfId="30184"/>
    <cellStyle name="40% - Accent4 4 3 3 7 3" xfId="30185"/>
    <cellStyle name="40% - Accent4 4 3 3 8" xfId="30186"/>
    <cellStyle name="40% - Accent4 4 3 3 8 2" xfId="30187"/>
    <cellStyle name="40% - Accent4 4 3 3 9" xfId="30188"/>
    <cellStyle name="40% - Accent4 4 3 4" xfId="2243"/>
    <cellStyle name="40% - Accent4 4 3 4 2" xfId="30189"/>
    <cellStyle name="40% - Accent4 4 3 4 2 2" xfId="30190"/>
    <cellStyle name="40% - Accent4 4 3 4 2 2 2" xfId="30191"/>
    <cellStyle name="40% - Accent4 4 3 4 2 2 3" xfId="30192"/>
    <cellStyle name="40% - Accent4 4 3 4 2 3" xfId="30193"/>
    <cellStyle name="40% - Accent4 4 3 4 2 3 2" xfId="30194"/>
    <cellStyle name="40% - Accent4 4 3 4 2 3 3" xfId="30195"/>
    <cellStyle name="40% - Accent4 4 3 4 2 4" xfId="30196"/>
    <cellStyle name="40% - Accent4 4 3 4 2 4 2" xfId="30197"/>
    <cellStyle name="40% - Accent4 4 3 4 2 5" xfId="30198"/>
    <cellStyle name="40% - Accent4 4 3 4 2 6" xfId="30199"/>
    <cellStyle name="40% - Accent4 4 3 4 3" xfId="30200"/>
    <cellStyle name="40% - Accent4 4 3 4 3 2" xfId="30201"/>
    <cellStyle name="40% - Accent4 4 3 4 3 2 2" xfId="30202"/>
    <cellStyle name="40% - Accent4 4 3 4 3 2 3" xfId="30203"/>
    <cellStyle name="40% - Accent4 4 3 4 3 3" xfId="30204"/>
    <cellStyle name="40% - Accent4 4 3 4 3 3 2" xfId="30205"/>
    <cellStyle name="40% - Accent4 4 3 4 3 3 3" xfId="30206"/>
    <cellStyle name="40% - Accent4 4 3 4 3 4" xfId="30207"/>
    <cellStyle name="40% - Accent4 4 3 4 3 4 2" xfId="30208"/>
    <cellStyle name="40% - Accent4 4 3 4 3 5" xfId="30209"/>
    <cellStyle name="40% - Accent4 4 3 4 3 6" xfId="30210"/>
    <cellStyle name="40% - Accent4 4 3 4 4" xfId="30211"/>
    <cellStyle name="40% - Accent4 4 3 4 4 2" xfId="30212"/>
    <cellStyle name="40% - Accent4 4 3 4 4 2 2" xfId="30213"/>
    <cellStyle name="40% - Accent4 4 3 4 4 2 3" xfId="30214"/>
    <cellStyle name="40% - Accent4 4 3 4 4 3" xfId="30215"/>
    <cellStyle name="40% - Accent4 4 3 4 4 3 2" xfId="30216"/>
    <cellStyle name="40% - Accent4 4 3 4 4 4" xfId="30217"/>
    <cellStyle name="40% - Accent4 4 3 4 4 5" xfId="30218"/>
    <cellStyle name="40% - Accent4 4 3 4 5" xfId="30219"/>
    <cellStyle name="40% - Accent4 4 3 4 5 2" xfId="30220"/>
    <cellStyle name="40% - Accent4 4 3 4 5 3" xfId="30221"/>
    <cellStyle name="40% - Accent4 4 3 4 6" xfId="30222"/>
    <cellStyle name="40% - Accent4 4 3 4 6 2" xfId="30223"/>
    <cellStyle name="40% - Accent4 4 3 4 6 3" xfId="30224"/>
    <cellStyle name="40% - Accent4 4 3 4 7" xfId="30225"/>
    <cellStyle name="40% - Accent4 4 3 4 7 2" xfId="30226"/>
    <cellStyle name="40% - Accent4 4 3 4 8" xfId="30227"/>
    <cellStyle name="40% - Accent4 4 3 4 9" xfId="30228"/>
    <cellStyle name="40% - Accent4 4 3 5" xfId="8894"/>
    <cellStyle name="40% - Accent4 4 3 5 2" xfId="30229"/>
    <cellStyle name="40% - Accent4 4 3 5 2 2" xfId="30230"/>
    <cellStyle name="40% - Accent4 4 3 5 2 2 2" xfId="30231"/>
    <cellStyle name="40% - Accent4 4 3 5 2 2 3" xfId="30232"/>
    <cellStyle name="40% - Accent4 4 3 5 2 3" xfId="30233"/>
    <cellStyle name="40% - Accent4 4 3 5 2 3 2" xfId="30234"/>
    <cellStyle name="40% - Accent4 4 3 5 2 3 3" xfId="30235"/>
    <cellStyle name="40% - Accent4 4 3 5 2 4" xfId="30236"/>
    <cellStyle name="40% - Accent4 4 3 5 2 4 2" xfId="30237"/>
    <cellStyle name="40% - Accent4 4 3 5 2 5" xfId="30238"/>
    <cellStyle name="40% - Accent4 4 3 5 2 6" xfId="30239"/>
    <cellStyle name="40% - Accent4 4 3 5 3" xfId="30240"/>
    <cellStyle name="40% - Accent4 4 3 5 3 2" xfId="30241"/>
    <cellStyle name="40% - Accent4 4 3 5 3 2 2" xfId="30242"/>
    <cellStyle name="40% - Accent4 4 3 5 3 2 3" xfId="30243"/>
    <cellStyle name="40% - Accent4 4 3 5 3 3" xfId="30244"/>
    <cellStyle name="40% - Accent4 4 3 5 3 3 2" xfId="30245"/>
    <cellStyle name="40% - Accent4 4 3 5 3 3 3" xfId="30246"/>
    <cellStyle name="40% - Accent4 4 3 5 3 4" xfId="30247"/>
    <cellStyle name="40% - Accent4 4 3 5 3 4 2" xfId="30248"/>
    <cellStyle name="40% - Accent4 4 3 5 3 5" xfId="30249"/>
    <cellStyle name="40% - Accent4 4 3 5 3 6" xfId="30250"/>
    <cellStyle name="40% - Accent4 4 3 5 4" xfId="30251"/>
    <cellStyle name="40% - Accent4 4 3 5 4 2" xfId="30252"/>
    <cellStyle name="40% - Accent4 4 3 5 4 2 2" xfId="30253"/>
    <cellStyle name="40% - Accent4 4 3 5 4 2 3" xfId="30254"/>
    <cellStyle name="40% - Accent4 4 3 5 4 3" xfId="30255"/>
    <cellStyle name="40% - Accent4 4 3 5 4 3 2" xfId="30256"/>
    <cellStyle name="40% - Accent4 4 3 5 4 4" xfId="30257"/>
    <cellStyle name="40% - Accent4 4 3 5 4 5" xfId="30258"/>
    <cellStyle name="40% - Accent4 4 3 5 5" xfId="30259"/>
    <cellStyle name="40% - Accent4 4 3 5 5 2" xfId="30260"/>
    <cellStyle name="40% - Accent4 4 3 5 5 3" xfId="30261"/>
    <cellStyle name="40% - Accent4 4 3 5 6" xfId="30262"/>
    <cellStyle name="40% - Accent4 4 3 5 6 2" xfId="30263"/>
    <cellStyle name="40% - Accent4 4 3 5 6 3" xfId="30264"/>
    <cellStyle name="40% - Accent4 4 3 5 7" xfId="30265"/>
    <cellStyle name="40% - Accent4 4 3 5 7 2" xfId="30266"/>
    <cellStyle name="40% - Accent4 4 3 5 8" xfId="30267"/>
    <cellStyle name="40% - Accent4 4 3 5 9" xfId="30268"/>
    <cellStyle name="40% - Accent4 4 3 6" xfId="30269"/>
    <cellStyle name="40% - Accent4 4 3 6 2" xfId="30270"/>
    <cellStyle name="40% - Accent4 4 3 6 2 2" xfId="30271"/>
    <cellStyle name="40% - Accent4 4 3 6 2 3" xfId="30272"/>
    <cellStyle name="40% - Accent4 4 3 6 3" xfId="30273"/>
    <cellStyle name="40% - Accent4 4 3 6 3 2" xfId="30274"/>
    <cellStyle name="40% - Accent4 4 3 6 3 3" xfId="30275"/>
    <cellStyle name="40% - Accent4 4 3 6 4" xfId="30276"/>
    <cellStyle name="40% - Accent4 4 3 6 4 2" xfId="30277"/>
    <cellStyle name="40% - Accent4 4 3 6 5" xfId="30278"/>
    <cellStyle name="40% - Accent4 4 3 6 6" xfId="30279"/>
    <cellStyle name="40% - Accent4 4 3 7" xfId="30280"/>
    <cellStyle name="40% - Accent4 4 3 7 2" xfId="30281"/>
    <cellStyle name="40% - Accent4 4 3 7 2 2" xfId="30282"/>
    <cellStyle name="40% - Accent4 4 3 7 2 3" xfId="30283"/>
    <cellStyle name="40% - Accent4 4 3 7 3" xfId="30284"/>
    <cellStyle name="40% - Accent4 4 3 7 3 2" xfId="30285"/>
    <cellStyle name="40% - Accent4 4 3 7 3 3" xfId="30286"/>
    <cellStyle name="40% - Accent4 4 3 7 4" xfId="30287"/>
    <cellStyle name="40% - Accent4 4 3 7 4 2" xfId="30288"/>
    <cellStyle name="40% - Accent4 4 3 7 5" xfId="30289"/>
    <cellStyle name="40% - Accent4 4 3 7 6" xfId="30290"/>
    <cellStyle name="40% - Accent4 4 3 8" xfId="30291"/>
    <cellStyle name="40% - Accent4 4 3 8 2" xfId="30292"/>
    <cellStyle name="40% - Accent4 4 3 8 2 2" xfId="30293"/>
    <cellStyle name="40% - Accent4 4 3 8 2 3" xfId="30294"/>
    <cellStyle name="40% - Accent4 4 3 8 3" xfId="30295"/>
    <cellStyle name="40% - Accent4 4 3 8 3 2" xfId="30296"/>
    <cellStyle name="40% - Accent4 4 3 8 4" xfId="30297"/>
    <cellStyle name="40% - Accent4 4 3 8 5" xfId="30298"/>
    <cellStyle name="40% - Accent4 4 3 9" xfId="30299"/>
    <cellStyle name="40% - Accent4 4 3 9 2" xfId="30300"/>
    <cellStyle name="40% - Accent4 4 3 9 3" xfId="30301"/>
    <cellStyle name="40% - Accent4 4 4" xfId="2244"/>
    <cellStyle name="40% - Accent4 4 4 10" xfId="30302"/>
    <cellStyle name="40% - Accent4 4 4 10 2" xfId="30303"/>
    <cellStyle name="40% - Accent4 4 4 11" xfId="30304"/>
    <cellStyle name="40% - Accent4 4 4 12" xfId="30305"/>
    <cellStyle name="40% - Accent4 4 4 2" xfId="2245"/>
    <cellStyle name="40% - Accent4 4 4 2 10" xfId="30306"/>
    <cellStyle name="40% - Accent4 4 4 2 2" xfId="2246"/>
    <cellStyle name="40% - Accent4 4 4 2 2 2" xfId="30307"/>
    <cellStyle name="40% - Accent4 4 4 2 2 2 2" xfId="30308"/>
    <cellStyle name="40% - Accent4 4 4 2 2 2 2 2" xfId="30309"/>
    <cellStyle name="40% - Accent4 4 4 2 2 2 2 3" xfId="30310"/>
    <cellStyle name="40% - Accent4 4 4 2 2 2 3" xfId="30311"/>
    <cellStyle name="40% - Accent4 4 4 2 2 2 3 2" xfId="30312"/>
    <cellStyle name="40% - Accent4 4 4 2 2 2 3 3" xfId="30313"/>
    <cellStyle name="40% - Accent4 4 4 2 2 2 4" xfId="30314"/>
    <cellStyle name="40% - Accent4 4 4 2 2 2 4 2" xfId="30315"/>
    <cellStyle name="40% - Accent4 4 4 2 2 2 5" xfId="30316"/>
    <cellStyle name="40% - Accent4 4 4 2 2 2 6" xfId="30317"/>
    <cellStyle name="40% - Accent4 4 4 2 2 3" xfId="30318"/>
    <cellStyle name="40% - Accent4 4 4 2 2 3 2" xfId="30319"/>
    <cellStyle name="40% - Accent4 4 4 2 2 3 2 2" xfId="30320"/>
    <cellStyle name="40% - Accent4 4 4 2 2 3 2 3" xfId="30321"/>
    <cellStyle name="40% - Accent4 4 4 2 2 3 3" xfId="30322"/>
    <cellStyle name="40% - Accent4 4 4 2 2 3 3 2" xfId="30323"/>
    <cellStyle name="40% - Accent4 4 4 2 2 3 3 3" xfId="30324"/>
    <cellStyle name="40% - Accent4 4 4 2 2 3 4" xfId="30325"/>
    <cellStyle name="40% - Accent4 4 4 2 2 3 4 2" xfId="30326"/>
    <cellStyle name="40% - Accent4 4 4 2 2 3 5" xfId="30327"/>
    <cellStyle name="40% - Accent4 4 4 2 2 3 6" xfId="30328"/>
    <cellStyle name="40% - Accent4 4 4 2 2 4" xfId="30329"/>
    <cellStyle name="40% - Accent4 4 4 2 2 4 2" xfId="30330"/>
    <cellStyle name="40% - Accent4 4 4 2 2 4 2 2" xfId="30331"/>
    <cellStyle name="40% - Accent4 4 4 2 2 4 2 3" xfId="30332"/>
    <cellStyle name="40% - Accent4 4 4 2 2 4 3" xfId="30333"/>
    <cellStyle name="40% - Accent4 4 4 2 2 4 3 2" xfId="30334"/>
    <cellStyle name="40% - Accent4 4 4 2 2 4 4" xfId="30335"/>
    <cellStyle name="40% - Accent4 4 4 2 2 4 5" xfId="30336"/>
    <cellStyle name="40% - Accent4 4 4 2 2 5" xfId="30337"/>
    <cellStyle name="40% - Accent4 4 4 2 2 5 2" xfId="30338"/>
    <cellStyle name="40% - Accent4 4 4 2 2 5 3" xfId="30339"/>
    <cellStyle name="40% - Accent4 4 4 2 2 6" xfId="30340"/>
    <cellStyle name="40% - Accent4 4 4 2 2 6 2" xfId="30341"/>
    <cellStyle name="40% - Accent4 4 4 2 2 6 3" xfId="30342"/>
    <cellStyle name="40% - Accent4 4 4 2 2 7" xfId="30343"/>
    <cellStyle name="40% - Accent4 4 4 2 2 7 2" xfId="30344"/>
    <cellStyle name="40% - Accent4 4 4 2 2 8" xfId="30345"/>
    <cellStyle name="40% - Accent4 4 4 2 2 9" xfId="30346"/>
    <cellStyle name="40% - Accent4 4 4 2 3" xfId="30347"/>
    <cellStyle name="40% - Accent4 4 4 2 3 2" xfId="30348"/>
    <cellStyle name="40% - Accent4 4 4 2 3 2 2" xfId="30349"/>
    <cellStyle name="40% - Accent4 4 4 2 3 2 3" xfId="30350"/>
    <cellStyle name="40% - Accent4 4 4 2 3 3" xfId="30351"/>
    <cellStyle name="40% - Accent4 4 4 2 3 3 2" xfId="30352"/>
    <cellStyle name="40% - Accent4 4 4 2 3 3 3" xfId="30353"/>
    <cellStyle name="40% - Accent4 4 4 2 3 4" xfId="30354"/>
    <cellStyle name="40% - Accent4 4 4 2 3 4 2" xfId="30355"/>
    <cellStyle name="40% - Accent4 4 4 2 3 5" xfId="30356"/>
    <cellStyle name="40% - Accent4 4 4 2 3 6" xfId="30357"/>
    <cellStyle name="40% - Accent4 4 4 2 4" xfId="30358"/>
    <cellStyle name="40% - Accent4 4 4 2 4 2" xfId="30359"/>
    <cellStyle name="40% - Accent4 4 4 2 4 2 2" xfId="30360"/>
    <cellStyle name="40% - Accent4 4 4 2 4 2 3" xfId="30361"/>
    <cellStyle name="40% - Accent4 4 4 2 4 3" xfId="30362"/>
    <cellStyle name="40% - Accent4 4 4 2 4 3 2" xfId="30363"/>
    <cellStyle name="40% - Accent4 4 4 2 4 3 3" xfId="30364"/>
    <cellStyle name="40% - Accent4 4 4 2 4 4" xfId="30365"/>
    <cellStyle name="40% - Accent4 4 4 2 4 4 2" xfId="30366"/>
    <cellStyle name="40% - Accent4 4 4 2 4 5" xfId="30367"/>
    <cellStyle name="40% - Accent4 4 4 2 4 6" xfId="30368"/>
    <cellStyle name="40% - Accent4 4 4 2 5" xfId="30369"/>
    <cellStyle name="40% - Accent4 4 4 2 5 2" xfId="30370"/>
    <cellStyle name="40% - Accent4 4 4 2 5 2 2" xfId="30371"/>
    <cellStyle name="40% - Accent4 4 4 2 5 2 3" xfId="30372"/>
    <cellStyle name="40% - Accent4 4 4 2 5 3" xfId="30373"/>
    <cellStyle name="40% - Accent4 4 4 2 5 3 2" xfId="30374"/>
    <cellStyle name="40% - Accent4 4 4 2 5 4" xfId="30375"/>
    <cellStyle name="40% - Accent4 4 4 2 5 5" xfId="30376"/>
    <cellStyle name="40% - Accent4 4 4 2 6" xfId="30377"/>
    <cellStyle name="40% - Accent4 4 4 2 6 2" xfId="30378"/>
    <cellStyle name="40% - Accent4 4 4 2 6 3" xfId="30379"/>
    <cellStyle name="40% - Accent4 4 4 2 7" xfId="30380"/>
    <cellStyle name="40% - Accent4 4 4 2 7 2" xfId="30381"/>
    <cellStyle name="40% - Accent4 4 4 2 7 3" xfId="30382"/>
    <cellStyle name="40% - Accent4 4 4 2 8" xfId="30383"/>
    <cellStyle name="40% - Accent4 4 4 2 8 2" xfId="30384"/>
    <cellStyle name="40% - Accent4 4 4 2 9" xfId="30385"/>
    <cellStyle name="40% - Accent4 4 4 3" xfId="2247"/>
    <cellStyle name="40% - Accent4 4 4 3 2" xfId="30386"/>
    <cellStyle name="40% - Accent4 4 4 3 2 2" xfId="30387"/>
    <cellStyle name="40% - Accent4 4 4 3 2 2 2" xfId="30388"/>
    <cellStyle name="40% - Accent4 4 4 3 2 2 3" xfId="30389"/>
    <cellStyle name="40% - Accent4 4 4 3 2 3" xfId="30390"/>
    <cellStyle name="40% - Accent4 4 4 3 2 3 2" xfId="30391"/>
    <cellStyle name="40% - Accent4 4 4 3 2 3 3" xfId="30392"/>
    <cellStyle name="40% - Accent4 4 4 3 2 4" xfId="30393"/>
    <cellStyle name="40% - Accent4 4 4 3 2 4 2" xfId="30394"/>
    <cellStyle name="40% - Accent4 4 4 3 2 5" xfId="30395"/>
    <cellStyle name="40% - Accent4 4 4 3 2 6" xfId="30396"/>
    <cellStyle name="40% - Accent4 4 4 3 3" xfId="30397"/>
    <cellStyle name="40% - Accent4 4 4 3 3 2" xfId="30398"/>
    <cellStyle name="40% - Accent4 4 4 3 3 2 2" xfId="30399"/>
    <cellStyle name="40% - Accent4 4 4 3 3 2 3" xfId="30400"/>
    <cellStyle name="40% - Accent4 4 4 3 3 3" xfId="30401"/>
    <cellStyle name="40% - Accent4 4 4 3 3 3 2" xfId="30402"/>
    <cellStyle name="40% - Accent4 4 4 3 3 3 3" xfId="30403"/>
    <cellStyle name="40% - Accent4 4 4 3 3 4" xfId="30404"/>
    <cellStyle name="40% - Accent4 4 4 3 3 4 2" xfId="30405"/>
    <cellStyle name="40% - Accent4 4 4 3 3 5" xfId="30406"/>
    <cellStyle name="40% - Accent4 4 4 3 3 6" xfId="30407"/>
    <cellStyle name="40% - Accent4 4 4 3 4" xfId="30408"/>
    <cellStyle name="40% - Accent4 4 4 3 4 2" xfId="30409"/>
    <cellStyle name="40% - Accent4 4 4 3 4 2 2" xfId="30410"/>
    <cellStyle name="40% - Accent4 4 4 3 4 2 3" xfId="30411"/>
    <cellStyle name="40% - Accent4 4 4 3 4 3" xfId="30412"/>
    <cellStyle name="40% - Accent4 4 4 3 4 3 2" xfId="30413"/>
    <cellStyle name="40% - Accent4 4 4 3 4 4" xfId="30414"/>
    <cellStyle name="40% - Accent4 4 4 3 4 5" xfId="30415"/>
    <cellStyle name="40% - Accent4 4 4 3 5" xfId="30416"/>
    <cellStyle name="40% - Accent4 4 4 3 5 2" xfId="30417"/>
    <cellStyle name="40% - Accent4 4 4 3 5 3" xfId="30418"/>
    <cellStyle name="40% - Accent4 4 4 3 6" xfId="30419"/>
    <cellStyle name="40% - Accent4 4 4 3 6 2" xfId="30420"/>
    <cellStyle name="40% - Accent4 4 4 3 6 3" xfId="30421"/>
    <cellStyle name="40% - Accent4 4 4 3 7" xfId="30422"/>
    <cellStyle name="40% - Accent4 4 4 3 7 2" xfId="30423"/>
    <cellStyle name="40% - Accent4 4 4 3 8" xfId="30424"/>
    <cellStyle name="40% - Accent4 4 4 3 9" xfId="30425"/>
    <cellStyle name="40% - Accent4 4 4 4" xfId="30426"/>
    <cellStyle name="40% - Accent4 4 4 4 2" xfId="30427"/>
    <cellStyle name="40% - Accent4 4 4 4 2 2" xfId="30428"/>
    <cellStyle name="40% - Accent4 4 4 4 2 2 2" xfId="30429"/>
    <cellStyle name="40% - Accent4 4 4 4 2 2 3" xfId="30430"/>
    <cellStyle name="40% - Accent4 4 4 4 2 3" xfId="30431"/>
    <cellStyle name="40% - Accent4 4 4 4 2 3 2" xfId="30432"/>
    <cellStyle name="40% - Accent4 4 4 4 2 3 3" xfId="30433"/>
    <cellStyle name="40% - Accent4 4 4 4 2 4" xfId="30434"/>
    <cellStyle name="40% - Accent4 4 4 4 2 4 2" xfId="30435"/>
    <cellStyle name="40% - Accent4 4 4 4 2 5" xfId="30436"/>
    <cellStyle name="40% - Accent4 4 4 4 2 6" xfId="30437"/>
    <cellStyle name="40% - Accent4 4 4 4 3" xfId="30438"/>
    <cellStyle name="40% - Accent4 4 4 4 3 2" xfId="30439"/>
    <cellStyle name="40% - Accent4 4 4 4 3 2 2" xfId="30440"/>
    <cellStyle name="40% - Accent4 4 4 4 3 2 3" xfId="30441"/>
    <cellStyle name="40% - Accent4 4 4 4 3 3" xfId="30442"/>
    <cellStyle name="40% - Accent4 4 4 4 3 3 2" xfId="30443"/>
    <cellStyle name="40% - Accent4 4 4 4 3 3 3" xfId="30444"/>
    <cellStyle name="40% - Accent4 4 4 4 3 4" xfId="30445"/>
    <cellStyle name="40% - Accent4 4 4 4 3 4 2" xfId="30446"/>
    <cellStyle name="40% - Accent4 4 4 4 3 5" xfId="30447"/>
    <cellStyle name="40% - Accent4 4 4 4 3 6" xfId="30448"/>
    <cellStyle name="40% - Accent4 4 4 4 4" xfId="30449"/>
    <cellStyle name="40% - Accent4 4 4 4 4 2" xfId="30450"/>
    <cellStyle name="40% - Accent4 4 4 4 4 2 2" xfId="30451"/>
    <cellStyle name="40% - Accent4 4 4 4 4 2 3" xfId="30452"/>
    <cellStyle name="40% - Accent4 4 4 4 4 3" xfId="30453"/>
    <cellStyle name="40% - Accent4 4 4 4 4 3 2" xfId="30454"/>
    <cellStyle name="40% - Accent4 4 4 4 4 4" xfId="30455"/>
    <cellStyle name="40% - Accent4 4 4 4 4 5" xfId="30456"/>
    <cellStyle name="40% - Accent4 4 4 4 5" xfId="30457"/>
    <cellStyle name="40% - Accent4 4 4 4 5 2" xfId="30458"/>
    <cellStyle name="40% - Accent4 4 4 4 5 3" xfId="30459"/>
    <cellStyle name="40% - Accent4 4 4 4 6" xfId="30460"/>
    <cellStyle name="40% - Accent4 4 4 4 6 2" xfId="30461"/>
    <cellStyle name="40% - Accent4 4 4 4 6 3" xfId="30462"/>
    <cellStyle name="40% - Accent4 4 4 4 7" xfId="30463"/>
    <cellStyle name="40% - Accent4 4 4 4 7 2" xfId="30464"/>
    <cellStyle name="40% - Accent4 4 4 4 8" xfId="30465"/>
    <cellStyle name="40% - Accent4 4 4 4 9" xfId="30466"/>
    <cellStyle name="40% - Accent4 4 4 5" xfId="30467"/>
    <cellStyle name="40% - Accent4 4 4 5 2" xfId="30468"/>
    <cellStyle name="40% - Accent4 4 4 5 2 2" xfId="30469"/>
    <cellStyle name="40% - Accent4 4 4 5 2 3" xfId="30470"/>
    <cellStyle name="40% - Accent4 4 4 5 3" xfId="30471"/>
    <cellStyle name="40% - Accent4 4 4 5 3 2" xfId="30472"/>
    <cellStyle name="40% - Accent4 4 4 5 3 3" xfId="30473"/>
    <cellStyle name="40% - Accent4 4 4 5 4" xfId="30474"/>
    <cellStyle name="40% - Accent4 4 4 5 4 2" xfId="30475"/>
    <cellStyle name="40% - Accent4 4 4 5 5" xfId="30476"/>
    <cellStyle name="40% - Accent4 4 4 5 6" xfId="30477"/>
    <cellStyle name="40% - Accent4 4 4 6" xfId="30478"/>
    <cellStyle name="40% - Accent4 4 4 6 2" xfId="30479"/>
    <cellStyle name="40% - Accent4 4 4 6 2 2" xfId="30480"/>
    <cellStyle name="40% - Accent4 4 4 6 2 3" xfId="30481"/>
    <cellStyle name="40% - Accent4 4 4 6 3" xfId="30482"/>
    <cellStyle name="40% - Accent4 4 4 6 3 2" xfId="30483"/>
    <cellStyle name="40% - Accent4 4 4 6 3 3" xfId="30484"/>
    <cellStyle name="40% - Accent4 4 4 6 4" xfId="30485"/>
    <cellStyle name="40% - Accent4 4 4 6 4 2" xfId="30486"/>
    <cellStyle name="40% - Accent4 4 4 6 5" xfId="30487"/>
    <cellStyle name="40% - Accent4 4 4 6 6" xfId="30488"/>
    <cellStyle name="40% - Accent4 4 4 7" xfId="30489"/>
    <cellStyle name="40% - Accent4 4 4 7 2" xfId="30490"/>
    <cellStyle name="40% - Accent4 4 4 7 2 2" xfId="30491"/>
    <cellStyle name="40% - Accent4 4 4 7 2 3" xfId="30492"/>
    <cellStyle name="40% - Accent4 4 4 7 3" xfId="30493"/>
    <cellStyle name="40% - Accent4 4 4 7 3 2" xfId="30494"/>
    <cellStyle name="40% - Accent4 4 4 7 4" xfId="30495"/>
    <cellStyle name="40% - Accent4 4 4 7 5" xfId="30496"/>
    <cellStyle name="40% - Accent4 4 4 8" xfId="30497"/>
    <cellStyle name="40% - Accent4 4 4 8 2" xfId="30498"/>
    <cellStyle name="40% - Accent4 4 4 8 3" xfId="30499"/>
    <cellStyle name="40% - Accent4 4 4 9" xfId="30500"/>
    <cellStyle name="40% - Accent4 4 4 9 2" xfId="30501"/>
    <cellStyle name="40% - Accent4 4 4 9 3" xfId="30502"/>
    <cellStyle name="40% - Accent4 4 5" xfId="2248"/>
    <cellStyle name="40% - Accent4 4 5 10" xfId="30503"/>
    <cellStyle name="40% - Accent4 4 5 2" xfId="2249"/>
    <cellStyle name="40% - Accent4 4 5 2 2" xfId="30504"/>
    <cellStyle name="40% - Accent4 4 5 2 2 2" xfId="30505"/>
    <cellStyle name="40% - Accent4 4 5 2 2 2 2" xfId="30506"/>
    <cellStyle name="40% - Accent4 4 5 2 2 2 3" xfId="30507"/>
    <cellStyle name="40% - Accent4 4 5 2 2 3" xfId="30508"/>
    <cellStyle name="40% - Accent4 4 5 2 2 3 2" xfId="30509"/>
    <cellStyle name="40% - Accent4 4 5 2 2 3 3" xfId="30510"/>
    <cellStyle name="40% - Accent4 4 5 2 2 4" xfId="30511"/>
    <cellStyle name="40% - Accent4 4 5 2 2 4 2" xfId="30512"/>
    <cellStyle name="40% - Accent4 4 5 2 2 5" xfId="30513"/>
    <cellStyle name="40% - Accent4 4 5 2 2 6" xfId="30514"/>
    <cellStyle name="40% - Accent4 4 5 2 3" xfId="30515"/>
    <cellStyle name="40% - Accent4 4 5 2 3 2" xfId="30516"/>
    <cellStyle name="40% - Accent4 4 5 2 3 2 2" xfId="30517"/>
    <cellStyle name="40% - Accent4 4 5 2 3 2 3" xfId="30518"/>
    <cellStyle name="40% - Accent4 4 5 2 3 3" xfId="30519"/>
    <cellStyle name="40% - Accent4 4 5 2 3 3 2" xfId="30520"/>
    <cellStyle name="40% - Accent4 4 5 2 3 3 3" xfId="30521"/>
    <cellStyle name="40% - Accent4 4 5 2 3 4" xfId="30522"/>
    <cellStyle name="40% - Accent4 4 5 2 3 4 2" xfId="30523"/>
    <cellStyle name="40% - Accent4 4 5 2 3 5" xfId="30524"/>
    <cellStyle name="40% - Accent4 4 5 2 3 6" xfId="30525"/>
    <cellStyle name="40% - Accent4 4 5 2 4" xfId="30526"/>
    <cellStyle name="40% - Accent4 4 5 2 4 2" xfId="30527"/>
    <cellStyle name="40% - Accent4 4 5 2 4 2 2" xfId="30528"/>
    <cellStyle name="40% - Accent4 4 5 2 4 2 3" xfId="30529"/>
    <cellStyle name="40% - Accent4 4 5 2 4 3" xfId="30530"/>
    <cellStyle name="40% - Accent4 4 5 2 4 3 2" xfId="30531"/>
    <cellStyle name="40% - Accent4 4 5 2 4 4" xfId="30532"/>
    <cellStyle name="40% - Accent4 4 5 2 4 5" xfId="30533"/>
    <cellStyle name="40% - Accent4 4 5 2 5" xfId="30534"/>
    <cellStyle name="40% - Accent4 4 5 2 5 2" xfId="30535"/>
    <cellStyle name="40% - Accent4 4 5 2 5 3" xfId="30536"/>
    <cellStyle name="40% - Accent4 4 5 2 6" xfId="30537"/>
    <cellStyle name="40% - Accent4 4 5 2 6 2" xfId="30538"/>
    <cellStyle name="40% - Accent4 4 5 2 6 3" xfId="30539"/>
    <cellStyle name="40% - Accent4 4 5 2 7" xfId="30540"/>
    <cellStyle name="40% - Accent4 4 5 2 7 2" xfId="30541"/>
    <cellStyle name="40% - Accent4 4 5 2 8" xfId="30542"/>
    <cellStyle name="40% - Accent4 4 5 2 9" xfId="30543"/>
    <cellStyle name="40% - Accent4 4 5 3" xfId="30544"/>
    <cellStyle name="40% - Accent4 4 5 3 2" xfId="30545"/>
    <cellStyle name="40% - Accent4 4 5 3 2 2" xfId="30546"/>
    <cellStyle name="40% - Accent4 4 5 3 2 3" xfId="30547"/>
    <cellStyle name="40% - Accent4 4 5 3 3" xfId="30548"/>
    <cellStyle name="40% - Accent4 4 5 3 3 2" xfId="30549"/>
    <cellStyle name="40% - Accent4 4 5 3 3 3" xfId="30550"/>
    <cellStyle name="40% - Accent4 4 5 3 4" xfId="30551"/>
    <cellStyle name="40% - Accent4 4 5 3 4 2" xfId="30552"/>
    <cellStyle name="40% - Accent4 4 5 3 5" xfId="30553"/>
    <cellStyle name="40% - Accent4 4 5 3 6" xfId="30554"/>
    <cellStyle name="40% - Accent4 4 5 4" xfId="30555"/>
    <cellStyle name="40% - Accent4 4 5 4 2" xfId="30556"/>
    <cellStyle name="40% - Accent4 4 5 4 2 2" xfId="30557"/>
    <cellStyle name="40% - Accent4 4 5 4 2 3" xfId="30558"/>
    <cellStyle name="40% - Accent4 4 5 4 3" xfId="30559"/>
    <cellStyle name="40% - Accent4 4 5 4 3 2" xfId="30560"/>
    <cellStyle name="40% - Accent4 4 5 4 3 3" xfId="30561"/>
    <cellStyle name="40% - Accent4 4 5 4 4" xfId="30562"/>
    <cellStyle name="40% - Accent4 4 5 4 4 2" xfId="30563"/>
    <cellStyle name="40% - Accent4 4 5 4 5" xfId="30564"/>
    <cellStyle name="40% - Accent4 4 5 4 6" xfId="30565"/>
    <cellStyle name="40% - Accent4 4 5 5" xfId="30566"/>
    <cellStyle name="40% - Accent4 4 5 5 2" xfId="30567"/>
    <cellStyle name="40% - Accent4 4 5 5 2 2" xfId="30568"/>
    <cellStyle name="40% - Accent4 4 5 5 2 3" xfId="30569"/>
    <cellStyle name="40% - Accent4 4 5 5 3" xfId="30570"/>
    <cellStyle name="40% - Accent4 4 5 5 3 2" xfId="30571"/>
    <cellStyle name="40% - Accent4 4 5 5 4" xfId="30572"/>
    <cellStyle name="40% - Accent4 4 5 5 5" xfId="30573"/>
    <cellStyle name="40% - Accent4 4 5 6" xfId="30574"/>
    <cellStyle name="40% - Accent4 4 5 6 2" xfId="30575"/>
    <cellStyle name="40% - Accent4 4 5 6 3" xfId="30576"/>
    <cellStyle name="40% - Accent4 4 5 7" xfId="30577"/>
    <cellStyle name="40% - Accent4 4 5 7 2" xfId="30578"/>
    <cellStyle name="40% - Accent4 4 5 7 3" xfId="30579"/>
    <cellStyle name="40% - Accent4 4 5 8" xfId="30580"/>
    <cellStyle name="40% - Accent4 4 5 8 2" xfId="30581"/>
    <cellStyle name="40% - Accent4 4 5 9" xfId="30582"/>
    <cellStyle name="40% - Accent4 4 6" xfId="2250"/>
    <cellStyle name="40% - Accent4 4 6 2" xfId="30583"/>
    <cellStyle name="40% - Accent4 4 6 2 2" xfId="30584"/>
    <cellStyle name="40% - Accent4 4 6 2 2 2" xfId="30585"/>
    <cellStyle name="40% - Accent4 4 6 2 2 3" xfId="30586"/>
    <cellStyle name="40% - Accent4 4 6 2 3" xfId="30587"/>
    <cellStyle name="40% - Accent4 4 6 2 3 2" xfId="30588"/>
    <cellStyle name="40% - Accent4 4 6 2 3 3" xfId="30589"/>
    <cellStyle name="40% - Accent4 4 6 2 4" xfId="30590"/>
    <cellStyle name="40% - Accent4 4 6 2 4 2" xfId="30591"/>
    <cellStyle name="40% - Accent4 4 6 2 5" xfId="30592"/>
    <cellStyle name="40% - Accent4 4 6 2 6" xfId="30593"/>
    <cellStyle name="40% - Accent4 4 6 3" xfId="30594"/>
    <cellStyle name="40% - Accent4 4 6 3 2" xfId="30595"/>
    <cellStyle name="40% - Accent4 4 6 3 2 2" xfId="30596"/>
    <cellStyle name="40% - Accent4 4 6 3 2 3" xfId="30597"/>
    <cellStyle name="40% - Accent4 4 6 3 3" xfId="30598"/>
    <cellStyle name="40% - Accent4 4 6 3 3 2" xfId="30599"/>
    <cellStyle name="40% - Accent4 4 6 3 3 3" xfId="30600"/>
    <cellStyle name="40% - Accent4 4 6 3 4" xfId="30601"/>
    <cellStyle name="40% - Accent4 4 6 3 4 2" xfId="30602"/>
    <cellStyle name="40% - Accent4 4 6 3 5" xfId="30603"/>
    <cellStyle name="40% - Accent4 4 6 3 6" xfId="30604"/>
    <cellStyle name="40% - Accent4 4 6 4" xfId="30605"/>
    <cellStyle name="40% - Accent4 4 6 4 2" xfId="30606"/>
    <cellStyle name="40% - Accent4 4 6 4 2 2" xfId="30607"/>
    <cellStyle name="40% - Accent4 4 6 4 2 3" xfId="30608"/>
    <cellStyle name="40% - Accent4 4 6 4 3" xfId="30609"/>
    <cellStyle name="40% - Accent4 4 6 4 3 2" xfId="30610"/>
    <cellStyle name="40% - Accent4 4 6 4 4" xfId="30611"/>
    <cellStyle name="40% - Accent4 4 6 4 5" xfId="30612"/>
    <cellStyle name="40% - Accent4 4 6 5" xfId="30613"/>
    <cellStyle name="40% - Accent4 4 6 5 2" xfId="30614"/>
    <cellStyle name="40% - Accent4 4 6 5 3" xfId="30615"/>
    <cellStyle name="40% - Accent4 4 6 6" xfId="30616"/>
    <cellStyle name="40% - Accent4 4 6 6 2" xfId="30617"/>
    <cellStyle name="40% - Accent4 4 6 6 3" xfId="30618"/>
    <cellStyle name="40% - Accent4 4 6 7" xfId="30619"/>
    <cellStyle name="40% - Accent4 4 6 7 2" xfId="30620"/>
    <cellStyle name="40% - Accent4 4 6 8" xfId="30621"/>
    <cellStyle name="40% - Accent4 4 6 9" xfId="30622"/>
    <cellStyle name="40% - Accent4 4 7" xfId="13625"/>
    <cellStyle name="40% - Accent4 4 7 2" xfId="30623"/>
    <cellStyle name="40% - Accent4 4 7 2 2" xfId="30624"/>
    <cellStyle name="40% - Accent4 4 7 2 2 2" xfId="30625"/>
    <cellStyle name="40% - Accent4 4 7 2 2 3" xfId="30626"/>
    <cellStyle name="40% - Accent4 4 7 2 3" xfId="30627"/>
    <cellStyle name="40% - Accent4 4 7 2 3 2" xfId="30628"/>
    <cellStyle name="40% - Accent4 4 7 2 3 3" xfId="30629"/>
    <cellStyle name="40% - Accent4 4 7 2 4" xfId="30630"/>
    <cellStyle name="40% - Accent4 4 7 2 4 2" xfId="30631"/>
    <cellStyle name="40% - Accent4 4 7 2 5" xfId="30632"/>
    <cellStyle name="40% - Accent4 4 7 2 6" xfId="30633"/>
    <cellStyle name="40% - Accent4 4 7 3" xfId="30634"/>
    <cellStyle name="40% - Accent4 4 7 3 2" xfId="30635"/>
    <cellStyle name="40% - Accent4 4 7 3 2 2" xfId="30636"/>
    <cellStyle name="40% - Accent4 4 7 3 2 3" xfId="30637"/>
    <cellStyle name="40% - Accent4 4 7 3 3" xfId="30638"/>
    <cellStyle name="40% - Accent4 4 7 3 3 2" xfId="30639"/>
    <cellStyle name="40% - Accent4 4 7 3 3 3" xfId="30640"/>
    <cellStyle name="40% - Accent4 4 7 3 4" xfId="30641"/>
    <cellStyle name="40% - Accent4 4 7 3 4 2" xfId="30642"/>
    <cellStyle name="40% - Accent4 4 7 3 5" xfId="30643"/>
    <cellStyle name="40% - Accent4 4 7 3 6" xfId="30644"/>
    <cellStyle name="40% - Accent4 4 7 4" xfId="30645"/>
    <cellStyle name="40% - Accent4 4 7 4 2" xfId="30646"/>
    <cellStyle name="40% - Accent4 4 7 4 2 2" xfId="30647"/>
    <cellStyle name="40% - Accent4 4 7 4 2 3" xfId="30648"/>
    <cellStyle name="40% - Accent4 4 7 4 3" xfId="30649"/>
    <cellStyle name="40% - Accent4 4 7 4 3 2" xfId="30650"/>
    <cellStyle name="40% - Accent4 4 7 4 4" xfId="30651"/>
    <cellStyle name="40% - Accent4 4 7 4 5" xfId="30652"/>
    <cellStyle name="40% - Accent4 4 7 5" xfId="30653"/>
    <cellStyle name="40% - Accent4 4 7 5 2" xfId="30654"/>
    <cellStyle name="40% - Accent4 4 7 5 3" xfId="30655"/>
    <cellStyle name="40% - Accent4 4 7 6" xfId="30656"/>
    <cellStyle name="40% - Accent4 4 7 6 2" xfId="30657"/>
    <cellStyle name="40% - Accent4 4 7 6 3" xfId="30658"/>
    <cellStyle name="40% - Accent4 4 7 7" xfId="30659"/>
    <cellStyle name="40% - Accent4 4 7 7 2" xfId="30660"/>
    <cellStyle name="40% - Accent4 4 7 8" xfId="30661"/>
    <cellStyle name="40% - Accent4 4 7 9" xfId="30662"/>
    <cellStyle name="40% - Accent4 4 8" xfId="30663"/>
    <cellStyle name="40% - Accent4 4 8 2" xfId="30664"/>
    <cellStyle name="40% - Accent4 4 8 2 2" xfId="30665"/>
    <cellStyle name="40% - Accent4 4 8 2 3" xfId="30666"/>
    <cellStyle name="40% - Accent4 4 8 3" xfId="30667"/>
    <cellStyle name="40% - Accent4 4 8 3 2" xfId="30668"/>
    <cellStyle name="40% - Accent4 4 8 3 3" xfId="30669"/>
    <cellStyle name="40% - Accent4 4 8 4" xfId="30670"/>
    <cellStyle name="40% - Accent4 4 8 4 2" xfId="30671"/>
    <cellStyle name="40% - Accent4 4 8 5" xfId="30672"/>
    <cellStyle name="40% - Accent4 4 8 6" xfId="30673"/>
    <cellStyle name="40% - Accent4 4 9" xfId="30674"/>
    <cellStyle name="40% - Accent4 4 9 2" xfId="30675"/>
    <cellStyle name="40% - Accent4 4 9 2 2" xfId="30676"/>
    <cellStyle name="40% - Accent4 4 9 2 3" xfId="30677"/>
    <cellStyle name="40% - Accent4 4 9 3" xfId="30678"/>
    <cellStyle name="40% - Accent4 4 9 3 2" xfId="30679"/>
    <cellStyle name="40% - Accent4 4 9 3 3" xfId="30680"/>
    <cellStyle name="40% - Accent4 4 9 4" xfId="30681"/>
    <cellStyle name="40% - Accent4 4 9 4 2" xfId="30682"/>
    <cellStyle name="40% - Accent4 4 9 5" xfId="30683"/>
    <cellStyle name="40% - Accent4 4 9 6" xfId="30684"/>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xfId="62050" builtinId="47" customBuiltin="1"/>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14578"/>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14579"/>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14580"/>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685"/>
    <cellStyle name="40% - Accent5 4 10 2" xfId="30686"/>
    <cellStyle name="40% - Accent5 4 10 2 2" xfId="30687"/>
    <cellStyle name="40% - Accent5 4 10 2 3" xfId="30688"/>
    <cellStyle name="40% - Accent5 4 10 3" xfId="30689"/>
    <cellStyle name="40% - Accent5 4 10 3 2" xfId="30690"/>
    <cellStyle name="40% - Accent5 4 10 4" xfId="30691"/>
    <cellStyle name="40% - Accent5 4 10 5" xfId="30692"/>
    <cellStyle name="40% - Accent5 4 11" xfId="30693"/>
    <cellStyle name="40% - Accent5 4 11 2" xfId="30694"/>
    <cellStyle name="40% - Accent5 4 11 3" xfId="30695"/>
    <cellStyle name="40% - Accent5 4 12" xfId="30696"/>
    <cellStyle name="40% - Accent5 4 12 2" xfId="30697"/>
    <cellStyle name="40% - Accent5 4 12 3" xfId="30698"/>
    <cellStyle name="40% - Accent5 4 13" xfId="30699"/>
    <cellStyle name="40% - Accent5 4 13 2" xfId="30700"/>
    <cellStyle name="40% - Accent5 4 14" xfId="30701"/>
    <cellStyle name="40% - Accent5 4 15" xfId="30702"/>
    <cellStyle name="40% - Accent5 4 16" xfId="30703"/>
    <cellStyle name="40% - Accent5 4 2" xfId="2437"/>
    <cellStyle name="40% - Accent5 4 2 10" xfId="30704"/>
    <cellStyle name="40% - Accent5 4 2 10 2" xfId="30705"/>
    <cellStyle name="40% - Accent5 4 2 10 3" xfId="30706"/>
    <cellStyle name="40% - Accent5 4 2 11" xfId="30707"/>
    <cellStyle name="40% - Accent5 4 2 11 2" xfId="30708"/>
    <cellStyle name="40% - Accent5 4 2 11 3" xfId="30709"/>
    <cellStyle name="40% - Accent5 4 2 12" xfId="30710"/>
    <cellStyle name="40% - Accent5 4 2 12 2" xfId="30711"/>
    <cellStyle name="40% - Accent5 4 2 13" xfId="30712"/>
    <cellStyle name="40% - Accent5 4 2 14" xfId="30713"/>
    <cellStyle name="40% - Accent5 4 2 15" xfId="30714"/>
    <cellStyle name="40% - Accent5 4 2 2" xfId="2438"/>
    <cellStyle name="40% - Accent5 4 2 2 10" xfId="30715"/>
    <cellStyle name="40% - Accent5 4 2 2 10 2" xfId="30716"/>
    <cellStyle name="40% - Accent5 4 2 2 10 3" xfId="30717"/>
    <cellStyle name="40% - Accent5 4 2 2 11" xfId="30718"/>
    <cellStyle name="40% - Accent5 4 2 2 11 2" xfId="30719"/>
    <cellStyle name="40% - Accent5 4 2 2 12" xfId="30720"/>
    <cellStyle name="40% - Accent5 4 2 2 13" xfId="30721"/>
    <cellStyle name="40% - Accent5 4 2 2 2" xfId="2439"/>
    <cellStyle name="40% - Accent5 4 2 2 2 10" xfId="30722"/>
    <cellStyle name="40% - Accent5 4 2 2 2 10 2" xfId="30723"/>
    <cellStyle name="40% - Accent5 4 2 2 2 11" xfId="30724"/>
    <cellStyle name="40% - Accent5 4 2 2 2 12" xfId="30725"/>
    <cellStyle name="40% - Accent5 4 2 2 2 2" xfId="2440"/>
    <cellStyle name="40% - Accent5 4 2 2 2 2 10" xfId="30726"/>
    <cellStyle name="40% - Accent5 4 2 2 2 2 2" xfId="2441"/>
    <cellStyle name="40% - Accent5 4 2 2 2 2 2 2" xfId="30727"/>
    <cellStyle name="40% - Accent5 4 2 2 2 2 2 2 2" xfId="30728"/>
    <cellStyle name="40% - Accent5 4 2 2 2 2 2 2 2 2" xfId="30729"/>
    <cellStyle name="40% - Accent5 4 2 2 2 2 2 2 2 3" xfId="30730"/>
    <cellStyle name="40% - Accent5 4 2 2 2 2 2 2 3" xfId="30731"/>
    <cellStyle name="40% - Accent5 4 2 2 2 2 2 2 3 2" xfId="30732"/>
    <cellStyle name="40% - Accent5 4 2 2 2 2 2 2 3 3" xfId="30733"/>
    <cellStyle name="40% - Accent5 4 2 2 2 2 2 2 4" xfId="30734"/>
    <cellStyle name="40% - Accent5 4 2 2 2 2 2 2 4 2" xfId="30735"/>
    <cellStyle name="40% - Accent5 4 2 2 2 2 2 2 5" xfId="30736"/>
    <cellStyle name="40% - Accent5 4 2 2 2 2 2 2 6" xfId="30737"/>
    <cellStyle name="40% - Accent5 4 2 2 2 2 2 3" xfId="30738"/>
    <cellStyle name="40% - Accent5 4 2 2 2 2 2 3 2" xfId="30739"/>
    <cellStyle name="40% - Accent5 4 2 2 2 2 2 3 2 2" xfId="30740"/>
    <cellStyle name="40% - Accent5 4 2 2 2 2 2 3 2 3" xfId="30741"/>
    <cellStyle name="40% - Accent5 4 2 2 2 2 2 3 3" xfId="30742"/>
    <cellStyle name="40% - Accent5 4 2 2 2 2 2 3 3 2" xfId="30743"/>
    <cellStyle name="40% - Accent5 4 2 2 2 2 2 3 3 3" xfId="30744"/>
    <cellStyle name="40% - Accent5 4 2 2 2 2 2 3 4" xfId="30745"/>
    <cellStyle name="40% - Accent5 4 2 2 2 2 2 3 4 2" xfId="30746"/>
    <cellStyle name="40% - Accent5 4 2 2 2 2 2 3 5" xfId="30747"/>
    <cellStyle name="40% - Accent5 4 2 2 2 2 2 3 6" xfId="30748"/>
    <cellStyle name="40% - Accent5 4 2 2 2 2 2 4" xfId="30749"/>
    <cellStyle name="40% - Accent5 4 2 2 2 2 2 4 2" xfId="30750"/>
    <cellStyle name="40% - Accent5 4 2 2 2 2 2 4 2 2" xfId="30751"/>
    <cellStyle name="40% - Accent5 4 2 2 2 2 2 4 2 3" xfId="30752"/>
    <cellStyle name="40% - Accent5 4 2 2 2 2 2 4 3" xfId="30753"/>
    <cellStyle name="40% - Accent5 4 2 2 2 2 2 4 3 2" xfId="30754"/>
    <cellStyle name="40% - Accent5 4 2 2 2 2 2 4 4" xfId="30755"/>
    <cellStyle name="40% - Accent5 4 2 2 2 2 2 4 5" xfId="30756"/>
    <cellStyle name="40% - Accent5 4 2 2 2 2 2 5" xfId="30757"/>
    <cellStyle name="40% - Accent5 4 2 2 2 2 2 5 2" xfId="30758"/>
    <cellStyle name="40% - Accent5 4 2 2 2 2 2 5 3" xfId="30759"/>
    <cellStyle name="40% - Accent5 4 2 2 2 2 2 6" xfId="30760"/>
    <cellStyle name="40% - Accent5 4 2 2 2 2 2 6 2" xfId="30761"/>
    <cellStyle name="40% - Accent5 4 2 2 2 2 2 6 3" xfId="30762"/>
    <cellStyle name="40% - Accent5 4 2 2 2 2 2 7" xfId="30763"/>
    <cellStyle name="40% - Accent5 4 2 2 2 2 2 7 2" xfId="30764"/>
    <cellStyle name="40% - Accent5 4 2 2 2 2 2 8" xfId="30765"/>
    <cellStyle name="40% - Accent5 4 2 2 2 2 2 9" xfId="30766"/>
    <cellStyle name="40% - Accent5 4 2 2 2 2 3" xfId="30767"/>
    <cellStyle name="40% - Accent5 4 2 2 2 2 3 2" xfId="30768"/>
    <cellStyle name="40% - Accent5 4 2 2 2 2 3 2 2" xfId="30769"/>
    <cellStyle name="40% - Accent5 4 2 2 2 2 3 2 3" xfId="30770"/>
    <cellStyle name="40% - Accent5 4 2 2 2 2 3 3" xfId="30771"/>
    <cellStyle name="40% - Accent5 4 2 2 2 2 3 3 2" xfId="30772"/>
    <cellStyle name="40% - Accent5 4 2 2 2 2 3 3 3" xfId="30773"/>
    <cellStyle name="40% - Accent5 4 2 2 2 2 3 4" xfId="30774"/>
    <cellStyle name="40% - Accent5 4 2 2 2 2 3 4 2" xfId="30775"/>
    <cellStyle name="40% - Accent5 4 2 2 2 2 3 5" xfId="30776"/>
    <cellStyle name="40% - Accent5 4 2 2 2 2 3 6" xfId="30777"/>
    <cellStyle name="40% - Accent5 4 2 2 2 2 4" xfId="30778"/>
    <cellStyle name="40% - Accent5 4 2 2 2 2 4 2" xfId="30779"/>
    <cellStyle name="40% - Accent5 4 2 2 2 2 4 2 2" xfId="30780"/>
    <cellStyle name="40% - Accent5 4 2 2 2 2 4 2 3" xfId="30781"/>
    <cellStyle name="40% - Accent5 4 2 2 2 2 4 3" xfId="30782"/>
    <cellStyle name="40% - Accent5 4 2 2 2 2 4 3 2" xfId="30783"/>
    <cellStyle name="40% - Accent5 4 2 2 2 2 4 3 3" xfId="30784"/>
    <cellStyle name="40% - Accent5 4 2 2 2 2 4 4" xfId="30785"/>
    <cellStyle name="40% - Accent5 4 2 2 2 2 4 4 2" xfId="30786"/>
    <cellStyle name="40% - Accent5 4 2 2 2 2 4 5" xfId="30787"/>
    <cellStyle name="40% - Accent5 4 2 2 2 2 4 6" xfId="30788"/>
    <cellStyle name="40% - Accent5 4 2 2 2 2 5" xfId="30789"/>
    <cellStyle name="40% - Accent5 4 2 2 2 2 5 2" xfId="30790"/>
    <cellStyle name="40% - Accent5 4 2 2 2 2 5 2 2" xfId="30791"/>
    <cellStyle name="40% - Accent5 4 2 2 2 2 5 2 3" xfId="30792"/>
    <cellStyle name="40% - Accent5 4 2 2 2 2 5 3" xfId="30793"/>
    <cellStyle name="40% - Accent5 4 2 2 2 2 5 3 2" xfId="30794"/>
    <cellStyle name="40% - Accent5 4 2 2 2 2 5 4" xfId="30795"/>
    <cellStyle name="40% - Accent5 4 2 2 2 2 5 5" xfId="30796"/>
    <cellStyle name="40% - Accent5 4 2 2 2 2 6" xfId="30797"/>
    <cellStyle name="40% - Accent5 4 2 2 2 2 6 2" xfId="30798"/>
    <cellStyle name="40% - Accent5 4 2 2 2 2 6 3" xfId="30799"/>
    <cellStyle name="40% - Accent5 4 2 2 2 2 7" xfId="30800"/>
    <cellStyle name="40% - Accent5 4 2 2 2 2 7 2" xfId="30801"/>
    <cellStyle name="40% - Accent5 4 2 2 2 2 7 3" xfId="30802"/>
    <cellStyle name="40% - Accent5 4 2 2 2 2 8" xfId="30803"/>
    <cellStyle name="40% - Accent5 4 2 2 2 2 8 2" xfId="30804"/>
    <cellStyle name="40% - Accent5 4 2 2 2 2 9" xfId="30805"/>
    <cellStyle name="40% - Accent5 4 2 2 2 3" xfId="2442"/>
    <cellStyle name="40% - Accent5 4 2 2 2 3 2" xfId="30806"/>
    <cellStyle name="40% - Accent5 4 2 2 2 3 2 2" xfId="30807"/>
    <cellStyle name="40% - Accent5 4 2 2 2 3 2 2 2" xfId="30808"/>
    <cellStyle name="40% - Accent5 4 2 2 2 3 2 2 3" xfId="30809"/>
    <cellStyle name="40% - Accent5 4 2 2 2 3 2 3" xfId="30810"/>
    <cellStyle name="40% - Accent5 4 2 2 2 3 2 3 2" xfId="30811"/>
    <cellStyle name="40% - Accent5 4 2 2 2 3 2 3 3" xfId="30812"/>
    <cellStyle name="40% - Accent5 4 2 2 2 3 2 4" xfId="30813"/>
    <cellStyle name="40% - Accent5 4 2 2 2 3 2 4 2" xfId="30814"/>
    <cellStyle name="40% - Accent5 4 2 2 2 3 2 5" xfId="30815"/>
    <cellStyle name="40% - Accent5 4 2 2 2 3 2 6" xfId="30816"/>
    <cellStyle name="40% - Accent5 4 2 2 2 3 3" xfId="30817"/>
    <cellStyle name="40% - Accent5 4 2 2 2 3 3 2" xfId="30818"/>
    <cellStyle name="40% - Accent5 4 2 2 2 3 3 2 2" xfId="30819"/>
    <cellStyle name="40% - Accent5 4 2 2 2 3 3 2 3" xfId="30820"/>
    <cellStyle name="40% - Accent5 4 2 2 2 3 3 3" xfId="30821"/>
    <cellStyle name="40% - Accent5 4 2 2 2 3 3 3 2" xfId="30822"/>
    <cellStyle name="40% - Accent5 4 2 2 2 3 3 3 3" xfId="30823"/>
    <cellStyle name="40% - Accent5 4 2 2 2 3 3 4" xfId="30824"/>
    <cellStyle name="40% - Accent5 4 2 2 2 3 3 4 2" xfId="30825"/>
    <cellStyle name="40% - Accent5 4 2 2 2 3 3 5" xfId="30826"/>
    <cellStyle name="40% - Accent5 4 2 2 2 3 3 6" xfId="30827"/>
    <cellStyle name="40% - Accent5 4 2 2 2 3 4" xfId="30828"/>
    <cellStyle name="40% - Accent5 4 2 2 2 3 4 2" xfId="30829"/>
    <cellStyle name="40% - Accent5 4 2 2 2 3 4 2 2" xfId="30830"/>
    <cellStyle name="40% - Accent5 4 2 2 2 3 4 2 3" xfId="30831"/>
    <cellStyle name="40% - Accent5 4 2 2 2 3 4 3" xfId="30832"/>
    <cellStyle name="40% - Accent5 4 2 2 2 3 4 3 2" xfId="30833"/>
    <cellStyle name="40% - Accent5 4 2 2 2 3 4 4" xfId="30834"/>
    <cellStyle name="40% - Accent5 4 2 2 2 3 4 5" xfId="30835"/>
    <cellStyle name="40% - Accent5 4 2 2 2 3 5" xfId="30836"/>
    <cellStyle name="40% - Accent5 4 2 2 2 3 5 2" xfId="30837"/>
    <cellStyle name="40% - Accent5 4 2 2 2 3 5 3" xfId="30838"/>
    <cellStyle name="40% - Accent5 4 2 2 2 3 6" xfId="30839"/>
    <cellStyle name="40% - Accent5 4 2 2 2 3 6 2" xfId="30840"/>
    <cellStyle name="40% - Accent5 4 2 2 2 3 6 3" xfId="30841"/>
    <cellStyle name="40% - Accent5 4 2 2 2 3 7" xfId="30842"/>
    <cellStyle name="40% - Accent5 4 2 2 2 3 7 2" xfId="30843"/>
    <cellStyle name="40% - Accent5 4 2 2 2 3 8" xfId="30844"/>
    <cellStyle name="40% - Accent5 4 2 2 2 3 9" xfId="30845"/>
    <cellStyle name="40% - Accent5 4 2 2 2 4" xfId="30846"/>
    <cellStyle name="40% - Accent5 4 2 2 2 4 2" xfId="30847"/>
    <cellStyle name="40% - Accent5 4 2 2 2 4 2 2" xfId="30848"/>
    <cellStyle name="40% - Accent5 4 2 2 2 4 2 2 2" xfId="30849"/>
    <cellStyle name="40% - Accent5 4 2 2 2 4 2 2 3" xfId="30850"/>
    <cellStyle name="40% - Accent5 4 2 2 2 4 2 3" xfId="30851"/>
    <cellStyle name="40% - Accent5 4 2 2 2 4 2 3 2" xfId="30852"/>
    <cellStyle name="40% - Accent5 4 2 2 2 4 2 3 3" xfId="30853"/>
    <cellStyle name="40% - Accent5 4 2 2 2 4 2 4" xfId="30854"/>
    <cellStyle name="40% - Accent5 4 2 2 2 4 2 4 2" xfId="30855"/>
    <cellStyle name="40% - Accent5 4 2 2 2 4 2 5" xfId="30856"/>
    <cellStyle name="40% - Accent5 4 2 2 2 4 2 6" xfId="30857"/>
    <cellStyle name="40% - Accent5 4 2 2 2 4 3" xfId="30858"/>
    <cellStyle name="40% - Accent5 4 2 2 2 4 3 2" xfId="30859"/>
    <cellStyle name="40% - Accent5 4 2 2 2 4 3 2 2" xfId="30860"/>
    <cellStyle name="40% - Accent5 4 2 2 2 4 3 2 3" xfId="30861"/>
    <cellStyle name="40% - Accent5 4 2 2 2 4 3 3" xfId="30862"/>
    <cellStyle name="40% - Accent5 4 2 2 2 4 3 3 2" xfId="30863"/>
    <cellStyle name="40% - Accent5 4 2 2 2 4 3 3 3" xfId="30864"/>
    <cellStyle name="40% - Accent5 4 2 2 2 4 3 4" xfId="30865"/>
    <cellStyle name="40% - Accent5 4 2 2 2 4 3 4 2" xfId="30866"/>
    <cellStyle name="40% - Accent5 4 2 2 2 4 3 5" xfId="30867"/>
    <cellStyle name="40% - Accent5 4 2 2 2 4 3 6" xfId="30868"/>
    <cellStyle name="40% - Accent5 4 2 2 2 4 4" xfId="30869"/>
    <cellStyle name="40% - Accent5 4 2 2 2 4 4 2" xfId="30870"/>
    <cellStyle name="40% - Accent5 4 2 2 2 4 4 2 2" xfId="30871"/>
    <cellStyle name="40% - Accent5 4 2 2 2 4 4 2 3" xfId="30872"/>
    <cellStyle name="40% - Accent5 4 2 2 2 4 4 3" xfId="30873"/>
    <cellStyle name="40% - Accent5 4 2 2 2 4 4 3 2" xfId="30874"/>
    <cellStyle name="40% - Accent5 4 2 2 2 4 4 4" xfId="30875"/>
    <cellStyle name="40% - Accent5 4 2 2 2 4 4 5" xfId="30876"/>
    <cellStyle name="40% - Accent5 4 2 2 2 4 5" xfId="30877"/>
    <cellStyle name="40% - Accent5 4 2 2 2 4 5 2" xfId="30878"/>
    <cellStyle name="40% - Accent5 4 2 2 2 4 5 3" xfId="30879"/>
    <cellStyle name="40% - Accent5 4 2 2 2 4 6" xfId="30880"/>
    <cellStyle name="40% - Accent5 4 2 2 2 4 6 2" xfId="30881"/>
    <cellStyle name="40% - Accent5 4 2 2 2 4 6 3" xfId="30882"/>
    <cellStyle name="40% - Accent5 4 2 2 2 4 7" xfId="30883"/>
    <cellStyle name="40% - Accent5 4 2 2 2 4 7 2" xfId="30884"/>
    <cellStyle name="40% - Accent5 4 2 2 2 4 8" xfId="30885"/>
    <cellStyle name="40% - Accent5 4 2 2 2 4 9" xfId="30886"/>
    <cellStyle name="40% - Accent5 4 2 2 2 5" xfId="30887"/>
    <cellStyle name="40% - Accent5 4 2 2 2 5 2" xfId="30888"/>
    <cellStyle name="40% - Accent5 4 2 2 2 5 2 2" xfId="30889"/>
    <cellStyle name="40% - Accent5 4 2 2 2 5 2 3" xfId="30890"/>
    <cellStyle name="40% - Accent5 4 2 2 2 5 3" xfId="30891"/>
    <cellStyle name="40% - Accent5 4 2 2 2 5 3 2" xfId="30892"/>
    <cellStyle name="40% - Accent5 4 2 2 2 5 3 3" xfId="30893"/>
    <cellStyle name="40% - Accent5 4 2 2 2 5 4" xfId="30894"/>
    <cellStyle name="40% - Accent5 4 2 2 2 5 4 2" xfId="30895"/>
    <cellStyle name="40% - Accent5 4 2 2 2 5 5" xfId="30896"/>
    <cellStyle name="40% - Accent5 4 2 2 2 5 6" xfId="30897"/>
    <cellStyle name="40% - Accent5 4 2 2 2 6" xfId="30898"/>
    <cellStyle name="40% - Accent5 4 2 2 2 6 2" xfId="30899"/>
    <cellStyle name="40% - Accent5 4 2 2 2 6 2 2" xfId="30900"/>
    <cellStyle name="40% - Accent5 4 2 2 2 6 2 3" xfId="30901"/>
    <cellStyle name="40% - Accent5 4 2 2 2 6 3" xfId="30902"/>
    <cellStyle name="40% - Accent5 4 2 2 2 6 3 2" xfId="30903"/>
    <cellStyle name="40% - Accent5 4 2 2 2 6 3 3" xfId="30904"/>
    <cellStyle name="40% - Accent5 4 2 2 2 6 4" xfId="30905"/>
    <cellStyle name="40% - Accent5 4 2 2 2 6 4 2" xfId="30906"/>
    <cellStyle name="40% - Accent5 4 2 2 2 6 5" xfId="30907"/>
    <cellStyle name="40% - Accent5 4 2 2 2 6 6" xfId="30908"/>
    <cellStyle name="40% - Accent5 4 2 2 2 7" xfId="30909"/>
    <cellStyle name="40% - Accent5 4 2 2 2 7 2" xfId="30910"/>
    <cellStyle name="40% - Accent5 4 2 2 2 7 2 2" xfId="30911"/>
    <cellStyle name="40% - Accent5 4 2 2 2 7 2 3" xfId="30912"/>
    <cellStyle name="40% - Accent5 4 2 2 2 7 3" xfId="30913"/>
    <cellStyle name="40% - Accent5 4 2 2 2 7 3 2" xfId="30914"/>
    <cellStyle name="40% - Accent5 4 2 2 2 7 4" xfId="30915"/>
    <cellStyle name="40% - Accent5 4 2 2 2 7 5" xfId="30916"/>
    <cellStyle name="40% - Accent5 4 2 2 2 8" xfId="30917"/>
    <cellStyle name="40% - Accent5 4 2 2 2 8 2" xfId="30918"/>
    <cellStyle name="40% - Accent5 4 2 2 2 8 3" xfId="30919"/>
    <cellStyle name="40% - Accent5 4 2 2 2 9" xfId="30920"/>
    <cellStyle name="40% - Accent5 4 2 2 2 9 2" xfId="30921"/>
    <cellStyle name="40% - Accent5 4 2 2 2 9 3" xfId="30922"/>
    <cellStyle name="40% - Accent5 4 2 2 3" xfId="2443"/>
    <cellStyle name="40% - Accent5 4 2 2 3 10" xfId="30923"/>
    <cellStyle name="40% - Accent5 4 2 2 3 2" xfId="2444"/>
    <cellStyle name="40% - Accent5 4 2 2 3 2 2" xfId="30924"/>
    <cellStyle name="40% - Accent5 4 2 2 3 2 2 2" xfId="30925"/>
    <cellStyle name="40% - Accent5 4 2 2 3 2 2 2 2" xfId="30926"/>
    <cellStyle name="40% - Accent5 4 2 2 3 2 2 2 3" xfId="30927"/>
    <cellStyle name="40% - Accent5 4 2 2 3 2 2 3" xfId="30928"/>
    <cellStyle name="40% - Accent5 4 2 2 3 2 2 3 2" xfId="30929"/>
    <cellStyle name="40% - Accent5 4 2 2 3 2 2 3 3" xfId="30930"/>
    <cellStyle name="40% - Accent5 4 2 2 3 2 2 4" xfId="30931"/>
    <cellStyle name="40% - Accent5 4 2 2 3 2 2 4 2" xfId="30932"/>
    <cellStyle name="40% - Accent5 4 2 2 3 2 2 5" xfId="30933"/>
    <cellStyle name="40% - Accent5 4 2 2 3 2 2 6" xfId="30934"/>
    <cellStyle name="40% - Accent5 4 2 2 3 2 3" xfId="30935"/>
    <cellStyle name="40% - Accent5 4 2 2 3 2 3 2" xfId="30936"/>
    <cellStyle name="40% - Accent5 4 2 2 3 2 3 2 2" xfId="30937"/>
    <cellStyle name="40% - Accent5 4 2 2 3 2 3 2 3" xfId="30938"/>
    <cellStyle name="40% - Accent5 4 2 2 3 2 3 3" xfId="30939"/>
    <cellStyle name="40% - Accent5 4 2 2 3 2 3 3 2" xfId="30940"/>
    <cellStyle name="40% - Accent5 4 2 2 3 2 3 3 3" xfId="30941"/>
    <cellStyle name="40% - Accent5 4 2 2 3 2 3 4" xfId="30942"/>
    <cellStyle name="40% - Accent5 4 2 2 3 2 3 4 2" xfId="30943"/>
    <cellStyle name="40% - Accent5 4 2 2 3 2 3 5" xfId="30944"/>
    <cellStyle name="40% - Accent5 4 2 2 3 2 3 6" xfId="30945"/>
    <cellStyle name="40% - Accent5 4 2 2 3 2 4" xfId="30946"/>
    <cellStyle name="40% - Accent5 4 2 2 3 2 4 2" xfId="30947"/>
    <cellStyle name="40% - Accent5 4 2 2 3 2 4 2 2" xfId="30948"/>
    <cellStyle name="40% - Accent5 4 2 2 3 2 4 2 3" xfId="30949"/>
    <cellStyle name="40% - Accent5 4 2 2 3 2 4 3" xfId="30950"/>
    <cellStyle name="40% - Accent5 4 2 2 3 2 4 3 2" xfId="30951"/>
    <cellStyle name="40% - Accent5 4 2 2 3 2 4 4" xfId="30952"/>
    <cellStyle name="40% - Accent5 4 2 2 3 2 4 5" xfId="30953"/>
    <cellStyle name="40% - Accent5 4 2 2 3 2 5" xfId="30954"/>
    <cellStyle name="40% - Accent5 4 2 2 3 2 5 2" xfId="30955"/>
    <cellStyle name="40% - Accent5 4 2 2 3 2 5 3" xfId="30956"/>
    <cellStyle name="40% - Accent5 4 2 2 3 2 6" xfId="30957"/>
    <cellStyle name="40% - Accent5 4 2 2 3 2 6 2" xfId="30958"/>
    <cellStyle name="40% - Accent5 4 2 2 3 2 6 3" xfId="30959"/>
    <cellStyle name="40% - Accent5 4 2 2 3 2 7" xfId="30960"/>
    <cellStyle name="40% - Accent5 4 2 2 3 2 7 2" xfId="30961"/>
    <cellStyle name="40% - Accent5 4 2 2 3 2 8" xfId="30962"/>
    <cellStyle name="40% - Accent5 4 2 2 3 2 9" xfId="30963"/>
    <cellStyle name="40% - Accent5 4 2 2 3 3" xfId="30964"/>
    <cellStyle name="40% - Accent5 4 2 2 3 3 2" xfId="30965"/>
    <cellStyle name="40% - Accent5 4 2 2 3 3 2 2" xfId="30966"/>
    <cellStyle name="40% - Accent5 4 2 2 3 3 2 3" xfId="30967"/>
    <cellStyle name="40% - Accent5 4 2 2 3 3 3" xfId="30968"/>
    <cellStyle name="40% - Accent5 4 2 2 3 3 3 2" xfId="30969"/>
    <cellStyle name="40% - Accent5 4 2 2 3 3 3 3" xfId="30970"/>
    <cellStyle name="40% - Accent5 4 2 2 3 3 4" xfId="30971"/>
    <cellStyle name="40% - Accent5 4 2 2 3 3 4 2" xfId="30972"/>
    <cellStyle name="40% - Accent5 4 2 2 3 3 5" xfId="30973"/>
    <cellStyle name="40% - Accent5 4 2 2 3 3 6" xfId="30974"/>
    <cellStyle name="40% - Accent5 4 2 2 3 4" xfId="30975"/>
    <cellStyle name="40% - Accent5 4 2 2 3 4 2" xfId="30976"/>
    <cellStyle name="40% - Accent5 4 2 2 3 4 2 2" xfId="30977"/>
    <cellStyle name="40% - Accent5 4 2 2 3 4 2 3" xfId="30978"/>
    <cellStyle name="40% - Accent5 4 2 2 3 4 3" xfId="30979"/>
    <cellStyle name="40% - Accent5 4 2 2 3 4 3 2" xfId="30980"/>
    <cellStyle name="40% - Accent5 4 2 2 3 4 3 3" xfId="30981"/>
    <cellStyle name="40% - Accent5 4 2 2 3 4 4" xfId="30982"/>
    <cellStyle name="40% - Accent5 4 2 2 3 4 4 2" xfId="30983"/>
    <cellStyle name="40% - Accent5 4 2 2 3 4 5" xfId="30984"/>
    <cellStyle name="40% - Accent5 4 2 2 3 4 6" xfId="30985"/>
    <cellStyle name="40% - Accent5 4 2 2 3 5" xfId="30986"/>
    <cellStyle name="40% - Accent5 4 2 2 3 5 2" xfId="30987"/>
    <cellStyle name="40% - Accent5 4 2 2 3 5 2 2" xfId="30988"/>
    <cellStyle name="40% - Accent5 4 2 2 3 5 2 3" xfId="30989"/>
    <cellStyle name="40% - Accent5 4 2 2 3 5 3" xfId="30990"/>
    <cellStyle name="40% - Accent5 4 2 2 3 5 3 2" xfId="30991"/>
    <cellStyle name="40% - Accent5 4 2 2 3 5 4" xfId="30992"/>
    <cellStyle name="40% - Accent5 4 2 2 3 5 5" xfId="30993"/>
    <cellStyle name="40% - Accent5 4 2 2 3 6" xfId="30994"/>
    <cellStyle name="40% - Accent5 4 2 2 3 6 2" xfId="30995"/>
    <cellStyle name="40% - Accent5 4 2 2 3 6 3" xfId="30996"/>
    <cellStyle name="40% - Accent5 4 2 2 3 7" xfId="30997"/>
    <cellStyle name="40% - Accent5 4 2 2 3 7 2" xfId="30998"/>
    <cellStyle name="40% - Accent5 4 2 2 3 7 3" xfId="30999"/>
    <cellStyle name="40% - Accent5 4 2 2 3 8" xfId="31000"/>
    <cellStyle name="40% - Accent5 4 2 2 3 8 2" xfId="31001"/>
    <cellStyle name="40% - Accent5 4 2 2 3 9" xfId="31002"/>
    <cellStyle name="40% - Accent5 4 2 2 4" xfId="2445"/>
    <cellStyle name="40% - Accent5 4 2 2 4 2" xfId="31003"/>
    <cellStyle name="40% - Accent5 4 2 2 4 2 2" xfId="31004"/>
    <cellStyle name="40% - Accent5 4 2 2 4 2 2 2" xfId="31005"/>
    <cellStyle name="40% - Accent5 4 2 2 4 2 2 3" xfId="31006"/>
    <cellStyle name="40% - Accent5 4 2 2 4 2 3" xfId="31007"/>
    <cellStyle name="40% - Accent5 4 2 2 4 2 3 2" xfId="31008"/>
    <cellStyle name="40% - Accent5 4 2 2 4 2 3 3" xfId="31009"/>
    <cellStyle name="40% - Accent5 4 2 2 4 2 4" xfId="31010"/>
    <cellStyle name="40% - Accent5 4 2 2 4 2 4 2" xfId="31011"/>
    <cellStyle name="40% - Accent5 4 2 2 4 2 5" xfId="31012"/>
    <cellStyle name="40% - Accent5 4 2 2 4 2 6" xfId="31013"/>
    <cellStyle name="40% - Accent5 4 2 2 4 3" xfId="31014"/>
    <cellStyle name="40% - Accent5 4 2 2 4 3 2" xfId="31015"/>
    <cellStyle name="40% - Accent5 4 2 2 4 3 2 2" xfId="31016"/>
    <cellStyle name="40% - Accent5 4 2 2 4 3 2 3" xfId="31017"/>
    <cellStyle name="40% - Accent5 4 2 2 4 3 3" xfId="31018"/>
    <cellStyle name="40% - Accent5 4 2 2 4 3 3 2" xfId="31019"/>
    <cellStyle name="40% - Accent5 4 2 2 4 3 3 3" xfId="31020"/>
    <cellStyle name="40% - Accent5 4 2 2 4 3 4" xfId="31021"/>
    <cellStyle name="40% - Accent5 4 2 2 4 3 4 2" xfId="31022"/>
    <cellStyle name="40% - Accent5 4 2 2 4 3 5" xfId="31023"/>
    <cellStyle name="40% - Accent5 4 2 2 4 3 6" xfId="31024"/>
    <cellStyle name="40% - Accent5 4 2 2 4 4" xfId="31025"/>
    <cellStyle name="40% - Accent5 4 2 2 4 4 2" xfId="31026"/>
    <cellStyle name="40% - Accent5 4 2 2 4 4 2 2" xfId="31027"/>
    <cellStyle name="40% - Accent5 4 2 2 4 4 2 3" xfId="31028"/>
    <cellStyle name="40% - Accent5 4 2 2 4 4 3" xfId="31029"/>
    <cellStyle name="40% - Accent5 4 2 2 4 4 3 2" xfId="31030"/>
    <cellStyle name="40% - Accent5 4 2 2 4 4 4" xfId="31031"/>
    <cellStyle name="40% - Accent5 4 2 2 4 4 5" xfId="31032"/>
    <cellStyle name="40% - Accent5 4 2 2 4 5" xfId="31033"/>
    <cellStyle name="40% - Accent5 4 2 2 4 5 2" xfId="31034"/>
    <cellStyle name="40% - Accent5 4 2 2 4 5 3" xfId="31035"/>
    <cellStyle name="40% - Accent5 4 2 2 4 6" xfId="31036"/>
    <cellStyle name="40% - Accent5 4 2 2 4 6 2" xfId="31037"/>
    <cellStyle name="40% - Accent5 4 2 2 4 6 3" xfId="31038"/>
    <cellStyle name="40% - Accent5 4 2 2 4 7" xfId="31039"/>
    <cellStyle name="40% - Accent5 4 2 2 4 7 2" xfId="31040"/>
    <cellStyle name="40% - Accent5 4 2 2 4 8" xfId="31041"/>
    <cellStyle name="40% - Accent5 4 2 2 4 9" xfId="31042"/>
    <cellStyle name="40% - Accent5 4 2 2 5" xfId="31043"/>
    <cellStyle name="40% - Accent5 4 2 2 5 2" xfId="31044"/>
    <cellStyle name="40% - Accent5 4 2 2 5 2 2" xfId="31045"/>
    <cellStyle name="40% - Accent5 4 2 2 5 2 2 2" xfId="31046"/>
    <cellStyle name="40% - Accent5 4 2 2 5 2 2 3" xfId="31047"/>
    <cellStyle name="40% - Accent5 4 2 2 5 2 3" xfId="31048"/>
    <cellStyle name="40% - Accent5 4 2 2 5 2 3 2" xfId="31049"/>
    <cellStyle name="40% - Accent5 4 2 2 5 2 3 3" xfId="31050"/>
    <cellStyle name="40% - Accent5 4 2 2 5 2 4" xfId="31051"/>
    <cellStyle name="40% - Accent5 4 2 2 5 2 4 2" xfId="31052"/>
    <cellStyle name="40% - Accent5 4 2 2 5 2 5" xfId="31053"/>
    <cellStyle name="40% - Accent5 4 2 2 5 2 6" xfId="31054"/>
    <cellStyle name="40% - Accent5 4 2 2 5 3" xfId="31055"/>
    <cellStyle name="40% - Accent5 4 2 2 5 3 2" xfId="31056"/>
    <cellStyle name="40% - Accent5 4 2 2 5 3 2 2" xfId="31057"/>
    <cellStyle name="40% - Accent5 4 2 2 5 3 2 3" xfId="31058"/>
    <cellStyle name="40% - Accent5 4 2 2 5 3 3" xfId="31059"/>
    <cellStyle name="40% - Accent5 4 2 2 5 3 3 2" xfId="31060"/>
    <cellStyle name="40% - Accent5 4 2 2 5 3 3 3" xfId="31061"/>
    <cellStyle name="40% - Accent5 4 2 2 5 3 4" xfId="31062"/>
    <cellStyle name="40% - Accent5 4 2 2 5 3 4 2" xfId="31063"/>
    <cellStyle name="40% - Accent5 4 2 2 5 3 5" xfId="31064"/>
    <cellStyle name="40% - Accent5 4 2 2 5 3 6" xfId="31065"/>
    <cellStyle name="40% - Accent5 4 2 2 5 4" xfId="31066"/>
    <cellStyle name="40% - Accent5 4 2 2 5 4 2" xfId="31067"/>
    <cellStyle name="40% - Accent5 4 2 2 5 4 2 2" xfId="31068"/>
    <cellStyle name="40% - Accent5 4 2 2 5 4 2 3" xfId="31069"/>
    <cellStyle name="40% - Accent5 4 2 2 5 4 3" xfId="31070"/>
    <cellStyle name="40% - Accent5 4 2 2 5 4 3 2" xfId="31071"/>
    <cellStyle name="40% - Accent5 4 2 2 5 4 4" xfId="31072"/>
    <cellStyle name="40% - Accent5 4 2 2 5 4 5" xfId="31073"/>
    <cellStyle name="40% - Accent5 4 2 2 5 5" xfId="31074"/>
    <cellStyle name="40% - Accent5 4 2 2 5 5 2" xfId="31075"/>
    <cellStyle name="40% - Accent5 4 2 2 5 5 3" xfId="31076"/>
    <cellStyle name="40% - Accent5 4 2 2 5 6" xfId="31077"/>
    <cellStyle name="40% - Accent5 4 2 2 5 6 2" xfId="31078"/>
    <cellStyle name="40% - Accent5 4 2 2 5 6 3" xfId="31079"/>
    <cellStyle name="40% - Accent5 4 2 2 5 7" xfId="31080"/>
    <cellStyle name="40% - Accent5 4 2 2 5 7 2" xfId="31081"/>
    <cellStyle name="40% - Accent5 4 2 2 5 8" xfId="31082"/>
    <cellStyle name="40% - Accent5 4 2 2 5 9" xfId="31083"/>
    <cellStyle name="40% - Accent5 4 2 2 6" xfId="31084"/>
    <cellStyle name="40% - Accent5 4 2 2 6 2" xfId="31085"/>
    <cellStyle name="40% - Accent5 4 2 2 6 2 2" xfId="31086"/>
    <cellStyle name="40% - Accent5 4 2 2 6 2 3" xfId="31087"/>
    <cellStyle name="40% - Accent5 4 2 2 6 3" xfId="31088"/>
    <cellStyle name="40% - Accent5 4 2 2 6 3 2" xfId="31089"/>
    <cellStyle name="40% - Accent5 4 2 2 6 3 3" xfId="31090"/>
    <cellStyle name="40% - Accent5 4 2 2 6 4" xfId="31091"/>
    <cellStyle name="40% - Accent5 4 2 2 6 4 2" xfId="31092"/>
    <cellStyle name="40% - Accent5 4 2 2 6 5" xfId="31093"/>
    <cellStyle name="40% - Accent5 4 2 2 6 6" xfId="31094"/>
    <cellStyle name="40% - Accent5 4 2 2 7" xfId="31095"/>
    <cellStyle name="40% - Accent5 4 2 2 7 2" xfId="31096"/>
    <cellStyle name="40% - Accent5 4 2 2 7 2 2" xfId="31097"/>
    <cellStyle name="40% - Accent5 4 2 2 7 2 3" xfId="31098"/>
    <cellStyle name="40% - Accent5 4 2 2 7 3" xfId="31099"/>
    <cellStyle name="40% - Accent5 4 2 2 7 3 2" xfId="31100"/>
    <cellStyle name="40% - Accent5 4 2 2 7 3 3" xfId="31101"/>
    <cellStyle name="40% - Accent5 4 2 2 7 4" xfId="31102"/>
    <cellStyle name="40% - Accent5 4 2 2 7 4 2" xfId="31103"/>
    <cellStyle name="40% - Accent5 4 2 2 7 5" xfId="31104"/>
    <cellStyle name="40% - Accent5 4 2 2 7 6" xfId="31105"/>
    <cellStyle name="40% - Accent5 4 2 2 8" xfId="31106"/>
    <cellStyle name="40% - Accent5 4 2 2 8 2" xfId="31107"/>
    <cellStyle name="40% - Accent5 4 2 2 8 2 2" xfId="31108"/>
    <cellStyle name="40% - Accent5 4 2 2 8 2 3" xfId="31109"/>
    <cellStyle name="40% - Accent5 4 2 2 8 3" xfId="31110"/>
    <cellStyle name="40% - Accent5 4 2 2 8 3 2" xfId="31111"/>
    <cellStyle name="40% - Accent5 4 2 2 8 4" xfId="31112"/>
    <cellStyle name="40% - Accent5 4 2 2 8 5" xfId="31113"/>
    <cellStyle name="40% - Accent5 4 2 2 9" xfId="31114"/>
    <cellStyle name="40% - Accent5 4 2 2 9 2" xfId="31115"/>
    <cellStyle name="40% - Accent5 4 2 2 9 3" xfId="31116"/>
    <cellStyle name="40% - Accent5 4 2 3" xfId="2446"/>
    <cellStyle name="40% - Accent5 4 2 3 10" xfId="31117"/>
    <cellStyle name="40% - Accent5 4 2 3 10 2" xfId="31118"/>
    <cellStyle name="40% - Accent5 4 2 3 11" xfId="31119"/>
    <cellStyle name="40% - Accent5 4 2 3 12" xfId="31120"/>
    <cellStyle name="40% - Accent5 4 2 3 2" xfId="2447"/>
    <cellStyle name="40% - Accent5 4 2 3 2 10" xfId="31121"/>
    <cellStyle name="40% - Accent5 4 2 3 2 2" xfId="2448"/>
    <cellStyle name="40% - Accent5 4 2 3 2 2 2" xfId="31122"/>
    <cellStyle name="40% - Accent5 4 2 3 2 2 2 2" xfId="31123"/>
    <cellStyle name="40% - Accent5 4 2 3 2 2 2 2 2" xfId="31124"/>
    <cellStyle name="40% - Accent5 4 2 3 2 2 2 2 3" xfId="31125"/>
    <cellStyle name="40% - Accent5 4 2 3 2 2 2 3" xfId="31126"/>
    <cellStyle name="40% - Accent5 4 2 3 2 2 2 3 2" xfId="31127"/>
    <cellStyle name="40% - Accent5 4 2 3 2 2 2 3 3" xfId="31128"/>
    <cellStyle name="40% - Accent5 4 2 3 2 2 2 4" xfId="31129"/>
    <cellStyle name="40% - Accent5 4 2 3 2 2 2 4 2" xfId="31130"/>
    <cellStyle name="40% - Accent5 4 2 3 2 2 2 5" xfId="31131"/>
    <cellStyle name="40% - Accent5 4 2 3 2 2 2 6" xfId="31132"/>
    <cellStyle name="40% - Accent5 4 2 3 2 2 3" xfId="31133"/>
    <cellStyle name="40% - Accent5 4 2 3 2 2 3 2" xfId="31134"/>
    <cellStyle name="40% - Accent5 4 2 3 2 2 3 2 2" xfId="31135"/>
    <cellStyle name="40% - Accent5 4 2 3 2 2 3 2 3" xfId="31136"/>
    <cellStyle name="40% - Accent5 4 2 3 2 2 3 3" xfId="31137"/>
    <cellStyle name="40% - Accent5 4 2 3 2 2 3 3 2" xfId="31138"/>
    <cellStyle name="40% - Accent5 4 2 3 2 2 3 3 3" xfId="31139"/>
    <cellStyle name="40% - Accent5 4 2 3 2 2 3 4" xfId="31140"/>
    <cellStyle name="40% - Accent5 4 2 3 2 2 3 4 2" xfId="31141"/>
    <cellStyle name="40% - Accent5 4 2 3 2 2 3 5" xfId="31142"/>
    <cellStyle name="40% - Accent5 4 2 3 2 2 3 6" xfId="31143"/>
    <cellStyle name="40% - Accent5 4 2 3 2 2 4" xfId="31144"/>
    <cellStyle name="40% - Accent5 4 2 3 2 2 4 2" xfId="31145"/>
    <cellStyle name="40% - Accent5 4 2 3 2 2 4 2 2" xfId="31146"/>
    <cellStyle name="40% - Accent5 4 2 3 2 2 4 2 3" xfId="31147"/>
    <cellStyle name="40% - Accent5 4 2 3 2 2 4 3" xfId="31148"/>
    <cellStyle name="40% - Accent5 4 2 3 2 2 4 3 2" xfId="31149"/>
    <cellStyle name="40% - Accent5 4 2 3 2 2 4 4" xfId="31150"/>
    <cellStyle name="40% - Accent5 4 2 3 2 2 4 5" xfId="31151"/>
    <cellStyle name="40% - Accent5 4 2 3 2 2 5" xfId="31152"/>
    <cellStyle name="40% - Accent5 4 2 3 2 2 5 2" xfId="31153"/>
    <cellStyle name="40% - Accent5 4 2 3 2 2 5 3" xfId="31154"/>
    <cellStyle name="40% - Accent5 4 2 3 2 2 6" xfId="31155"/>
    <cellStyle name="40% - Accent5 4 2 3 2 2 6 2" xfId="31156"/>
    <cellStyle name="40% - Accent5 4 2 3 2 2 6 3" xfId="31157"/>
    <cellStyle name="40% - Accent5 4 2 3 2 2 7" xfId="31158"/>
    <cellStyle name="40% - Accent5 4 2 3 2 2 7 2" xfId="31159"/>
    <cellStyle name="40% - Accent5 4 2 3 2 2 8" xfId="31160"/>
    <cellStyle name="40% - Accent5 4 2 3 2 2 9" xfId="31161"/>
    <cellStyle name="40% - Accent5 4 2 3 2 3" xfId="31162"/>
    <cellStyle name="40% - Accent5 4 2 3 2 3 2" xfId="31163"/>
    <cellStyle name="40% - Accent5 4 2 3 2 3 2 2" xfId="31164"/>
    <cellStyle name="40% - Accent5 4 2 3 2 3 2 3" xfId="31165"/>
    <cellStyle name="40% - Accent5 4 2 3 2 3 3" xfId="31166"/>
    <cellStyle name="40% - Accent5 4 2 3 2 3 3 2" xfId="31167"/>
    <cellStyle name="40% - Accent5 4 2 3 2 3 3 3" xfId="31168"/>
    <cellStyle name="40% - Accent5 4 2 3 2 3 4" xfId="31169"/>
    <cellStyle name="40% - Accent5 4 2 3 2 3 4 2" xfId="31170"/>
    <cellStyle name="40% - Accent5 4 2 3 2 3 5" xfId="31171"/>
    <cellStyle name="40% - Accent5 4 2 3 2 3 6" xfId="31172"/>
    <cellStyle name="40% - Accent5 4 2 3 2 4" xfId="31173"/>
    <cellStyle name="40% - Accent5 4 2 3 2 4 2" xfId="31174"/>
    <cellStyle name="40% - Accent5 4 2 3 2 4 2 2" xfId="31175"/>
    <cellStyle name="40% - Accent5 4 2 3 2 4 2 3" xfId="31176"/>
    <cellStyle name="40% - Accent5 4 2 3 2 4 3" xfId="31177"/>
    <cellStyle name="40% - Accent5 4 2 3 2 4 3 2" xfId="31178"/>
    <cellStyle name="40% - Accent5 4 2 3 2 4 3 3" xfId="31179"/>
    <cellStyle name="40% - Accent5 4 2 3 2 4 4" xfId="31180"/>
    <cellStyle name="40% - Accent5 4 2 3 2 4 4 2" xfId="31181"/>
    <cellStyle name="40% - Accent5 4 2 3 2 4 5" xfId="31182"/>
    <cellStyle name="40% - Accent5 4 2 3 2 4 6" xfId="31183"/>
    <cellStyle name="40% - Accent5 4 2 3 2 5" xfId="31184"/>
    <cellStyle name="40% - Accent5 4 2 3 2 5 2" xfId="31185"/>
    <cellStyle name="40% - Accent5 4 2 3 2 5 2 2" xfId="31186"/>
    <cellStyle name="40% - Accent5 4 2 3 2 5 2 3" xfId="31187"/>
    <cellStyle name="40% - Accent5 4 2 3 2 5 3" xfId="31188"/>
    <cellStyle name="40% - Accent5 4 2 3 2 5 3 2" xfId="31189"/>
    <cellStyle name="40% - Accent5 4 2 3 2 5 4" xfId="31190"/>
    <cellStyle name="40% - Accent5 4 2 3 2 5 5" xfId="31191"/>
    <cellStyle name="40% - Accent5 4 2 3 2 6" xfId="31192"/>
    <cellStyle name="40% - Accent5 4 2 3 2 6 2" xfId="31193"/>
    <cellStyle name="40% - Accent5 4 2 3 2 6 3" xfId="31194"/>
    <cellStyle name="40% - Accent5 4 2 3 2 7" xfId="31195"/>
    <cellStyle name="40% - Accent5 4 2 3 2 7 2" xfId="31196"/>
    <cellStyle name="40% - Accent5 4 2 3 2 7 3" xfId="31197"/>
    <cellStyle name="40% - Accent5 4 2 3 2 8" xfId="31198"/>
    <cellStyle name="40% - Accent5 4 2 3 2 8 2" xfId="31199"/>
    <cellStyle name="40% - Accent5 4 2 3 2 9" xfId="31200"/>
    <cellStyle name="40% - Accent5 4 2 3 3" xfId="2449"/>
    <cellStyle name="40% - Accent5 4 2 3 3 2" xfId="31201"/>
    <cellStyle name="40% - Accent5 4 2 3 3 2 2" xfId="31202"/>
    <cellStyle name="40% - Accent5 4 2 3 3 2 2 2" xfId="31203"/>
    <cellStyle name="40% - Accent5 4 2 3 3 2 2 3" xfId="31204"/>
    <cellStyle name="40% - Accent5 4 2 3 3 2 3" xfId="31205"/>
    <cellStyle name="40% - Accent5 4 2 3 3 2 3 2" xfId="31206"/>
    <cellStyle name="40% - Accent5 4 2 3 3 2 3 3" xfId="31207"/>
    <cellStyle name="40% - Accent5 4 2 3 3 2 4" xfId="31208"/>
    <cellStyle name="40% - Accent5 4 2 3 3 2 4 2" xfId="31209"/>
    <cellStyle name="40% - Accent5 4 2 3 3 2 5" xfId="31210"/>
    <cellStyle name="40% - Accent5 4 2 3 3 2 6" xfId="31211"/>
    <cellStyle name="40% - Accent5 4 2 3 3 3" xfId="31212"/>
    <cellStyle name="40% - Accent5 4 2 3 3 3 2" xfId="31213"/>
    <cellStyle name="40% - Accent5 4 2 3 3 3 2 2" xfId="31214"/>
    <cellStyle name="40% - Accent5 4 2 3 3 3 2 3" xfId="31215"/>
    <cellStyle name="40% - Accent5 4 2 3 3 3 3" xfId="31216"/>
    <cellStyle name="40% - Accent5 4 2 3 3 3 3 2" xfId="31217"/>
    <cellStyle name="40% - Accent5 4 2 3 3 3 3 3" xfId="31218"/>
    <cellStyle name="40% - Accent5 4 2 3 3 3 4" xfId="31219"/>
    <cellStyle name="40% - Accent5 4 2 3 3 3 4 2" xfId="31220"/>
    <cellStyle name="40% - Accent5 4 2 3 3 3 5" xfId="31221"/>
    <cellStyle name="40% - Accent5 4 2 3 3 3 6" xfId="31222"/>
    <cellStyle name="40% - Accent5 4 2 3 3 4" xfId="31223"/>
    <cellStyle name="40% - Accent5 4 2 3 3 4 2" xfId="31224"/>
    <cellStyle name="40% - Accent5 4 2 3 3 4 2 2" xfId="31225"/>
    <cellStyle name="40% - Accent5 4 2 3 3 4 2 3" xfId="31226"/>
    <cellStyle name="40% - Accent5 4 2 3 3 4 3" xfId="31227"/>
    <cellStyle name="40% - Accent5 4 2 3 3 4 3 2" xfId="31228"/>
    <cellStyle name="40% - Accent5 4 2 3 3 4 4" xfId="31229"/>
    <cellStyle name="40% - Accent5 4 2 3 3 4 5" xfId="31230"/>
    <cellStyle name="40% - Accent5 4 2 3 3 5" xfId="31231"/>
    <cellStyle name="40% - Accent5 4 2 3 3 5 2" xfId="31232"/>
    <cellStyle name="40% - Accent5 4 2 3 3 5 3" xfId="31233"/>
    <cellStyle name="40% - Accent5 4 2 3 3 6" xfId="31234"/>
    <cellStyle name="40% - Accent5 4 2 3 3 6 2" xfId="31235"/>
    <cellStyle name="40% - Accent5 4 2 3 3 6 3" xfId="31236"/>
    <cellStyle name="40% - Accent5 4 2 3 3 7" xfId="31237"/>
    <cellStyle name="40% - Accent5 4 2 3 3 7 2" xfId="31238"/>
    <cellStyle name="40% - Accent5 4 2 3 3 8" xfId="31239"/>
    <cellStyle name="40% - Accent5 4 2 3 3 9" xfId="31240"/>
    <cellStyle name="40% - Accent5 4 2 3 4" xfId="31241"/>
    <cellStyle name="40% - Accent5 4 2 3 4 2" xfId="31242"/>
    <cellStyle name="40% - Accent5 4 2 3 4 2 2" xfId="31243"/>
    <cellStyle name="40% - Accent5 4 2 3 4 2 2 2" xfId="31244"/>
    <cellStyle name="40% - Accent5 4 2 3 4 2 2 3" xfId="31245"/>
    <cellStyle name="40% - Accent5 4 2 3 4 2 3" xfId="31246"/>
    <cellStyle name="40% - Accent5 4 2 3 4 2 3 2" xfId="31247"/>
    <cellStyle name="40% - Accent5 4 2 3 4 2 3 3" xfId="31248"/>
    <cellStyle name="40% - Accent5 4 2 3 4 2 4" xfId="31249"/>
    <cellStyle name="40% - Accent5 4 2 3 4 2 4 2" xfId="31250"/>
    <cellStyle name="40% - Accent5 4 2 3 4 2 5" xfId="31251"/>
    <cellStyle name="40% - Accent5 4 2 3 4 2 6" xfId="31252"/>
    <cellStyle name="40% - Accent5 4 2 3 4 3" xfId="31253"/>
    <cellStyle name="40% - Accent5 4 2 3 4 3 2" xfId="31254"/>
    <cellStyle name="40% - Accent5 4 2 3 4 3 2 2" xfId="31255"/>
    <cellStyle name="40% - Accent5 4 2 3 4 3 2 3" xfId="31256"/>
    <cellStyle name="40% - Accent5 4 2 3 4 3 3" xfId="31257"/>
    <cellStyle name="40% - Accent5 4 2 3 4 3 3 2" xfId="31258"/>
    <cellStyle name="40% - Accent5 4 2 3 4 3 3 3" xfId="31259"/>
    <cellStyle name="40% - Accent5 4 2 3 4 3 4" xfId="31260"/>
    <cellStyle name="40% - Accent5 4 2 3 4 3 4 2" xfId="31261"/>
    <cellStyle name="40% - Accent5 4 2 3 4 3 5" xfId="31262"/>
    <cellStyle name="40% - Accent5 4 2 3 4 3 6" xfId="31263"/>
    <cellStyle name="40% - Accent5 4 2 3 4 4" xfId="31264"/>
    <cellStyle name="40% - Accent5 4 2 3 4 4 2" xfId="31265"/>
    <cellStyle name="40% - Accent5 4 2 3 4 4 2 2" xfId="31266"/>
    <cellStyle name="40% - Accent5 4 2 3 4 4 2 3" xfId="31267"/>
    <cellStyle name="40% - Accent5 4 2 3 4 4 3" xfId="31268"/>
    <cellStyle name="40% - Accent5 4 2 3 4 4 3 2" xfId="31269"/>
    <cellStyle name="40% - Accent5 4 2 3 4 4 4" xfId="31270"/>
    <cellStyle name="40% - Accent5 4 2 3 4 4 5" xfId="31271"/>
    <cellStyle name="40% - Accent5 4 2 3 4 5" xfId="31272"/>
    <cellStyle name="40% - Accent5 4 2 3 4 5 2" xfId="31273"/>
    <cellStyle name="40% - Accent5 4 2 3 4 5 3" xfId="31274"/>
    <cellStyle name="40% - Accent5 4 2 3 4 6" xfId="31275"/>
    <cellStyle name="40% - Accent5 4 2 3 4 6 2" xfId="31276"/>
    <cellStyle name="40% - Accent5 4 2 3 4 6 3" xfId="31277"/>
    <cellStyle name="40% - Accent5 4 2 3 4 7" xfId="31278"/>
    <cellStyle name="40% - Accent5 4 2 3 4 7 2" xfId="31279"/>
    <cellStyle name="40% - Accent5 4 2 3 4 8" xfId="31280"/>
    <cellStyle name="40% - Accent5 4 2 3 4 9" xfId="31281"/>
    <cellStyle name="40% - Accent5 4 2 3 5" xfId="31282"/>
    <cellStyle name="40% - Accent5 4 2 3 5 2" xfId="31283"/>
    <cellStyle name="40% - Accent5 4 2 3 5 2 2" xfId="31284"/>
    <cellStyle name="40% - Accent5 4 2 3 5 2 3" xfId="31285"/>
    <cellStyle name="40% - Accent5 4 2 3 5 3" xfId="31286"/>
    <cellStyle name="40% - Accent5 4 2 3 5 3 2" xfId="31287"/>
    <cellStyle name="40% - Accent5 4 2 3 5 3 3" xfId="31288"/>
    <cellStyle name="40% - Accent5 4 2 3 5 4" xfId="31289"/>
    <cellStyle name="40% - Accent5 4 2 3 5 4 2" xfId="31290"/>
    <cellStyle name="40% - Accent5 4 2 3 5 5" xfId="31291"/>
    <cellStyle name="40% - Accent5 4 2 3 5 6" xfId="31292"/>
    <cellStyle name="40% - Accent5 4 2 3 6" xfId="31293"/>
    <cellStyle name="40% - Accent5 4 2 3 6 2" xfId="31294"/>
    <cellStyle name="40% - Accent5 4 2 3 6 2 2" xfId="31295"/>
    <cellStyle name="40% - Accent5 4 2 3 6 2 3" xfId="31296"/>
    <cellStyle name="40% - Accent5 4 2 3 6 3" xfId="31297"/>
    <cellStyle name="40% - Accent5 4 2 3 6 3 2" xfId="31298"/>
    <cellStyle name="40% - Accent5 4 2 3 6 3 3" xfId="31299"/>
    <cellStyle name="40% - Accent5 4 2 3 6 4" xfId="31300"/>
    <cellStyle name="40% - Accent5 4 2 3 6 4 2" xfId="31301"/>
    <cellStyle name="40% - Accent5 4 2 3 6 5" xfId="31302"/>
    <cellStyle name="40% - Accent5 4 2 3 6 6" xfId="31303"/>
    <cellStyle name="40% - Accent5 4 2 3 7" xfId="31304"/>
    <cellStyle name="40% - Accent5 4 2 3 7 2" xfId="31305"/>
    <cellStyle name="40% - Accent5 4 2 3 7 2 2" xfId="31306"/>
    <cellStyle name="40% - Accent5 4 2 3 7 2 3" xfId="31307"/>
    <cellStyle name="40% - Accent5 4 2 3 7 3" xfId="31308"/>
    <cellStyle name="40% - Accent5 4 2 3 7 3 2" xfId="31309"/>
    <cellStyle name="40% - Accent5 4 2 3 7 4" xfId="31310"/>
    <cellStyle name="40% - Accent5 4 2 3 7 5" xfId="31311"/>
    <cellStyle name="40% - Accent5 4 2 3 8" xfId="31312"/>
    <cellStyle name="40% - Accent5 4 2 3 8 2" xfId="31313"/>
    <cellStyle name="40% - Accent5 4 2 3 8 3" xfId="31314"/>
    <cellStyle name="40% - Accent5 4 2 3 9" xfId="31315"/>
    <cellStyle name="40% - Accent5 4 2 3 9 2" xfId="31316"/>
    <cellStyle name="40% - Accent5 4 2 3 9 3" xfId="31317"/>
    <cellStyle name="40% - Accent5 4 2 4" xfId="2450"/>
    <cellStyle name="40% - Accent5 4 2 4 10" xfId="31318"/>
    <cellStyle name="40% - Accent5 4 2 4 2" xfId="2451"/>
    <cellStyle name="40% - Accent5 4 2 4 2 2" xfId="31319"/>
    <cellStyle name="40% - Accent5 4 2 4 2 2 2" xfId="31320"/>
    <cellStyle name="40% - Accent5 4 2 4 2 2 2 2" xfId="31321"/>
    <cellStyle name="40% - Accent5 4 2 4 2 2 2 3" xfId="31322"/>
    <cellStyle name="40% - Accent5 4 2 4 2 2 3" xfId="31323"/>
    <cellStyle name="40% - Accent5 4 2 4 2 2 3 2" xfId="31324"/>
    <cellStyle name="40% - Accent5 4 2 4 2 2 3 3" xfId="31325"/>
    <cellStyle name="40% - Accent5 4 2 4 2 2 4" xfId="31326"/>
    <cellStyle name="40% - Accent5 4 2 4 2 2 4 2" xfId="31327"/>
    <cellStyle name="40% - Accent5 4 2 4 2 2 5" xfId="31328"/>
    <cellStyle name="40% - Accent5 4 2 4 2 2 6" xfId="31329"/>
    <cellStyle name="40% - Accent5 4 2 4 2 3" xfId="31330"/>
    <cellStyle name="40% - Accent5 4 2 4 2 3 2" xfId="31331"/>
    <cellStyle name="40% - Accent5 4 2 4 2 3 2 2" xfId="31332"/>
    <cellStyle name="40% - Accent5 4 2 4 2 3 2 3" xfId="31333"/>
    <cellStyle name="40% - Accent5 4 2 4 2 3 3" xfId="31334"/>
    <cellStyle name="40% - Accent5 4 2 4 2 3 3 2" xfId="31335"/>
    <cellStyle name="40% - Accent5 4 2 4 2 3 3 3" xfId="31336"/>
    <cellStyle name="40% - Accent5 4 2 4 2 3 4" xfId="31337"/>
    <cellStyle name="40% - Accent5 4 2 4 2 3 4 2" xfId="31338"/>
    <cellStyle name="40% - Accent5 4 2 4 2 3 5" xfId="31339"/>
    <cellStyle name="40% - Accent5 4 2 4 2 3 6" xfId="31340"/>
    <cellStyle name="40% - Accent5 4 2 4 2 4" xfId="31341"/>
    <cellStyle name="40% - Accent5 4 2 4 2 4 2" xfId="31342"/>
    <cellStyle name="40% - Accent5 4 2 4 2 4 2 2" xfId="31343"/>
    <cellStyle name="40% - Accent5 4 2 4 2 4 2 3" xfId="31344"/>
    <cellStyle name="40% - Accent5 4 2 4 2 4 3" xfId="31345"/>
    <cellStyle name="40% - Accent5 4 2 4 2 4 3 2" xfId="31346"/>
    <cellStyle name="40% - Accent5 4 2 4 2 4 4" xfId="31347"/>
    <cellStyle name="40% - Accent5 4 2 4 2 4 5" xfId="31348"/>
    <cellStyle name="40% - Accent5 4 2 4 2 5" xfId="31349"/>
    <cellStyle name="40% - Accent5 4 2 4 2 5 2" xfId="31350"/>
    <cellStyle name="40% - Accent5 4 2 4 2 5 3" xfId="31351"/>
    <cellStyle name="40% - Accent5 4 2 4 2 6" xfId="31352"/>
    <cellStyle name="40% - Accent5 4 2 4 2 6 2" xfId="31353"/>
    <cellStyle name="40% - Accent5 4 2 4 2 6 3" xfId="31354"/>
    <cellStyle name="40% - Accent5 4 2 4 2 7" xfId="31355"/>
    <cellStyle name="40% - Accent5 4 2 4 2 7 2" xfId="31356"/>
    <cellStyle name="40% - Accent5 4 2 4 2 8" xfId="31357"/>
    <cellStyle name="40% - Accent5 4 2 4 2 9" xfId="31358"/>
    <cellStyle name="40% - Accent5 4 2 4 3" xfId="31359"/>
    <cellStyle name="40% - Accent5 4 2 4 3 2" xfId="31360"/>
    <cellStyle name="40% - Accent5 4 2 4 3 2 2" xfId="31361"/>
    <cellStyle name="40% - Accent5 4 2 4 3 2 3" xfId="31362"/>
    <cellStyle name="40% - Accent5 4 2 4 3 3" xfId="31363"/>
    <cellStyle name="40% - Accent5 4 2 4 3 3 2" xfId="31364"/>
    <cellStyle name="40% - Accent5 4 2 4 3 3 3" xfId="31365"/>
    <cellStyle name="40% - Accent5 4 2 4 3 4" xfId="31366"/>
    <cellStyle name="40% - Accent5 4 2 4 3 4 2" xfId="31367"/>
    <cellStyle name="40% - Accent5 4 2 4 3 5" xfId="31368"/>
    <cellStyle name="40% - Accent5 4 2 4 3 6" xfId="31369"/>
    <cellStyle name="40% - Accent5 4 2 4 4" xfId="31370"/>
    <cellStyle name="40% - Accent5 4 2 4 4 2" xfId="31371"/>
    <cellStyle name="40% - Accent5 4 2 4 4 2 2" xfId="31372"/>
    <cellStyle name="40% - Accent5 4 2 4 4 2 3" xfId="31373"/>
    <cellStyle name="40% - Accent5 4 2 4 4 3" xfId="31374"/>
    <cellStyle name="40% - Accent5 4 2 4 4 3 2" xfId="31375"/>
    <cellStyle name="40% - Accent5 4 2 4 4 3 3" xfId="31376"/>
    <cellStyle name="40% - Accent5 4 2 4 4 4" xfId="31377"/>
    <cellStyle name="40% - Accent5 4 2 4 4 4 2" xfId="31378"/>
    <cellStyle name="40% - Accent5 4 2 4 4 5" xfId="31379"/>
    <cellStyle name="40% - Accent5 4 2 4 4 6" xfId="31380"/>
    <cellStyle name="40% - Accent5 4 2 4 5" xfId="31381"/>
    <cellStyle name="40% - Accent5 4 2 4 5 2" xfId="31382"/>
    <cellStyle name="40% - Accent5 4 2 4 5 2 2" xfId="31383"/>
    <cellStyle name="40% - Accent5 4 2 4 5 2 3" xfId="31384"/>
    <cellStyle name="40% - Accent5 4 2 4 5 3" xfId="31385"/>
    <cellStyle name="40% - Accent5 4 2 4 5 3 2" xfId="31386"/>
    <cellStyle name="40% - Accent5 4 2 4 5 4" xfId="31387"/>
    <cellStyle name="40% - Accent5 4 2 4 5 5" xfId="31388"/>
    <cellStyle name="40% - Accent5 4 2 4 6" xfId="31389"/>
    <cellStyle name="40% - Accent5 4 2 4 6 2" xfId="31390"/>
    <cellStyle name="40% - Accent5 4 2 4 6 3" xfId="31391"/>
    <cellStyle name="40% - Accent5 4 2 4 7" xfId="31392"/>
    <cellStyle name="40% - Accent5 4 2 4 7 2" xfId="31393"/>
    <cellStyle name="40% - Accent5 4 2 4 7 3" xfId="31394"/>
    <cellStyle name="40% - Accent5 4 2 4 8" xfId="31395"/>
    <cellStyle name="40% - Accent5 4 2 4 8 2" xfId="31396"/>
    <cellStyle name="40% - Accent5 4 2 4 9" xfId="31397"/>
    <cellStyle name="40% - Accent5 4 2 5" xfId="2452"/>
    <cellStyle name="40% - Accent5 4 2 5 2" xfId="31398"/>
    <cellStyle name="40% - Accent5 4 2 5 2 2" xfId="31399"/>
    <cellStyle name="40% - Accent5 4 2 5 2 2 2" xfId="31400"/>
    <cellStyle name="40% - Accent5 4 2 5 2 2 3" xfId="31401"/>
    <cellStyle name="40% - Accent5 4 2 5 2 3" xfId="31402"/>
    <cellStyle name="40% - Accent5 4 2 5 2 3 2" xfId="31403"/>
    <cellStyle name="40% - Accent5 4 2 5 2 3 3" xfId="31404"/>
    <cellStyle name="40% - Accent5 4 2 5 2 4" xfId="31405"/>
    <cellStyle name="40% - Accent5 4 2 5 2 4 2" xfId="31406"/>
    <cellStyle name="40% - Accent5 4 2 5 2 5" xfId="31407"/>
    <cellStyle name="40% - Accent5 4 2 5 2 6" xfId="31408"/>
    <cellStyle name="40% - Accent5 4 2 5 3" xfId="31409"/>
    <cellStyle name="40% - Accent5 4 2 5 3 2" xfId="31410"/>
    <cellStyle name="40% - Accent5 4 2 5 3 2 2" xfId="31411"/>
    <cellStyle name="40% - Accent5 4 2 5 3 2 3" xfId="31412"/>
    <cellStyle name="40% - Accent5 4 2 5 3 3" xfId="31413"/>
    <cellStyle name="40% - Accent5 4 2 5 3 3 2" xfId="31414"/>
    <cellStyle name="40% - Accent5 4 2 5 3 3 3" xfId="31415"/>
    <cellStyle name="40% - Accent5 4 2 5 3 4" xfId="31416"/>
    <cellStyle name="40% - Accent5 4 2 5 3 4 2" xfId="31417"/>
    <cellStyle name="40% - Accent5 4 2 5 3 5" xfId="31418"/>
    <cellStyle name="40% - Accent5 4 2 5 3 6" xfId="31419"/>
    <cellStyle name="40% - Accent5 4 2 5 4" xfId="31420"/>
    <cellStyle name="40% - Accent5 4 2 5 4 2" xfId="31421"/>
    <cellStyle name="40% - Accent5 4 2 5 4 2 2" xfId="31422"/>
    <cellStyle name="40% - Accent5 4 2 5 4 2 3" xfId="31423"/>
    <cellStyle name="40% - Accent5 4 2 5 4 3" xfId="31424"/>
    <cellStyle name="40% - Accent5 4 2 5 4 3 2" xfId="31425"/>
    <cellStyle name="40% - Accent5 4 2 5 4 4" xfId="31426"/>
    <cellStyle name="40% - Accent5 4 2 5 4 5" xfId="31427"/>
    <cellStyle name="40% - Accent5 4 2 5 5" xfId="31428"/>
    <cellStyle name="40% - Accent5 4 2 5 5 2" xfId="31429"/>
    <cellStyle name="40% - Accent5 4 2 5 5 3" xfId="31430"/>
    <cellStyle name="40% - Accent5 4 2 5 6" xfId="31431"/>
    <cellStyle name="40% - Accent5 4 2 5 6 2" xfId="31432"/>
    <cellStyle name="40% - Accent5 4 2 5 6 3" xfId="31433"/>
    <cellStyle name="40% - Accent5 4 2 5 7" xfId="31434"/>
    <cellStyle name="40% - Accent5 4 2 5 7 2" xfId="31435"/>
    <cellStyle name="40% - Accent5 4 2 5 8" xfId="31436"/>
    <cellStyle name="40% - Accent5 4 2 5 9" xfId="31437"/>
    <cellStyle name="40% - Accent5 4 2 6" xfId="13944"/>
    <cellStyle name="40% - Accent5 4 2 6 2" xfId="31438"/>
    <cellStyle name="40% - Accent5 4 2 6 2 2" xfId="31439"/>
    <cellStyle name="40% - Accent5 4 2 6 2 2 2" xfId="31440"/>
    <cellStyle name="40% - Accent5 4 2 6 2 2 3" xfId="31441"/>
    <cellStyle name="40% - Accent5 4 2 6 2 3" xfId="31442"/>
    <cellStyle name="40% - Accent5 4 2 6 2 3 2" xfId="31443"/>
    <cellStyle name="40% - Accent5 4 2 6 2 3 3" xfId="31444"/>
    <cellStyle name="40% - Accent5 4 2 6 2 4" xfId="31445"/>
    <cellStyle name="40% - Accent5 4 2 6 2 4 2" xfId="31446"/>
    <cellStyle name="40% - Accent5 4 2 6 2 5" xfId="31447"/>
    <cellStyle name="40% - Accent5 4 2 6 2 6" xfId="31448"/>
    <cellStyle name="40% - Accent5 4 2 6 3" xfId="31449"/>
    <cellStyle name="40% - Accent5 4 2 6 3 2" xfId="31450"/>
    <cellStyle name="40% - Accent5 4 2 6 3 2 2" xfId="31451"/>
    <cellStyle name="40% - Accent5 4 2 6 3 2 3" xfId="31452"/>
    <cellStyle name="40% - Accent5 4 2 6 3 3" xfId="31453"/>
    <cellStyle name="40% - Accent5 4 2 6 3 3 2" xfId="31454"/>
    <cellStyle name="40% - Accent5 4 2 6 3 3 3" xfId="31455"/>
    <cellStyle name="40% - Accent5 4 2 6 3 4" xfId="31456"/>
    <cellStyle name="40% - Accent5 4 2 6 3 4 2" xfId="31457"/>
    <cellStyle name="40% - Accent5 4 2 6 3 5" xfId="31458"/>
    <cellStyle name="40% - Accent5 4 2 6 3 6" xfId="31459"/>
    <cellStyle name="40% - Accent5 4 2 6 4" xfId="31460"/>
    <cellStyle name="40% - Accent5 4 2 6 4 2" xfId="31461"/>
    <cellStyle name="40% - Accent5 4 2 6 4 2 2" xfId="31462"/>
    <cellStyle name="40% - Accent5 4 2 6 4 2 3" xfId="31463"/>
    <cellStyle name="40% - Accent5 4 2 6 4 3" xfId="31464"/>
    <cellStyle name="40% - Accent5 4 2 6 4 3 2" xfId="31465"/>
    <cellStyle name="40% - Accent5 4 2 6 4 4" xfId="31466"/>
    <cellStyle name="40% - Accent5 4 2 6 4 5" xfId="31467"/>
    <cellStyle name="40% - Accent5 4 2 6 5" xfId="31468"/>
    <cellStyle name="40% - Accent5 4 2 6 5 2" xfId="31469"/>
    <cellStyle name="40% - Accent5 4 2 6 5 3" xfId="31470"/>
    <cellStyle name="40% - Accent5 4 2 6 6" xfId="31471"/>
    <cellStyle name="40% - Accent5 4 2 6 6 2" xfId="31472"/>
    <cellStyle name="40% - Accent5 4 2 6 6 3" xfId="31473"/>
    <cellStyle name="40% - Accent5 4 2 6 7" xfId="31474"/>
    <cellStyle name="40% - Accent5 4 2 6 7 2" xfId="31475"/>
    <cellStyle name="40% - Accent5 4 2 6 8" xfId="31476"/>
    <cellStyle name="40% - Accent5 4 2 6 9" xfId="31477"/>
    <cellStyle name="40% - Accent5 4 2 7" xfId="31478"/>
    <cellStyle name="40% - Accent5 4 2 7 2" xfId="31479"/>
    <cellStyle name="40% - Accent5 4 2 7 2 2" xfId="31480"/>
    <cellStyle name="40% - Accent5 4 2 7 2 3" xfId="31481"/>
    <cellStyle name="40% - Accent5 4 2 7 3" xfId="31482"/>
    <cellStyle name="40% - Accent5 4 2 7 3 2" xfId="31483"/>
    <cellStyle name="40% - Accent5 4 2 7 3 3" xfId="31484"/>
    <cellStyle name="40% - Accent5 4 2 7 4" xfId="31485"/>
    <cellStyle name="40% - Accent5 4 2 7 4 2" xfId="31486"/>
    <cellStyle name="40% - Accent5 4 2 7 5" xfId="31487"/>
    <cellStyle name="40% - Accent5 4 2 7 6" xfId="31488"/>
    <cellStyle name="40% - Accent5 4 2 8" xfId="31489"/>
    <cellStyle name="40% - Accent5 4 2 8 2" xfId="31490"/>
    <cellStyle name="40% - Accent5 4 2 8 2 2" xfId="31491"/>
    <cellStyle name="40% - Accent5 4 2 8 2 3" xfId="31492"/>
    <cellStyle name="40% - Accent5 4 2 8 3" xfId="31493"/>
    <cellStyle name="40% - Accent5 4 2 8 3 2" xfId="31494"/>
    <cellStyle name="40% - Accent5 4 2 8 3 3" xfId="31495"/>
    <cellStyle name="40% - Accent5 4 2 8 4" xfId="31496"/>
    <cellStyle name="40% - Accent5 4 2 8 4 2" xfId="31497"/>
    <cellStyle name="40% - Accent5 4 2 8 5" xfId="31498"/>
    <cellStyle name="40% - Accent5 4 2 8 6" xfId="31499"/>
    <cellStyle name="40% - Accent5 4 2 9" xfId="31500"/>
    <cellStyle name="40% - Accent5 4 2 9 2" xfId="31501"/>
    <cellStyle name="40% - Accent5 4 2 9 2 2" xfId="31502"/>
    <cellStyle name="40% - Accent5 4 2 9 2 3" xfId="31503"/>
    <cellStyle name="40% - Accent5 4 2 9 3" xfId="31504"/>
    <cellStyle name="40% - Accent5 4 2 9 3 2" xfId="31505"/>
    <cellStyle name="40% - Accent5 4 2 9 4" xfId="31506"/>
    <cellStyle name="40% - Accent5 4 2 9 5" xfId="31507"/>
    <cellStyle name="40% - Accent5 4 3" xfId="2453"/>
    <cellStyle name="40% - Accent5 4 3 10" xfId="31508"/>
    <cellStyle name="40% - Accent5 4 3 10 2" xfId="31509"/>
    <cellStyle name="40% - Accent5 4 3 10 3" xfId="31510"/>
    <cellStyle name="40% - Accent5 4 3 11" xfId="31511"/>
    <cellStyle name="40% - Accent5 4 3 11 2" xfId="31512"/>
    <cellStyle name="40% - Accent5 4 3 12" xfId="31513"/>
    <cellStyle name="40% - Accent5 4 3 13" xfId="31514"/>
    <cellStyle name="40% - Accent5 4 3 14" xfId="31515"/>
    <cellStyle name="40% - Accent5 4 3 2" xfId="2454"/>
    <cellStyle name="40% - Accent5 4 3 2 10" xfId="31516"/>
    <cellStyle name="40% - Accent5 4 3 2 10 2" xfId="31517"/>
    <cellStyle name="40% - Accent5 4 3 2 11" xfId="31518"/>
    <cellStyle name="40% - Accent5 4 3 2 12" xfId="31519"/>
    <cellStyle name="40% - Accent5 4 3 2 2" xfId="2455"/>
    <cellStyle name="40% - Accent5 4 3 2 2 10" xfId="31520"/>
    <cellStyle name="40% - Accent5 4 3 2 2 2" xfId="2456"/>
    <cellStyle name="40% - Accent5 4 3 2 2 2 2" xfId="31521"/>
    <cellStyle name="40% - Accent5 4 3 2 2 2 2 2" xfId="31522"/>
    <cellStyle name="40% - Accent5 4 3 2 2 2 2 2 2" xfId="31523"/>
    <cellStyle name="40% - Accent5 4 3 2 2 2 2 2 3" xfId="31524"/>
    <cellStyle name="40% - Accent5 4 3 2 2 2 2 3" xfId="31525"/>
    <cellStyle name="40% - Accent5 4 3 2 2 2 2 3 2" xfId="31526"/>
    <cellStyle name="40% - Accent5 4 3 2 2 2 2 3 3" xfId="31527"/>
    <cellStyle name="40% - Accent5 4 3 2 2 2 2 4" xfId="31528"/>
    <cellStyle name="40% - Accent5 4 3 2 2 2 2 4 2" xfId="31529"/>
    <cellStyle name="40% - Accent5 4 3 2 2 2 2 5" xfId="31530"/>
    <cellStyle name="40% - Accent5 4 3 2 2 2 2 6" xfId="31531"/>
    <cellStyle name="40% - Accent5 4 3 2 2 2 3" xfId="31532"/>
    <cellStyle name="40% - Accent5 4 3 2 2 2 3 2" xfId="31533"/>
    <cellStyle name="40% - Accent5 4 3 2 2 2 3 2 2" xfId="31534"/>
    <cellStyle name="40% - Accent5 4 3 2 2 2 3 2 3" xfId="31535"/>
    <cellStyle name="40% - Accent5 4 3 2 2 2 3 3" xfId="31536"/>
    <cellStyle name="40% - Accent5 4 3 2 2 2 3 3 2" xfId="31537"/>
    <cellStyle name="40% - Accent5 4 3 2 2 2 3 3 3" xfId="31538"/>
    <cellStyle name="40% - Accent5 4 3 2 2 2 3 4" xfId="31539"/>
    <cellStyle name="40% - Accent5 4 3 2 2 2 3 4 2" xfId="31540"/>
    <cellStyle name="40% - Accent5 4 3 2 2 2 3 5" xfId="31541"/>
    <cellStyle name="40% - Accent5 4 3 2 2 2 3 6" xfId="31542"/>
    <cellStyle name="40% - Accent5 4 3 2 2 2 4" xfId="31543"/>
    <cellStyle name="40% - Accent5 4 3 2 2 2 4 2" xfId="31544"/>
    <cellStyle name="40% - Accent5 4 3 2 2 2 4 2 2" xfId="31545"/>
    <cellStyle name="40% - Accent5 4 3 2 2 2 4 2 3" xfId="31546"/>
    <cellStyle name="40% - Accent5 4 3 2 2 2 4 3" xfId="31547"/>
    <cellStyle name="40% - Accent5 4 3 2 2 2 4 3 2" xfId="31548"/>
    <cellStyle name="40% - Accent5 4 3 2 2 2 4 4" xfId="31549"/>
    <cellStyle name="40% - Accent5 4 3 2 2 2 4 5" xfId="31550"/>
    <cellStyle name="40% - Accent5 4 3 2 2 2 5" xfId="31551"/>
    <cellStyle name="40% - Accent5 4 3 2 2 2 5 2" xfId="31552"/>
    <cellStyle name="40% - Accent5 4 3 2 2 2 5 3" xfId="31553"/>
    <cellStyle name="40% - Accent5 4 3 2 2 2 6" xfId="31554"/>
    <cellStyle name="40% - Accent5 4 3 2 2 2 6 2" xfId="31555"/>
    <cellStyle name="40% - Accent5 4 3 2 2 2 6 3" xfId="31556"/>
    <cellStyle name="40% - Accent5 4 3 2 2 2 7" xfId="31557"/>
    <cellStyle name="40% - Accent5 4 3 2 2 2 7 2" xfId="31558"/>
    <cellStyle name="40% - Accent5 4 3 2 2 2 8" xfId="31559"/>
    <cellStyle name="40% - Accent5 4 3 2 2 2 9" xfId="31560"/>
    <cellStyle name="40% - Accent5 4 3 2 2 3" xfId="31561"/>
    <cellStyle name="40% - Accent5 4 3 2 2 3 2" xfId="31562"/>
    <cellStyle name="40% - Accent5 4 3 2 2 3 2 2" xfId="31563"/>
    <cellStyle name="40% - Accent5 4 3 2 2 3 2 3" xfId="31564"/>
    <cellStyle name="40% - Accent5 4 3 2 2 3 3" xfId="31565"/>
    <cellStyle name="40% - Accent5 4 3 2 2 3 3 2" xfId="31566"/>
    <cellStyle name="40% - Accent5 4 3 2 2 3 3 3" xfId="31567"/>
    <cellStyle name="40% - Accent5 4 3 2 2 3 4" xfId="31568"/>
    <cellStyle name="40% - Accent5 4 3 2 2 3 4 2" xfId="31569"/>
    <cellStyle name="40% - Accent5 4 3 2 2 3 5" xfId="31570"/>
    <cellStyle name="40% - Accent5 4 3 2 2 3 6" xfId="31571"/>
    <cellStyle name="40% - Accent5 4 3 2 2 4" xfId="31572"/>
    <cellStyle name="40% - Accent5 4 3 2 2 4 2" xfId="31573"/>
    <cellStyle name="40% - Accent5 4 3 2 2 4 2 2" xfId="31574"/>
    <cellStyle name="40% - Accent5 4 3 2 2 4 2 3" xfId="31575"/>
    <cellStyle name="40% - Accent5 4 3 2 2 4 3" xfId="31576"/>
    <cellStyle name="40% - Accent5 4 3 2 2 4 3 2" xfId="31577"/>
    <cellStyle name="40% - Accent5 4 3 2 2 4 3 3" xfId="31578"/>
    <cellStyle name="40% - Accent5 4 3 2 2 4 4" xfId="31579"/>
    <cellStyle name="40% - Accent5 4 3 2 2 4 4 2" xfId="31580"/>
    <cellStyle name="40% - Accent5 4 3 2 2 4 5" xfId="31581"/>
    <cellStyle name="40% - Accent5 4 3 2 2 4 6" xfId="31582"/>
    <cellStyle name="40% - Accent5 4 3 2 2 5" xfId="31583"/>
    <cellStyle name="40% - Accent5 4 3 2 2 5 2" xfId="31584"/>
    <cellStyle name="40% - Accent5 4 3 2 2 5 2 2" xfId="31585"/>
    <cellStyle name="40% - Accent5 4 3 2 2 5 2 3" xfId="31586"/>
    <cellStyle name="40% - Accent5 4 3 2 2 5 3" xfId="31587"/>
    <cellStyle name="40% - Accent5 4 3 2 2 5 3 2" xfId="31588"/>
    <cellStyle name="40% - Accent5 4 3 2 2 5 4" xfId="31589"/>
    <cellStyle name="40% - Accent5 4 3 2 2 5 5" xfId="31590"/>
    <cellStyle name="40% - Accent5 4 3 2 2 6" xfId="31591"/>
    <cellStyle name="40% - Accent5 4 3 2 2 6 2" xfId="31592"/>
    <cellStyle name="40% - Accent5 4 3 2 2 6 3" xfId="31593"/>
    <cellStyle name="40% - Accent5 4 3 2 2 7" xfId="31594"/>
    <cellStyle name="40% - Accent5 4 3 2 2 7 2" xfId="31595"/>
    <cellStyle name="40% - Accent5 4 3 2 2 7 3" xfId="31596"/>
    <cellStyle name="40% - Accent5 4 3 2 2 8" xfId="31597"/>
    <cellStyle name="40% - Accent5 4 3 2 2 8 2" xfId="31598"/>
    <cellStyle name="40% - Accent5 4 3 2 2 9" xfId="31599"/>
    <cellStyle name="40% - Accent5 4 3 2 3" xfId="2457"/>
    <cellStyle name="40% - Accent5 4 3 2 3 2" xfId="31600"/>
    <cellStyle name="40% - Accent5 4 3 2 3 2 2" xfId="31601"/>
    <cellStyle name="40% - Accent5 4 3 2 3 2 2 2" xfId="31602"/>
    <cellStyle name="40% - Accent5 4 3 2 3 2 2 3" xfId="31603"/>
    <cellStyle name="40% - Accent5 4 3 2 3 2 3" xfId="31604"/>
    <cellStyle name="40% - Accent5 4 3 2 3 2 3 2" xfId="31605"/>
    <cellStyle name="40% - Accent5 4 3 2 3 2 3 3" xfId="31606"/>
    <cellStyle name="40% - Accent5 4 3 2 3 2 4" xfId="31607"/>
    <cellStyle name="40% - Accent5 4 3 2 3 2 4 2" xfId="31608"/>
    <cellStyle name="40% - Accent5 4 3 2 3 2 5" xfId="31609"/>
    <cellStyle name="40% - Accent5 4 3 2 3 2 6" xfId="31610"/>
    <cellStyle name="40% - Accent5 4 3 2 3 3" xfId="31611"/>
    <cellStyle name="40% - Accent5 4 3 2 3 3 2" xfId="31612"/>
    <cellStyle name="40% - Accent5 4 3 2 3 3 2 2" xfId="31613"/>
    <cellStyle name="40% - Accent5 4 3 2 3 3 2 3" xfId="31614"/>
    <cellStyle name="40% - Accent5 4 3 2 3 3 3" xfId="31615"/>
    <cellStyle name="40% - Accent5 4 3 2 3 3 3 2" xfId="31616"/>
    <cellStyle name="40% - Accent5 4 3 2 3 3 3 3" xfId="31617"/>
    <cellStyle name="40% - Accent5 4 3 2 3 3 4" xfId="31618"/>
    <cellStyle name="40% - Accent5 4 3 2 3 3 4 2" xfId="31619"/>
    <cellStyle name="40% - Accent5 4 3 2 3 3 5" xfId="31620"/>
    <cellStyle name="40% - Accent5 4 3 2 3 3 6" xfId="31621"/>
    <cellStyle name="40% - Accent5 4 3 2 3 4" xfId="31622"/>
    <cellStyle name="40% - Accent5 4 3 2 3 4 2" xfId="31623"/>
    <cellStyle name="40% - Accent5 4 3 2 3 4 2 2" xfId="31624"/>
    <cellStyle name="40% - Accent5 4 3 2 3 4 2 3" xfId="31625"/>
    <cellStyle name="40% - Accent5 4 3 2 3 4 3" xfId="31626"/>
    <cellStyle name="40% - Accent5 4 3 2 3 4 3 2" xfId="31627"/>
    <cellStyle name="40% - Accent5 4 3 2 3 4 4" xfId="31628"/>
    <cellStyle name="40% - Accent5 4 3 2 3 4 5" xfId="31629"/>
    <cellStyle name="40% - Accent5 4 3 2 3 5" xfId="31630"/>
    <cellStyle name="40% - Accent5 4 3 2 3 5 2" xfId="31631"/>
    <cellStyle name="40% - Accent5 4 3 2 3 5 3" xfId="31632"/>
    <cellStyle name="40% - Accent5 4 3 2 3 6" xfId="31633"/>
    <cellStyle name="40% - Accent5 4 3 2 3 6 2" xfId="31634"/>
    <cellStyle name="40% - Accent5 4 3 2 3 6 3" xfId="31635"/>
    <cellStyle name="40% - Accent5 4 3 2 3 7" xfId="31636"/>
    <cellStyle name="40% - Accent5 4 3 2 3 7 2" xfId="31637"/>
    <cellStyle name="40% - Accent5 4 3 2 3 8" xfId="31638"/>
    <cellStyle name="40% - Accent5 4 3 2 3 9" xfId="31639"/>
    <cellStyle name="40% - Accent5 4 3 2 4" xfId="31640"/>
    <cellStyle name="40% - Accent5 4 3 2 4 2" xfId="31641"/>
    <cellStyle name="40% - Accent5 4 3 2 4 2 2" xfId="31642"/>
    <cellStyle name="40% - Accent5 4 3 2 4 2 2 2" xfId="31643"/>
    <cellStyle name="40% - Accent5 4 3 2 4 2 2 3" xfId="31644"/>
    <cellStyle name="40% - Accent5 4 3 2 4 2 3" xfId="31645"/>
    <cellStyle name="40% - Accent5 4 3 2 4 2 3 2" xfId="31646"/>
    <cellStyle name="40% - Accent5 4 3 2 4 2 3 3" xfId="31647"/>
    <cellStyle name="40% - Accent5 4 3 2 4 2 4" xfId="31648"/>
    <cellStyle name="40% - Accent5 4 3 2 4 2 4 2" xfId="31649"/>
    <cellStyle name="40% - Accent5 4 3 2 4 2 5" xfId="31650"/>
    <cellStyle name="40% - Accent5 4 3 2 4 2 6" xfId="31651"/>
    <cellStyle name="40% - Accent5 4 3 2 4 3" xfId="31652"/>
    <cellStyle name="40% - Accent5 4 3 2 4 3 2" xfId="31653"/>
    <cellStyle name="40% - Accent5 4 3 2 4 3 2 2" xfId="31654"/>
    <cellStyle name="40% - Accent5 4 3 2 4 3 2 3" xfId="31655"/>
    <cellStyle name="40% - Accent5 4 3 2 4 3 3" xfId="31656"/>
    <cellStyle name="40% - Accent5 4 3 2 4 3 3 2" xfId="31657"/>
    <cellStyle name="40% - Accent5 4 3 2 4 3 3 3" xfId="31658"/>
    <cellStyle name="40% - Accent5 4 3 2 4 3 4" xfId="31659"/>
    <cellStyle name="40% - Accent5 4 3 2 4 3 4 2" xfId="31660"/>
    <cellStyle name="40% - Accent5 4 3 2 4 3 5" xfId="31661"/>
    <cellStyle name="40% - Accent5 4 3 2 4 3 6" xfId="31662"/>
    <cellStyle name="40% - Accent5 4 3 2 4 4" xfId="31663"/>
    <cellStyle name="40% - Accent5 4 3 2 4 4 2" xfId="31664"/>
    <cellStyle name="40% - Accent5 4 3 2 4 4 2 2" xfId="31665"/>
    <cellStyle name="40% - Accent5 4 3 2 4 4 2 3" xfId="31666"/>
    <cellStyle name="40% - Accent5 4 3 2 4 4 3" xfId="31667"/>
    <cellStyle name="40% - Accent5 4 3 2 4 4 3 2" xfId="31668"/>
    <cellStyle name="40% - Accent5 4 3 2 4 4 4" xfId="31669"/>
    <cellStyle name="40% - Accent5 4 3 2 4 4 5" xfId="31670"/>
    <cellStyle name="40% - Accent5 4 3 2 4 5" xfId="31671"/>
    <cellStyle name="40% - Accent5 4 3 2 4 5 2" xfId="31672"/>
    <cellStyle name="40% - Accent5 4 3 2 4 5 3" xfId="31673"/>
    <cellStyle name="40% - Accent5 4 3 2 4 6" xfId="31674"/>
    <cellStyle name="40% - Accent5 4 3 2 4 6 2" xfId="31675"/>
    <cellStyle name="40% - Accent5 4 3 2 4 6 3" xfId="31676"/>
    <cellStyle name="40% - Accent5 4 3 2 4 7" xfId="31677"/>
    <cellStyle name="40% - Accent5 4 3 2 4 7 2" xfId="31678"/>
    <cellStyle name="40% - Accent5 4 3 2 4 8" xfId="31679"/>
    <cellStyle name="40% - Accent5 4 3 2 4 9" xfId="31680"/>
    <cellStyle name="40% - Accent5 4 3 2 5" xfId="31681"/>
    <cellStyle name="40% - Accent5 4 3 2 5 2" xfId="31682"/>
    <cellStyle name="40% - Accent5 4 3 2 5 2 2" xfId="31683"/>
    <cellStyle name="40% - Accent5 4 3 2 5 2 3" xfId="31684"/>
    <cellStyle name="40% - Accent5 4 3 2 5 3" xfId="31685"/>
    <cellStyle name="40% - Accent5 4 3 2 5 3 2" xfId="31686"/>
    <cellStyle name="40% - Accent5 4 3 2 5 3 3" xfId="31687"/>
    <cellStyle name="40% - Accent5 4 3 2 5 4" xfId="31688"/>
    <cellStyle name="40% - Accent5 4 3 2 5 4 2" xfId="31689"/>
    <cellStyle name="40% - Accent5 4 3 2 5 5" xfId="31690"/>
    <cellStyle name="40% - Accent5 4 3 2 5 6" xfId="31691"/>
    <cellStyle name="40% - Accent5 4 3 2 6" xfId="31692"/>
    <cellStyle name="40% - Accent5 4 3 2 6 2" xfId="31693"/>
    <cellStyle name="40% - Accent5 4 3 2 6 2 2" xfId="31694"/>
    <cellStyle name="40% - Accent5 4 3 2 6 2 3" xfId="31695"/>
    <cellStyle name="40% - Accent5 4 3 2 6 3" xfId="31696"/>
    <cellStyle name="40% - Accent5 4 3 2 6 3 2" xfId="31697"/>
    <cellStyle name="40% - Accent5 4 3 2 6 3 3" xfId="31698"/>
    <cellStyle name="40% - Accent5 4 3 2 6 4" xfId="31699"/>
    <cellStyle name="40% - Accent5 4 3 2 6 4 2" xfId="31700"/>
    <cellStyle name="40% - Accent5 4 3 2 6 5" xfId="31701"/>
    <cellStyle name="40% - Accent5 4 3 2 6 6" xfId="31702"/>
    <cellStyle name="40% - Accent5 4 3 2 7" xfId="31703"/>
    <cellStyle name="40% - Accent5 4 3 2 7 2" xfId="31704"/>
    <cellStyle name="40% - Accent5 4 3 2 7 2 2" xfId="31705"/>
    <cellStyle name="40% - Accent5 4 3 2 7 2 3" xfId="31706"/>
    <cellStyle name="40% - Accent5 4 3 2 7 3" xfId="31707"/>
    <cellStyle name="40% - Accent5 4 3 2 7 3 2" xfId="31708"/>
    <cellStyle name="40% - Accent5 4 3 2 7 4" xfId="31709"/>
    <cellStyle name="40% - Accent5 4 3 2 7 5" xfId="31710"/>
    <cellStyle name="40% - Accent5 4 3 2 8" xfId="31711"/>
    <cellStyle name="40% - Accent5 4 3 2 8 2" xfId="31712"/>
    <cellStyle name="40% - Accent5 4 3 2 8 3" xfId="31713"/>
    <cellStyle name="40% - Accent5 4 3 2 9" xfId="31714"/>
    <cellStyle name="40% - Accent5 4 3 2 9 2" xfId="31715"/>
    <cellStyle name="40% - Accent5 4 3 2 9 3" xfId="31716"/>
    <cellStyle name="40% - Accent5 4 3 3" xfId="2458"/>
    <cellStyle name="40% - Accent5 4 3 3 10" xfId="31717"/>
    <cellStyle name="40% - Accent5 4 3 3 2" xfId="2459"/>
    <cellStyle name="40% - Accent5 4 3 3 2 2" xfId="31718"/>
    <cellStyle name="40% - Accent5 4 3 3 2 2 2" xfId="31719"/>
    <cellStyle name="40% - Accent5 4 3 3 2 2 2 2" xfId="31720"/>
    <cellStyle name="40% - Accent5 4 3 3 2 2 2 3" xfId="31721"/>
    <cellStyle name="40% - Accent5 4 3 3 2 2 3" xfId="31722"/>
    <cellStyle name="40% - Accent5 4 3 3 2 2 3 2" xfId="31723"/>
    <cellStyle name="40% - Accent5 4 3 3 2 2 3 3" xfId="31724"/>
    <cellStyle name="40% - Accent5 4 3 3 2 2 4" xfId="31725"/>
    <cellStyle name="40% - Accent5 4 3 3 2 2 4 2" xfId="31726"/>
    <cellStyle name="40% - Accent5 4 3 3 2 2 5" xfId="31727"/>
    <cellStyle name="40% - Accent5 4 3 3 2 2 6" xfId="31728"/>
    <cellStyle name="40% - Accent5 4 3 3 2 3" xfId="31729"/>
    <cellStyle name="40% - Accent5 4 3 3 2 3 2" xfId="31730"/>
    <cellStyle name="40% - Accent5 4 3 3 2 3 2 2" xfId="31731"/>
    <cellStyle name="40% - Accent5 4 3 3 2 3 2 3" xfId="31732"/>
    <cellStyle name="40% - Accent5 4 3 3 2 3 3" xfId="31733"/>
    <cellStyle name="40% - Accent5 4 3 3 2 3 3 2" xfId="31734"/>
    <cellStyle name="40% - Accent5 4 3 3 2 3 3 3" xfId="31735"/>
    <cellStyle name="40% - Accent5 4 3 3 2 3 4" xfId="31736"/>
    <cellStyle name="40% - Accent5 4 3 3 2 3 4 2" xfId="31737"/>
    <cellStyle name="40% - Accent5 4 3 3 2 3 5" xfId="31738"/>
    <cellStyle name="40% - Accent5 4 3 3 2 3 6" xfId="31739"/>
    <cellStyle name="40% - Accent5 4 3 3 2 4" xfId="31740"/>
    <cellStyle name="40% - Accent5 4 3 3 2 4 2" xfId="31741"/>
    <cellStyle name="40% - Accent5 4 3 3 2 4 2 2" xfId="31742"/>
    <cellStyle name="40% - Accent5 4 3 3 2 4 2 3" xfId="31743"/>
    <cellStyle name="40% - Accent5 4 3 3 2 4 3" xfId="31744"/>
    <cellStyle name="40% - Accent5 4 3 3 2 4 3 2" xfId="31745"/>
    <cellStyle name="40% - Accent5 4 3 3 2 4 4" xfId="31746"/>
    <cellStyle name="40% - Accent5 4 3 3 2 4 5" xfId="31747"/>
    <cellStyle name="40% - Accent5 4 3 3 2 5" xfId="31748"/>
    <cellStyle name="40% - Accent5 4 3 3 2 5 2" xfId="31749"/>
    <cellStyle name="40% - Accent5 4 3 3 2 5 3" xfId="31750"/>
    <cellStyle name="40% - Accent5 4 3 3 2 6" xfId="31751"/>
    <cellStyle name="40% - Accent5 4 3 3 2 6 2" xfId="31752"/>
    <cellStyle name="40% - Accent5 4 3 3 2 6 3" xfId="31753"/>
    <cellStyle name="40% - Accent5 4 3 3 2 7" xfId="31754"/>
    <cellStyle name="40% - Accent5 4 3 3 2 7 2" xfId="31755"/>
    <cellStyle name="40% - Accent5 4 3 3 2 8" xfId="31756"/>
    <cellStyle name="40% - Accent5 4 3 3 2 9" xfId="31757"/>
    <cellStyle name="40% - Accent5 4 3 3 3" xfId="31758"/>
    <cellStyle name="40% - Accent5 4 3 3 3 2" xfId="31759"/>
    <cellStyle name="40% - Accent5 4 3 3 3 2 2" xfId="31760"/>
    <cellStyle name="40% - Accent5 4 3 3 3 2 3" xfId="31761"/>
    <cellStyle name="40% - Accent5 4 3 3 3 3" xfId="31762"/>
    <cellStyle name="40% - Accent5 4 3 3 3 3 2" xfId="31763"/>
    <cellStyle name="40% - Accent5 4 3 3 3 3 3" xfId="31764"/>
    <cellStyle name="40% - Accent5 4 3 3 3 4" xfId="31765"/>
    <cellStyle name="40% - Accent5 4 3 3 3 4 2" xfId="31766"/>
    <cellStyle name="40% - Accent5 4 3 3 3 5" xfId="31767"/>
    <cellStyle name="40% - Accent5 4 3 3 3 6" xfId="31768"/>
    <cellStyle name="40% - Accent5 4 3 3 4" xfId="31769"/>
    <cellStyle name="40% - Accent5 4 3 3 4 2" xfId="31770"/>
    <cellStyle name="40% - Accent5 4 3 3 4 2 2" xfId="31771"/>
    <cellStyle name="40% - Accent5 4 3 3 4 2 3" xfId="31772"/>
    <cellStyle name="40% - Accent5 4 3 3 4 3" xfId="31773"/>
    <cellStyle name="40% - Accent5 4 3 3 4 3 2" xfId="31774"/>
    <cellStyle name="40% - Accent5 4 3 3 4 3 3" xfId="31775"/>
    <cellStyle name="40% - Accent5 4 3 3 4 4" xfId="31776"/>
    <cellStyle name="40% - Accent5 4 3 3 4 4 2" xfId="31777"/>
    <cellStyle name="40% - Accent5 4 3 3 4 5" xfId="31778"/>
    <cellStyle name="40% - Accent5 4 3 3 4 6" xfId="31779"/>
    <cellStyle name="40% - Accent5 4 3 3 5" xfId="31780"/>
    <cellStyle name="40% - Accent5 4 3 3 5 2" xfId="31781"/>
    <cellStyle name="40% - Accent5 4 3 3 5 2 2" xfId="31782"/>
    <cellStyle name="40% - Accent5 4 3 3 5 2 3" xfId="31783"/>
    <cellStyle name="40% - Accent5 4 3 3 5 3" xfId="31784"/>
    <cellStyle name="40% - Accent5 4 3 3 5 3 2" xfId="31785"/>
    <cellStyle name="40% - Accent5 4 3 3 5 4" xfId="31786"/>
    <cellStyle name="40% - Accent5 4 3 3 5 5" xfId="31787"/>
    <cellStyle name="40% - Accent5 4 3 3 6" xfId="31788"/>
    <cellStyle name="40% - Accent5 4 3 3 6 2" xfId="31789"/>
    <cellStyle name="40% - Accent5 4 3 3 6 3" xfId="31790"/>
    <cellStyle name="40% - Accent5 4 3 3 7" xfId="31791"/>
    <cellStyle name="40% - Accent5 4 3 3 7 2" xfId="31792"/>
    <cellStyle name="40% - Accent5 4 3 3 7 3" xfId="31793"/>
    <cellStyle name="40% - Accent5 4 3 3 8" xfId="31794"/>
    <cellStyle name="40% - Accent5 4 3 3 8 2" xfId="31795"/>
    <cellStyle name="40% - Accent5 4 3 3 9" xfId="31796"/>
    <cellStyle name="40% - Accent5 4 3 4" xfId="2460"/>
    <cellStyle name="40% - Accent5 4 3 4 2" xfId="31797"/>
    <cellStyle name="40% - Accent5 4 3 4 2 2" xfId="31798"/>
    <cellStyle name="40% - Accent5 4 3 4 2 2 2" xfId="31799"/>
    <cellStyle name="40% - Accent5 4 3 4 2 2 3" xfId="31800"/>
    <cellStyle name="40% - Accent5 4 3 4 2 3" xfId="31801"/>
    <cellStyle name="40% - Accent5 4 3 4 2 3 2" xfId="31802"/>
    <cellStyle name="40% - Accent5 4 3 4 2 3 3" xfId="31803"/>
    <cellStyle name="40% - Accent5 4 3 4 2 4" xfId="31804"/>
    <cellStyle name="40% - Accent5 4 3 4 2 4 2" xfId="31805"/>
    <cellStyle name="40% - Accent5 4 3 4 2 5" xfId="31806"/>
    <cellStyle name="40% - Accent5 4 3 4 2 6" xfId="31807"/>
    <cellStyle name="40% - Accent5 4 3 4 3" xfId="31808"/>
    <cellStyle name="40% - Accent5 4 3 4 3 2" xfId="31809"/>
    <cellStyle name="40% - Accent5 4 3 4 3 2 2" xfId="31810"/>
    <cellStyle name="40% - Accent5 4 3 4 3 2 3" xfId="31811"/>
    <cellStyle name="40% - Accent5 4 3 4 3 3" xfId="31812"/>
    <cellStyle name="40% - Accent5 4 3 4 3 3 2" xfId="31813"/>
    <cellStyle name="40% - Accent5 4 3 4 3 3 3" xfId="31814"/>
    <cellStyle name="40% - Accent5 4 3 4 3 4" xfId="31815"/>
    <cellStyle name="40% - Accent5 4 3 4 3 4 2" xfId="31816"/>
    <cellStyle name="40% - Accent5 4 3 4 3 5" xfId="31817"/>
    <cellStyle name="40% - Accent5 4 3 4 3 6" xfId="31818"/>
    <cellStyle name="40% - Accent5 4 3 4 4" xfId="31819"/>
    <cellStyle name="40% - Accent5 4 3 4 4 2" xfId="31820"/>
    <cellStyle name="40% - Accent5 4 3 4 4 2 2" xfId="31821"/>
    <cellStyle name="40% - Accent5 4 3 4 4 2 3" xfId="31822"/>
    <cellStyle name="40% - Accent5 4 3 4 4 3" xfId="31823"/>
    <cellStyle name="40% - Accent5 4 3 4 4 3 2" xfId="31824"/>
    <cellStyle name="40% - Accent5 4 3 4 4 4" xfId="31825"/>
    <cellStyle name="40% - Accent5 4 3 4 4 5" xfId="31826"/>
    <cellStyle name="40% - Accent5 4 3 4 5" xfId="31827"/>
    <cellStyle name="40% - Accent5 4 3 4 5 2" xfId="31828"/>
    <cellStyle name="40% - Accent5 4 3 4 5 3" xfId="31829"/>
    <cellStyle name="40% - Accent5 4 3 4 6" xfId="31830"/>
    <cellStyle name="40% - Accent5 4 3 4 6 2" xfId="31831"/>
    <cellStyle name="40% - Accent5 4 3 4 6 3" xfId="31832"/>
    <cellStyle name="40% - Accent5 4 3 4 7" xfId="31833"/>
    <cellStyle name="40% - Accent5 4 3 4 7 2" xfId="31834"/>
    <cellStyle name="40% - Accent5 4 3 4 8" xfId="31835"/>
    <cellStyle name="40% - Accent5 4 3 4 9" xfId="31836"/>
    <cellStyle name="40% - Accent5 4 3 5" xfId="8907"/>
    <cellStyle name="40% - Accent5 4 3 5 2" xfId="31837"/>
    <cellStyle name="40% - Accent5 4 3 5 2 2" xfId="31838"/>
    <cellStyle name="40% - Accent5 4 3 5 2 2 2" xfId="31839"/>
    <cellStyle name="40% - Accent5 4 3 5 2 2 3" xfId="31840"/>
    <cellStyle name="40% - Accent5 4 3 5 2 3" xfId="31841"/>
    <cellStyle name="40% - Accent5 4 3 5 2 3 2" xfId="31842"/>
    <cellStyle name="40% - Accent5 4 3 5 2 3 3" xfId="31843"/>
    <cellStyle name="40% - Accent5 4 3 5 2 4" xfId="31844"/>
    <cellStyle name="40% - Accent5 4 3 5 2 4 2" xfId="31845"/>
    <cellStyle name="40% - Accent5 4 3 5 2 5" xfId="31846"/>
    <cellStyle name="40% - Accent5 4 3 5 2 6" xfId="31847"/>
    <cellStyle name="40% - Accent5 4 3 5 3" xfId="31848"/>
    <cellStyle name="40% - Accent5 4 3 5 3 2" xfId="31849"/>
    <cellStyle name="40% - Accent5 4 3 5 3 2 2" xfId="31850"/>
    <cellStyle name="40% - Accent5 4 3 5 3 2 3" xfId="31851"/>
    <cellStyle name="40% - Accent5 4 3 5 3 3" xfId="31852"/>
    <cellStyle name="40% - Accent5 4 3 5 3 3 2" xfId="31853"/>
    <cellStyle name="40% - Accent5 4 3 5 3 3 3" xfId="31854"/>
    <cellStyle name="40% - Accent5 4 3 5 3 4" xfId="31855"/>
    <cellStyle name="40% - Accent5 4 3 5 3 4 2" xfId="31856"/>
    <cellStyle name="40% - Accent5 4 3 5 3 5" xfId="31857"/>
    <cellStyle name="40% - Accent5 4 3 5 3 6" xfId="31858"/>
    <cellStyle name="40% - Accent5 4 3 5 4" xfId="31859"/>
    <cellStyle name="40% - Accent5 4 3 5 4 2" xfId="31860"/>
    <cellStyle name="40% - Accent5 4 3 5 4 2 2" xfId="31861"/>
    <cellStyle name="40% - Accent5 4 3 5 4 2 3" xfId="31862"/>
    <cellStyle name="40% - Accent5 4 3 5 4 3" xfId="31863"/>
    <cellStyle name="40% - Accent5 4 3 5 4 3 2" xfId="31864"/>
    <cellStyle name="40% - Accent5 4 3 5 4 4" xfId="31865"/>
    <cellStyle name="40% - Accent5 4 3 5 4 5" xfId="31866"/>
    <cellStyle name="40% - Accent5 4 3 5 5" xfId="31867"/>
    <cellStyle name="40% - Accent5 4 3 5 5 2" xfId="31868"/>
    <cellStyle name="40% - Accent5 4 3 5 5 3" xfId="31869"/>
    <cellStyle name="40% - Accent5 4 3 5 6" xfId="31870"/>
    <cellStyle name="40% - Accent5 4 3 5 6 2" xfId="31871"/>
    <cellStyle name="40% - Accent5 4 3 5 6 3" xfId="31872"/>
    <cellStyle name="40% - Accent5 4 3 5 7" xfId="31873"/>
    <cellStyle name="40% - Accent5 4 3 5 7 2" xfId="31874"/>
    <cellStyle name="40% - Accent5 4 3 5 8" xfId="31875"/>
    <cellStyle name="40% - Accent5 4 3 5 9" xfId="31876"/>
    <cellStyle name="40% - Accent5 4 3 6" xfId="31877"/>
    <cellStyle name="40% - Accent5 4 3 6 2" xfId="31878"/>
    <cellStyle name="40% - Accent5 4 3 6 2 2" xfId="31879"/>
    <cellStyle name="40% - Accent5 4 3 6 2 3" xfId="31880"/>
    <cellStyle name="40% - Accent5 4 3 6 3" xfId="31881"/>
    <cellStyle name="40% - Accent5 4 3 6 3 2" xfId="31882"/>
    <cellStyle name="40% - Accent5 4 3 6 3 3" xfId="31883"/>
    <cellStyle name="40% - Accent5 4 3 6 4" xfId="31884"/>
    <cellStyle name="40% - Accent5 4 3 6 4 2" xfId="31885"/>
    <cellStyle name="40% - Accent5 4 3 6 5" xfId="31886"/>
    <cellStyle name="40% - Accent5 4 3 6 6" xfId="31887"/>
    <cellStyle name="40% - Accent5 4 3 7" xfId="31888"/>
    <cellStyle name="40% - Accent5 4 3 7 2" xfId="31889"/>
    <cellStyle name="40% - Accent5 4 3 7 2 2" xfId="31890"/>
    <cellStyle name="40% - Accent5 4 3 7 2 3" xfId="31891"/>
    <cellStyle name="40% - Accent5 4 3 7 3" xfId="31892"/>
    <cellStyle name="40% - Accent5 4 3 7 3 2" xfId="31893"/>
    <cellStyle name="40% - Accent5 4 3 7 3 3" xfId="31894"/>
    <cellStyle name="40% - Accent5 4 3 7 4" xfId="31895"/>
    <cellStyle name="40% - Accent5 4 3 7 4 2" xfId="31896"/>
    <cellStyle name="40% - Accent5 4 3 7 5" xfId="31897"/>
    <cellStyle name="40% - Accent5 4 3 7 6" xfId="31898"/>
    <cellStyle name="40% - Accent5 4 3 8" xfId="31899"/>
    <cellStyle name="40% - Accent5 4 3 8 2" xfId="31900"/>
    <cellStyle name="40% - Accent5 4 3 8 2 2" xfId="31901"/>
    <cellStyle name="40% - Accent5 4 3 8 2 3" xfId="31902"/>
    <cellStyle name="40% - Accent5 4 3 8 3" xfId="31903"/>
    <cellStyle name="40% - Accent5 4 3 8 3 2" xfId="31904"/>
    <cellStyle name="40% - Accent5 4 3 8 4" xfId="31905"/>
    <cellStyle name="40% - Accent5 4 3 8 5" xfId="31906"/>
    <cellStyle name="40% - Accent5 4 3 9" xfId="31907"/>
    <cellStyle name="40% - Accent5 4 3 9 2" xfId="31908"/>
    <cellStyle name="40% - Accent5 4 3 9 3" xfId="31909"/>
    <cellStyle name="40% - Accent5 4 4" xfId="2461"/>
    <cellStyle name="40% - Accent5 4 4 10" xfId="31910"/>
    <cellStyle name="40% - Accent5 4 4 10 2" xfId="31911"/>
    <cellStyle name="40% - Accent5 4 4 11" xfId="31912"/>
    <cellStyle name="40% - Accent5 4 4 12" xfId="31913"/>
    <cellStyle name="40% - Accent5 4 4 2" xfId="2462"/>
    <cellStyle name="40% - Accent5 4 4 2 10" xfId="31914"/>
    <cellStyle name="40% - Accent5 4 4 2 2" xfId="2463"/>
    <cellStyle name="40% - Accent5 4 4 2 2 2" xfId="31915"/>
    <cellStyle name="40% - Accent5 4 4 2 2 2 2" xfId="31916"/>
    <cellStyle name="40% - Accent5 4 4 2 2 2 2 2" xfId="31917"/>
    <cellStyle name="40% - Accent5 4 4 2 2 2 2 3" xfId="31918"/>
    <cellStyle name="40% - Accent5 4 4 2 2 2 3" xfId="31919"/>
    <cellStyle name="40% - Accent5 4 4 2 2 2 3 2" xfId="31920"/>
    <cellStyle name="40% - Accent5 4 4 2 2 2 3 3" xfId="31921"/>
    <cellStyle name="40% - Accent5 4 4 2 2 2 4" xfId="31922"/>
    <cellStyle name="40% - Accent5 4 4 2 2 2 4 2" xfId="31923"/>
    <cellStyle name="40% - Accent5 4 4 2 2 2 5" xfId="31924"/>
    <cellStyle name="40% - Accent5 4 4 2 2 2 6" xfId="31925"/>
    <cellStyle name="40% - Accent5 4 4 2 2 3" xfId="31926"/>
    <cellStyle name="40% - Accent5 4 4 2 2 3 2" xfId="31927"/>
    <cellStyle name="40% - Accent5 4 4 2 2 3 2 2" xfId="31928"/>
    <cellStyle name="40% - Accent5 4 4 2 2 3 2 3" xfId="31929"/>
    <cellStyle name="40% - Accent5 4 4 2 2 3 3" xfId="31930"/>
    <cellStyle name="40% - Accent5 4 4 2 2 3 3 2" xfId="31931"/>
    <cellStyle name="40% - Accent5 4 4 2 2 3 3 3" xfId="31932"/>
    <cellStyle name="40% - Accent5 4 4 2 2 3 4" xfId="31933"/>
    <cellStyle name="40% - Accent5 4 4 2 2 3 4 2" xfId="31934"/>
    <cellStyle name="40% - Accent5 4 4 2 2 3 5" xfId="31935"/>
    <cellStyle name="40% - Accent5 4 4 2 2 3 6" xfId="31936"/>
    <cellStyle name="40% - Accent5 4 4 2 2 4" xfId="31937"/>
    <cellStyle name="40% - Accent5 4 4 2 2 4 2" xfId="31938"/>
    <cellStyle name="40% - Accent5 4 4 2 2 4 2 2" xfId="31939"/>
    <cellStyle name="40% - Accent5 4 4 2 2 4 2 3" xfId="31940"/>
    <cellStyle name="40% - Accent5 4 4 2 2 4 3" xfId="31941"/>
    <cellStyle name="40% - Accent5 4 4 2 2 4 3 2" xfId="31942"/>
    <cellStyle name="40% - Accent5 4 4 2 2 4 4" xfId="31943"/>
    <cellStyle name="40% - Accent5 4 4 2 2 4 5" xfId="31944"/>
    <cellStyle name="40% - Accent5 4 4 2 2 5" xfId="31945"/>
    <cellStyle name="40% - Accent5 4 4 2 2 5 2" xfId="31946"/>
    <cellStyle name="40% - Accent5 4 4 2 2 5 3" xfId="31947"/>
    <cellStyle name="40% - Accent5 4 4 2 2 6" xfId="31948"/>
    <cellStyle name="40% - Accent5 4 4 2 2 6 2" xfId="31949"/>
    <cellStyle name="40% - Accent5 4 4 2 2 6 3" xfId="31950"/>
    <cellStyle name="40% - Accent5 4 4 2 2 7" xfId="31951"/>
    <cellStyle name="40% - Accent5 4 4 2 2 7 2" xfId="31952"/>
    <cellStyle name="40% - Accent5 4 4 2 2 8" xfId="31953"/>
    <cellStyle name="40% - Accent5 4 4 2 2 9" xfId="31954"/>
    <cellStyle name="40% - Accent5 4 4 2 3" xfId="31955"/>
    <cellStyle name="40% - Accent5 4 4 2 3 2" xfId="31956"/>
    <cellStyle name="40% - Accent5 4 4 2 3 2 2" xfId="31957"/>
    <cellStyle name="40% - Accent5 4 4 2 3 2 3" xfId="31958"/>
    <cellStyle name="40% - Accent5 4 4 2 3 3" xfId="31959"/>
    <cellStyle name="40% - Accent5 4 4 2 3 3 2" xfId="31960"/>
    <cellStyle name="40% - Accent5 4 4 2 3 3 3" xfId="31961"/>
    <cellStyle name="40% - Accent5 4 4 2 3 4" xfId="31962"/>
    <cellStyle name="40% - Accent5 4 4 2 3 4 2" xfId="31963"/>
    <cellStyle name="40% - Accent5 4 4 2 3 5" xfId="31964"/>
    <cellStyle name="40% - Accent5 4 4 2 3 6" xfId="31965"/>
    <cellStyle name="40% - Accent5 4 4 2 4" xfId="31966"/>
    <cellStyle name="40% - Accent5 4 4 2 4 2" xfId="31967"/>
    <cellStyle name="40% - Accent5 4 4 2 4 2 2" xfId="31968"/>
    <cellStyle name="40% - Accent5 4 4 2 4 2 3" xfId="31969"/>
    <cellStyle name="40% - Accent5 4 4 2 4 3" xfId="31970"/>
    <cellStyle name="40% - Accent5 4 4 2 4 3 2" xfId="31971"/>
    <cellStyle name="40% - Accent5 4 4 2 4 3 3" xfId="31972"/>
    <cellStyle name="40% - Accent5 4 4 2 4 4" xfId="31973"/>
    <cellStyle name="40% - Accent5 4 4 2 4 4 2" xfId="31974"/>
    <cellStyle name="40% - Accent5 4 4 2 4 5" xfId="31975"/>
    <cellStyle name="40% - Accent5 4 4 2 4 6" xfId="31976"/>
    <cellStyle name="40% - Accent5 4 4 2 5" xfId="31977"/>
    <cellStyle name="40% - Accent5 4 4 2 5 2" xfId="31978"/>
    <cellStyle name="40% - Accent5 4 4 2 5 2 2" xfId="31979"/>
    <cellStyle name="40% - Accent5 4 4 2 5 2 3" xfId="31980"/>
    <cellStyle name="40% - Accent5 4 4 2 5 3" xfId="31981"/>
    <cellStyle name="40% - Accent5 4 4 2 5 3 2" xfId="31982"/>
    <cellStyle name="40% - Accent5 4 4 2 5 4" xfId="31983"/>
    <cellStyle name="40% - Accent5 4 4 2 5 5" xfId="31984"/>
    <cellStyle name="40% - Accent5 4 4 2 6" xfId="31985"/>
    <cellStyle name="40% - Accent5 4 4 2 6 2" xfId="31986"/>
    <cellStyle name="40% - Accent5 4 4 2 6 3" xfId="31987"/>
    <cellStyle name="40% - Accent5 4 4 2 7" xfId="31988"/>
    <cellStyle name="40% - Accent5 4 4 2 7 2" xfId="31989"/>
    <cellStyle name="40% - Accent5 4 4 2 7 3" xfId="31990"/>
    <cellStyle name="40% - Accent5 4 4 2 8" xfId="31991"/>
    <cellStyle name="40% - Accent5 4 4 2 8 2" xfId="31992"/>
    <cellStyle name="40% - Accent5 4 4 2 9" xfId="31993"/>
    <cellStyle name="40% - Accent5 4 4 3" xfId="2464"/>
    <cellStyle name="40% - Accent5 4 4 3 2" xfId="31994"/>
    <cellStyle name="40% - Accent5 4 4 3 2 2" xfId="31995"/>
    <cellStyle name="40% - Accent5 4 4 3 2 2 2" xfId="31996"/>
    <cellStyle name="40% - Accent5 4 4 3 2 2 3" xfId="31997"/>
    <cellStyle name="40% - Accent5 4 4 3 2 3" xfId="31998"/>
    <cellStyle name="40% - Accent5 4 4 3 2 3 2" xfId="31999"/>
    <cellStyle name="40% - Accent5 4 4 3 2 3 3" xfId="32000"/>
    <cellStyle name="40% - Accent5 4 4 3 2 4" xfId="32001"/>
    <cellStyle name="40% - Accent5 4 4 3 2 4 2" xfId="32002"/>
    <cellStyle name="40% - Accent5 4 4 3 2 5" xfId="32003"/>
    <cellStyle name="40% - Accent5 4 4 3 2 6" xfId="32004"/>
    <cellStyle name="40% - Accent5 4 4 3 3" xfId="32005"/>
    <cellStyle name="40% - Accent5 4 4 3 3 2" xfId="32006"/>
    <cellStyle name="40% - Accent5 4 4 3 3 2 2" xfId="32007"/>
    <cellStyle name="40% - Accent5 4 4 3 3 2 3" xfId="32008"/>
    <cellStyle name="40% - Accent5 4 4 3 3 3" xfId="32009"/>
    <cellStyle name="40% - Accent5 4 4 3 3 3 2" xfId="32010"/>
    <cellStyle name="40% - Accent5 4 4 3 3 3 3" xfId="32011"/>
    <cellStyle name="40% - Accent5 4 4 3 3 4" xfId="32012"/>
    <cellStyle name="40% - Accent5 4 4 3 3 4 2" xfId="32013"/>
    <cellStyle name="40% - Accent5 4 4 3 3 5" xfId="32014"/>
    <cellStyle name="40% - Accent5 4 4 3 3 6" xfId="32015"/>
    <cellStyle name="40% - Accent5 4 4 3 4" xfId="32016"/>
    <cellStyle name="40% - Accent5 4 4 3 4 2" xfId="32017"/>
    <cellStyle name="40% - Accent5 4 4 3 4 2 2" xfId="32018"/>
    <cellStyle name="40% - Accent5 4 4 3 4 2 3" xfId="32019"/>
    <cellStyle name="40% - Accent5 4 4 3 4 3" xfId="32020"/>
    <cellStyle name="40% - Accent5 4 4 3 4 3 2" xfId="32021"/>
    <cellStyle name="40% - Accent5 4 4 3 4 4" xfId="32022"/>
    <cellStyle name="40% - Accent5 4 4 3 4 5" xfId="32023"/>
    <cellStyle name="40% - Accent5 4 4 3 5" xfId="32024"/>
    <cellStyle name="40% - Accent5 4 4 3 5 2" xfId="32025"/>
    <cellStyle name="40% - Accent5 4 4 3 5 3" xfId="32026"/>
    <cellStyle name="40% - Accent5 4 4 3 6" xfId="32027"/>
    <cellStyle name="40% - Accent5 4 4 3 6 2" xfId="32028"/>
    <cellStyle name="40% - Accent5 4 4 3 6 3" xfId="32029"/>
    <cellStyle name="40% - Accent5 4 4 3 7" xfId="32030"/>
    <cellStyle name="40% - Accent5 4 4 3 7 2" xfId="32031"/>
    <cellStyle name="40% - Accent5 4 4 3 8" xfId="32032"/>
    <cellStyle name="40% - Accent5 4 4 3 9" xfId="32033"/>
    <cellStyle name="40% - Accent5 4 4 4" xfId="32034"/>
    <cellStyle name="40% - Accent5 4 4 4 2" xfId="32035"/>
    <cellStyle name="40% - Accent5 4 4 4 2 2" xfId="32036"/>
    <cellStyle name="40% - Accent5 4 4 4 2 2 2" xfId="32037"/>
    <cellStyle name="40% - Accent5 4 4 4 2 2 3" xfId="32038"/>
    <cellStyle name="40% - Accent5 4 4 4 2 3" xfId="32039"/>
    <cellStyle name="40% - Accent5 4 4 4 2 3 2" xfId="32040"/>
    <cellStyle name="40% - Accent5 4 4 4 2 3 3" xfId="32041"/>
    <cellStyle name="40% - Accent5 4 4 4 2 4" xfId="32042"/>
    <cellStyle name="40% - Accent5 4 4 4 2 4 2" xfId="32043"/>
    <cellStyle name="40% - Accent5 4 4 4 2 5" xfId="32044"/>
    <cellStyle name="40% - Accent5 4 4 4 2 6" xfId="32045"/>
    <cellStyle name="40% - Accent5 4 4 4 3" xfId="32046"/>
    <cellStyle name="40% - Accent5 4 4 4 3 2" xfId="32047"/>
    <cellStyle name="40% - Accent5 4 4 4 3 2 2" xfId="32048"/>
    <cellStyle name="40% - Accent5 4 4 4 3 2 3" xfId="32049"/>
    <cellStyle name="40% - Accent5 4 4 4 3 3" xfId="32050"/>
    <cellStyle name="40% - Accent5 4 4 4 3 3 2" xfId="32051"/>
    <cellStyle name="40% - Accent5 4 4 4 3 3 3" xfId="32052"/>
    <cellStyle name="40% - Accent5 4 4 4 3 4" xfId="32053"/>
    <cellStyle name="40% - Accent5 4 4 4 3 4 2" xfId="32054"/>
    <cellStyle name="40% - Accent5 4 4 4 3 5" xfId="32055"/>
    <cellStyle name="40% - Accent5 4 4 4 3 6" xfId="32056"/>
    <cellStyle name="40% - Accent5 4 4 4 4" xfId="32057"/>
    <cellStyle name="40% - Accent5 4 4 4 4 2" xfId="32058"/>
    <cellStyle name="40% - Accent5 4 4 4 4 2 2" xfId="32059"/>
    <cellStyle name="40% - Accent5 4 4 4 4 2 3" xfId="32060"/>
    <cellStyle name="40% - Accent5 4 4 4 4 3" xfId="32061"/>
    <cellStyle name="40% - Accent5 4 4 4 4 3 2" xfId="32062"/>
    <cellStyle name="40% - Accent5 4 4 4 4 4" xfId="32063"/>
    <cellStyle name="40% - Accent5 4 4 4 4 5" xfId="32064"/>
    <cellStyle name="40% - Accent5 4 4 4 5" xfId="32065"/>
    <cellStyle name="40% - Accent5 4 4 4 5 2" xfId="32066"/>
    <cellStyle name="40% - Accent5 4 4 4 5 3" xfId="32067"/>
    <cellStyle name="40% - Accent5 4 4 4 6" xfId="32068"/>
    <cellStyle name="40% - Accent5 4 4 4 6 2" xfId="32069"/>
    <cellStyle name="40% - Accent5 4 4 4 6 3" xfId="32070"/>
    <cellStyle name="40% - Accent5 4 4 4 7" xfId="32071"/>
    <cellStyle name="40% - Accent5 4 4 4 7 2" xfId="32072"/>
    <cellStyle name="40% - Accent5 4 4 4 8" xfId="32073"/>
    <cellStyle name="40% - Accent5 4 4 4 9" xfId="32074"/>
    <cellStyle name="40% - Accent5 4 4 5" xfId="32075"/>
    <cellStyle name="40% - Accent5 4 4 5 2" xfId="32076"/>
    <cellStyle name="40% - Accent5 4 4 5 2 2" xfId="32077"/>
    <cellStyle name="40% - Accent5 4 4 5 2 3" xfId="32078"/>
    <cellStyle name="40% - Accent5 4 4 5 3" xfId="32079"/>
    <cellStyle name="40% - Accent5 4 4 5 3 2" xfId="32080"/>
    <cellStyle name="40% - Accent5 4 4 5 3 3" xfId="32081"/>
    <cellStyle name="40% - Accent5 4 4 5 4" xfId="32082"/>
    <cellStyle name="40% - Accent5 4 4 5 4 2" xfId="32083"/>
    <cellStyle name="40% - Accent5 4 4 5 5" xfId="32084"/>
    <cellStyle name="40% - Accent5 4 4 5 6" xfId="32085"/>
    <cellStyle name="40% - Accent5 4 4 6" xfId="32086"/>
    <cellStyle name="40% - Accent5 4 4 6 2" xfId="32087"/>
    <cellStyle name="40% - Accent5 4 4 6 2 2" xfId="32088"/>
    <cellStyle name="40% - Accent5 4 4 6 2 3" xfId="32089"/>
    <cellStyle name="40% - Accent5 4 4 6 3" xfId="32090"/>
    <cellStyle name="40% - Accent5 4 4 6 3 2" xfId="32091"/>
    <cellStyle name="40% - Accent5 4 4 6 3 3" xfId="32092"/>
    <cellStyle name="40% - Accent5 4 4 6 4" xfId="32093"/>
    <cellStyle name="40% - Accent5 4 4 6 4 2" xfId="32094"/>
    <cellStyle name="40% - Accent5 4 4 6 5" xfId="32095"/>
    <cellStyle name="40% - Accent5 4 4 6 6" xfId="32096"/>
    <cellStyle name="40% - Accent5 4 4 7" xfId="32097"/>
    <cellStyle name="40% - Accent5 4 4 7 2" xfId="32098"/>
    <cellStyle name="40% - Accent5 4 4 7 2 2" xfId="32099"/>
    <cellStyle name="40% - Accent5 4 4 7 2 3" xfId="32100"/>
    <cellStyle name="40% - Accent5 4 4 7 3" xfId="32101"/>
    <cellStyle name="40% - Accent5 4 4 7 3 2" xfId="32102"/>
    <cellStyle name="40% - Accent5 4 4 7 4" xfId="32103"/>
    <cellStyle name="40% - Accent5 4 4 7 5" xfId="32104"/>
    <cellStyle name="40% - Accent5 4 4 8" xfId="32105"/>
    <cellStyle name="40% - Accent5 4 4 8 2" xfId="32106"/>
    <cellStyle name="40% - Accent5 4 4 8 3" xfId="32107"/>
    <cellStyle name="40% - Accent5 4 4 9" xfId="32108"/>
    <cellStyle name="40% - Accent5 4 4 9 2" xfId="32109"/>
    <cellStyle name="40% - Accent5 4 4 9 3" xfId="32110"/>
    <cellStyle name="40% - Accent5 4 5" xfId="2465"/>
    <cellStyle name="40% - Accent5 4 5 10" xfId="32111"/>
    <cellStyle name="40% - Accent5 4 5 2" xfId="2466"/>
    <cellStyle name="40% - Accent5 4 5 2 2" xfId="32112"/>
    <cellStyle name="40% - Accent5 4 5 2 2 2" xfId="32113"/>
    <cellStyle name="40% - Accent5 4 5 2 2 2 2" xfId="32114"/>
    <cellStyle name="40% - Accent5 4 5 2 2 2 3" xfId="32115"/>
    <cellStyle name="40% - Accent5 4 5 2 2 3" xfId="32116"/>
    <cellStyle name="40% - Accent5 4 5 2 2 3 2" xfId="32117"/>
    <cellStyle name="40% - Accent5 4 5 2 2 3 3" xfId="32118"/>
    <cellStyle name="40% - Accent5 4 5 2 2 4" xfId="32119"/>
    <cellStyle name="40% - Accent5 4 5 2 2 4 2" xfId="32120"/>
    <cellStyle name="40% - Accent5 4 5 2 2 5" xfId="32121"/>
    <cellStyle name="40% - Accent5 4 5 2 2 6" xfId="32122"/>
    <cellStyle name="40% - Accent5 4 5 2 3" xfId="32123"/>
    <cellStyle name="40% - Accent5 4 5 2 3 2" xfId="32124"/>
    <cellStyle name="40% - Accent5 4 5 2 3 2 2" xfId="32125"/>
    <cellStyle name="40% - Accent5 4 5 2 3 2 3" xfId="32126"/>
    <cellStyle name="40% - Accent5 4 5 2 3 3" xfId="32127"/>
    <cellStyle name="40% - Accent5 4 5 2 3 3 2" xfId="32128"/>
    <cellStyle name="40% - Accent5 4 5 2 3 3 3" xfId="32129"/>
    <cellStyle name="40% - Accent5 4 5 2 3 4" xfId="32130"/>
    <cellStyle name="40% - Accent5 4 5 2 3 4 2" xfId="32131"/>
    <cellStyle name="40% - Accent5 4 5 2 3 5" xfId="32132"/>
    <cellStyle name="40% - Accent5 4 5 2 3 6" xfId="32133"/>
    <cellStyle name="40% - Accent5 4 5 2 4" xfId="32134"/>
    <cellStyle name="40% - Accent5 4 5 2 4 2" xfId="32135"/>
    <cellStyle name="40% - Accent5 4 5 2 4 2 2" xfId="32136"/>
    <cellStyle name="40% - Accent5 4 5 2 4 2 3" xfId="32137"/>
    <cellStyle name="40% - Accent5 4 5 2 4 3" xfId="32138"/>
    <cellStyle name="40% - Accent5 4 5 2 4 3 2" xfId="32139"/>
    <cellStyle name="40% - Accent5 4 5 2 4 4" xfId="32140"/>
    <cellStyle name="40% - Accent5 4 5 2 4 5" xfId="32141"/>
    <cellStyle name="40% - Accent5 4 5 2 5" xfId="32142"/>
    <cellStyle name="40% - Accent5 4 5 2 5 2" xfId="32143"/>
    <cellStyle name="40% - Accent5 4 5 2 5 3" xfId="32144"/>
    <cellStyle name="40% - Accent5 4 5 2 6" xfId="32145"/>
    <cellStyle name="40% - Accent5 4 5 2 6 2" xfId="32146"/>
    <cellStyle name="40% - Accent5 4 5 2 6 3" xfId="32147"/>
    <cellStyle name="40% - Accent5 4 5 2 7" xfId="32148"/>
    <cellStyle name="40% - Accent5 4 5 2 7 2" xfId="32149"/>
    <cellStyle name="40% - Accent5 4 5 2 8" xfId="32150"/>
    <cellStyle name="40% - Accent5 4 5 2 9" xfId="32151"/>
    <cellStyle name="40% - Accent5 4 5 3" xfId="32152"/>
    <cellStyle name="40% - Accent5 4 5 3 2" xfId="32153"/>
    <cellStyle name="40% - Accent5 4 5 3 2 2" xfId="32154"/>
    <cellStyle name="40% - Accent5 4 5 3 2 3" xfId="32155"/>
    <cellStyle name="40% - Accent5 4 5 3 3" xfId="32156"/>
    <cellStyle name="40% - Accent5 4 5 3 3 2" xfId="32157"/>
    <cellStyle name="40% - Accent5 4 5 3 3 3" xfId="32158"/>
    <cellStyle name="40% - Accent5 4 5 3 4" xfId="32159"/>
    <cellStyle name="40% - Accent5 4 5 3 4 2" xfId="32160"/>
    <cellStyle name="40% - Accent5 4 5 3 5" xfId="32161"/>
    <cellStyle name="40% - Accent5 4 5 3 6" xfId="32162"/>
    <cellStyle name="40% - Accent5 4 5 4" xfId="32163"/>
    <cellStyle name="40% - Accent5 4 5 4 2" xfId="32164"/>
    <cellStyle name="40% - Accent5 4 5 4 2 2" xfId="32165"/>
    <cellStyle name="40% - Accent5 4 5 4 2 3" xfId="32166"/>
    <cellStyle name="40% - Accent5 4 5 4 3" xfId="32167"/>
    <cellStyle name="40% - Accent5 4 5 4 3 2" xfId="32168"/>
    <cellStyle name="40% - Accent5 4 5 4 3 3" xfId="32169"/>
    <cellStyle name="40% - Accent5 4 5 4 4" xfId="32170"/>
    <cellStyle name="40% - Accent5 4 5 4 4 2" xfId="32171"/>
    <cellStyle name="40% - Accent5 4 5 4 5" xfId="32172"/>
    <cellStyle name="40% - Accent5 4 5 4 6" xfId="32173"/>
    <cellStyle name="40% - Accent5 4 5 5" xfId="32174"/>
    <cellStyle name="40% - Accent5 4 5 5 2" xfId="32175"/>
    <cellStyle name="40% - Accent5 4 5 5 2 2" xfId="32176"/>
    <cellStyle name="40% - Accent5 4 5 5 2 3" xfId="32177"/>
    <cellStyle name="40% - Accent5 4 5 5 3" xfId="32178"/>
    <cellStyle name="40% - Accent5 4 5 5 3 2" xfId="32179"/>
    <cellStyle name="40% - Accent5 4 5 5 4" xfId="32180"/>
    <cellStyle name="40% - Accent5 4 5 5 5" xfId="32181"/>
    <cellStyle name="40% - Accent5 4 5 6" xfId="32182"/>
    <cellStyle name="40% - Accent5 4 5 6 2" xfId="32183"/>
    <cellStyle name="40% - Accent5 4 5 6 3" xfId="32184"/>
    <cellStyle name="40% - Accent5 4 5 7" xfId="32185"/>
    <cellStyle name="40% - Accent5 4 5 7 2" xfId="32186"/>
    <cellStyle name="40% - Accent5 4 5 7 3" xfId="32187"/>
    <cellStyle name="40% - Accent5 4 5 8" xfId="32188"/>
    <cellStyle name="40% - Accent5 4 5 8 2" xfId="32189"/>
    <cellStyle name="40% - Accent5 4 5 9" xfId="32190"/>
    <cellStyle name="40% - Accent5 4 6" xfId="2467"/>
    <cellStyle name="40% - Accent5 4 6 2" xfId="32191"/>
    <cellStyle name="40% - Accent5 4 6 2 2" xfId="32192"/>
    <cellStyle name="40% - Accent5 4 6 2 2 2" xfId="32193"/>
    <cellStyle name="40% - Accent5 4 6 2 2 3" xfId="32194"/>
    <cellStyle name="40% - Accent5 4 6 2 3" xfId="32195"/>
    <cellStyle name="40% - Accent5 4 6 2 3 2" xfId="32196"/>
    <cellStyle name="40% - Accent5 4 6 2 3 3" xfId="32197"/>
    <cellStyle name="40% - Accent5 4 6 2 4" xfId="32198"/>
    <cellStyle name="40% - Accent5 4 6 2 4 2" xfId="32199"/>
    <cellStyle name="40% - Accent5 4 6 2 5" xfId="32200"/>
    <cellStyle name="40% - Accent5 4 6 2 6" xfId="32201"/>
    <cellStyle name="40% - Accent5 4 6 3" xfId="32202"/>
    <cellStyle name="40% - Accent5 4 6 3 2" xfId="32203"/>
    <cellStyle name="40% - Accent5 4 6 3 2 2" xfId="32204"/>
    <cellStyle name="40% - Accent5 4 6 3 2 3" xfId="32205"/>
    <cellStyle name="40% - Accent5 4 6 3 3" xfId="32206"/>
    <cellStyle name="40% - Accent5 4 6 3 3 2" xfId="32207"/>
    <cellStyle name="40% - Accent5 4 6 3 3 3" xfId="32208"/>
    <cellStyle name="40% - Accent5 4 6 3 4" xfId="32209"/>
    <cellStyle name="40% - Accent5 4 6 3 4 2" xfId="32210"/>
    <cellStyle name="40% - Accent5 4 6 3 5" xfId="32211"/>
    <cellStyle name="40% - Accent5 4 6 3 6" xfId="32212"/>
    <cellStyle name="40% - Accent5 4 6 4" xfId="32213"/>
    <cellStyle name="40% - Accent5 4 6 4 2" xfId="32214"/>
    <cellStyle name="40% - Accent5 4 6 4 2 2" xfId="32215"/>
    <cellStyle name="40% - Accent5 4 6 4 2 3" xfId="32216"/>
    <cellStyle name="40% - Accent5 4 6 4 3" xfId="32217"/>
    <cellStyle name="40% - Accent5 4 6 4 3 2" xfId="32218"/>
    <cellStyle name="40% - Accent5 4 6 4 4" xfId="32219"/>
    <cellStyle name="40% - Accent5 4 6 4 5" xfId="32220"/>
    <cellStyle name="40% - Accent5 4 6 5" xfId="32221"/>
    <cellStyle name="40% - Accent5 4 6 5 2" xfId="32222"/>
    <cellStyle name="40% - Accent5 4 6 5 3" xfId="32223"/>
    <cellStyle name="40% - Accent5 4 6 6" xfId="32224"/>
    <cellStyle name="40% - Accent5 4 6 6 2" xfId="32225"/>
    <cellStyle name="40% - Accent5 4 6 6 3" xfId="32226"/>
    <cellStyle name="40% - Accent5 4 6 7" xfId="32227"/>
    <cellStyle name="40% - Accent5 4 6 7 2" xfId="32228"/>
    <cellStyle name="40% - Accent5 4 6 8" xfId="32229"/>
    <cellStyle name="40% - Accent5 4 6 9" xfId="32230"/>
    <cellStyle name="40% - Accent5 4 7" xfId="13637"/>
    <cellStyle name="40% - Accent5 4 7 2" xfId="32231"/>
    <cellStyle name="40% - Accent5 4 7 2 2" xfId="32232"/>
    <cellStyle name="40% - Accent5 4 7 2 2 2" xfId="32233"/>
    <cellStyle name="40% - Accent5 4 7 2 2 3" xfId="32234"/>
    <cellStyle name="40% - Accent5 4 7 2 3" xfId="32235"/>
    <cellStyle name="40% - Accent5 4 7 2 3 2" xfId="32236"/>
    <cellStyle name="40% - Accent5 4 7 2 3 3" xfId="32237"/>
    <cellStyle name="40% - Accent5 4 7 2 4" xfId="32238"/>
    <cellStyle name="40% - Accent5 4 7 2 4 2" xfId="32239"/>
    <cellStyle name="40% - Accent5 4 7 2 5" xfId="32240"/>
    <cellStyle name="40% - Accent5 4 7 2 6" xfId="32241"/>
    <cellStyle name="40% - Accent5 4 7 3" xfId="32242"/>
    <cellStyle name="40% - Accent5 4 7 3 2" xfId="32243"/>
    <cellStyle name="40% - Accent5 4 7 3 2 2" xfId="32244"/>
    <cellStyle name="40% - Accent5 4 7 3 2 3" xfId="32245"/>
    <cellStyle name="40% - Accent5 4 7 3 3" xfId="32246"/>
    <cellStyle name="40% - Accent5 4 7 3 3 2" xfId="32247"/>
    <cellStyle name="40% - Accent5 4 7 3 3 3" xfId="32248"/>
    <cellStyle name="40% - Accent5 4 7 3 4" xfId="32249"/>
    <cellStyle name="40% - Accent5 4 7 3 4 2" xfId="32250"/>
    <cellStyle name="40% - Accent5 4 7 3 5" xfId="32251"/>
    <cellStyle name="40% - Accent5 4 7 3 6" xfId="32252"/>
    <cellStyle name="40% - Accent5 4 7 4" xfId="32253"/>
    <cellStyle name="40% - Accent5 4 7 4 2" xfId="32254"/>
    <cellStyle name="40% - Accent5 4 7 4 2 2" xfId="32255"/>
    <cellStyle name="40% - Accent5 4 7 4 2 3" xfId="32256"/>
    <cellStyle name="40% - Accent5 4 7 4 3" xfId="32257"/>
    <cellStyle name="40% - Accent5 4 7 4 3 2" xfId="32258"/>
    <cellStyle name="40% - Accent5 4 7 4 4" xfId="32259"/>
    <cellStyle name="40% - Accent5 4 7 4 5" xfId="32260"/>
    <cellStyle name="40% - Accent5 4 7 5" xfId="32261"/>
    <cellStyle name="40% - Accent5 4 7 5 2" xfId="32262"/>
    <cellStyle name="40% - Accent5 4 7 5 3" xfId="32263"/>
    <cellStyle name="40% - Accent5 4 7 6" xfId="32264"/>
    <cellStyle name="40% - Accent5 4 7 6 2" xfId="32265"/>
    <cellStyle name="40% - Accent5 4 7 6 3" xfId="32266"/>
    <cellStyle name="40% - Accent5 4 7 7" xfId="32267"/>
    <cellStyle name="40% - Accent5 4 7 7 2" xfId="32268"/>
    <cellStyle name="40% - Accent5 4 7 8" xfId="32269"/>
    <cellStyle name="40% - Accent5 4 7 9" xfId="32270"/>
    <cellStyle name="40% - Accent5 4 8" xfId="32271"/>
    <cellStyle name="40% - Accent5 4 8 2" xfId="32272"/>
    <cellStyle name="40% - Accent5 4 8 2 2" xfId="32273"/>
    <cellStyle name="40% - Accent5 4 8 2 3" xfId="32274"/>
    <cellStyle name="40% - Accent5 4 8 3" xfId="32275"/>
    <cellStyle name="40% - Accent5 4 8 3 2" xfId="32276"/>
    <cellStyle name="40% - Accent5 4 8 3 3" xfId="32277"/>
    <cellStyle name="40% - Accent5 4 8 4" xfId="32278"/>
    <cellStyle name="40% - Accent5 4 8 4 2" xfId="32279"/>
    <cellStyle name="40% - Accent5 4 8 5" xfId="32280"/>
    <cellStyle name="40% - Accent5 4 8 6" xfId="32281"/>
    <cellStyle name="40% - Accent5 4 9" xfId="32282"/>
    <cellStyle name="40% - Accent5 4 9 2" xfId="32283"/>
    <cellStyle name="40% - Accent5 4 9 2 2" xfId="32284"/>
    <cellStyle name="40% - Accent5 4 9 2 3" xfId="32285"/>
    <cellStyle name="40% - Accent5 4 9 3" xfId="32286"/>
    <cellStyle name="40% - Accent5 4 9 3 2" xfId="32287"/>
    <cellStyle name="40% - Accent5 4 9 3 3" xfId="32288"/>
    <cellStyle name="40% - Accent5 4 9 4" xfId="32289"/>
    <cellStyle name="40% - Accent5 4 9 4 2" xfId="32290"/>
    <cellStyle name="40% - Accent5 4 9 5" xfId="32291"/>
    <cellStyle name="40% - Accent5 4 9 6" xfId="32292"/>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xfId="62054" builtinId="51" customBuiltin="1"/>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14581"/>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14582"/>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14583"/>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293"/>
    <cellStyle name="40% - Accent6 4 10 2" xfId="32294"/>
    <cellStyle name="40% - Accent6 4 10 2 2" xfId="32295"/>
    <cellStyle name="40% - Accent6 4 10 2 3" xfId="32296"/>
    <cellStyle name="40% - Accent6 4 10 3" xfId="32297"/>
    <cellStyle name="40% - Accent6 4 10 3 2" xfId="32298"/>
    <cellStyle name="40% - Accent6 4 10 4" xfId="32299"/>
    <cellStyle name="40% - Accent6 4 10 5" xfId="32300"/>
    <cellStyle name="40% - Accent6 4 11" xfId="32301"/>
    <cellStyle name="40% - Accent6 4 11 2" xfId="32302"/>
    <cellStyle name="40% - Accent6 4 11 3" xfId="32303"/>
    <cellStyle name="40% - Accent6 4 12" xfId="32304"/>
    <cellStyle name="40% - Accent6 4 12 2" xfId="32305"/>
    <cellStyle name="40% - Accent6 4 12 3" xfId="32306"/>
    <cellStyle name="40% - Accent6 4 13" xfId="32307"/>
    <cellStyle name="40% - Accent6 4 13 2" xfId="32308"/>
    <cellStyle name="40% - Accent6 4 14" xfId="32309"/>
    <cellStyle name="40% - Accent6 4 15" xfId="32310"/>
    <cellStyle name="40% - Accent6 4 16" xfId="32311"/>
    <cellStyle name="40% - Accent6 4 2" xfId="2654"/>
    <cellStyle name="40% - Accent6 4 2 10" xfId="32312"/>
    <cellStyle name="40% - Accent6 4 2 10 2" xfId="32313"/>
    <cellStyle name="40% - Accent6 4 2 10 3" xfId="32314"/>
    <cellStyle name="40% - Accent6 4 2 11" xfId="32315"/>
    <cellStyle name="40% - Accent6 4 2 11 2" xfId="32316"/>
    <cellStyle name="40% - Accent6 4 2 11 3" xfId="32317"/>
    <cellStyle name="40% - Accent6 4 2 12" xfId="32318"/>
    <cellStyle name="40% - Accent6 4 2 12 2" xfId="32319"/>
    <cellStyle name="40% - Accent6 4 2 13" xfId="32320"/>
    <cellStyle name="40% - Accent6 4 2 14" xfId="32321"/>
    <cellStyle name="40% - Accent6 4 2 15" xfId="32322"/>
    <cellStyle name="40% - Accent6 4 2 2" xfId="2655"/>
    <cellStyle name="40% - Accent6 4 2 2 10" xfId="32323"/>
    <cellStyle name="40% - Accent6 4 2 2 10 2" xfId="32324"/>
    <cellStyle name="40% - Accent6 4 2 2 10 3" xfId="32325"/>
    <cellStyle name="40% - Accent6 4 2 2 11" xfId="32326"/>
    <cellStyle name="40% - Accent6 4 2 2 11 2" xfId="32327"/>
    <cellStyle name="40% - Accent6 4 2 2 12" xfId="32328"/>
    <cellStyle name="40% - Accent6 4 2 2 13" xfId="32329"/>
    <cellStyle name="40% - Accent6 4 2 2 2" xfId="2656"/>
    <cellStyle name="40% - Accent6 4 2 2 2 10" xfId="32330"/>
    <cellStyle name="40% - Accent6 4 2 2 2 10 2" xfId="32331"/>
    <cellStyle name="40% - Accent6 4 2 2 2 11" xfId="32332"/>
    <cellStyle name="40% - Accent6 4 2 2 2 12" xfId="32333"/>
    <cellStyle name="40% - Accent6 4 2 2 2 2" xfId="2657"/>
    <cellStyle name="40% - Accent6 4 2 2 2 2 10" xfId="32334"/>
    <cellStyle name="40% - Accent6 4 2 2 2 2 2" xfId="2658"/>
    <cellStyle name="40% - Accent6 4 2 2 2 2 2 2" xfId="32335"/>
    <cellStyle name="40% - Accent6 4 2 2 2 2 2 2 2" xfId="32336"/>
    <cellStyle name="40% - Accent6 4 2 2 2 2 2 2 2 2" xfId="32337"/>
    <cellStyle name="40% - Accent6 4 2 2 2 2 2 2 2 3" xfId="32338"/>
    <cellStyle name="40% - Accent6 4 2 2 2 2 2 2 3" xfId="32339"/>
    <cellStyle name="40% - Accent6 4 2 2 2 2 2 2 3 2" xfId="32340"/>
    <cellStyle name="40% - Accent6 4 2 2 2 2 2 2 3 3" xfId="32341"/>
    <cellStyle name="40% - Accent6 4 2 2 2 2 2 2 4" xfId="32342"/>
    <cellStyle name="40% - Accent6 4 2 2 2 2 2 2 4 2" xfId="32343"/>
    <cellStyle name="40% - Accent6 4 2 2 2 2 2 2 5" xfId="32344"/>
    <cellStyle name="40% - Accent6 4 2 2 2 2 2 2 6" xfId="32345"/>
    <cellStyle name="40% - Accent6 4 2 2 2 2 2 3" xfId="32346"/>
    <cellStyle name="40% - Accent6 4 2 2 2 2 2 3 2" xfId="32347"/>
    <cellStyle name="40% - Accent6 4 2 2 2 2 2 3 2 2" xfId="32348"/>
    <cellStyle name="40% - Accent6 4 2 2 2 2 2 3 2 3" xfId="32349"/>
    <cellStyle name="40% - Accent6 4 2 2 2 2 2 3 3" xfId="32350"/>
    <cellStyle name="40% - Accent6 4 2 2 2 2 2 3 3 2" xfId="32351"/>
    <cellStyle name="40% - Accent6 4 2 2 2 2 2 3 3 3" xfId="32352"/>
    <cellStyle name="40% - Accent6 4 2 2 2 2 2 3 4" xfId="32353"/>
    <cellStyle name="40% - Accent6 4 2 2 2 2 2 3 4 2" xfId="32354"/>
    <cellStyle name="40% - Accent6 4 2 2 2 2 2 3 5" xfId="32355"/>
    <cellStyle name="40% - Accent6 4 2 2 2 2 2 3 6" xfId="32356"/>
    <cellStyle name="40% - Accent6 4 2 2 2 2 2 4" xfId="32357"/>
    <cellStyle name="40% - Accent6 4 2 2 2 2 2 4 2" xfId="32358"/>
    <cellStyle name="40% - Accent6 4 2 2 2 2 2 4 2 2" xfId="32359"/>
    <cellStyle name="40% - Accent6 4 2 2 2 2 2 4 2 3" xfId="32360"/>
    <cellStyle name="40% - Accent6 4 2 2 2 2 2 4 3" xfId="32361"/>
    <cellStyle name="40% - Accent6 4 2 2 2 2 2 4 3 2" xfId="32362"/>
    <cellStyle name="40% - Accent6 4 2 2 2 2 2 4 4" xfId="32363"/>
    <cellStyle name="40% - Accent6 4 2 2 2 2 2 4 5" xfId="32364"/>
    <cellStyle name="40% - Accent6 4 2 2 2 2 2 5" xfId="32365"/>
    <cellStyle name="40% - Accent6 4 2 2 2 2 2 5 2" xfId="32366"/>
    <cellStyle name="40% - Accent6 4 2 2 2 2 2 5 3" xfId="32367"/>
    <cellStyle name="40% - Accent6 4 2 2 2 2 2 6" xfId="32368"/>
    <cellStyle name="40% - Accent6 4 2 2 2 2 2 6 2" xfId="32369"/>
    <cellStyle name="40% - Accent6 4 2 2 2 2 2 6 3" xfId="32370"/>
    <cellStyle name="40% - Accent6 4 2 2 2 2 2 7" xfId="32371"/>
    <cellStyle name="40% - Accent6 4 2 2 2 2 2 7 2" xfId="32372"/>
    <cellStyle name="40% - Accent6 4 2 2 2 2 2 8" xfId="32373"/>
    <cellStyle name="40% - Accent6 4 2 2 2 2 2 9" xfId="32374"/>
    <cellStyle name="40% - Accent6 4 2 2 2 2 3" xfId="32375"/>
    <cellStyle name="40% - Accent6 4 2 2 2 2 3 2" xfId="32376"/>
    <cellStyle name="40% - Accent6 4 2 2 2 2 3 2 2" xfId="32377"/>
    <cellStyle name="40% - Accent6 4 2 2 2 2 3 2 3" xfId="32378"/>
    <cellStyle name="40% - Accent6 4 2 2 2 2 3 3" xfId="32379"/>
    <cellStyle name="40% - Accent6 4 2 2 2 2 3 3 2" xfId="32380"/>
    <cellStyle name="40% - Accent6 4 2 2 2 2 3 3 3" xfId="32381"/>
    <cellStyle name="40% - Accent6 4 2 2 2 2 3 4" xfId="32382"/>
    <cellStyle name="40% - Accent6 4 2 2 2 2 3 4 2" xfId="32383"/>
    <cellStyle name="40% - Accent6 4 2 2 2 2 3 5" xfId="32384"/>
    <cellStyle name="40% - Accent6 4 2 2 2 2 3 6" xfId="32385"/>
    <cellStyle name="40% - Accent6 4 2 2 2 2 4" xfId="32386"/>
    <cellStyle name="40% - Accent6 4 2 2 2 2 4 2" xfId="32387"/>
    <cellStyle name="40% - Accent6 4 2 2 2 2 4 2 2" xfId="32388"/>
    <cellStyle name="40% - Accent6 4 2 2 2 2 4 2 3" xfId="32389"/>
    <cellStyle name="40% - Accent6 4 2 2 2 2 4 3" xfId="32390"/>
    <cellStyle name="40% - Accent6 4 2 2 2 2 4 3 2" xfId="32391"/>
    <cellStyle name="40% - Accent6 4 2 2 2 2 4 3 3" xfId="32392"/>
    <cellStyle name="40% - Accent6 4 2 2 2 2 4 4" xfId="32393"/>
    <cellStyle name="40% - Accent6 4 2 2 2 2 4 4 2" xfId="32394"/>
    <cellStyle name="40% - Accent6 4 2 2 2 2 4 5" xfId="32395"/>
    <cellStyle name="40% - Accent6 4 2 2 2 2 4 6" xfId="32396"/>
    <cellStyle name="40% - Accent6 4 2 2 2 2 5" xfId="32397"/>
    <cellStyle name="40% - Accent6 4 2 2 2 2 5 2" xfId="32398"/>
    <cellStyle name="40% - Accent6 4 2 2 2 2 5 2 2" xfId="32399"/>
    <cellStyle name="40% - Accent6 4 2 2 2 2 5 2 3" xfId="32400"/>
    <cellStyle name="40% - Accent6 4 2 2 2 2 5 3" xfId="32401"/>
    <cellStyle name="40% - Accent6 4 2 2 2 2 5 3 2" xfId="32402"/>
    <cellStyle name="40% - Accent6 4 2 2 2 2 5 4" xfId="32403"/>
    <cellStyle name="40% - Accent6 4 2 2 2 2 5 5" xfId="32404"/>
    <cellStyle name="40% - Accent6 4 2 2 2 2 6" xfId="32405"/>
    <cellStyle name="40% - Accent6 4 2 2 2 2 6 2" xfId="32406"/>
    <cellStyle name="40% - Accent6 4 2 2 2 2 6 3" xfId="32407"/>
    <cellStyle name="40% - Accent6 4 2 2 2 2 7" xfId="32408"/>
    <cellStyle name="40% - Accent6 4 2 2 2 2 7 2" xfId="32409"/>
    <cellStyle name="40% - Accent6 4 2 2 2 2 7 3" xfId="32410"/>
    <cellStyle name="40% - Accent6 4 2 2 2 2 8" xfId="32411"/>
    <cellStyle name="40% - Accent6 4 2 2 2 2 8 2" xfId="32412"/>
    <cellStyle name="40% - Accent6 4 2 2 2 2 9" xfId="32413"/>
    <cellStyle name="40% - Accent6 4 2 2 2 3" xfId="2659"/>
    <cellStyle name="40% - Accent6 4 2 2 2 3 2" xfId="32414"/>
    <cellStyle name="40% - Accent6 4 2 2 2 3 2 2" xfId="32415"/>
    <cellStyle name="40% - Accent6 4 2 2 2 3 2 2 2" xfId="32416"/>
    <cellStyle name="40% - Accent6 4 2 2 2 3 2 2 3" xfId="32417"/>
    <cellStyle name="40% - Accent6 4 2 2 2 3 2 3" xfId="32418"/>
    <cellStyle name="40% - Accent6 4 2 2 2 3 2 3 2" xfId="32419"/>
    <cellStyle name="40% - Accent6 4 2 2 2 3 2 3 3" xfId="32420"/>
    <cellStyle name="40% - Accent6 4 2 2 2 3 2 4" xfId="32421"/>
    <cellStyle name="40% - Accent6 4 2 2 2 3 2 4 2" xfId="32422"/>
    <cellStyle name="40% - Accent6 4 2 2 2 3 2 5" xfId="32423"/>
    <cellStyle name="40% - Accent6 4 2 2 2 3 2 6" xfId="32424"/>
    <cellStyle name="40% - Accent6 4 2 2 2 3 3" xfId="32425"/>
    <cellStyle name="40% - Accent6 4 2 2 2 3 3 2" xfId="32426"/>
    <cellStyle name="40% - Accent6 4 2 2 2 3 3 2 2" xfId="32427"/>
    <cellStyle name="40% - Accent6 4 2 2 2 3 3 2 3" xfId="32428"/>
    <cellStyle name="40% - Accent6 4 2 2 2 3 3 3" xfId="32429"/>
    <cellStyle name="40% - Accent6 4 2 2 2 3 3 3 2" xfId="32430"/>
    <cellStyle name="40% - Accent6 4 2 2 2 3 3 3 3" xfId="32431"/>
    <cellStyle name="40% - Accent6 4 2 2 2 3 3 4" xfId="32432"/>
    <cellStyle name="40% - Accent6 4 2 2 2 3 3 4 2" xfId="32433"/>
    <cellStyle name="40% - Accent6 4 2 2 2 3 3 5" xfId="32434"/>
    <cellStyle name="40% - Accent6 4 2 2 2 3 3 6" xfId="32435"/>
    <cellStyle name="40% - Accent6 4 2 2 2 3 4" xfId="32436"/>
    <cellStyle name="40% - Accent6 4 2 2 2 3 4 2" xfId="32437"/>
    <cellStyle name="40% - Accent6 4 2 2 2 3 4 2 2" xfId="32438"/>
    <cellStyle name="40% - Accent6 4 2 2 2 3 4 2 3" xfId="32439"/>
    <cellStyle name="40% - Accent6 4 2 2 2 3 4 3" xfId="32440"/>
    <cellStyle name="40% - Accent6 4 2 2 2 3 4 3 2" xfId="32441"/>
    <cellStyle name="40% - Accent6 4 2 2 2 3 4 4" xfId="32442"/>
    <cellStyle name="40% - Accent6 4 2 2 2 3 4 5" xfId="32443"/>
    <cellStyle name="40% - Accent6 4 2 2 2 3 5" xfId="32444"/>
    <cellStyle name="40% - Accent6 4 2 2 2 3 5 2" xfId="32445"/>
    <cellStyle name="40% - Accent6 4 2 2 2 3 5 3" xfId="32446"/>
    <cellStyle name="40% - Accent6 4 2 2 2 3 6" xfId="32447"/>
    <cellStyle name="40% - Accent6 4 2 2 2 3 6 2" xfId="32448"/>
    <cellStyle name="40% - Accent6 4 2 2 2 3 6 3" xfId="32449"/>
    <cellStyle name="40% - Accent6 4 2 2 2 3 7" xfId="32450"/>
    <cellStyle name="40% - Accent6 4 2 2 2 3 7 2" xfId="32451"/>
    <cellStyle name="40% - Accent6 4 2 2 2 3 8" xfId="32452"/>
    <cellStyle name="40% - Accent6 4 2 2 2 3 9" xfId="32453"/>
    <cellStyle name="40% - Accent6 4 2 2 2 4" xfId="32454"/>
    <cellStyle name="40% - Accent6 4 2 2 2 4 2" xfId="32455"/>
    <cellStyle name="40% - Accent6 4 2 2 2 4 2 2" xfId="32456"/>
    <cellStyle name="40% - Accent6 4 2 2 2 4 2 2 2" xfId="32457"/>
    <cellStyle name="40% - Accent6 4 2 2 2 4 2 2 3" xfId="32458"/>
    <cellStyle name="40% - Accent6 4 2 2 2 4 2 3" xfId="32459"/>
    <cellStyle name="40% - Accent6 4 2 2 2 4 2 3 2" xfId="32460"/>
    <cellStyle name="40% - Accent6 4 2 2 2 4 2 3 3" xfId="32461"/>
    <cellStyle name="40% - Accent6 4 2 2 2 4 2 4" xfId="32462"/>
    <cellStyle name="40% - Accent6 4 2 2 2 4 2 4 2" xfId="32463"/>
    <cellStyle name="40% - Accent6 4 2 2 2 4 2 5" xfId="32464"/>
    <cellStyle name="40% - Accent6 4 2 2 2 4 2 6" xfId="32465"/>
    <cellStyle name="40% - Accent6 4 2 2 2 4 3" xfId="32466"/>
    <cellStyle name="40% - Accent6 4 2 2 2 4 3 2" xfId="32467"/>
    <cellStyle name="40% - Accent6 4 2 2 2 4 3 2 2" xfId="32468"/>
    <cellStyle name="40% - Accent6 4 2 2 2 4 3 2 3" xfId="32469"/>
    <cellStyle name="40% - Accent6 4 2 2 2 4 3 3" xfId="32470"/>
    <cellStyle name="40% - Accent6 4 2 2 2 4 3 3 2" xfId="32471"/>
    <cellStyle name="40% - Accent6 4 2 2 2 4 3 3 3" xfId="32472"/>
    <cellStyle name="40% - Accent6 4 2 2 2 4 3 4" xfId="32473"/>
    <cellStyle name="40% - Accent6 4 2 2 2 4 3 4 2" xfId="32474"/>
    <cellStyle name="40% - Accent6 4 2 2 2 4 3 5" xfId="32475"/>
    <cellStyle name="40% - Accent6 4 2 2 2 4 3 6" xfId="32476"/>
    <cellStyle name="40% - Accent6 4 2 2 2 4 4" xfId="32477"/>
    <cellStyle name="40% - Accent6 4 2 2 2 4 4 2" xfId="32478"/>
    <cellStyle name="40% - Accent6 4 2 2 2 4 4 2 2" xfId="32479"/>
    <cellStyle name="40% - Accent6 4 2 2 2 4 4 2 3" xfId="32480"/>
    <cellStyle name="40% - Accent6 4 2 2 2 4 4 3" xfId="32481"/>
    <cellStyle name="40% - Accent6 4 2 2 2 4 4 3 2" xfId="32482"/>
    <cellStyle name="40% - Accent6 4 2 2 2 4 4 4" xfId="32483"/>
    <cellStyle name="40% - Accent6 4 2 2 2 4 4 5" xfId="32484"/>
    <cellStyle name="40% - Accent6 4 2 2 2 4 5" xfId="32485"/>
    <cellStyle name="40% - Accent6 4 2 2 2 4 5 2" xfId="32486"/>
    <cellStyle name="40% - Accent6 4 2 2 2 4 5 3" xfId="32487"/>
    <cellStyle name="40% - Accent6 4 2 2 2 4 6" xfId="32488"/>
    <cellStyle name="40% - Accent6 4 2 2 2 4 6 2" xfId="32489"/>
    <cellStyle name="40% - Accent6 4 2 2 2 4 6 3" xfId="32490"/>
    <cellStyle name="40% - Accent6 4 2 2 2 4 7" xfId="32491"/>
    <cellStyle name="40% - Accent6 4 2 2 2 4 7 2" xfId="32492"/>
    <cellStyle name="40% - Accent6 4 2 2 2 4 8" xfId="32493"/>
    <cellStyle name="40% - Accent6 4 2 2 2 4 9" xfId="32494"/>
    <cellStyle name="40% - Accent6 4 2 2 2 5" xfId="32495"/>
    <cellStyle name="40% - Accent6 4 2 2 2 5 2" xfId="32496"/>
    <cellStyle name="40% - Accent6 4 2 2 2 5 2 2" xfId="32497"/>
    <cellStyle name="40% - Accent6 4 2 2 2 5 2 3" xfId="32498"/>
    <cellStyle name="40% - Accent6 4 2 2 2 5 3" xfId="32499"/>
    <cellStyle name="40% - Accent6 4 2 2 2 5 3 2" xfId="32500"/>
    <cellStyle name="40% - Accent6 4 2 2 2 5 3 3" xfId="32501"/>
    <cellStyle name="40% - Accent6 4 2 2 2 5 4" xfId="32502"/>
    <cellStyle name="40% - Accent6 4 2 2 2 5 4 2" xfId="32503"/>
    <cellStyle name="40% - Accent6 4 2 2 2 5 5" xfId="32504"/>
    <cellStyle name="40% - Accent6 4 2 2 2 5 6" xfId="32505"/>
    <cellStyle name="40% - Accent6 4 2 2 2 6" xfId="32506"/>
    <cellStyle name="40% - Accent6 4 2 2 2 6 2" xfId="32507"/>
    <cellStyle name="40% - Accent6 4 2 2 2 6 2 2" xfId="32508"/>
    <cellStyle name="40% - Accent6 4 2 2 2 6 2 3" xfId="32509"/>
    <cellStyle name="40% - Accent6 4 2 2 2 6 3" xfId="32510"/>
    <cellStyle name="40% - Accent6 4 2 2 2 6 3 2" xfId="32511"/>
    <cellStyle name="40% - Accent6 4 2 2 2 6 3 3" xfId="32512"/>
    <cellStyle name="40% - Accent6 4 2 2 2 6 4" xfId="32513"/>
    <cellStyle name="40% - Accent6 4 2 2 2 6 4 2" xfId="32514"/>
    <cellStyle name="40% - Accent6 4 2 2 2 6 5" xfId="32515"/>
    <cellStyle name="40% - Accent6 4 2 2 2 6 6" xfId="32516"/>
    <cellStyle name="40% - Accent6 4 2 2 2 7" xfId="32517"/>
    <cellStyle name="40% - Accent6 4 2 2 2 7 2" xfId="32518"/>
    <cellStyle name="40% - Accent6 4 2 2 2 7 2 2" xfId="32519"/>
    <cellStyle name="40% - Accent6 4 2 2 2 7 2 3" xfId="32520"/>
    <cellStyle name="40% - Accent6 4 2 2 2 7 3" xfId="32521"/>
    <cellStyle name="40% - Accent6 4 2 2 2 7 3 2" xfId="32522"/>
    <cellStyle name="40% - Accent6 4 2 2 2 7 4" xfId="32523"/>
    <cellStyle name="40% - Accent6 4 2 2 2 7 5" xfId="32524"/>
    <cellStyle name="40% - Accent6 4 2 2 2 8" xfId="32525"/>
    <cellStyle name="40% - Accent6 4 2 2 2 8 2" xfId="32526"/>
    <cellStyle name="40% - Accent6 4 2 2 2 8 3" xfId="32527"/>
    <cellStyle name="40% - Accent6 4 2 2 2 9" xfId="32528"/>
    <cellStyle name="40% - Accent6 4 2 2 2 9 2" xfId="32529"/>
    <cellStyle name="40% - Accent6 4 2 2 2 9 3" xfId="32530"/>
    <cellStyle name="40% - Accent6 4 2 2 3" xfId="2660"/>
    <cellStyle name="40% - Accent6 4 2 2 3 10" xfId="32531"/>
    <cellStyle name="40% - Accent6 4 2 2 3 2" xfId="2661"/>
    <cellStyle name="40% - Accent6 4 2 2 3 2 2" xfId="32532"/>
    <cellStyle name="40% - Accent6 4 2 2 3 2 2 2" xfId="32533"/>
    <cellStyle name="40% - Accent6 4 2 2 3 2 2 2 2" xfId="32534"/>
    <cellStyle name="40% - Accent6 4 2 2 3 2 2 2 3" xfId="32535"/>
    <cellStyle name="40% - Accent6 4 2 2 3 2 2 3" xfId="32536"/>
    <cellStyle name="40% - Accent6 4 2 2 3 2 2 3 2" xfId="32537"/>
    <cellStyle name="40% - Accent6 4 2 2 3 2 2 3 3" xfId="32538"/>
    <cellStyle name="40% - Accent6 4 2 2 3 2 2 4" xfId="32539"/>
    <cellStyle name="40% - Accent6 4 2 2 3 2 2 4 2" xfId="32540"/>
    <cellStyle name="40% - Accent6 4 2 2 3 2 2 5" xfId="32541"/>
    <cellStyle name="40% - Accent6 4 2 2 3 2 2 6" xfId="32542"/>
    <cellStyle name="40% - Accent6 4 2 2 3 2 3" xfId="32543"/>
    <cellStyle name="40% - Accent6 4 2 2 3 2 3 2" xfId="32544"/>
    <cellStyle name="40% - Accent6 4 2 2 3 2 3 2 2" xfId="32545"/>
    <cellStyle name="40% - Accent6 4 2 2 3 2 3 2 3" xfId="32546"/>
    <cellStyle name="40% - Accent6 4 2 2 3 2 3 3" xfId="32547"/>
    <cellStyle name="40% - Accent6 4 2 2 3 2 3 3 2" xfId="32548"/>
    <cellStyle name="40% - Accent6 4 2 2 3 2 3 3 3" xfId="32549"/>
    <cellStyle name="40% - Accent6 4 2 2 3 2 3 4" xfId="32550"/>
    <cellStyle name="40% - Accent6 4 2 2 3 2 3 4 2" xfId="32551"/>
    <cellStyle name="40% - Accent6 4 2 2 3 2 3 5" xfId="32552"/>
    <cellStyle name="40% - Accent6 4 2 2 3 2 3 6" xfId="32553"/>
    <cellStyle name="40% - Accent6 4 2 2 3 2 4" xfId="32554"/>
    <cellStyle name="40% - Accent6 4 2 2 3 2 4 2" xfId="32555"/>
    <cellStyle name="40% - Accent6 4 2 2 3 2 4 2 2" xfId="32556"/>
    <cellStyle name="40% - Accent6 4 2 2 3 2 4 2 3" xfId="32557"/>
    <cellStyle name="40% - Accent6 4 2 2 3 2 4 3" xfId="32558"/>
    <cellStyle name="40% - Accent6 4 2 2 3 2 4 3 2" xfId="32559"/>
    <cellStyle name="40% - Accent6 4 2 2 3 2 4 4" xfId="32560"/>
    <cellStyle name="40% - Accent6 4 2 2 3 2 4 5" xfId="32561"/>
    <cellStyle name="40% - Accent6 4 2 2 3 2 5" xfId="32562"/>
    <cellStyle name="40% - Accent6 4 2 2 3 2 5 2" xfId="32563"/>
    <cellStyle name="40% - Accent6 4 2 2 3 2 5 3" xfId="32564"/>
    <cellStyle name="40% - Accent6 4 2 2 3 2 6" xfId="32565"/>
    <cellStyle name="40% - Accent6 4 2 2 3 2 6 2" xfId="32566"/>
    <cellStyle name="40% - Accent6 4 2 2 3 2 6 3" xfId="32567"/>
    <cellStyle name="40% - Accent6 4 2 2 3 2 7" xfId="32568"/>
    <cellStyle name="40% - Accent6 4 2 2 3 2 7 2" xfId="32569"/>
    <cellStyle name="40% - Accent6 4 2 2 3 2 8" xfId="32570"/>
    <cellStyle name="40% - Accent6 4 2 2 3 2 9" xfId="32571"/>
    <cellStyle name="40% - Accent6 4 2 2 3 3" xfId="32572"/>
    <cellStyle name="40% - Accent6 4 2 2 3 3 2" xfId="32573"/>
    <cellStyle name="40% - Accent6 4 2 2 3 3 2 2" xfId="32574"/>
    <cellStyle name="40% - Accent6 4 2 2 3 3 2 3" xfId="32575"/>
    <cellStyle name="40% - Accent6 4 2 2 3 3 3" xfId="32576"/>
    <cellStyle name="40% - Accent6 4 2 2 3 3 3 2" xfId="32577"/>
    <cellStyle name="40% - Accent6 4 2 2 3 3 3 3" xfId="32578"/>
    <cellStyle name="40% - Accent6 4 2 2 3 3 4" xfId="32579"/>
    <cellStyle name="40% - Accent6 4 2 2 3 3 4 2" xfId="32580"/>
    <cellStyle name="40% - Accent6 4 2 2 3 3 5" xfId="32581"/>
    <cellStyle name="40% - Accent6 4 2 2 3 3 6" xfId="32582"/>
    <cellStyle name="40% - Accent6 4 2 2 3 4" xfId="32583"/>
    <cellStyle name="40% - Accent6 4 2 2 3 4 2" xfId="32584"/>
    <cellStyle name="40% - Accent6 4 2 2 3 4 2 2" xfId="32585"/>
    <cellStyle name="40% - Accent6 4 2 2 3 4 2 3" xfId="32586"/>
    <cellStyle name="40% - Accent6 4 2 2 3 4 3" xfId="32587"/>
    <cellStyle name="40% - Accent6 4 2 2 3 4 3 2" xfId="32588"/>
    <cellStyle name="40% - Accent6 4 2 2 3 4 3 3" xfId="32589"/>
    <cellStyle name="40% - Accent6 4 2 2 3 4 4" xfId="32590"/>
    <cellStyle name="40% - Accent6 4 2 2 3 4 4 2" xfId="32591"/>
    <cellStyle name="40% - Accent6 4 2 2 3 4 5" xfId="32592"/>
    <cellStyle name="40% - Accent6 4 2 2 3 4 6" xfId="32593"/>
    <cellStyle name="40% - Accent6 4 2 2 3 5" xfId="32594"/>
    <cellStyle name="40% - Accent6 4 2 2 3 5 2" xfId="32595"/>
    <cellStyle name="40% - Accent6 4 2 2 3 5 2 2" xfId="32596"/>
    <cellStyle name="40% - Accent6 4 2 2 3 5 2 3" xfId="32597"/>
    <cellStyle name="40% - Accent6 4 2 2 3 5 3" xfId="32598"/>
    <cellStyle name="40% - Accent6 4 2 2 3 5 3 2" xfId="32599"/>
    <cellStyle name="40% - Accent6 4 2 2 3 5 4" xfId="32600"/>
    <cellStyle name="40% - Accent6 4 2 2 3 5 5" xfId="32601"/>
    <cellStyle name="40% - Accent6 4 2 2 3 6" xfId="32602"/>
    <cellStyle name="40% - Accent6 4 2 2 3 6 2" xfId="32603"/>
    <cellStyle name="40% - Accent6 4 2 2 3 6 3" xfId="32604"/>
    <cellStyle name="40% - Accent6 4 2 2 3 7" xfId="32605"/>
    <cellStyle name="40% - Accent6 4 2 2 3 7 2" xfId="32606"/>
    <cellStyle name="40% - Accent6 4 2 2 3 7 3" xfId="32607"/>
    <cellStyle name="40% - Accent6 4 2 2 3 8" xfId="32608"/>
    <cellStyle name="40% - Accent6 4 2 2 3 8 2" xfId="32609"/>
    <cellStyle name="40% - Accent6 4 2 2 3 9" xfId="32610"/>
    <cellStyle name="40% - Accent6 4 2 2 4" xfId="2662"/>
    <cellStyle name="40% - Accent6 4 2 2 4 2" xfId="32611"/>
    <cellStyle name="40% - Accent6 4 2 2 4 2 2" xfId="32612"/>
    <cellStyle name="40% - Accent6 4 2 2 4 2 2 2" xfId="32613"/>
    <cellStyle name="40% - Accent6 4 2 2 4 2 2 3" xfId="32614"/>
    <cellStyle name="40% - Accent6 4 2 2 4 2 3" xfId="32615"/>
    <cellStyle name="40% - Accent6 4 2 2 4 2 3 2" xfId="32616"/>
    <cellStyle name="40% - Accent6 4 2 2 4 2 3 3" xfId="32617"/>
    <cellStyle name="40% - Accent6 4 2 2 4 2 4" xfId="32618"/>
    <cellStyle name="40% - Accent6 4 2 2 4 2 4 2" xfId="32619"/>
    <cellStyle name="40% - Accent6 4 2 2 4 2 5" xfId="32620"/>
    <cellStyle name="40% - Accent6 4 2 2 4 2 6" xfId="32621"/>
    <cellStyle name="40% - Accent6 4 2 2 4 3" xfId="32622"/>
    <cellStyle name="40% - Accent6 4 2 2 4 3 2" xfId="32623"/>
    <cellStyle name="40% - Accent6 4 2 2 4 3 2 2" xfId="32624"/>
    <cellStyle name="40% - Accent6 4 2 2 4 3 2 3" xfId="32625"/>
    <cellStyle name="40% - Accent6 4 2 2 4 3 3" xfId="32626"/>
    <cellStyle name="40% - Accent6 4 2 2 4 3 3 2" xfId="32627"/>
    <cellStyle name="40% - Accent6 4 2 2 4 3 3 3" xfId="32628"/>
    <cellStyle name="40% - Accent6 4 2 2 4 3 4" xfId="32629"/>
    <cellStyle name="40% - Accent6 4 2 2 4 3 4 2" xfId="32630"/>
    <cellStyle name="40% - Accent6 4 2 2 4 3 5" xfId="32631"/>
    <cellStyle name="40% - Accent6 4 2 2 4 3 6" xfId="32632"/>
    <cellStyle name="40% - Accent6 4 2 2 4 4" xfId="32633"/>
    <cellStyle name="40% - Accent6 4 2 2 4 4 2" xfId="32634"/>
    <cellStyle name="40% - Accent6 4 2 2 4 4 2 2" xfId="32635"/>
    <cellStyle name="40% - Accent6 4 2 2 4 4 2 3" xfId="32636"/>
    <cellStyle name="40% - Accent6 4 2 2 4 4 3" xfId="32637"/>
    <cellStyle name="40% - Accent6 4 2 2 4 4 3 2" xfId="32638"/>
    <cellStyle name="40% - Accent6 4 2 2 4 4 4" xfId="32639"/>
    <cellStyle name="40% - Accent6 4 2 2 4 4 5" xfId="32640"/>
    <cellStyle name="40% - Accent6 4 2 2 4 5" xfId="32641"/>
    <cellStyle name="40% - Accent6 4 2 2 4 5 2" xfId="32642"/>
    <cellStyle name="40% - Accent6 4 2 2 4 5 3" xfId="32643"/>
    <cellStyle name="40% - Accent6 4 2 2 4 6" xfId="32644"/>
    <cellStyle name="40% - Accent6 4 2 2 4 6 2" xfId="32645"/>
    <cellStyle name="40% - Accent6 4 2 2 4 6 3" xfId="32646"/>
    <cellStyle name="40% - Accent6 4 2 2 4 7" xfId="32647"/>
    <cellStyle name="40% - Accent6 4 2 2 4 7 2" xfId="32648"/>
    <cellStyle name="40% - Accent6 4 2 2 4 8" xfId="32649"/>
    <cellStyle name="40% - Accent6 4 2 2 4 9" xfId="32650"/>
    <cellStyle name="40% - Accent6 4 2 2 5" xfId="32651"/>
    <cellStyle name="40% - Accent6 4 2 2 5 2" xfId="32652"/>
    <cellStyle name="40% - Accent6 4 2 2 5 2 2" xfId="32653"/>
    <cellStyle name="40% - Accent6 4 2 2 5 2 2 2" xfId="32654"/>
    <cellStyle name="40% - Accent6 4 2 2 5 2 2 3" xfId="32655"/>
    <cellStyle name="40% - Accent6 4 2 2 5 2 3" xfId="32656"/>
    <cellStyle name="40% - Accent6 4 2 2 5 2 3 2" xfId="32657"/>
    <cellStyle name="40% - Accent6 4 2 2 5 2 3 3" xfId="32658"/>
    <cellStyle name="40% - Accent6 4 2 2 5 2 4" xfId="32659"/>
    <cellStyle name="40% - Accent6 4 2 2 5 2 4 2" xfId="32660"/>
    <cellStyle name="40% - Accent6 4 2 2 5 2 5" xfId="32661"/>
    <cellStyle name="40% - Accent6 4 2 2 5 2 6" xfId="32662"/>
    <cellStyle name="40% - Accent6 4 2 2 5 3" xfId="32663"/>
    <cellStyle name="40% - Accent6 4 2 2 5 3 2" xfId="32664"/>
    <cellStyle name="40% - Accent6 4 2 2 5 3 2 2" xfId="32665"/>
    <cellStyle name="40% - Accent6 4 2 2 5 3 2 3" xfId="32666"/>
    <cellStyle name="40% - Accent6 4 2 2 5 3 3" xfId="32667"/>
    <cellStyle name="40% - Accent6 4 2 2 5 3 3 2" xfId="32668"/>
    <cellStyle name="40% - Accent6 4 2 2 5 3 3 3" xfId="32669"/>
    <cellStyle name="40% - Accent6 4 2 2 5 3 4" xfId="32670"/>
    <cellStyle name="40% - Accent6 4 2 2 5 3 4 2" xfId="32671"/>
    <cellStyle name="40% - Accent6 4 2 2 5 3 5" xfId="32672"/>
    <cellStyle name="40% - Accent6 4 2 2 5 3 6" xfId="32673"/>
    <cellStyle name="40% - Accent6 4 2 2 5 4" xfId="32674"/>
    <cellStyle name="40% - Accent6 4 2 2 5 4 2" xfId="32675"/>
    <cellStyle name="40% - Accent6 4 2 2 5 4 2 2" xfId="32676"/>
    <cellStyle name="40% - Accent6 4 2 2 5 4 2 3" xfId="32677"/>
    <cellStyle name="40% - Accent6 4 2 2 5 4 3" xfId="32678"/>
    <cellStyle name="40% - Accent6 4 2 2 5 4 3 2" xfId="32679"/>
    <cellStyle name="40% - Accent6 4 2 2 5 4 4" xfId="32680"/>
    <cellStyle name="40% - Accent6 4 2 2 5 4 5" xfId="32681"/>
    <cellStyle name="40% - Accent6 4 2 2 5 5" xfId="32682"/>
    <cellStyle name="40% - Accent6 4 2 2 5 5 2" xfId="32683"/>
    <cellStyle name="40% - Accent6 4 2 2 5 5 3" xfId="32684"/>
    <cellStyle name="40% - Accent6 4 2 2 5 6" xfId="32685"/>
    <cellStyle name="40% - Accent6 4 2 2 5 6 2" xfId="32686"/>
    <cellStyle name="40% - Accent6 4 2 2 5 6 3" xfId="32687"/>
    <cellStyle name="40% - Accent6 4 2 2 5 7" xfId="32688"/>
    <cellStyle name="40% - Accent6 4 2 2 5 7 2" xfId="32689"/>
    <cellStyle name="40% - Accent6 4 2 2 5 8" xfId="32690"/>
    <cellStyle name="40% - Accent6 4 2 2 5 9" xfId="32691"/>
    <cellStyle name="40% - Accent6 4 2 2 6" xfId="32692"/>
    <cellStyle name="40% - Accent6 4 2 2 6 2" xfId="32693"/>
    <cellStyle name="40% - Accent6 4 2 2 6 2 2" xfId="32694"/>
    <cellStyle name="40% - Accent6 4 2 2 6 2 3" xfId="32695"/>
    <cellStyle name="40% - Accent6 4 2 2 6 3" xfId="32696"/>
    <cellStyle name="40% - Accent6 4 2 2 6 3 2" xfId="32697"/>
    <cellStyle name="40% - Accent6 4 2 2 6 3 3" xfId="32698"/>
    <cellStyle name="40% - Accent6 4 2 2 6 4" xfId="32699"/>
    <cellStyle name="40% - Accent6 4 2 2 6 4 2" xfId="32700"/>
    <cellStyle name="40% - Accent6 4 2 2 6 5" xfId="32701"/>
    <cellStyle name="40% - Accent6 4 2 2 6 6" xfId="32702"/>
    <cellStyle name="40% - Accent6 4 2 2 7" xfId="32703"/>
    <cellStyle name="40% - Accent6 4 2 2 7 2" xfId="32704"/>
    <cellStyle name="40% - Accent6 4 2 2 7 2 2" xfId="32705"/>
    <cellStyle name="40% - Accent6 4 2 2 7 2 3" xfId="32706"/>
    <cellStyle name="40% - Accent6 4 2 2 7 3" xfId="32707"/>
    <cellStyle name="40% - Accent6 4 2 2 7 3 2" xfId="32708"/>
    <cellStyle name="40% - Accent6 4 2 2 7 3 3" xfId="32709"/>
    <cellStyle name="40% - Accent6 4 2 2 7 4" xfId="32710"/>
    <cellStyle name="40% - Accent6 4 2 2 7 4 2" xfId="32711"/>
    <cellStyle name="40% - Accent6 4 2 2 7 5" xfId="32712"/>
    <cellStyle name="40% - Accent6 4 2 2 7 6" xfId="32713"/>
    <cellStyle name="40% - Accent6 4 2 2 8" xfId="32714"/>
    <cellStyle name="40% - Accent6 4 2 2 8 2" xfId="32715"/>
    <cellStyle name="40% - Accent6 4 2 2 8 2 2" xfId="32716"/>
    <cellStyle name="40% - Accent6 4 2 2 8 2 3" xfId="32717"/>
    <cellStyle name="40% - Accent6 4 2 2 8 3" xfId="32718"/>
    <cellStyle name="40% - Accent6 4 2 2 8 3 2" xfId="32719"/>
    <cellStyle name="40% - Accent6 4 2 2 8 4" xfId="32720"/>
    <cellStyle name="40% - Accent6 4 2 2 8 5" xfId="32721"/>
    <cellStyle name="40% - Accent6 4 2 2 9" xfId="32722"/>
    <cellStyle name="40% - Accent6 4 2 2 9 2" xfId="32723"/>
    <cellStyle name="40% - Accent6 4 2 2 9 3" xfId="32724"/>
    <cellStyle name="40% - Accent6 4 2 3" xfId="2663"/>
    <cellStyle name="40% - Accent6 4 2 3 10" xfId="32725"/>
    <cellStyle name="40% - Accent6 4 2 3 10 2" xfId="32726"/>
    <cellStyle name="40% - Accent6 4 2 3 11" xfId="32727"/>
    <cellStyle name="40% - Accent6 4 2 3 12" xfId="32728"/>
    <cellStyle name="40% - Accent6 4 2 3 2" xfId="2664"/>
    <cellStyle name="40% - Accent6 4 2 3 2 10" xfId="32729"/>
    <cellStyle name="40% - Accent6 4 2 3 2 2" xfId="2665"/>
    <cellStyle name="40% - Accent6 4 2 3 2 2 2" xfId="32730"/>
    <cellStyle name="40% - Accent6 4 2 3 2 2 2 2" xfId="32731"/>
    <cellStyle name="40% - Accent6 4 2 3 2 2 2 2 2" xfId="32732"/>
    <cellStyle name="40% - Accent6 4 2 3 2 2 2 2 3" xfId="32733"/>
    <cellStyle name="40% - Accent6 4 2 3 2 2 2 3" xfId="32734"/>
    <cellStyle name="40% - Accent6 4 2 3 2 2 2 3 2" xfId="32735"/>
    <cellStyle name="40% - Accent6 4 2 3 2 2 2 3 3" xfId="32736"/>
    <cellStyle name="40% - Accent6 4 2 3 2 2 2 4" xfId="32737"/>
    <cellStyle name="40% - Accent6 4 2 3 2 2 2 4 2" xfId="32738"/>
    <cellStyle name="40% - Accent6 4 2 3 2 2 2 5" xfId="32739"/>
    <cellStyle name="40% - Accent6 4 2 3 2 2 2 6" xfId="32740"/>
    <cellStyle name="40% - Accent6 4 2 3 2 2 3" xfId="32741"/>
    <cellStyle name="40% - Accent6 4 2 3 2 2 3 2" xfId="32742"/>
    <cellStyle name="40% - Accent6 4 2 3 2 2 3 2 2" xfId="32743"/>
    <cellStyle name="40% - Accent6 4 2 3 2 2 3 2 3" xfId="32744"/>
    <cellStyle name="40% - Accent6 4 2 3 2 2 3 3" xfId="32745"/>
    <cellStyle name="40% - Accent6 4 2 3 2 2 3 3 2" xfId="32746"/>
    <cellStyle name="40% - Accent6 4 2 3 2 2 3 3 3" xfId="32747"/>
    <cellStyle name="40% - Accent6 4 2 3 2 2 3 4" xfId="32748"/>
    <cellStyle name="40% - Accent6 4 2 3 2 2 3 4 2" xfId="32749"/>
    <cellStyle name="40% - Accent6 4 2 3 2 2 3 5" xfId="32750"/>
    <cellStyle name="40% - Accent6 4 2 3 2 2 3 6" xfId="32751"/>
    <cellStyle name="40% - Accent6 4 2 3 2 2 4" xfId="32752"/>
    <cellStyle name="40% - Accent6 4 2 3 2 2 4 2" xfId="32753"/>
    <cellStyle name="40% - Accent6 4 2 3 2 2 4 2 2" xfId="32754"/>
    <cellStyle name="40% - Accent6 4 2 3 2 2 4 2 3" xfId="32755"/>
    <cellStyle name="40% - Accent6 4 2 3 2 2 4 3" xfId="32756"/>
    <cellStyle name="40% - Accent6 4 2 3 2 2 4 3 2" xfId="32757"/>
    <cellStyle name="40% - Accent6 4 2 3 2 2 4 4" xfId="32758"/>
    <cellStyle name="40% - Accent6 4 2 3 2 2 4 5" xfId="32759"/>
    <cellStyle name="40% - Accent6 4 2 3 2 2 5" xfId="32760"/>
    <cellStyle name="40% - Accent6 4 2 3 2 2 5 2" xfId="32761"/>
    <cellStyle name="40% - Accent6 4 2 3 2 2 5 3" xfId="32762"/>
    <cellStyle name="40% - Accent6 4 2 3 2 2 6" xfId="32763"/>
    <cellStyle name="40% - Accent6 4 2 3 2 2 6 2" xfId="32764"/>
    <cellStyle name="40% - Accent6 4 2 3 2 2 6 3" xfId="32765"/>
    <cellStyle name="40% - Accent6 4 2 3 2 2 7" xfId="32766"/>
    <cellStyle name="40% - Accent6 4 2 3 2 2 7 2" xfId="32767"/>
    <cellStyle name="40% - Accent6 4 2 3 2 2 8" xfId="32768"/>
    <cellStyle name="40% - Accent6 4 2 3 2 2 9" xfId="32769"/>
    <cellStyle name="40% - Accent6 4 2 3 2 3" xfId="32770"/>
    <cellStyle name="40% - Accent6 4 2 3 2 3 2" xfId="32771"/>
    <cellStyle name="40% - Accent6 4 2 3 2 3 2 2" xfId="32772"/>
    <cellStyle name="40% - Accent6 4 2 3 2 3 2 3" xfId="32773"/>
    <cellStyle name="40% - Accent6 4 2 3 2 3 3" xfId="32774"/>
    <cellStyle name="40% - Accent6 4 2 3 2 3 3 2" xfId="32775"/>
    <cellStyle name="40% - Accent6 4 2 3 2 3 3 3" xfId="32776"/>
    <cellStyle name="40% - Accent6 4 2 3 2 3 4" xfId="32777"/>
    <cellStyle name="40% - Accent6 4 2 3 2 3 4 2" xfId="32778"/>
    <cellStyle name="40% - Accent6 4 2 3 2 3 5" xfId="32779"/>
    <cellStyle name="40% - Accent6 4 2 3 2 3 6" xfId="32780"/>
    <cellStyle name="40% - Accent6 4 2 3 2 4" xfId="32781"/>
    <cellStyle name="40% - Accent6 4 2 3 2 4 2" xfId="32782"/>
    <cellStyle name="40% - Accent6 4 2 3 2 4 2 2" xfId="32783"/>
    <cellStyle name="40% - Accent6 4 2 3 2 4 2 3" xfId="32784"/>
    <cellStyle name="40% - Accent6 4 2 3 2 4 3" xfId="32785"/>
    <cellStyle name="40% - Accent6 4 2 3 2 4 3 2" xfId="32786"/>
    <cellStyle name="40% - Accent6 4 2 3 2 4 3 3" xfId="32787"/>
    <cellStyle name="40% - Accent6 4 2 3 2 4 4" xfId="32788"/>
    <cellStyle name="40% - Accent6 4 2 3 2 4 4 2" xfId="32789"/>
    <cellStyle name="40% - Accent6 4 2 3 2 4 5" xfId="32790"/>
    <cellStyle name="40% - Accent6 4 2 3 2 4 6" xfId="32791"/>
    <cellStyle name="40% - Accent6 4 2 3 2 5" xfId="32792"/>
    <cellStyle name="40% - Accent6 4 2 3 2 5 2" xfId="32793"/>
    <cellStyle name="40% - Accent6 4 2 3 2 5 2 2" xfId="32794"/>
    <cellStyle name="40% - Accent6 4 2 3 2 5 2 3" xfId="32795"/>
    <cellStyle name="40% - Accent6 4 2 3 2 5 3" xfId="32796"/>
    <cellStyle name="40% - Accent6 4 2 3 2 5 3 2" xfId="32797"/>
    <cellStyle name="40% - Accent6 4 2 3 2 5 4" xfId="32798"/>
    <cellStyle name="40% - Accent6 4 2 3 2 5 5" xfId="32799"/>
    <cellStyle name="40% - Accent6 4 2 3 2 6" xfId="32800"/>
    <cellStyle name="40% - Accent6 4 2 3 2 6 2" xfId="32801"/>
    <cellStyle name="40% - Accent6 4 2 3 2 6 3" xfId="32802"/>
    <cellStyle name="40% - Accent6 4 2 3 2 7" xfId="32803"/>
    <cellStyle name="40% - Accent6 4 2 3 2 7 2" xfId="32804"/>
    <cellStyle name="40% - Accent6 4 2 3 2 7 3" xfId="32805"/>
    <cellStyle name="40% - Accent6 4 2 3 2 8" xfId="32806"/>
    <cellStyle name="40% - Accent6 4 2 3 2 8 2" xfId="32807"/>
    <cellStyle name="40% - Accent6 4 2 3 2 9" xfId="32808"/>
    <cellStyle name="40% - Accent6 4 2 3 3" xfId="2666"/>
    <cellStyle name="40% - Accent6 4 2 3 3 2" xfId="32809"/>
    <cellStyle name="40% - Accent6 4 2 3 3 2 2" xfId="32810"/>
    <cellStyle name="40% - Accent6 4 2 3 3 2 2 2" xfId="32811"/>
    <cellStyle name="40% - Accent6 4 2 3 3 2 2 3" xfId="32812"/>
    <cellStyle name="40% - Accent6 4 2 3 3 2 3" xfId="32813"/>
    <cellStyle name="40% - Accent6 4 2 3 3 2 3 2" xfId="32814"/>
    <cellStyle name="40% - Accent6 4 2 3 3 2 3 3" xfId="32815"/>
    <cellStyle name="40% - Accent6 4 2 3 3 2 4" xfId="32816"/>
    <cellStyle name="40% - Accent6 4 2 3 3 2 4 2" xfId="32817"/>
    <cellStyle name="40% - Accent6 4 2 3 3 2 5" xfId="32818"/>
    <cellStyle name="40% - Accent6 4 2 3 3 2 6" xfId="32819"/>
    <cellStyle name="40% - Accent6 4 2 3 3 3" xfId="32820"/>
    <cellStyle name="40% - Accent6 4 2 3 3 3 2" xfId="32821"/>
    <cellStyle name="40% - Accent6 4 2 3 3 3 2 2" xfId="32822"/>
    <cellStyle name="40% - Accent6 4 2 3 3 3 2 3" xfId="32823"/>
    <cellStyle name="40% - Accent6 4 2 3 3 3 3" xfId="32824"/>
    <cellStyle name="40% - Accent6 4 2 3 3 3 3 2" xfId="32825"/>
    <cellStyle name="40% - Accent6 4 2 3 3 3 3 3" xfId="32826"/>
    <cellStyle name="40% - Accent6 4 2 3 3 3 4" xfId="32827"/>
    <cellStyle name="40% - Accent6 4 2 3 3 3 4 2" xfId="32828"/>
    <cellStyle name="40% - Accent6 4 2 3 3 3 5" xfId="32829"/>
    <cellStyle name="40% - Accent6 4 2 3 3 3 6" xfId="32830"/>
    <cellStyle name="40% - Accent6 4 2 3 3 4" xfId="32831"/>
    <cellStyle name="40% - Accent6 4 2 3 3 4 2" xfId="32832"/>
    <cellStyle name="40% - Accent6 4 2 3 3 4 2 2" xfId="32833"/>
    <cellStyle name="40% - Accent6 4 2 3 3 4 2 3" xfId="32834"/>
    <cellStyle name="40% - Accent6 4 2 3 3 4 3" xfId="32835"/>
    <cellStyle name="40% - Accent6 4 2 3 3 4 3 2" xfId="32836"/>
    <cellStyle name="40% - Accent6 4 2 3 3 4 4" xfId="32837"/>
    <cellStyle name="40% - Accent6 4 2 3 3 4 5" xfId="32838"/>
    <cellStyle name="40% - Accent6 4 2 3 3 5" xfId="32839"/>
    <cellStyle name="40% - Accent6 4 2 3 3 5 2" xfId="32840"/>
    <cellStyle name="40% - Accent6 4 2 3 3 5 3" xfId="32841"/>
    <cellStyle name="40% - Accent6 4 2 3 3 6" xfId="32842"/>
    <cellStyle name="40% - Accent6 4 2 3 3 6 2" xfId="32843"/>
    <cellStyle name="40% - Accent6 4 2 3 3 6 3" xfId="32844"/>
    <cellStyle name="40% - Accent6 4 2 3 3 7" xfId="32845"/>
    <cellStyle name="40% - Accent6 4 2 3 3 7 2" xfId="32846"/>
    <cellStyle name="40% - Accent6 4 2 3 3 8" xfId="32847"/>
    <cellStyle name="40% - Accent6 4 2 3 3 9" xfId="32848"/>
    <cellStyle name="40% - Accent6 4 2 3 4" xfId="32849"/>
    <cellStyle name="40% - Accent6 4 2 3 4 2" xfId="32850"/>
    <cellStyle name="40% - Accent6 4 2 3 4 2 2" xfId="32851"/>
    <cellStyle name="40% - Accent6 4 2 3 4 2 2 2" xfId="32852"/>
    <cellStyle name="40% - Accent6 4 2 3 4 2 2 3" xfId="32853"/>
    <cellStyle name="40% - Accent6 4 2 3 4 2 3" xfId="32854"/>
    <cellStyle name="40% - Accent6 4 2 3 4 2 3 2" xfId="32855"/>
    <cellStyle name="40% - Accent6 4 2 3 4 2 3 3" xfId="32856"/>
    <cellStyle name="40% - Accent6 4 2 3 4 2 4" xfId="32857"/>
    <cellStyle name="40% - Accent6 4 2 3 4 2 4 2" xfId="32858"/>
    <cellStyle name="40% - Accent6 4 2 3 4 2 5" xfId="32859"/>
    <cellStyle name="40% - Accent6 4 2 3 4 2 6" xfId="32860"/>
    <cellStyle name="40% - Accent6 4 2 3 4 3" xfId="32861"/>
    <cellStyle name="40% - Accent6 4 2 3 4 3 2" xfId="32862"/>
    <cellStyle name="40% - Accent6 4 2 3 4 3 2 2" xfId="32863"/>
    <cellStyle name="40% - Accent6 4 2 3 4 3 2 3" xfId="32864"/>
    <cellStyle name="40% - Accent6 4 2 3 4 3 3" xfId="32865"/>
    <cellStyle name="40% - Accent6 4 2 3 4 3 3 2" xfId="32866"/>
    <cellStyle name="40% - Accent6 4 2 3 4 3 3 3" xfId="32867"/>
    <cellStyle name="40% - Accent6 4 2 3 4 3 4" xfId="32868"/>
    <cellStyle name="40% - Accent6 4 2 3 4 3 4 2" xfId="32869"/>
    <cellStyle name="40% - Accent6 4 2 3 4 3 5" xfId="32870"/>
    <cellStyle name="40% - Accent6 4 2 3 4 3 6" xfId="32871"/>
    <cellStyle name="40% - Accent6 4 2 3 4 4" xfId="32872"/>
    <cellStyle name="40% - Accent6 4 2 3 4 4 2" xfId="32873"/>
    <cellStyle name="40% - Accent6 4 2 3 4 4 2 2" xfId="32874"/>
    <cellStyle name="40% - Accent6 4 2 3 4 4 2 3" xfId="32875"/>
    <cellStyle name="40% - Accent6 4 2 3 4 4 3" xfId="32876"/>
    <cellStyle name="40% - Accent6 4 2 3 4 4 3 2" xfId="32877"/>
    <cellStyle name="40% - Accent6 4 2 3 4 4 4" xfId="32878"/>
    <cellStyle name="40% - Accent6 4 2 3 4 4 5" xfId="32879"/>
    <cellStyle name="40% - Accent6 4 2 3 4 5" xfId="32880"/>
    <cellStyle name="40% - Accent6 4 2 3 4 5 2" xfId="32881"/>
    <cellStyle name="40% - Accent6 4 2 3 4 5 3" xfId="32882"/>
    <cellStyle name="40% - Accent6 4 2 3 4 6" xfId="32883"/>
    <cellStyle name="40% - Accent6 4 2 3 4 6 2" xfId="32884"/>
    <cellStyle name="40% - Accent6 4 2 3 4 6 3" xfId="32885"/>
    <cellStyle name="40% - Accent6 4 2 3 4 7" xfId="32886"/>
    <cellStyle name="40% - Accent6 4 2 3 4 7 2" xfId="32887"/>
    <cellStyle name="40% - Accent6 4 2 3 4 8" xfId="32888"/>
    <cellStyle name="40% - Accent6 4 2 3 4 9" xfId="32889"/>
    <cellStyle name="40% - Accent6 4 2 3 5" xfId="32890"/>
    <cellStyle name="40% - Accent6 4 2 3 5 2" xfId="32891"/>
    <cellStyle name="40% - Accent6 4 2 3 5 2 2" xfId="32892"/>
    <cellStyle name="40% - Accent6 4 2 3 5 2 3" xfId="32893"/>
    <cellStyle name="40% - Accent6 4 2 3 5 3" xfId="32894"/>
    <cellStyle name="40% - Accent6 4 2 3 5 3 2" xfId="32895"/>
    <cellStyle name="40% - Accent6 4 2 3 5 3 3" xfId="32896"/>
    <cellStyle name="40% - Accent6 4 2 3 5 4" xfId="32897"/>
    <cellStyle name="40% - Accent6 4 2 3 5 4 2" xfId="32898"/>
    <cellStyle name="40% - Accent6 4 2 3 5 5" xfId="32899"/>
    <cellStyle name="40% - Accent6 4 2 3 5 6" xfId="32900"/>
    <cellStyle name="40% - Accent6 4 2 3 6" xfId="32901"/>
    <cellStyle name="40% - Accent6 4 2 3 6 2" xfId="32902"/>
    <cellStyle name="40% - Accent6 4 2 3 6 2 2" xfId="32903"/>
    <cellStyle name="40% - Accent6 4 2 3 6 2 3" xfId="32904"/>
    <cellStyle name="40% - Accent6 4 2 3 6 3" xfId="32905"/>
    <cellStyle name="40% - Accent6 4 2 3 6 3 2" xfId="32906"/>
    <cellStyle name="40% - Accent6 4 2 3 6 3 3" xfId="32907"/>
    <cellStyle name="40% - Accent6 4 2 3 6 4" xfId="32908"/>
    <cellStyle name="40% - Accent6 4 2 3 6 4 2" xfId="32909"/>
    <cellStyle name="40% - Accent6 4 2 3 6 5" xfId="32910"/>
    <cellStyle name="40% - Accent6 4 2 3 6 6" xfId="32911"/>
    <cellStyle name="40% - Accent6 4 2 3 7" xfId="32912"/>
    <cellStyle name="40% - Accent6 4 2 3 7 2" xfId="32913"/>
    <cellStyle name="40% - Accent6 4 2 3 7 2 2" xfId="32914"/>
    <cellStyle name="40% - Accent6 4 2 3 7 2 3" xfId="32915"/>
    <cellStyle name="40% - Accent6 4 2 3 7 3" xfId="32916"/>
    <cellStyle name="40% - Accent6 4 2 3 7 3 2" xfId="32917"/>
    <cellStyle name="40% - Accent6 4 2 3 7 4" xfId="32918"/>
    <cellStyle name="40% - Accent6 4 2 3 7 5" xfId="32919"/>
    <cellStyle name="40% - Accent6 4 2 3 8" xfId="32920"/>
    <cellStyle name="40% - Accent6 4 2 3 8 2" xfId="32921"/>
    <cellStyle name="40% - Accent6 4 2 3 8 3" xfId="32922"/>
    <cellStyle name="40% - Accent6 4 2 3 9" xfId="32923"/>
    <cellStyle name="40% - Accent6 4 2 3 9 2" xfId="32924"/>
    <cellStyle name="40% - Accent6 4 2 3 9 3" xfId="32925"/>
    <cellStyle name="40% - Accent6 4 2 4" xfId="2667"/>
    <cellStyle name="40% - Accent6 4 2 4 10" xfId="32926"/>
    <cellStyle name="40% - Accent6 4 2 4 2" xfId="2668"/>
    <cellStyle name="40% - Accent6 4 2 4 2 2" xfId="32927"/>
    <cellStyle name="40% - Accent6 4 2 4 2 2 2" xfId="32928"/>
    <cellStyle name="40% - Accent6 4 2 4 2 2 2 2" xfId="32929"/>
    <cellStyle name="40% - Accent6 4 2 4 2 2 2 3" xfId="32930"/>
    <cellStyle name="40% - Accent6 4 2 4 2 2 3" xfId="32931"/>
    <cellStyle name="40% - Accent6 4 2 4 2 2 3 2" xfId="32932"/>
    <cellStyle name="40% - Accent6 4 2 4 2 2 3 3" xfId="32933"/>
    <cellStyle name="40% - Accent6 4 2 4 2 2 4" xfId="32934"/>
    <cellStyle name="40% - Accent6 4 2 4 2 2 4 2" xfId="32935"/>
    <cellStyle name="40% - Accent6 4 2 4 2 2 5" xfId="32936"/>
    <cellStyle name="40% - Accent6 4 2 4 2 2 6" xfId="32937"/>
    <cellStyle name="40% - Accent6 4 2 4 2 3" xfId="32938"/>
    <cellStyle name="40% - Accent6 4 2 4 2 3 2" xfId="32939"/>
    <cellStyle name="40% - Accent6 4 2 4 2 3 2 2" xfId="32940"/>
    <cellStyle name="40% - Accent6 4 2 4 2 3 2 3" xfId="32941"/>
    <cellStyle name="40% - Accent6 4 2 4 2 3 3" xfId="32942"/>
    <cellStyle name="40% - Accent6 4 2 4 2 3 3 2" xfId="32943"/>
    <cellStyle name="40% - Accent6 4 2 4 2 3 3 3" xfId="32944"/>
    <cellStyle name="40% - Accent6 4 2 4 2 3 4" xfId="32945"/>
    <cellStyle name="40% - Accent6 4 2 4 2 3 4 2" xfId="32946"/>
    <cellStyle name="40% - Accent6 4 2 4 2 3 5" xfId="32947"/>
    <cellStyle name="40% - Accent6 4 2 4 2 3 6" xfId="32948"/>
    <cellStyle name="40% - Accent6 4 2 4 2 4" xfId="32949"/>
    <cellStyle name="40% - Accent6 4 2 4 2 4 2" xfId="32950"/>
    <cellStyle name="40% - Accent6 4 2 4 2 4 2 2" xfId="32951"/>
    <cellStyle name="40% - Accent6 4 2 4 2 4 2 3" xfId="32952"/>
    <cellStyle name="40% - Accent6 4 2 4 2 4 3" xfId="32953"/>
    <cellStyle name="40% - Accent6 4 2 4 2 4 3 2" xfId="32954"/>
    <cellStyle name="40% - Accent6 4 2 4 2 4 4" xfId="32955"/>
    <cellStyle name="40% - Accent6 4 2 4 2 4 5" xfId="32956"/>
    <cellStyle name="40% - Accent6 4 2 4 2 5" xfId="32957"/>
    <cellStyle name="40% - Accent6 4 2 4 2 5 2" xfId="32958"/>
    <cellStyle name="40% - Accent6 4 2 4 2 5 3" xfId="32959"/>
    <cellStyle name="40% - Accent6 4 2 4 2 6" xfId="32960"/>
    <cellStyle name="40% - Accent6 4 2 4 2 6 2" xfId="32961"/>
    <cellStyle name="40% - Accent6 4 2 4 2 6 3" xfId="32962"/>
    <cellStyle name="40% - Accent6 4 2 4 2 7" xfId="32963"/>
    <cellStyle name="40% - Accent6 4 2 4 2 7 2" xfId="32964"/>
    <cellStyle name="40% - Accent6 4 2 4 2 8" xfId="32965"/>
    <cellStyle name="40% - Accent6 4 2 4 2 9" xfId="32966"/>
    <cellStyle name="40% - Accent6 4 2 4 3" xfId="32967"/>
    <cellStyle name="40% - Accent6 4 2 4 3 2" xfId="32968"/>
    <cellStyle name="40% - Accent6 4 2 4 3 2 2" xfId="32969"/>
    <cellStyle name="40% - Accent6 4 2 4 3 2 3" xfId="32970"/>
    <cellStyle name="40% - Accent6 4 2 4 3 3" xfId="32971"/>
    <cellStyle name="40% - Accent6 4 2 4 3 3 2" xfId="32972"/>
    <cellStyle name="40% - Accent6 4 2 4 3 3 3" xfId="32973"/>
    <cellStyle name="40% - Accent6 4 2 4 3 4" xfId="32974"/>
    <cellStyle name="40% - Accent6 4 2 4 3 4 2" xfId="32975"/>
    <cellStyle name="40% - Accent6 4 2 4 3 5" xfId="32976"/>
    <cellStyle name="40% - Accent6 4 2 4 3 6" xfId="32977"/>
    <cellStyle name="40% - Accent6 4 2 4 4" xfId="32978"/>
    <cellStyle name="40% - Accent6 4 2 4 4 2" xfId="32979"/>
    <cellStyle name="40% - Accent6 4 2 4 4 2 2" xfId="32980"/>
    <cellStyle name="40% - Accent6 4 2 4 4 2 3" xfId="32981"/>
    <cellStyle name="40% - Accent6 4 2 4 4 3" xfId="32982"/>
    <cellStyle name="40% - Accent6 4 2 4 4 3 2" xfId="32983"/>
    <cellStyle name="40% - Accent6 4 2 4 4 3 3" xfId="32984"/>
    <cellStyle name="40% - Accent6 4 2 4 4 4" xfId="32985"/>
    <cellStyle name="40% - Accent6 4 2 4 4 4 2" xfId="32986"/>
    <cellStyle name="40% - Accent6 4 2 4 4 5" xfId="32987"/>
    <cellStyle name="40% - Accent6 4 2 4 4 6" xfId="32988"/>
    <cellStyle name="40% - Accent6 4 2 4 5" xfId="32989"/>
    <cellStyle name="40% - Accent6 4 2 4 5 2" xfId="32990"/>
    <cellStyle name="40% - Accent6 4 2 4 5 2 2" xfId="32991"/>
    <cellStyle name="40% - Accent6 4 2 4 5 2 3" xfId="32992"/>
    <cellStyle name="40% - Accent6 4 2 4 5 3" xfId="32993"/>
    <cellStyle name="40% - Accent6 4 2 4 5 3 2" xfId="32994"/>
    <cellStyle name="40% - Accent6 4 2 4 5 4" xfId="32995"/>
    <cellStyle name="40% - Accent6 4 2 4 5 5" xfId="32996"/>
    <cellStyle name="40% - Accent6 4 2 4 6" xfId="32997"/>
    <cellStyle name="40% - Accent6 4 2 4 6 2" xfId="32998"/>
    <cellStyle name="40% - Accent6 4 2 4 6 3" xfId="32999"/>
    <cellStyle name="40% - Accent6 4 2 4 7" xfId="33000"/>
    <cellStyle name="40% - Accent6 4 2 4 7 2" xfId="33001"/>
    <cellStyle name="40% - Accent6 4 2 4 7 3" xfId="33002"/>
    <cellStyle name="40% - Accent6 4 2 4 8" xfId="33003"/>
    <cellStyle name="40% - Accent6 4 2 4 8 2" xfId="33004"/>
    <cellStyle name="40% - Accent6 4 2 4 9" xfId="33005"/>
    <cellStyle name="40% - Accent6 4 2 5" xfId="2669"/>
    <cellStyle name="40% - Accent6 4 2 5 2" xfId="33006"/>
    <cellStyle name="40% - Accent6 4 2 5 2 2" xfId="33007"/>
    <cellStyle name="40% - Accent6 4 2 5 2 2 2" xfId="33008"/>
    <cellStyle name="40% - Accent6 4 2 5 2 2 3" xfId="33009"/>
    <cellStyle name="40% - Accent6 4 2 5 2 3" xfId="33010"/>
    <cellStyle name="40% - Accent6 4 2 5 2 3 2" xfId="33011"/>
    <cellStyle name="40% - Accent6 4 2 5 2 3 3" xfId="33012"/>
    <cellStyle name="40% - Accent6 4 2 5 2 4" xfId="33013"/>
    <cellStyle name="40% - Accent6 4 2 5 2 4 2" xfId="33014"/>
    <cellStyle name="40% - Accent6 4 2 5 2 5" xfId="33015"/>
    <cellStyle name="40% - Accent6 4 2 5 2 6" xfId="33016"/>
    <cellStyle name="40% - Accent6 4 2 5 3" xfId="33017"/>
    <cellStyle name="40% - Accent6 4 2 5 3 2" xfId="33018"/>
    <cellStyle name="40% - Accent6 4 2 5 3 2 2" xfId="33019"/>
    <cellStyle name="40% - Accent6 4 2 5 3 2 3" xfId="33020"/>
    <cellStyle name="40% - Accent6 4 2 5 3 3" xfId="33021"/>
    <cellStyle name="40% - Accent6 4 2 5 3 3 2" xfId="33022"/>
    <cellStyle name="40% - Accent6 4 2 5 3 3 3" xfId="33023"/>
    <cellStyle name="40% - Accent6 4 2 5 3 4" xfId="33024"/>
    <cellStyle name="40% - Accent6 4 2 5 3 4 2" xfId="33025"/>
    <cellStyle name="40% - Accent6 4 2 5 3 5" xfId="33026"/>
    <cellStyle name="40% - Accent6 4 2 5 3 6" xfId="33027"/>
    <cellStyle name="40% - Accent6 4 2 5 4" xfId="33028"/>
    <cellStyle name="40% - Accent6 4 2 5 4 2" xfId="33029"/>
    <cellStyle name="40% - Accent6 4 2 5 4 2 2" xfId="33030"/>
    <cellStyle name="40% - Accent6 4 2 5 4 2 3" xfId="33031"/>
    <cellStyle name="40% - Accent6 4 2 5 4 3" xfId="33032"/>
    <cellStyle name="40% - Accent6 4 2 5 4 3 2" xfId="33033"/>
    <cellStyle name="40% - Accent6 4 2 5 4 4" xfId="33034"/>
    <cellStyle name="40% - Accent6 4 2 5 4 5" xfId="33035"/>
    <cellStyle name="40% - Accent6 4 2 5 5" xfId="33036"/>
    <cellStyle name="40% - Accent6 4 2 5 5 2" xfId="33037"/>
    <cellStyle name="40% - Accent6 4 2 5 5 3" xfId="33038"/>
    <cellStyle name="40% - Accent6 4 2 5 6" xfId="33039"/>
    <cellStyle name="40% - Accent6 4 2 5 6 2" xfId="33040"/>
    <cellStyle name="40% - Accent6 4 2 5 6 3" xfId="33041"/>
    <cellStyle name="40% - Accent6 4 2 5 7" xfId="33042"/>
    <cellStyle name="40% - Accent6 4 2 5 7 2" xfId="33043"/>
    <cellStyle name="40% - Accent6 4 2 5 8" xfId="33044"/>
    <cellStyle name="40% - Accent6 4 2 5 9" xfId="33045"/>
    <cellStyle name="40% - Accent6 4 2 6" xfId="13954"/>
    <cellStyle name="40% - Accent6 4 2 6 2" xfId="33046"/>
    <cellStyle name="40% - Accent6 4 2 6 2 2" xfId="33047"/>
    <cellStyle name="40% - Accent6 4 2 6 2 2 2" xfId="33048"/>
    <cellStyle name="40% - Accent6 4 2 6 2 2 3" xfId="33049"/>
    <cellStyle name="40% - Accent6 4 2 6 2 3" xfId="33050"/>
    <cellStyle name="40% - Accent6 4 2 6 2 3 2" xfId="33051"/>
    <cellStyle name="40% - Accent6 4 2 6 2 3 3" xfId="33052"/>
    <cellStyle name="40% - Accent6 4 2 6 2 4" xfId="33053"/>
    <cellStyle name="40% - Accent6 4 2 6 2 4 2" xfId="33054"/>
    <cellStyle name="40% - Accent6 4 2 6 2 5" xfId="33055"/>
    <cellStyle name="40% - Accent6 4 2 6 2 6" xfId="33056"/>
    <cellStyle name="40% - Accent6 4 2 6 3" xfId="33057"/>
    <cellStyle name="40% - Accent6 4 2 6 3 2" xfId="33058"/>
    <cellStyle name="40% - Accent6 4 2 6 3 2 2" xfId="33059"/>
    <cellStyle name="40% - Accent6 4 2 6 3 2 3" xfId="33060"/>
    <cellStyle name="40% - Accent6 4 2 6 3 3" xfId="33061"/>
    <cellStyle name="40% - Accent6 4 2 6 3 3 2" xfId="33062"/>
    <cellStyle name="40% - Accent6 4 2 6 3 3 3" xfId="33063"/>
    <cellStyle name="40% - Accent6 4 2 6 3 4" xfId="33064"/>
    <cellStyle name="40% - Accent6 4 2 6 3 4 2" xfId="33065"/>
    <cellStyle name="40% - Accent6 4 2 6 3 5" xfId="33066"/>
    <cellStyle name="40% - Accent6 4 2 6 3 6" xfId="33067"/>
    <cellStyle name="40% - Accent6 4 2 6 4" xfId="33068"/>
    <cellStyle name="40% - Accent6 4 2 6 4 2" xfId="33069"/>
    <cellStyle name="40% - Accent6 4 2 6 4 2 2" xfId="33070"/>
    <cellStyle name="40% - Accent6 4 2 6 4 2 3" xfId="33071"/>
    <cellStyle name="40% - Accent6 4 2 6 4 3" xfId="33072"/>
    <cellStyle name="40% - Accent6 4 2 6 4 3 2" xfId="33073"/>
    <cellStyle name="40% - Accent6 4 2 6 4 4" xfId="33074"/>
    <cellStyle name="40% - Accent6 4 2 6 4 5" xfId="33075"/>
    <cellStyle name="40% - Accent6 4 2 6 5" xfId="33076"/>
    <cellStyle name="40% - Accent6 4 2 6 5 2" xfId="33077"/>
    <cellStyle name="40% - Accent6 4 2 6 5 3" xfId="33078"/>
    <cellStyle name="40% - Accent6 4 2 6 6" xfId="33079"/>
    <cellStyle name="40% - Accent6 4 2 6 6 2" xfId="33080"/>
    <cellStyle name="40% - Accent6 4 2 6 6 3" xfId="33081"/>
    <cellStyle name="40% - Accent6 4 2 6 7" xfId="33082"/>
    <cellStyle name="40% - Accent6 4 2 6 7 2" xfId="33083"/>
    <cellStyle name="40% - Accent6 4 2 6 8" xfId="33084"/>
    <cellStyle name="40% - Accent6 4 2 6 9" xfId="33085"/>
    <cellStyle name="40% - Accent6 4 2 7" xfId="33086"/>
    <cellStyle name="40% - Accent6 4 2 7 2" xfId="33087"/>
    <cellStyle name="40% - Accent6 4 2 7 2 2" xfId="33088"/>
    <cellStyle name="40% - Accent6 4 2 7 2 3" xfId="33089"/>
    <cellStyle name="40% - Accent6 4 2 7 3" xfId="33090"/>
    <cellStyle name="40% - Accent6 4 2 7 3 2" xfId="33091"/>
    <cellStyle name="40% - Accent6 4 2 7 3 3" xfId="33092"/>
    <cellStyle name="40% - Accent6 4 2 7 4" xfId="33093"/>
    <cellStyle name="40% - Accent6 4 2 7 4 2" xfId="33094"/>
    <cellStyle name="40% - Accent6 4 2 7 5" xfId="33095"/>
    <cellStyle name="40% - Accent6 4 2 7 6" xfId="33096"/>
    <cellStyle name="40% - Accent6 4 2 8" xfId="33097"/>
    <cellStyle name="40% - Accent6 4 2 8 2" xfId="33098"/>
    <cellStyle name="40% - Accent6 4 2 8 2 2" xfId="33099"/>
    <cellStyle name="40% - Accent6 4 2 8 2 3" xfId="33100"/>
    <cellStyle name="40% - Accent6 4 2 8 3" xfId="33101"/>
    <cellStyle name="40% - Accent6 4 2 8 3 2" xfId="33102"/>
    <cellStyle name="40% - Accent6 4 2 8 3 3" xfId="33103"/>
    <cellStyle name="40% - Accent6 4 2 8 4" xfId="33104"/>
    <cellStyle name="40% - Accent6 4 2 8 4 2" xfId="33105"/>
    <cellStyle name="40% - Accent6 4 2 8 5" xfId="33106"/>
    <cellStyle name="40% - Accent6 4 2 8 6" xfId="33107"/>
    <cellStyle name="40% - Accent6 4 2 9" xfId="33108"/>
    <cellStyle name="40% - Accent6 4 2 9 2" xfId="33109"/>
    <cellStyle name="40% - Accent6 4 2 9 2 2" xfId="33110"/>
    <cellStyle name="40% - Accent6 4 2 9 2 3" xfId="33111"/>
    <cellStyle name="40% - Accent6 4 2 9 3" xfId="33112"/>
    <cellStyle name="40% - Accent6 4 2 9 3 2" xfId="33113"/>
    <cellStyle name="40% - Accent6 4 2 9 4" xfId="33114"/>
    <cellStyle name="40% - Accent6 4 2 9 5" xfId="33115"/>
    <cellStyle name="40% - Accent6 4 3" xfId="2670"/>
    <cellStyle name="40% - Accent6 4 3 10" xfId="33116"/>
    <cellStyle name="40% - Accent6 4 3 10 2" xfId="33117"/>
    <cellStyle name="40% - Accent6 4 3 10 3" xfId="33118"/>
    <cellStyle name="40% - Accent6 4 3 11" xfId="33119"/>
    <cellStyle name="40% - Accent6 4 3 11 2" xfId="33120"/>
    <cellStyle name="40% - Accent6 4 3 12" xfId="33121"/>
    <cellStyle name="40% - Accent6 4 3 13" xfId="33122"/>
    <cellStyle name="40% - Accent6 4 3 14" xfId="33123"/>
    <cellStyle name="40% - Accent6 4 3 2" xfId="2671"/>
    <cellStyle name="40% - Accent6 4 3 2 10" xfId="33124"/>
    <cellStyle name="40% - Accent6 4 3 2 10 2" xfId="33125"/>
    <cellStyle name="40% - Accent6 4 3 2 11" xfId="33126"/>
    <cellStyle name="40% - Accent6 4 3 2 12" xfId="33127"/>
    <cellStyle name="40% - Accent6 4 3 2 2" xfId="2672"/>
    <cellStyle name="40% - Accent6 4 3 2 2 10" xfId="33128"/>
    <cellStyle name="40% - Accent6 4 3 2 2 2" xfId="2673"/>
    <cellStyle name="40% - Accent6 4 3 2 2 2 2" xfId="33129"/>
    <cellStyle name="40% - Accent6 4 3 2 2 2 2 2" xfId="33130"/>
    <cellStyle name="40% - Accent6 4 3 2 2 2 2 2 2" xfId="33131"/>
    <cellStyle name="40% - Accent6 4 3 2 2 2 2 2 3" xfId="33132"/>
    <cellStyle name="40% - Accent6 4 3 2 2 2 2 3" xfId="33133"/>
    <cellStyle name="40% - Accent6 4 3 2 2 2 2 3 2" xfId="33134"/>
    <cellStyle name="40% - Accent6 4 3 2 2 2 2 3 3" xfId="33135"/>
    <cellStyle name="40% - Accent6 4 3 2 2 2 2 4" xfId="33136"/>
    <cellStyle name="40% - Accent6 4 3 2 2 2 2 4 2" xfId="33137"/>
    <cellStyle name="40% - Accent6 4 3 2 2 2 2 5" xfId="33138"/>
    <cellStyle name="40% - Accent6 4 3 2 2 2 2 6" xfId="33139"/>
    <cellStyle name="40% - Accent6 4 3 2 2 2 3" xfId="33140"/>
    <cellStyle name="40% - Accent6 4 3 2 2 2 3 2" xfId="33141"/>
    <cellStyle name="40% - Accent6 4 3 2 2 2 3 2 2" xfId="33142"/>
    <cellStyle name="40% - Accent6 4 3 2 2 2 3 2 3" xfId="33143"/>
    <cellStyle name="40% - Accent6 4 3 2 2 2 3 3" xfId="33144"/>
    <cellStyle name="40% - Accent6 4 3 2 2 2 3 3 2" xfId="33145"/>
    <cellStyle name="40% - Accent6 4 3 2 2 2 3 3 3" xfId="33146"/>
    <cellStyle name="40% - Accent6 4 3 2 2 2 3 4" xfId="33147"/>
    <cellStyle name="40% - Accent6 4 3 2 2 2 3 4 2" xfId="33148"/>
    <cellStyle name="40% - Accent6 4 3 2 2 2 3 5" xfId="33149"/>
    <cellStyle name="40% - Accent6 4 3 2 2 2 3 6" xfId="33150"/>
    <cellStyle name="40% - Accent6 4 3 2 2 2 4" xfId="33151"/>
    <cellStyle name="40% - Accent6 4 3 2 2 2 4 2" xfId="33152"/>
    <cellStyle name="40% - Accent6 4 3 2 2 2 4 2 2" xfId="33153"/>
    <cellStyle name="40% - Accent6 4 3 2 2 2 4 2 3" xfId="33154"/>
    <cellStyle name="40% - Accent6 4 3 2 2 2 4 3" xfId="33155"/>
    <cellStyle name="40% - Accent6 4 3 2 2 2 4 3 2" xfId="33156"/>
    <cellStyle name="40% - Accent6 4 3 2 2 2 4 4" xfId="33157"/>
    <cellStyle name="40% - Accent6 4 3 2 2 2 4 5" xfId="33158"/>
    <cellStyle name="40% - Accent6 4 3 2 2 2 5" xfId="33159"/>
    <cellStyle name="40% - Accent6 4 3 2 2 2 5 2" xfId="33160"/>
    <cellStyle name="40% - Accent6 4 3 2 2 2 5 3" xfId="33161"/>
    <cellStyle name="40% - Accent6 4 3 2 2 2 6" xfId="33162"/>
    <cellStyle name="40% - Accent6 4 3 2 2 2 6 2" xfId="33163"/>
    <cellStyle name="40% - Accent6 4 3 2 2 2 6 3" xfId="33164"/>
    <cellStyle name="40% - Accent6 4 3 2 2 2 7" xfId="33165"/>
    <cellStyle name="40% - Accent6 4 3 2 2 2 7 2" xfId="33166"/>
    <cellStyle name="40% - Accent6 4 3 2 2 2 8" xfId="33167"/>
    <cellStyle name="40% - Accent6 4 3 2 2 2 9" xfId="33168"/>
    <cellStyle name="40% - Accent6 4 3 2 2 3" xfId="33169"/>
    <cellStyle name="40% - Accent6 4 3 2 2 3 2" xfId="33170"/>
    <cellStyle name="40% - Accent6 4 3 2 2 3 2 2" xfId="33171"/>
    <cellStyle name="40% - Accent6 4 3 2 2 3 2 3" xfId="33172"/>
    <cellStyle name="40% - Accent6 4 3 2 2 3 3" xfId="33173"/>
    <cellStyle name="40% - Accent6 4 3 2 2 3 3 2" xfId="33174"/>
    <cellStyle name="40% - Accent6 4 3 2 2 3 3 3" xfId="33175"/>
    <cellStyle name="40% - Accent6 4 3 2 2 3 4" xfId="33176"/>
    <cellStyle name="40% - Accent6 4 3 2 2 3 4 2" xfId="33177"/>
    <cellStyle name="40% - Accent6 4 3 2 2 3 5" xfId="33178"/>
    <cellStyle name="40% - Accent6 4 3 2 2 3 6" xfId="33179"/>
    <cellStyle name="40% - Accent6 4 3 2 2 4" xfId="33180"/>
    <cellStyle name="40% - Accent6 4 3 2 2 4 2" xfId="33181"/>
    <cellStyle name="40% - Accent6 4 3 2 2 4 2 2" xfId="33182"/>
    <cellStyle name="40% - Accent6 4 3 2 2 4 2 3" xfId="33183"/>
    <cellStyle name="40% - Accent6 4 3 2 2 4 3" xfId="33184"/>
    <cellStyle name="40% - Accent6 4 3 2 2 4 3 2" xfId="33185"/>
    <cellStyle name="40% - Accent6 4 3 2 2 4 3 3" xfId="33186"/>
    <cellStyle name="40% - Accent6 4 3 2 2 4 4" xfId="33187"/>
    <cellStyle name="40% - Accent6 4 3 2 2 4 4 2" xfId="33188"/>
    <cellStyle name="40% - Accent6 4 3 2 2 4 5" xfId="33189"/>
    <cellStyle name="40% - Accent6 4 3 2 2 4 6" xfId="33190"/>
    <cellStyle name="40% - Accent6 4 3 2 2 5" xfId="33191"/>
    <cellStyle name="40% - Accent6 4 3 2 2 5 2" xfId="33192"/>
    <cellStyle name="40% - Accent6 4 3 2 2 5 2 2" xfId="33193"/>
    <cellStyle name="40% - Accent6 4 3 2 2 5 2 3" xfId="33194"/>
    <cellStyle name="40% - Accent6 4 3 2 2 5 3" xfId="33195"/>
    <cellStyle name="40% - Accent6 4 3 2 2 5 3 2" xfId="33196"/>
    <cellStyle name="40% - Accent6 4 3 2 2 5 4" xfId="33197"/>
    <cellStyle name="40% - Accent6 4 3 2 2 5 5" xfId="33198"/>
    <cellStyle name="40% - Accent6 4 3 2 2 6" xfId="33199"/>
    <cellStyle name="40% - Accent6 4 3 2 2 6 2" xfId="33200"/>
    <cellStyle name="40% - Accent6 4 3 2 2 6 3" xfId="33201"/>
    <cellStyle name="40% - Accent6 4 3 2 2 7" xfId="33202"/>
    <cellStyle name="40% - Accent6 4 3 2 2 7 2" xfId="33203"/>
    <cellStyle name="40% - Accent6 4 3 2 2 7 3" xfId="33204"/>
    <cellStyle name="40% - Accent6 4 3 2 2 8" xfId="33205"/>
    <cellStyle name="40% - Accent6 4 3 2 2 8 2" xfId="33206"/>
    <cellStyle name="40% - Accent6 4 3 2 2 9" xfId="33207"/>
    <cellStyle name="40% - Accent6 4 3 2 3" xfId="2674"/>
    <cellStyle name="40% - Accent6 4 3 2 3 2" xfId="33208"/>
    <cellStyle name="40% - Accent6 4 3 2 3 2 2" xfId="33209"/>
    <cellStyle name="40% - Accent6 4 3 2 3 2 2 2" xfId="33210"/>
    <cellStyle name="40% - Accent6 4 3 2 3 2 2 3" xfId="33211"/>
    <cellStyle name="40% - Accent6 4 3 2 3 2 3" xfId="33212"/>
    <cellStyle name="40% - Accent6 4 3 2 3 2 3 2" xfId="33213"/>
    <cellStyle name="40% - Accent6 4 3 2 3 2 3 3" xfId="33214"/>
    <cellStyle name="40% - Accent6 4 3 2 3 2 4" xfId="33215"/>
    <cellStyle name="40% - Accent6 4 3 2 3 2 4 2" xfId="33216"/>
    <cellStyle name="40% - Accent6 4 3 2 3 2 5" xfId="33217"/>
    <cellStyle name="40% - Accent6 4 3 2 3 2 6" xfId="33218"/>
    <cellStyle name="40% - Accent6 4 3 2 3 3" xfId="33219"/>
    <cellStyle name="40% - Accent6 4 3 2 3 3 2" xfId="33220"/>
    <cellStyle name="40% - Accent6 4 3 2 3 3 2 2" xfId="33221"/>
    <cellStyle name="40% - Accent6 4 3 2 3 3 2 3" xfId="33222"/>
    <cellStyle name="40% - Accent6 4 3 2 3 3 3" xfId="33223"/>
    <cellStyle name="40% - Accent6 4 3 2 3 3 3 2" xfId="33224"/>
    <cellStyle name="40% - Accent6 4 3 2 3 3 3 3" xfId="33225"/>
    <cellStyle name="40% - Accent6 4 3 2 3 3 4" xfId="33226"/>
    <cellStyle name="40% - Accent6 4 3 2 3 3 4 2" xfId="33227"/>
    <cellStyle name="40% - Accent6 4 3 2 3 3 5" xfId="33228"/>
    <cellStyle name="40% - Accent6 4 3 2 3 3 6" xfId="33229"/>
    <cellStyle name="40% - Accent6 4 3 2 3 4" xfId="33230"/>
    <cellStyle name="40% - Accent6 4 3 2 3 4 2" xfId="33231"/>
    <cellStyle name="40% - Accent6 4 3 2 3 4 2 2" xfId="33232"/>
    <cellStyle name="40% - Accent6 4 3 2 3 4 2 3" xfId="33233"/>
    <cellStyle name="40% - Accent6 4 3 2 3 4 3" xfId="33234"/>
    <cellStyle name="40% - Accent6 4 3 2 3 4 3 2" xfId="33235"/>
    <cellStyle name="40% - Accent6 4 3 2 3 4 4" xfId="33236"/>
    <cellStyle name="40% - Accent6 4 3 2 3 4 5" xfId="33237"/>
    <cellStyle name="40% - Accent6 4 3 2 3 5" xfId="33238"/>
    <cellStyle name="40% - Accent6 4 3 2 3 5 2" xfId="33239"/>
    <cellStyle name="40% - Accent6 4 3 2 3 5 3" xfId="33240"/>
    <cellStyle name="40% - Accent6 4 3 2 3 6" xfId="33241"/>
    <cellStyle name="40% - Accent6 4 3 2 3 6 2" xfId="33242"/>
    <cellStyle name="40% - Accent6 4 3 2 3 6 3" xfId="33243"/>
    <cellStyle name="40% - Accent6 4 3 2 3 7" xfId="33244"/>
    <cellStyle name="40% - Accent6 4 3 2 3 7 2" xfId="33245"/>
    <cellStyle name="40% - Accent6 4 3 2 3 8" xfId="33246"/>
    <cellStyle name="40% - Accent6 4 3 2 3 9" xfId="33247"/>
    <cellStyle name="40% - Accent6 4 3 2 4" xfId="33248"/>
    <cellStyle name="40% - Accent6 4 3 2 4 2" xfId="33249"/>
    <cellStyle name="40% - Accent6 4 3 2 4 2 2" xfId="33250"/>
    <cellStyle name="40% - Accent6 4 3 2 4 2 2 2" xfId="33251"/>
    <cellStyle name="40% - Accent6 4 3 2 4 2 2 3" xfId="33252"/>
    <cellStyle name="40% - Accent6 4 3 2 4 2 3" xfId="33253"/>
    <cellStyle name="40% - Accent6 4 3 2 4 2 3 2" xfId="33254"/>
    <cellStyle name="40% - Accent6 4 3 2 4 2 3 3" xfId="33255"/>
    <cellStyle name="40% - Accent6 4 3 2 4 2 4" xfId="33256"/>
    <cellStyle name="40% - Accent6 4 3 2 4 2 4 2" xfId="33257"/>
    <cellStyle name="40% - Accent6 4 3 2 4 2 5" xfId="33258"/>
    <cellStyle name="40% - Accent6 4 3 2 4 2 6" xfId="33259"/>
    <cellStyle name="40% - Accent6 4 3 2 4 3" xfId="33260"/>
    <cellStyle name="40% - Accent6 4 3 2 4 3 2" xfId="33261"/>
    <cellStyle name="40% - Accent6 4 3 2 4 3 2 2" xfId="33262"/>
    <cellStyle name="40% - Accent6 4 3 2 4 3 2 3" xfId="33263"/>
    <cellStyle name="40% - Accent6 4 3 2 4 3 3" xfId="33264"/>
    <cellStyle name="40% - Accent6 4 3 2 4 3 3 2" xfId="33265"/>
    <cellStyle name="40% - Accent6 4 3 2 4 3 3 3" xfId="33266"/>
    <cellStyle name="40% - Accent6 4 3 2 4 3 4" xfId="33267"/>
    <cellStyle name="40% - Accent6 4 3 2 4 3 4 2" xfId="33268"/>
    <cellStyle name="40% - Accent6 4 3 2 4 3 5" xfId="33269"/>
    <cellStyle name="40% - Accent6 4 3 2 4 3 6" xfId="33270"/>
    <cellStyle name="40% - Accent6 4 3 2 4 4" xfId="33271"/>
    <cellStyle name="40% - Accent6 4 3 2 4 4 2" xfId="33272"/>
    <cellStyle name="40% - Accent6 4 3 2 4 4 2 2" xfId="33273"/>
    <cellStyle name="40% - Accent6 4 3 2 4 4 2 3" xfId="33274"/>
    <cellStyle name="40% - Accent6 4 3 2 4 4 3" xfId="33275"/>
    <cellStyle name="40% - Accent6 4 3 2 4 4 3 2" xfId="33276"/>
    <cellStyle name="40% - Accent6 4 3 2 4 4 4" xfId="33277"/>
    <cellStyle name="40% - Accent6 4 3 2 4 4 5" xfId="33278"/>
    <cellStyle name="40% - Accent6 4 3 2 4 5" xfId="33279"/>
    <cellStyle name="40% - Accent6 4 3 2 4 5 2" xfId="33280"/>
    <cellStyle name="40% - Accent6 4 3 2 4 5 3" xfId="33281"/>
    <cellStyle name="40% - Accent6 4 3 2 4 6" xfId="33282"/>
    <cellStyle name="40% - Accent6 4 3 2 4 6 2" xfId="33283"/>
    <cellStyle name="40% - Accent6 4 3 2 4 6 3" xfId="33284"/>
    <cellStyle name="40% - Accent6 4 3 2 4 7" xfId="33285"/>
    <cellStyle name="40% - Accent6 4 3 2 4 7 2" xfId="33286"/>
    <cellStyle name="40% - Accent6 4 3 2 4 8" xfId="33287"/>
    <cellStyle name="40% - Accent6 4 3 2 4 9" xfId="33288"/>
    <cellStyle name="40% - Accent6 4 3 2 5" xfId="33289"/>
    <cellStyle name="40% - Accent6 4 3 2 5 2" xfId="33290"/>
    <cellStyle name="40% - Accent6 4 3 2 5 2 2" xfId="33291"/>
    <cellStyle name="40% - Accent6 4 3 2 5 2 3" xfId="33292"/>
    <cellStyle name="40% - Accent6 4 3 2 5 3" xfId="33293"/>
    <cellStyle name="40% - Accent6 4 3 2 5 3 2" xfId="33294"/>
    <cellStyle name="40% - Accent6 4 3 2 5 3 3" xfId="33295"/>
    <cellStyle name="40% - Accent6 4 3 2 5 4" xfId="33296"/>
    <cellStyle name="40% - Accent6 4 3 2 5 4 2" xfId="33297"/>
    <cellStyle name="40% - Accent6 4 3 2 5 5" xfId="33298"/>
    <cellStyle name="40% - Accent6 4 3 2 5 6" xfId="33299"/>
    <cellStyle name="40% - Accent6 4 3 2 6" xfId="33300"/>
    <cellStyle name="40% - Accent6 4 3 2 6 2" xfId="33301"/>
    <cellStyle name="40% - Accent6 4 3 2 6 2 2" xfId="33302"/>
    <cellStyle name="40% - Accent6 4 3 2 6 2 3" xfId="33303"/>
    <cellStyle name="40% - Accent6 4 3 2 6 3" xfId="33304"/>
    <cellStyle name="40% - Accent6 4 3 2 6 3 2" xfId="33305"/>
    <cellStyle name="40% - Accent6 4 3 2 6 3 3" xfId="33306"/>
    <cellStyle name="40% - Accent6 4 3 2 6 4" xfId="33307"/>
    <cellStyle name="40% - Accent6 4 3 2 6 4 2" xfId="33308"/>
    <cellStyle name="40% - Accent6 4 3 2 6 5" xfId="33309"/>
    <cellStyle name="40% - Accent6 4 3 2 6 6" xfId="33310"/>
    <cellStyle name="40% - Accent6 4 3 2 7" xfId="33311"/>
    <cellStyle name="40% - Accent6 4 3 2 7 2" xfId="33312"/>
    <cellStyle name="40% - Accent6 4 3 2 7 2 2" xfId="33313"/>
    <cellStyle name="40% - Accent6 4 3 2 7 2 3" xfId="33314"/>
    <cellStyle name="40% - Accent6 4 3 2 7 3" xfId="33315"/>
    <cellStyle name="40% - Accent6 4 3 2 7 3 2" xfId="33316"/>
    <cellStyle name="40% - Accent6 4 3 2 7 4" xfId="33317"/>
    <cellStyle name="40% - Accent6 4 3 2 7 5" xfId="33318"/>
    <cellStyle name="40% - Accent6 4 3 2 8" xfId="33319"/>
    <cellStyle name="40% - Accent6 4 3 2 8 2" xfId="33320"/>
    <cellStyle name="40% - Accent6 4 3 2 8 3" xfId="33321"/>
    <cellStyle name="40% - Accent6 4 3 2 9" xfId="33322"/>
    <cellStyle name="40% - Accent6 4 3 2 9 2" xfId="33323"/>
    <cellStyle name="40% - Accent6 4 3 2 9 3" xfId="33324"/>
    <cellStyle name="40% - Accent6 4 3 3" xfId="2675"/>
    <cellStyle name="40% - Accent6 4 3 3 10" xfId="33325"/>
    <cellStyle name="40% - Accent6 4 3 3 2" xfId="2676"/>
    <cellStyle name="40% - Accent6 4 3 3 2 2" xfId="33326"/>
    <cellStyle name="40% - Accent6 4 3 3 2 2 2" xfId="33327"/>
    <cellStyle name="40% - Accent6 4 3 3 2 2 2 2" xfId="33328"/>
    <cellStyle name="40% - Accent6 4 3 3 2 2 2 3" xfId="33329"/>
    <cellStyle name="40% - Accent6 4 3 3 2 2 3" xfId="33330"/>
    <cellStyle name="40% - Accent6 4 3 3 2 2 3 2" xfId="33331"/>
    <cellStyle name="40% - Accent6 4 3 3 2 2 3 3" xfId="33332"/>
    <cellStyle name="40% - Accent6 4 3 3 2 2 4" xfId="33333"/>
    <cellStyle name="40% - Accent6 4 3 3 2 2 4 2" xfId="33334"/>
    <cellStyle name="40% - Accent6 4 3 3 2 2 5" xfId="33335"/>
    <cellStyle name="40% - Accent6 4 3 3 2 2 6" xfId="33336"/>
    <cellStyle name="40% - Accent6 4 3 3 2 3" xfId="33337"/>
    <cellStyle name="40% - Accent6 4 3 3 2 3 2" xfId="33338"/>
    <cellStyle name="40% - Accent6 4 3 3 2 3 2 2" xfId="33339"/>
    <cellStyle name="40% - Accent6 4 3 3 2 3 2 3" xfId="33340"/>
    <cellStyle name="40% - Accent6 4 3 3 2 3 3" xfId="33341"/>
    <cellStyle name="40% - Accent6 4 3 3 2 3 3 2" xfId="33342"/>
    <cellStyle name="40% - Accent6 4 3 3 2 3 3 3" xfId="33343"/>
    <cellStyle name="40% - Accent6 4 3 3 2 3 4" xfId="33344"/>
    <cellStyle name="40% - Accent6 4 3 3 2 3 4 2" xfId="33345"/>
    <cellStyle name="40% - Accent6 4 3 3 2 3 5" xfId="33346"/>
    <cellStyle name="40% - Accent6 4 3 3 2 3 6" xfId="33347"/>
    <cellStyle name="40% - Accent6 4 3 3 2 4" xfId="33348"/>
    <cellStyle name="40% - Accent6 4 3 3 2 4 2" xfId="33349"/>
    <cellStyle name="40% - Accent6 4 3 3 2 4 2 2" xfId="33350"/>
    <cellStyle name="40% - Accent6 4 3 3 2 4 2 3" xfId="33351"/>
    <cellStyle name="40% - Accent6 4 3 3 2 4 3" xfId="33352"/>
    <cellStyle name="40% - Accent6 4 3 3 2 4 3 2" xfId="33353"/>
    <cellStyle name="40% - Accent6 4 3 3 2 4 4" xfId="33354"/>
    <cellStyle name="40% - Accent6 4 3 3 2 4 5" xfId="33355"/>
    <cellStyle name="40% - Accent6 4 3 3 2 5" xfId="33356"/>
    <cellStyle name="40% - Accent6 4 3 3 2 5 2" xfId="33357"/>
    <cellStyle name="40% - Accent6 4 3 3 2 5 3" xfId="33358"/>
    <cellStyle name="40% - Accent6 4 3 3 2 6" xfId="33359"/>
    <cellStyle name="40% - Accent6 4 3 3 2 6 2" xfId="33360"/>
    <cellStyle name="40% - Accent6 4 3 3 2 6 3" xfId="33361"/>
    <cellStyle name="40% - Accent6 4 3 3 2 7" xfId="33362"/>
    <cellStyle name="40% - Accent6 4 3 3 2 7 2" xfId="33363"/>
    <cellStyle name="40% - Accent6 4 3 3 2 8" xfId="33364"/>
    <cellStyle name="40% - Accent6 4 3 3 2 9" xfId="33365"/>
    <cellStyle name="40% - Accent6 4 3 3 3" xfId="33366"/>
    <cellStyle name="40% - Accent6 4 3 3 3 2" xfId="33367"/>
    <cellStyle name="40% - Accent6 4 3 3 3 2 2" xfId="33368"/>
    <cellStyle name="40% - Accent6 4 3 3 3 2 3" xfId="33369"/>
    <cellStyle name="40% - Accent6 4 3 3 3 3" xfId="33370"/>
    <cellStyle name="40% - Accent6 4 3 3 3 3 2" xfId="33371"/>
    <cellStyle name="40% - Accent6 4 3 3 3 3 3" xfId="33372"/>
    <cellStyle name="40% - Accent6 4 3 3 3 4" xfId="33373"/>
    <cellStyle name="40% - Accent6 4 3 3 3 4 2" xfId="33374"/>
    <cellStyle name="40% - Accent6 4 3 3 3 5" xfId="33375"/>
    <cellStyle name="40% - Accent6 4 3 3 3 6" xfId="33376"/>
    <cellStyle name="40% - Accent6 4 3 3 4" xfId="33377"/>
    <cellStyle name="40% - Accent6 4 3 3 4 2" xfId="33378"/>
    <cellStyle name="40% - Accent6 4 3 3 4 2 2" xfId="33379"/>
    <cellStyle name="40% - Accent6 4 3 3 4 2 3" xfId="33380"/>
    <cellStyle name="40% - Accent6 4 3 3 4 3" xfId="33381"/>
    <cellStyle name="40% - Accent6 4 3 3 4 3 2" xfId="33382"/>
    <cellStyle name="40% - Accent6 4 3 3 4 3 3" xfId="33383"/>
    <cellStyle name="40% - Accent6 4 3 3 4 4" xfId="33384"/>
    <cellStyle name="40% - Accent6 4 3 3 4 4 2" xfId="33385"/>
    <cellStyle name="40% - Accent6 4 3 3 4 5" xfId="33386"/>
    <cellStyle name="40% - Accent6 4 3 3 4 6" xfId="33387"/>
    <cellStyle name="40% - Accent6 4 3 3 5" xfId="33388"/>
    <cellStyle name="40% - Accent6 4 3 3 5 2" xfId="33389"/>
    <cellStyle name="40% - Accent6 4 3 3 5 2 2" xfId="33390"/>
    <cellStyle name="40% - Accent6 4 3 3 5 2 3" xfId="33391"/>
    <cellStyle name="40% - Accent6 4 3 3 5 3" xfId="33392"/>
    <cellStyle name="40% - Accent6 4 3 3 5 3 2" xfId="33393"/>
    <cellStyle name="40% - Accent6 4 3 3 5 4" xfId="33394"/>
    <cellStyle name="40% - Accent6 4 3 3 5 5" xfId="33395"/>
    <cellStyle name="40% - Accent6 4 3 3 6" xfId="33396"/>
    <cellStyle name="40% - Accent6 4 3 3 6 2" xfId="33397"/>
    <cellStyle name="40% - Accent6 4 3 3 6 3" xfId="33398"/>
    <cellStyle name="40% - Accent6 4 3 3 7" xfId="33399"/>
    <cellStyle name="40% - Accent6 4 3 3 7 2" xfId="33400"/>
    <cellStyle name="40% - Accent6 4 3 3 7 3" xfId="33401"/>
    <cellStyle name="40% - Accent6 4 3 3 8" xfId="33402"/>
    <cellStyle name="40% - Accent6 4 3 3 8 2" xfId="33403"/>
    <cellStyle name="40% - Accent6 4 3 3 9" xfId="33404"/>
    <cellStyle name="40% - Accent6 4 3 4" xfId="2677"/>
    <cellStyle name="40% - Accent6 4 3 4 2" xfId="33405"/>
    <cellStyle name="40% - Accent6 4 3 4 2 2" xfId="33406"/>
    <cellStyle name="40% - Accent6 4 3 4 2 2 2" xfId="33407"/>
    <cellStyle name="40% - Accent6 4 3 4 2 2 3" xfId="33408"/>
    <cellStyle name="40% - Accent6 4 3 4 2 3" xfId="33409"/>
    <cellStyle name="40% - Accent6 4 3 4 2 3 2" xfId="33410"/>
    <cellStyle name="40% - Accent6 4 3 4 2 3 3" xfId="33411"/>
    <cellStyle name="40% - Accent6 4 3 4 2 4" xfId="33412"/>
    <cellStyle name="40% - Accent6 4 3 4 2 4 2" xfId="33413"/>
    <cellStyle name="40% - Accent6 4 3 4 2 5" xfId="33414"/>
    <cellStyle name="40% - Accent6 4 3 4 2 6" xfId="33415"/>
    <cellStyle name="40% - Accent6 4 3 4 3" xfId="33416"/>
    <cellStyle name="40% - Accent6 4 3 4 3 2" xfId="33417"/>
    <cellStyle name="40% - Accent6 4 3 4 3 2 2" xfId="33418"/>
    <cellStyle name="40% - Accent6 4 3 4 3 2 3" xfId="33419"/>
    <cellStyle name="40% - Accent6 4 3 4 3 3" xfId="33420"/>
    <cellStyle name="40% - Accent6 4 3 4 3 3 2" xfId="33421"/>
    <cellStyle name="40% - Accent6 4 3 4 3 3 3" xfId="33422"/>
    <cellStyle name="40% - Accent6 4 3 4 3 4" xfId="33423"/>
    <cellStyle name="40% - Accent6 4 3 4 3 4 2" xfId="33424"/>
    <cellStyle name="40% - Accent6 4 3 4 3 5" xfId="33425"/>
    <cellStyle name="40% - Accent6 4 3 4 3 6" xfId="33426"/>
    <cellStyle name="40% - Accent6 4 3 4 4" xfId="33427"/>
    <cellStyle name="40% - Accent6 4 3 4 4 2" xfId="33428"/>
    <cellStyle name="40% - Accent6 4 3 4 4 2 2" xfId="33429"/>
    <cellStyle name="40% - Accent6 4 3 4 4 2 3" xfId="33430"/>
    <cellStyle name="40% - Accent6 4 3 4 4 3" xfId="33431"/>
    <cellStyle name="40% - Accent6 4 3 4 4 3 2" xfId="33432"/>
    <cellStyle name="40% - Accent6 4 3 4 4 4" xfId="33433"/>
    <cellStyle name="40% - Accent6 4 3 4 4 5" xfId="33434"/>
    <cellStyle name="40% - Accent6 4 3 4 5" xfId="33435"/>
    <cellStyle name="40% - Accent6 4 3 4 5 2" xfId="33436"/>
    <cellStyle name="40% - Accent6 4 3 4 5 3" xfId="33437"/>
    <cellStyle name="40% - Accent6 4 3 4 6" xfId="33438"/>
    <cellStyle name="40% - Accent6 4 3 4 6 2" xfId="33439"/>
    <cellStyle name="40% - Accent6 4 3 4 6 3" xfId="33440"/>
    <cellStyle name="40% - Accent6 4 3 4 7" xfId="33441"/>
    <cellStyle name="40% - Accent6 4 3 4 7 2" xfId="33442"/>
    <cellStyle name="40% - Accent6 4 3 4 8" xfId="33443"/>
    <cellStyle name="40% - Accent6 4 3 4 9" xfId="33444"/>
    <cellStyle name="40% - Accent6 4 3 5" xfId="8920"/>
    <cellStyle name="40% - Accent6 4 3 5 2" xfId="33445"/>
    <cellStyle name="40% - Accent6 4 3 5 2 2" xfId="33446"/>
    <cellStyle name="40% - Accent6 4 3 5 2 2 2" xfId="33447"/>
    <cellStyle name="40% - Accent6 4 3 5 2 2 3" xfId="33448"/>
    <cellStyle name="40% - Accent6 4 3 5 2 3" xfId="33449"/>
    <cellStyle name="40% - Accent6 4 3 5 2 3 2" xfId="33450"/>
    <cellStyle name="40% - Accent6 4 3 5 2 3 3" xfId="33451"/>
    <cellStyle name="40% - Accent6 4 3 5 2 4" xfId="33452"/>
    <cellStyle name="40% - Accent6 4 3 5 2 4 2" xfId="33453"/>
    <cellStyle name="40% - Accent6 4 3 5 2 5" xfId="33454"/>
    <cellStyle name="40% - Accent6 4 3 5 2 6" xfId="33455"/>
    <cellStyle name="40% - Accent6 4 3 5 3" xfId="33456"/>
    <cellStyle name="40% - Accent6 4 3 5 3 2" xfId="33457"/>
    <cellStyle name="40% - Accent6 4 3 5 3 2 2" xfId="33458"/>
    <cellStyle name="40% - Accent6 4 3 5 3 2 3" xfId="33459"/>
    <cellStyle name="40% - Accent6 4 3 5 3 3" xfId="33460"/>
    <cellStyle name="40% - Accent6 4 3 5 3 3 2" xfId="33461"/>
    <cellStyle name="40% - Accent6 4 3 5 3 3 3" xfId="33462"/>
    <cellStyle name="40% - Accent6 4 3 5 3 4" xfId="33463"/>
    <cellStyle name="40% - Accent6 4 3 5 3 4 2" xfId="33464"/>
    <cellStyle name="40% - Accent6 4 3 5 3 5" xfId="33465"/>
    <cellStyle name="40% - Accent6 4 3 5 3 6" xfId="33466"/>
    <cellStyle name="40% - Accent6 4 3 5 4" xfId="33467"/>
    <cellStyle name="40% - Accent6 4 3 5 4 2" xfId="33468"/>
    <cellStyle name="40% - Accent6 4 3 5 4 2 2" xfId="33469"/>
    <cellStyle name="40% - Accent6 4 3 5 4 2 3" xfId="33470"/>
    <cellStyle name="40% - Accent6 4 3 5 4 3" xfId="33471"/>
    <cellStyle name="40% - Accent6 4 3 5 4 3 2" xfId="33472"/>
    <cellStyle name="40% - Accent6 4 3 5 4 4" xfId="33473"/>
    <cellStyle name="40% - Accent6 4 3 5 4 5" xfId="33474"/>
    <cellStyle name="40% - Accent6 4 3 5 5" xfId="33475"/>
    <cellStyle name="40% - Accent6 4 3 5 5 2" xfId="33476"/>
    <cellStyle name="40% - Accent6 4 3 5 5 3" xfId="33477"/>
    <cellStyle name="40% - Accent6 4 3 5 6" xfId="33478"/>
    <cellStyle name="40% - Accent6 4 3 5 6 2" xfId="33479"/>
    <cellStyle name="40% - Accent6 4 3 5 6 3" xfId="33480"/>
    <cellStyle name="40% - Accent6 4 3 5 7" xfId="33481"/>
    <cellStyle name="40% - Accent6 4 3 5 7 2" xfId="33482"/>
    <cellStyle name="40% - Accent6 4 3 5 8" xfId="33483"/>
    <cellStyle name="40% - Accent6 4 3 5 9" xfId="33484"/>
    <cellStyle name="40% - Accent6 4 3 6" xfId="33485"/>
    <cellStyle name="40% - Accent6 4 3 6 2" xfId="33486"/>
    <cellStyle name="40% - Accent6 4 3 6 2 2" xfId="33487"/>
    <cellStyle name="40% - Accent6 4 3 6 2 3" xfId="33488"/>
    <cellStyle name="40% - Accent6 4 3 6 3" xfId="33489"/>
    <cellStyle name="40% - Accent6 4 3 6 3 2" xfId="33490"/>
    <cellStyle name="40% - Accent6 4 3 6 3 3" xfId="33491"/>
    <cellStyle name="40% - Accent6 4 3 6 4" xfId="33492"/>
    <cellStyle name="40% - Accent6 4 3 6 4 2" xfId="33493"/>
    <cellStyle name="40% - Accent6 4 3 6 5" xfId="33494"/>
    <cellStyle name="40% - Accent6 4 3 6 6" xfId="33495"/>
    <cellStyle name="40% - Accent6 4 3 7" xfId="33496"/>
    <cellStyle name="40% - Accent6 4 3 7 2" xfId="33497"/>
    <cellStyle name="40% - Accent6 4 3 7 2 2" xfId="33498"/>
    <cellStyle name="40% - Accent6 4 3 7 2 3" xfId="33499"/>
    <cellStyle name="40% - Accent6 4 3 7 3" xfId="33500"/>
    <cellStyle name="40% - Accent6 4 3 7 3 2" xfId="33501"/>
    <cellStyle name="40% - Accent6 4 3 7 3 3" xfId="33502"/>
    <cellStyle name="40% - Accent6 4 3 7 4" xfId="33503"/>
    <cellStyle name="40% - Accent6 4 3 7 4 2" xfId="33504"/>
    <cellStyle name="40% - Accent6 4 3 7 5" xfId="33505"/>
    <cellStyle name="40% - Accent6 4 3 7 6" xfId="33506"/>
    <cellStyle name="40% - Accent6 4 3 8" xfId="33507"/>
    <cellStyle name="40% - Accent6 4 3 8 2" xfId="33508"/>
    <cellStyle name="40% - Accent6 4 3 8 2 2" xfId="33509"/>
    <cellStyle name="40% - Accent6 4 3 8 2 3" xfId="33510"/>
    <cellStyle name="40% - Accent6 4 3 8 3" xfId="33511"/>
    <cellStyle name="40% - Accent6 4 3 8 3 2" xfId="33512"/>
    <cellStyle name="40% - Accent6 4 3 8 4" xfId="33513"/>
    <cellStyle name="40% - Accent6 4 3 8 5" xfId="33514"/>
    <cellStyle name="40% - Accent6 4 3 9" xfId="33515"/>
    <cellStyle name="40% - Accent6 4 3 9 2" xfId="33516"/>
    <cellStyle name="40% - Accent6 4 3 9 3" xfId="33517"/>
    <cellStyle name="40% - Accent6 4 4" xfId="2678"/>
    <cellStyle name="40% - Accent6 4 4 10" xfId="33518"/>
    <cellStyle name="40% - Accent6 4 4 10 2" xfId="33519"/>
    <cellStyle name="40% - Accent6 4 4 11" xfId="33520"/>
    <cellStyle name="40% - Accent6 4 4 12" xfId="33521"/>
    <cellStyle name="40% - Accent6 4 4 2" xfId="2679"/>
    <cellStyle name="40% - Accent6 4 4 2 10" xfId="33522"/>
    <cellStyle name="40% - Accent6 4 4 2 2" xfId="2680"/>
    <cellStyle name="40% - Accent6 4 4 2 2 2" xfId="33523"/>
    <cellStyle name="40% - Accent6 4 4 2 2 2 2" xfId="33524"/>
    <cellStyle name="40% - Accent6 4 4 2 2 2 2 2" xfId="33525"/>
    <cellStyle name="40% - Accent6 4 4 2 2 2 2 3" xfId="33526"/>
    <cellStyle name="40% - Accent6 4 4 2 2 2 3" xfId="33527"/>
    <cellStyle name="40% - Accent6 4 4 2 2 2 3 2" xfId="33528"/>
    <cellStyle name="40% - Accent6 4 4 2 2 2 3 3" xfId="33529"/>
    <cellStyle name="40% - Accent6 4 4 2 2 2 4" xfId="33530"/>
    <cellStyle name="40% - Accent6 4 4 2 2 2 4 2" xfId="33531"/>
    <cellStyle name="40% - Accent6 4 4 2 2 2 5" xfId="33532"/>
    <cellStyle name="40% - Accent6 4 4 2 2 2 6" xfId="33533"/>
    <cellStyle name="40% - Accent6 4 4 2 2 3" xfId="33534"/>
    <cellStyle name="40% - Accent6 4 4 2 2 3 2" xfId="33535"/>
    <cellStyle name="40% - Accent6 4 4 2 2 3 2 2" xfId="33536"/>
    <cellStyle name="40% - Accent6 4 4 2 2 3 2 3" xfId="33537"/>
    <cellStyle name="40% - Accent6 4 4 2 2 3 3" xfId="33538"/>
    <cellStyle name="40% - Accent6 4 4 2 2 3 3 2" xfId="33539"/>
    <cellStyle name="40% - Accent6 4 4 2 2 3 3 3" xfId="33540"/>
    <cellStyle name="40% - Accent6 4 4 2 2 3 4" xfId="33541"/>
    <cellStyle name="40% - Accent6 4 4 2 2 3 4 2" xfId="33542"/>
    <cellStyle name="40% - Accent6 4 4 2 2 3 5" xfId="33543"/>
    <cellStyle name="40% - Accent6 4 4 2 2 3 6" xfId="33544"/>
    <cellStyle name="40% - Accent6 4 4 2 2 4" xfId="33545"/>
    <cellStyle name="40% - Accent6 4 4 2 2 4 2" xfId="33546"/>
    <cellStyle name="40% - Accent6 4 4 2 2 4 2 2" xfId="33547"/>
    <cellStyle name="40% - Accent6 4 4 2 2 4 2 3" xfId="33548"/>
    <cellStyle name="40% - Accent6 4 4 2 2 4 3" xfId="33549"/>
    <cellStyle name="40% - Accent6 4 4 2 2 4 3 2" xfId="33550"/>
    <cellStyle name="40% - Accent6 4 4 2 2 4 4" xfId="33551"/>
    <cellStyle name="40% - Accent6 4 4 2 2 4 5" xfId="33552"/>
    <cellStyle name="40% - Accent6 4 4 2 2 5" xfId="33553"/>
    <cellStyle name="40% - Accent6 4 4 2 2 5 2" xfId="33554"/>
    <cellStyle name="40% - Accent6 4 4 2 2 5 3" xfId="33555"/>
    <cellStyle name="40% - Accent6 4 4 2 2 6" xfId="33556"/>
    <cellStyle name="40% - Accent6 4 4 2 2 6 2" xfId="33557"/>
    <cellStyle name="40% - Accent6 4 4 2 2 6 3" xfId="33558"/>
    <cellStyle name="40% - Accent6 4 4 2 2 7" xfId="33559"/>
    <cellStyle name="40% - Accent6 4 4 2 2 7 2" xfId="33560"/>
    <cellStyle name="40% - Accent6 4 4 2 2 8" xfId="33561"/>
    <cellStyle name="40% - Accent6 4 4 2 2 9" xfId="33562"/>
    <cellStyle name="40% - Accent6 4 4 2 3" xfId="33563"/>
    <cellStyle name="40% - Accent6 4 4 2 3 2" xfId="33564"/>
    <cellStyle name="40% - Accent6 4 4 2 3 2 2" xfId="33565"/>
    <cellStyle name="40% - Accent6 4 4 2 3 2 3" xfId="33566"/>
    <cellStyle name="40% - Accent6 4 4 2 3 3" xfId="33567"/>
    <cellStyle name="40% - Accent6 4 4 2 3 3 2" xfId="33568"/>
    <cellStyle name="40% - Accent6 4 4 2 3 3 3" xfId="33569"/>
    <cellStyle name="40% - Accent6 4 4 2 3 4" xfId="33570"/>
    <cellStyle name="40% - Accent6 4 4 2 3 4 2" xfId="33571"/>
    <cellStyle name="40% - Accent6 4 4 2 3 5" xfId="33572"/>
    <cellStyle name="40% - Accent6 4 4 2 3 6" xfId="33573"/>
    <cellStyle name="40% - Accent6 4 4 2 4" xfId="33574"/>
    <cellStyle name="40% - Accent6 4 4 2 4 2" xfId="33575"/>
    <cellStyle name="40% - Accent6 4 4 2 4 2 2" xfId="33576"/>
    <cellStyle name="40% - Accent6 4 4 2 4 2 3" xfId="33577"/>
    <cellStyle name="40% - Accent6 4 4 2 4 3" xfId="33578"/>
    <cellStyle name="40% - Accent6 4 4 2 4 3 2" xfId="33579"/>
    <cellStyle name="40% - Accent6 4 4 2 4 3 3" xfId="33580"/>
    <cellStyle name="40% - Accent6 4 4 2 4 4" xfId="33581"/>
    <cellStyle name="40% - Accent6 4 4 2 4 4 2" xfId="33582"/>
    <cellStyle name="40% - Accent6 4 4 2 4 5" xfId="33583"/>
    <cellStyle name="40% - Accent6 4 4 2 4 6" xfId="33584"/>
    <cellStyle name="40% - Accent6 4 4 2 5" xfId="33585"/>
    <cellStyle name="40% - Accent6 4 4 2 5 2" xfId="33586"/>
    <cellStyle name="40% - Accent6 4 4 2 5 2 2" xfId="33587"/>
    <cellStyle name="40% - Accent6 4 4 2 5 2 3" xfId="33588"/>
    <cellStyle name="40% - Accent6 4 4 2 5 3" xfId="33589"/>
    <cellStyle name="40% - Accent6 4 4 2 5 3 2" xfId="33590"/>
    <cellStyle name="40% - Accent6 4 4 2 5 4" xfId="33591"/>
    <cellStyle name="40% - Accent6 4 4 2 5 5" xfId="33592"/>
    <cellStyle name="40% - Accent6 4 4 2 6" xfId="33593"/>
    <cellStyle name="40% - Accent6 4 4 2 6 2" xfId="33594"/>
    <cellStyle name="40% - Accent6 4 4 2 6 3" xfId="33595"/>
    <cellStyle name="40% - Accent6 4 4 2 7" xfId="33596"/>
    <cellStyle name="40% - Accent6 4 4 2 7 2" xfId="33597"/>
    <cellStyle name="40% - Accent6 4 4 2 7 3" xfId="33598"/>
    <cellStyle name="40% - Accent6 4 4 2 8" xfId="33599"/>
    <cellStyle name="40% - Accent6 4 4 2 8 2" xfId="33600"/>
    <cellStyle name="40% - Accent6 4 4 2 9" xfId="33601"/>
    <cellStyle name="40% - Accent6 4 4 3" xfId="2681"/>
    <cellStyle name="40% - Accent6 4 4 3 2" xfId="33602"/>
    <cellStyle name="40% - Accent6 4 4 3 2 2" xfId="33603"/>
    <cellStyle name="40% - Accent6 4 4 3 2 2 2" xfId="33604"/>
    <cellStyle name="40% - Accent6 4 4 3 2 2 3" xfId="33605"/>
    <cellStyle name="40% - Accent6 4 4 3 2 3" xfId="33606"/>
    <cellStyle name="40% - Accent6 4 4 3 2 3 2" xfId="33607"/>
    <cellStyle name="40% - Accent6 4 4 3 2 3 3" xfId="33608"/>
    <cellStyle name="40% - Accent6 4 4 3 2 4" xfId="33609"/>
    <cellStyle name="40% - Accent6 4 4 3 2 4 2" xfId="33610"/>
    <cellStyle name="40% - Accent6 4 4 3 2 5" xfId="33611"/>
    <cellStyle name="40% - Accent6 4 4 3 2 6" xfId="33612"/>
    <cellStyle name="40% - Accent6 4 4 3 3" xfId="33613"/>
    <cellStyle name="40% - Accent6 4 4 3 3 2" xfId="33614"/>
    <cellStyle name="40% - Accent6 4 4 3 3 2 2" xfId="33615"/>
    <cellStyle name="40% - Accent6 4 4 3 3 2 3" xfId="33616"/>
    <cellStyle name="40% - Accent6 4 4 3 3 3" xfId="33617"/>
    <cellStyle name="40% - Accent6 4 4 3 3 3 2" xfId="33618"/>
    <cellStyle name="40% - Accent6 4 4 3 3 3 3" xfId="33619"/>
    <cellStyle name="40% - Accent6 4 4 3 3 4" xfId="33620"/>
    <cellStyle name="40% - Accent6 4 4 3 3 4 2" xfId="33621"/>
    <cellStyle name="40% - Accent6 4 4 3 3 5" xfId="33622"/>
    <cellStyle name="40% - Accent6 4 4 3 3 6" xfId="33623"/>
    <cellStyle name="40% - Accent6 4 4 3 4" xfId="33624"/>
    <cellStyle name="40% - Accent6 4 4 3 4 2" xfId="33625"/>
    <cellStyle name="40% - Accent6 4 4 3 4 2 2" xfId="33626"/>
    <cellStyle name="40% - Accent6 4 4 3 4 2 3" xfId="33627"/>
    <cellStyle name="40% - Accent6 4 4 3 4 3" xfId="33628"/>
    <cellStyle name="40% - Accent6 4 4 3 4 3 2" xfId="33629"/>
    <cellStyle name="40% - Accent6 4 4 3 4 4" xfId="33630"/>
    <cellStyle name="40% - Accent6 4 4 3 4 5" xfId="33631"/>
    <cellStyle name="40% - Accent6 4 4 3 5" xfId="33632"/>
    <cellStyle name="40% - Accent6 4 4 3 5 2" xfId="33633"/>
    <cellStyle name="40% - Accent6 4 4 3 5 3" xfId="33634"/>
    <cellStyle name="40% - Accent6 4 4 3 6" xfId="33635"/>
    <cellStyle name="40% - Accent6 4 4 3 6 2" xfId="33636"/>
    <cellStyle name="40% - Accent6 4 4 3 6 3" xfId="33637"/>
    <cellStyle name="40% - Accent6 4 4 3 7" xfId="33638"/>
    <cellStyle name="40% - Accent6 4 4 3 7 2" xfId="33639"/>
    <cellStyle name="40% - Accent6 4 4 3 8" xfId="33640"/>
    <cellStyle name="40% - Accent6 4 4 3 9" xfId="33641"/>
    <cellStyle name="40% - Accent6 4 4 4" xfId="33642"/>
    <cellStyle name="40% - Accent6 4 4 4 2" xfId="33643"/>
    <cellStyle name="40% - Accent6 4 4 4 2 2" xfId="33644"/>
    <cellStyle name="40% - Accent6 4 4 4 2 2 2" xfId="33645"/>
    <cellStyle name="40% - Accent6 4 4 4 2 2 3" xfId="33646"/>
    <cellStyle name="40% - Accent6 4 4 4 2 3" xfId="33647"/>
    <cellStyle name="40% - Accent6 4 4 4 2 3 2" xfId="33648"/>
    <cellStyle name="40% - Accent6 4 4 4 2 3 3" xfId="33649"/>
    <cellStyle name="40% - Accent6 4 4 4 2 4" xfId="33650"/>
    <cellStyle name="40% - Accent6 4 4 4 2 4 2" xfId="33651"/>
    <cellStyle name="40% - Accent6 4 4 4 2 5" xfId="33652"/>
    <cellStyle name="40% - Accent6 4 4 4 2 6" xfId="33653"/>
    <cellStyle name="40% - Accent6 4 4 4 3" xfId="33654"/>
    <cellStyle name="40% - Accent6 4 4 4 3 2" xfId="33655"/>
    <cellStyle name="40% - Accent6 4 4 4 3 2 2" xfId="33656"/>
    <cellStyle name="40% - Accent6 4 4 4 3 2 3" xfId="33657"/>
    <cellStyle name="40% - Accent6 4 4 4 3 3" xfId="33658"/>
    <cellStyle name="40% - Accent6 4 4 4 3 3 2" xfId="33659"/>
    <cellStyle name="40% - Accent6 4 4 4 3 3 3" xfId="33660"/>
    <cellStyle name="40% - Accent6 4 4 4 3 4" xfId="33661"/>
    <cellStyle name="40% - Accent6 4 4 4 3 4 2" xfId="33662"/>
    <cellStyle name="40% - Accent6 4 4 4 3 5" xfId="33663"/>
    <cellStyle name="40% - Accent6 4 4 4 3 6" xfId="33664"/>
    <cellStyle name="40% - Accent6 4 4 4 4" xfId="33665"/>
    <cellStyle name="40% - Accent6 4 4 4 4 2" xfId="33666"/>
    <cellStyle name="40% - Accent6 4 4 4 4 2 2" xfId="33667"/>
    <cellStyle name="40% - Accent6 4 4 4 4 2 3" xfId="33668"/>
    <cellStyle name="40% - Accent6 4 4 4 4 3" xfId="33669"/>
    <cellStyle name="40% - Accent6 4 4 4 4 3 2" xfId="33670"/>
    <cellStyle name="40% - Accent6 4 4 4 4 4" xfId="33671"/>
    <cellStyle name="40% - Accent6 4 4 4 4 5" xfId="33672"/>
    <cellStyle name="40% - Accent6 4 4 4 5" xfId="33673"/>
    <cellStyle name="40% - Accent6 4 4 4 5 2" xfId="33674"/>
    <cellStyle name="40% - Accent6 4 4 4 5 3" xfId="33675"/>
    <cellStyle name="40% - Accent6 4 4 4 6" xfId="33676"/>
    <cellStyle name="40% - Accent6 4 4 4 6 2" xfId="33677"/>
    <cellStyle name="40% - Accent6 4 4 4 6 3" xfId="33678"/>
    <cellStyle name="40% - Accent6 4 4 4 7" xfId="33679"/>
    <cellStyle name="40% - Accent6 4 4 4 7 2" xfId="33680"/>
    <cellStyle name="40% - Accent6 4 4 4 8" xfId="33681"/>
    <cellStyle name="40% - Accent6 4 4 4 9" xfId="33682"/>
    <cellStyle name="40% - Accent6 4 4 5" xfId="33683"/>
    <cellStyle name="40% - Accent6 4 4 5 2" xfId="33684"/>
    <cellStyle name="40% - Accent6 4 4 5 2 2" xfId="33685"/>
    <cellStyle name="40% - Accent6 4 4 5 2 3" xfId="33686"/>
    <cellStyle name="40% - Accent6 4 4 5 3" xfId="33687"/>
    <cellStyle name="40% - Accent6 4 4 5 3 2" xfId="33688"/>
    <cellStyle name="40% - Accent6 4 4 5 3 3" xfId="33689"/>
    <cellStyle name="40% - Accent6 4 4 5 4" xfId="33690"/>
    <cellStyle name="40% - Accent6 4 4 5 4 2" xfId="33691"/>
    <cellStyle name="40% - Accent6 4 4 5 5" xfId="33692"/>
    <cellStyle name="40% - Accent6 4 4 5 6" xfId="33693"/>
    <cellStyle name="40% - Accent6 4 4 6" xfId="33694"/>
    <cellStyle name="40% - Accent6 4 4 6 2" xfId="33695"/>
    <cellStyle name="40% - Accent6 4 4 6 2 2" xfId="33696"/>
    <cellStyle name="40% - Accent6 4 4 6 2 3" xfId="33697"/>
    <cellStyle name="40% - Accent6 4 4 6 3" xfId="33698"/>
    <cellStyle name="40% - Accent6 4 4 6 3 2" xfId="33699"/>
    <cellStyle name="40% - Accent6 4 4 6 3 3" xfId="33700"/>
    <cellStyle name="40% - Accent6 4 4 6 4" xfId="33701"/>
    <cellStyle name="40% - Accent6 4 4 6 4 2" xfId="33702"/>
    <cellStyle name="40% - Accent6 4 4 6 5" xfId="33703"/>
    <cellStyle name="40% - Accent6 4 4 6 6" xfId="33704"/>
    <cellStyle name="40% - Accent6 4 4 7" xfId="33705"/>
    <cellStyle name="40% - Accent6 4 4 7 2" xfId="33706"/>
    <cellStyle name="40% - Accent6 4 4 7 2 2" xfId="33707"/>
    <cellStyle name="40% - Accent6 4 4 7 2 3" xfId="33708"/>
    <cellStyle name="40% - Accent6 4 4 7 3" xfId="33709"/>
    <cellStyle name="40% - Accent6 4 4 7 3 2" xfId="33710"/>
    <cellStyle name="40% - Accent6 4 4 7 4" xfId="33711"/>
    <cellStyle name="40% - Accent6 4 4 7 5" xfId="33712"/>
    <cellStyle name="40% - Accent6 4 4 8" xfId="33713"/>
    <cellStyle name="40% - Accent6 4 4 8 2" xfId="33714"/>
    <cellStyle name="40% - Accent6 4 4 8 3" xfId="33715"/>
    <cellStyle name="40% - Accent6 4 4 9" xfId="33716"/>
    <cellStyle name="40% - Accent6 4 4 9 2" xfId="33717"/>
    <cellStyle name="40% - Accent6 4 4 9 3" xfId="33718"/>
    <cellStyle name="40% - Accent6 4 5" xfId="2682"/>
    <cellStyle name="40% - Accent6 4 5 10" xfId="33719"/>
    <cellStyle name="40% - Accent6 4 5 2" xfId="2683"/>
    <cellStyle name="40% - Accent6 4 5 2 2" xfId="33720"/>
    <cellStyle name="40% - Accent6 4 5 2 2 2" xfId="33721"/>
    <cellStyle name="40% - Accent6 4 5 2 2 2 2" xfId="33722"/>
    <cellStyle name="40% - Accent6 4 5 2 2 2 3" xfId="33723"/>
    <cellStyle name="40% - Accent6 4 5 2 2 3" xfId="33724"/>
    <cellStyle name="40% - Accent6 4 5 2 2 3 2" xfId="33725"/>
    <cellStyle name="40% - Accent6 4 5 2 2 3 3" xfId="33726"/>
    <cellStyle name="40% - Accent6 4 5 2 2 4" xfId="33727"/>
    <cellStyle name="40% - Accent6 4 5 2 2 4 2" xfId="33728"/>
    <cellStyle name="40% - Accent6 4 5 2 2 5" xfId="33729"/>
    <cellStyle name="40% - Accent6 4 5 2 2 6" xfId="33730"/>
    <cellStyle name="40% - Accent6 4 5 2 3" xfId="33731"/>
    <cellStyle name="40% - Accent6 4 5 2 3 2" xfId="33732"/>
    <cellStyle name="40% - Accent6 4 5 2 3 2 2" xfId="33733"/>
    <cellStyle name="40% - Accent6 4 5 2 3 2 3" xfId="33734"/>
    <cellStyle name="40% - Accent6 4 5 2 3 3" xfId="33735"/>
    <cellStyle name="40% - Accent6 4 5 2 3 3 2" xfId="33736"/>
    <cellStyle name="40% - Accent6 4 5 2 3 3 3" xfId="33737"/>
    <cellStyle name="40% - Accent6 4 5 2 3 4" xfId="33738"/>
    <cellStyle name="40% - Accent6 4 5 2 3 4 2" xfId="33739"/>
    <cellStyle name="40% - Accent6 4 5 2 3 5" xfId="33740"/>
    <cellStyle name="40% - Accent6 4 5 2 3 6" xfId="33741"/>
    <cellStyle name="40% - Accent6 4 5 2 4" xfId="33742"/>
    <cellStyle name="40% - Accent6 4 5 2 4 2" xfId="33743"/>
    <cellStyle name="40% - Accent6 4 5 2 4 2 2" xfId="33744"/>
    <cellStyle name="40% - Accent6 4 5 2 4 2 3" xfId="33745"/>
    <cellStyle name="40% - Accent6 4 5 2 4 3" xfId="33746"/>
    <cellStyle name="40% - Accent6 4 5 2 4 3 2" xfId="33747"/>
    <cellStyle name="40% - Accent6 4 5 2 4 4" xfId="33748"/>
    <cellStyle name="40% - Accent6 4 5 2 4 5" xfId="33749"/>
    <cellStyle name="40% - Accent6 4 5 2 5" xfId="33750"/>
    <cellStyle name="40% - Accent6 4 5 2 5 2" xfId="33751"/>
    <cellStyle name="40% - Accent6 4 5 2 5 3" xfId="33752"/>
    <cellStyle name="40% - Accent6 4 5 2 6" xfId="33753"/>
    <cellStyle name="40% - Accent6 4 5 2 6 2" xfId="33754"/>
    <cellStyle name="40% - Accent6 4 5 2 6 3" xfId="33755"/>
    <cellStyle name="40% - Accent6 4 5 2 7" xfId="33756"/>
    <cellStyle name="40% - Accent6 4 5 2 7 2" xfId="33757"/>
    <cellStyle name="40% - Accent6 4 5 2 8" xfId="33758"/>
    <cellStyle name="40% - Accent6 4 5 2 9" xfId="33759"/>
    <cellStyle name="40% - Accent6 4 5 3" xfId="33760"/>
    <cellStyle name="40% - Accent6 4 5 3 2" xfId="33761"/>
    <cellStyle name="40% - Accent6 4 5 3 2 2" xfId="33762"/>
    <cellStyle name="40% - Accent6 4 5 3 2 3" xfId="33763"/>
    <cellStyle name="40% - Accent6 4 5 3 3" xfId="33764"/>
    <cellStyle name="40% - Accent6 4 5 3 3 2" xfId="33765"/>
    <cellStyle name="40% - Accent6 4 5 3 3 3" xfId="33766"/>
    <cellStyle name="40% - Accent6 4 5 3 4" xfId="33767"/>
    <cellStyle name="40% - Accent6 4 5 3 4 2" xfId="33768"/>
    <cellStyle name="40% - Accent6 4 5 3 5" xfId="33769"/>
    <cellStyle name="40% - Accent6 4 5 3 6" xfId="33770"/>
    <cellStyle name="40% - Accent6 4 5 4" xfId="33771"/>
    <cellStyle name="40% - Accent6 4 5 4 2" xfId="33772"/>
    <cellStyle name="40% - Accent6 4 5 4 2 2" xfId="33773"/>
    <cellStyle name="40% - Accent6 4 5 4 2 3" xfId="33774"/>
    <cellStyle name="40% - Accent6 4 5 4 3" xfId="33775"/>
    <cellStyle name="40% - Accent6 4 5 4 3 2" xfId="33776"/>
    <cellStyle name="40% - Accent6 4 5 4 3 3" xfId="33777"/>
    <cellStyle name="40% - Accent6 4 5 4 4" xfId="33778"/>
    <cellStyle name="40% - Accent6 4 5 4 4 2" xfId="33779"/>
    <cellStyle name="40% - Accent6 4 5 4 5" xfId="33780"/>
    <cellStyle name="40% - Accent6 4 5 4 6" xfId="33781"/>
    <cellStyle name="40% - Accent6 4 5 5" xfId="33782"/>
    <cellStyle name="40% - Accent6 4 5 5 2" xfId="33783"/>
    <cellStyle name="40% - Accent6 4 5 5 2 2" xfId="33784"/>
    <cellStyle name="40% - Accent6 4 5 5 2 3" xfId="33785"/>
    <cellStyle name="40% - Accent6 4 5 5 3" xfId="33786"/>
    <cellStyle name="40% - Accent6 4 5 5 3 2" xfId="33787"/>
    <cellStyle name="40% - Accent6 4 5 5 4" xfId="33788"/>
    <cellStyle name="40% - Accent6 4 5 5 5" xfId="33789"/>
    <cellStyle name="40% - Accent6 4 5 6" xfId="33790"/>
    <cellStyle name="40% - Accent6 4 5 6 2" xfId="33791"/>
    <cellStyle name="40% - Accent6 4 5 6 3" xfId="33792"/>
    <cellStyle name="40% - Accent6 4 5 7" xfId="33793"/>
    <cellStyle name="40% - Accent6 4 5 7 2" xfId="33794"/>
    <cellStyle name="40% - Accent6 4 5 7 3" xfId="33795"/>
    <cellStyle name="40% - Accent6 4 5 8" xfId="33796"/>
    <cellStyle name="40% - Accent6 4 5 8 2" xfId="33797"/>
    <cellStyle name="40% - Accent6 4 5 9" xfId="33798"/>
    <cellStyle name="40% - Accent6 4 6" xfId="2684"/>
    <cellStyle name="40% - Accent6 4 6 2" xfId="33799"/>
    <cellStyle name="40% - Accent6 4 6 2 2" xfId="33800"/>
    <cellStyle name="40% - Accent6 4 6 2 2 2" xfId="33801"/>
    <cellStyle name="40% - Accent6 4 6 2 2 3" xfId="33802"/>
    <cellStyle name="40% - Accent6 4 6 2 3" xfId="33803"/>
    <cellStyle name="40% - Accent6 4 6 2 3 2" xfId="33804"/>
    <cellStyle name="40% - Accent6 4 6 2 3 3" xfId="33805"/>
    <cellStyle name="40% - Accent6 4 6 2 4" xfId="33806"/>
    <cellStyle name="40% - Accent6 4 6 2 4 2" xfId="33807"/>
    <cellStyle name="40% - Accent6 4 6 2 5" xfId="33808"/>
    <cellStyle name="40% - Accent6 4 6 2 6" xfId="33809"/>
    <cellStyle name="40% - Accent6 4 6 3" xfId="33810"/>
    <cellStyle name="40% - Accent6 4 6 3 2" xfId="33811"/>
    <cellStyle name="40% - Accent6 4 6 3 2 2" xfId="33812"/>
    <cellStyle name="40% - Accent6 4 6 3 2 3" xfId="33813"/>
    <cellStyle name="40% - Accent6 4 6 3 3" xfId="33814"/>
    <cellStyle name="40% - Accent6 4 6 3 3 2" xfId="33815"/>
    <cellStyle name="40% - Accent6 4 6 3 3 3" xfId="33816"/>
    <cellStyle name="40% - Accent6 4 6 3 4" xfId="33817"/>
    <cellStyle name="40% - Accent6 4 6 3 4 2" xfId="33818"/>
    <cellStyle name="40% - Accent6 4 6 3 5" xfId="33819"/>
    <cellStyle name="40% - Accent6 4 6 3 6" xfId="33820"/>
    <cellStyle name="40% - Accent6 4 6 4" xfId="33821"/>
    <cellStyle name="40% - Accent6 4 6 4 2" xfId="33822"/>
    <cellStyle name="40% - Accent6 4 6 4 2 2" xfId="33823"/>
    <cellStyle name="40% - Accent6 4 6 4 2 3" xfId="33824"/>
    <cellStyle name="40% - Accent6 4 6 4 3" xfId="33825"/>
    <cellStyle name="40% - Accent6 4 6 4 3 2" xfId="33826"/>
    <cellStyle name="40% - Accent6 4 6 4 4" xfId="33827"/>
    <cellStyle name="40% - Accent6 4 6 4 5" xfId="33828"/>
    <cellStyle name="40% - Accent6 4 6 5" xfId="33829"/>
    <cellStyle name="40% - Accent6 4 6 5 2" xfId="33830"/>
    <cellStyle name="40% - Accent6 4 6 5 3" xfId="33831"/>
    <cellStyle name="40% - Accent6 4 6 6" xfId="33832"/>
    <cellStyle name="40% - Accent6 4 6 6 2" xfId="33833"/>
    <cellStyle name="40% - Accent6 4 6 6 3" xfId="33834"/>
    <cellStyle name="40% - Accent6 4 6 7" xfId="33835"/>
    <cellStyle name="40% - Accent6 4 6 7 2" xfId="33836"/>
    <cellStyle name="40% - Accent6 4 6 8" xfId="33837"/>
    <cellStyle name="40% - Accent6 4 6 9" xfId="33838"/>
    <cellStyle name="40% - Accent6 4 7" xfId="13649"/>
    <cellStyle name="40% - Accent6 4 7 2" xfId="33839"/>
    <cellStyle name="40% - Accent6 4 7 2 2" xfId="33840"/>
    <cellStyle name="40% - Accent6 4 7 2 2 2" xfId="33841"/>
    <cellStyle name="40% - Accent6 4 7 2 2 3" xfId="33842"/>
    <cellStyle name="40% - Accent6 4 7 2 3" xfId="33843"/>
    <cellStyle name="40% - Accent6 4 7 2 3 2" xfId="33844"/>
    <cellStyle name="40% - Accent6 4 7 2 3 3" xfId="33845"/>
    <cellStyle name="40% - Accent6 4 7 2 4" xfId="33846"/>
    <cellStyle name="40% - Accent6 4 7 2 4 2" xfId="33847"/>
    <cellStyle name="40% - Accent6 4 7 2 5" xfId="33848"/>
    <cellStyle name="40% - Accent6 4 7 2 6" xfId="33849"/>
    <cellStyle name="40% - Accent6 4 7 3" xfId="33850"/>
    <cellStyle name="40% - Accent6 4 7 3 2" xfId="33851"/>
    <cellStyle name="40% - Accent6 4 7 3 2 2" xfId="33852"/>
    <cellStyle name="40% - Accent6 4 7 3 2 3" xfId="33853"/>
    <cellStyle name="40% - Accent6 4 7 3 3" xfId="33854"/>
    <cellStyle name="40% - Accent6 4 7 3 3 2" xfId="33855"/>
    <cellStyle name="40% - Accent6 4 7 3 3 3" xfId="33856"/>
    <cellStyle name="40% - Accent6 4 7 3 4" xfId="33857"/>
    <cellStyle name="40% - Accent6 4 7 3 4 2" xfId="33858"/>
    <cellStyle name="40% - Accent6 4 7 3 5" xfId="33859"/>
    <cellStyle name="40% - Accent6 4 7 3 6" xfId="33860"/>
    <cellStyle name="40% - Accent6 4 7 4" xfId="33861"/>
    <cellStyle name="40% - Accent6 4 7 4 2" xfId="33862"/>
    <cellStyle name="40% - Accent6 4 7 4 2 2" xfId="33863"/>
    <cellStyle name="40% - Accent6 4 7 4 2 3" xfId="33864"/>
    <cellStyle name="40% - Accent6 4 7 4 3" xfId="33865"/>
    <cellStyle name="40% - Accent6 4 7 4 3 2" xfId="33866"/>
    <cellStyle name="40% - Accent6 4 7 4 4" xfId="33867"/>
    <cellStyle name="40% - Accent6 4 7 4 5" xfId="33868"/>
    <cellStyle name="40% - Accent6 4 7 5" xfId="33869"/>
    <cellStyle name="40% - Accent6 4 7 5 2" xfId="33870"/>
    <cellStyle name="40% - Accent6 4 7 5 3" xfId="33871"/>
    <cellStyle name="40% - Accent6 4 7 6" xfId="33872"/>
    <cellStyle name="40% - Accent6 4 7 6 2" xfId="33873"/>
    <cellStyle name="40% - Accent6 4 7 6 3" xfId="33874"/>
    <cellStyle name="40% - Accent6 4 7 7" xfId="33875"/>
    <cellStyle name="40% - Accent6 4 7 7 2" xfId="33876"/>
    <cellStyle name="40% - Accent6 4 7 8" xfId="33877"/>
    <cellStyle name="40% - Accent6 4 7 9" xfId="33878"/>
    <cellStyle name="40% - Accent6 4 8" xfId="33879"/>
    <cellStyle name="40% - Accent6 4 8 2" xfId="33880"/>
    <cellStyle name="40% - Accent6 4 8 2 2" xfId="33881"/>
    <cellStyle name="40% - Accent6 4 8 2 3" xfId="33882"/>
    <cellStyle name="40% - Accent6 4 8 3" xfId="33883"/>
    <cellStyle name="40% - Accent6 4 8 3 2" xfId="33884"/>
    <cellStyle name="40% - Accent6 4 8 3 3" xfId="33885"/>
    <cellStyle name="40% - Accent6 4 8 4" xfId="33886"/>
    <cellStyle name="40% - Accent6 4 8 4 2" xfId="33887"/>
    <cellStyle name="40% - Accent6 4 8 5" xfId="33888"/>
    <cellStyle name="40% - Accent6 4 8 6" xfId="33889"/>
    <cellStyle name="40% - Accent6 4 9" xfId="33890"/>
    <cellStyle name="40% - Accent6 4 9 2" xfId="33891"/>
    <cellStyle name="40% - Accent6 4 9 2 2" xfId="33892"/>
    <cellStyle name="40% - Accent6 4 9 2 3" xfId="33893"/>
    <cellStyle name="40% - Accent6 4 9 3" xfId="33894"/>
    <cellStyle name="40% - Accent6 4 9 3 2" xfId="33895"/>
    <cellStyle name="40% - Accent6 4 9 3 3" xfId="33896"/>
    <cellStyle name="40% - Accent6 4 9 4" xfId="33897"/>
    <cellStyle name="40% - Accent6 4 9 4 2" xfId="33898"/>
    <cellStyle name="40% - Accent6 4 9 5" xfId="33899"/>
    <cellStyle name="40% - Accent6 4 9 6" xfId="33900"/>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xfId="62035" builtinId="32" customBuiltin="1"/>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901"/>
    <cellStyle name="60% - Accent1 2 5" xfId="33902"/>
    <cellStyle name="60% - Accent1 2 6" xfId="33903"/>
    <cellStyle name="60% - Accent1 3" xfId="2731"/>
    <cellStyle name="60% - Accent1 3 2" xfId="13656"/>
    <cellStyle name="60% - Accent1 3 3" xfId="33904"/>
    <cellStyle name="60% - Accent1 4" xfId="2732"/>
    <cellStyle name="60% - Accent1 4 2" xfId="13657"/>
    <cellStyle name="60% - Accent1 4 3" xfId="33905"/>
    <cellStyle name="60% - Accent1 5" xfId="8932"/>
    <cellStyle name="60% - Accent1 5 2" xfId="33906"/>
    <cellStyle name="60% - Accent1 6" xfId="8933"/>
    <cellStyle name="60% - Accent1 6 2" xfId="33907"/>
    <cellStyle name="60% - Accent1 7" xfId="8934"/>
    <cellStyle name="60% - Accent1 7 2" xfId="33908"/>
    <cellStyle name="60% - Accent1 8" xfId="8935"/>
    <cellStyle name="60% - Accent1 8 2" xfId="33909"/>
    <cellStyle name="60% - Accent1 9" xfId="8936"/>
    <cellStyle name="60% - Accent2" xfId="62039" builtinId="36" customBuiltin="1"/>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910"/>
    <cellStyle name="60% - Accent2 2 5" xfId="33911"/>
    <cellStyle name="60% - Accent2 2 6" xfId="33912"/>
    <cellStyle name="60% - Accent2 3" xfId="2735"/>
    <cellStyle name="60% - Accent2 3 2" xfId="13659"/>
    <cellStyle name="60% - Accent2 3 3" xfId="33913"/>
    <cellStyle name="60% - Accent2 4" xfId="2736"/>
    <cellStyle name="60% - Accent2 4 2" xfId="13660"/>
    <cellStyle name="60% - Accent2 4 3" xfId="33914"/>
    <cellStyle name="60% - Accent2 5" xfId="8945"/>
    <cellStyle name="60% - Accent2 5 2" xfId="33915"/>
    <cellStyle name="60% - Accent2 6" xfId="8946"/>
    <cellStyle name="60% - Accent2 6 2" xfId="33916"/>
    <cellStyle name="60% - Accent2 7" xfId="8947"/>
    <cellStyle name="60% - Accent2 7 2" xfId="33917"/>
    <cellStyle name="60% - Accent2 8" xfId="8948"/>
    <cellStyle name="60% - Accent2 8 2" xfId="33918"/>
    <cellStyle name="60% - Accent2 9" xfId="8949"/>
    <cellStyle name="60% - Accent3" xfId="62043" builtinId="40" customBuiltin="1"/>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919"/>
    <cellStyle name="60% - Accent3 2 5" xfId="33920"/>
    <cellStyle name="60% - Accent3 2 6" xfId="33921"/>
    <cellStyle name="60% - Accent3 3" xfId="2739"/>
    <cellStyle name="60% - Accent3 3 2" xfId="13662"/>
    <cellStyle name="60% - Accent3 3 3" xfId="33922"/>
    <cellStyle name="60% - Accent3 4" xfId="2740"/>
    <cellStyle name="60% - Accent3 4 2" xfId="13663"/>
    <cellStyle name="60% - Accent3 5" xfId="8958"/>
    <cellStyle name="60% - Accent3 5 2" xfId="33923"/>
    <cellStyle name="60% - Accent3 6" xfId="8959"/>
    <cellStyle name="60% - Accent3 6 2" xfId="33924"/>
    <cellStyle name="60% - Accent3 7" xfId="8960"/>
    <cellStyle name="60% - Accent3 7 2" xfId="33925"/>
    <cellStyle name="60% - Accent3 8" xfId="8961"/>
    <cellStyle name="60% - Accent3 8 2" xfId="33926"/>
    <cellStyle name="60% - Accent3 9" xfId="8962"/>
    <cellStyle name="60% - Accent4" xfId="62047" builtinId="44" customBuiltin="1"/>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927"/>
    <cellStyle name="60% - Accent4 2 5" xfId="33928"/>
    <cellStyle name="60% - Accent4 2 6" xfId="33929"/>
    <cellStyle name="60% - Accent4 3" xfId="2743"/>
    <cellStyle name="60% - Accent4 3 2" xfId="13665"/>
    <cellStyle name="60% - Accent4 3 3" xfId="33930"/>
    <cellStyle name="60% - Accent4 4" xfId="2744"/>
    <cellStyle name="60% - Accent4 4 2" xfId="13666"/>
    <cellStyle name="60% - Accent4 5" xfId="8971"/>
    <cellStyle name="60% - Accent4 5 2" xfId="33931"/>
    <cellStyle name="60% - Accent4 6" xfId="8972"/>
    <cellStyle name="60% - Accent4 6 2" xfId="33932"/>
    <cellStyle name="60% - Accent4 7" xfId="8973"/>
    <cellStyle name="60% - Accent4 7 2" xfId="33933"/>
    <cellStyle name="60% - Accent4 8" xfId="8974"/>
    <cellStyle name="60% - Accent4 8 2" xfId="33934"/>
    <cellStyle name="60% - Accent4 9" xfId="8975"/>
    <cellStyle name="60% - Accent5" xfId="62051" builtinId="48" customBuiltin="1"/>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935"/>
    <cellStyle name="60% - Accent5 2 5" xfId="33936"/>
    <cellStyle name="60% - Accent5 2 6" xfId="33937"/>
    <cellStyle name="60% - Accent5 3" xfId="2747"/>
    <cellStyle name="60% - Accent5 3 2" xfId="13668"/>
    <cellStyle name="60% - Accent5 3 3" xfId="33938"/>
    <cellStyle name="60% - Accent5 4" xfId="2748"/>
    <cellStyle name="60% - Accent5 4 2" xfId="13669"/>
    <cellStyle name="60% - Accent5 4 3" xfId="33939"/>
    <cellStyle name="60% - Accent5 5" xfId="8984"/>
    <cellStyle name="60% - Accent5 5 2" xfId="33940"/>
    <cellStyle name="60% - Accent5 6" xfId="8985"/>
    <cellStyle name="60% - Accent5 6 2" xfId="33941"/>
    <cellStyle name="60% - Accent5 7" xfId="8986"/>
    <cellStyle name="60% - Accent5 7 2" xfId="33942"/>
    <cellStyle name="60% - Accent5 8" xfId="8987"/>
    <cellStyle name="60% - Accent5 8 2" xfId="33943"/>
    <cellStyle name="60% - Accent5 9" xfId="8988"/>
    <cellStyle name="60% - Accent6" xfId="62055" builtinId="52" customBuiltin="1"/>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944"/>
    <cellStyle name="60% - Accent6 2 5" xfId="33945"/>
    <cellStyle name="60% - Accent6 2 6" xfId="33946"/>
    <cellStyle name="60% - Accent6 3" xfId="2751"/>
    <cellStyle name="60% - Accent6 3 2" xfId="13671"/>
    <cellStyle name="60% - Accent6 3 3" xfId="33947"/>
    <cellStyle name="60% - Accent6 4" xfId="2752"/>
    <cellStyle name="60% - Accent6 4 2" xfId="13672"/>
    <cellStyle name="60% - Accent6 5" xfId="8997"/>
    <cellStyle name="60% - Accent6 5 2" xfId="33948"/>
    <cellStyle name="60% - Accent6 6" xfId="8998"/>
    <cellStyle name="60% - Accent6 6 2" xfId="33949"/>
    <cellStyle name="60% - Accent6 7" xfId="8999"/>
    <cellStyle name="60% - Accent6 7 2" xfId="33950"/>
    <cellStyle name="60% - Accent6 8" xfId="9000"/>
    <cellStyle name="60% - Accent6 8 2" xfId="33951"/>
    <cellStyle name="60% - Accent6 9" xfId="9001"/>
    <cellStyle name="ac" xfId="9002"/>
    <cellStyle name="ac 2" xfId="33952"/>
    <cellStyle name="Accent1" xfId="62032" builtinId="29" customBuiltin="1"/>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953"/>
    <cellStyle name="Accent1 2 5" xfId="33954"/>
    <cellStyle name="Accent1 2 6" xfId="33955"/>
    <cellStyle name="Accent1 3" xfId="2755"/>
    <cellStyle name="Accent1 3 2" xfId="13674"/>
    <cellStyle name="Accent1 3 3" xfId="33956"/>
    <cellStyle name="Accent1 4" xfId="2756"/>
    <cellStyle name="Accent1 4 2" xfId="13675"/>
    <cellStyle name="Accent1 5" xfId="9011"/>
    <cellStyle name="Accent1 5 2" xfId="33957"/>
    <cellStyle name="Accent1 6" xfId="9012"/>
    <cellStyle name="Accent1 6 2" xfId="33958"/>
    <cellStyle name="Accent1 7" xfId="9013"/>
    <cellStyle name="Accent1 7 2" xfId="33959"/>
    <cellStyle name="Accent1 8" xfId="9014"/>
    <cellStyle name="Accent1 8 2" xfId="33960"/>
    <cellStyle name="Accent1 9" xfId="9015"/>
    <cellStyle name="Accent2" xfId="62036" builtinId="33" customBuiltin="1"/>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961"/>
    <cellStyle name="Accent2 2 5" xfId="33962"/>
    <cellStyle name="Accent2 2 6" xfId="33963"/>
    <cellStyle name="Accent2 3" xfId="2759"/>
    <cellStyle name="Accent2 3 2" xfId="13677"/>
    <cellStyle name="Accent2 3 3" xfId="33964"/>
    <cellStyle name="Accent2 4" xfId="2760"/>
    <cellStyle name="Accent2 4 2" xfId="13678"/>
    <cellStyle name="Accent2 5" xfId="9024"/>
    <cellStyle name="Accent2 5 2" xfId="33965"/>
    <cellStyle name="Accent2 6" xfId="9025"/>
    <cellStyle name="Accent2 6 2" xfId="33966"/>
    <cellStyle name="Accent2 7" xfId="9026"/>
    <cellStyle name="Accent2 7 2" xfId="33967"/>
    <cellStyle name="Accent2 8" xfId="9027"/>
    <cellStyle name="Accent2 8 2" xfId="33968"/>
    <cellStyle name="Accent2 9" xfId="9028"/>
    <cellStyle name="Accent3" xfId="62040" builtinId="37" customBuiltin="1"/>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969"/>
    <cellStyle name="Accent3 2 5" xfId="33970"/>
    <cellStyle name="Accent3 2 6" xfId="33971"/>
    <cellStyle name="Accent3 3" xfId="2763"/>
    <cellStyle name="Accent3 3 2" xfId="13680"/>
    <cellStyle name="Accent3 3 3" xfId="33972"/>
    <cellStyle name="Accent3 4" xfId="2764"/>
    <cellStyle name="Accent3 4 2" xfId="13681"/>
    <cellStyle name="Accent3 5" xfId="9037"/>
    <cellStyle name="Accent3 5 2" xfId="33973"/>
    <cellStyle name="Accent3 6" xfId="9038"/>
    <cellStyle name="Accent3 6 2" xfId="33974"/>
    <cellStyle name="Accent3 7" xfId="9039"/>
    <cellStyle name="Accent3 7 2" xfId="33975"/>
    <cellStyle name="Accent3 8" xfId="9040"/>
    <cellStyle name="Accent3 8 2" xfId="33976"/>
    <cellStyle name="Accent3 9" xfId="9041"/>
    <cellStyle name="Accent4" xfId="62044" builtinId="41" customBuiltin="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977"/>
    <cellStyle name="Accent4 2 5" xfId="33978"/>
    <cellStyle name="Accent4 2 6" xfId="33979"/>
    <cellStyle name="Accent4 3" xfId="2767"/>
    <cellStyle name="Accent4 3 2" xfId="13683"/>
    <cellStyle name="Accent4 3 3" xfId="33980"/>
    <cellStyle name="Accent4 4" xfId="2768"/>
    <cellStyle name="Accent4 4 2" xfId="13684"/>
    <cellStyle name="Accent4 5" xfId="9050"/>
    <cellStyle name="Accent4 5 2" xfId="33981"/>
    <cellStyle name="Accent4 6" xfId="9051"/>
    <cellStyle name="Accent4 6 2" xfId="33982"/>
    <cellStyle name="Accent4 7" xfId="9052"/>
    <cellStyle name="Accent4 7 2" xfId="33983"/>
    <cellStyle name="Accent4 8" xfId="9053"/>
    <cellStyle name="Accent4 8 2" xfId="33984"/>
    <cellStyle name="Accent4 9" xfId="9054"/>
    <cellStyle name="Accent5" xfId="62048" builtinId="45" customBuiltin="1"/>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985"/>
    <cellStyle name="Accent5 2 5" xfId="33986"/>
    <cellStyle name="Accent5 2 6" xfId="33987"/>
    <cellStyle name="Accent5 3" xfId="2771"/>
    <cellStyle name="Accent5 3 2" xfId="13686"/>
    <cellStyle name="Accent5 3 3" xfId="33988"/>
    <cellStyle name="Accent5 4" xfId="2772"/>
    <cellStyle name="Accent5 4 2" xfId="13687"/>
    <cellStyle name="Accent5 5" xfId="9063"/>
    <cellStyle name="Accent5 5 2" xfId="33989"/>
    <cellStyle name="Accent5 6" xfId="9064"/>
    <cellStyle name="Accent5 6 2" xfId="33990"/>
    <cellStyle name="Accent5 7" xfId="9065"/>
    <cellStyle name="Accent5 7 2" xfId="33991"/>
    <cellStyle name="Accent5 8" xfId="9066"/>
    <cellStyle name="Accent5 8 2" xfId="33992"/>
    <cellStyle name="Accent5 9" xfId="9067"/>
    <cellStyle name="Accent6" xfId="62052" builtinId="49" customBuiltin="1"/>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993"/>
    <cellStyle name="Accent6 2 5" xfId="33994"/>
    <cellStyle name="Accent6 2 6" xfId="33995"/>
    <cellStyle name="Accent6 3" xfId="2775"/>
    <cellStyle name="Accent6 3 2" xfId="13689"/>
    <cellStyle name="Accent6 3 3" xfId="33996"/>
    <cellStyle name="Accent6 4" xfId="2776"/>
    <cellStyle name="Accent6 4 2" xfId="13690"/>
    <cellStyle name="Accent6 5" xfId="9076"/>
    <cellStyle name="Accent6 5 2" xfId="33997"/>
    <cellStyle name="Accent6 6" xfId="9077"/>
    <cellStyle name="Accent6 6 2" xfId="33998"/>
    <cellStyle name="Accent6 7" xfId="9078"/>
    <cellStyle name="Accent6 7 2" xfId="33999"/>
    <cellStyle name="Accent6 8" xfId="9079"/>
    <cellStyle name="Accent6 8 2" xfId="34000"/>
    <cellStyle name="Accent6 9" xfId="9080"/>
    <cellStyle name="Bad" xfId="62022" builtinId="27" customBuiltin="1"/>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4001"/>
    <cellStyle name="Bad 2 5" xfId="34002"/>
    <cellStyle name="Bad 3" xfId="2779"/>
    <cellStyle name="Bad 3 2" xfId="13692"/>
    <cellStyle name="Bad 4" xfId="9089"/>
    <cellStyle name="Bad 4 2" xfId="34003"/>
    <cellStyle name="Bad 5" xfId="9090"/>
    <cellStyle name="Bad 5 2" xfId="34004"/>
    <cellStyle name="Bad 6" xfId="9091"/>
    <cellStyle name="Bad 6 2" xfId="34005"/>
    <cellStyle name="Bad 7" xfId="9092"/>
    <cellStyle name="Bad 7 2" xfId="34006"/>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xfId="62026" builtinId="22" customBuiltin="1"/>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xfId="62028" builtinId="23" customBuiltin="1"/>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4007"/>
    <cellStyle name="Check Cell 2 5" xfId="34008"/>
    <cellStyle name="Check Cell 3" xfId="3152"/>
    <cellStyle name="Check Cell 3 2" xfId="13709"/>
    <cellStyle name="Check Cell 4" xfId="9403"/>
    <cellStyle name="Check Cell 4 2" xfId="34009"/>
    <cellStyle name="Check Cell 5" xfId="9404"/>
    <cellStyle name="Check Cell 5 2" xfId="34010"/>
    <cellStyle name="Check Cell 6" xfId="9405"/>
    <cellStyle name="Check Cell 6 2" xfId="34011"/>
    <cellStyle name="Check Cell 7" xfId="9406"/>
    <cellStyle name="Check Cell 7 2" xfId="34012"/>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14584"/>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14585"/>
    <cellStyle name="ColumnAttributeValue" xfId="3160"/>
    <cellStyle name="ColumnAttributeValue 2" xfId="3161"/>
    <cellStyle name="ColumnAttributeValue 2 2" xfId="9413"/>
    <cellStyle name="ColumnAttributeValue 2 3" xfId="9414"/>
    <cellStyle name="ColumnAttributeValue 3" xfId="3162"/>
    <cellStyle name="ColumnAttributeValue 4" xfId="14586"/>
    <cellStyle name="ColumnHeadingPrompt" xfId="3163"/>
    <cellStyle name="ColumnHeadingPrompt 2" xfId="3164"/>
    <cellStyle name="ColumnHeadingPrompt 2 2" xfId="9415"/>
    <cellStyle name="ColumnHeadingPrompt 2 3" xfId="9416"/>
    <cellStyle name="ColumnHeadingPrompt 3" xfId="3165"/>
    <cellStyle name="ColumnHeadingPrompt 4" xfId="14587"/>
    <cellStyle name="ColumnHeadingValue" xfId="3166"/>
    <cellStyle name="ColumnHeadingValue 2" xfId="3167"/>
    <cellStyle name="ColumnHeadingValue 2 2" xfId="13955"/>
    <cellStyle name="ColumnHeadingValue 3" xfId="3168"/>
    <cellStyle name="ColumnHeadingValue 4" xfId="14588"/>
    <cellStyle name="Comma" xfId="4"/>
    <cellStyle name="Comma [0]" xfId="5"/>
    <cellStyle name="Comma [0] 2" xfId="3169"/>
    <cellStyle name="Comma [0] 2 2" xfId="3170"/>
    <cellStyle name="Comma [0] 2 3" xfId="340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4014"/>
    <cellStyle name="Comma [0] 5 4" xfId="14224"/>
    <cellStyle name="Comma [0] 6" xfId="14228"/>
    <cellStyle name="Comma [0] 6 2" xfId="14229"/>
    <cellStyle name="Comma [0] 6 2 2" xfId="14230"/>
    <cellStyle name="Comma [0] 6 3" xfId="14231"/>
    <cellStyle name="Comma 10" xfId="3177"/>
    <cellStyle name="Comma 10 10" xfId="14589"/>
    <cellStyle name="Comma 10 10 2" xfId="34015"/>
    <cellStyle name="Comma 10 10 2 2" xfId="34016"/>
    <cellStyle name="Comma 10 10 2 3" xfId="34017"/>
    <cellStyle name="Comma 10 10 3" xfId="34018"/>
    <cellStyle name="Comma 10 10 3 2" xfId="34019"/>
    <cellStyle name="Comma 10 10 4" xfId="34020"/>
    <cellStyle name="Comma 10 10 5" xfId="34021"/>
    <cellStyle name="Comma 10 11" xfId="34022"/>
    <cellStyle name="Comma 10 11 2" xfId="34023"/>
    <cellStyle name="Comma 10 11 3" xfId="34024"/>
    <cellStyle name="Comma 10 12" xfId="34025"/>
    <cellStyle name="Comma 10 12 2" xfId="34026"/>
    <cellStyle name="Comma 10 12 3" xfId="34027"/>
    <cellStyle name="Comma 10 13" xfId="34028"/>
    <cellStyle name="Comma 10 13 2" xfId="34029"/>
    <cellStyle name="Comma 10 14" xfId="34030"/>
    <cellStyle name="Comma 10 15" xfId="34031"/>
    <cellStyle name="Comma 10 16" xfId="34032"/>
    <cellStyle name="Comma 10 2" xfId="3178"/>
    <cellStyle name="Comma 10 2 10" xfId="34033"/>
    <cellStyle name="Comma 10 2 10 2" xfId="34034"/>
    <cellStyle name="Comma 10 2 10 3" xfId="34035"/>
    <cellStyle name="Comma 10 2 11" xfId="34036"/>
    <cellStyle name="Comma 10 2 11 2" xfId="34037"/>
    <cellStyle name="Comma 10 2 11 3" xfId="34038"/>
    <cellStyle name="Comma 10 2 12" xfId="34039"/>
    <cellStyle name="Comma 10 2 12 2" xfId="34040"/>
    <cellStyle name="Comma 10 2 13" xfId="34041"/>
    <cellStyle name="Comma 10 2 14" xfId="34042"/>
    <cellStyle name="Comma 10 2 15" xfId="34043"/>
    <cellStyle name="Comma 10 2 2" xfId="3179"/>
    <cellStyle name="Comma 10 2 2 10" xfId="34044"/>
    <cellStyle name="Comma 10 2 2 10 2" xfId="34045"/>
    <cellStyle name="Comma 10 2 2 10 3" xfId="34046"/>
    <cellStyle name="Comma 10 2 2 11" xfId="34047"/>
    <cellStyle name="Comma 10 2 2 11 2" xfId="34048"/>
    <cellStyle name="Comma 10 2 2 12" xfId="34049"/>
    <cellStyle name="Comma 10 2 2 13" xfId="34050"/>
    <cellStyle name="Comma 10 2 2 14" xfId="34051"/>
    <cellStyle name="Comma 10 2 2 2" xfId="3180"/>
    <cellStyle name="Comma 10 2 2 2 10" xfId="34052"/>
    <cellStyle name="Comma 10 2 2 2 10 2" xfId="34053"/>
    <cellStyle name="Comma 10 2 2 2 11" xfId="34054"/>
    <cellStyle name="Comma 10 2 2 2 12" xfId="34055"/>
    <cellStyle name="Comma 10 2 2 2 2" xfId="3181"/>
    <cellStyle name="Comma 10 2 2 2 2 10" xfId="34056"/>
    <cellStyle name="Comma 10 2 2 2 2 2" xfId="3182"/>
    <cellStyle name="Comma 10 2 2 2 2 2 2" xfId="3183"/>
    <cellStyle name="Comma 10 2 2 2 2 2 2 2" xfId="34057"/>
    <cellStyle name="Comma 10 2 2 2 2 2 2 2 2" xfId="34058"/>
    <cellStyle name="Comma 10 2 2 2 2 2 2 2 3" xfId="34059"/>
    <cellStyle name="Comma 10 2 2 2 2 2 2 3" xfId="34060"/>
    <cellStyle name="Comma 10 2 2 2 2 2 2 3 2" xfId="34061"/>
    <cellStyle name="Comma 10 2 2 2 2 2 2 3 3" xfId="34062"/>
    <cellStyle name="Comma 10 2 2 2 2 2 2 4" xfId="34063"/>
    <cellStyle name="Comma 10 2 2 2 2 2 2 4 2" xfId="34064"/>
    <cellStyle name="Comma 10 2 2 2 2 2 2 5" xfId="34065"/>
    <cellStyle name="Comma 10 2 2 2 2 2 2 6" xfId="34066"/>
    <cellStyle name="Comma 10 2 2 2 2 2 3" xfId="34067"/>
    <cellStyle name="Comma 10 2 2 2 2 2 3 2" xfId="34068"/>
    <cellStyle name="Comma 10 2 2 2 2 2 3 2 2" xfId="34069"/>
    <cellStyle name="Comma 10 2 2 2 2 2 3 2 3" xfId="34070"/>
    <cellStyle name="Comma 10 2 2 2 2 2 3 3" xfId="34071"/>
    <cellStyle name="Comma 10 2 2 2 2 2 3 3 2" xfId="34072"/>
    <cellStyle name="Comma 10 2 2 2 2 2 3 3 3" xfId="34073"/>
    <cellStyle name="Comma 10 2 2 2 2 2 3 4" xfId="34074"/>
    <cellStyle name="Comma 10 2 2 2 2 2 3 4 2" xfId="34075"/>
    <cellStyle name="Comma 10 2 2 2 2 2 3 5" xfId="34076"/>
    <cellStyle name="Comma 10 2 2 2 2 2 3 6" xfId="34077"/>
    <cellStyle name="Comma 10 2 2 2 2 2 4" xfId="34078"/>
    <cellStyle name="Comma 10 2 2 2 2 2 4 2" xfId="34079"/>
    <cellStyle name="Comma 10 2 2 2 2 2 4 2 2" xfId="34080"/>
    <cellStyle name="Comma 10 2 2 2 2 2 4 2 3" xfId="34081"/>
    <cellStyle name="Comma 10 2 2 2 2 2 4 3" xfId="34082"/>
    <cellStyle name="Comma 10 2 2 2 2 2 4 3 2" xfId="34083"/>
    <cellStyle name="Comma 10 2 2 2 2 2 4 4" xfId="34084"/>
    <cellStyle name="Comma 10 2 2 2 2 2 4 5" xfId="34085"/>
    <cellStyle name="Comma 10 2 2 2 2 2 5" xfId="34086"/>
    <cellStyle name="Comma 10 2 2 2 2 2 5 2" xfId="34087"/>
    <cellStyle name="Comma 10 2 2 2 2 2 5 3" xfId="34088"/>
    <cellStyle name="Comma 10 2 2 2 2 2 6" xfId="34089"/>
    <cellStyle name="Comma 10 2 2 2 2 2 6 2" xfId="34090"/>
    <cellStyle name="Comma 10 2 2 2 2 2 6 3" xfId="34091"/>
    <cellStyle name="Comma 10 2 2 2 2 2 7" xfId="34092"/>
    <cellStyle name="Comma 10 2 2 2 2 2 7 2" xfId="34093"/>
    <cellStyle name="Comma 10 2 2 2 2 2 8" xfId="34094"/>
    <cellStyle name="Comma 10 2 2 2 2 2 9" xfId="34095"/>
    <cellStyle name="Comma 10 2 2 2 2 3" xfId="3184"/>
    <cellStyle name="Comma 10 2 2 2 2 3 2" xfId="34096"/>
    <cellStyle name="Comma 10 2 2 2 2 3 2 2" xfId="34097"/>
    <cellStyle name="Comma 10 2 2 2 2 3 2 3" xfId="34098"/>
    <cellStyle name="Comma 10 2 2 2 2 3 3" xfId="34099"/>
    <cellStyle name="Comma 10 2 2 2 2 3 3 2" xfId="34100"/>
    <cellStyle name="Comma 10 2 2 2 2 3 3 3" xfId="34101"/>
    <cellStyle name="Comma 10 2 2 2 2 3 4" xfId="34102"/>
    <cellStyle name="Comma 10 2 2 2 2 3 4 2" xfId="34103"/>
    <cellStyle name="Comma 10 2 2 2 2 3 5" xfId="34104"/>
    <cellStyle name="Comma 10 2 2 2 2 3 6" xfId="34105"/>
    <cellStyle name="Comma 10 2 2 2 2 4" xfId="34106"/>
    <cellStyle name="Comma 10 2 2 2 2 4 2" xfId="34107"/>
    <cellStyle name="Comma 10 2 2 2 2 4 2 2" xfId="34108"/>
    <cellStyle name="Comma 10 2 2 2 2 4 2 3" xfId="34109"/>
    <cellStyle name="Comma 10 2 2 2 2 4 3" xfId="34110"/>
    <cellStyle name="Comma 10 2 2 2 2 4 3 2" xfId="34111"/>
    <cellStyle name="Comma 10 2 2 2 2 4 3 3" xfId="34112"/>
    <cellStyle name="Comma 10 2 2 2 2 4 4" xfId="34113"/>
    <cellStyle name="Comma 10 2 2 2 2 4 4 2" xfId="34114"/>
    <cellStyle name="Comma 10 2 2 2 2 4 5" xfId="34115"/>
    <cellStyle name="Comma 10 2 2 2 2 4 6" xfId="34116"/>
    <cellStyle name="Comma 10 2 2 2 2 5" xfId="34117"/>
    <cellStyle name="Comma 10 2 2 2 2 5 2" xfId="34118"/>
    <cellStyle name="Comma 10 2 2 2 2 5 2 2" xfId="34119"/>
    <cellStyle name="Comma 10 2 2 2 2 5 2 3" xfId="34120"/>
    <cellStyle name="Comma 10 2 2 2 2 5 3" xfId="34121"/>
    <cellStyle name="Comma 10 2 2 2 2 5 3 2" xfId="34122"/>
    <cellStyle name="Comma 10 2 2 2 2 5 4" xfId="34123"/>
    <cellStyle name="Comma 10 2 2 2 2 5 5" xfId="34124"/>
    <cellStyle name="Comma 10 2 2 2 2 6" xfId="34125"/>
    <cellStyle name="Comma 10 2 2 2 2 6 2" xfId="34126"/>
    <cellStyle name="Comma 10 2 2 2 2 6 3" xfId="34127"/>
    <cellStyle name="Comma 10 2 2 2 2 7" xfId="34128"/>
    <cellStyle name="Comma 10 2 2 2 2 7 2" xfId="34129"/>
    <cellStyle name="Comma 10 2 2 2 2 7 3" xfId="34130"/>
    <cellStyle name="Comma 10 2 2 2 2 8" xfId="34131"/>
    <cellStyle name="Comma 10 2 2 2 2 8 2" xfId="34132"/>
    <cellStyle name="Comma 10 2 2 2 2 9" xfId="34133"/>
    <cellStyle name="Comma 10 2 2 2 3" xfId="3185"/>
    <cellStyle name="Comma 10 2 2 2 3 2" xfId="3186"/>
    <cellStyle name="Comma 10 2 2 2 3 2 2" xfId="34134"/>
    <cellStyle name="Comma 10 2 2 2 3 2 2 2" xfId="34135"/>
    <cellStyle name="Comma 10 2 2 2 3 2 2 3" xfId="34136"/>
    <cellStyle name="Comma 10 2 2 2 3 2 3" xfId="34137"/>
    <cellStyle name="Comma 10 2 2 2 3 2 3 2" xfId="34138"/>
    <cellStyle name="Comma 10 2 2 2 3 2 3 3" xfId="34139"/>
    <cellStyle name="Comma 10 2 2 2 3 2 4" xfId="34140"/>
    <cellStyle name="Comma 10 2 2 2 3 2 4 2" xfId="34141"/>
    <cellStyle name="Comma 10 2 2 2 3 2 5" xfId="34142"/>
    <cellStyle name="Comma 10 2 2 2 3 2 6" xfId="34143"/>
    <cellStyle name="Comma 10 2 2 2 3 3" xfId="34144"/>
    <cellStyle name="Comma 10 2 2 2 3 3 2" xfId="34145"/>
    <cellStyle name="Comma 10 2 2 2 3 3 2 2" xfId="34146"/>
    <cellStyle name="Comma 10 2 2 2 3 3 2 3" xfId="34147"/>
    <cellStyle name="Comma 10 2 2 2 3 3 3" xfId="34148"/>
    <cellStyle name="Comma 10 2 2 2 3 3 3 2" xfId="34149"/>
    <cellStyle name="Comma 10 2 2 2 3 3 3 3" xfId="34150"/>
    <cellStyle name="Comma 10 2 2 2 3 3 4" xfId="34151"/>
    <cellStyle name="Comma 10 2 2 2 3 3 4 2" xfId="34152"/>
    <cellStyle name="Comma 10 2 2 2 3 3 5" xfId="34153"/>
    <cellStyle name="Comma 10 2 2 2 3 3 6" xfId="34154"/>
    <cellStyle name="Comma 10 2 2 2 3 4" xfId="34155"/>
    <cellStyle name="Comma 10 2 2 2 3 4 2" xfId="34156"/>
    <cellStyle name="Comma 10 2 2 2 3 4 2 2" xfId="34157"/>
    <cellStyle name="Comma 10 2 2 2 3 4 2 3" xfId="34158"/>
    <cellStyle name="Comma 10 2 2 2 3 4 3" xfId="34159"/>
    <cellStyle name="Comma 10 2 2 2 3 4 3 2" xfId="34160"/>
    <cellStyle name="Comma 10 2 2 2 3 4 4" xfId="34161"/>
    <cellStyle name="Comma 10 2 2 2 3 4 5" xfId="34162"/>
    <cellStyle name="Comma 10 2 2 2 3 5" xfId="34163"/>
    <cellStyle name="Comma 10 2 2 2 3 5 2" xfId="34164"/>
    <cellStyle name="Comma 10 2 2 2 3 5 3" xfId="34165"/>
    <cellStyle name="Comma 10 2 2 2 3 6" xfId="34166"/>
    <cellStyle name="Comma 10 2 2 2 3 6 2" xfId="34167"/>
    <cellStyle name="Comma 10 2 2 2 3 6 3" xfId="34168"/>
    <cellStyle name="Comma 10 2 2 2 3 7" xfId="34169"/>
    <cellStyle name="Comma 10 2 2 2 3 7 2" xfId="34170"/>
    <cellStyle name="Comma 10 2 2 2 3 8" xfId="34171"/>
    <cellStyle name="Comma 10 2 2 2 3 9" xfId="34172"/>
    <cellStyle name="Comma 10 2 2 2 4" xfId="3187"/>
    <cellStyle name="Comma 10 2 2 2 4 2" xfId="34173"/>
    <cellStyle name="Comma 10 2 2 2 4 2 2" xfId="34174"/>
    <cellStyle name="Comma 10 2 2 2 4 2 2 2" xfId="34175"/>
    <cellStyle name="Comma 10 2 2 2 4 2 2 3" xfId="34176"/>
    <cellStyle name="Comma 10 2 2 2 4 2 3" xfId="34177"/>
    <cellStyle name="Comma 10 2 2 2 4 2 3 2" xfId="34178"/>
    <cellStyle name="Comma 10 2 2 2 4 2 3 3" xfId="34179"/>
    <cellStyle name="Comma 10 2 2 2 4 2 4" xfId="34180"/>
    <cellStyle name="Comma 10 2 2 2 4 2 4 2" xfId="34181"/>
    <cellStyle name="Comma 10 2 2 2 4 2 5" xfId="34182"/>
    <cellStyle name="Comma 10 2 2 2 4 2 6" xfId="34183"/>
    <cellStyle name="Comma 10 2 2 2 4 3" xfId="34184"/>
    <cellStyle name="Comma 10 2 2 2 4 3 2" xfId="34185"/>
    <cellStyle name="Comma 10 2 2 2 4 3 2 2" xfId="34186"/>
    <cellStyle name="Comma 10 2 2 2 4 3 2 3" xfId="34187"/>
    <cellStyle name="Comma 10 2 2 2 4 3 3" xfId="34188"/>
    <cellStyle name="Comma 10 2 2 2 4 3 3 2" xfId="34189"/>
    <cellStyle name="Comma 10 2 2 2 4 3 3 3" xfId="34190"/>
    <cellStyle name="Comma 10 2 2 2 4 3 4" xfId="34191"/>
    <cellStyle name="Comma 10 2 2 2 4 3 4 2" xfId="34192"/>
    <cellStyle name="Comma 10 2 2 2 4 3 5" xfId="34193"/>
    <cellStyle name="Comma 10 2 2 2 4 3 6" xfId="34194"/>
    <cellStyle name="Comma 10 2 2 2 4 4" xfId="34195"/>
    <cellStyle name="Comma 10 2 2 2 4 4 2" xfId="34196"/>
    <cellStyle name="Comma 10 2 2 2 4 4 2 2" xfId="34197"/>
    <cellStyle name="Comma 10 2 2 2 4 4 2 3" xfId="34198"/>
    <cellStyle name="Comma 10 2 2 2 4 4 3" xfId="34199"/>
    <cellStyle name="Comma 10 2 2 2 4 4 3 2" xfId="34200"/>
    <cellStyle name="Comma 10 2 2 2 4 4 4" xfId="34201"/>
    <cellStyle name="Comma 10 2 2 2 4 4 5" xfId="34202"/>
    <cellStyle name="Comma 10 2 2 2 4 5" xfId="34203"/>
    <cellStyle name="Comma 10 2 2 2 4 5 2" xfId="34204"/>
    <cellStyle name="Comma 10 2 2 2 4 5 3" xfId="34205"/>
    <cellStyle name="Comma 10 2 2 2 4 6" xfId="34206"/>
    <cellStyle name="Comma 10 2 2 2 4 6 2" xfId="34207"/>
    <cellStyle name="Comma 10 2 2 2 4 6 3" xfId="34208"/>
    <cellStyle name="Comma 10 2 2 2 4 7" xfId="34209"/>
    <cellStyle name="Comma 10 2 2 2 4 7 2" xfId="34210"/>
    <cellStyle name="Comma 10 2 2 2 4 8" xfId="34211"/>
    <cellStyle name="Comma 10 2 2 2 4 9" xfId="34212"/>
    <cellStyle name="Comma 10 2 2 2 5" xfId="34213"/>
    <cellStyle name="Comma 10 2 2 2 5 2" xfId="34214"/>
    <cellStyle name="Comma 10 2 2 2 5 2 2" xfId="34215"/>
    <cellStyle name="Comma 10 2 2 2 5 2 3" xfId="34216"/>
    <cellStyle name="Comma 10 2 2 2 5 3" xfId="34217"/>
    <cellStyle name="Comma 10 2 2 2 5 3 2" xfId="34218"/>
    <cellStyle name="Comma 10 2 2 2 5 3 3" xfId="34219"/>
    <cellStyle name="Comma 10 2 2 2 5 4" xfId="34220"/>
    <cellStyle name="Comma 10 2 2 2 5 4 2" xfId="34221"/>
    <cellStyle name="Comma 10 2 2 2 5 5" xfId="34222"/>
    <cellStyle name="Comma 10 2 2 2 5 6" xfId="34223"/>
    <cellStyle name="Comma 10 2 2 2 6" xfId="34224"/>
    <cellStyle name="Comma 10 2 2 2 6 2" xfId="34225"/>
    <cellStyle name="Comma 10 2 2 2 6 2 2" xfId="34226"/>
    <cellStyle name="Comma 10 2 2 2 6 2 3" xfId="34227"/>
    <cellStyle name="Comma 10 2 2 2 6 3" xfId="34228"/>
    <cellStyle name="Comma 10 2 2 2 6 3 2" xfId="34229"/>
    <cellStyle name="Comma 10 2 2 2 6 3 3" xfId="34230"/>
    <cellStyle name="Comma 10 2 2 2 6 4" xfId="34231"/>
    <cellStyle name="Comma 10 2 2 2 6 4 2" xfId="34232"/>
    <cellStyle name="Comma 10 2 2 2 6 5" xfId="34233"/>
    <cellStyle name="Comma 10 2 2 2 6 6" xfId="34234"/>
    <cellStyle name="Comma 10 2 2 2 7" xfId="34235"/>
    <cellStyle name="Comma 10 2 2 2 7 2" xfId="34236"/>
    <cellStyle name="Comma 10 2 2 2 7 2 2" xfId="34237"/>
    <cellStyle name="Comma 10 2 2 2 7 2 3" xfId="34238"/>
    <cellStyle name="Comma 10 2 2 2 7 3" xfId="34239"/>
    <cellStyle name="Comma 10 2 2 2 7 3 2" xfId="34240"/>
    <cellStyle name="Comma 10 2 2 2 7 4" xfId="34241"/>
    <cellStyle name="Comma 10 2 2 2 7 5" xfId="34242"/>
    <cellStyle name="Comma 10 2 2 2 8" xfId="34243"/>
    <cellStyle name="Comma 10 2 2 2 8 2" xfId="34244"/>
    <cellStyle name="Comma 10 2 2 2 8 3" xfId="34245"/>
    <cellStyle name="Comma 10 2 2 2 9" xfId="34246"/>
    <cellStyle name="Comma 10 2 2 2 9 2" xfId="34247"/>
    <cellStyle name="Comma 10 2 2 2 9 3" xfId="34248"/>
    <cellStyle name="Comma 10 2 2 3" xfId="3188"/>
    <cellStyle name="Comma 10 2 2 3 10" xfId="34249"/>
    <cellStyle name="Comma 10 2 2 3 2" xfId="3189"/>
    <cellStyle name="Comma 10 2 2 3 2 2" xfId="3190"/>
    <cellStyle name="Comma 10 2 2 3 2 2 2" xfId="34250"/>
    <cellStyle name="Comma 10 2 2 3 2 2 2 2" xfId="34251"/>
    <cellStyle name="Comma 10 2 2 3 2 2 2 3" xfId="34252"/>
    <cellStyle name="Comma 10 2 2 3 2 2 3" xfId="34253"/>
    <cellStyle name="Comma 10 2 2 3 2 2 3 2" xfId="34254"/>
    <cellStyle name="Comma 10 2 2 3 2 2 3 3" xfId="34255"/>
    <cellStyle name="Comma 10 2 2 3 2 2 4" xfId="34256"/>
    <cellStyle name="Comma 10 2 2 3 2 2 4 2" xfId="34257"/>
    <cellStyle name="Comma 10 2 2 3 2 2 5" xfId="34258"/>
    <cellStyle name="Comma 10 2 2 3 2 2 6" xfId="34259"/>
    <cellStyle name="Comma 10 2 2 3 2 3" xfId="34260"/>
    <cellStyle name="Comma 10 2 2 3 2 3 2" xfId="34261"/>
    <cellStyle name="Comma 10 2 2 3 2 3 2 2" xfId="34262"/>
    <cellStyle name="Comma 10 2 2 3 2 3 2 3" xfId="34263"/>
    <cellStyle name="Comma 10 2 2 3 2 3 3" xfId="34264"/>
    <cellStyle name="Comma 10 2 2 3 2 3 3 2" xfId="34265"/>
    <cellStyle name="Comma 10 2 2 3 2 3 3 3" xfId="34266"/>
    <cellStyle name="Comma 10 2 2 3 2 3 4" xfId="34267"/>
    <cellStyle name="Comma 10 2 2 3 2 3 4 2" xfId="34268"/>
    <cellStyle name="Comma 10 2 2 3 2 3 5" xfId="34269"/>
    <cellStyle name="Comma 10 2 2 3 2 3 6" xfId="34270"/>
    <cellStyle name="Comma 10 2 2 3 2 4" xfId="34271"/>
    <cellStyle name="Comma 10 2 2 3 2 4 2" xfId="34272"/>
    <cellStyle name="Comma 10 2 2 3 2 4 2 2" xfId="34273"/>
    <cellStyle name="Comma 10 2 2 3 2 4 2 3" xfId="34274"/>
    <cellStyle name="Comma 10 2 2 3 2 4 3" xfId="34275"/>
    <cellStyle name="Comma 10 2 2 3 2 4 3 2" xfId="34276"/>
    <cellStyle name="Comma 10 2 2 3 2 4 4" xfId="34277"/>
    <cellStyle name="Comma 10 2 2 3 2 4 5" xfId="34278"/>
    <cellStyle name="Comma 10 2 2 3 2 5" xfId="34279"/>
    <cellStyle name="Comma 10 2 2 3 2 5 2" xfId="34280"/>
    <cellStyle name="Comma 10 2 2 3 2 5 3" xfId="34281"/>
    <cellStyle name="Comma 10 2 2 3 2 6" xfId="34282"/>
    <cellStyle name="Comma 10 2 2 3 2 6 2" xfId="34283"/>
    <cellStyle name="Comma 10 2 2 3 2 6 3" xfId="34284"/>
    <cellStyle name="Comma 10 2 2 3 2 7" xfId="34285"/>
    <cellStyle name="Comma 10 2 2 3 2 7 2" xfId="34286"/>
    <cellStyle name="Comma 10 2 2 3 2 8" xfId="34287"/>
    <cellStyle name="Comma 10 2 2 3 2 9" xfId="34288"/>
    <cellStyle name="Comma 10 2 2 3 3" xfId="3191"/>
    <cellStyle name="Comma 10 2 2 3 3 2" xfId="34289"/>
    <cellStyle name="Comma 10 2 2 3 3 2 2" xfId="34290"/>
    <cellStyle name="Comma 10 2 2 3 3 2 3" xfId="34291"/>
    <cellStyle name="Comma 10 2 2 3 3 3" xfId="34292"/>
    <cellStyle name="Comma 10 2 2 3 3 3 2" xfId="34293"/>
    <cellStyle name="Comma 10 2 2 3 3 3 3" xfId="34294"/>
    <cellStyle name="Comma 10 2 2 3 3 4" xfId="34295"/>
    <cellStyle name="Comma 10 2 2 3 3 4 2" xfId="34296"/>
    <cellStyle name="Comma 10 2 2 3 3 5" xfId="34297"/>
    <cellStyle name="Comma 10 2 2 3 3 6" xfId="34298"/>
    <cellStyle name="Comma 10 2 2 3 4" xfId="34299"/>
    <cellStyle name="Comma 10 2 2 3 4 2" xfId="34300"/>
    <cellStyle name="Comma 10 2 2 3 4 2 2" xfId="34301"/>
    <cellStyle name="Comma 10 2 2 3 4 2 3" xfId="34302"/>
    <cellStyle name="Comma 10 2 2 3 4 3" xfId="34303"/>
    <cellStyle name="Comma 10 2 2 3 4 3 2" xfId="34304"/>
    <cellStyle name="Comma 10 2 2 3 4 3 3" xfId="34305"/>
    <cellStyle name="Comma 10 2 2 3 4 4" xfId="34306"/>
    <cellStyle name="Comma 10 2 2 3 4 4 2" xfId="34307"/>
    <cellStyle name="Comma 10 2 2 3 4 5" xfId="34308"/>
    <cellStyle name="Comma 10 2 2 3 4 6" xfId="34309"/>
    <cellStyle name="Comma 10 2 2 3 5" xfId="34310"/>
    <cellStyle name="Comma 10 2 2 3 5 2" xfId="34311"/>
    <cellStyle name="Comma 10 2 2 3 5 2 2" xfId="34312"/>
    <cellStyle name="Comma 10 2 2 3 5 2 3" xfId="34313"/>
    <cellStyle name="Comma 10 2 2 3 5 3" xfId="34314"/>
    <cellStyle name="Comma 10 2 2 3 5 3 2" xfId="34315"/>
    <cellStyle name="Comma 10 2 2 3 5 4" xfId="34316"/>
    <cellStyle name="Comma 10 2 2 3 5 5" xfId="34317"/>
    <cellStyle name="Comma 10 2 2 3 6" xfId="34318"/>
    <cellStyle name="Comma 10 2 2 3 6 2" xfId="34319"/>
    <cellStyle name="Comma 10 2 2 3 6 3" xfId="34320"/>
    <cellStyle name="Comma 10 2 2 3 7" xfId="34321"/>
    <cellStyle name="Comma 10 2 2 3 7 2" xfId="34322"/>
    <cellStyle name="Comma 10 2 2 3 7 3" xfId="34323"/>
    <cellStyle name="Comma 10 2 2 3 8" xfId="34324"/>
    <cellStyle name="Comma 10 2 2 3 8 2" xfId="34325"/>
    <cellStyle name="Comma 10 2 2 3 9" xfId="34326"/>
    <cellStyle name="Comma 10 2 2 4" xfId="3192"/>
    <cellStyle name="Comma 10 2 2 4 2" xfId="3193"/>
    <cellStyle name="Comma 10 2 2 4 2 2" xfId="34327"/>
    <cellStyle name="Comma 10 2 2 4 2 2 2" xfId="34328"/>
    <cellStyle name="Comma 10 2 2 4 2 2 3" xfId="34329"/>
    <cellStyle name="Comma 10 2 2 4 2 3" xfId="34330"/>
    <cellStyle name="Comma 10 2 2 4 2 3 2" xfId="34331"/>
    <cellStyle name="Comma 10 2 2 4 2 3 3" xfId="34332"/>
    <cellStyle name="Comma 10 2 2 4 2 4" xfId="34333"/>
    <cellStyle name="Comma 10 2 2 4 2 4 2" xfId="34334"/>
    <cellStyle name="Comma 10 2 2 4 2 5" xfId="34335"/>
    <cellStyle name="Comma 10 2 2 4 2 6" xfId="34336"/>
    <cellStyle name="Comma 10 2 2 4 3" xfId="34337"/>
    <cellStyle name="Comma 10 2 2 4 3 2" xfId="34338"/>
    <cellStyle name="Comma 10 2 2 4 3 2 2" xfId="34339"/>
    <cellStyle name="Comma 10 2 2 4 3 2 3" xfId="34340"/>
    <cellStyle name="Comma 10 2 2 4 3 3" xfId="34341"/>
    <cellStyle name="Comma 10 2 2 4 3 3 2" xfId="34342"/>
    <cellStyle name="Comma 10 2 2 4 3 3 3" xfId="34343"/>
    <cellStyle name="Comma 10 2 2 4 3 4" xfId="34344"/>
    <cellStyle name="Comma 10 2 2 4 3 4 2" xfId="34345"/>
    <cellStyle name="Comma 10 2 2 4 3 5" xfId="34346"/>
    <cellStyle name="Comma 10 2 2 4 3 6" xfId="34347"/>
    <cellStyle name="Comma 10 2 2 4 4" xfId="34348"/>
    <cellStyle name="Comma 10 2 2 4 4 2" xfId="34349"/>
    <cellStyle name="Comma 10 2 2 4 4 2 2" xfId="34350"/>
    <cellStyle name="Comma 10 2 2 4 4 2 3" xfId="34351"/>
    <cellStyle name="Comma 10 2 2 4 4 3" xfId="34352"/>
    <cellStyle name="Comma 10 2 2 4 4 3 2" xfId="34353"/>
    <cellStyle name="Comma 10 2 2 4 4 4" xfId="34354"/>
    <cellStyle name="Comma 10 2 2 4 4 5" xfId="34355"/>
    <cellStyle name="Comma 10 2 2 4 5" xfId="34356"/>
    <cellStyle name="Comma 10 2 2 4 5 2" xfId="34357"/>
    <cellStyle name="Comma 10 2 2 4 5 3" xfId="34358"/>
    <cellStyle name="Comma 10 2 2 4 6" xfId="34359"/>
    <cellStyle name="Comma 10 2 2 4 6 2" xfId="34360"/>
    <cellStyle name="Comma 10 2 2 4 6 3" xfId="34361"/>
    <cellStyle name="Comma 10 2 2 4 7" xfId="34362"/>
    <cellStyle name="Comma 10 2 2 4 7 2" xfId="34363"/>
    <cellStyle name="Comma 10 2 2 4 8" xfId="34364"/>
    <cellStyle name="Comma 10 2 2 4 9" xfId="34365"/>
    <cellStyle name="Comma 10 2 2 5" xfId="3194"/>
    <cellStyle name="Comma 10 2 2 5 2" xfId="34366"/>
    <cellStyle name="Comma 10 2 2 5 2 2" xfId="34367"/>
    <cellStyle name="Comma 10 2 2 5 2 2 2" xfId="34368"/>
    <cellStyle name="Comma 10 2 2 5 2 2 3" xfId="34369"/>
    <cellStyle name="Comma 10 2 2 5 2 3" xfId="34370"/>
    <cellStyle name="Comma 10 2 2 5 2 3 2" xfId="34371"/>
    <cellStyle name="Comma 10 2 2 5 2 3 3" xfId="34372"/>
    <cellStyle name="Comma 10 2 2 5 2 4" xfId="34373"/>
    <cellStyle name="Comma 10 2 2 5 2 4 2" xfId="34374"/>
    <cellStyle name="Comma 10 2 2 5 2 5" xfId="34375"/>
    <cellStyle name="Comma 10 2 2 5 2 6" xfId="34376"/>
    <cellStyle name="Comma 10 2 2 5 3" xfId="34377"/>
    <cellStyle name="Comma 10 2 2 5 3 2" xfId="34378"/>
    <cellStyle name="Comma 10 2 2 5 3 2 2" xfId="34379"/>
    <cellStyle name="Comma 10 2 2 5 3 2 3" xfId="34380"/>
    <cellStyle name="Comma 10 2 2 5 3 3" xfId="34381"/>
    <cellStyle name="Comma 10 2 2 5 3 3 2" xfId="34382"/>
    <cellStyle name="Comma 10 2 2 5 3 3 3" xfId="34383"/>
    <cellStyle name="Comma 10 2 2 5 3 4" xfId="34384"/>
    <cellStyle name="Comma 10 2 2 5 3 4 2" xfId="34385"/>
    <cellStyle name="Comma 10 2 2 5 3 5" xfId="34386"/>
    <cellStyle name="Comma 10 2 2 5 3 6" xfId="34387"/>
    <cellStyle name="Comma 10 2 2 5 4" xfId="34388"/>
    <cellStyle name="Comma 10 2 2 5 4 2" xfId="34389"/>
    <cellStyle name="Comma 10 2 2 5 4 2 2" xfId="34390"/>
    <cellStyle name="Comma 10 2 2 5 4 2 3" xfId="34391"/>
    <cellStyle name="Comma 10 2 2 5 4 3" xfId="34392"/>
    <cellStyle name="Comma 10 2 2 5 4 3 2" xfId="34393"/>
    <cellStyle name="Comma 10 2 2 5 4 4" xfId="34394"/>
    <cellStyle name="Comma 10 2 2 5 4 5" xfId="34395"/>
    <cellStyle name="Comma 10 2 2 5 5" xfId="34396"/>
    <cellStyle name="Comma 10 2 2 5 5 2" xfId="34397"/>
    <cellStyle name="Comma 10 2 2 5 5 3" xfId="34398"/>
    <cellStyle name="Comma 10 2 2 5 6" xfId="34399"/>
    <cellStyle name="Comma 10 2 2 5 6 2" xfId="34400"/>
    <cellStyle name="Comma 10 2 2 5 6 3" xfId="34401"/>
    <cellStyle name="Comma 10 2 2 5 7" xfId="34402"/>
    <cellStyle name="Comma 10 2 2 5 7 2" xfId="34403"/>
    <cellStyle name="Comma 10 2 2 5 8" xfId="34404"/>
    <cellStyle name="Comma 10 2 2 5 9" xfId="34405"/>
    <cellStyle name="Comma 10 2 2 6" xfId="13956"/>
    <cellStyle name="Comma 10 2 2 6 2" xfId="34406"/>
    <cellStyle name="Comma 10 2 2 6 2 2" xfId="34407"/>
    <cellStyle name="Comma 10 2 2 6 2 3" xfId="34408"/>
    <cellStyle name="Comma 10 2 2 6 3" xfId="34409"/>
    <cellStyle name="Comma 10 2 2 6 3 2" xfId="34410"/>
    <cellStyle name="Comma 10 2 2 6 3 3" xfId="34411"/>
    <cellStyle name="Comma 10 2 2 6 4" xfId="34412"/>
    <cellStyle name="Comma 10 2 2 6 4 2" xfId="34413"/>
    <cellStyle name="Comma 10 2 2 6 5" xfId="34414"/>
    <cellStyle name="Comma 10 2 2 6 6" xfId="34415"/>
    <cellStyle name="Comma 10 2 2 7" xfId="34416"/>
    <cellStyle name="Comma 10 2 2 7 2" xfId="34417"/>
    <cellStyle name="Comma 10 2 2 7 2 2" xfId="34418"/>
    <cellStyle name="Comma 10 2 2 7 2 3" xfId="34419"/>
    <cellStyle name="Comma 10 2 2 7 3" xfId="34420"/>
    <cellStyle name="Comma 10 2 2 7 3 2" xfId="34421"/>
    <cellStyle name="Comma 10 2 2 7 3 3" xfId="34422"/>
    <cellStyle name="Comma 10 2 2 7 4" xfId="34423"/>
    <cellStyle name="Comma 10 2 2 7 4 2" xfId="34424"/>
    <cellStyle name="Comma 10 2 2 7 5" xfId="34425"/>
    <cellStyle name="Comma 10 2 2 7 6" xfId="34426"/>
    <cellStyle name="Comma 10 2 2 8" xfId="34427"/>
    <cellStyle name="Comma 10 2 2 8 2" xfId="34428"/>
    <cellStyle name="Comma 10 2 2 8 2 2" xfId="34429"/>
    <cellStyle name="Comma 10 2 2 8 2 3" xfId="34430"/>
    <cellStyle name="Comma 10 2 2 8 3" xfId="34431"/>
    <cellStyle name="Comma 10 2 2 8 3 2" xfId="34432"/>
    <cellStyle name="Comma 10 2 2 8 4" xfId="34433"/>
    <cellStyle name="Comma 10 2 2 8 5" xfId="34434"/>
    <cellStyle name="Comma 10 2 2 9" xfId="34435"/>
    <cellStyle name="Comma 10 2 2 9 2" xfId="34436"/>
    <cellStyle name="Comma 10 2 2 9 3" xfId="34437"/>
    <cellStyle name="Comma 10 2 3" xfId="3195"/>
    <cellStyle name="Comma 10 2 3 10" xfId="34438"/>
    <cellStyle name="Comma 10 2 3 10 2" xfId="34439"/>
    <cellStyle name="Comma 10 2 3 11" xfId="34440"/>
    <cellStyle name="Comma 10 2 3 12" xfId="34441"/>
    <cellStyle name="Comma 10 2 3 2" xfId="3196"/>
    <cellStyle name="Comma 10 2 3 2 10" xfId="34442"/>
    <cellStyle name="Comma 10 2 3 2 2" xfId="3197"/>
    <cellStyle name="Comma 10 2 3 2 2 2" xfId="3198"/>
    <cellStyle name="Comma 10 2 3 2 2 2 2" xfId="34443"/>
    <cellStyle name="Comma 10 2 3 2 2 2 2 2" xfId="34444"/>
    <cellStyle name="Comma 10 2 3 2 2 2 2 3" xfId="34445"/>
    <cellStyle name="Comma 10 2 3 2 2 2 3" xfId="34446"/>
    <cellStyle name="Comma 10 2 3 2 2 2 3 2" xfId="34447"/>
    <cellStyle name="Comma 10 2 3 2 2 2 3 3" xfId="34448"/>
    <cellStyle name="Comma 10 2 3 2 2 2 4" xfId="34449"/>
    <cellStyle name="Comma 10 2 3 2 2 2 4 2" xfId="34450"/>
    <cellStyle name="Comma 10 2 3 2 2 2 5" xfId="34451"/>
    <cellStyle name="Comma 10 2 3 2 2 2 6" xfId="34452"/>
    <cellStyle name="Comma 10 2 3 2 2 3" xfId="34453"/>
    <cellStyle name="Comma 10 2 3 2 2 3 2" xfId="34454"/>
    <cellStyle name="Comma 10 2 3 2 2 3 2 2" xfId="34455"/>
    <cellStyle name="Comma 10 2 3 2 2 3 2 3" xfId="34456"/>
    <cellStyle name="Comma 10 2 3 2 2 3 3" xfId="34457"/>
    <cellStyle name="Comma 10 2 3 2 2 3 3 2" xfId="34458"/>
    <cellStyle name="Comma 10 2 3 2 2 3 3 3" xfId="34459"/>
    <cellStyle name="Comma 10 2 3 2 2 3 4" xfId="34460"/>
    <cellStyle name="Comma 10 2 3 2 2 3 4 2" xfId="34461"/>
    <cellStyle name="Comma 10 2 3 2 2 3 5" xfId="34462"/>
    <cellStyle name="Comma 10 2 3 2 2 3 6" xfId="34463"/>
    <cellStyle name="Comma 10 2 3 2 2 4" xfId="34464"/>
    <cellStyle name="Comma 10 2 3 2 2 4 2" xfId="34465"/>
    <cellStyle name="Comma 10 2 3 2 2 4 2 2" xfId="34466"/>
    <cellStyle name="Comma 10 2 3 2 2 4 2 3" xfId="34467"/>
    <cellStyle name="Comma 10 2 3 2 2 4 3" xfId="34468"/>
    <cellStyle name="Comma 10 2 3 2 2 4 3 2" xfId="34469"/>
    <cellStyle name="Comma 10 2 3 2 2 4 4" xfId="34470"/>
    <cellStyle name="Comma 10 2 3 2 2 4 5" xfId="34471"/>
    <cellStyle name="Comma 10 2 3 2 2 5" xfId="34472"/>
    <cellStyle name="Comma 10 2 3 2 2 5 2" xfId="34473"/>
    <cellStyle name="Comma 10 2 3 2 2 5 3" xfId="34474"/>
    <cellStyle name="Comma 10 2 3 2 2 6" xfId="34475"/>
    <cellStyle name="Comma 10 2 3 2 2 6 2" xfId="34476"/>
    <cellStyle name="Comma 10 2 3 2 2 6 3" xfId="34477"/>
    <cellStyle name="Comma 10 2 3 2 2 7" xfId="34478"/>
    <cellStyle name="Comma 10 2 3 2 2 7 2" xfId="34479"/>
    <cellStyle name="Comma 10 2 3 2 2 8" xfId="34480"/>
    <cellStyle name="Comma 10 2 3 2 2 9" xfId="34481"/>
    <cellStyle name="Comma 10 2 3 2 3" xfId="3199"/>
    <cellStyle name="Comma 10 2 3 2 3 2" xfId="34482"/>
    <cellStyle name="Comma 10 2 3 2 3 2 2" xfId="34483"/>
    <cellStyle name="Comma 10 2 3 2 3 2 3" xfId="34484"/>
    <cellStyle name="Comma 10 2 3 2 3 3" xfId="34485"/>
    <cellStyle name="Comma 10 2 3 2 3 3 2" xfId="34486"/>
    <cellStyle name="Comma 10 2 3 2 3 3 3" xfId="34487"/>
    <cellStyle name="Comma 10 2 3 2 3 4" xfId="34488"/>
    <cellStyle name="Comma 10 2 3 2 3 4 2" xfId="34489"/>
    <cellStyle name="Comma 10 2 3 2 3 5" xfId="34490"/>
    <cellStyle name="Comma 10 2 3 2 3 6" xfId="34491"/>
    <cellStyle name="Comma 10 2 3 2 4" xfId="34492"/>
    <cellStyle name="Comma 10 2 3 2 4 2" xfId="34493"/>
    <cellStyle name="Comma 10 2 3 2 4 2 2" xfId="34494"/>
    <cellStyle name="Comma 10 2 3 2 4 2 3" xfId="34495"/>
    <cellStyle name="Comma 10 2 3 2 4 3" xfId="34496"/>
    <cellStyle name="Comma 10 2 3 2 4 3 2" xfId="34497"/>
    <cellStyle name="Comma 10 2 3 2 4 3 3" xfId="34498"/>
    <cellStyle name="Comma 10 2 3 2 4 4" xfId="34499"/>
    <cellStyle name="Comma 10 2 3 2 4 4 2" xfId="34500"/>
    <cellStyle name="Comma 10 2 3 2 4 5" xfId="34501"/>
    <cellStyle name="Comma 10 2 3 2 4 6" xfId="34502"/>
    <cellStyle name="Comma 10 2 3 2 5" xfId="34503"/>
    <cellStyle name="Comma 10 2 3 2 5 2" xfId="34504"/>
    <cellStyle name="Comma 10 2 3 2 5 2 2" xfId="34505"/>
    <cellStyle name="Comma 10 2 3 2 5 2 3" xfId="34506"/>
    <cellStyle name="Comma 10 2 3 2 5 3" xfId="34507"/>
    <cellStyle name="Comma 10 2 3 2 5 3 2" xfId="34508"/>
    <cellStyle name="Comma 10 2 3 2 5 4" xfId="34509"/>
    <cellStyle name="Comma 10 2 3 2 5 5" xfId="34510"/>
    <cellStyle name="Comma 10 2 3 2 6" xfId="34511"/>
    <cellStyle name="Comma 10 2 3 2 6 2" xfId="34512"/>
    <cellStyle name="Comma 10 2 3 2 6 3" xfId="34513"/>
    <cellStyle name="Comma 10 2 3 2 7" xfId="34514"/>
    <cellStyle name="Comma 10 2 3 2 7 2" xfId="34515"/>
    <cellStyle name="Comma 10 2 3 2 7 3" xfId="34516"/>
    <cellStyle name="Comma 10 2 3 2 8" xfId="34517"/>
    <cellStyle name="Comma 10 2 3 2 8 2" xfId="34518"/>
    <cellStyle name="Comma 10 2 3 2 9" xfId="34519"/>
    <cellStyle name="Comma 10 2 3 3" xfId="3200"/>
    <cellStyle name="Comma 10 2 3 3 2" xfId="3201"/>
    <cellStyle name="Comma 10 2 3 3 2 2" xfId="34520"/>
    <cellStyle name="Comma 10 2 3 3 2 2 2" xfId="34521"/>
    <cellStyle name="Comma 10 2 3 3 2 2 3" xfId="34522"/>
    <cellStyle name="Comma 10 2 3 3 2 3" xfId="34523"/>
    <cellStyle name="Comma 10 2 3 3 2 3 2" xfId="34524"/>
    <cellStyle name="Comma 10 2 3 3 2 3 3" xfId="34525"/>
    <cellStyle name="Comma 10 2 3 3 2 4" xfId="34526"/>
    <cellStyle name="Comma 10 2 3 3 2 4 2" xfId="34527"/>
    <cellStyle name="Comma 10 2 3 3 2 5" xfId="34528"/>
    <cellStyle name="Comma 10 2 3 3 2 6" xfId="34529"/>
    <cellStyle name="Comma 10 2 3 3 3" xfId="34530"/>
    <cellStyle name="Comma 10 2 3 3 3 2" xfId="34531"/>
    <cellStyle name="Comma 10 2 3 3 3 2 2" xfId="34532"/>
    <cellStyle name="Comma 10 2 3 3 3 2 3" xfId="34533"/>
    <cellStyle name="Comma 10 2 3 3 3 3" xfId="34534"/>
    <cellStyle name="Comma 10 2 3 3 3 3 2" xfId="34535"/>
    <cellStyle name="Comma 10 2 3 3 3 3 3" xfId="34536"/>
    <cellStyle name="Comma 10 2 3 3 3 4" xfId="34537"/>
    <cellStyle name="Comma 10 2 3 3 3 4 2" xfId="34538"/>
    <cellStyle name="Comma 10 2 3 3 3 5" xfId="34539"/>
    <cellStyle name="Comma 10 2 3 3 3 6" xfId="34540"/>
    <cellStyle name="Comma 10 2 3 3 4" xfId="34541"/>
    <cellStyle name="Comma 10 2 3 3 4 2" xfId="34542"/>
    <cellStyle name="Comma 10 2 3 3 4 2 2" xfId="34543"/>
    <cellStyle name="Comma 10 2 3 3 4 2 3" xfId="34544"/>
    <cellStyle name="Comma 10 2 3 3 4 3" xfId="34545"/>
    <cellStyle name="Comma 10 2 3 3 4 3 2" xfId="34546"/>
    <cellStyle name="Comma 10 2 3 3 4 4" xfId="34547"/>
    <cellStyle name="Comma 10 2 3 3 4 5" xfId="34548"/>
    <cellStyle name="Comma 10 2 3 3 5" xfId="34549"/>
    <cellStyle name="Comma 10 2 3 3 5 2" xfId="34550"/>
    <cellStyle name="Comma 10 2 3 3 5 3" xfId="34551"/>
    <cellStyle name="Comma 10 2 3 3 6" xfId="34552"/>
    <cellStyle name="Comma 10 2 3 3 6 2" xfId="34553"/>
    <cellStyle name="Comma 10 2 3 3 6 3" xfId="34554"/>
    <cellStyle name="Comma 10 2 3 3 7" xfId="34555"/>
    <cellStyle name="Comma 10 2 3 3 7 2" xfId="34556"/>
    <cellStyle name="Comma 10 2 3 3 8" xfId="34557"/>
    <cellStyle name="Comma 10 2 3 3 9" xfId="34558"/>
    <cellStyle name="Comma 10 2 3 4" xfId="3202"/>
    <cellStyle name="Comma 10 2 3 4 2" xfId="34559"/>
    <cellStyle name="Comma 10 2 3 4 2 2" xfId="34560"/>
    <cellStyle name="Comma 10 2 3 4 2 2 2" xfId="34561"/>
    <cellStyle name="Comma 10 2 3 4 2 2 3" xfId="34562"/>
    <cellStyle name="Comma 10 2 3 4 2 3" xfId="34563"/>
    <cellStyle name="Comma 10 2 3 4 2 3 2" xfId="34564"/>
    <cellStyle name="Comma 10 2 3 4 2 3 3" xfId="34565"/>
    <cellStyle name="Comma 10 2 3 4 2 4" xfId="34566"/>
    <cellStyle name="Comma 10 2 3 4 2 4 2" xfId="34567"/>
    <cellStyle name="Comma 10 2 3 4 2 5" xfId="34568"/>
    <cellStyle name="Comma 10 2 3 4 2 6" xfId="34569"/>
    <cellStyle name="Comma 10 2 3 4 3" xfId="34570"/>
    <cellStyle name="Comma 10 2 3 4 3 2" xfId="34571"/>
    <cellStyle name="Comma 10 2 3 4 3 2 2" xfId="34572"/>
    <cellStyle name="Comma 10 2 3 4 3 2 3" xfId="34573"/>
    <cellStyle name="Comma 10 2 3 4 3 3" xfId="34574"/>
    <cellStyle name="Comma 10 2 3 4 3 3 2" xfId="34575"/>
    <cellStyle name="Comma 10 2 3 4 3 3 3" xfId="34576"/>
    <cellStyle name="Comma 10 2 3 4 3 4" xfId="34577"/>
    <cellStyle name="Comma 10 2 3 4 3 4 2" xfId="34578"/>
    <cellStyle name="Comma 10 2 3 4 3 5" xfId="34579"/>
    <cellStyle name="Comma 10 2 3 4 3 6" xfId="34580"/>
    <cellStyle name="Comma 10 2 3 4 4" xfId="34581"/>
    <cellStyle name="Comma 10 2 3 4 4 2" xfId="34582"/>
    <cellStyle name="Comma 10 2 3 4 4 2 2" xfId="34583"/>
    <cellStyle name="Comma 10 2 3 4 4 2 3" xfId="34584"/>
    <cellStyle name="Comma 10 2 3 4 4 3" xfId="34585"/>
    <cellStyle name="Comma 10 2 3 4 4 3 2" xfId="34586"/>
    <cellStyle name="Comma 10 2 3 4 4 4" xfId="34587"/>
    <cellStyle name="Comma 10 2 3 4 4 5" xfId="34588"/>
    <cellStyle name="Comma 10 2 3 4 5" xfId="34589"/>
    <cellStyle name="Comma 10 2 3 4 5 2" xfId="34590"/>
    <cellStyle name="Comma 10 2 3 4 5 3" xfId="34591"/>
    <cellStyle name="Comma 10 2 3 4 6" xfId="34592"/>
    <cellStyle name="Comma 10 2 3 4 6 2" xfId="34593"/>
    <cellStyle name="Comma 10 2 3 4 6 3" xfId="34594"/>
    <cellStyle name="Comma 10 2 3 4 7" xfId="34595"/>
    <cellStyle name="Comma 10 2 3 4 7 2" xfId="34596"/>
    <cellStyle name="Comma 10 2 3 4 8" xfId="34597"/>
    <cellStyle name="Comma 10 2 3 4 9" xfId="34598"/>
    <cellStyle name="Comma 10 2 3 5" xfId="34599"/>
    <cellStyle name="Comma 10 2 3 5 2" xfId="34600"/>
    <cellStyle name="Comma 10 2 3 5 2 2" xfId="34601"/>
    <cellStyle name="Comma 10 2 3 5 2 3" xfId="34602"/>
    <cellStyle name="Comma 10 2 3 5 3" xfId="34603"/>
    <cellStyle name="Comma 10 2 3 5 3 2" xfId="34604"/>
    <cellStyle name="Comma 10 2 3 5 3 3" xfId="34605"/>
    <cellStyle name="Comma 10 2 3 5 4" xfId="34606"/>
    <cellStyle name="Comma 10 2 3 5 4 2" xfId="34607"/>
    <cellStyle name="Comma 10 2 3 5 5" xfId="34608"/>
    <cellStyle name="Comma 10 2 3 5 6" xfId="34609"/>
    <cellStyle name="Comma 10 2 3 6" xfId="34610"/>
    <cellStyle name="Comma 10 2 3 6 2" xfId="34611"/>
    <cellStyle name="Comma 10 2 3 6 2 2" xfId="34612"/>
    <cellStyle name="Comma 10 2 3 6 2 3" xfId="34613"/>
    <cellStyle name="Comma 10 2 3 6 3" xfId="34614"/>
    <cellStyle name="Comma 10 2 3 6 3 2" xfId="34615"/>
    <cellStyle name="Comma 10 2 3 6 3 3" xfId="34616"/>
    <cellStyle name="Comma 10 2 3 6 4" xfId="34617"/>
    <cellStyle name="Comma 10 2 3 6 4 2" xfId="34618"/>
    <cellStyle name="Comma 10 2 3 6 5" xfId="34619"/>
    <cellStyle name="Comma 10 2 3 6 6" xfId="34620"/>
    <cellStyle name="Comma 10 2 3 7" xfId="34621"/>
    <cellStyle name="Comma 10 2 3 7 2" xfId="34622"/>
    <cellStyle name="Comma 10 2 3 7 2 2" xfId="34623"/>
    <cellStyle name="Comma 10 2 3 7 2 3" xfId="34624"/>
    <cellStyle name="Comma 10 2 3 7 3" xfId="34625"/>
    <cellStyle name="Comma 10 2 3 7 3 2" xfId="34626"/>
    <cellStyle name="Comma 10 2 3 7 4" xfId="34627"/>
    <cellStyle name="Comma 10 2 3 7 5" xfId="34628"/>
    <cellStyle name="Comma 10 2 3 8" xfId="34629"/>
    <cellStyle name="Comma 10 2 3 8 2" xfId="34630"/>
    <cellStyle name="Comma 10 2 3 8 3" xfId="34631"/>
    <cellStyle name="Comma 10 2 3 9" xfId="34632"/>
    <cellStyle name="Comma 10 2 3 9 2" xfId="34633"/>
    <cellStyle name="Comma 10 2 3 9 3" xfId="34634"/>
    <cellStyle name="Comma 10 2 4" xfId="3203"/>
    <cellStyle name="Comma 10 2 4 10" xfId="34635"/>
    <cellStyle name="Comma 10 2 4 2" xfId="3204"/>
    <cellStyle name="Comma 10 2 4 2 2" xfId="3205"/>
    <cellStyle name="Comma 10 2 4 2 2 2" xfId="34636"/>
    <cellStyle name="Comma 10 2 4 2 2 2 2" xfId="34637"/>
    <cellStyle name="Comma 10 2 4 2 2 2 3" xfId="34638"/>
    <cellStyle name="Comma 10 2 4 2 2 3" xfId="34639"/>
    <cellStyle name="Comma 10 2 4 2 2 3 2" xfId="34640"/>
    <cellStyle name="Comma 10 2 4 2 2 3 3" xfId="34641"/>
    <cellStyle name="Comma 10 2 4 2 2 4" xfId="34642"/>
    <cellStyle name="Comma 10 2 4 2 2 4 2" xfId="34643"/>
    <cellStyle name="Comma 10 2 4 2 2 5" xfId="34644"/>
    <cellStyle name="Comma 10 2 4 2 2 6" xfId="34645"/>
    <cellStyle name="Comma 10 2 4 2 3" xfId="34646"/>
    <cellStyle name="Comma 10 2 4 2 3 2" xfId="34647"/>
    <cellStyle name="Comma 10 2 4 2 3 2 2" xfId="34648"/>
    <cellStyle name="Comma 10 2 4 2 3 2 3" xfId="34649"/>
    <cellStyle name="Comma 10 2 4 2 3 3" xfId="34650"/>
    <cellStyle name="Comma 10 2 4 2 3 3 2" xfId="34651"/>
    <cellStyle name="Comma 10 2 4 2 3 3 3" xfId="34652"/>
    <cellStyle name="Comma 10 2 4 2 3 4" xfId="34653"/>
    <cellStyle name="Comma 10 2 4 2 3 4 2" xfId="34654"/>
    <cellStyle name="Comma 10 2 4 2 3 5" xfId="34655"/>
    <cellStyle name="Comma 10 2 4 2 3 6" xfId="34656"/>
    <cellStyle name="Comma 10 2 4 2 4" xfId="34657"/>
    <cellStyle name="Comma 10 2 4 2 4 2" xfId="34658"/>
    <cellStyle name="Comma 10 2 4 2 4 2 2" xfId="34659"/>
    <cellStyle name="Comma 10 2 4 2 4 2 3" xfId="34660"/>
    <cellStyle name="Comma 10 2 4 2 4 3" xfId="34661"/>
    <cellStyle name="Comma 10 2 4 2 4 3 2" xfId="34662"/>
    <cellStyle name="Comma 10 2 4 2 4 4" xfId="34663"/>
    <cellStyle name="Comma 10 2 4 2 4 5" xfId="34664"/>
    <cellStyle name="Comma 10 2 4 2 5" xfId="34665"/>
    <cellStyle name="Comma 10 2 4 2 5 2" xfId="34666"/>
    <cellStyle name="Comma 10 2 4 2 5 3" xfId="34667"/>
    <cellStyle name="Comma 10 2 4 2 6" xfId="34668"/>
    <cellStyle name="Comma 10 2 4 2 6 2" xfId="34669"/>
    <cellStyle name="Comma 10 2 4 2 6 3" xfId="34670"/>
    <cellStyle name="Comma 10 2 4 2 7" xfId="34671"/>
    <cellStyle name="Comma 10 2 4 2 7 2" xfId="34672"/>
    <cellStyle name="Comma 10 2 4 2 8" xfId="34673"/>
    <cellStyle name="Comma 10 2 4 2 9" xfId="34674"/>
    <cellStyle name="Comma 10 2 4 3" xfId="3206"/>
    <cellStyle name="Comma 10 2 4 3 2" xfId="34675"/>
    <cellStyle name="Comma 10 2 4 3 2 2" xfId="34676"/>
    <cellStyle name="Comma 10 2 4 3 2 3" xfId="34677"/>
    <cellStyle name="Comma 10 2 4 3 3" xfId="34678"/>
    <cellStyle name="Comma 10 2 4 3 3 2" xfId="34679"/>
    <cellStyle name="Comma 10 2 4 3 3 3" xfId="34680"/>
    <cellStyle name="Comma 10 2 4 3 4" xfId="34681"/>
    <cellStyle name="Comma 10 2 4 3 4 2" xfId="34682"/>
    <cellStyle name="Comma 10 2 4 3 5" xfId="34683"/>
    <cellStyle name="Comma 10 2 4 3 6" xfId="34684"/>
    <cellStyle name="Comma 10 2 4 4" xfId="34685"/>
    <cellStyle name="Comma 10 2 4 4 2" xfId="34686"/>
    <cellStyle name="Comma 10 2 4 4 2 2" xfId="34687"/>
    <cellStyle name="Comma 10 2 4 4 2 3" xfId="34688"/>
    <cellStyle name="Comma 10 2 4 4 3" xfId="34689"/>
    <cellStyle name="Comma 10 2 4 4 3 2" xfId="34690"/>
    <cellStyle name="Comma 10 2 4 4 3 3" xfId="34691"/>
    <cellStyle name="Comma 10 2 4 4 4" xfId="34692"/>
    <cellStyle name="Comma 10 2 4 4 4 2" xfId="34693"/>
    <cellStyle name="Comma 10 2 4 4 5" xfId="34694"/>
    <cellStyle name="Comma 10 2 4 4 6" xfId="34695"/>
    <cellStyle name="Comma 10 2 4 5" xfId="34696"/>
    <cellStyle name="Comma 10 2 4 5 2" xfId="34697"/>
    <cellStyle name="Comma 10 2 4 5 2 2" xfId="34698"/>
    <cellStyle name="Comma 10 2 4 5 2 3" xfId="34699"/>
    <cellStyle name="Comma 10 2 4 5 3" xfId="34700"/>
    <cellStyle name="Comma 10 2 4 5 3 2" xfId="34701"/>
    <cellStyle name="Comma 10 2 4 5 4" xfId="34702"/>
    <cellStyle name="Comma 10 2 4 5 5" xfId="34703"/>
    <cellStyle name="Comma 10 2 4 6" xfId="34704"/>
    <cellStyle name="Comma 10 2 4 6 2" xfId="34705"/>
    <cellStyle name="Comma 10 2 4 6 3" xfId="34706"/>
    <cellStyle name="Comma 10 2 4 7" xfId="34707"/>
    <cellStyle name="Comma 10 2 4 7 2" xfId="34708"/>
    <cellStyle name="Comma 10 2 4 7 3" xfId="34709"/>
    <cellStyle name="Comma 10 2 4 8" xfId="34710"/>
    <cellStyle name="Comma 10 2 4 8 2" xfId="34711"/>
    <cellStyle name="Comma 10 2 4 9" xfId="34712"/>
    <cellStyle name="Comma 10 2 5" xfId="3207"/>
    <cellStyle name="Comma 10 2 5 2" xfId="3208"/>
    <cellStyle name="Comma 10 2 5 2 2" xfId="34713"/>
    <cellStyle name="Comma 10 2 5 2 2 2" xfId="34714"/>
    <cellStyle name="Comma 10 2 5 2 2 3" xfId="34715"/>
    <cellStyle name="Comma 10 2 5 2 3" xfId="34716"/>
    <cellStyle name="Comma 10 2 5 2 3 2" xfId="34717"/>
    <cellStyle name="Comma 10 2 5 2 3 3" xfId="34718"/>
    <cellStyle name="Comma 10 2 5 2 4" xfId="34719"/>
    <cellStyle name="Comma 10 2 5 2 4 2" xfId="34720"/>
    <cellStyle name="Comma 10 2 5 2 5" xfId="34721"/>
    <cellStyle name="Comma 10 2 5 2 6" xfId="34722"/>
    <cellStyle name="Comma 10 2 5 3" xfId="34723"/>
    <cellStyle name="Comma 10 2 5 3 2" xfId="34724"/>
    <cellStyle name="Comma 10 2 5 3 2 2" xfId="34725"/>
    <cellStyle name="Comma 10 2 5 3 2 3" xfId="34726"/>
    <cellStyle name="Comma 10 2 5 3 3" xfId="34727"/>
    <cellStyle name="Comma 10 2 5 3 3 2" xfId="34728"/>
    <cellStyle name="Comma 10 2 5 3 3 3" xfId="34729"/>
    <cellStyle name="Comma 10 2 5 3 4" xfId="34730"/>
    <cellStyle name="Comma 10 2 5 3 4 2" xfId="34731"/>
    <cellStyle name="Comma 10 2 5 3 5" xfId="34732"/>
    <cellStyle name="Comma 10 2 5 3 6" xfId="34733"/>
    <cellStyle name="Comma 10 2 5 4" xfId="34734"/>
    <cellStyle name="Comma 10 2 5 4 2" xfId="34735"/>
    <cellStyle name="Comma 10 2 5 4 2 2" xfId="34736"/>
    <cellStyle name="Comma 10 2 5 4 2 3" xfId="34737"/>
    <cellStyle name="Comma 10 2 5 4 3" xfId="34738"/>
    <cellStyle name="Comma 10 2 5 4 3 2" xfId="34739"/>
    <cellStyle name="Comma 10 2 5 4 4" xfId="34740"/>
    <cellStyle name="Comma 10 2 5 4 5" xfId="34741"/>
    <cellStyle name="Comma 10 2 5 5" xfId="34742"/>
    <cellStyle name="Comma 10 2 5 5 2" xfId="34743"/>
    <cellStyle name="Comma 10 2 5 5 3" xfId="34744"/>
    <cellStyle name="Comma 10 2 5 6" xfId="34745"/>
    <cellStyle name="Comma 10 2 5 6 2" xfId="34746"/>
    <cellStyle name="Comma 10 2 5 6 3" xfId="34747"/>
    <cellStyle name="Comma 10 2 5 7" xfId="34748"/>
    <cellStyle name="Comma 10 2 5 7 2" xfId="34749"/>
    <cellStyle name="Comma 10 2 5 8" xfId="34750"/>
    <cellStyle name="Comma 10 2 5 9" xfId="34751"/>
    <cellStyle name="Comma 10 2 6" xfId="3209"/>
    <cellStyle name="Comma 10 2 6 2" xfId="34752"/>
    <cellStyle name="Comma 10 2 6 2 2" xfId="34753"/>
    <cellStyle name="Comma 10 2 6 2 2 2" xfId="34754"/>
    <cellStyle name="Comma 10 2 6 2 2 3" xfId="34755"/>
    <cellStyle name="Comma 10 2 6 2 3" xfId="34756"/>
    <cellStyle name="Comma 10 2 6 2 3 2" xfId="34757"/>
    <cellStyle name="Comma 10 2 6 2 3 3" xfId="34758"/>
    <cellStyle name="Comma 10 2 6 2 4" xfId="34759"/>
    <cellStyle name="Comma 10 2 6 2 4 2" xfId="34760"/>
    <cellStyle name="Comma 10 2 6 2 5" xfId="34761"/>
    <cellStyle name="Comma 10 2 6 2 6" xfId="34762"/>
    <cellStyle name="Comma 10 2 6 3" xfId="34763"/>
    <cellStyle name="Comma 10 2 6 3 2" xfId="34764"/>
    <cellStyle name="Comma 10 2 6 3 2 2" xfId="34765"/>
    <cellStyle name="Comma 10 2 6 3 2 3" xfId="34766"/>
    <cellStyle name="Comma 10 2 6 3 3" xfId="34767"/>
    <cellStyle name="Comma 10 2 6 3 3 2" xfId="34768"/>
    <cellStyle name="Comma 10 2 6 3 3 3" xfId="34769"/>
    <cellStyle name="Comma 10 2 6 3 4" xfId="34770"/>
    <cellStyle name="Comma 10 2 6 3 4 2" xfId="34771"/>
    <cellStyle name="Comma 10 2 6 3 5" xfId="34772"/>
    <cellStyle name="Comma 10 2 6 3 6" xfId="34773"/>
    <cellStyle name="Comma 10 2 6 4" xfId="34774"/>
    <cellStyle name="Comma 10 2 6 4 2" xfId="34775"/>
    <cellStyle name="Comma 10 2 6 4 2 2" xfId="34776"/>
    <cellStyle name="Comma 10 2 6 4 2 3" xfId="34777"/>
    <cellStyle name="Comma 10 2 6 4 3" xfId="34778"/>
    <cellStyle name="Comma 10 2 6 4 3 2" xfId="34779"/>
    <cellStyle name="Comma 10 2 6 4 4" xfId="34780"/>
    <cellStyle name="Comma 10 2 6 4 5" xfId="34781"/>
    <cellStyle name="Comma 10 2 6 5" xfId="34782"/>
    <cellStyle name="Comma 10 2 6 5 2" xfId="34783"/>
    <cellStyle name="Comma 10 2 6 5 3" xfId="34784"/>
    <cellStyle name="Comma 10 2 6 6" xfId="34785"/>
    <cellStyle name="Comma 10 2 6 6 2" xfId="34786"/>
    <cellStyle name="Comma 10 2 6 6 3" xfId="34787"/>
    <cellStyle name="Comma 10 2 6 7" xfId="34788"/>
    <cellStyle name="Comma 10 2 6 7 2" xfId="34789"/>
    <cellStyle name="Comma 10 2 6 8" xfId="34790"/>
    <cellStyle name="Comma 10 2 6 9" xfId="34791"/>
    <cellStyle name="Comma 10 2 7" xfId="13828"/>
    <cellStyle name="Comma 10 2 7 2" xfId="34792"/>
    <cellStyle name="Comma 10 2 7 2 2" xfId="34793"/>
    <cellStyle name="Comma 10 2 7 2 3" xfId="34794"/>
    <cellStyle name="Comma 10 2 7 3" xfId="34795"/>
    <cellStyle name="Comma 10 2 7 3 2" xfId="34796"/>
    <cellStyle name="Comma 10 2 7 3 3" xfId="34797"/>
    <cellStyle name="Comma 10 2 7 4" xfId="34798"/>
    <cellStyle name="Comma 10 2 7 4 2" xfId="34799"/>
    <cellStyle name="Comma 10 2 7 5" xfId="34800"/>
    <cellStyle name="Comma 10 2 7 6" xfId="34801"/>
    <cellStyle name="Comma 10 2 8" xfId="34802"/>
    <cellStyle name="Comma 10 2 8 2" xfId="34803"/>
    <cellStyle name="Comma 10 2 8 2 2" xfId="34804"/>
    <cellStyle name="Comma 10 2 8 2 3" xfId="34805"/>
    <cellStyle name="Comma 10 2 8 3" xfId="34806"/>
    <cellStyle name="Comma 10 2 8 3 2" xfId="34807"/>
    <cellStyle name="Comma 10 2 8 3 3" xfId="34808"/>
    <cellStyle name="Comma 10 2 8 4" xfId="34809"/>
    <cellStyle name="Comma 10 2 8 4 2" xfId="34810"/>
    <cellStyle name="Comma 10 2 8 5" xfId="34811"/>
    <cellStyle name="Comma 10 2 8 6" xfId="34812"/>
    <cellStyle name="Comma 10 2 9" xfId="34813"/>
    <cellStyle name="Comma 10 2 9 2" xfId="34814"/>
    <cellStyle name="Comma 10 2 9 2 2" xfId="34815"/>
    <cellStyle name="Comma 10 2 9 2 3" xfId="34816"/>
    <cellStyle name="Comma 10 2 9 3" xfId="34817"/>
    <cellStyle name="Comma 10 2 9 3 2" xfId="34818"/>
    <cellStyle name="Comma 10 2 9 4" xfId="34819"/>
    <cellStyle name="Comma 10 2 9 5" xfId="34820"/>
    <cellStyle name="Comma 10 3" xfId="3210"/>
    <cellStyle name="Comma 10 3 10" xfId="34821"/>
    <cellStyle name="Comma 10 3 10 2" xfId="34822"/>
    <cellStyle name="Comma 10 3 10 3" xfId="34823"/>
    <cellStyle name="Comma 10 3 11" xfId="34824"/>
    <cellStyle name="Comma 10 3 11 2" xfId="34825"/>
    <cellStyle name="Comma 10 3 12" xfId="34826"/>
    <cellStyle name="Comma 10 3 13" xfId="34827"/>
    <cellStyle name="Comma 10 3 14" xfId="34828"/>
    <cellStyle name="Comma 10 3 2" xfId="3211"/>
    <cellStyle name="Comma 10 3 2 10" xfId="34829"/>
    <cellStyle name="Comma 10 3 2 10 2" xfId="34830"/>
    <cellStyle name="Comma 10 3 2 11" xfId="34831"/>
    <cellStyle name="Comma 10 3 2 12" xfId="34832"/>
    <cellStyle name="Comma 10 3 2 2" xfId="3212"/>
    <cellStyle name="Comma 10 3 2 2 10" xfId="34833"/>
    <cellStyle name="Comma 10 3 2 2 2" xfId="3213"/>
    <cellStyle name="Comma 10 3 2 2 2 2" xfId="3214"/>
    <cellStyle name="Comma 10 3 2 2 2 2 2" xfId="34834"/>
    <cellStyle name="Comma 10 3 2 2 2 2 2 2" xfId="34835"/>
    <cellStyle name="Comma 10 3 2 2 2 2 2 3" xfId="34836"/>
    <cellStyle name="Comma 10 3 2 2 2 2 3" xfId="34837"/>
    <cellStyle name="Comma 10 3 2 2 2 2 3 2" xfId="34838"/>
    <cellStyle name="Comma 10 3 2 2 2 2 3 3" xfId="34839"/>
    <cellStyle name="Comma 10 3 2 2 2 2 4" xfId="34840"/>
    <cellStyle name="Comma 10 3 2 2 2 2 4 2" xfId="34841"/>
    <cellStyle name="Comma 10 3 2 2 2 2 5" xfId="34842"/>
    <cellStyle name="Comma 10 3 2 2 2 2 6" xfId="34843"/>
    <cellStyle name="Comma 10 3 2 2 2 3" xfId="34844"/>
    <cellStyle name="Comma 10 3 2 2 2 3 2" xfId="34845"/>
    <cellStyle name="Comma 10 3 2 2 2 3 2 2" xfId="34846"/>
    <cellStyle name="Comma 10 3 2 2 2 3 2 3" xfId="34847"/>
    <cellStyle name="Comma 10 3 2 2 2 3 3" xfId="34848"/>
    <cellStyle name="Comma 10 3 2 2 2 3 3 2" xfId="34849"/>
    <cellStyle name="Comma 10 3 2 2 2 3 3 3" xfId="34850"/>
    <cellStyle name="Comma 10 3 2 2 2 3 4" xfId="34851"/>
    <cellStyle name="Comma 10 3 2 2 2 3 4 2" xfId="34852"/>
    <cellStyle name="Comma 10 3 2 2 2 3 5" xfId="34853"/>
    <cellStyle name="Comma 10 3 2 2 2 3 6" xfId="34854"/>
    <cellStyle name="Comma 10 3 2 2 2 4" xfId="34855"/>
    <cellStyle name="Comma 10 3 2 2 2 4 2" xfId="34856"/>
    <cellStyle name="Comma 10 3 2 2 2 4 2 2" xfId="34857"/>
    <cellStyle name="Comma 10 3 2 2 2 4 2 3" xfId="34858"/>
    <cellStyle name="Comma 10 3 2 2 2 4 3" xfId="34859"/>
    <cellStyle name="Comma 10 3 2 2 2 4 3 2" xfId="34860"/>
    <cellStyle name="Comma 10 3 2 2 2 4 4" xfId="34861"/>
    <cellStyle name="Comma 10 3 2 2 2 4 5" xfId="34862"/>
    <cellStyle name="Comma 10 3 2 2 2 5" xfId="34863"/>
    <cellStyle name="Comma 10 3 2 2 2 5 2" xfId="34864"/>
    <cellStyle name="Comma 10 3 2 2 2 5 3" xfId="34865"/>
    <cellStyle name="Comma 10 3 2 2 2 6" xfId="34866"/>
    <cellStyle name="Comma 10 3 2 2 2 6 2" xfId="34867"/>
    <cellStyle name="Comma 10 3 2 2 2 6 3" xfId="34868"/>
    <cellStyle name="Comma 10 3 2 2 2 7" xfId="34869"/>
    <cellStyle name="Comma 10 3 2 2 2 7 2" xfId="34870"/>
    <cellStyle name="Comma 10 3 2 2 2 8" xfId="34871"/>
    <cellStyle name="Comma 10 3 2 2 2 9" xfId="34872"/>
    <cellStyle name="Comma 10 3 2 2 3" xfId="3215"/>
    <cellStyle name="Comma 10 3 2 2 3 2" xfId="34873"/>
    <cellStyle name="Comma 10 3 2 2 3 2 2" xfId="34874"/>
    <cellStyle name="Comma 10 3 2 2 3 2 3" xfId="34875"/>
    <cellStyle name="Comma 10 3 2 2 3 3" xfId="34876"/>
    <cellStyle name="Comma 10 3 2 2 3 3 2" xfId="34877"/>
    <cellStyle name="Comma 10 3 2 2 3 3 3" xfId="34878"/>
    <cellStyle name="Comma 10 3 2 2 3 4" xfId="34879"/>
    <cellStyle name="Comma 10 3 2 2 3 4 2" xfId="34880"/>
    <cellStyle name="Comma 10 3 2 2 3 5" xfId="34881"/>
    <cellStyle name="Comma 10 3 2 2 3 6" xfId="34882"/>
    <cellStyle name="Comma 10 3 2 2 4" xfId="34883"/>
    <cellStyle name="Comma 10 3 2 2 4 2" xfId="34884"/>
    <cellStyle name="Comma 10 3 2 2 4 2 2" xfId="34885"/>
    <cellStyle name="Comma 10 3 2 2 4 2 3" xfId="34886"/>
    <cellStyle name="Comma 10 3 2 2 4 3" xfId="34887"/>
    <cellStyle name="Comma 10 3 2 2 4 3 2" xfId="34888"/>
    <cellStyle name="Comma 10 3 2 2 4 3 3" xfId="34889"/>
    <cellStyle name="Comma 10 3 2 2 4 4" xfId="34890"/>
    <cellStyle name="Comma 10 3 2 2 4 4 2" xfId="34891"/>
    <cellStyle name="Comma 10 3 2 2 4 5" xfId="34892"/>
    <cellStyle name="Comma 10 3 2 2 4 6" xfId="34893"/>
    <cellStyle name="Comma 10 3 2 2 5" xfId="34894"/>
    <cellStyle name="Comma 10 3 2 2 5 2" xfId="34895"/>
    <cellStyle name="Comma 10 3 2 2 5 2 2" xfId="34896"/>
    <cellStyle name="Comma 10 3 2 2 5 2 3" xfId="34897"/>
    <cellStyle name="Comma 10 3 2 2 5 3" xfId="34898"/>
    <cellStyle name="Comma 10 3 2 2 5 3 2" xfId="34899"/>
    <cellStyle name="Comma 10 3 2 2 5 4" xfId="34900"/>
    <cellStyle name="Comma 10 3 2 2 5 5" xfId="34901"/>
    <cellStyle name="Comma 10 3 2 2 6" xfId="34902"/>
    <cellStyle name="Comma 10 3 2 2 6 2" xfId="34903"/>
    <cellStyle name="Comma 10 3 2 2 6 3" xfId="34904"/>
    <cellStyle name="Comma 10 3 2 2 7" xfId="34905"/>
    <cellStyle name="Comma 10 3 2 2 7 2" xfId="34906"/>
    <cellStyle name="Comma 10 3 2 2 7 3" xfId="34907"/>
    <cellStyle name="Comma 10 3 2 2 8" xfId="34908"/>
    <cellStyle name="Comma 10 3 2 2 8 2" xfId="34909"/>
    <cellStyle name="Comma 10 3 2 2 9" xfId="34910"/>
    <cellStyle name="Comma 10 3 2 3" xfId="3216"/>
    <cellStyle name="Comma 10 3 2 3 2" xfId="3217"/>
    <cellStyle name="Comma 10 3 2 3 2 2" xfId="34911"/>
    <cellStyle name="Comma 10 3 2 3 2 2 2" xfId="34912"/>
    <cellStyle name="Comma 10 3 2 3 2 2 3" xfId="34913"/>
    <cellStyle name="Comma 10 3 2 3 2 3" xfId="34914"/>
    <cellStyle name="Comma 10 3 2 3 2 3 2" xfId="34915"/>
    <cellStyle name="Comma 10 3 2 3 2 3 3" xfId="34916"/>
    <cellStyle name="Comma 10 3 2 3 2 4" xfId="34917"/>
    <cellStyle name="Comma 10 3 2 3 2 4 2" xfId="34918"/>
    <cellStyle name="Comma 10 3 2 3 2 5" xfId="34919"/>
    <cellStyle name="Comma 10 3 2 3 2 6" xfId="34920"/>
    <cellStyle name="Comma 10 3 2 3 3" xfId="34921"/>
    <cellStyle name="Comma 10 3 2 3 3 2" xfId="34922"/>
    <cellStyle name="Comma 10 3 2 3 3 2 2" xfId="34923"/>
    <cellStyle name="Comma 10 3 2 3 3 2 3" xfId="34924"/>
    <cellStyle name="Comma 10 3 2 3 3 3" xfId="34925"/>
    <cellStyle name="Comma 10 3 2 3 3 3 2" xfId="34926"/>
    <cellStyle name="Comma 10 3 2 3 3 3 3" xfId="34927"/>
    <cellStyle name="Comma 10 3 2 3 3 4" xfId="34928"/>
    <cellStyle name="Comma 10 3 2 3 3 4 2" xfId="34929"/>
    <cellStyle name="Comma 10 3 2 3 3 5" xfId="34930"/>
    <cellStyle name="Comma 10 3 2 3 3 6" xfId="34931"/>
    <cellStyle name="Comma 10 3 2 3 4" xfId="34932"/>
    <cellStyle name="Comma 10 3 2 3 4 2" xfId="34933"/>
    <cellStyle name="Comma 10 3 2 3 4 2 2" xfId="34934"/>
    <cellStyle name="Comma 10 3 2 3 4 2 3" xfId="34935"/>
    <cellStyle name="Comma 10 3 2 3 4 3" xfId="34936"/>
    <cellStyle name="Comma 10 3 2 3 4 3 2" xfId="34937"/>
    <cellStyle name="Comma 10 3 2 3 4 4" xfId="34938"/>
    <cellStyle name="Comma 10 3 2 3 4 5" xfId="34939"/>
    <cellStyle name="Comma 10 3 2 3 5" xfId="34940"/>
    <cellStyle name="Comma 10 3 2 3 5 2" xfId="34941"/>
    <cellStyle name="Comma 10 3 2 3 5 3" xfId="34942"/>
    <cellStyle name="Comma 10 3 2 3 6" xfId="34943"/>
    <cellStyle name="Comma 10 3 2 3 6 2" xfId="34944"/>
    <cellStyle name="Comma 10 3 2 3 6 3" xfId="34945"/>
    <cellStyle name="Comma 10 3 2 3 7" xfId="34946"/>
    <cellStyle name="Comma 10 3 2 3 7 2" xfId="34947"/>
    <cellStyle name="Comma 10 3 2 3 8" xfId="34948"/>
    <cellStyle name="Comma 10 3 2 3 9" xfId="34949"/>
    <cellStyle name="Comma 10 3 2 4" xfId="3218"/>
    <cellStyle name="Comma 10 3 2 4 2" xfId="34950"/>
    <cellStyle name="Comma 10 3 2 4 2 2" xfId="34951"/>
    <cellStyle name="Comma 10 3 2 4 2 2 2" xfId="34952"/>
    <cellStyle name="Comma 10 3 2 4 2 2 3" xfId="34953"/>
    <cellStyle name="Comma 10 3 2 4 2 3" xfId="34954"/>
    <cellStyle name="Comma 10 3 2 4 2 3 2" xfId="34955"/>
    <cellStyle name="Comma 10 3 2 4 2 3 3" xfId="34956"/>
    <cellStyle name="Comma 10 3 2 4 2 4" xfId="34957"/>
    <cellStyle name="Comma 10 3 2 4 2 4 2" xfId="34958"/>
    <cellStyle name="Comma 10 3 2 4 2 5" xfId="34959"/>
    <cellStyle name="Comma 10 3 2 4 2 6" xfId="34960"/>
    <cellStyle name="Comma 10 3 2 4 3" xfId="34961"/>
    <cellStyle name="Comma 10 3 2 4 3 2" xfId="34962"/>
    <cellStyle name="Comma 10 3 2 4 3 2 2" xfId="34963"/>
    <cellStyle name="Comma 10 3 2 4 3 2 3" xfId="34964"/>
    <cellStyle name="Comma 10 3 2 4 3 3" xfId="34965"/>
    <cellStyle name="Comma 10 3 2 4 3 3 2" xfId="34966"/>
    <cellStyle name="Comma 10 3 2 4 3 3 3" xfId="34967"/>
    <cellStyle name="Comma 10 3 2 4 3 4" xfId="34968"/>
    <cellStyle name="Comma 10 3 2 4 3 4 2" xfId="34969"/>
    <cellStyle name="Comma 10 3 2 4 3 5" xfId="34970"/>
    <cellStyle name="Comma 10 3 2 4 3 6" xfId="34971"/>
    <cellStyle name="Comma 10 3 2 4 4" xfId="34972"/>
    <cellStyle name="Comma 10 3 2 4 4 2" xfId="34973"/>
    <cellStyle name="Comma 10 3 2 4 4 2 2" xfId="34974"/>
    <cellStyle name="Comma 10 3 2 4 4 2 3" xfId="34975"/>
    <cellStyle name="Comma 10 3 2 4 4 3" xfId="34976"/>
    <cellStyle name="Comma 10 3 2 4 4 3 2" xfId="34977"/>
    <cellStyle name="Comma 10 3 2 4 4 4" xfId="34978"/>
    <cellStyle name="Comma 10 3 2 4 4 5" xfId="34979"/>
    <cellStyle name="Comma 10 3 2 4 5" xfId="34980"/>
    <cellStyle name="Comma 10 3 2 4 5 2" xfId="34981"/>
    <cellStyle name="Comma 10 3 2 4 5 3" xfId="34982"/>
    <cellStyle name="Comma 10 3 2 4 6" xfId="34983"/>
    <cellStyle name="Comma 10 3 2 4 6 2" xfId="34984"/>
    <cellStyle name="Comma 10 3 2 4 6 3" xfId="34985"/>
    <cellStyle name="Comma 10 3 2 4 7" xfId="34986"/>
    <cellStyle name="Comma 10 3 2 4 7 2" xfId="34987"/>
    <cellStyle name="Comma 10 3 2 4 8" xfId="34988"/>
    <cellStyle name="Comma 10 3 2 4 9" xfId="34989"/>
    <cellStyle name="Comma 10 3 2 5" xfId="34990"/>
    <cellStyle name="Comma 10 3 2 5 2" xfId="34991"/>
    <cellStyle name="Comma 10 3 2 5 2 2" xfId="34992"/>
    <cellStyle name="Comma 10 3 2 5 2 3" xfId="34993"/>
    <cellStyle name="Comma 10 3 2 5 3" xfId="34994"/>
    <cellStyle name="Comma 10 3 2 5 3 2" xfId="34995"/>
    <cellStyle name="Comma 10 3 2 5 3 3" xfId="34996"/>
    <cellStyle name="Comma 10 3 2 5 4" xfId="34997"/>
    <cellStyle name="Comma 10 3 2 5 4 2" xfId="34998"/>
    <cellStyle name="Comma 10 3 2 5 5" xfId="34999"/>
    <cellStyle name="Comma 10 3 2 5 6" xfId="35000"/>
    <cellStyle name="Comma 10 3 2 6" xfId="35001"/>
    <cellStyle name="Comma 10 3 2 6 2" xfId="35002"/>
    <cellStyle name="Comma 10 3 2 6 2 2" xfId="35003"/>
    <cellStyle name="Comma 10 3 2 6 2 3" xfId="35004"/>
    <cellStyle name="Comma 10 3 2 6 3" xfId="35005"/>
    <cellStyle name="Comma 10 3 2 6 3 2" xfId="35006"/>
    <cellStyle name="Comma 10 3 2 6 3 3" xfId="35007"/>
    <cellStyle name="Comma 10 3 2 6 4" xfId="35008"/>
    <cellStyle name="Comma 10 3 2 6 4 2" xfId="35009"/>
    <cellStyle name="Comma 10 3 2 6 5" xfId="35010"/>
    <cellStyle name="Comma 10 3 2 6 6" xfId="35011"/>
    <cellStyle name="Comma 10 3 2 7" xfId="35012"/>
    <cellStyle name="Comma 10 3 2 7 2" xfId="35013"/>
    <cellStyle name="Comma 10 3 2 7 2 2" xfId="35014"/>
    <cellStyle name="Comma 10 3 2 7 2 3" xfId="35015"/>
    <cellStyle name="Comma 10 3 2 7 3" xfId="35016"/>
    <cellStyle name="Comma 10 3 2 7 3 2" xfId="35017"/>
    <cellStyle name="Comma 10 3 2 7 4" xfId="35018"/>
    <cellStyle name="Comma 10 3 2 7 5" xfId="35019"/>
    <cellStyle name="Comma 10 3 2 8" xfId="35020"/>
    <cellStyle name="Comma 10 3 2 8 2" xfId="35021"/>
    <cellStyle name="Comma 10 3 2 8 3" xfId="35022"/>
    <cellStyle name="Comma 10 3 2 9" xfId="35023"/>
    <cellStyle name="Comma 10 3 2 9 2" xfId="35024"/>
    <cellStyle name="Comma 10 3 2 9 3" xfId="35025"/>
    <cellStyle name="Comma 10 3 3" xfId="3219"/>
    <cellStyle name="Comma 10 3 3 10" xfId="35026"/>
    <cellStyle name="Comma 10 3 3 2" xfId="3220"/>
    <cellStyle name="Comma 10 3 3 2 2" xfId="3221"/>
    <cellStyle name="Comma 10 3 3 2 2 2" xfId="35027"/>
    <cellStyle name="Comma 10 3 3 2 2 2 2" xfId="35028"/>
    <cellStyle name="Comma 10 3 3 2 2 2 3" xfId="35029"/>
    <cellStyle name="Comma 10 3 3 2 2 3" xfId="35030"/>
    <cellStyle name="Comma 10 3 3 2 2 3 2" xfId="35031"/>
    <cellStyle name="Comma 10 3 3 2 2 3 3" xfId="35032"/>
    <cellStyle name="Comma 10 3 3 2 2 4" xfId="35033"/>
    <cellStyle name="Comma 10 3 3 2 2 4 2" xfId="35034"/>
    <cellStyle name="Comma 10 3 3 2 2 5" xfId="35035"/>
    <cellStyle name="Comma 10 3 3 2 2 6" xfId="35036"/>
    <cellStyle name="Comma 10 3 3 2 3" xfId="35037"/>
    <cellStyle name="Comma 10 3 3 2 3 2" xfId="35038"/>
    <cellStyle name="Comma 10 3 3 2 3 2 2" xfId="35039"/>
    <cellStyle name="Comma 10 3 3 2 3 2 3" xfId="35040"/>
    <cellStyle name="Comma 10 3 3 2 3 3" xfId="35041"/>
    <cellStyle name="Comma 10 3 3 2 3 3 2" xfId="35042"/>
    <cellStyle name="Comma 10 3 3 2 3 3 3" xfId="35043"/>
    <cellStyle name="Comma 10 3 3 2 3 4" xfId="35044"/>
    <cellStyle name="Comma 10 3 3 2 3 4 2" xfId="35045"/>
    <cellStyle name="Comma 10 3 3 2 3 5" xfId="35046"/>
    <cellStyle name="Comma 10 3 3 2 3 6" xfId="35047"/>
    <cellStyle name="Comma 10 3 3 2 4" xfId="35048"/>
    <cellStyle name="Comma 10 3 3 2 4 2" xfId="35049"/>
    <cellStyle name="Comma 10 3 3 2 4 2 2" xfId="35050"/>
    <cellStyle name="Comma 10 3 3 2 4 2 3" xfId="35051"/>
    <cellStyle name="Comma 10 3 3 2 4 3" xfId="35052"/>
    <cellStyle name="Comma 10 3 3 2 4 3 2" xfId="35053"/>
    <cellStyle name="Comma 10 3 3 2 4 4" xfId="35054"/>
    <cellStyle name="Comma 10 3 3 2 4 5" xfId="35055"/>
    <cellStyle name="Comma 10 3 3 2 5" xfId="35056"/>
    <cellStyle name="Comma 10 3 3 2 5 2" xfId="35057"/>
    <cellStyle name="Comma 10 3 3 2 5 3" xfId="35058"/>
    <cellStyle name="Comma 10 3 3 2 6" xfId="35059"/>
    <cellStyle name="Comma 10 3 3 2 6 2" xfId="35060"/>
    <cellStyle name="Comma 10 3 3 2 6 3" xfId="35061"/>
    <cellStyle name="Comma 10 3 3 2 7" xfId="35062"/>
    <cellStyle name="Comma 10 3 3 2 7 2" xfId="35063"/>
    <cellStyle name="Comma 10 3 3 2 8" xfId="35064"/>
    <cellStyle name="Comma 10 3 3 2 9" xfId="35065"/>
    <cellStyle name="Comma 10 3 3 3" xfId="3222"/>
    <cellStyle name="Comma 10 3 3 3 2" xfId="35066"/>
    <cellStyle name="Comma 10 3 3 3 2 2" xfId="35067"/>
    <cellStyle name="Comma 10 3 3 3 2 3" xfId="35068"/>
    <cellStyle name="Comma 10 3 3 3 3" xfId="35069"/>
    <cellStyle name="Comma 10 3 3 3 3 2" xfId="35070"/>
    <cellStyle name="Comma 10 3 3 3 3 3" xfId="35071"/>
    <cellStyle name="Comma 10 3 3 3 4" xfId="35072"/>
    <cellStyle name="Comma 10 3 3 3 4 2" xfId="35073"/>
    <cellStyle name="Comma 10 3 3 3 5" xfId="35074"/>
    <cellStyle name="Comma 10 3 3 3 6" xfId="35075"/>
    <cellStyle name="Comma 10 3 3 4" xfId="35076"/>
    <cellStyle name="Comma 10 3 3 4 2" xfId="35077"/>
    <cellStyle name="Comma 10 3 3 4 2 2" xfId="35078"/>
    <cellStyle name="Comma 10 3 3 4 2 3" xfId="35079"/>
    <cellStyle name="Comma 10 3 3 4 3" xfId="35080"/>
    <cellStyle name="Comma 10 3 3 4 3 2" xfId="35081"/>
    <cellStyle name="Comma 10 3 3 4 3 3" xfId="35082"/>
    <cellStyle name="Comma 10 3 3 4 4" xfId="35083"/>
    <cellStyle name="Comma 10 3 3 4 4 2" xfId="35084"/>
    <cellStyle name="Comma 10 3 3 4 5" xfId="35085"/>
    <cellStyle name="Comma 10 3 3 4 6" xfId="35086"/>
    <cellStyle name="Comma 10 3 3 5" xfId="35087"/>
    <cellStyle name="Comma 10 3 3 5 2" xfId="35088"/>
    <cellStyle name="Comma 10 3 3 5 2 2" xfId="35089"/>
    <cellStyle name="Comma 10 3 3 5 2 3" xfId="35090"/>
    <cellStyle name="Comma 10 3 3 5 3" xfId="35091"/>
    <cellStyle name="Comma 10 3 3 5 3 2" xfId="35092"/>
    <cellStyle name="Comma 10 3 3 5 4" xfId="35093"/>
    <cellStyle name="Comma 10 3 3 5 5" xfId="35094"/>
    <cellStyle name="Comma 10 3 3 6" xfId="35095"/>
    <cellStyle name="Comma 10 3 3 6 2" xfId="35096"/>
    <cellStyle name="Comma 10 3 3 6 3" xfId="35097"/>
    <cellStyle name="Comma 10 3 3 7" xfId="35098"/>
    <cellStyle name="Comma 10 3 3 7 2" xfId="35099"/>
    <cellStyle name="Comma 10 3 3 7 3" xfId="35100"/>
    <cellStyle name="Comma 10 3 3 8" xfId="35101"/>
    <cellStyle name="Comma 10 3 3 8 2" xfId="35102"/>
    <cellStyle name="Comma 10 3 3 9" xfId="35103"/>
    <cellStyle name="Comma 10 3 4" xfId="3223"/>
    <cellStyle name="Comma 10 3 4 2" xfId="3224"/>
    <cellStyle name="Comma 10 3 4 2 2" xfId="35104"/>
    <cellStyle name="Comma 10 3 4 2 2 2" xfId="35105"/>
    <cellStyle name="Comma 10 3 4 2 2 3" xfId="35106"/>
    <cellStyle name="Comma 10 3 4 2 3" xfId="35107"/>
    <cellStyle name="Comma 10 3 4 2 3 2" xfId="35108"/>
    <cellStyle name="Comma 10 3 4 2 3 3" xfId="35109"/>
    <cellStyle name="Comma 10 3 4 2 4" xfId="35110"/>
    <cellStyle name="Comma 10 3 4 2 4 2" xfId="35111"/>
    <cellStyle name="Comma 10 3 4 2 5" xfId="35112"/>
    <cellStyle name="Comma 10 3 4 2 6" xfId="35113"/>
    <cellStyle name="Comma 10 3 4 3" xfId="35114"/>
    <cellStyle name="Comma 10 3 4 3 2" xfId="35115"/>
    <cellStyle name="Comma 10 3 4 3 2 2" xfId="35116"/>
    <cellStyle name="Comma 10 3 4 3 2 3" xfId="35117"/>
    <cellStyle name="Comma 10 3 4 3 3" xfId="35118"/>
    <cellStyle name="Comma 10 3 4 3 3 2" xfId="35119"/>
    <cellStyle name="Comma 10 3 4 3 3 3" xfId="35120"/>
    <cellStyle name="Comma 10 3 4 3 4" xfId="35121"/>
    <cellStyle name="Comma 10 3 4 3 4 2" xfId="35122"/>
    <cellStyle name="Comma 10 3 4 3 5" xfId="35123"/>
    <cellStyle name="Comma 10 3 4 3 6" xfId="35124"/>
    <cellStyle name="Comma 10 3 4 4" xfId="35125"/>
    <cellStyle name="Comma 10 3 4 4 2" xfId="35126"/>
    <cellStyle name="Comma 10 3 4 4 2 2" xfId="35127"/>
    <cellStyle name="Comma 10 3 4 4 2 3" xfId="35128"/>
    <cellStyle name="Comma 10 3 4 4 3" xfId="35129"/>
    <cellStyle name="Comma 10 3 4 4 3 2" xfId="35130"/>
    <cellStyle name="Comma 10 3 4 4 4" xfId="35131"/>
    <cellStyle name="Comma 10 3 4 4 5" xfId="35132"/>
    <cellStyle name="Comma 10 3 4 5" xfId="35133"/>
    <cellStyle name="Comma 10 3 4 5 2" xfId="35134"/>
    <cellStyle name="Comma 10 3 4 5 3" xfId="35135"/>
    <cellStyle name="Comma 10 3 4 6" xfId="35136"/>
    <cellStyle name="Comma 10 3 4 6 2" xfId="35137"/>
    <cellStyle name="Comma 10 3 4 6 3" xfId="35138"/>
    <cellStyle name="Comma 10 3 4 7" xfId="35139"/>
    <cellStyle name="Comma 10 3 4 7 2" xfId="35140"/>
    <cellStyle name="Comma 10 3 4 8" xfId="35141"/>
    <cellStyle name="Comma 10 3 4 9" xfId="35142"/>
    <cellStyle name="Comma 10 3 5" xfId="3225"/>
    <cellStyle name="Comma 10 3 5 2" xfId="35143"/>
    <cellStyle name="Comma 10 3 5 2 2" xfId="35144"/>
    <cellStyle name="Comma 10 3 5 2 2 2" xfId="35145"/>
    <cellStyle name="Comma 10 3 5 2 2 3" xfId="35146"/>
    <cellStyle name="Comma 10 3 5 2 3" xfId="35147"/>
    <cellStyle name="Comma 10 3 5 2 3 2" xfId="35148"/>
    <cellStyle name="Comma 10 3 5 2 3 3" xfId="35149"/>
    <cellStyle name="Comma 10 3 5 2 4" xfId="35150"/>
    <cellStyle name="Comma 10 3 5 2 4 2" xfId="35151"/>
    <cellStyle name="Comma 10 3 5 2 5" xfId="35152"/>
    <cellStyle name="Comma 10 3 5 2 6" xfId="35153"/>
    <cellStyle name="Comma 10 3 5 3" xfId="35154"/>
    <cellStyle name="Comma 10 3 5 3 2" xfId="35155"/>
    <cellStyle name="Comma 10 3 5 3 2 2" xfId="35156"/>
    <cellStyle name="Comma 10 3 5 3 2 3" xfId="35157"/>
    <cellStyle name="Comma 10 3 5 3 3" xfId="35158"/>
    <cellStyle name="Comma 10 3 5 3 3 2" xfId="35159"/>
    <cellStyle name="Comma 10 3 5 3 3 3" xfId="35160"/>
    <cellStyle name="Comma 10 3 5 3 4" xfId="35161"/>
    <cellStyle name="Comma 10 3 5 3 4 2" xfId="35162"/>
    <cellStyle name="Comma 10 3 5 3 5" xfId="35163"/>
    <cellStyle name="Comma 10 3 5 3 6" xfId="35164"/>
    <cellStyle name="Comma 10 3 5 4" xfId="35165"/>
    <cellStyle name="Comma 10 3 5 4 2" xfId="35166"/>
    <cellStyle name="Comma 10 3 5 4 2 2" xfId="35167"/>
    <cellStyle name="Comma 10 3 5 4 2 3" xfId="35168"/>
    <cellStyle name="Comma 10 3 5 4 3" xfId="35169"/>
    <cellStyle name="Comma 10 3 5 4 3 2" xfId="35170"/>
    <cellStyle name="Comma 10 3 5 4 4" xfId="35171"/>
    <cellStyle name="Comma 10 3 5 4 5" xfId="35172"/>
    <cellStyle name="Comma 10 3 5 5" xfId="35173"/>
    <cellStyle name="Comma 10 3 5 5 2" xfId="35174"/>
    <cellStyle name="Comma 10 3 5 5 3" xfId="35175"/>
    <cellStyle name="Comma 10 3 5 6" xfId="35176"/>
    <cellStyle name="Comma 10 3 5 6 2" xfId="35177"/>
    <cellStyle name="Comma 10 3 5 6 3" xfId="35178"/>
    <cellStyle name="Comma 10 3 5 7" xfId="35179"/>
    <cellStyle name="Comma 10 3 5 7 2" xfId="35180"/>
    <cellStyle name="Comma 10 3 5 8" xfId="35181"/>
    <cellStyle name="Comma 10 3 5 9" xfId="35182"/>
    <cellStyle name="Comma 10 3 6" xfId="13957"/>
    <cellStyle name="Comma 10 3 6 2" xfId="35183"/>
    <cellStyle name="Comma 10 3 6 2 2" xfId="35184"/>
    <cellStyle name="Comma 10 3 6 2 3" xfId="35185"/>
    <cellStyle name="Comma 10 3 6 3" xfId="35186"/>
    <cellStyle name="Comma 10 3 6 3 2" xfId="35187"/>
    <cellStyle name="Comma 10 3 6 3 3" xfId="35188"/>
    <cellStyle name="Comma 10 3 6 4" xfId="35189"/>
    <cellStyle name="Comma 10 3 6 4 2" xfId="35190"/>
    <cellStyle name="Comma 10 3 6 5" xfId="35191"/>
    <cellStyle name="Comma 10 3 6 6" xfId="35192"/>
    <cellStyle name="Comma 10 3 7" xfId="35193"/>
    <cellStyle name="Comma 10 3 7 2" xfId="35194"/>
    <cellStyle name="Comma 10 3 7 2 2" xfId="35195"/>
    <cellStyle name="Comma 10 3 7 2 3" xfId="35196"/>
    <cellStyle name="Comma 10 3 7 3" xfId="35197"/>
    <cellStyle name="Comma 10 3 7 3 2" xfId="35198"/>
    <cellStyle name="Comma 10 3 7 3 3" xfId="35199"/>
    <cellStyle name="Comma 10 3 7 4" xfId="35200"/>
    <cellStyle name="Comma 10 3 7 4 2" xfId="35201"/>
    <cellStyle name="Comma 10 3 7 5" xfId="35202"/>
    <cellStyle name="Comma 10 3 7 6" xfId="35203"/>
    <cellStyle name="Comma 10 3 8" xfId="35204"/>
    <cellStyle name="Comma 10 3 8 2" xfId="35205"/>
    <cellStyle name="Comma 10 3 8 2 2" xfId="35206"/>
    <cellStyle name="Comma 10 3 8 2 3" xfId="35207"/>
    <cellStyle name="Comma 10 3 8 3" xfId="35208"/>
    <cellStyle name="Comma 10 3 8 3 2" xfId="35209"/>
    <cellStyle name="Comma 10 3 8 4" xfId="35210"/>
    <cellStyle name="Comma 10 3 8 5" xfId="35211"/>
    <cellStyle name="Comma 10 3 9" xfId="35212"/>
    <cellStyle name="Comma 10 3 9 2" xfId="35213"/>
    <cellStyle name="Comma 10 3 9 3" xfId="35214"/>
    <cellStyle name="Comma 10 4" xfId="3226"/>
    <cellStyle name="Comma 10 4 10" xfId="35215"/>
    <cellStyle name="Comma 10 4 10 2" xfId="35216"/>
    <cellStyle name="Comma 10 4 11" xfId="35217"/>
    <cellStyle name="Comma 10 4 12" xfId="35218"/>
    <cellStyle name="Comma 10 4 2" xfId="3227"/>
    <cellStyle name="Comma 10 4 2 10" xfId="35219"/>
    <cellStyle name="Comma 10 4 2 2" xfId="3228"/>
    <cellStyle name="Comma 10 4 2 2 2" xfId="3229"/>
    <cellStyle name="Comma 10 4 2 2 2 2" xfId="35220"/>
    <cellStyle name="Comma 10 4 2 2 2 2 2" xfId="35221"/>
    <cellStyle name="Comma 10 4 2 2 2 2 3" xfId="35222"/>
    <cellStyle name="Comma 10 4 2 2 2 3" xfId="35223"/>
    <cellStyle name="Comma 10 4 2 2 2 3 2" xfId="35224"/>
    <cellStyle name="Comma 10 4 2 2 2 3 3" xfId="35225"/>
    <cellStyle name="Comma 10 4 2 2 2 4" xfId="35226"/>
    <cellStyle name="Comma 10 4 2 2 2 4 2" xfId="35227"/>
    <cellStyle name="Comma 10 4 2 2 2 5" xfId="35228"/>
    <cellStyle name="Comma 10 4 2 2 2 6" xfId="35229"/>
    <cellStyle name="Comma 10 4 2 2 3" xfId="35230"/>
    <cellStyle name="Comma 10 4 2 2 3 2" xfId="35231"/>
    <cellStyle name="Comma 10 4 2 2 3 2 2" xfId="35232"/>
    <cellStyle name="Comma 10 4 2 2 3 2 3" xfId="35233"/>
    <cellStyle name="Comma 10 4 2 2 3 3" xfId="35234"/>
    <cellStyle name="Comma 10 4 2 2 3 3 2" xfId="35235"/>
    <cellStyle name="Comma 10 4 2 2 3 3 3" xfId="35236"/>
    <cellStyle name="Comma 10 4 2 2 3 4" xfId="35237"/>
    <cellStyle name="Comma 10 4 2 2 3 4 2" xfId="35238"/>
    <cellStyle name="Comma 10 4 2 2 3 5" xfId="35239"/>
    <cellStyle name="Comma 10 4 2 2 3 6" xfId="35240"/>
    <cellStyle name="Comma 10 4 2 2 4" xfId="35241"/>
    <cellStyle name="Comma 10 4 2 2 4 2" xfId="35242"/>
    <cellStyle name="Comma 10 4 2 2 4 2 2" xfId="35243"/>
    <cellStyle name="Comma 10 4 2 2 4 2 3" xfId="35244"/>
    <cellStyle name="Comma 10 4 2 2 4 3" xfId="35245"/>
    <cellStyle name="Comma 10 4 2 2 4 3 2" xfId="35246"/>
    <cellStyle name="Comma 10 4 2 2 4 4" xfId="35247"/>
    <cellStyle name="Comma 10 4 2 2 4 5" xfId="35248"/>
    <cellStyle name="Comma 10 4 2 2 5" xfId="35249"/>
    <cellStyle name="Comma 10 4 2 2 5 2" xfId="35250"/>
    <cellStyle name="Comma 10 4 2 2 5 3" xfId="35251"/>
    <cellStyle name="Comma 10 4 2 2 6" xfId="35252"/>
    <cellStyle name="Comma 10 4 2 2 6 2" xfId="35253"/>
    <cellStyle name="Comma 10 4 2 2 6 3" xfId="35254"/>
    <cellStyle name="Comma 10 4 2 2 7" xfId="35255"/>
    <cellStyle name="Comma 10 4 2 2 7 2" xfId="35256"/>
    <cellStyle name="Comma 10 4 2 2 8" xfId="35257"/>
    <cellStyle name="Comma 10 4 2 2 9" xfId="35258"/>
    <cellStyle name="Comma 10 4 2 3" xfId="3230"/>
    <cellStyle name="Comma 10 4 2 3 2" xfId="35259"/>
    <cellStyle name="Comma 10 4 2 3 2 2" xfId="35260"/>
    <cellStyle name="Comma 10 4 2 3 2 3" xfId="35261"/>
    <cellStyle name="Comma 10 4 2 3 3" xfId="35262"/>
    <cellStyle name="Comma 10 4 2 3 3 2" xfId="35263"/>
    <cellStyle name="Comma 10 4 2 3 3 3" xfId="35264"/>
    <cellStyle name="Comma 10 4 2 3 4" xfId="35265"/>
    <cellStyle name="Comma 10 4 2 3 4 2" xfId="35266"/>
    <cellStyle name="Comma 10 4 2 3 5" xfId="35267"/>
    <cellStyle name="Comma 10 4 2 3 6" xfId="35268"/>
    <cellStyle name="Comma 10 4 2 4" xfId="35269"/>
    <cellStyle name="Comma 10 4 2 4 2" xfId="35270"/>
    <cellStyle name="Comma 10 4 2 4 2 2" xfId="35271"/>
    <cellStyle name="Comma 10 4 2 4 2 3" xfId="35272"/>
    <cellStyle name="Comma 10 4 2 4 3" xfId="35273"/>
    <cellStyle name="Comma 10 4 2 4 3 2" xfId="35274"/>
    <cellStyle name="Comma 10 4 2 4 3 3" xfId="35275"/>
    <cellStyle name="Comma 10 4 2 4 4" xfId="35276"/>
    <cellStyle name="Comma 10 4 2 4 4 2" xfId="35277"/>
    <cellStyle name="Comma 10 4 2 4 5" xfId="35278"/>
    <cellStyle name="Comma 10 4 2 4 6" xfId="35279"/>
    <cellStyle name="Comma 10 4 2 5" xfId="35280"/>
    <cellStyle name="Comma 10 4 2 5 2" xfId="35281"/>
    <cellStyle name="Comma 10 4 2 5 2 2" xfId="35282"/>
    <cellStyle name="Comma 10 4 2 5 2 3" xfId="35283"/>
    <cellStyle name="Comma 10 4 2 5 3" xfId="35284"/>
    <cellStyle name="Comma 10 4 2 5 3 2" xfId="35285"/>
    <cellStyle name="Comma 10 4 2 5 4" xfId="35286"/>
    <cellStyle name="Comma 10 4 2 5 5" xfId="35287"/>
    <cellStyle name="Comma 10 4 2 6" xfId="35288"/>
    <cellStyle name="Comma 10 4 2 6 2" xfId="35289"/>
    <cellStyle name="Comma 10 4 2 6 3" xfId="35290"/>
    <cellStyle name="Comma 10 4 2 7" xfId="35291"/>
    <cellStyle name="Comma 10 4 2 7 2" xfId="35292"/>
    <cellStyle name="Comma 10 4 2 7 3" xfId="35293"/>
    <cellStyle name="Comma 10 4 2 8" xfId="35294"/>
    <cellStyle name="Comma 10 4 2 8 2" xfId="35295"/>
    <cellStyle name="Comma 10 4 2 9" xfId="35296"/>
    <cellStyle name="Comma 10 4 3" xfId="3231"/>
    <cellStyle name="Comma 10 4 3 2" xfId="3232"/>
    <cellStyle name="Comma 10 4 3 2 2" xfId="35297"/>
    <cellStyle name="Comma 10 4 3 2 2 2" xfId="35298"/>
    <cellStyle name="Comma 10 4 3 2 2 3" xfId="35299"/>
    <cellStyle name="Comma 10 4 3 2 3" xfId="35300"/>
    <cellStyle name="Comma 10 4 3 2 3 2" xfId="35301"/>
    <cellStyle name="Comma 10 4 3 2 3 3" xfId="35302"/>
    <cellStyle name="Comma 10 4 3 2 4" xfId="35303"/>
    <cellStyle name="Comma 10 4 3 2 4 2" xfId="35304"/>
    <cellStyle name="Comma 10 4 3 2 5" xfId="35305"/>
    <cellStyle name="Comma 10 4 3 2 6" xfId="35306"/>
    <cellStyle name="Comma 10 4 3 3" xfId="35307"/>
    <cellStyle name="Comma 10 4 3 3 2" xfId="35308"/>
    <cellStyle name="Comma 10 4 3 3 2 2" xfId="35309"/>
    <cellStyle name="Comma 10 4 3 3 2 3" xfId="35310"/>
    <cellStyle name="Comma 10 4 3 3 3" xfId="35311"/>
    <cellStyle name="Comma 10 4 3 3 3 2" xfId="35312"/>
    <cellStyle name="Comma 10 4 3 3 3 3" xfId="35313"/>
    <cellStyle name="Comma 10 4 3 3 4" xfId="35314"/>
    <cellStyle name="Comma 10 4 3 3 4 2" xfId="35315"/>
    <cellStyle name="Comma 10 4 3 3 5" xfId="35316"/>
    <cellStyle name="Comma 10 4 3 3 6" xfId="35317"/>
    <cellStyle name="Comma 10 4 3 4" xfId="35318"/>
    <cellStyle name="Comma 10 4 3 4 2" xfId="35319"/>
    <cellStyle name="Comma 10 4 3 4 2 2" xfId="35320"/>
    <cellStyle name="Comma 10 4 3 4 2 3" xfId="35321"/>
    <cellStyle name="Comma 10 4 3 4 3" xfId="35322"/>
    <cellStyle name="Comma 10 4 3 4 3 2" xfId="35323"/>
    <cellStyle name="Comma 10 4 3 4 4" xfId="35324"/>
    <cellStyle name="Comma 10 4 3 4 5" xfId="35325"/>
    <cellStyle name="Comma 10 4 3 5" xfId="35326"/>
    <cellStyle name="Comma 10 4 3 5 2" xfId="35327"/>
    <cellStyle name="Comma 10 4 3 5 3" xfId="35328"/>
    <cellStyle name="Comma 10 4 3 6" xfId="35329"/>
    <cellStyle name="Comma 10 4 3 6 2" xfId="35330"/>
    <cellStyle name="Comma 10 4 3 6 3" xfId="35331"/>
    <cellStyle name="Comma 10 4 3 7" xfId="35332"/>
    <cellStyle name="Comma 10 4 3 7 2" xfId="35333"/>
    <cellStyle name="Comma 10 4 3 8" xfId="35334"/>
    <cellStyle name="Comma 10 4 3 9" xfId="35335"/>
    <cellStyle name="Comma 10 4 4" xfId="3233"/>
    <cellStyle name="Comma 10 4 4 2" xfId="35336"/>
    <cellStyle name="Comma 10 4 4 2 2" xfId="35337"/>
    <cellStyle name="Comma 10 4 4 2 2 2" xfId="35338"/>
    <cellStyle name="Comma 10 4 4 2 2 3" xfId="35339"/>
    <cellStyle name="Comma 10 4 4 2 3" xfId="35340"/>
    <cellStyle name="Comma 10 4 4 2 3 2" xfId="35341"/>
    <cellStyle name="Comma 10 4 4 2 3 3" xfId="35342"/>
    <cellStyle name="Comma 10 4 4 2 4" xfId="35343"/>
    <cellStyle name="Comma 10 4 4 2 4 2" xfId="35344"/>
    <cellStyle name="Comma 10 4 4 2 5" xfId="35345"/>
    <cellStyle name="Comma 10 4 4 2 6" xfId="35346"/>
    <cellStyle name="Comma 10 4 4 3" xfId="35347"/>
    <cellStyle name="Comma 10 4 4 3 2" xfId="35348"/>
    <cellStyle name="Comma 10 4 4 3 2 2" xfId="35349"/>
    <cellStyle name="Comma 10 4 4 3 2 3" xfId="35350"/>
    <cellStyle name="Comma 10 4 4 3 3" xfId="35351"/>
    <cellStyle name="Comma 10 4 4 3 3 2" xfId="35352"/>
    <cellStyle name="Comma 10 4 4 3 3 3" xfId="35353"/>
    <cellStyle name="Comma 10 4 4 3 4" xfId="35354"/>
    <cellStyle name="Comma 10 4 4 3 4 2" xfId="35355"/>
    <cellStyle name="Comma 10 4 4 3 5" xfId="35356"/>
    <cellStyle name="Comma 10 4 4 3 6" xfId="35357"/>
    <cellStyle name="Comma 10 4 4 4" xfId="35358"/>
    <cellStyle name="Comma 10 4 4 4 2" xfId="35359"/>
    <cellStyle name="Comma 10 4 4 4 2 2" xfId="35360"/>
    <cellStyle name="Comma 10 4 4 4 2 3" xfId="35361"/>
    <cellStyle name="Comma 10 4 4 4 3" xfId="35362"/>
    <cellStyle name="Comma 10 4 4 4 3 2" xfId="35363"/>
    <cellStyle name="Comma 10 4 4 4 4" xfId="35364"/>
    <cellStyle name="Comma 10 4 4 4 5" xfId="35365"/>
    <cellStyle name="Comma 10 4 4 5" xfId="35366"/>
    <cellStyle name="Comma 10 4 4 5 2" xfId="35367"/>
    <cellStyle name="Comma 10 4 4 5 3" xfId="35368"/>
    <cellStyle name="Comma 10 4 4 6" xfId="35369"/>
    <cellStyle name="Comma 10 4 4 6 2" xfId="35370"/>
    <cellStyle name="Comma 10 4 4 6 3" xfId="35371"/>
    <cellStyle name="Comma 10 4 4 7" xfId="35372"/>
    <cellStyle name="Comma 10 4 4 7 2" xfId="35373"/>
    <cellStyle name="Comma 10 4 4 8" xfId="35374"/>
    <cellStyle name="Comma 10 4 4 9" xfId="35375"/>
    <cellStyle name="Comma 10 4 5" xfId="35376"/>
    <cellStyle name="Comma 10 4 5 2" xfId="35377"/>
    <cellStyle name="Comma 10 4 5 2 2" xfId="35378"/>
    <cellStyle name="Comma 10 4 5 2 3" xfId="35379"/>
    <cellStyle name="Comma 10 4 5 3" xfId="35380"/>
    <cellStyle name="Comma 10 4 5 3 2" xfId="35381"/>
    <cellStyle name="Comma 10 4 5 3 3" xfId="35382"/>
    <cellStyle name="Comma 10 4 5 4" xfId="35383"/>
    <cellStyle name="Comma 10 4 5 4 2" xfId="35384"/>
    <cellStyle name="Comma 10 4 5 5" xfId="35385"/>
    <cellStyle name="Comma 10 4 5 6" xfId="35386"/>
    <cellStyle name="Comma 10 4 6" xfId="35387"/>
    <cellStyle name="Comma 10 4 6 2" xfId="35388"/>
    <cellStyle name="Comma 10 4 6 2 2" xfId="35389"/>
    <cellStyle name="Comma 10 4 6 2 3" xfId="35390"/>
    <cellStyle name="Comma 10 4 6 3" xfId="35391"/>
    <cellStyle name="Comma 10 4 6 3 2" xfId="35392"/>
    <cellStyle name="Comma 10 4 6 3 3" xfId="35393"/>
    <cellStyle name="Comma 10 4 6 4" xfId="35394"/>
    <cellStyle name="Comma 10 4 6 4 2" xfId="35395"/>
    <cellStyle name="Comma 10 4 6 5" xfId="35396"/>
    <cellStyle name="Comma 10 4 6 6" xfId="35397"/>
    <cellStyle name="Comma 10 4 7" xfId="35398"/>
    <cellStyle name="Comma 10 4 7 2" xfId="35399"/>
    <cellStyle name="Comma 10 4 7 2 2" xfId="35400"/>
    <cellStyle name="Comma 10 4 7 2 3" xfId="35401"/>
    <cellStyle name="Comma 10 4 7 3" xfId="35402"/>
    <cellStyle name="Comma 10 4 7 3 2" xfId="35403"/>
    <cellStyle name="Comma 10 4 7 4" xfId="35404"/>
    <cellStyle name="Comma 10 4 7 5" xfId="35405"/>
    <cellStyle name="Comma 10 4 8" xfId="35406"/>
    <cellStyle name="Comma 10 4 8 2" xfId="35407"/>
    <cellStyle name="Comma 10 4 8 3" xfId="35408"/>
    <cellStyle name="Comma 10 4 9" xfId="35409"/>
    <cellStyle name="Comma 10 4 9 2" xfId="35410"/>
    <cellStyle name="Comma 10 4 9 3" xfId="35411"/>
    <cellStyle name="Comma 10 5" xfId="3234"/>
    <cellStyle name="Comma 10 5 10" xfId="35412"/>
    <cellStyle name="Comma 10 5 2" xfId="3235"/>
    <cellStyle name="Comma 10 5 2 2" xfId="3236"/>
    <cellStyle name="Comma 10 5 2 2 2" xfId="35413"/>
    <cellStyle name="Comma 10 5 2 2 2 2" xfId="35414"/>
    <cellStyle name="Comma 10 5 2 2 2 3" xfId="35415"/>
    <cellStyle name="Comma 10 5 2 2 3" xfId="35416"/>
    <cellStyle name="Comma 10 5 2 2 3 2" xfId="35417"/>
    <cellStyle name="Comma 10 5 2 2 3 3" xfId="35418"/>
    <cellStyle name="Comma 10 5 2 2 4" xfId="35419"/>
    <cellStyle name="Comma 10 5 2 2 4 2" xfId="35420"/>
    <cellStyle name="Comma 10 5 2 2 5" xfId="35421"/>
    <cellStyle name="Comma 10 5 2 2 6" xfId="35422"/>
    <cellStyle name="Comma 10 5 2 3" xfId="35423"/>
    <cellStyle name="Comma 10 5 2 3 2" xfId="35424"/>
    <cellStyle name="Comma 10 5 2 3 2 2" xfId="35425"/>
    <cellStyle name="Comma 10 5 2 3 2 3" xfId="35426"/>
    <cellStyle name="Comma 10 5 2 3 3" xfId="35427"/>
    <cellStyle name="Comma 10 5 2 3 3 2" xfId="35428"/>
    <cellStyle name="Comma 10 5 2 3 3 3" xfId="35429"/>
    <cellStyle name="Comma 10 5 2 3 4" xfId="35430"/>
    <cellStyle name="Comma 10 5 2 3 4 2" xfId="35431"/>
    <cellStyle name="Comma 10 5 2 3 5" xfId="35432"/>
    <cellStyle name="Comma 10 5 2 3 6" xfId="35433"/>
    <cellStyle name="Comma 10 5 2 4" xfId="35434"/>
    <cellStyle name="Comma 10 5 2 4 2" xfId="35435"/>
    <cellStyle name="Comma 10 5 2 4 2 2" xfId="35436"/>
    <cellStyle name="Comma 10 5 2 4 2 3" xfId="35437"/>
    <cellStyle name="Comma 10 5 2 4 3" xfId="35438"/>
    <cellStyle name="Comma 10 5 2 4 3 2" xfId="35439"/>
    <cellStyle name="Comma 10 5 2 4 4" xfId="35440"/>
    <cellStyle name="Comma 10 5 2 4 5" xfId="35441"/>
    <cellStyle name="Comma 10 5 2 5" xfId="35442"/>
    <cellStyle name="Comma 10 5 2 5 2" xfId="35443"/>
    <cellStyle name="Comma 10 5 2 5 3" xfId="35444"/>
    <cellStyle name="Comma 10 5 2 6" xfId="35445"/>
    <cellStyle name="Comma 10 5 2 6 2" xfId="35446"/>
    <cellStyle name="Comma 10 5 2 6 3" xfId="35447"/>
    <cellStyle name="Comma 10 5 2 7" xfId="35448"/>
    <cellStyle name="Comma 10 5 2 7 2" xfId="35449"/>
    <cellStyle name="Comma 10 5 2 8" xfId="35450"/>
    <cellStyle name="Comma 10 5 2 9" xfId="35451"/>
    <cellStyle name="Comma 10 5 3" xfId="3237"/>
    <cellStyle name="Comma 10 5 3 2" xfId="35452"/>
    <cellStyle name="Comma 10 5 3 2 2" xfId="35453"/>
    <cellStyle name="Comma 10 5 3 2 3" xfId="35454"/>
    <cellStyle name="Comma 10 5 3 3" xfId="35455"/>
    <cellStyle name="Comma 10 5 3 3 2" xfId="35456"/>
    <cellStyle name="Comma 10 5 3 3 3" xfId="35457"/>
    <cellStyle name="Comma 10 5 3 4" xfId="35458"/>
    <cellStyle name="Comma 10 5 3 4 2" xfId="35459"/>
    <cellStyle name="Comma 10 5 3 5" xfId="35460"/>
    <cellStyle name="Comma 10 5 3 6" xfId="35461"/>
    <cellStyle name="Comma 10 5 4" xfId="35462"/>
    <cellStyle name="Comma 10 5 4 2" xfId="35463"/>
    <cellStyle name="Comma 10 5 4 2 2" xfId="35464"/>
    <cellStyle name="Comma 10 5 4 2 3" xfId="35465"/>
    <cellStyle name="Comma 10 5 4 3" xfId="35466"/>
    <cellStyle name="Comma 10 5 4 3 2" xfId="35467"/>
    <cellStyle name="Comma 10 5 4 3 3" xfId="35468"/>
    <cellStyle name="Comma 10 5 4 4" xfId="35469"/>
    <cellStyle name="Comma 10 5 4 4 2" xfId="35470"/>
    <cellStyle name="Comma 10 5 4 5" xfId="35471"/>
    <cellStyle name="Comma 10 5 4 6" xfId="35472"/>
    <cellStyle name="Comma 10 5 5" xfId="35473"/>
    <cellStyle name="Comma 10 5 5 2" xfId="35474"/>
    <cellStyle name="Comma 10 5 5 2 2" xfId="35475"/>
    <cellStyle name="Comma 10 5 5 2 3" xfId="35476"/>
    <cellStyle name="Comma 10 5 5 3" xfId="35477"/>
    <cellStyle name="Comma 10 5 5 3 2" xfId="35478"/>
    <cellStyle name="Comma 10 5 5 4" xfId="35479"/>
    <cellStyle name="Comma 10 5 5 5" xfId="35480"/>
    <cellStyle name="Comma 10 5 6" xfId="35481"/>
    <cellStyle name="Comma 10 5 6 2" xfId="35482"/>
    <cellStyle name="Comma 10 5 6 3" xfId="35483"/>
    <cellStyle name="Comma 10 5 7" xfId="35484"/>
    <cellStyle name="Comma 10 5 7 2" xfId="35485"/>
    <cellStyle name="Comma 10 5 7 3" xfId="35486"/>
    <cellStyle name="Comma 10 5 8" xfId="35487"/>
    <cellStyle name="Comma 10 5 8 2" xfId="35488"/>
    <cellStyle name="Comma 10 5 9" xfId="35489"/>
    <cellStyle name="Comma 10 6" xfId="3238"/>
    <cellStyle name="Comma 10 6 2" xfId="3239"/>
    <cellStyle name="Comma 10 6 2 2" xfId="35490"/>
    <cellStyle name="Comma 10 6 2 2 2" xfId="35491"/>
    <cellStyle name="Comma 10 6 2 2 3" xfId="35492"/>
    <cellStyle name="Comma 10 6 2 3" xfId="35493"/>
    <cellStyle name="Comma 10 6 2 3 2" xfId="35494"/>
    <cellStyle name="Comma 10 6 2 3 3" xfId="35495"/>
    <cellStyle name="Comma 10 6 2 4" xfId="35496"/>
    <cellStyle name="Comma 10 6 2 4 2" xfId="35497"/>
    <cellStyle name="Comma 10 6 2 5" xfId="35498"/>
    <cellStyle name="Comma 10 6 2 6" xfId="35499"/>
    <cellStyle name="Comma 10 6 3" xfId="35500"/>
    <cellStyle name="Comma 10 6 3 2" xfId="35501"/>
    <cellStyle name="Comma 10 6 3 2 2" xfId="35502"/>
    <cellStyle name="Comma 10 6 3 2 3" xfId="35503"/>
    <cellStyle name="Comma 10 6 3 3" xfId="35504"/>
    <cellStyle name="Comma 10 6 3 3 2" xfId="35505"/>
    <cellStyle name="Comma 10 6 3 3 3" xfId="35506"/>
    <cellStyle name="Comma 10 6 3 4" xfId="35507"/>
    <cellStyle name="Comma 10 6 3 4 2" xfId="35508"/>
    <cellStyle name="Comma 10 6 3 5" xfId="35509"/>
    <cellStyle name="Comma 10 6 3 6" xfId="35510"/>
    <cellStyle name="Comma 10 6 4" xfId="35511"/>
    <cellStyle name="Comma 10 6 4 2" xfId="35512"/>
    <cellStyle name="Comma 10 6 4 2 2" xfId="35513"/>
    <cellStyle name="Comma 10 6 4 2 3" xfId="35514"/>
    <cellStyle name="Comma 10 6 4 3" xfId="35515"/>
    <cellStyle name="Comma 10 6 4 3 2" xfId="35516"/>
    <cellStyle name="Comma 10 6 4 4" xfId="35517"/>
    <cellStyle name="Comma 10 6 4 5" xfId="35518"/>
    <cellStyle name="Comma 10 6 5" xfId="35519"/>
    <cellStyle name="Comma 10 6 5 2" xfId="35520"/>
    <cellStyle name="Comma 10 6 5 3" xfId="35521"/>
    <cellStyle name="Comma 10 6 6" xfId="35522"/>
    <cellStyle name="Comma 10 6 6 2" xfId="35523"/>
    <cellStyle name="Comma 10 6 6 3" xfId="35524"/>
    <cellStyle name="Comma 10 6 7" xfId="35525"/>
    <cellStyle name="Comma 10 6 7 2" xfId="35526"/>
    <cellStyle name="Comma 10 6 8" xfId="35527"/>
    <cellStyle name="Comma 10 6 9" xfId="35528"/>
    <cellStyle name="Comma 10 7" xfId="3240"/>
    <cellStyle name="Comma 10 7 2" xfId="35529"/>
    <cellStyle name="Comma 10 7 2 2" xfId="35530"/>
    <cellStyle name="Comma 10 7 2 2 2" xfId="35531"/>
    <cellStyle name="Comma 10 7 2 2 3" xfId="35532"/>
    <cellStyle name="Comma 10 7 2 3" xfId="35533"/>
    <cellStyle name="Comma 10 7 2 3 2" xfId="35534"/>
    <cellStyle name="Comma 10 7 2 3 3" xfId="35535"/>
    <cellStyle name="Comma 10 7 2 4" xfId="35536"/>
    <cellStyle name="Comma 10 7 2 4 2" xfId="35537"/>
    <cellStyle name="Comma 10 7 2 5" xfId="35538"/>
    <cellStyle name="Comma 10 7 2 6" xfId="35539"/>
    <cellStyle name="Comma 10 7 3" xfId="35540"/>
    <cellStyle name="Comma 10 7 3 2" xfId="35541"/>
    <cellStyle name="Comma 10 7 3 2 2" xfId="35542"/>
    <cellStyle name="Comma 10 7 3 2 3" xfId="35543"/>
    <cellStyle name="Comma 10 7 3 3" xfId="35544"/>
    <cellStyle name="Comma 10 7 3 3 2" xfId="35545"/>
    <cellStyle name="Comma 10 7 3 3 3" xfId="35546"/>
    <cellStyle name="Comma 10 7 3 4" xfId="35547"/>
    <cellStyle name="Comma 10 7 3 4 2" xfId="35548"/>
    <cellStyle name="Comma 10 7 3 5" xfId="35549"/>
    <cellStyle name="Comma 10 7 3 6" xfId="35550"/>
    <cellStyle name="Comma 10 7 4" xfId="35551"/>
    <cellStyle name="Comma 10 7 4 2" xfId="35552"/>
    <cellStyle name="Comma 10 7 4 2 2" xfId="35553"/>
    <cellStyle name="Comma 10 7 4 2 3" xfId="35554"/>
    <cellStyle name="Comma 10 7 4 3" xfId="35555"/>
    <cellStyle name="Comma 10 7 4 3 2" xfId="35556"/>
    <cellStyle name="Comma 10 7 4 4" xfId="35557"/>
    <cellStyle name="Comma 10 7 4 5" xfId="35558"/>
    <cellStyle name="Comma 10 7 5" xfId="35559"/>
    <cellStyle name="Comma 10 7 5 2" xfId="35560"/>
    <cellStyle name="Comma 10 7 5 3" xfId="35561"/>
    <cellStyle name="Comma 10 7 6" xfId="35562"/>
    <cellStyle name="Comma 10 7 6 2" xfId="35563"/>
    <cellStyle name="Comma 10 7 6 3" xfId="35564"/>
    <cellStyle name="Comma 10 7 7" xfId="35565"/>
    <cellStyle name="Comma 10 7 7 2" xfId="35566"/>
    <cellStyle name="Comma 10 7 8" xfId="35567"/>
    <cellStyle name="Comma 10 7 9" xfId="35568"/>
    <cellStyle name="Comma 10 8" xfId="3241"/>
    <cellStyle name="Comma 10 8 2" xfId="35569"/>
    <cellStyle name="Comma 10 8 2 2" xfId="35570"/>
    <cellStyle name="Comma 10 8 2 3" xfId="35571"/>
    <cellStyle name="Comma 10 8 3" xfId="35572"/>
    <cellStyle name="Comma 10 8 3 2" xfId="35573"/>
    <cellStyle name="Comma 10 8 3 3" xfId="35574"/>
    <cellStyle name="Comma 10 8 4" xfId="35575"/>
    <cellStyle name="Comma 10 8 4 2" xfId="35576"/>
    <cellStyle name="Comma 10 8 5" xfId="35577"/>
    <cellStyle name="Comma 10 8 6" xfId="35578"/>
    <cellStyle name="Comma 10 9" xfId="3242"/>
    <cellStyle name="Comma 10 9 2" xfId="35579"/>
    <cellStyle name="Comma 10 9 2 2" xfId="35580"/>
    <cellStyle name="Comma 10 9 2 3" xfId="35581"/>
    <cellStyle name="Comma 10 9 3" xfId="35582"/>
    <cellStyle name="Comma 10 9 3 2" xfId="35583"/>
    <cellStyle name="Comma 10 9 3 3" xfId="35584"/>
    <cellStyle name="Comma 10 9 4" xfId="35585"/>
    <cellStyle name="Comma 10 9 4 2" xfId="35586"/>
    <cellStyle name="Comma 10 9 5" xfId="35587"/>
    <cellStyle name="Comma 10 9 6" xfId="35588"/>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589"/>
    <cellStyle name="Comma 11 10 2 2" xfId="35590"/>
    <cellStyle name="Comma 11 10 2 3" xfId="35591"/>
    <cellStyle name="Comma 11 10 3" xfId="35592"/>
    <cellStyle name="Comma 11 10 3 2" xfId="35593"/>
    <cellStyle name="Comma 11 10 4" xfId="35594"/>
    <cellStyle name="Comma 11 10 5" xfId="35595"/>
    <cellStyle name="Comma 11 11" xfId="35596"/>
    <cellStyle name="Comma 11 11 2" xfId="35597"/>
    <cellStyle name="Comma 11 11 3" xfId="35598"/>
    <cellStyle name="Comma 11 12" xfId="35599"/>
    <cellStyle name="Comma 11 12 2" xfId="35600"/>
    <cellStyle name="Comma 11 12 3" xfId="35601"/>
    <cellStyle name="Comma 11 13" xfId="35602"/>
    <cellStyle name="Comma 11 13 2" xfId="35603"/>
    <cellStyle name="Comma 11 14" xfId="35604"/>
    <cellStyle name="Comma 11 15" xfId="35605"/>
    <cellStyle name="Comma 11 16" xfId="35606"/>
    <cellStyle name="Comma 11 2" xfId="3244"/>
    <cellStyle name="Comma 11 2 10" xfId="35607"/>
    <cellStyle name="Comma 11 2 10 2" xfId="35608"/>
    <cellStyle name="Comma 11 2 10 3" xfId="35609"/>
    <cellStyle name="Comma 11 2 11" xfId="35610"/>
    <cellStyle name="Comma 11 2 11 2" xfId="35611"/>
    <cellStyle name="Comma 11 2 11 3" xfId="35612"/>
    <cellStyle name="Comma 11 2 12" xfId="35613"/>
    <cellStyle name="Comma 11 2 12 2" xfId="35614"/>
    <cellStyle name="Comma 11 2 13" xfId="35615"/>
    <cellStyle name="Comma 11 2 14" xfId="35616"/>
    <cellStyle name="Comma 11 2 15" xfId="35617"/>
    <cellStyle name="Comma 11 2 2" xfId="3245"/>
    <cellStyle name="Comma 11 2 2 10" xfId="35618"/>
    <cellStyle name="Comma 11 2 2 10 2" xfId="35619"/>
    <cellStyle name="Comma 11 2 2 10 3" xfId="35620"/>
    <cellStyle name="Comma 11 2 2 11" xfId="35621"/>
    <cellStyle name="Comma 11 2 2 11 2" xfId="35622"/>
    <cellStyle name="Comma 11 2 2 12" xfId="35623"/>
    <cellStyle name="Comma 11 2 2 13" xfId="35624"/>
    <cellStyle name="Comma 11 2 2 14" xfId="35625"/>
    <cellStyle name="Comma 11 2 2 2" xfId="3246"/>
    <cellStyle name="Comma 11 2 2 2 10" xfId="35626"/>
    <cellStyle name="Comma 11 2 2 2 10 2" xfId="35627"/>
    <cellStyle name="Comma 11 2 2 2 11" xfId="35628"/>
    <cellStyle name="Comma 11 2 2 2 12" xfId="35629"/>
    <cellStyle name="Comma 11 2 2 2 13" xfId="35630"/>
    <cellStyle name="Comma 11 2 2 2 2" xfId="3247"/>
    <cellStyle name="Comma 11 2 2 2 2 10" xfId="35631"/>
    <cellStyle name="Comma 11 2 2 2 2 2" xfId="35632"/>
    <cellStyle name="Comma 11 2 2 2 2 2 2" xfId="35633"/>
    <cellStyle name="Comma 11 2 2 2 2 2 2 2" xfId="35634"/>
    <cellStyle name="Comma 11 2 2 2 2 2 2 2 2" xfId="35635"/>
    <cellStyle name="Comma 11 2 2 2 2 2 2 2 3" xfId="35636"/>
    <cellStyle name="Comma 11 2 2 2 2 2 2 3" xfId="35637"/>
    <cellStyle name="Comma 11 2 2 2 2 2 2 3 2" xfId="35638"/>
    <cellStyle name="Comma 11 2 2 2 2 2 2 3 3" xfId="35639"/>
    <cellStyle name="Comma 11 2 2 2 2 2 2 4" xfId="35640"/>
    <cellStyle name="Comma 11 2 2 2 2 2 2 4 2" xfId="35641"/>
    <cellStyle name="Comma 11 2 2 2 2 2 2 5" xfId="35642"/>
    <cellStyle name="Comma 11 2 2 2 2 2 2 6" xfId="35643"/>
    <cellStyle name="Comma 11 2 2 2 2 2 3" xfId="35644"/>
    <cellStyle name="Comma 11 2 2 2 2 2 3 2" xfId="35645"/>
    <cellStyle name="Comma 11 2 2 2 2 2 3 2 2" xfId="35646"/>
    <cellStyle name="Comma 11 2 2 2 2 2 3 2 3" xfId="35647"/>
    <cellStyle name="Comma 11 2 2 2 2 2 3 3" xfId="35648"/>
    <cellStyle name="Comma 11 2 2 2 2 2 3 3 2" xfId="35649"/>
    <cellStyle name="Comma 11 2 2 2 2 2 3 3 3" xfId="35650"/>
    <cellStyle name="Comma 11 2 2 2 2 2 3 4" xfId="35651"/>
    <cellStyle name="Comma 11 2 2 2 2 2 3 4 2" xfId="35652"/>
    <cellStyle name="Comma 11 2 2 2 2 2 3 5" xfId="35653"/>
    <cellStyle name="Comma 11 2 2 2 2 2 3 6" xfId="35654"/>
    <cellStyle name="Comma 11 2 2 2 2 2 4" xfId="35655"/>
    <cellStyle name="Comma 11 2 2 2 2 2 4 2" xfId="35656"/>
    <cellStyle name="Comma 11 2 2 2 2 2 4 2 2" xfId="35657"/>
    <cellStyle name="Comma 11 2 2 2 2 2 4 2 3" xfId="35658"/>
    <cellStyle name="Comma 11 2 2 2 2 2 4 3" xfId="35659"/>
    <cellStyle name="Comma 11 2 2 2 2 2 4 3 2" xfId="35660"/>
    <cellStyle name="Comma 11 2 2 2 2 2 4 4" xfId="35661"/>
    <cellStyle name="Comma 11 2 2 2 2 2 4 5" xfId="35662"/>
    <cellStyle name="Comma 11 2 2 2 2 2 5" xfId="35663"/>
    <cellStyle name="Comma 11 2 2 2 2 2 5 2" xfId="35664"/>
    <cellStyle name="Comma 11 2 2 2 2 2 5 3" xfId="35665"/>
    <cellStyle name="Comma 11 2 2 2 2 2 6" xfId="35666"/>
    <cellStyle name="Comma 11 2 2 2 2 2 6 2" xfId="35667"/>
    <cellStyle name="Comma 11 2 2 2 2 2 6 3" xfId="35668"/>
    <cellStyle name="Comma 11 2 2 2 2 2 7" xfId="35669"/>
    <cellStyle name="Comma 11 2 2 2 2 2 7 2" xfId="35670"/>
    <cellStyle name="Comma 11 2 2 2 2 2 8" xfId="35671"/>
    <cellStyle name="Comma 11 2 2 2 2 2 9" xfId="35672"/>
    <cellStyle name="Comma 11 2 2 2 2 3" xfId="35673"/>
    <cellStyle name="Comma 11 2 2 2 2 3 2" xfId="35674"/>
    <cellStyle name="Comma 11 2 2 2 2 3 2 2" xfId="35675"/>
    <cellStyle name="Comma 11 2 2 2 2 3 2 3" xfId="35676"/>
    <cellStyle name="Comma 11 2 2 2 2 3 3" xfId="35677"/>
    <cellStyle name="Comma 11 2 2 2 2 3 3 2" xfId="35678"/>
    <cellStyle name="Comma 11 2 2 2 2 3 3 3" xfId="35679"/>
    <cellStyle name="Comma 11 2 2 2 2 3 4" xfId="35680"/>
    <cellStyle name="Comma 11 2 2 2 2 3 4 2" xfId="35681"/>
    <cellStyle name="Comma 11 2 2 2 2 3 5" xfId="35682"/>
    <cellStyle name="Comma 11 2 2 2 2 3 6" xfId="35683"/>
    <cellStyle name="Comma 11 2 2 2 2 4" xfId="35684"/>
    <cellStyle name="Comma 11 2 2 2 2 4 2" xfId="35685"/>
    <cellStyle name="Comma 11 2 2 2 2 4 2 2" xfId="35686"/>
    <cellStyle name="Comma 11 2 2 2 2 4 2 3" xfId="35687"/>
    <cellStyle name="Comma 11 2 2 2 2 4 3" xfId="35688"/>
    <cellStyle name="Comma 11 2 2 2 2 4 3 2" xfId="35689"/>
    <cellStyle name="Comma 11 2 2 2 2 4 3 3" xfId="35690"/>
    <cellStyle name="Comma 11 2 2 2 2 4 4" xfId="35691"/>
    <cellStyle name="Comma 11 2 2 2 2 4 4 2" xfId="35692"/>
    <cellStyle name="Comma 11 2 2 2 2 4 5" xfId="35693"/>
    <cellStyle name="Comma 11 2 2 2 2 4 6" xfId="35694"/>
    <cellStyle name="Comma 11 2 2 2 2 5" xfId="35695"/>
    <cellStyle name="Comma 11 2 2 2 2 5 2" xfId="35696"/>
    <cellStyle name="Comma 11 2 2 2 2 5 2 2" xfId="35697"/>
    <cellStyle name="Comma 11 2 2 2 2 5 2 3" xfId="35698"/>
    <cellStyle name="Comma 11 2 2 2 2 5 3" xfId="35699"/>
    <cellStyle name="Comma 11 2 2 2 2 5 3 2" xfId="35700"/>
    <cellStyle name="Comma 11 2 2 2 2 5 4" xfId="35701"/>
    <cellStyle name="Comma 11 2 2 2 2 5 5" xfId="35702"/>
    <cellStyle name="Comma 11 2 2 2 2 6" xfId="35703"/>
    <cellStyle name="Comma 11 2 2 2 2 6 2" xfId="35704"/>
    <cellStyle name="Comma 11 2 2 2 2 6 3" xfId="35705"/>
    <cellStyle name="Comma 11 2 2 2 2 7" xfId="35706"/>
    <cellStyle name="Comma 11 2 2 2 2 7 2" xfId="35707"/>
    <cellStyle name="Comma 11 2 2 2 2 7 3" xfId="35708"/>
    <cellStyle name="Comma 11 2 2 2 2 8" xfId="35709"/>
    <cellStyle name="Comma 11 2 2 2 2 8 2" xfId="35710"/>
    <cellStyle name="Comma 11 2 2 2 2 9" xfId="35711"/>
    <cellStyle name="Comma 11 2 2 2 3" xfId="13958"/>
    <cellStyle name="Comma 11 2 2 2 3 2" xfId="35712"/>
    <cellStyle name="Comma 11 2 2 2 3 2 2" xfId="35713"/>
    <cellStyle name="Comma 11 2 2 2 3 2 2 2" xfId="35714"/>
    <cellStyle name="Comma 11 2 2 2 3 2 2 3" xfId="35715"/>
    <cellStyle name="Comma 11 2 2 2 3 2 3" xfId="35716"/>
    <cellStyle name="Comma 11 2 2 2 3 2 3 2" xfId="35717"/>
    <cellStyle name="Comma 11 2 2 2 3 2 3 3" xfId="35718"/>
    <cellStyle name="Comma 11 2 2 2 3 2 4" xfId="35719"/>
    <cellStyle name="Comma 11 2 2 2 3 2 4 2" xfId="35720"/>
    <cellStyle name="Comma 11 2 2 2 3 2 5" xfId="35721"/>
    <cellStyle name="Comma 11 2 2 2 3 2 6" xfId="35722"/>
    <cellStyle name="Comma 11 2 2 2 3 3" xfId="35723"/>
    <cellStyle name="Comma 11 2 2 2 3 3 2" xfId="35724"/>
    <cellStyle name="Comma 11 2 2 2 3 3 2 2" xfId="35725"/>
    <cellStyle name="Comma 11 2 2 2 3 3 2 3" xfId="35726"/>
    <cellStyle name="Comma 11 2 2 2 3 3 3" xfId="35727"/>
    <cellStyle name="Comma 11 2 2 2 3 3 3 2" xfId="35728"/>
    <cellStyle name="Comma 11 2 2 2 3 3 3 3" xfId="35729"/>
    <cellStyle name="Comma 11 2 2 2 3 3 4" xfId="35730"/>
    <cellStyle name="Comma 11 2 2 2 3 3 4 2" xfId="35731"/>
    <cellStyle name="Comma 11 2 2 2 3 3 5" xfId="35732"/>
    <cellStyle name="Comma 11 2 2 2 3 3 6" xfId="35733"/>
    <cellStyle name="Comma 11 2 2 2 3 4" xfId="35734"/>
    <cellStyle name="Comma 11 2 2 2 3 4 2" xfId="35735"/>
    <cellStyle name="Comma 11 2 2 2 3 4 2 2" xfId="35736"/>
    <cellStyle name="Comma 11 2 2 2 3 4 2 3" xfId="35737"/>
    <cellStyle name="Comma 11 2 2 2 3 4 3" xfId="35738"/>
    <cellStyle name="Comma 11 2 2 2 3 4 3 2" xfId="35739"/>
    <cellStyle name="Comma 11 2 2 2 3 4 4" xfId="35740"/>
    <cellStyle name="Comma 11 2 2 2 3 4 5" xfId="35741"/>
    <cellStyle name="Comma 11 2 2 2 3 5" xfId="35742"/>
    <cellStyle name="Comma 11 2 2 2 3 5 2" xfId="35743"/>
    <cellStyle name="Comma 11 2 2 2 3 5 3" xfId="35744"/>
    <cellStyle name="Comma 11 2 2 2 3 6" xfId="35745"/>
    <cellStyle name="Comma 11 2 2 2 3 6 2" xfId="35746"/>
    <cellStyle name="Comma 11 2 2 2 3 6 3" xfId="35747"/>
    <cellStyle name="Comma 11 2 2 2 3 7" xfId="35748"/>
    <cellStyle name="Comma 11 2 2 2 3 7 2" xfId="35749"/>
    <cellStyle name="Comma 11 2 2 2 3 8" xfId="35750"/>
    <cellStyle name="Comma 11 2 2 2 3 9" xfId="35751"/>
    <cellStyle name="Comma 11 2 2 2 4" xfId="35752"/>
    <cellStyle name="Comma 11 2 2 2 4 2" xfId="35753"/>
    <cellStyle name="Comma 11 2 2 2 4 2 2" xfId="35754"/>
    <cellStyle name="Comma 11 2 2 2 4 2 2 2" xfId="35755"/>
    <cellStyle name="Comma 11 2 2 2 4 2 2 3" xfId="35756"/>
    <cellStyle name="Comma 11 2 2 2 4 2 3" xfId="35757"/>
    <cellStyle name="Comma 11 2 2 2 4 2 3 2" xfId="35758"/>
    <cellStyle name="Comma 11 2 2 2 4 2 3 3" xfId="35759"/>
    <cellStyle name="Comma 11 2 2 2 4 2 4" xfId="35760"/>
    <cellStyle name="Comma 11 2 2 2 4 2 4 2" xfId="35761"/>
    <cellStyle name="Comma 11 2 2 2 4 2 5" xfId="35762"/>
    <cellStyle name="Comma 11 2 2 2 4 2 6" xfId="35763"/>
    <cellStyle name="Comma 11 2 2 2 4 3" xfId="35764"/>
    <cellStyle name="Comma 11 2 2 2 4 3 2" xfId="35765"/>
    <cellStyle name="Comma 11 2 2 2 4 3 2 2" xfId="35766"/>
    <cellStyle name="Comma 11 2 2 2 4 3 2 3" xfId="35767"/>
    <cellStyle name="Comma 11 2 2 2 4 3 3" xfId="35768"/>
    <cellStyle name="Comma 11 2 2 2 4 3 3 2" xfId="35769"/>
    <cellStyle name="Comma 11 2 2 2 4 3 3 3" xfId="35770"/>
    <cellStyle name="Comma 11 2 2 2 4 3 4" xfId="35771"/>
    <cellStyle name="Comma 11 2 2 2 4 3 4 2" xfId="35772"/>
    <cellStyle name="Comma 11 2 2 2 4 3 5" xfId="35773"/>
    <cellStyle name="Comma 11 2 2 2 4 3 6" xfId="35774"/>
    <cellStyle name="Comma 11 2 2 2 4 4" xfId="35775"/>
    <cellStyle name="Comma 11 2 2 2 4 4 2" xfId="35776"/>
    <cellStyle name="Comma 11 2 2 2 4 4 2 2" xfId="35777"/>
    <cellStyle name="Comma 11 2 2 2 4 4 2 3" xfId="35778"/>
    <cellStyle name="Comma 11 2 2 2 4 4 3" xfId="35779"/>
    <cellStyle name="Comma 11 2 2 2 4 4 3 2" xfId="35780"/>
    <cellStyle name="Comma 11 2 2 2 4 4 4" xfId="35781"/>
    <cellStyle name="Comma 11 2 2 2 4 4 5" xfId="35782"/>
    <cellStyle name="Comma 11 2 2 2 4 5" xfId="35783"/>
    <cellStyle name="Comma 11 2 2 2 4 5 2" xfId="35784"/>
    <cellStyle name="Comma 11 2 2 2 4 5 3" xfId="35785"/>
    <cellStyle name="Comma 11 2 2 2 4 6" xfId="35786"/>
    <cellStyle name="Comma 11 2 2 2 4 6 2" xfId="35787"/>
    <cellStyle name="Comma 11 2 2 2 4 6 3" xfId="35788"/>
    <cellStyle name="Comma 11 2 2 2 4 7" xfId="35789"/>
    <cellStyle name="Comma 11 2 2 2 4 7 2" xfId="35790"/>
    <cellStyle name="Comma 11 2 2 2 4 8" xfId="35791"/>
    <cellStyle name="Comma 11 2 2 2 4 9" xfId="35792"/>
    <cellStyle name="Comma 11 2 2 2 5" xfId="35793"/>
    <cellStyle name="Comma 11 2 2 2 5 2" xfId="35794"/>
    <cellStyle name="Comma 11 2 2 2 5 2 2" xfId="35795"/>
    <cellStyle name="Comma 11 2 2 2 5 2 3" xfId="35796"/>
    <cellStyle name="Comma 11 2 2 2 5 3" xfId="35797"/>
    <cellStyle name="Comma 11 2 2 2 5 3 2" xfId="35798"/>
    <cellStyle name="Comma 11 2 2 2 5 3 3" xfId="35799"/>
    <cellStyle name="Comma 11 2 2 2 5 4" xfId="35800"/>
    <cellStyle name="Comma 11 2 2 2 5 4 2" xfId="35801"/>
    <cellStyle name="Comma 11 2 2 2 5 5" xfId="35802"/>
    <cellStyle name="Comma 11 2 2 2 5 6" xfId="35803"/>
    <cellStyle name="Comma 11 2 2 2 6" xfId="35804"/>
    <cellStyle name="Comma 11 2 2 2 6 2" xfId="35805"/>
    <cellStyle name="Comma 11 2 2 2 6 2 2" xfId="35806"/>
    <cellStyle name="Comma 11 2 2 2 6 2 3" xfId="35807"/>
    <cellStyle name="Comma 11 2 2 2 6 3" xfId="35808"/>
    <cellStyle name="Comma 11 2 2 2 6 3 2" xfId="35809"/>
    <cellStyle name="Comma 11 2 2 2 6 3 3" xfId="35810"/>
    <cellStyle name="Comma 11 2 2 2 6 4" xfId="35811"/>
    <cellStyle name="Comma 11 2 2 2 6 4 2" xfId="35812"/>
    <cellStyle name="Comma 11 2 2 2 6 5" xfId="35813"/>
    <cellStyle name="Comma 11 2 2 2 6 6" xfId="35814"/>
    <cellStyle name="Comma 11 2 2 2 7" xfId="35815"/>
    <cellStyle name="Comma 11 2 2 2 7 2" xfId="35816"/>
    <cellStyle name="Comma 11 2 2 2 7 2 2" xfId="35817"/>
    <cellStyle name="Comma 11 2 2 2 7 2 3" xfId="35818"/>
    <cellStyle name="Comma 11 2 2 2 7 3" xfId="35819"/>
    <cellStyle name="Comma 11 2 2 2 7 3 2" xfId="35820"/>
    <cellStyle name="Comma 11 2 2 2 7 4" xfId="35821"/>
    <cellStyle name="Comma 11 2 2 2 7 5" xfId="35822"/>
    <cellStyle name="Comma 11 2 2 2 8" xfId="35823"/>
    <cellStyle name="Comma 11 2 2 2 8 2" xfId="35824"/>
    <cellStyle name="Comma 11 2 2 2 8 3" xfId="35825"/>
    <cellStyle name="Comma 11 2 2 2 9" xfId="35826"/>
    <cellStyle name="Comma 11 2 2 2 9 2" xfId="35827"/>
    <cellStyle name="Comma 11 2 2 2 9 3" xfId="35828"/>
    <cellStyle name="Comma 11 2 2 3" xfId="3248"/>
    <cellStyle name="Comma 11 2 2 3 10" xfId="35829"/>
    <cellStyle name="Comma 11 2 2 3 11" xfId="35830"/>
    <cellStyle name="Comma 11 2 2 3 2" xfId="13959"/>
    <cellStyle name="Comma 11 2 2 3 2 2" xfId="35831"/>
    <cellStyle name="Comma 11 2 2 3 2 2 2" xfId="35832"/>
    <cellStyle name="Comma 11 2 2 3 2 2 2 2" xfId="35833"/>
    <cellStyle name="Comma 11 2 2 3 2 2 2 3" xfId="35834"/>
    <cellStyle name="Comma 11 2 2 3 2 2 3" xfId="35835"/>
    <cellStyle name="Comma 11 2 2 3 2 2 3 2" xfId="35836"/>
    <cellStyle name="Comma 11 2 2 3 2 2 3 3" xfId="35837"/>
    <cellStyle name="Comma 11 2 2 3 2 2 4" xfId="35838"/>
    <cellStyle name="Comma 11 2 2 3 2 2 4 2" xfId="35839"/>
    <cellStyle name="Comma 11 2 2 3 2 2 5" xfId="35840"/>
    <cellStyle name="Comma 11 2 2 3 2 2 6" xfId="35841"/>
    <cellStyle name="Comma 11 2 2 3 2 3" xfId="35842"/>
    <cellStyle name="Comma 11 2 2 3 2 3 2" xfId="35843"/>
    <cellStyle name="Comma 11 2 2 3 2 3 2 2" xfId="35844"/>
    <cellStyle name="Comma 11 2 2 3 2 3 2 3" xfId="35845"/>
    <cellStyle name="Comma 11 2 2 3 2 3 3" xfId="35846"/>
    <cellStyle name="Comma 11 2 2 3 2 3 3 2" xfId="35847"/>
    <cellStyle name="Comma 11 2 2 3 2 3 3 3" xfId="35848"/>
    <cellStyle name="Comma 11 2 2 3 2 3 4" xfId="35849"/>
    <cellStyle name="Comma 11 2 2 3 2 3 4 2" xfId="35850"/>
    <cellStyle name="Comma 11 2 2 3 2 3 5" xfId="35851"/>
    <cellStyle name="Comma 11 2 2 3 2 3 6" xfId="35852"/>
    <cellStyle name="Comma 11 2 2 3 2 4" xfId="35853"/>
    <cellStyle name="Comma 11 2 2 3 2 4 2" xfId="35854"/>
    <cellStyle name="Comma 11 2 2 3 2 4 2 2" xfId="35855"/>
    <cellStyle name="Comma 11 2 2 3 2 4 2 3" xfId="35856"/>
    <cellStyle name="Comma 11 2 2 3 2 4 3" xfId="35857"/>
    <cellStyle name="Comma 11 2 2 3 2 4 3 2" xfId="35858"/>
    <cellStyle name="Comma 11 2 2 3 2 4 4" xfId="35859"/>
    <cellStyle name="Comma 11 2 2 3 2 4 5" xfId="35860"/>
    <cellStyle name="Comma 11 2 2 3 2 5" xfId="35861"/>
    <cellStyle name="Comma 11 2 2 3 2 5 2" xfId="35862"/>
    <cellStyle name="Comma 11 2 2 3 2 5 3" xfId="35863"/>
    <cellStyle name="Comma 11 2 2 3 2 6" xfId="35864"/>
    <cellStyle name="Comma 11 2 2 3 2 6 2" xfId="35865"/>
    <cellStyle name="Comma 11 2 2 3 2 6 3" xfId="35866"/>
    <cellStyle name="Comma 11 2 2 3 2 7" xfId="35867"/>
    <cellStyle name="Comma 11 2 2 3 2 7 2" xfId="35868"/>
    <cellStyle name="Comma 11 2 2 3 2 8" xfId="35869"/>
    <cellStyle name="Comma 11 2 2 3 2 9" xfId="35870"/>
    <cellStyle name="Comma 11 2 2 3 3" xfId="35871"/>
    <cellStyle name="Comma 11 2 2 3 3 2" xfId="35872"/>
    <cellStyle name="Comma 11 2 2 3 3 2 2" xfId="35873"/>
    <cellStyle name="Comma 11 2 2 3 3 2 3" xfId="35874"/>
    <cellStyle name="Comma 11 2 2 3 3 3" xfId="35875"/>
    <cellStyle name="Comma 11 2 2 3 3 3 2" xfId="35876"/>
    <cellStyle name="Comma 11 2 2 3 3 3 3" xfId="35877"/>
    <cellStyle name="Comma 11 2 2 3 3 4" xfId="35878"/>
    <cellStyle name="Comma 11 2 2 3 3 4 2" xfId="35879"/>
    <cellStyle name="Comma 11 2 2 3 3 5" xfId="35880"/>
    <cellStyle name="Comma 11 2 2 3 3 6" xfId="35881"/>
    <cellStyle name="Comma 11 2 2 3 4" xfId="35882"/>
    <cellStyle name="Comma 11 2 2 3 4 2" xfId="35883"/>
    <cellStyle name="Comma 11 2 2 3 4 2 2" xfId="35884"/>
    <cellStyle name="Comma 11 2 2 3 4 2 3" xfId="35885"/>
    <cellStyle name="Comma 11 2 2 3 4 3" xfId="35886"/>
    <cellStyle name="Comma 11 2 2 3 4 3 2" xfId="35887"/>
    <cellStyle name="Comma 11 2 2 3 4 3 3" xfId="35888"/>
    <cellStyle name="Comma 11 2 2 3 4 4" xfId="35889"/>
    <cellStyle name="Comma 11 2 2 3 4 4 2" xfId="35890"/>
    <cellStyle name="Comma 11 2 2 3 4 5" xfId="35891"/>
    <cellStyle name="Comma 11 2 2 3 4 6" xfId="35892"/>
    <cellStyle name="Comma 11 2 2 3 5" xfId="35893"/>
    <cellStyle name="Comma 11 2 2 3 5 2" xfId="35894"/>
    <cellStyle name="Comma 11 2 2 3 5 2 2" xfId="35895"/>
    <cellStyle name="Comma 11 2 2 3 5 2 3" xfId="35896"/>
    <cellStyle name="Comma 11 2 2 3 5 3" xfId="35897"/>
    <cellStyle name="Comma 11 2 2 3 5 3 2" xfId="35898"/>
    <cellStyle name="Comma 11 2 2 3 5 4" xfId="35899"/>
    <cellStyle name="Comma 11 2 2 3 5 5" xfId="35900"/>
    <cellStyle name="Comma 11 2 2 3 6" xfId="35901"/>
    <cellStyle name="Comma 11 2 2 3 6 2" xfId="35902"/>
    <cellStyle name="Comma 11 2 2 3 6 3" xfId="35903"/>
    <cellStyle name="Comma 11 2 2 3 7" xfId="35904"/>
    <cellStyle name="Comma 11 2 2 3 7 2" xfId="35905"/>
    <cellStyle name="Comma 11 2 2 3 7 3" xfId="35906"/>
    <cellStyle name="Comma 11 2 2 3 8" xfId="35907"/>
    <cellStyle name="Comma 11 2 2 3 8 2" xfId="35908"/>
    <cellStyle name="Comma 11 2 2 3 9" xfId="35909"/>
    <cellStyle name="Comma 11 2 2 4" xfId="9418"/>
    <cellStyle name="Comma 11 2 2 4 2" xfId="35910"/>
    <cellStyle name="Comma 11 2 2 4 2 2" xfId="35911"/>
    <cellStyle name="Comma 11 2 2 4 2 2 2" xfId="35912"/>
    <cellStyle name="Comma 11 2 2 4 2 2 3" xfId="35913"/>
    <cellStyle name="Comma 11 2 2 4 2 3" xfId="35914"/>
    <cellStyle name="Comma 11 2 2 4 2 3 2" xfId="35915"/>
    <cellStyle name="Comma 11 2 2 4 2 3 3" xfId="35916"/>
    <cellStyle name="Comma 11 2 2 4 2 4" xfId="35917"/>
    <cellStyle name="Comma 11 2 2 4 2 4 2" xfId="35918"/>
    <cellStyle name="Comma 11 2 2 4 2 5" xfId="35919"/>
    <cellStyle name="Comma 11 2 2 4 2 6" xfId="35920"/>
    <cellStyle name="Comma 11 2 2 4 3" xfId="35921"/>
    <cellStyle name="Comma 11 2 2 4 3 2" xfId="35922"/>
    <cellStyle name="Comma 11 2 2 4 3 2 2" xfId="35923"/>
    <cellStyle name="Comma 11 2 2 4 3 2 3" xfId="35924"/>
    <cellStyle name="Comma 11 2 2 4 3 3" xfId="35925"/>
    <cellStyle name="Comma 11 2 2 4 3 3 2" xfId="35926"/>
    <cellStyle name="Comma 11 2 2 4 3 3 3" xfId="35927"/>
    <cellStyle name="Comma 11 2 2 4 3 4" xfId="35928"/>
    <cellStyle name="Comma 11 2 2 4 3 4 2" xfId="35929"/>
    <cellStyle name="Comma 11 2 2 4 3 5" xfId="35930"/>
    <cellStyle name="Comma 11 2 2 4 3 6" xfId="35931"/>
    <cellStyle name="Comma 11 2 2 4 4" xfId="35932"/>
    <cellStyle name="Comma 11 2 2 4 4 2" xfId="35933"/>
    <cellStyle name="Comma 11 2 2 4 4 2 2" xfId="35934"/>
    <cellStyle name="Comma 11 2 2 4 4 2 3" xfId="35935"/>
    <cellStyle name="Comma 11 2 2 4 4 3" xfId="35936"/>
    <cellStyle name="Comma 11 2 2 4 4 3 2" xfId="35937"/>
    <cellStyle name="Comma 11 2 2 4 4 4" xfId="35938"/>
    <cellStyle name="Comma 11 2 2 4 4 5" xfId="35939"/>
    <cellStyle name="Comma 11 2 2 4 5" xfId="35940"/>
    <cellStyle name="Comma 11 2 2 4 5 2" xfId="35941"/>
    <cellStyle name="Comma 11 2 2 4 5 3" xfId="35942"/>
    <cellStyle name="Comma 11 2 2 4 6" xfId="35943"/>
    <cellStyle name="Comma 11 2 2 4 6 2" xfId="35944"/>
    <cellStyle name="Comma 11 2 2 4 6 3" xfId="35945"/>
    <cellStyle name="Comma 11 2 2 4 7" xfId="35946"/>
    <cellStyle name="Comma 11 2 2 4 7 2" xfId="35947"/>
    <cellStyle name="Comma 11 2 2 4 8" xfId="35948"/>
    <cellStyle name="Comma 11 2 2 4 9" xfId="35949"/>
    <cellStyle name="Comma 11 2 2 5" xfId="9419"/>
    <cellStyle name="Comma 11 2 2 5 2" xfId="35950"/>
    <cellStyle name="Comma 11 2 2 5 2 2" xfId="35951"/>
    <cellStyle name="Comma 11 2 2 5 2 2 2" xfId="35952"/>
    <cellStyle name="Comma 11 2 2 5 2 2 3" xfId="35953"/>
    <cellStyle name="Comma 11 2 2 5 2 3" xfId="35954"/>
    <cellStyle name="Comma 11 2 2 5 2 3 2" xfId="35955"/>
    <cellStyle name="Comma 11 2 2 5 2 3 3" xfId="35956"/>
    <cellStyle name="Comma 11 2 2 5 2 4" xfId="35957"/>
    <cellStyle name="Comma 11 2 2 5 2 4 2" xfId="35958"/>
    <cellStyle name="Comma 11 2 2 5 2 5" xfId="35959"/>
    <cellStyle name="Comma 11 2 2 5 2 6" xfId="35960"/>
    <cellStyle name="Comma 11 2 2 5 3" xfId="35961"/>
    <cellStyle name="Comma 11 2 2 5 3 2" xfId="35962"/>
    <cellStyle name="Comma 11 2 2 5 3 2 2" xfId="35963"/>
    <cellStyle name="Comma 11 2 2 5 3 2 3" xfId="35964"/>
    <cellStyle name="Comma 11 2 2 5 3 3" xfId="35965"/>
    <cellStyle name="Comma 11 2 2 5 3 3 2" xfId="35966"/>
    <cellStyle name="Comma 11 2 2 5 3 3 3" xfId="35967"/>
    <cellStyle name="Comma 11 2 2 5 3 4" xfId="35968"/>
    <cellStyle name="Comma 11 2 2 5 3 4 2" xfId="35969"/>
    <cellStyle name="Comma 11 2 2 5 3 5" xfId="35970"/>
    <cellStyle name="Comma 11 2 2 5 3 6" xfId="35971"/>
    <cellStyle name="Comma 11 2 2 5 4" xfId="35972"/>
    <cellStyle name="Comma 11 2 2 5 4 2" xfId="35973"/>
    <cellStyle name="Comma 11 2 2 5 4 2 2" xfId="35974"/>
    <cellStyle name="Comma 11 2 2 5 4 2 3" xfId="35975"/>
    <cellStyle name="Comma 11 2 2 5 4 3" xfId="35976"/>
    <cellStyle name="Comma 11 2 2 5 4 3 2" xfId="35977"/>
    <cellStyle name="Comma 11 2 2 5 4 4" xfId="35978"/>
    <cellStyle name="Comma 11 2 2 5 4 5" xfId="35979"/>
    <cellStyle name="Comma 11 2 2 5 5" xfId="35980"/>
    <cellStyle name="Comma 11 2 2 5 5 2" xfId="35981"/>
    <cellStyle name="Comma 11 2 2 5 5 3" xfId="35982"/>
    <cellStyle name="Comma 11 2 2 5 6" xfId="35983"/>
    <cellStyle name="Comma 11 2 2 5 6 2" xfId="35984"/>
    <cellStyle name="Comma 11 2 2 5 6 3" xfId="35985"/>
    <cellStyle name="Comma 11 2 2 5 7" xfId="35986"/>
    <cellStyle name="Comma 11 2 2 5 7 2" xfId="35987"/>
    <cellStyle name="Comma 11 2 2 5 8" xfId="35988"/>
    <cellStyle name="Comma 11 2 2 5 9" xfId="35989"/>
    <cellStyle name="Comma 11 2 2 6" xfId="35990"/>
    <cellStyle name="Comma 11 2 2 6 2" xfId="35991"/>
    <cellStyle name="Comma 11 2 2 6 2 2" xfId="35992"/>
    <cellStyle name="Comma 11 2 2 6 2 3" xfId="35993"/>
    <cellStyle name="Comma 11 2 2 6 3" xfId="35994"/>
    <cellStyle name="Comma 11 2 2 6 3 2" xfId="35995"/>
    <cellStyle name="Comma 11 2 2 6 3 3" xfId="35996"/>
    <cellStyle name="Comma 11 2 2 6 4" xfId="35997"/>
    <cellStyle name="Comma 11 2 2 6 4 2" xfId="35998"/>
    <cellStyle name="Comma 11 2 2 6 5" xfId="35999"/>
    <cellStyle name="Comma 11 2 2 6 6" xfId="36000"/>
    <cellStyle name="Comma 11 2 2 7" xfId="36001"/>
    <cellStyle name="Comma 11 2 2 7 2" xfId="36002"/>
    <cellStyle name="Comma 11 2 2 7 2 2" xfId="36003"/>
    <cellStyle name="Comma 11 2 2 7 2 3" xfId="36004"/>
    <cellStyle name="Comma 11 2 2 7 3" xfId="36005"/>
    <cellStyle name="Comma 11 2 2 7 3 2" xfId="36006"/>
    <cellStyle name="Comma 11 2 2 7 3 3" xfId="36007"/>
    <cellStyle name="Comma 11 2 2 7 4" xfId="36008"/>
    <cellStyle name="Comma 11 2 2 7 4 2" xfId="36009"/>
    <cellStyle name="Comma 11 2 2 7 5" xfId="36010"/>
    <cellStyle name="Comma 11 2 2 7 6" xfId="36011"/>
    <cellStyle name="Comma 11 2 2 8" xfId="36012"/>
    <cellStyle name="Comma 11 2 2 8 2" xfId="36013"/>
    <cellStyle name="Comma 11 2 2 8 2 2" xfId="36014"/>
    <cellStyle name="Comma 11 2 2 8 2 3" xfId="36015"/>
    <cellStyle name="Comma 11 2 2 8 3" xfId="36016"/>
    <cellStyle name="Comma 11 2 2 8 3 2" xfId="36017"/>
    <cellStyle name="Comma 11 2 2 8 4" xfId="36018"/>
    <cellStyle name="Comma 11 2 2 8 5" xfId="36019"/>
    <cellStyle name="Comma 11 2 2 9" xfId="36020"/>
    <cellStyle name="Comma 11 2 2 9 2" xfId="36021"/>
    <cellStyle name="Comma 11 2 2 9 3" xfId="36022"/>
    <cellStyle name="Comma 11 2 3" xfId="3249"/>
    <cellStyle name="Comma 11 2 3 10" xfId="36023"/>
    <cellStyle name="Comma 11 2 3 10 2" xfId="36024"/>
    <cellStyle name="Comma 11 2 3 11" xfId="36025"/>
    <cellStyle name="Comma 11 2 3 12" xfId="36026"/>
    <cellStyle name="Comma 11 2 3 13" xfId="36027"/>
    <cellStyle name="Comma 11 2 3 2" xfId="3250"/>
    <cellStyle name="Comma 11 2 3 2 10" xfId="36028"/>
    <cellStyle name="Comma 11 2 3 2 2" xfId="36029"/>
    <cellStyle name="Comma 11 2 3 2 2 2" xfId="36030"/>
    <cellStyle name="Comma 11 2 3 2 2 2 2" xfId="36031"/>
    <cellStyle name="Comma 11 2 3 2 2 2 2 2" xfId="36032"/>
    <cellStyle name="Comma 11 2 3 2 2 2 2 3" xfId="36033"/>
    <cellStyle name="Comma 11 2 3 2 2 2 3" xfId="36034"/>
    <cellStyle name="Comma 11 2 3 2 2 2 3 2" xfId="36035"/>
    <cellStyle name="Comma 11 2 3 2 2 2 3 3" xfId="36036"/>
    <cellStyle name="Comma 11 2 3 2 2 2 4" xfId="36037"/>
    <cellStyle name="Comma 11 2 3 2 2 2 4 2" xfId="36038"/>
    <cellStyle name="Comma 11 2 3 2 2 2 5" xfId="36039"/>
    <cellStyle name="Comma 11 2 3 2 2 2 6" xfId="36040"/>
    <cellStyle name="Comma 11 2 3 2 2 3" xfId="36041"/>
    <cellStyle name="Comma 11 2 3 2 2 3 2" xfId="36042"/>
    <cellStyle name="Comma 11 2 3 2 2 3 2 2" xfId="36043"/>
    <cellStyle name="Comma 11 2 3 2 2 3 2 3" xfId="36044"/>
    <cellStyle name="Comma 11 2 3 2 2 3 3" xfId="36045"/>
    <cellStyle name="Comma 11 2 3 2 2 3 3 2" xfId="36046"/>
    <cellStyle name="Comma 11 2 3 2 2 3 3 3" xfId="36047"/>
    <cellStyle name="Comma 11 2 3 2 2 3 4" xfId="36048"/>
    <cellStyle name="Comma 11 2 3 2 2 3 4 2" xfId="36049"/>
    <cellStyle name="Comma 11 2 3 2 2 3 5" xfId="36050"/>
    <cellStyle name="Comma 11 2 3 2 2 3 6" xfId="36051"/>
    <cellStyle name="Comma 11 2 3 2 2 4" xfId="36052"/>
    <cellStyle name="Comma 11 2 3 2 2 4 2" xfId="36053"/>
    <cellStyle name="Comma 11 2 3 2 2 4 2 2" xfId="36054"/>
    <cellStyle name="Comma 11 2 3 2 2 4 2 3" xfId="36055"/>
    <cellStyle name="Comma 11 2 3 2 2 4 3" xfId="36056"/>
    <cellStyle name="Comma 11 2 3 2 2 4 3 2" xfId="36057"/>
    <cellStyle name="Comma 11 2 3 2 2 4 4" xfId="36058"/>
    <cellStyle name="Comma 11 2 3 2 2 4 5" xfId="36059"/>
    <cellStyle name="Comma 11 2 3 2 2 5" xfId="36060"/>
    <cellStyle name="Comma 11 2 3 2 2 5 2" xfId="36061"/>
    <cellStyle name="Comma 11 2 3 2 2 5 3" xfId="36062"/>
    <cellStyle name="Comma 11 2 3 2 2 6" xfId="36063"/>
    <cellStyle name="Comma 11 2 3 2 2 6 2" xfId="36064"/>
    <cellStyle name="Comma 11 2 3 2 2 6 3" xfId="36065"/>
    <cellStyle name="Comma 11 2 3 2 2 7" xfId="36066"/>
    <cellStyle name="Comma 11 2 3 2 2 7 2" xfId="36067"/>
    <cellStyle name="Comma 11 2 3 2 2 8" xfId="36068"/>
    <cellStyle name="Comma 11 2 3 2 2 9" xfId="36069"/>
    <cellStyle name="Comma 11 2 3 2 3" xfId="36070"/>
    <cellStyle name="Comma 11 2 3 2 3 2" xfId="36071"/>
    <cellStyle name="Comma 11 2 3 2 3 2 2" xfId="36072"/>
    <cellStyle name="Comma 11 2 3 2 3 2 3" xfId="36073"/>
    <cellStyle name="Comma 11 2 3 2 3 3" xfId="36074"/>
    <cellStyle name="Comma 11 2 3 2 3 3 2" xfId="36075"/>
    <cellStyle name="Comma 11 2 3 2 3 3 3" xfId="36076"/>
    <cellStyle name="Comma 11 2 3 2 3 4" xfId="36077"/>
    <cellStyle name="Comma 11 2 3 2 3 4 2" xfId="36078"/>
    <cellStyle name="Comma 11 2 3 2 3 5" xfId="36079"/>
    <cellStyle name="Comma 11 2 3 2 3 6" xfId="36080"/>
    <cellStyle name="Comma 11 2 3 2 4" xfId="36081"/>
    <cellStyle name="Comma 11 2 3 2 4 2" xfId="36082"/>
    <cellStyle name="Comma 11 2 3 2 4 2 2" xfId="36083"/>
    <cellStyle name="Comma 11 2 3 2 4 2 3" xfId="36084"/>
    <cellStyle name="Comma 11 2 3 2 4 3" xfId="36085"/>
    <cellStyle name="Comma 11 2 3 2 4 3 2" xfId="36086"/>
    <cellStyle name="Comma 11 2 3 2 4 3 3" xfId="36087"/>
    <cellStyle name="Comma 11 2 3 2 4 4" xfId="36088"/>
    <cellStyle name="Comma 11 2 3 2 4 4 2" xfId="36089"/>
    <cellStyle name="Comma 11 2 3 2 4 5" xfId="36090"/>
    <cellStyle name="Comma 11 2 3 2 4 6" xfId="36091"/>
    <cellStyle name="Comma 11 2 3 2 5" xfId="36092"/>
    <cellStyle name="Comma 11 2 3 2 5 2" xfId="36093"/>
    <cellStyle name="Comma 11 2 3 2 5 2 2" xfId="36094"/>
    <cellStyle name="Comma 11 2 3 2 5 2 3" xfId="36095"/>
    <cellStyle name="Comma 11 2 3 2 5 3" xfId="36096"/>
    <cellStyle name="Comma 11 2 3 2 5 3 2" xfId="36097"/>
    <cellStyle name="Comma 11 2 3 2 5 4" xfId="36098"/>
    <cellStyle name="Comma 11 2 3 2 5 5" xfId="36099"/>
    <cellStyle name="Comma 11 2 3 2 6" xfId="36100"/>
    <cellStyle name="Comma 11 2 3 2 6 2" xfId="36101"/>
    <cellStyle name="Comma 11 2 3 2 6 3" xfId="36102"/>
    <cellStyle name="Comma 11 2 3 2 7" xfId="36103"/>
    <cellStyle name="Comma 11 2 3 2 7 2" xfId="36104"/>
    <cellStyle name="Comma 11 2 3 2 7 3" xfId="36105"/>
    <cellStyle name="Comma 11 2 3 2 8" xfId="36106"/>
    <cellStyle name="Comma 11 2 3 2 8 2" xfId="36107"/>
    <cellStyle name="Comma 11 2 3 2 9" xfId="36108"/>
    <cellStyle name="Comma 11 2 3 3" xfId="13960"/>
    <cellStyle name="Comma 11 2 3 3 2" xfId="36109"/>
    <cellStyle name="Comma 11 2 3 3 2 2" xfId="36110"/>
    <cellStyle name="Comma 11 2 3 3 2 2 2" xfId="36111"/>
    <cellStyle name="Comma 11 2 3 3 2 2 3" xfId="36112"/>
    <cellStyle name="Comma 11 2 3 3 2 3" xfId="36113"/>
    <cellStyle name="Comma 11 2 3 3 2 3 2" xfId="36114"/>
    <cellStyle name="Comma 11 2 3 3 2 3 3" xfId="36115"/>
    <cellStyle name="Comma 11 2 3 3 2 4" xfId="36116"/>
    <cellStyle name="Comma 11 2 3 3 2 4 2" xfId="36117"/>
    <cellStyle name="Comma 11 2 3 3 2 5" xfId="36118"/>
    <cellStyle name="Comma 11 2 3 3 2 6" xfId="36119"/>
    <cellStyle name="Comma 11 2 3 3 3" xfId="36120"/>
    <cellStyle name="Comma 11 2 3 3 3 2" xfId="36121"/>
    <cellStyle name="Comma 11 2 3 3 3 2 2" xfId="36122"/>
    <cellStyle name="Comma 11 2 3 3 3 2 3" xfId="36123"/>
    <cellStyle name="Comma 11 2 3 3 3 3" xfId="36124"/>
    <cellStyle name="Comma 11 2 3 3 3 3 2" xfId="36125"/>
    <cellStyle name="Comma 11 2 3 3 3 3 3" xfId="36126"/>
    <cellStyle name="Comma 11 2 3 3 3 4" xfId="36127"/>
    <cellStyle name="Comma 11 2 3 3 3 4 2" xfId="36128"/>
    <cellStyle name="Comma 11 2 3 3 3 5" xfId="36129"/>
    <cellStyle name="Comma 11 2 3 3 3 6" xfId="36130"/>
    <cellStyle name="Comma 11 2 3 3 4" xfId="36131"/>
    <cellStyle name="Comma 11 2 3 3 4 2" xfId="36132"/>
    <cellStyle name="Comma 11 2 3 3 4 2 2" xfId="36133"/>
    <cellStyle name="Comma 11 2 3 3 4 2 3" xfId="36134"/>
    <cellStyle name="Comma 11 2 3 3 4 3" xfId="36135"/>
    <cellStyle name="Comma 11 2 3 3 4 3 2" xfId="36136"/>
    <cellStyle name="Comma 11 2 3 3 4 4" xfId="36137"/>
    <cellStyle name="Comma 11 2 3 3 4 5" xfId="36138"/>
    <cellStyle name="Comma 11 2 3 3 5" xfId="36139"/>
    <cellStyle name="Comma 11 2 3 3 5 2" xfId="36140"/>
    <cellStyle name="Comma 11 2 3 3 5 3" xfId="36141"/>
    <cellStyle name="Comma 11 2 3 3 6" xfId="36142"/>
    <cellStyle name="Comma 11 2 3 3 6 2" xfId="36143"/>
    <cellStyle name="Comma 11 2 3 3 6 3" xfId="36144"/>
    <cellStyle name="Comma 11 2 3 3 7" xfId="36145"/>
    <cellStyle name="Comma 11 2 3 3 7 2" xfId="36146"/>
    <cellStyle name="Comma 11 2 3 3 8" xfId="36147"/>
    <cellStyle name="Comma 11 2 3 3 9" xfId="36148"/>
    <cellStyle name="Comma 11 2 3 4" xfId="36149"/>
    <cellStyle name="Comma 11 2 3 4 2" xfId="36150"/>
    <cellStyle name="Comma 11 2 3 4 2 2" xfId="36151"/>
    <cellStyle name="Comma 11 2 3 4 2 2 2" xfId="36152"/>
    <cellStyle name="Comma 11 2 3 4 2 2 3" xfId="36153"/>
    <cellStyle name="Comma 11 2 3 4 2 3" xfId="36154"/>
    <cellStyle name="Comma 11 2 3 4 2 3 2" xfId="36155"/>
    <cellStyle name="Comma 11 2 3 4 2 3 3" xfId="36156"/>
    <cellStyle name="Comma 11 2 3 4 2 4" xfId="36157"/>
    <cellStyle name="Comma 11 2 3 4 2 4 2" xfId="36158"/>
    <cellStyle name="Comma 11 2 3 4 2 5" xfId="36159"/>
    <cellStyle name="Comma 11 2 3 4 2 6" xfId="36160"/>
    <cellStyle name="Comma 11 2 3 4 3" xfId="36161"/>
    <cellStyle name="Comma 11 2 3 4 3 2" xfId="36162"/>
    <cellStyle name="Comma 11 2 3 4 3 2 2" xfId="36163"/>
    <cellStyle name="Comma 11 2 3 4 3 2 3" xfId="36164"/>
    <cellStyle name="Comma 11 2 3 4 3 3" xfId="36165"/>
    <cellStyle name="Comma 11 2 3 4 3 3 2" xfId="36166"/>
    <cellStyle name="Comma 11 2 3 4 3 3 3" xfId="36167"/>
    <cellStyle name="Comma 11 2 3 4 3 4" xfId="36168"/>
    <cellStyle name="Comma 11 2 3 4 3 4 2" xfId="36169"/>
    <cellStyle name="Comma 11 2 3 4 3 5" xfId="36170"/>
    <cellStyle name="Comma 11 2 3 4 3 6" xfId="36171"/>
    <cellStyle name="Comma 11 2 3 4 4" xfId="36172"/>
    <cellStyle name="Comma 11 2 3 4 4 2" xfId="36173"/>
    <cellStyle name="Comma 11 2 3 4 4 2 2" xfId="36174"/>
    <cellStyle name="Comma 11 2 3 4 4 2 3" xfId="36175"/>
    <cellStyle name="Comma 11 2 3 4 4 3" xfId="36176"/>
    <cellStyle name="Comma 11 2 3 4 4 3 2" xfId="36177"/>
    <cellStyle name="Comma 11 2 3 4 4 4" xfId="36178"/>
    <cellStyle name="Comma 11 2 3 4 4 5" xfId="36179"/>
    <cellStyle name="Comma 11 2 3 4 5" xfId="36180"/>
    <cellStyle name="Comma 11 2 3 4 5 2" xfId="36181"/>
    <cellStyle name="Comma 11 2 3 4 5 3" xfId="36182"/>
    <cellStyle name="Comma 11 2 3 4 6" xfId="36183"/>
    <cellStyle name="Comma 11 2 3 4 6 2" xfId="36184"/>
    <cellStyle name="Comma 11 2 3 4 6 3" xfId="36185"/>
    <cellStyle name="Comma 11 2 3 4 7" xfId="36186"/>
    <cellStyle name="Comma 11 2 3 4 7 2" xfId="36187"/>
    <cellStyle name="Comma 11 2 3 4 8" xfId="36188"/>
    <cellStyle name="Comma 11 2 3 4 9" xfId="36189"/>
    <cellStyle name="Comma 11 2 3 5" xfId="36190"/>
    <cellStyle name="Comma 11 2 3 5 2" xfId="36191"/>
    <cellStyle name="Comma 11 2 3 5 2 2" xfId="36192"/>
    <cellStyle name="Comma 11 2 3 5 2 3" xfId="36193"/>
    <cellStyle name="Comma 11 2 3 5 3" xfId="36194"/>
    <cellStyle name="Comma 11 2 3 5 3 2" xfId="36195"/>
    <cellStyle name="Comma 11 2 3 5 3 3" xfId="36196"/>
    <cellStyle name="Comma 11 2 3 5 4" xfId="36197"/>
    <cellStyle name="Comma 11 2 3 5 4 2" xfId="36198"/>
    <cellStyle name="Comma 11 2 3 5 5" xfId="36199"/>
    <cellStyle name="Comma 11 2 3 5 6" xfId="36200"/>
    <cellStyle name="Comma 11 2 3 6" xfId="36201"/>
    <cellStyle name="Comma 11 2 3 6 2" xfId="36202"/>
    <cellStyle name="Comma 11 2 3 6 2 2" xfId="36203"/>
    <cellStyle name="Comma 11 2 3 6 2 3" xfId="36204"/>
    <cellStyle name="Comma 11 2 3 6 3" xfId="36205"/>
    <cellStyle name="Comma 11 2 3 6 3 2" xfId="36206"/>
    <cellStyle name="Comma 11 2 3 6 3 3" xfId="36207"/>
    <cellStyle name="Comma 11 2 3 6 4" xfId="36208"/>
    <cellStyle name="Comma 11 2 3 6 4 2" xfId="36209"/>
    <cellStyle name="Comma 11 2 3 6 5" xfId="36210"/>
    <cellStyle name="Comma 11 2 3 6 6" xfId="36211"/>
    <cellStyle name="Comma 11 2 3 7" xfId="36212"/>
    <cellStyle name="Comma 11 2 3 7 2" xfId="36213"/>
    <cellStyle name="Comma 11 2 3 7 2 2" xfId="36214"/>
    <cellStyle name="Comma 11 2 3 7 2 3" xfId="36215"/>
    <cellStyle name="Comma 11 2 3 7 3" xfId="36216"/>
    <cellStyle name="Comma 11 2 3 7 3 2" xfId="36217"/>
    <cellStyle name="Comma 11 2 3 7 4" xfId="36218"/>
    <cellStyle name="Comma 11 2 3 7 5" xfId="36219"/>
    <cellStyle name="Comma 11 2 3 8" xfId="36220"/>
    <cellStyle name="Comma 11 2 3 8 2" xfId="36221"/>
    <cellStyle name="Comma 11 2 3 8 3" xfId="36222"/>
    <cellStyle name="Comma 11 2 3 9" xfId="36223"/>
    <cellStyle name="Comma 11 2 3 9 2" xfId="36224"/>
    <cellStyle name="Comma 11 2 3 9 3" xfId="36225"/>
    <cellStyle name="Comma 11 2 4" xfId="3251"/>
    <cellStyle name="Comma 11 2 4 10" xfId="36226"/>
    <cellStyle name="Comma 11 2 4 11" xfId="36227"/>
    <cellStyle name="Comma 11 2 4 2" xfId="13961"/>
    <cellStyle name="Comma 11 2 4 2 2" xfId="36228"/>
    <cellStyle name="Comma 11 2 4 2 2 2" xfId="36229"/>
    <cellStyle name="Comma 11 2 4 2 2 2 2" xfId="36230"/>
    <cellStyle name="Comma 11 2 4 2 2 2 3" xfId="36231"/>
    <cellStyle name="Comma 11 2 4 2 2 3" xfId="36232"/>
    <cellStyle name="Comma 11 2 4 2 2 3 2" xfId="36233"/>
    <cellStyle name="Comma 11 2 4 2 2 3 3" xfId="36234"/>
    <cellStyle name="Comma 11 2 4 2 2 4" xfId="36235"/>
    <cellStyle name="Comma 11 2 4 2 2 4 2" xfId="36236"/>
    <cellStyle name="Comma 11 2 4 2 2 5" xfId="36237"/>
    <cellStyle name="Comma 11 2 4 2 2 6" xfId="36238"/>
    <cellStyle name="Comma 11 2 4 2 3" xfId="36239"/>
    <cellStyle name="Comma 11 2 4 2 3 2" xfId="36240"/>
    <cellStyle name="Comma 11 2 4 2 3 2 2" xfId="36241"/>
    <cellStyle name="Comma 11 2 4 2 3 2 3" xfId="36242"/>
    <cellStyle name="Comma 11 2 4 2 3 3" xfId="36243"/>
    <cellStyle name="Comma 11 2 4 2 3 3 2" xfId="36244"/>
    <cellStyle name="Comma 11 2 4 2 3 3 3" xfId="36245"/>
    <cellStyle name="Comma 11 2 4 2 3 4" xfId="36246"/>
    <cellStyle name="Comma 11 2 4 2 3 4 2" xfId="36247"/>
    <cellStyle name="Comma 11 2 4 2 3 5" xfId="36248"/>
    <cellStyle name="Comma 11 2 4 2 3 6" xfId="36249"/>
    <cellStyle name="Comma 11 2 4 2 4" xfId="36250"/>
    <cellStyle name="Comma 11 2 4 2 4 2" xfId="36251"/>
    <cellStyle name="Comma 11 2 4 2 4 2 2" xfId="36252"/>
    <cellStyle name="Comma 11 2 4 2 4 2 3" xfId="36253"/>
    <cellStyle name="Comma 11 2 4 2 4 3" xfId="36254"/>
    <cellStyle name="Comma 11 2 4 2 4 3 2" xfId="36255"/>
    <cellStyle name="Comma 11 2 4 2 4 4" xfId="36256"/>
    <cellStyle name="Comma 11 2 4 2 4 5" xfId="36257"/>
    <cellStyle name="Comma 11 2 4 2 5" xfId="36258"/>
    <cellStyle name="Comma 11 2 4 2 5 2" xfId="36259"/>
    <cellStyle name="Comma 11 2 4 2 5 3" xfId="36260"/>
    <cellStyle name="Comma 11 2 4 2 6" xfId="36261"/>
    <cellStyle name="Comma 11 2 4 2 6 2" xfId="36262"/>
    <cellStyle name="Comma 11 2 4 2 6 3" xfId="36263"/>
    <cellStyle name="Comma 11 2 4 2 7" xfId="36264"/>
    <cellStyle name="Comma 11 2 4 2 7 2" xfId="36265"/>
    <cellStyle name="Comma 11 2 4 2 8" xfId="36266"/>
    <cellStyle name="Comma 11 2 4 2 9" xfId="36267"/>
    <cellStyle name="Comma 11 2 4 3" xfId="36268"/>
    <cellStyle name="Comma 11 2 4 3 2" xfId="36269"/>
    <cellStyle name="Comma 11 2 4 3 2 2" xfId="36270"/>
    <cellStyle name="Comma 11 2 4 3 2 3" xfId="36271"/>
    <cellStyle name="Comma 11 2 4 3 3" xfId="36272"/>
    <cellStyle name="Comma 11 2 4 3 3 2" xfId="36273"/>
    <cellStyle name="Comma 11 2 4 3 3 3" xfId="36274"/>
    <cellStyle name="Comma 11 2 4 3 4" xfId="36275"/>
    <cellStyle name="Comma 11 2 4 3 4 2" xfId="36276"/>
    <cellStyle name="Comma 11 2 4 3 5" xfId="36277"/>
    <cellStyle name="Comma 11 2 4 3 6" xfId="36278"/>
    <cellStyle name="Comma 11 2 4 4" xfId="36279"/>
    <cellStyle name="Comma 11 2 4 4 2" xfId="36280"/>
    <cellStyle name="Comma 11 2 4 4 2 2" xfId="36281"/>
    <cellStyle name="Comma 11 2 4 4 2 3" xfId="36282"/>
    <cellStyle name="Comma 11 2 4 4 3" xfId="36283"/>
    <cellStyle name="Comma 11 2 4 4 3 2" xfId="36284"/>
    <cellStyle name="Comma 11 2 4 4 3 3" xfId="36285"/>
    <cellStyle name="Comma 11 2 4 4 4" xfId="36286"/>
    <cellStyle name="Comma 11 2 4 4 4 2" xfId="36287"/>
    <cellStyle name="Comma 11 2 4 4 5" xfId="36288"/>
    <cellStyle name="Comma 11 2 4 4 6" xfId="36289"/>
    <cellStyle name="Comma 11 2 4 5" xfId="36290"/>
    <cellStyle name="Comma 11 2 4 5 2" xfId="36291"/>
    <cellStyle name="Comma 11 2 4 5 2 2" xfId="36292"/>
    <cellStyle name="Comma 11 2 4 5 2 3" xfId="36293"/>
    <cellStyle name="Comma 11 2 4 5 3" xfId="36294"/>
    <cellStyle name="Comma 11 2 4 5 3 2" xfId="36295"/>
    <cellStyle name="Comma 11 2 4 5 4" xfId="36296"/>
    <cellStyle name="Comma 11 2 4 5 5" xfId="36297"/>
    <cellStyle name="Comma 11 2 4 6" xfId="36298"/>
    <cellStyle name="Comma 11 2 4 6 2" xfId="36299"/>
    <cellStyle name="Comma 11 2 4 6 3" xfId="36300"/>
    <cellStyle name="Comma 11 2 4 7" xfId="36301"/>
    <cellStyle name="Comma 11 2 4 7 2" xfId="36302"/>
    <cellStyle name="Comma 11 2 4 7 3" xfId="36303"/>
    <cellStyle name="Comma 11 2 4 8" xfId="36304"/>
    <cellStyle name="Comma 11 2 4 8 2" xfId="36305"/>
    <cellStyle name="Comma 11 2 4 9" xfId="36306"/>
    <cellStyle name="Comma 11 2 5" xfId="9420"/>
    <cellStyle name="Comma 11 2 5 2" xfId="36307"/>
    <cellStyle name="Comma 11 2 5 2 2" xfId="36308"/>
    <cellStyle name="Comma 11 2 5 2 2 2" xfId="36309"/>
    <cellStyle name="Comma 11 2 5 2 2 3" xfId="36310"/>
    <cellStyle name="Comma 11 2 5 2 3" xfId="36311"/>
    <cellStyle name="Comma 11 2 5 2 3 2" xfId="36312"/>
    <cellStyle name="Comma 11 2 5 2 3 3" xfId="36313"/>
    <cellStyle name="Comma 11 2 5 2 4" xfId="36314"/>
    <cellStyle name="Comma 11 2 5 2 4 2" xfId="36315"/>
    <cellStyle name="Comma 11 2 5 2 5" xfId="36316"/>
    <cellStyle name="Comma 11 2 5 2 6" xfId="36317"/>
    <cellStyle name="Comma 11 2 5 3" xfId="36318"/>
    <cellStyle name="Comma 11 2 5 3 2" xfId="36319"/>
    <cellStyle name="Comma 11 2 5 3 2 2" xfId="36320"/>
    <cellStyle name="Comma 11 2 5 3 2 3" xfId="36321"/>
    <cellStyle name="Comma 11 2 5 3 3" xfId="36322"/>
    <cellStyle name="Comma 11 2 5 3 3 2" xfId="36323"/>
    <cellStyle name="Comma 11 2 5 3 3 3" xfId="36324"/>
    <cellStyle name="Comma 11 2 5 3 4" xfId="36325"/>
    <cellStyle name="Comma 11 2 5 3 4 2" xfId="36326"/>
    <cellStyle name="Comma 11 2 5 3 5" xfId="36327"/>
    <cellStyle name="Comma 11 2 5 3 6" xfId="36328"/>
    <cellStyle name="Comma 11 2 5 4" xfId="36329"/>
    <cellStyle name="Comma 11 2 5 4 2" xfId="36330"/>
    <cellStyle name="Comma 11 2 5 4 2 2" xfId="36331"/>
    <cellStyle name="Comma 11 2 5 4 2 3" xfId="36332"/>
    <cellStyle name="Comma 11 2 5 4 3" xfId="36333"/>
    <cellStyle name="Comma 11 2 5 4 3 2" xfId="36334"/>
    <cellStyle name="Comma 11 2 5 4 4" xfId="36335"/>
    <cellStyle name="Comma 11 2 5 4 5" xfId="36336"/>
    <cellStyle name="Comma 11 2 5 5" xfId="36337"/>
    <cellStyle name="Comma 11 2 5 5 2" xfId="36338"/>
    <cellStyle name="Comma 11 2 5 5 3" xfId="36339"/>
    <cellStyle name="Comma 11 2 5 6" xfId="36340"/>
    <cellStyle name="Comma 11 2 5 6 2" xfId="36341"/>
    <cellStyle name="Comma 11 2 5 6 3" xfId="36342"/>
    <cellStyle name="Comma 11 2 5 7" xfId="36343"/>
    <cellStyle name="Comma 11 2 5 7 2" xfId="36344"/>
    <cellStyle name="Comma 11 2 5 8" xfId="36345"/>
    <cellStyle name="Comma 11 2 5 9" xfId="36346"/>
    <cellStyle name="Comma 11 2 6" xfId="9421"/>
    <cellStyle name="Comma 11 2 6 2" xfId="36347"/>
    <cellStyle name="Comma 11 2 6 2 2" xfId="36348"/>
    <cellStyle name="Comma 11 2 6 2 2 2" xfId="36349"/>
    <cellStyle name="Comma 11 2 6 2 2 3" xfId="36350"/>
    <cellStyle name="Comma 11 2 6 2 3" xfId="36351"/>
    <cellStyle name="Comma 11 2 6 2 3 2" xfId="36352"/>
    <cellStyle name="Comma 11 2 6 2 3 3" xfId="36353"/>
    <cellStyle name="Comma 11 2 6 2 4" xfId="36354"/>
    <cellStyle name="Comma 11 2 6 2 4 2" xfId="36355"/>
    <cellStyle name="Comma 11 2 6 2 5" xfId="36356"/>
    <cellStyle name="Comma 11 2 6 2 6" xfId="36357"/>
    <cellStyle name="Comma 11 2 6 3" xfId="36358"/>
    <cellStyle name="Comma 11 2 6 3 2" xfId="36359"/>
    <cellStyle name="Comma 11 2 6 3 2 2" xfId="36360"/>
    <cellStyle name="Comma 11 2 6 3 2 3" xfId="36361"/>
    <cellStyle name="Comma 11 2 6 3 3" xfId="36362"/>
    <cellStyle name="Comma 11 2 6 3 3 2" xfId="36363"/>
    <cellStyle name="Comma 11 2 6 3 3 3" xfId="36364"/>
    <cellStyle name="Comma 11 2 6 3 4" xfId="36365"/>
    <cellStyle name="Comma 11 2 6 3 4 2" xfId="36366"/>
    <cellStyle name="Comma 11 2 6 3 5" xfId="36367"/>
    <cellStyle name="Comma 11 2 6 3 6" xfId="36368"/>
    <cellStyle name="Comma 11 2 6 4" xfId="36369"/>
    <cellStyle name="Comma 11 2 6 4 2" xfId="36370"/>
    <cellStyle name="Comma 11 2 6 4 2 2" xfId="36371"/>
    <cellStyle name="Comma 11 2 6 4 2 3" xfId="36372"/>
    <cellStyle name="Comma 11 2 6 4 3" xfId="36373"/>
    <cellStyle name="Comma 11 2 6 4 3 2" xfId="36374"/>
    <cellStyle name="Comma 11 2 6 4 4" xfId="36375"/>
    <cellStyle name="Comma 11 2 6 4 5" xfId="36376"/>
    <cellStyle name="Comma 11 2 6 5" xfId="36377"/>
    <cellStyle name="Comma 11 2 6 5 2" xfId="36378"/>
    <cellStyle name="Comma 11 2 6 5 3" xfId="36379"/>
    <cellStyle name="Comma 11 2 6 6" xfId="36380"/>
    <cellStyle name="Comma 11 2 6 6 2" xfId="36381"/>
    <cellStyle name="Comma 11 2 6 6 3" xfId="36382"/>
    <cellStyle name="Comma 11 2 6 7" xfId="36383"/>
    <cellStyle name="Comma 11 2 6 7 2" xfId="36384"/>
    <cellStyle name="Comma 11 2 6 8" xfId="36385"/>
    <cellStyle name="Comma 11 2 6 9" xfId="36386"/>
    <cellStyle name="Comma 11 2 7" xfId="36387"/>
    <cellStyle name="Comma 11 2 7 2" xfId="36388"/>
    <cellStyle name="Comma 11 2 7 2 2" xfId="36389"/>
    <cellStyle name="Comma 11 2 7 2 3" xfId="36390"/>
    <cellStyle name="Comma 11 2 7 3" xfId="36391"/>
    <cellStyle name="Comma 11 2 7 3 2" xfId="36392"/>
    <cellStyle name="Comma 11 2 7 3 3" xfId="36393"/>
    <cellStyle name="Comma 11 2 7 4" xfId="36394"/>
    <cellStyle name="Comma 11 2 7 4 2" xfId="36395"/>
    <cellStyle name="Comma 11 2 7 5" xfId="36396"/>
    <cellStyle name="Comma 11 2 7 6" xfId="36397"/>
    <cellStyle name="Comma 11 2 8" xfId="36398"/>
    <cellStyle name="Comma 11 2 8 2" xfId="36399"/>
    <cellStyle name="Comma 11 2 8 2 2" xfId="36400"/>
    <cellStyle name="Comma 11 2 8 2 3" xfId="36401"/>
    <cellStyle name="Comma 11 2 8 3" xfId="36402"/>
    <cellStyle name="Comma 11 2 8 3 2" xfId="36403"/>
    <cellStyle name="Comma 11 2 8 3 3" xfId="36404"/>
    <cellStyle name="Comma 11 2 8 4" xfId="36405"/>
    <cellStyle name="Comma 11 2 8 4 2" xfId="36406"/>
    <cellStyle name="Comma 11 2 8 5" xfId="36407"/>
    <cellStyle name="Comma 11 2 8 6" xfId="36408"/>
    <cellStyle name="Comma 11 2 9" xfId="36409"/>
    <cellStyle name="Comma 11 2 9 2" xfId="36410"/>
    <cellStyle name="Comma 11 2 9 2 2" xfId="36411"/>
    <cellStyle name="Comma 11 2 9 2 3" xfId="36412"/>
    <cellStyle name="Comma 11 2 9 3" xfId="36413"/>
    <cellStyle name="Comma 11 2 9 3 2" xfId="36414"/>
    <cellStyle name="Comma 11 2 9 4" xfId="36415"/>
    <cellStyle name="Comma 11 2 9 5" xfId="36416"/>
    <cellStyle name="Comma 11 3" xfId="3252"/>
    <cellStyle name="Comma 11 3 10" xfId="36417"/>
    <cellStyle name="Comma 11 3 10 2" xfId="36418"/>
    <cellStyle name="Comma 11 3 10 3" xfId="36419"/>
    <cellStyle name="Comma 11 3 11" xfId="36420"/>
    <cellStyle name="Comma 11 3 11 2" xfId="36421"/>
    <cellStyle name="Comma 11 3 12" xfId="36422"/>
    <cellStyle name="Comma 11 3 13" xfId="36423"/>
    <cellStyle name="Comma 11 3 14" xfId="36424"/>
    <cellStyle name="Comma 11 3 2" xfId="3253"/>
    <cellStyle name="Comma 11 3 2 10" xfId="36425"/>
    <cellStyle name="Comma 11 3 2 10 2" xfId="36426"/>
    <cellStyle name="Comma 11 3 2 11" xfId="36427"/>
    <cellStyle name="Comma 11 3 2 12" xfId="36428"/>
    <cellStyle name="Comma 11 3 2 13" xfId="36429"/>
    <cellStyle name="Comma 11 3 2 2" xfId="3254"/>
    <cellStyle name="Comma 11 3 2 2 10" xfId="36430"/>
    <cellStyle name="Comma 11 3 2 2 11" xfId="36431"/>
    <cellStyle name="Comma 11 3 2 2 2" xfId="9422"/>
    <cellStyle name="Comma 11 3 2 2 2 2" xfId="36432"/>
    <cellStyle name="Comma 11 3 2 2 2 2 2" xfId="36433"/>
    <cellStyle name="Comma 11 3 2 2 2 2 2 2" xfId="36434"/>
    <cellStyle name="Comma 11 3 2 2 2 2 2 3" xfId="36435"/>
    <cellStyle name="Comma 11 3 2 2 2 2 3" xfId="36436"/>
    <cellStyle name="Comma 11 3 2 2 2 2 3 2" xfId="36437"/>
    <cellStyle name="Comma 11 3 2 2 2 2 3 3" xfId="36438"/>
    <cellStyle name="Comma 11 3 2 2 2 2 4" xfId="36439"/>
    <cellStyle name="Comma 11 3 2 2 2 2 4 2" xfId="36440"/>
    <cellStyle name="Comma 11 3 2 2 2 2 5" xfId="36441"/>
    <cellStyle name="Comma 11 3 2 2 2 2 6" xfId="36442"/>
    <cellStyle name="Comma 11 3 2 2 2 3" xfId="36443"/>
    <cellStyle name="Comma 11 3 2 2 2 3 2" xfId="36444"/>
    <cellStyle name="Comma 11 3 2 2 2 3 2 2" xfId="36445"/>
    <cellStyle name="Comma 11 3 2 2 2 3 2 3" xfId="36446"/>
    <cellStyle name="Comma 11 3 2 2 2 3 3" xfId="36447"/>
    <cellStyle name="Comma 11 3 2 2 2 3 3 2" xfId="36448"/>
    <cellStyle name="Comma 11 3 2 2 2 3 3 3" xfId="36449"/>
    <cellStyle name="Comma 11 3 2 2 2 3 4" xfId="36450"/>
    <cellStyle name="Comma 11 3 2 2 2 3 4 2" xfId="36451"/>
    <cellStyle name="Comma 11 3 2 2 2 3 5" xfId="36452"/>
    <cellStyle name="Comma 11 3 2 2 2 3 6" xfId="36453"/>
    <cellStyle name="Comma 11 3 2 2 2 4" xfId="36454"/>
    <cellStyle name="Comma 11 3 2 2 2 4 2" xfId="36455"/>
    <cellStyle name="Comma 11 3 2 2 2 4 2 2" xfId="36456"/>
    <cellStyle name="Comma 11 3 2 2 2 4 2 3" xfId="36457"/>
    <cellStyle name="Comma 11 3 2 2 2 4 3" xfId="36458"/>
    <cellStyle name="Comma 11 3 2 2 2 4 3 2" xfId="36459"/>
    <cellStyle name="Comma 11 3 2 2 2 4 4" xfId="36460"/>
    <cellStyle name="Comma 11 3 2 2 2 4 5" xfId="36461"/>
    <cellStyle name="Comma 11 3 2 2 2 5" xfId="36462"/>
    <cellStyle name="Comma 11 3 2 2 2 5 2" xfId="36463"/>
    <cellStyle name="Comma 11 3 2 2 2 5 3" xfId="36464"/>
    <cellStyle name="Comma 11 3 2 2 2 6" xfId="36465"/>
    <cellStyle name="Comma 11 3 2 2 2 6 2" xfId="36466"/>
    <cellStyle name="Comma 11 3 2 2 2 6 3" xfId="36467"/>
    <cellStyle name="Comma 11 3 2 2 2 7" xfId="36468"/>
    <cellStyle name="Comma 11 3 2 2 2 7 2" xfId="36469"/>
    <cellStyle name="Comma 11 3 2 2 2 8" xfId="36470"/>
    <cellStyle name="Comma 11 3 2 2 2 9" xfId="36471"/>
    <cellStyle name="Comma 11 3 2 2 3" xfId="36472"/>
    <cellStyle name="Comma 11 3 2 2 3 2" xfId="36473"/>
    <cellStyle name="Comma 11 3 2 2 3 2 2" xfId="36474"/>
    <cellStyle name="Comma 11 3 2 2 3 2 3" xfId="36475"/>
    <cellStyle name="Comma 11 3 2 2 3 3" xfId="36476"/>
    <cellStyle name="Comma 11 3 2 2 3 3 2" xfId="36477"/>
    <cellStyle name="Comma 11 3 2 2 3 3 3" xfId="36478"/>
    <cellStyle name="Comma 11 3 2 2 3 4" xfId="36479"/>
    <cellStyle name="Comma 11 3 2 2 3 4 2" xfId="36480"/>
    <cellStyle name="Comma 11 3 2 2 3 5" xfId="36481"/>
    <cellStyle name="Comma 11 3 2 2 3 6" xfId="36482"/>
    <cellStyle name="Comma 11 3 2 2 4" xfId="36483"/>
    <cellStyle name="Comma 11 3 2 2 4 2" xfId="36484"/>
    <cellStyle name="Comma 11 3 2 2 4 2 2" xfId="36485"/>
    <cellStyle name="Comma 11 3 2 2 4 2 3" xfId="36486"/>
    <cellStyle name="Comma 11 3 2 2 4 3" xfId="36487"/>
    <cellStyle name="Comma 11 3 2 2 4 3 2" xfId="36488"/>
    <cellStyle name="Comma 11 3 2 2 4 3 3" xfId="36489"/>
    <cellStyle name="Comma 11 3 2 2 4 4" xfId="36490"/>
    <cellStyle name="Comma 11 3 2 2 4 4 2" xfId="36491"/>
    <cellStyle name="Comma 11 3 2 2 4 5" xfId="36492"/>
    <cellStyle name="Comma 11 3 2 2 4 6" xfId="36493"/>
    <cellStyle name="Comma 11 3 2 2 5" xfId="36494"/>
    <cellStyle name="Comma 11 3 2 2 5 2" xfId="36495"/>
    <cellStyle name="Comma 11 3 2 2 5 2 2" xfId="36496"/>
    <cellStyle name="Comma 11 3 2 2 5 2 3" xfId="36497"/>
    <cellStyle name="Comma 11 3 2 2 5 3" xfId="36498"/>
    <cellStyle name="Comma 11 3 2 2 5 3 2" xfId="36499"/>
    <cellStyle name="Comma 11 3 2 2 5 4" xfId="36500"/>
    <cellStyle name="Comma 11 3 2 2 5 5" xfId="36501"/>
    <cellStyle name="Comma 11 3 2 2 6" xfId="36502"/>
    <cellStyle name="Comma 11 3 2 2 6 2" xfId="36503"/>
    <cellStyle name="Comma 11 3 2 2 6 3" xfId="36504"/>
    <cellStyle name="Comma 11 3 2 2 7" xfId="36505"/>
    <cellStyle name="Comma 11 3 2 2 7 2" xfId="36506"/>
    <cellStyle name="Comma 11 3 2 2 7 3" xfId="36507"/>
    <cellStyle name="Comma 11 3 2 2 8" xfId="36508"/>
    <cellStyle name="Comma 11 3 2 2 8 2" xfId="36509"/>
    <cellStyle name="Comma 11 3 2 2 9" xfId="36510"/>
    <cellStyle name="Comma 11 3 2 3" xfId="9423"/>
    <cellStyle name="Comma 11 3 2 3 2" xfId="36511"/>
    <cellStyle name="Comma 11 3 2 3 2 2" xfId="36512"/>
    <cellStyle name="Comma 11 3 2 3 2 2 2" xfId="36513"/>
    <cellStyle name="Comma 11 3 2 3 2 2 3" xfId="36514"/>
    <cellStyle name="Comma 11 3 2 3 2 3" xfId="36515"/>
    <cellStyle name="Comma 11 3 2 3 2 3 2" xfId="36516"/>
    <cellStyle name="Comma 11 3 2 3 2 3 3" xfId="36517"/>
    <cellStyle name="Comma 11 3 2 3 2 4" xfId="36518"/>
    <cellStyle name="Comma 11 3 2 3 2 4 2" xfId="36519"/>
    <cellStyle name="Comma 11 3 2 3 2 5" xfId="36520"/>
    <cellStyle name="Comma 11 3 2 3 2 6" xfId="36521"/>
    <cellStyle name="Comma 11 3 2 3 3" xfId="36522"/>
    <cellStyle name="Comma 11 3 2 3 3 2" xfId="36523"/>
    <cellStyle name="Comma 11 3 2 3 3 2 2" xfId="36524"/>
    <cellStyle name="Comma 11 3 2 3 3 2 3" xfId="36525"/>
    <cellStyle name="Comma 11 3 2 3 3 3" xfId="36526"/>
    <cellStyle name="Comma 11 3 2 3 3 3 2" xfId="36527"/>
    <cellStyle name="Comma 11 3 2 3 3 3 3" xfId="36528"/>
    <cellStyle name="Comma 11 3 2 3 3 4" xfId="36529"/>
    <cellStyle name="Comma 11 3 2 3 3 4 2" xfId="36530"/>
    <cellStyle name="Comma 11 3 2 3 3 5" xfId="36531"/>
    <cellStyle name="Comma 11 3 2 3 3 6" xfId="36532"/>
    <cellStyle name="Comma 11 3 2 3 4" xfId="36533"/>
    <cellStyle name="Comma 11 3 2 3 4 2" xfId="36534"/>
    <cellStyle name="Comma 11 3 2 3 4 2 2" xfId="36535"/>
    <cellStyle name="Comma 11 3 2 3 4 2 3" xfId="36536"/>
    <cellStyle name="Comma 11 3 2 3 4 3" xfId="36537"/>
    <cellStyle name="Comma 11 3 2 3 4 3 2" xfId="36538"/>
    <cellStyle name="Comma 11 3 2 3 4 4" xfId="36539"/>
    <cellStyle name="Comma 11 3 2 3 4 5" xfId="36540"/>
    <cellStyle name="Comma 11 3 2 3 5" xfId="36541"/>
    <cellStyle name="Comma 11 3 2 3 5 2" xfId="36542"/>
    <cellStyle name="Comma 11 3 2 3 5 3" xfId="36543"/>
    <cellStyle name="Comma 11 3 2 3 6" xfId="36544"/>
    <cellStyle name="Comma 11 3 2 3 6 2" xfId="36545"/>
    <cellStyle name="Comma 11 3 2 3 6 3" xfId="36546"/>
    <cellStyle name="Comma 11 3 2 3 7" xfId="36547"/>
    <cellStyle name="Comma 11 3 2 3 7 2" xfId="36548"/>
    <cellStyle name="Comma 11 3 2 3 8" xfId="36549"/>
    <cellStyle name="Comma 11 3 2 3 9" xfId="36550"/>
    <cellStyle name="Comma 11 3 2 4" xfId="9424"/>
    <cellStyle name="Comma 11 3 2 4 2" xfId="36551"/>
    <cellStyle name="Comma 11 3 2 4 2 2" xfId="36552"/>
    <cellStyle name="Comma 11 3 2 4 2 2 2" xfId="36553"/>
    <cellStyle name="Comma 11 3 2 4 2 2 3" xfId="36554"/>
    <cellStyle name="Comma 11 3 2 4 2 3" xfId="36555"/>
    <cellStyle name="Comma 11 3 2 4 2 3 2" xfId="36556"/>
    <cellStyle name="Comma 11 3 2 4 2 3 3" xfId="36557"/>
    <cellStyle name="Comma 11 3 2 4 2 4" xfId="36558"/>
    <cellStyle name="Comma 11 3 2 4 2 4 2" xfId="36559"/>
    <cellStyle name="Comma 11 3 2 4 2 5" xfId="36560"/>
    <cellStyle name="Comma 11 3 2 4 2 6" xfId="36561"/>
    <cellStyle name="Comma 11 3 2 4 3" xfId="36562"/>
    <cellStyle name="Comma 11 3 2 4 3 2" xfId="36563"/>
    <cellStyle name="Comma 11 3 2 4 3 2 2" xfId="36564"/>
    <cellStyle name="Comma 11 3 2 4 3 2 3" xfId="36565"/>
    <cellStyle name="Comma 11 3 2 4 3 3" xfId="36566"/>
    <cellStyle name="Comma 11 3 2 4 3 3 2" xfId="36567"/>
    <cellStyle name="Comma 11 3 2 4 3 3 3" xfId="36568"/>
    <cellStyle name="Comma 11 3 2 4 3 4" xfId="36569"/>
    <cellStyle name="Comma 11 3 2 4 3 4 2" xfId="36570"/>
    <cellStyle name="Comma 11 3 2 4 3 5" xfId="36571"/>
    <cellStyle name="Comma 11 3 2 4 3 6" xfId="36572"/>
    <cellStyle name="Comma 11 3 2 4 4" xfId="36573"/>
    <cellStyle name="Comma 11 3 2 4 4 2" xfId="36574"/>
    <cellStyle name="Comma 11 3 2 4 4 2 2" xfId="36575"/>
    <cellStyle name="Comma 11 3 2 4 4 2 3" xfId="36576"/>
    <cellStyle name="Comma 11 3 2 4 4 3" xfId="36577"/>
    <cellStyle name="Comma 11 3 2 4 4 3 2" xfId="36578"/>
    <cellStyle name="Comma 11 3 2 4 4 4" xfId="36579"/>
    <cellStyle name="Comma 11 3 2 4 4 5" xfId="36580"/>
    <cellStyle name="Comma 11 3 2 4 5" xfId="36581"/>
    <cellStyle name="Comma 11 3 2 4 5 2" xfId="36582"/>
    <cellStyle name="Comma 11 3 2 4 5 3" xfId="36583"/>
    <cellStyle name="Comma 11 3 2 4 6" xfId="36584"/>
    <cellStyle name="Comma 11 3 2 4 6 2" xfId="36585"/>
    <cellStyle name="Comma 11 3 2 4 6 3" xfId="36586"/>
    <cellStyle name="Comma 11 3 2 4 7" xfId="36587"/>
    <cellStyle name="Comma 11 3 2 4 7 2" xfId="36588"/>
    <cellStyle name="Comma 11 3 2 4 8" xfId="36589"/>
    <cellStyle name="Comma 11 3 2 4 9" xfId="36590"/>
    <cellStyle name="Comma 11 3 2 5" xfId="9425"/>
    <cellStyle name="Comma 11 3 2 5 2" xfId="36591"/>
    <cellStyle name="Comma 11 3 2 5 2 2" xfId="36592"/>
    <cellStyle name="Comma 11 3 2 5 2 3" xfId="36593"/>
    <cellStyle name="Comma 11 3 2 5 3" xfId="36594"/>
    <cellStyle name="Comma 11 3 2 5 3 2" xfId="36595"/>
    <cellStyle name="Comma 11 3 2 5 3 3" xfId="36596"/>
    <cellStyle name="Comma 11 3 2 5 4" xfId="36597"/>
    <cellStyle name="Comma 11 3 2 5 4 2" xfId="36598"/>
    <cellStyle name="Comma 11 3 2 5 5" xfId="36599"/>
    <cellStyle name="Comma 11 3 2 5 6" xfId="36600"/>
    <cellStyle name="Comma 11 3 2 6" xfId="36601"/>
    <cellStyle name="Comma 11 3 2 6 2" xfId="36602"/>
    <cellStyle name="Comma 11 3 2 6 2 2" xfId="36603"/>
    <cellStyle name="Comma 11 3 2 6 2 3" xfId="36604"/>
    <cellStyle name="Comma 11 3 2 6 3" xfId="36605"/>
    <cellStyle name="Comma 11 3 2 6 3 2" xfId="36606"/>
    <cellStyle name="Comma 11 3 2 6 3 3" xfId="36607"/>
    <cellStyle name="Comma 11 3 2 6 4" xfId="36608"/>
    <cellStyle name="Comma 11 3 2 6 4 2" xfId="36609"/>
    <cellStyle name="Comma 11 3 2 6 5" xfId="36610"/>
    <cellStyle name="Comma 11 3 2 6 6" xfId="36611"/>
    <cellStyle name="Comma 11 3 2 7" xfId="36612"/>
    <cellStyle name="Comma 11 3 2 7 2" xfId="36613"/>
    <cellStyle name="Comma 11 3 2 7 2 2" xfId="36614"/>
    <cellStyle name="Comma 11 3 2 7 2 3" xfId="36615"/>
    <cellStyle name="Comma 11 3 2 7 3" xfId="36616"/>
    <cellStyle name="Comma 11 3 2 7 3 2" xfId="36617"/>
    <cellStyle name="Comma 11 3 2 7 4" xfId="36618"/>
    <cellStyle name="Comma 11 3 2 7 5" xfId="36619"/>
    <cellStyle name="Comma 11 3 2 8" xfId="36620"/>
    <cellStyle name="Comma 11 3 2 8 2" xfId="36621"/>
    <cellStyle name="Comma 11 3 2 8 3" xfId="36622"/>
    <cellStyle name="Comma 11 3 2 9" xfId="36623"/>
    <cellStyle name="Comma 11 3 2 9 2" xfId="36624"/>
    <cellStyle name="Comma 11 3 2 9 3" xfId="36625"/>
    <cellStyle name="Comma 11 3 3" xfId="3255"/>
    <cellStyle name="Comma 11 3 3 10" xfId="36626"/>
    <cellStyle name="Comma 11 3 3 11" xfId="36627"/>
    <cellStyle name="Comma 11 3 3 2" xfId="9426"/>
    <cellStyle name="Comma 11 3 3 2 2" xfId="36628"/>
    <cellStyle name="Comma 11 3 3 2 2 2" xfId="36629"/>
    <cellStyle name="Comma 11 3 3 2 2 2 2" xfId="36630"/>
    <cellStyle name="Comma 11 3 3 2 2 2 3" xfId="36631"/>
    <cellStyle name="Comma 11 3 3 2 2 3" xfId="36632"/>
    <cellStyle name="Comma 11 3 3 2 2 3 2" xfId="36633"/>
    <cellStyle name="Comma 11 3 3 2 2 3 3" xfId="36634"/>
    <cellStyle name="Comma 11 3 3 2 2 4" xfId="36635"/>
    <cellStyle name="Comma 11 3 3 2 2 4 2" xfId="36636"/>
    <cellStyle name="Comma 11 3 3 2 2 5" xfId="36637"/>
    <cellStyle name="Comma 11 3 3 2 2 6" xfId="36638"/>
    <cellStyle name="Comma 11 3 3 2 3" xfId="36639"/>
    <cellStyle name="Comma 11 3 3 2 3 2" xfId="36640"/>
    <cellStyle name="Comma 11 3 3 2 3 2 2" xfId="36641"/>
    <cellStyle name="Comma 11 3 3 2 3 2 3" xfId="36642"/>
    <cellStyle name="Comma 11 3 3 2 3 3" xfId="36643"/>
    <cellStyle name="Comma 11 3 3 2 3 3 2" xfId="36644"/>
    <cellStyle name="Comma 11 3 3 2 3 3 3" xfId="36645"/>
    <cellStyle name="Comma 11 3 3 2 3 4" xfId="36646"/>
    <cellStyle name="Comma 11 3 3 2 3 4 2" xfId="36647"/>
    <cellStyle name="Comma 11 3 3 2 3 5" xfId="36648"/>
    <cellStyle name="Comma 11 3 3 2 3 6" xfId="36649"/>
    <cellStyle name="Comma 11 3 3 2 4" xfId="36650"/>
    <cellStyle name="Comma 11 3 3 2 4 2" xfId="36651"/>
    <cellStyle name="Comma 11 3 3 2 4 2 2" xfId="36652"/>
    <cellStyle name="Comma 11 3 3 2 4 2 3" xfId="36653"/>
    <cellStyle name="Comma 11 3 3 2 4 3" xfId="36654"/>
    <cellStyle name="Comma 11 3 3 2 4 3 2" xfId="36655"/>
    <cellStyle name="Comma 11 3 3 2 4 4" xfId="36656"/>
    <cellStyle name="Comma 11 3 3 2 4 5" xfId="36657"/>
    <cellStyle name="Comma 11 3 3 2 5" xfId="36658"/>
    <cellStyle name="Comma 11 3 3 2 5 2" xfId="36659"/>
    <cellStyle name="Comma 11 3 3 2 5 3" xfId="36660"/>
    <cellStyle name="Comma 11 3 3 2 6" xfId="36661"/>
    <cellStyle name="Comma 11 3 3 2 6 2" xfId="36662"/>
    <cellStyle name="Comma 11 3 3 2 6 3" xfId="36663"/>
    <cellStyle name="Comma 11 3 3 2 7" xfId="36664"/>
    <cellStyle name="Comma 11 3 3 2 7 2" xfId="36665"/>
    <cellStyle name="Comma 11 3 3 2 8" xfId="36666"/>
    <cellStyle name="Comma 11 3 3 2 9" xfId="36667"/>
    <cellStyle name="Comma 11 3 3 3" xfId="36668"/>
    <cellStyle name="Comma 11 3 3 3 2" xfId="36669"/>
    <cellStyle name="Comma 11 3 3 3 2 2" xfId="36670"/>
    <cellStyle name="Comma 11 3 3 3 2 3" xfId="36671"/>
    <cellStyle name="Comma 11 3 3 3 3" xfId="36672"/>
    <cellStyle name="Comma 11 3 3 3 3 2" xfId="36673"/>
    <cellStyle name="Comma 11 3 3 3 3 3" xfId="36674"/>
    <cellStyle name="Comma 11 3 3 3 4" xfId="36675"/>
    <cellStyle name="Comma 11 3 3 3 4 2" xfId="36676"/>
    <cellStyle name="Comma 11 3 3 3 5" xfId="36677"/>
    <cellStyle name="Comma 11 3 3 3 6" xfId="36678"/>
    <cellStyle name="Comma 11 3 3 4" xfId="36679"/>
    <cellStyle name="Comma 11 3 3 4 2" xfId="36680"/>
    <cellStyle name="Comma 11 3 3 4 2 2" xfId="36681"/>
    <cellStyle name="Comma 11 3 3 4 2 3" xfId="36682"/>
    <cellStyle name="Comma 11 3 3 4 3" xfId="36683"/>
    <cellStyle name="Comma 11 3 3 4 3 2" xfId="36684"/>
    <cellStyle name="Comma 11 3 3 4 3 3" xfId="36685"/>
    <cellStyle name="Comma 11 3 3 4 4" xfId="36686"/>
    <cellStyle name="Comma 11 3 3 4 4 2" xfId="36687"/>
    <cellStyle name="Comma 11 3 3 4 5" xfId="36688"/>
    <cellStyle name="Comma 11 3 3 4 6" xfId="36689"/>
    <cellStyle name="Comma 11 3 3 5" xfId="36690"/>
    <cellStyle name="Comma 11 3 3 5 2" xfId="36691"/>
    <cellStyle name="Comma 11 3 3 5 2 2" xfId="36692"/>
    <cellStyle name="Comma 11 3 3 5 2 3" xfId="36693"/>
    <cellStyle name="Comma 11 3 3 5 3" xfId="36694"/>
    <cellStyle name="Comma 11 3 3 5 3 2" xfId="36695"/>
    <cellStyle name="Comma 11 3 3 5 4" xfId="36696"/>
    <cellStyle name="Comma 11 3 3 5 5" xfId="36697"/>
    <cellStyle name="Comma 11 3 3 6" xfId="36698"/>
    <cellStyle name="Comma 11 3 3 6 2" xfId="36699"/>
    <cellStyle name="Comma 11 3 3 6 3" xfId="36700"/>
    <cellStyle name="Comma 11 3 3 7" xfId="36701"/>
    <cellStyle name="Comma 11 3 3 7 2" xfId="36702"/>
    <cellStyle name="Comma 11 3 3 7 3" xfId="36703"/>
    <cellStyle name="Comma 11 3 3 8" xfId="36704"/>
    <cellStyle name="Comma 11 3 3 8 2" xfId="36705"/>
    <cellStyle name="Comma 11 3 3 9" xfId="36706"/>
    <cellStyle name="Comma 11 3 4" xfId="9427"/>
    <cellStyle name="Comma 11 3 4 2" xfId="36707"/>
    <cellStyle name="Comma 11 3 4 2 2" xfId="36708"/>
    <cellStyle name="Comma 11 3 4 2 2 2" xfId="36709"/>
    <cellStyle name="Comma 11 3 4 2 2 3" xfId="36710"/>
    <cellStyle name="Comma 11 3 4 2 3" xfId="36711"/>
    <cellStyle name="Comma 11 3 4 2 3 2" xfId="36712"/>
    <cellStyle name="Comma 11 3 4 2 3 3" xfId="36713"/>
    <cellStyle name="Comma 11 3 4 2 4" xfId="36714"/>
    <cellStyle name="Comma 11 3 4 2 4 2" xfId="36715"/>
    <cellStyle name="Comma 11 3 4 2 5" xfId="36716"/>
    <cellStyle name="Comma 11 3 4 2 6" xfId="36717"/>
    <cellStyle name="Comma 11 3 4 3" xfId="36718"/>
    <cellStyle name="Comma 11 3 4 3 2" xfId="36719"/>
    <cellStyle name="Comma 11 3 4 3 2 2" xfId="36720"/>
    <cellStyle name="Comma 11 3 4 3 2 3" xfId="36721"/>
    <cellStyle name="Comma 11 3 4 3 3" xfId="36722"/>
    <cellStyle name="Comma 11 3 4 3 3 2" xfId="36723"/>
    <cellStyle name="Comma 11 3 4 3 3 3" xfId="36724"/>
    <cellStyle name="Comma 11 3 4 3 4" xfId="36725"/>
    <cellStyle name="Comma 11 3 4 3 4 2" xfId="36726"/>
    <cellStyle name="Comma 11 3 4 3 5" xfId="36727"/>
    <cellStyle name="Comma 11 3 4 3 6" xfId="36728"/>
    <cellStyle name="Comma 11 3 4 4" xfId="36729"/>
    <cellStyle name="Comma 11 3 4 4 2" xfId="36730"/>
    <cellStyle name="Comma 11 3 4 4 2 2" xfId="36731"/>
    <cellStyle name="Comma 11 3 4 4 2 3" xfId="36732"/>
    <cellStyle name="Comma 11 3 4 4 3" xfId="36733"/>
    <cellStyle name="Comma 11 3 4 4 3 2" xfId="36734"/>
    <cellStyle name="Comma 11 3 4 4 4" xfId="36735"/>
    <cellStyle name="Comma 11 3 4 4 5" xfId="36736"/>
    <cellStyle name="Comma 11 3 4 5" xfId="36737"/>
    <cellStyle name="Comma 11 3 4 5 2" xfId="36738"/>
    <cellStyle name="Comma 11 3 4 5 3" xfId="36739"/>
    <cellStyle name="Comma 11 3 4 6" xfId="36740"/>
    <cellStyle name="Comma 11 3 4 6 2" xfId="36741"/>
    <cellStyle name="Comma 11 3 4 6 3" xfId="36742"/>
    <cellStyle name="Comma 11 3 4 7" xfId="36743"/>
    <cellStyle name="Comma 11 3 4 7 2" xfId="36744"/>
    <cellStyle name="Comma 11 3 4 8" xfId="36745"/>
    <cellStyle name="Comma 11 3 4 9" xfId="36746"/>
    <cellStyle name="Comma 11 3 5" xfId="9428"/>
    <cellStyle name="Comma 11 3 5 2" xfId="36747"/>
    <cellStyle name="Comma 11 3 5 2 2" xfId="36748"/>
    <cellStyle name="Comma 11 3 5 2 2 2" xfId="36749"/>
    <cellStyle name="Comma 11 3 5 2 2 3" xfId="36750"/>
    <cellStyle name="Comma 11 3 5 2 3" xfId="36751"/>
    <cellStyle name="Comma 11 3 5 2 3 2" xfId="36752"/>
    <cellStyle name="Comma 11 3 5 2 3 3" xfId="36753"/>
    <cellStyle name="Comma 11 3 5 2 4" xfId="36754"/>
    <cellStyle name="Comma 11 3 5 2 4 2" xfId="36755"/>
    <cellStyle name="Comma 11 3 5 2 5" xfId="36756"/>
    <cellStyle name="Comma 11 3 5 2 6" xfId="36757"/>
    <cellStyle name="Comma 11 3 5 3" xfId="36758"/>
    <cellStyle name="Comma 11 3 5 3 2" xfId="36759"/>
    <cellStyle name="Comma 11 3 5 3 2 2" xfId="36760"/>
    <cellStyle name="Comma 11 3 5 3 2 3" xfId="36761"/>
    <cellStyle name="Comma 11 3 5 3 3" xfId="36762"/>
    <cellStyle name="Comma 11 3 5 3 3 2" xfId="36763"/>
    <cellStyle name="Comma 11 3 5 3 3 3" xfId="36764"/>
    <cellStyle name="Comma 11 3 5 3 4" xfId="36765"/>
    <cellStyle name="Comma 11 3 5 3 4 2" xfId="36766"/>
    <cellStyle name="Comma 11 3 5 3 5" xfId="36767"/>
    <cellStyle name="Comma 11 3 5 3 6" xfId="36768"/>
    <cellStyle name="Comma 11 3 5 4" xfId="36769"/>
    <cellStyle name="Comma 11 3 5 4 2" xfId="36770"/>
    <cellStyle name="Comma 11 3 5 4 2 2" xfId="36771"/>
    <cellStyle name="Comma 11 3 5 4 2 3" xfId="36772"/>
    <cellStyle name="Comma 11 3 5 4 3" xfId="36773"/>
    <cellStyle name="Comma 11 3 5 4 3 2" xfId="36774"/>
    <cellStyle name="Comma 11 3 5 4 4" xfId="36775"/>
    <cellStyle name="Comma 11 3 5 4 5" xfId="36776"/>
    <cellStyle name="Comma 11 3 5 5" xfId="36777"/>
    <cellStyle name="Comma 11 3 5 5 2" xfId="36778"/>
    <cellStyle name="Comma 11 3 5 5 3" xfId="36779"/>
    <cellStyle name="Comma 11 3 5 6" xfId="36780"/>
    <cellStyle name="Comma 11 3 5 6 2" xfId="36781"/>
    <cellStyle name="Comma 11 3 5 6 3" xfId="36782"/>
    <cellStyle name="Comma 11 3 5 7" xfId="36783"/>
    <cellStyle name="Comma 11 3 5 7 2" xfId="36784"/>
    <cellStyle name="Comma 11 3 5 8" xfId="36785"/>
    <cellStyle name="Comma 11 3 5 9" xfId="36786"/>
    <cellStyle name="Comma 11 3 6" xfId="9429"/>
    <cellStyle name="Comma 11 3 6 2" xfId="36787"/>
    <cellStyle name="Comma 11 3 6 2 2" xfId="36788"/>
    <cellStyle name="Comma 11 3 6 2 3" xfId="36789"/>
    <cellStyle name="Comma 11 3 6 3" xfId="36790"/>
    <cellStyle name="Comma 11 3 6 3 2" xfId="36791"/>
    <cellStyle name="Comma 11 3 6 3 3" xfId="36792"/>
    <cellStyle name="Comma 11 3 6 4" xfId="36793"/>
    <cellStyle name="Comma 11 3 6 4 2" xfId="36794"/>
    <cellStyle name="Comma 11 3 6 5" xfId="36795"/>
    <cellStyle name="Comma 11 3 6 6" xfId="36796"/>
    <cellStyle name="Comma 11 3 7" xfId="36797"/>
    <cellStyle name="Comma 11 3 7 2" xfId="36798"/>
    <cellStyle name="Comma 11 3 7 2 2" xfId="36799"/>
    <cellStyle name="Comma 11 3 7 2 3" xfId="36800"/>
    <cellStyle name="Comma 11 3 7 3" xfId="36801"/>
    <cellStyle name="Comma 11 3 7 3 2" xfId="36802"/>
    <cellStyle name="Comma 11 3 7 3 3" xfId="36803"/>
    <cellStyle name="Comma 11 3 7 4" xfId="36804"/>
    <cellStyle name="Comma 11 3 7 4 2" xfId="36805"/>
    <cellStyle name="Comma 11 3 7 5" xfId="36806"/>
    <cellStyle name="Comma 11 3 7 6" xfId="36807"/>
    <cellStyle name="Comma 11 3 8" xfId="36808"/>
    <cellStyle name="Comma 11 3 8 2" xfId="36809"/>
    <cellStyle name="Comma 11 3 8 2 2" xfId="36810"/>
    <cellStyle name="Comma 11 3 8 2 3" xfId="36811"/>
    <cellStyle name="Comma 11 3 8 3" xfId="36812"/>
    <cellStyle name="Comma 11 3 8 3 2" xfId="36813"/>
    <cellStyle name="Comma 11 3 8 4" xfId="36814"/>
    <cellStyle name="Comma 11 3 8 5" xfId="36815"/>
    <cellStyle name="Comma 11 3 9" xfId="36816"/>
    <cellStyle name="Comma 11 3 9 2" xfId="36817"/>
    <cellStyle name="Comma 11 3 9 3" xfId="36818"/>
    <cellStyle name="Comma 11 4" xfId="3256"/>
    <cellStyle name="Comma 11 4 10" xfId="36819"/>
    <cellStyle name="Comma 11 4 10 2" xfId="36820"/>
    <cellStyle name="Comma 11 4 11" xfId="36821"/>
    <cellStyle name="Comma 11 4 12" xfId="36822"/>
    <cellStyle name="Comma 11 4 13" xfId="36823"/>
    <cellStyle name="Comma 11 4 2" xfId="3257"/>
    <cellStyle name="Comma 11 4 2 10" xfId="36824"/>
    <cellStyle name="Comma 11 4 2 11" xfId="36825"/>
    <cellStyle name="Comma 11 4 2 2" xfId="9430"/>
    <cellStyle name="Comma 11 4 2 2 2" xfId="36826"/>
    <cellStyle name="Comma 11 4 2 2 2 2" xfId="36827"/>
    <cellStyle name="Comma 11 4 2 2 2 2 2" xfId="36828"/>
    <cellStyle name="Comma 11 4 2 2 2 2 3" xfId="36829"/>
    <cellStyle name="Comma 11 4 2 2 2 3" xfId="36830"/>
    <cellStyle name="Comma 11 4 2 2 2 3 2" xfId="36831"/>
    <cellStyle name="Comma 11 4 2 2 2 3 3" xfId="36832"/>
    <cellStyle name="Comma 11 4 2 2 2 4" xfId="36833"/>
    <cellStyle name="Comma 11 4 2 2 2 4 2" xfId="36834"/>
    <cellStyle name="Comma 11 4 2 2 2 5" xfId="36835"/>
    <cellStyle name="Comma 11 4 2 2 2 6" xfId="36836"/>
    <cellStyle name="Comma 11 4 2 2 3" xfId="36837"/>
    <cellStyle name="Comma 11 4 2 2 3 2" xfId="36838"/>
    <cellStyle name="Comma 11 4 2 2 3 2 2" xfId="36839"/>
    <cellStyle name="Comma 11 4 2 2 3 2 3" xfId="36840"/>
    <cellStyle name="Comma 11 4 2 2 3 3" xfId="36841"/>
    <cellStyle name="Comma 11 4 2 2 3 3 2" xfId="36842"/>
    <cellStyle name="Comma 11 4 2 2 3 3 3" xfId="36843"/>
    <cellStyle name="Comma 11 4 2 2 3 4" xfId="36844"/>
    <cellStyle name="Comma 11 4 2 2 3 4 2" xfId="36845"/>
    <cellStyle name="Comma 11 4 2 2 3 5" xfId="36846"/>
    <cellStyle name="Comma 11 4 2 2 3 6" xfId="36847"/>
    <cellStyle name="Comma 11 4 2 2 4" xfId="36848"/>
    <cellStyle name="Comma 11 4 2 2 4 2" xfId="36849"/>
    <cellStyle name="Comma 11 4 2 2 4 2 2" xfId="36850"/>
    <cellStyle name="Comma 11 4 2 2 4 2 3" xfId="36851"/>
    <cellStyle name="Comma 11 4 2 2 4 3" xfId="36852"/>
    <cellStyle name="Comma 11 4 2 2 4 3 2" xfId="36853"/>
    <cellStyle name="Comma 11 4 2 2 4 4" xfId="36854"/>
    <cellStyle name="Comma 11 4 2 2 4 5" xfId="36855"/>
    <cellStyle name="Comma 11 4 2 2 5" xfId="36856"/>
    <cellStyle name="Comma 11 4 2 2 5 2" xfId="36857"/>
    <cellStyle name="Comma 11 4 2 2 5 3" xfId="36858"/>
    <cellStyle name="Comma 11 4 2 2 6" xfId="36859"/>
    <cellStyle name="Comma 11 4 2 2 6 2" xfId="36860"/>
    <cellStyle name="Comma 11 4 2 2 6 3" xfId="36861"/>
    <cellStyle name="Comma 11 4 2 2 7" xfId="36862"/>
    <cellStyle name="Comma 11 4 2 2 7 2" xfId="36863"/>
    <cellStyle name="Comma 11 4 2 2 8" xfId="36864"/>
    <cellStyle name="Comma 11 4 2 2 9" xfId="36865"/>
    <cellStyle name="Comma 11 4 2 3" xfId="36866"/>
    <cellStyle name="Comma 11 4 2 3 2" xfId="36867"/>
    <cellStyle name="Comma 11 4 2 3 2 2" xfId="36868"/>
    <cellStyle name="Comma 11 4 2 3 2 3" xfId="36869"/>
    <cellStyle name="Comma 11 4 2 3 3" xfId="36870"/>
    <cellStyle name="Comma 11 4 2 3 3 2" xfId="36871"/>
    <cellStyle name="Comma 11 4 2 3 3 3" xfId="36872"/>
    <cellStyle name="Comma 11 4 2 3 4" xfId="36873"/>
    <cellStyle name="Comma 11 4 2 3 4 2" xfId="36874"/>
    <cellStyle name="Comma 11 4 2 3 5" xfId="36875"/>
    <cellStyle name="Comma 11 4 2 3 6" xfId="36876"/>
    <cellStyle name="Comma 11 4 2 4" xfId="36877"/>
    <cellStyle name="Comma 11 4 2 4 2" xfId="36878"/>
    <cellStyle name="Comma 11 4 2 4 2 2" xfId="36879"/>
    <cellStyle name="Comma 11 4 2 4 2 3" xfId="36880"/>
    <cellStyle name="Comma 11 4 2 4 3" xfId="36881"/>
    <cellStyle name="Comma 11 4 2 4 3 2" xfId="36882"/>
    <cellStyle name="Comma 11 4 2 4 3 3" xfId="36883"/>
    <cellStyle name="Comma 11 4 2 4 4" xfId="36884"/>
    <cellStyle name="Comma 11 4 2 4 4 2" xfId="36885"/>
    <cellStyle name="Comma 11 4 2 4 5" xfId="36886"/>
    <cellStyle name="Comma 11 4 2 4 6" xfId="36887"/>
    <cellStyle name="Comma 11 4 2 5" xfId="36888"/>
    <cellStyle name="Comma 11 4 2 5 2" xfId="36889"/>
    <cellStyle name="Comma 11 4 2 5 2 2" xfId="36890"/>
    <cellStyle name="Comma 11 4 2 5 2 3" xfId="36891"/>
    <cellStyle name="Comma 11 4 2 5 3" xfId="36892"/>
    <cellStyle name="Comma 11 4 2 5 3 2" xfId="36893"/>
    <cellStyle name="Comma 11 4 2 5 4" xfId="36894"/>
    <cellStyle name="Comma 11 4 2 5 5" xfId="36895"/>
    <cellStyle name="Comma 11 4 2 6" xfId="36896"/>
    <cellStyle name="Comma 11 4 2 6 2" xfId="36897"/>
    <cellStyle name="Comma 11 4 2 6 3" xfId="36898"/>
    <cellStyle name="Comma 11 4 2 7" xfId="36899"/>
    <cellStyle name="Comma 11 4 2 7 2" xfId="36900"/>
    <cellStyle name="Comma 11 4 2 7 3" xfId="36901"/>
    <cellStyle name="Comma 11 4 2 8" xfId="36902"/>
    <cellStyle name="Comma 11 4 2 8 2" xfId="36903"/>
    <cellStyle name="Comma 11 4 2 9" xfId="36904"/>
    <cellStyle name="Comma 11 4 3" xfId="9431"/>
    <cellStyle name="Comma 11 4 3 2" xfId="36905"/>
    <cellStyle name="Comma 11 4 3 2 2" xfId="36906"/>
    <cellStyle name="Comma 11 4 3 2 2 2" xfId="36907"/>
    <cellStyle name="Comma 11 4 3 2 2 3" xfId="36908"/>
    <cellStyle name="Comma 11 4 3 2 3" xfId="36909"/>
    <cellStyle name="Comma 11 4 3 2 3 2" xfId="36910"/>
    <cellStyle name="Comma 11 4 3 2 3 3" xfId="36911"/>
    <cellStyle name="Comma 11 4 3 2 4" xfId="36912"/>
    <cellStyle name="Comma 11 4 3 2 4 2" xfId="36913"/>
    <cellStyle name="Comma 11 4 3 2 5" xfId="36914"/>
    <cellStyle name="Comma 11 4 3 2 6" xfId="36915"/>
    <cellStyle name="Comma 11 4 3 3" xfId="36916"/>
    <cellStyle name="Comma 11 4 3 3 2" xfId="36917"/>
    <cellStyle name="Comma 11 4 3 3 2 2" xfId="36918"/>
    <cellStyle name="Comma 11 4 3 3 2 3" xfId="36919"/>
    <cellStyle name="Comma 11 4 3 3 3" xfId="36920"/>
    <cellStyle name="Comma 11 4 3 3 3 2" xfId="36921"/>
    <cellStyle name="Comma 11 4 3 3 3 3" xfId="36922"/>
    <cellStyle name="Comma 11 4 3 3 4" xfId="36923"/>
    <cellStyle name="Comma 11 4 3 3 4 2" xfId="36924"/>
    <cellStyle name="Comma 11 4 3 3 5" xfId="36925"/>
    <cellStyle name="Comma 11 4 3 3 6" xfId="36926"/>
    <cellStyle name="Comma 11 4 3 4" xfId="36927"/>
    <cellStyle name="Comma 11 4 3 4 2" xfId="36928"/>
    <cellStyle name="Comma 11 4 3 4 2 2" xfId="36929"/>
    <cellStyle name="Comma 11 4 3 4 2 3" xfId="36930"/>
    <cellStyle name="Comma 11 4 3 4 3" xfId="36931"/>
    <cellStyle name="Comma 11 4 3 4 3 2" xfId="36932"/>
    <cellStyle name="Comma 11 4 3 4 4" xfId="36933"/>
    <cellStyle name="Comma 11 4 3 4 5" xfId="36934"/>
    <cellStyle name="Comma 11 4 3 5" xfId="36935"/>
    <cellStyle name="Comma 11 4 3 5 2" xfId="36936"/>
    <cellStyle name="Comma 11 4 3 5 3" xfId="36937"/>
    <cellStyle name="Comma 11 4 3 6" xfId="36938"/>
    <cellStyle name="Comma 11 4 3 6 2" xfId="36939"/>
    <cellStyle name="Comma 11 4 3 6 3" xfId="36940"/>
    <cellStyle name="Comma 11 4 3 7" xfId="36941"/>
    <cellStyle name="Comma 11 4 3 7 2" xfId="36942"/>
    <cellStyle name="Comma 11 4 3 8" xfId="36943"/>
    <cellStyle name="Comma 11 4 3 9" xfId="36944"/>
    <cellStyle name="Comma 11 4 4" xfId="9432"/>
    <cellStyle name="Comma 11 4 4 2" xfId="36945"/>
    <cellStyle name="Comma 11 4 4 2 2" xfId="36946"/>
    <cellStyle name="Comma 11 4 4 2 2 2" xfId="36947"/>
    <cellStyle name="Comma 11 4 4 2 2 3" xfId="36948"/>
    <cellStyle name="Comma 11 4 4 2 3" xfId="36949"/>
    <cellStyle name="Comma 11 4 4 2 3 2" xfId="36950"/>
    <cellStyle name="Comma 11 4 4 2 3 3" xfId="36951"/>
    <cellStyle name="Comma 11 4 4 2 4" xfId="36952"/>
    <cellStyle name="Comma 11 4 4 2 4 2" xfId="36953"/>
    <cellStyle name="Comma 11 4 4 2 5" xfId="36954"/>
    <cellStyle name="Comma 11 4 4 2 6" xfId="36955"/>
    <cellStyle name="Comma 11 4 4 3" xfId="36956"/>
    <cellStyle name="Comma 11 4 4 3 2" xfId="36957"/>
    <cellStyle name="Comma 11 4 4 3 2 2" xfId="36958"/>
    <cellStyle name="Comma 11 4 4 3 2 3" xfId="36959"/>
    <cellStyle name="Comma 11 4 4 3 3" xfId="36960"/>
    <cellStyle name="Comma 11 4 4 3 3 2" xfId="36961"/>
    <cellStyle name="Comma 11 4 4 3 3 3" xfId="36962"/>
    <cellStyle name="Comma 11 4 4 3 4" xfId="36963"/>
    <cellStyle name="Comma 11 4 4 3 4 2" xfId="36964"/>
    <cellStyle name="Comma 11 4 4 3 5" xfId="36965"/>
    <cellStyle name="Comma 11 4 4 3 6" xfId="36966"/>
    <cellStyle name="Comma 11 4 4 4" xfId="36967"/>
    <cellStyle name="Comma 11 4 4 4 2" xfId="36968"/>
    <cellStyle name="Comma 11 4 4 4 2 2" xfId="36969"/>
    <cellStyle name="Comma 11 4 4 4 2 3" xfId="36970"/>
    <cellStyle name="Comma 11 4 4 4 3" xfId="36971"/>
    <cellStyle name="Comma 11 4 4 4 3 2" xfId="36972"/>
    <cellStyle name="Comma 11 4 4 4 4" xfId="36973"/>
    <cellStyle name="Comma 11 4 4 4 5" xfId="36974"/>
    <cellStyle name="Comma 11 4 4 5" xfId="36975"/>
    <cellStyle name="Comma 11 4 4 5 2" xfId="36976"/>
    <cellStyle name="Comma 11 4 4 5 3" xfId="36977"/>
    <cellStyle name="Comma 11 4 4 6" xfId="36978"/>
    <cellStyle name="Comma 11 4 4 6 2" xfId="36979"/>
    <cellStyle name="Comma 11 4 4 6 3" xfId="36980"/>
    <cellStyle name="Comma 11 4 4 7" xfId="36981"/>
    <cellStyle name="Comma 11 4 4 7 2" xfId="36982"/>
    <cellStyle name="Comma 11 4 4 8" xfId="36983"/>
    <cellStyle name="Comma 11 4 4 9" xfId="36984"/>
    <cellStyle name="Comma 11 4 5" xfId="9433"/>
    <cellStyle name="Comma 11 4 5 2" xfId="36985"/>
    <cellStyle name="Comma 11 4 5 2 2" xfId="36986"/>
    <cellStyle name="Comma 11 4 5 2 3" xfId="36987"/>
    <cellStyle name="Comma 11 4 5 3" xfId="36988"/>
    <cellStyle name="Comma 11 4 5 3 2" xfId="36989"/>
    <cellStyle name="Comma 11 4 5 3 3" xfId="36990"/>
    <cellStyle name="Comma 11 4 5 4" xfId="36991"/>
    <cellStyle name="Comma 11 4 5 4 2" xfId="36992"/>
    <cellStyle name="Comma 11 4 5 5" xfId="36993"/>
    <cellStyle name="Comma 11 4 5 6" xfId="36994"/>
    <cellStyle name="Comma 11 4 6" xfId="36995"/>
    <cellStyle name="Comma 11 4 6 2" xfId="36996"/>
    <cellStyle name="Comma 11 4 6 2 2" xfId="36997"/>
    <cellStyle name="Comma 11 4 6 2 3" xfId="36998"/>
    <cellStyle name="Comma 11 4 6 3" xfId="36999"/>
    <cellStyle name="Comma 11 4 6 3 2" xfId="37000"/>
    <cellStyle name="Comma 11 4 6 3 3" xfId="37001"/>
    <cellStyle name="Comma 11 4 6 4" xfId="37002"/>
    <cellStyle name="Comma 11 4 6 4 2" xfId="37003"/>
    <cellStyle name="Comma 11 4 6 5" xfId="37004"/>
    <cellStyle name="Comma 11 4 6 6" xfId="37005"/>
    <cellStyle name="Comma 11 4 7" xfId="37006"/>
    <cellStyle name="Comma 11 4 7 2" xfId="37007"/>
    <cellStyle name="Comma 11 4 7 2 2" xfId="37008"/>
    <cellStyle name="Comma 11 4 7 2 3" xfId="37009"/>
    <cellStyle name="Comma 11 4 7 3" xfId="37010"/>
    <cellStyle name="Comma 11 4 7 3 2" xfId="37011"/>
    <cellStyle name="Comma 11 4 7 4" xfId="37012"/>
    <cellStyle name="Comma 11 4 7 5" xfId="37013"/>
    <cellStyle name="Comma 11 4 8" xfId="37014"/>
    <cellStyle name="Comma 11 4 8 2" xfId="37015"/>
    <cellStyle name="Comma 11 4 8 3" xfId="37016"/>
    <cellStyle name="Comma 11 4 9" xfId="37017"/>
    <cellStyle name="Comma 11 4 9 2" xfId="37018"/>
    <cellStyle name="Comma 11 4 9 3" xfId="37019"/>
    <cellStyle name="Comma 11 5" xfId="3258"/>
    <cellStyle name="Comma 11 5 10" xfId="37020"/>
    <cellStyle name="Comma 11 5 11" xfId="37021"/>
    <cellStyle name="Comma 11 5 2" xfId="3259"/>
    <cellStyle name="Comma 11 5 2 10" xfId="37022"/>
    <cellStyle name="Comma 11 5 2 2" xfId="9434"/>
    <cellStyle name="Comma 11 5 2 2 2" xfId="37023"/>
    <cellStyle name="Comma 11 5 2 2 2 2" xfId="37024"/>
    <cellStyle name="Comma 11 5 2 2 2 3" xfId="37025"/>
    <cellStyle name="Comma 11 5 2 2 3" xfId="37026"/>
    <cellStyle name="Comma 11 5 2 2 3 2" xfId="37027"/>
    <cellStyle name="Comma 11 5 2 2 3 3" xfId="37028"/>
    <cellStyle name="Comma 11 5 2 2 4" xfId="37029"/>
    <cellStyle name="Comma 11 5 2 2 4 2" xfId="37030"/>
    <cellStyle name="Comma 11 5 2 2 5" xfId="37031"/>
    <cellStyle name="Comma 11 5 2 2 6" xfId="37032"/>
    <cellStyle name="Comma 11 5 2 3" xfId="37033"/>
    <cellStyle name="Comma 11 5 2 3 2" xfId="37034"/>
    <cellStyle name="Comma 11 5 2 3 2 2" xfId="37035"/>
    <cellStyle name="Comma 11 5 2 3 2 3" xfId="37036"/>
    <cellStyle name="Comma 11 5 2 3 3" xfId="37037"/>
    <cellStyle name="Comma 11 5 2 3 3 2" xfId="37038"/>
    <cellStyle name="Comma 11 5 2 3 3 3" xfId="37039"/>
    <cellStyle name="Comma 11 5 2 3 4" xfId="37040"/>
    <cellStyle name="Comma 11 5 2 3 4 2" xfId="37041"/>
    <cellStyle name="Comma 11 5 2 3 5" xfId="37042"/>
    <cellStyle name="Comma 11 5 2 3 6" xfId="37043"/>
    <cellStyle name="Comma 11 5 2 4" xfId="37044"/>
    <cellStyle name="Comma 11 5 2 4 2" xfId="37045"/>
    <cellStyle name="Comma 11 5 2 4 2 2" xfId="37046"/>
    <cellStyle name="Comma 11 5 2 4 2 3" xfId="37047"/>
    <cellStyle name="Comma 11 5 2 4 3" xfId="37048"/>
    <cellStyle name="Comma 11 5 2 4 3 2" xfId="37049"/>
    <cellStyle name="Comma 11 5 2 4 4" xfId="37050"/>
    <cellStyle name="Comma 11 5 2 4 5" xfId="37051"/>
    <cellStyle name="Comma 11 5 2 5" xfId="37052"/>
    <cellStyle name="Comma 11 5 2 5 2" xfId="37053"/>
    <cellStyle name="Comma 11 5 2 5 3" xfId="37054"/>
    <cellStyle name="Comma 11 5 2 6" xfId="37055"/>
    <cellStyle name="Comma 11 5 2 6 2" xfId="37056"/>
    <cellStyle name="Comma 11 5 2 6 3" xfId="37057"/>
    <cellStyle name="Comma 11 5 2 7" xfId="37058"/>
    <cellStyle name="Comma 11 5 2 7 2" xfId="37059"/>
    <cellStyle name="Comma 11 5 2 8" xfId="37060"/>
    <cellStyle name="Comma 11 5 2 9" xfId="37061"/>
    <cellStyle name="Comma 11 5 3" xfId="9435"/>
    <cellStyle name="Comma 11 5 3 2" xfId="37062"/>
    <cellStyle name="Comma 11 5 3 2 2" xfId="37063"/>
    <cellStyle name="Comma 11 5 3 2 3" xfId="37064"/>
    <cellStyle name="Comma 11 5 3 3" xfId="37065"/>
    <cellStyle name="Comma 11 5 3 3 2" xfId="37066"/>
    <cellStyle name="Comma 11 5 3 3 3" xfId="37067"/>
    <cellStyle name="Comma 11 5 3 4" xfId="37068"/>
    <cellStyle name="Comma 11 5 3 4 2" xfId="37069"/>
    <cellStyle name="Comma 11 5 3 5" xfId="37070"/>
    <cellStyle name="Comma 11 5 3 6" xfId="37071"/>
    <cellStyle name="Comma 11 5 4" xfId="9436"/>
    <cellStyle name="Comma 11 5 4 2" xfId="37072"/>
    <cellStyle name="Comma 11 5 4 2 2" xfId="37073"/>
    <cellStyle name="Comma 11 5 4 2 3" xfId="37074"/>
    <cellStyle name="Comma 11 5 4 3" xfId="37075"/>
    <cellStyle name="Comma 11 5 4 3 2" xfId="37076"/>
    <cellStyle name="Comma 11 5 4 3 3" xfId="37077"/>
    <cellStyle name="Comma 11 5 4 4" xfId="37078"/>
    <cellStyle name="Comma 11 5 4 4 2" xfId="37079"/>
    <cellStyle name="Comma 11 5 4 5" xfId="37080"/>
    <cellStyle name="Comma 11 5 4 6" xfId="37081"/>
    <cellStyle name="Comma 11 5 5" xfId="9437"/>
    <cellStyle name="Comma 11 5 5 2" xfId="37082"/>
    <cellStyle name="Comma 11 5 5 2 2" xfId="37083"/>
    <cellStyle name="Comma 11 5 5 2 3" xfId="37084"/>
    <cellStyle name="Comma 11 5 5 3" xfId="37085"/>
    <cellStyle name="Comma 11 5 5 3 2" xfId="37086"/>
    <cellStyle name="Comma 11 5 5 4" xfId="37087"/>
    <cellStyle name="Comma 11 5 5 5" xfId="37088"/>
    <cellStyle name="Comma 11 5 6" xfId="37089"/>
    <cellStyle name="Comma 11 5 6 2" xfId="37090"/>
    <cellStyle name="Comma 11 5 6 3" xfId="37091"/>
    <cellStyle name="Comma 11 5 7" xfId="37092"/>
    <cellStyle name="Comma 11 5 7 2" xfId="37093"/>
    <cellStyle name="Comma 11 5 7 3" xfId="37094"/>
    <cellStyle name="Comma 11 5 8" xfId="37095"/>
    <cellStyle name="Comma 11 5 8 2" xfId="37096"/>
    <cellStyle name="Comma 11 5 9" xfId="37097"/>
    <cellStyle name="Comma 11 6" xfId="3260"/>
    <cellStyle name="Comma 11 6 10" xfId="37098"/>
    <cellStyle name="Comma 11 6 2" xfId="9438"/>
    <cellStyle name="Comma 11 6 2 2" xfId="37099"/>
    <cellStyle name="Comma 11 6 2 2 2" xfId="37100"/>
    <cellStyle name="Comma 11 6 2 2 3" xfId="37101"/>
    <cellStyle name="Comma 11 6 2 3" xfId="37102"/>
    <cellStyle name="Comma 11 6 2 3 2" xfId="37103"/>
    <cellStyle name="Comma 11 6 2 3 3" xfId="37104"/>
    <cellStyle name="Comma 11 6 2 4" xfId="37105"/>
    <cellStyle name="Comma 11 6 2 4 2" xfId="37106"/>
    <cellStyle name="Comma 11 6 2 5" xfId="37107"/>
    <cellStyle name="Comma 11 6 2 6" xfId="37108"/>
    <cellStyle name="Comma 11 6 3" xfId="9439"/>
    <cellStyle name="Comma 11 6 3 2" xfId="37109"/>
    <cellStyle name="Comma 11 6 3 2 2" xfId="37110"/>
    <cellStyle name="Comma 11 6 3 2 3" xfId="37111"/>
    <cellStyle name="Comma 11 6 3 3" xfId="37112"/>
    <cellStyle name="Comma 11 6 3 3 2" xfId="37113"/>
    <cellStyle name="Comma 11 6 3 3 3" xfId="37114"/>
    <cellStyle name="Comma 11 6 3 4" xfId="37115"/>
    <cellStyle name="Comma 11 6 3 4 2" xfId="37116"/>
    <cellStyle name="Comma 11 6 3 5" xfId="37117"/>
    <cellStyle name="Comma 11 6 3 6" xfId="37118"/>
    <cellStyle name="Comma 11 6 4" xfId="37119"/>
    <cellStyle name="Comma 11 6 4 2" xfId="37120"/>
    <cellStyle name="Comma 11 6 4 2 2" xfId="37121"/>
    <cellStyle name="Comma 11 6 4 2 3" xfId="37122"/>
    <cellStyle name="Comma 11 6 4 3" xfId="37123"/>
    <cellStyle name="Comma 11 6 4 3 2" xfId="37124"/>
    <cellStyle name="Comma 11 6 4 4" xfId="37125"/>
    <cellStyle name="Comma 11 6 4 5" xfId="37126"/>
    <cellStyle name="Comma 11 6 5" xfId="37127"/>
    <cellStyle name="Comma 11 6 5 2" xfId="37128"/>
    <cellStyle name="Comma 11 6 5 3" xfId="37129"/>
    <cellStyle name="Comma 11 6 6" xfId="37130"/>
    <cellStyle name="Comma 11 6 6 2" xfId="37131"/>
    <cellStyle name="Comma 11 6 6 3" xfId="37132"/>
    <cellStyle name="Comma 11 6 7" xfId="37133"/>
    <cellStyle name="Comma 11 6 7 2" xfId="37134"/>
    <cellStyle name="Comma 11 6 8" xfId="37135"/>
    <cellStyle name="Comma 11 6 9" xfId="37136"/>
    <cellStyle name="Comma 11 7" xfId="9440"/>
    <cellStyle name="Comma 11 7 2" xfId="9441"/>
    <cellStyle name="Comma 11 7 2 2" xfId="37137"/>
    <cellStyle name="Comma 11 7 2 2 2" xfId="37138"/>
    <cellStyle name="Comma 11 7 2 2 3" xfId="37139"/>
    <cellStyle name="Comma 11 7 2 3" xfId="37140"/>
    <cellStyle name="Comma 11 7 2 3 2" xfId="37141"/>
    <cellStyle name="Comma 11 7 2 3 3" xfId="37142"/>
    <cellStyle name="Comma 11 7 2 4" xfId="37143"/>
    <cellStyle name="Comma 11 7 2 4 2" xfId="37144"/>
    <cellStyle name="Comma 11 7 2 5" xfId="37145"/>
    <cellStyle name="Comma 11 7 2 6" xfId="37146"/>
    <cellStyle name="Comma 11 7 3" xfId="37147"/>
    <cellStyle name="Comma 11 7 3 2" xfId="37148"/>
    <cellStyle name="Comma 11 7 3 2 2" xfId="37149"/>
    <cellStyle name="Comma 11 7 3 2 3" xfId="37150"/>
    <cellStyle name="Comma 11 7 3 3" xfId="37151"/>
    <cellStyle name="Comma 11 7 3 3 2" xfId="37152"/>
    <cellStyle name="Comma 11 7 3 3 3" xfId="37153"/>
    <cellStyle name="Comma 11 7 3 4" xfId="37154"/>
    <cellStyle name="Comma 11 7 3 4 2" xfId="37155"/>
    <cellStyle name="Comma 11 7 3 5" xfId="37156"/>
    <cellStyle name="Comma 11 7 3 6" xfId="37157"/>
    <cellStyle name="Comma 11 7 4" xfId="37158"/>
    <cellStyle name="Comma 11 7 4 2" xfId="37159"/>
    <cellStyle name="Comma 11 7 4 2 2" xfId="37160"/>
    <cellStyle name="Comma 11 7 4 2 3" xfId="37161"/>
    <cellStyle name="Comma 11 7 4 3" xfId="37162"/>
    <cellStyle name="Comma 11 7 4 3 2" xfId="37163"/>
    <cellStyle name="Comma 11 7 4 4" xfId="37164"/>
    <cellStyle name="Comma 11 7 4 5" xfId="37165"/>
    <cellStyle name="Comma 11 7 5" xfId="37166"/>
    <cellStyle name="Comma 11 7 5 2" xfId="37167"/>
    <cellStyle name="Comma 11 7 5 3" xfId="37168"/>
    <cellStyle name="Comma 11 7 6" xfId="37169"/>
    <cellStyle name="Comma 11 7 6 2" xfId="37170"/>
    <cellStyle name="Comma 11 7 6 3" xfId="37171"/>
    <cellStyle name="Comma 11 7 7" xfId="37172"/>
    <cellStyle name="Comma 11 7 7 2" xfId="37173"/>
    <cellStyle name="Comma 11 7 8" xfId="37174"/>
    <cellStyle name="Comma 11 7 9" xfId="37175"/>
    <cellStyle name="Comma 11 8" xfId="9442"/>
    <cellStyle name="Comma 11 8 2" xfId="37176"/>
    <cellStyle name="Comma 11 8 2 2" xfId="37177"/>
    <cellStyle name="Comma 11 8 2 3" xfId="37178"/>
    <cellStyle name="Comma 11 8 3" xfId="37179"/>
    <cellStyle name="Comma 11 8 3 2" xfId="37180"/>
    <cellStyle name="Comma 11 8 3 3" xfId="37181"/>
    <cellStyle name="Comma 11 8 4" xfId="37182"/>
    <cellStyle name="Comma 11 8 4 2" xfId="37183"/>
    <cellStyle name="Comma 11 8 5" xfId="37184"/>
    <cellStyle name="Comma 11 8 6" xfId="37185"/>
    <cellStyle name="Comma 11 9" xfId="9443"/>
    <cellStyle name="Comma 11 9 2" xfId="37186"/>
    <cellStyle name="Comma 11 9 2 2" xfId="37187"/>
    <cellStyle name="Comma 11 9 2 3" xfId="37188"/>
    <cellStyle name="Comma 11 9 3" xfId="37189"/>
    <cellStyle name="Comma 11 9 3 2" xfId="37190"/>
    <cellStyle name="Comma 11 9 3 3" xfId="37191"/>
    <cellStyle name="Comma 11 9 4" xfId="37192"/>
    <cellStyle name="Comma 11 9 4 2" xfId="37193"/>
    <cellStyle name="Comma 11 9 5" xfId="37194"/>
    <cellStyle name="Comma 11 9 6" xfId="37195"/>
    <cellStyle name="Comma 110" xfId="14435"/>
    <cellStyle name="Comma 111" xfId="14438"/>
    <cellStyle name="Comma 112" xfId="14441"/>
    <cellStyle name="Comma 113" xfId="14444"/>
    <cellStyle name="Comma 114" xfId="14450"/>
    <cellStyle name="Comma 115" xfId="14452"/>
    <cellStyle name="Comma 116" xfId="14686"/>
    <cellStyle name="Comma 117" xfId="62058"/>
    <cellStyle name="Comma 12" xfId="3261"/>
    <cellStyle name="Comma 12 10" xfId="37196"/>
    <cellStyle name="Comma 12 10 2" xfId="37197"/>
    <cellStyle name="Comma 12 10 2 2" xfId="37198"/>
    <cellStyle name="Comma 12 10 2 3" xfId="37199"/>
    <cellStyle name="Comma 12 10 3" xfId="37200"/>
    <cellStyle name="Comma 12 10 3 2" xfId="37201"/>
    <cellStyle name="Comma 12 10 4" xfId="37202"/>
    <cellStyle name="Comma 12 10 5" xfId="37203"/>
    <cellStyle name="Comma 12 11" xfId="37204"/>
    <cellStyle name="Comma 12 11 2" xfId="37205"/>
    <cellStyle name="Comma 12 11 3" xfId="37206"/>
    <cellStyle name="Comma 12 12" xfId="37207"/>
    <cellStyle name="Comma 12 12 2" xfId="37208"/>
    <cellStyle name="Comma 12 12 3" xfId="37209"/>
    <cellStyle name="Comma 12 13" xfId="37210"/>
    <cellStyle name="Comma 12 13 2" xfId="37211"/>
    <cellStyle name="Comma 12 14" xfId="37212"/>
    <cellStyle name="Comma 12 15" xfId="37213"/>
    <cellStyle name="Comma 12 16" xfId="37214"/>
    <cellStyle name="Comma 12 2" xfId="3262"/>
    <cellStyle name="Comma 12 2 10" xfId="37215"/>
    <cellStyle name="Comma 12 2 10 2" xfId="37216"/>
    <cellStyle name="Comma 12 2 10 3" xfId="37217"/>
    <cellStyle name="Comma 12 2 11" xfId="37218"/>
    <cellStyle name="Comma 12 2 11 2" xfId="37219"/>
    <cellStyle name="Comma 12 2 11 3" xfId="37220"/>
    <cellStyle name="Comma 12 2 12" xfId="37221"/>
    <cellStyle name="Comma 12 2 12 2" xfId="37222"/>
    <cellStyle name="Comma 12 2 13" xfId="37223"/>
    <cellStyle name="Comma 12 2 14" xfId="37224"/>
    <cellStyle name="Comma 12 2 15" xfId="37225"/>
    <cellStyle name="Comma 12 2 2" xfId="9444"/>
    <cellStyle name="Comma 12 2 2 10" xfId="37226"/>
    <cellStyle name="Comma 12 2 2 10 2" xfId="37227"/>
    <cellStyle name="Comma 12 2 2 10 3" xfId="37228"/>
    <cellStyle name="Comma 12 2 2 11" xfId="37229"/>
    <cellStyle name="Comma 12 2 2 11 2" xfId="37230"/>
    <cellStyle name="Comma 12 2 2 12" xfId="37231"/>
    <cellStyle name="Comma 12 2 2 13" xfId="37232"/>
    <cellStyle name="Comma 12 2 2 2" xfId="37233"/>
    <cellStyle name="Comma 12 2 2 2 10" xfId="37234"/>
    <cellStyle name="Comma 12 2 2 2 10 2" xfId="37235"/>
    <cellStyle name="Comma 12 2 2 2 11" xfId="37236"/>
    <cellStyle name="Comma 12 2 2 2 12" xfId="37237"/>
    <cellStyle name="Comma 12 2 2 2 2" xfId="37238"/>
    <cellStyle name="Comma 12 2 2 2 2 10" xfId="37239"/>
    <cellStyle name="Comma 12 2 2 2 2 2" xfId="37240"/>
    <cellStyle name="Comma 12 2 2 2 2 2 2" xfId="37241"/>
    <cellStyle name="Comma 12 2 2 2 2 2 2 2" xfId="37242"/>
    <cellStyle name="Comma 12 2 2 2 2 2 2 2 2" xfId="37243"/>
    <cellStyle name="Comma 12 2 2 2 2 2 2 2 3" xfId="37244"/>
    <cellStyle name="Comma 12 2 2 2 2 2 2 3" xfId="37245"/>
    <cellStyle name="Comma 12 2 2 2 2 2 2 3 2" xfId="37246"/>
    <cellStyle name="Comma 12 2 2 2 2 2 2 3 3" xfId="37247"/>
    <cellStyle name="Comma 12 2 2 2 2 2 2 4" xfId="37248"/>
    <cellStyle name="Comma 12 2 2 2 2 2 2 4 2" xfId="37249"/>
    <cellStyle name="Comma 12 2 2 2 2 2 2 5" xfId="37250"/>
    <cellStyle name="Comma 12 2 2 2 2 2 2 6" xfId="37251"/>
    <cellStyle name="Comma 12 2 2 2 2 2 3" xfId="37252"/>
    <cellStyle name="Comma 12 2 2 2 2 2 3 2" xfId="37253"/>
    <cellStyle name="Comma 12 2 2 2 2 2 3 2 2" xfId="37254"/>
    <cellStyle name="Comma 12 2 2 2 2 2 3 2 3" xfId="37255"/>
    <cellStyle name="Comma 12 2 2 2 2 2 3 3" xfId="37256"/>
    <cellStyle name="Comma 12 2 2 2 2 2 3 3 2" xfId="37257"/>
    <cellStyle name="Comma 12 2 2 2 2 2 3 3 3" xfId="37258"/>
    <cellStyle name="Comma 12 2 2 2 2 2 3 4" xfId="37259"/>
    <cellStyle name="Comma 12 2 2 2 2 2 3 4 2" xfId="37260"/>
    <cellStyle name="Comma 12 2 2 2 2 2 3 5" xfId="37261"/>
    <cellStyle name="Comma 12 2 2 2 2 2 3 6" xfId="37262"/>
    <cellStyle name="Comma 12 2 2 2 2 2 4" xfId="37263"/>
    <cellStyle name="Comma 12 2 2 2 2 2 4 2" xfId="37264"/>
    <cellStyle name="Comma 12 2 2 2 2 2 4 2 2" xfId="37265"/>
    <cellStyle name="Comma 12 2 2 2 2 2 4 2 3" xfId="37266"/>
    <cellStyle name="Comma 12 2 2 2 2 2 4 3" xfId="37267"/>
    <cellStyle name="Comma 12 2 2 2 2 2 4 3 2" xfId="37268"/>
    <cellStyle name="Comma 12 2 2 2 2 2 4 4" xfId="37269"/>
    <cellStyle name="Comma 12 2 2 2 2 2 4 5" xfId="37270"/>
    <cellStyle name="Comma 12 2 2 2 2 2 5" xfId="37271"/>
    <cellStyle name="Comma 12 2 2 2 2 2 5 2" xfId="37272"/>
    <cellStyle name="Comma 12 2 2 2 2 2 5 3" xfId="37273"/>
    <cellStyle name="Comma 12 2 2 2 2 2 6" xfId="37274"/>
    <cellStyle name="Comma 12 2 2 2 2 2 6 2" xfId="37275"/>
    <cellStyle name="Comma 12 2 2 2 2 2 6 3" xfId="37276"/>
    <cellStyle name="Comma 12 2 2 2 2 2 7" xfId="37277"/>
    <cellStyle name="Comma 12 2 2 2 2 2 7 2" xfId="37278"/>
    <cellStyle name="Comma 12 2 2 2 2 2 8" xfId="37279"/>
    <cellStyle name="Comma 12 2 2 2 2 2 9" xfId="37280"/>
    <cellStyle name="Comma 12 2 2 2 2 3" xfId="37281"/>
    <cellStyle name="Comma 12 2 2 2 2 3 2" xfId="37282"/>
    <cellStyle name="Comma 12 2 2 2 2 3 2 2" xfId="37283"/>
    <cellStyle name="Comma 12 2 2 2 2 3 2 3" xfId="37284"/>
    <cellStyle name="Comma 12 2 2 2 2 3 3" xfId="37285"/>
    <cellStyle name="Comma 12 2 2 2 2 3 3 2" xfId="37286"/>
    <cellStyle name="Comma 12 2 2 2 2 3 3 3" xfId="37287"/>
    <cellStyle name="Comma 12 2 2 2 2 3 4" xfId="37288"/>
    <cellStyle name="Comma 12 2 2 2 2 3 4 2" xfId="37289"/>
    <cellStyle name="Comma 12 2 2 2 2 3 5" xfId="37290"/>
    <cellStyle name="Comma 12 2 2 2 2 3 6" xfId="37291"/>
    <cellStyle name="Comma 12 2 2 2 2 4" xfId="37292"/>
    <cellStyle name="Comma 12 2 2 2 2 4 2" xfId="37293"/>
    <cellStyle name="Comma 12 2 2 2 2 4 2 2" xfId="37294"/>
    <cellStyle name="Comma 12 2 2 2 2 4 2 3" xfId="37295"/>
    <cellStyle name="Comma 12 2 2 2 2 4 3" xfId="37296"/>
    <cellStyle name="Comma 12 2 2 2 2 4 3 2" xfId="37297"/>
    <cellStyle name="Comma 12 2 2 2 2 4 3 3" xfId="37298"/>
    <cellStyle name="Comma 12 2 2 2 2 4 4" xfId="37299"/>
    <cellStyle name="Comma 12 2 2 2 2 4 4 2" xfId="37300"/>
    <cellStyle name="Comma 12 2 2 2 2 4 5" xfId="37301"/>
    <cellStyle name="Comma 12 2 2 2 2 4 6" xfId="37302"/>
    <cellStyle name="Comma 12 2 2 2 2 5" xfId="37303"/>
    <cellStyle name="Comma 12 2 2 2 2 5 2" xfId="37304"/>
    <cellStyle name="Comma 12 2 2 2 2 5 2 2" xfId="37305"/>
    <cellStyle name="Comma 12 2 2 2 2 5 2 3" xfId="37306"/>
    <cellStyle name="Comma 12 2 2 2 2 5 3" xfId="37307"/>
    <cellStyle name="Comma 12 2 2 2 2 5 3 2" xfId="37308"/>
    <cellStyle name="Comma 12 2 2 2 2 5 4" xfId="37309"/>
    <cellStyle name="Comma 12 2 2 2 2 5 5" xfId="37310"/>
    <cellStyle name="Comma 12 2 2 2 2 6" xfId="37311"/>
    <cellStyle name="Comma 12 2 2 2 2 6 2" xfId="37312"/>
    <cellStyle name="Comma 12 2 2 2 2 6 3" xfId="37313"/>
    <cellStyle name="Comma 12 2 2 2 2 7" xfId="37314"/>
    <cellStyle name="Comma 12 2 2 2 2 7 2" xfId="37315"/>
    <cellStyle name="Comma 12 2 2 2 2 7 3" xfId="37316"/>
    <cellStyle name="Comma 12 2 2 2 2 8" xfId="37317"/>
    <cellStyle name="Comma 12 2 2 2 2 8 2" xfId="37318"/>
    <cellStyle name="Comma 12 2 2 2 2 9" xfId="37319"/>
    <cellStyle name="Comma 12 2 2 2 3" xfId="37320"/>
    <cellStyle name="Comma 12 2 2 2 3 2" xfId="37321"/>
    <cellStyle name="Comma 12 2 2 2 3 2 2" xfId="37322"/>
    <cellStyle name="Comma 12 2 2 2 3 2 2 2" xfId="37323"/>
    <cellStyle name="Comma 12 2 2 2 3 2 2 3" xfId="37324"/>
    <cellStyle name="Comma 12 2 2 2 3 2 3" xfId="37325"/>
    <cellStyle name="Comma 12 2 2 2 3 2 3 2" xfId="37326"/>
    <cellStyle name="Comma 12 2 2 2 3 2 3 3" xfId="37327"/>
    <cellStyle name="Comma 12 2 2 2 3 2 4" xfId="37328"/>
    <cellStyle name="Comma 12 2 2 2 3 2 4 2" xfId="37329"/>
    <cellStyle name="Comma 12 2 2 2 3 2 5" xfId="37330"/>
    <cellStyle name="Comma 12 2 2 2 3 2 6" xfId="37331"/>
    <cellStyle name="Comma 12 2 2 2 3 3" xfId="37332"/>
    <cellStyle name="Comma 12 2 2 2 3 3 2" xfId="37333"/>
    <cellStyle name="Comma 12 2 2 2 3 3 2 2" xfId="37334"/>
    <cellStyle name="Comma 12 2 2 2 3 3 2 3" xfId="37335"/>
    <cellStyle name="Comma 12 2 2 2 3 3 3" xfId="37336"/>
    <cellStyle name="Comma 12 2 2 2 3 3 3 2" xfId="37337"/>
    <cellStyle name="Comma 12 2 2 2 3 3 3 3" xfId="37338"/>
    <cellStyle name="Comma 12 2 2 2 3 3 4" xfId="37339"/>
    <cellStyle name="Comma 12 2 2 2 3 3 4 2" xfId="37340"/>
    <cellStyle name="Comma 12 2 2 2 3 3 5" xfId="37341"/>
    <cellStyle name="Comma 12 2 2 2 3 3 6" xfId="37342"/>
    <cellStyle name="Comma 12 2 2 2 3 4" xfId="37343"/>
    <cellStyle name="Comma 12 2 2 2 3 4 2" xfId="37344"/>
    <cellStyle name="Comma 12 2 2 2 3 4 2 2" xfId="37345"/>
    <cellStyle name="Comma 12 2 2 2 3 4 2 3" xfId="37346"/>
    <cellStyle name="Comma 12 2 2 2 3 4 3" xfId="37347"/>
    <cellStyle name="Comma 12 2 2 2 3 4 3 2" xfId="37348"/>
    <cellStyle name="Comma 12 2 2 2 3 4 4" xfId="37349"/>
    <cellStyle name="Comma 12 2 2 2 3 4 5" xfId="37350"/>
    <cellStyle name="Comma 12 2 2 2 3 5" xfId="37351"/>
    <cellStyle name="Comma 12 2 2 2 3 5 2" xfId="37352"/>
    <cellStyle name="Comma 12 2 2 2 3 5 3" xfId="37353"/>
    <cellStyle name="Comma 12 2 2 2 3 6" xfId="37354"/>
    <cellStyle name="Comma 12 2 2 2 3 6 2" xfId="37355"/>
    <cellStyle name="Comma 12 2 2 2 3 6 3" xfId="37356"/>
    <cellStyle name="Comma 12 2 2 2 3 7" xfId="37357"/>
    <cellStyle name="Comma 12 2 2 2 3 7 2" xfId="37358"/>
    <cellStyle name="Comma 12 2 2 2 3 8" xfId="37359"/>
    <cellStyle name="Comma 12 2 2 2 3 9" xfId="37360"/>
    <cellStyle name="Comma 12 2 2 2 4" xfId="37361"/>
    <cellStyle name="Comma 12 2 2 2 4 2" xfId="37362"/>
    <cellStyle name="Comma 12 2 2 2 4 2 2" xfId="37363"/>
    <cellStyle name="Comma 12 2 2 2 4 2 2 2" xfId="37364"/>
    <cellStyle name="Comma 12 2 2 2 4 2 2 3" xfId="37365"/>
    <cellStyle name="Comma 12 2 2 2 4 2 3" xfId="37366"/>
    <cellStyle name="Comma 12 2 2 2 4 2 3 2" xfId="37367"/>
    <cellStyle name="Comma 12 2 2 2 4 2 3 3" xfId="37368"/>
    <cellStyle name="Comma 12 2 2 2 4 2 4" xfId="37369"/>
    <cellStyle name="Comma 12 2 2 2 4 2 4 2" xfId="37370"/>
    <cellStyle name="Comma 12 2 2 2 4 2 5" xfId="37371"/>
    <cellStyle name="Comma 12 2 2 2 4 2 6" xfId="37372"/>
    <cellStyle name="Comma 12 2 2 2 4 3" xfId="37373"/>
    <cellStyle name="Comma 12 2 2 2 4 3 2" xfId="37374"/>
    <cellStyle name="Comma 12 2 2 2 4 3 2 2" xfId="37375"/>
    <cellStyle name="Comma 12 2 2 2 4 3 2 3" xfId="37376"/>
    <cellStyle name="Comma 12 2 2 2 4 3 3" xfId="37377"/>
    <cellStyle name="Comma 12 2 2 2 4 3 3 2" xfId="37378"/>
    <cellStyle name="Comma 12 2 2 2 4 3 3 3" xfId="37379"/>
    <cellStyle name="Comma 12 2 2 2 4 3 4" xfId="37380"/>
    <cellStyle name="Comma 12 2 2 2 4 3 4 2" xfId="37381"/>
    <cellStyle name="Comma 12 2 2 2 4 3 5" xfId="37382"/>
    <cellStyle name="Comma 12 2 2 2 4 3 6" xfId="37383"/>
    <cellStyle name="Comma 12 2 2 2 4 4" xfId="37384"/>
    <cellStyle name="Comma 12 2 2 2 4 4 2" xfId="37385"/>
    <cellStyle name="Comma 12 2 2 2 4 4 2 2" xfId="37386"/>
    <cellStyle name="Comma 12 2 2 2 4 4 2 3" xfId="37387"/>
    <cellStyle name="Comma 12 2 2 2 4 4 3" xfId="37388"/>
    <cellStyle name="Comma 12 2 2 2 4 4 3 2" xfId="37389"/>
    <cellStyle name="Comma 12 2 2 2 4 4 4" xfId="37390"/>
    <cellStyle name="Comma 12 2 2 2 4 4 5" xfId="37391"/>
    <cellStyle name="Comma 12 2 2 2 4 5" xfId="37392"/>
    <cellStyle name="Comma 12 2 2 2 4 5 2" xfId="37393"/>
    <cellStyle name="Comma 12 2 2 2 4 5 3" xfId="37394"/>
    <cellStyle name="Comma 12 2 2 2 4 6" xfId="37395"/>
    <cellStyle name="Comma 12 2 2 2 4 6 2" xfId="37396"/>
    <cellStyle name="Comma 12 2 2 2 4 6 3" xfId="37397"/>
    <cellStyle name="Comma 12 2 2 2 4 7" xfId="37398"/>
    <cellStyle name="Comma 12 2 2 2 4 7 2" xfId="37399"/>
    <cellStyle name="Comma 12 2 2 2 4 8" xfId="37400"/>
    <cellStyle name="Comma 12 2 2 2 4 9" xfId="37401"/>
    <cellStyle name="Comma 12 2 2 2 5" xfId="37402"/>
    <cellStyle name="Comma 12 2 2 2 5 2" xfId="37403"/>
    <cellStyle name="Comma 12 2 2 2 5 2 2" xfId="37404"/>
    <cellStyle name="Comma 12 2 2 2 5 2 3" xfId="37405"/>
    <cellStyle name="Comma 12 2 2 2 5 3" xfId="37406"/>
    <cellStyle name="Comma 12 2 2 2 5 3 2" xfId="37407"/>
    <cellStyle name="Comma 12 2 2 2 5 3 3" xfId="37408"/>
    <cellStyle name="Comma 12 2 2 2 5 4" xfId="37409"/>
    <cellStyle name="Comma 12 2 2 2 5 4 2" xfId="37410"/>
    <cellStyle name="Comma 12 2 2 2 5 5" xfId="37411"/>
    <cellStyle name="Comma 12 2 2 2 5 6" xfId="37412"/>
    <cellStyle name="Comma 12 2 2 2 6" xfId="37413"/>
    <cellStyle name="Comma 12 2 2 2 6 2" xfId="37414"/>
    <cellStyle name="Comma 12 2 2 2 6 2 2" xfId="37415"/>
    <cellStyle name="Comma 12 2 2 2 6 2 3" xfId="37416"/>
    <cellStyle name="Comma 12 2 2 2 6 3" xfId="37417"/>
    <cellStyle name="Comma 12 2 2 2 6 3 2" xfId="37418"/>
    <cellStyle name="Comma 12 2 2 2 6 3 3" xfId="37419"/>
    <cellStyle name="Comma 12 2 2 2 6 4" xfId="37420"/>
    <cellStyle name="Comma 12 2 2 2 6 4 2" xfId="37421"/>
    <cellStyle name="Comma 12 2 2 2 6 5" xfId="37422"/>
    <cellStyle name="Comma 12 2 2 2 6 6" xfId="37423"/>
    <cellStyle name="Comma 12 2 2 2 7" xfId="37424"/>
    <cellStyle name="Comma 12 2 2 2 7 2" xfId="37425"/>
    <cellStyle name="Comma 12 2 2 2 7 2 2" xfId="37426"/>
    <cellStyle name="Comma 12 2 2 2 7 2 3" xfId="37427"/>
    <cellStyle name="Comma 12 2 2 2 7 3" xfId="37428"/>
    <cellStyle name="Comma 12 2 2 2 7 3 2" xfId="37429"/>
    <cellStyle name="Comma 12 2 2 2 7 4" xfId="37430"/>
    <cellStyle name="Comma 12 2 2 2 7 5" xfId="37431"/>
    <cellStyle name="Comma 12 2 2 2 8" xfId="37432"/>
    <cellStyle name="Comma 12 2 2 2 8 2" xfId="37433"/>
    <cellStyle name="Comma 12 2 2 2 8 3" xfId="37434"/>
    <cellStyle name="Comma 12 2 2 2 9" xfId="37435"/>
    <cellStyle name="Comma 12 2 2 2 9 2" xfId="37436"/>
    <cellStyle name="Comma 12 2 2 2 9 3" xfId="37437"/>
    <cellStyle name="Comma 12 2 2 3" xfId="37438"/>
    <cellStyle name="Comma 12 2 2 3 10" xfId="37439"/>
    <cellStyle name="Comma 12 2 2 3 2" xfId="37440"/>
    <cellStyle name="Comma 12 2 2 3 2 2" xfId="37441"/>
    <cellStyle name="Comma 12 2 2 3 2 2 2" xfId="37442"/>
    <cellStyle name="Comma 12 2 2 3 2 2 2 2" xfId="37443"/>
    <cellStyle name="Comma 12 2 2 3 2 2 2 3" xfId="37444"/>
    <cellStyle name="Comma 12 2 2 3 2 2 3" xfId="37445"/>
    <cellStyle name="Comma 12 2 2 3 2 2 3 2" xfId="37446"/>
    <cellStyle name="Comma 12 2 2 3 2 2 3 3" xfId="37447"/>
    <cellStyle name="Comma 12 2 2 3 2 2 4" xfId="37448"/>
    <cellStyle name="Comma 12 2 2 3 2 2 4 2" xfId="37449"/>
    <cellStyle name="Comma 12 2 2 3 2 2 5" xfId="37450"/>
    <cellStyle name="Comma 12 2 2 3 2 2 6" xfId="37451"/>
    <cellStyle name="Comma 12 2 2 3 2 3" xfId="37452"/>
    <cellStyle name="Comma 12 2 2 3 2 3 2" xfId="37453"/>
    <cellStyle name="Comma 12 2 2 3 2 3 2 2" xfId="37454"/>
    <cellStyle name="Comma 12 2 2 3 2 3 2 3" xfId="37455"/>
    <cellStyle name="Comma 12 2 2 3 2 3 3" xfId="37456"/>
    <cellStyle name="Comma 12 2 2 3 2 3 3 2" xfId="37457"/>
    <cellStyle name="Comma 12 2 2 3 2 3 3 3" xfId="37458"/>
    <cellStyle name="Comma 12 2 2 3 2 3 4" xfId="37459"/>
    <cellStyle name="Comma 12 2 2 3 2 3 4 2" xfId="37460"/>
    <cellStyle name="Comma 12 2 2 3 2 3 5" xfId="37461"/>
    <cellStyle name="Comma 12 2 2 3 2 3 6" xfId="37462"/>
    <cellStyle name="Comma 12 2 2 3 2 4" xfId="37463"/>
    <cellStyle name="Comma 12 2 2 3 2 4 2" xfId="37464"/>
    <cellStyle name="Comma 12 2 2 3 2 4 2 2" xfId="37465"/>
    <cellStyle name="Comma 12 2 2 3 2 4 2 3" xfId="37466"/>
    <cellStyle name="Comma 12 2 2 3 2 4 3" xfId="37467"/>
    <cellStyle name="Comma 12 2 2 3 2 4 3 2" xfId="37468"/>
    <cellStyle name="Comma 12 2 2 3 2 4 4" xfId="37469"/>
    <cellStyle name="Comma 12 2 2 3 2 4 5" xfId="37470"/>
    <cellStyle name="Comma 12 2 2 3 2 5" xfId="37471"/>
    <cellStyle name="Comma 12 2 2 3 2 5 2" xfId="37472"/>
    <cellStyle name="Comma 12 2 2 3 2 5 3" xfId="37473"/>
    <cellStyle name="Comma 12 2 2 3 2 6" xfId="37474"/>
    <cellStyle name="Comma 12 2 2 3 2 6 2" xfId="37475"/>
    <cellStyle name="Comma 12 2 2 3 2 6 3" xfId="37476"/>
    <cellStyle name="Comma 12 2 2 3 2 7" xfId="37477"/>
    <cellStyle name="Comma 12 2 2 3 2 7 2" xfId="37478"/>
    <cellStyle name="Comma 12 2 2 3 2 8" xfId="37479"/>
    <cellStyle name="Comma 12 2 2 3 2 9" xfId="37480"/>
    <cellStyle name="Comma 12 2 2 3 3" xfId="37481"/>
    <cellStyle name="Comma 12 2 2 3 3 2" xfId="37482"/>
    <cellStyle name="Comma 12 2 2 3 3 2 2" xfId="37483"/>
    <cellStyle name="Comma 12 2 2 3 3 2 3" xfId="37484"/>
    <cellStyle name="Comma 12 2 2 3 3 3" xfId="37485"/>
    <cellStyle name="Comma 12 2 2 3 3 3 2" xfId="37486"/>
    <cellStyle name="Comma 12 2 2 3 3 3 3" xfId="37487"/>
    <cellStyle name="Comma 12 2 2 3 3 4" xfId="37488"/>
    <cellStyle name="Comma 12 2 2 3 3 4 2" xfId="37489"/>
    <cellStyle name="Comma 12 2 2 3 3 5" xfId="37490"/>
    <cellStyle name="Comma 12 2 2 3 3 6" xfId="37491"/>
    <cellStyle name="Comma 12 2 2 3 4" xfId="37492"/>
    <cellStyle name="Comma 12 2 2 3 4 2" xfId="37493"/>
    <cellStyle name="Comma 12 2 2 3 4 2 2" xfId="37494"/>
    <cellStyle name="Comma 12 2 2 3 4 2 3" xfId="37495"/>
    <cellStyle name="Comma 12 2 2 3 4 3" xfId="37496"/>
    <cellStyle name="Comma 12 2 2 3 4 3 2" xfId="37497"/>
    <cellStyle name="Comma 12 2 2 3 4 3 3" xfId="37498"/>
    <cellStyle name="Comma 12 2 2 3 4 4" xfId="37499"/>
    <cellStyle name="Comma 12 2 2 3 4 4 2" xfId="37500"/>
    <cellStyle name="Comma 12 2 2 3 4 5" xfId="37501"/>
    <cellStyle name="Comma 12 2 2 3 4 6" xfId="37502"/>
    <cellStyle name="Comma 12 2 2 3 5" xfId="37503"/>
    <cellStyle name="Comma 12 2 2 3 5 2" xfId="37504"/>
    <cellStyle name="Comma 12 2 2 3 5 2 2" xfId="37505"/>
    <cellStyle name="Comma 12 2 2 3 5 2 3" xfId="37506"/>
    <cellStyle name="Comma 12 2 2 3 5 3" xfId="37507"/>
    <cellStyle name="Comma 12 2 2 3 5 3 2" xfId="37508"/>
    <cellStyle name="Comma 12 2 2 3 5 4" xfId="37509"/>
    <cellStyle name="Comma 12 2 2 3 5 5" xfId="37510"/>
    <cellStyle name="Comma 12 2 2 3 6" xfId="37511"/>
    <cellStyle name="Comma 12 2 2 3 6 2" xfId="37512"/>
    <cellStyle name="Comma 12 2 2 3 6 3" xfId="37513"/>
    <cellStyle name="Comma 12 2 2 3 7" xfId="37514"/>
    <cellStyle name="Comma 12 2 2 3 7 2" xfId="37515"/>
    <cellStyle name="Comma 12 2 2 3 7 3" xfId="37516"/>
    <cellStyle name="Comma 12 2 2 3 8" xfId="37517"/>
    <cellStyle name="Comma 12 2 2 3 8 2" xfId="37518"/>
    <cellStyle name="Comma 12 2 2 3 9" xfId="37519"/>
    <cellStyle name="Comma 12 2 2 4" xfId="37520"/>
    <cellStyle name="Comma 12 2 2 4 2" xfId="37521"/>
    <cellStyle name="Comma 12 2 2 4 2 2" xfId="37522"/>
    <cellStyle name="Comma 12 2 2 4 2 2 2" xfId="37523"/>
    <cellStyle name="Comma 12 2 2 4 2 2 3" xfId="37524"/>
    <cellStyle name="Comma 12 2 2 4 2 3" xfId="37525"/>
    <cellStyle name="Comma 12 2 2 4 2 3 2" xfId="37526"/>
    <cellStyle name="Comma 12 2 2 4 2 3 3" xfId="37527"/>
    <cellStyle name="Comma 12 2 2 4 2 4" xfId="37528"/>
    <cellStyle name="Comma 12 2 2 4 2 4 2" xfId="37529"/>
    <cellStyle name="Comma 12 2 2 4 2 5" xfId="37530"/>
    <cellStyle name="Comma 12 2 2 4 2 6" xfId="37531"/>
    <cellStyle name="Comma 12 2 2 4 3" xfId="37532"/>
    <cellStyle name="Comma 12 2 2 4 3 2" xfId="37533"/>
    <cellStyle name="Comma 12 2 2 4 3 2 2" xfId="37534"/>
    <cellStyle name="Comma 12 2 2 4 3 2 3" xfId="37535"/>
    <cellStyle name="Comma 12 2 2 4 3 3" xfId="37536"/>
    <cellStyle name="Comma 12 2 2 4 3 3 2" xfId="37537"/>
    <cellStyle name="Comma 12 2 2 4 3 3 3" xfId="37538"/>
    <cellStyle name="Comma 12 2 2 4 3 4" xfId="37539"/>
    <cellStyle name="Comma 12 2 2 4 3 4 2" xfId="37540"/>
    <cellStyle name="Comma 12 2 2 4 3 5" xfId="37541"/>
    <cellStyle name="Comma 12 2 2 4 3 6" xfId="37542"/>
    <cellStyle name="Comma 12 2 2 4 4" xfId="37543"/>
    <cellStyle name="Comma 12 2 2 4 4 2" xfId="37544"/>
    <cellStyle name="Comma 12 2 2 4 4 2 2" xfId="37545"/>
    <cellStyle name="Comma 12 2 2 4 4 2 3" xfId="37546"/>
    <cellStyle name="Comma 12 2 2 4 4 3" xfId="37547"/>
    <cellStyle name="Comma 12 2 2 4 4 3 2" xfId="37548"/>
    <cellStyle name="Comma 12 2 2 4 4 4" xfId="37549"/>
    <cellStyle name="Comma 12 2 2 4 4 5" xfId="37550"/>
    <cellStyle name="Comma 12 2 2 4 5" xfId="37551"/>
    <cellStyle name="Comma 12 2 2 4 5 2" xfId="37552"/>
    <cellStyle name="Comma 12 2 2 4 5 3" xfId="37553"/>
    <cellStyle name="Comma 12 2 2 4 6" xfId="37554"/>
    <cellStyle name="Comma 12 2 2 4 6 2" xfId="37555"/>
    <cellStyle name="Comma 12 2 2 4 6 3" xfId="37556"/>
    <cellStyle name="Comma 12 2 2 4 7" xfId="37557"/>
    <cellStyle name="Comma 12 2 2 4 7 2" xfId="37558"/>
    <cellStyle name="Comma 12 2 2 4 8" xfId="37559"/>
    <cellStyle name="Comma 12 2 2 4 9" xfId="37560"/>
    <cellStyle name="Comma 12 2 2 5" xfId="37561"/>
    <cellStyle name="Comma 12 2 2 5 2" xfId="37562"/>
    <cellStyle name="Comma 12 2 2 5 2 2" xfId="37563"/>
    <cellStyle name="Comma 12 2 2 5 2 2 2" xfId="37564"/>
    <cellStyle name="Comma 12 2 2 5 2 2 3" xfId="37565"/>
    <cellStyle name="Comma 12 2 2 5 2 3" xfId="37566"/>
    <cellStyle name="Comma 12 2 2 5 2 3 2" xfId="37567"/>
    <cellStyle name="Comma 12 2 2 5 2 3 3" xfId="37568"/>
    <cellStyle name="Comma 12 2 2 5 2 4" xfId="37569"/>
    <cellStyle name="Comma 12 2 2 5 2 4 2" xfId="37570"/>
    <cellStyle name="Comma 12 2 2 5 2 5" xfId="37571"/>
    <cellStyle name="Comma 12 2 2 5 2 6" xfId="37572"/>
    <cellStyle name="Comma 12 2 2 5 3" xfId="37573"/>
    <cellStyle name="Comma 12 2 2 5 3 2" xfId="37574"/>
    <cellStyle name="Comma 12 2 2 5 3 2 2" xfId="37575"/>
    <cellStyle name="Comma 12 2 2 5 3 2 3" xfId="37576"/>
    <cellStyle name="Comma 12 2 2 5 3 3" xfId="37577"/>
    <cellStyle name="Comma 12 2 2 5 3 3 2" xfId="37578"/>
    <cellStyle name="Comma 12 2 2 5 3 3 3" xfId="37579"/>
    <cellStyle name="Comma 12 2 2 5 3 4" xfId="37580"/>
    <cellStyle name="Comma 12 2 2 5 3 4 2" xfId="37581"/>
    <cellStyle name="Comma 12 2 2 5 3 5" xfId="37582"/>
    <cellStyle name="Comma 12 2 2 5 3 6" xfId="37583"/>
    <cellStyle name="Comma 12 2 2 5 4" xfId="37584"/>
    <cellStyle name="Comma 12 2 2 5 4 2" xfId="37585"/>
    <cellStyle name="Comma 12 2 2 5 4 2 2" xfId="37586"/>
    <cellStyle name="Comma 12 2 2 5 4 2 3" xfId="37587"/>
    <cellStyle name="Comma 12 2 2 5 4 3" xfId="37588"/>
    <cellStyle name="Comma 12 2 2 5 4 3 2" xfId="37589"/>
    <cellStyle name="Comma 12 2 2 5 4 4" xfId="37590"/>
    <cellStyle name="Comma 12 2 2 5 4 5" xfId="37591"/>
    <cellStyle name="Comma 12 2 2 5 5" xfId="37592"/>
    <cellStyle name="Comma 12 2 2 5 5 2" xfId="37593"/>
    <cellStyle name="Comma 12 2 2 5 5 3" xfId="37594"/>
    <cellStyle name="Comma 12 2 2 5 6" xfId="37595"/>
    <cellStyle name="Comma 12 2 2 5 6 2" xfId="37596"/>
    <cellStyle name="Comma 12 2 2 5 6 3" xfId="37597"/>
    <cellStyle name="Comma 12 2 2 5 7" xfId="37598"/>
    <cellStyle name="Comma 12 2 2 5 7 2" xfId="37599"/>
    <cellStyle name="Comma 12 2 2 5 8" xfId="37600"/>
    <cellStyle name="Comma 12 2 2 5 9" xfId="37601"/>
    <cellStyle name="Comma 12 2 2 6" xfId="37602"/>
    <cellStyle name="Comma 12 2 2 6 2" xfId="37603"/>
    <cellStyle name="Comma 12 2 2 6 2 2" xfId="37604"/>
    <cellStyle name="Comma 12 2 2 6 2 3" xfId="37605"/>
    <cellStyle name="Comma 12 2 2 6 3" xfId="37606"/>
    <cellStyle name="Comma 12 2 2 6 3 2" xfId="37607"/>
    <cellStyle name="Comma 12 2 2 6 3 3" xfId="37608"/>
    <cellStyle name="Comma 12 2 2 6 4" xfId="37609"/>
    <cellStyle name="Comma 12 2 2 6 4 2" xfId="37610"/>
    <cellStyle name="Comma 12 2 2 6 5" xfId="37611"/>
    <cellStyle name="Comma 12 2 2 6 6" xfId="37612"/>
    <cellStyle name="Comma 12 2 2 7" xfId="37613"/>
    <cellStyle name="Comma 12 2 2 7 2" xfId="37614"/>
    <cellStyle name="Comma 12 2 2 7 2 2" xfId="37615"/>
    <cellStyle name="Comma 12 2 2 7 2 3" xfId="37616"/>
    <cellStyle name="Comma 12 2 2 7 3" xfId="37617"/>
    <cellStyle name="Comma 12 2 2 7 3 2" xfId="37618"/>
    <cellStyle name="Comma 12 2 2 7 3 3" xfId="37619"/>
    <cellStyle name="Comma 12 2 2 7 4" xfId="37620"/>
    <cellStyle name="Comma 12 2 2 7 4 2" xfId="37621"/>
    <cellStyle name="Comma 12 2 2 7 5" xfId="37622"/>
    <cellStyle name="Comma 12 2 2 7 6" xfId="37623"/>
    <cellStyle name="Comma 12 2 2 8" xfId="37624"/>
    <cellStyle name="Comma 12 2 2 8 2" xfId="37625"/>
    <cellStyle name="Comma 12 2 2 8 2 2" xfId="37626"/>
    <cellStyle name="Comma 12 2 2 8 2 3" xfId="37627"/>
    <cellStyle name="Comma 12 2 2 8 3" xfId="37628"/>
    <cellStyle name="Comma 12 2 2 8 3 2" xfId="37629"/>
    <cellStyle name="Comma 12 2 2 8 4" xfId="37630"/>
    <cellStyle name="Comma 12 2 2 8 5" xfId="37631"/>
    <cellStyle name="Comma 12 2 2 9" xfId="37632"/>
    <cellStyle name="Comma 12 2 2 9 2" xfId="37633"/>
    <cellStyle name="Comma 12 2 2 9 3" xfId="37634"/>
    <cellStyle name="Comma 12 2 3" xfId="9445"/>
    <cellStyle name="Comma 12 2 3 10" xfId="37635"/>
    <cellStyle name="Comma 12 2 3 10 2" xfId="37636"/>
    <cellStyle name="Comma 12 2 3 11" xfId="37637"/>
    <cellStyle name="Comma 12 2 3 12" xfId="37638"/>
    <cellStyle name="Comma 12 2 3 2" xfId="37639"/>
    <cellStyle name="Comma 12 2 3 2 10" xfId="37640"/>
    <cellStyle name="Comma 12 2 3 2 2" xfId="37641"/>
    <cellStyle name="Comma 12 2 3 2 2 2" xfId="37642"/>
    <cellStyle name="Comma 12 2 3 2 2 2 2" xfId="37643"/>
    <cellStyle name="Comma 12 2 3 2 2 2 2 2" xfId="37644"/>
    <cellStyle name="Comma 12 2 3 2 2 2 2 3" xfId="37645"/>
    <cellStyle name="Comma 12 2 3 2 2 2 3" xfId="37646"/>
    <cellStyle name="Comma 12 2 3 2 2 2 3 2" xfId="37647"/>
    <cellStyle name="Comma 12 2 3 2 2 2 3 3" xfId="37648"/>
    <cellStyle name="Comma 12 2 3 2 2 2 4" xfId="37649"/>
    <cellStyle name="Comma 12 2 3 2 2 2 4 2" xfId="37650"/>
    <cellStyle name="Comma 12 2 3 2 2 2 5" xfId="37651"/>
    <cellStyle name="Comma 12 2 3 2 2 2 6" xfId="37652"/>
    <cellStyle name="Comma 12 2 3 2 2 3" xfId="37653"/>
    <cellStyle name="Comma 12 2 3 2 2 3 2" xfId="37654"/>
    <cellStyle name="Comma 12 2 3 2 2 3 2 2" xfId="37655"/>
    <cellStyle name="Comma 12 2 3 2 2 3 2 3" xfId="37656"/>
    <cellStyle name="Comma 12 2 3 2 2 3 3" xfId="37657"/>
    <cellStyle name="Comma 12 2 3 2 2 3 3 2" xfId="37658"/>
    <cellStyle name="Comma 12 2 3 2 2 3 3 3" xfId="37659"/>
    <cellStyle name="Comma 12 2 3 2 2 3 4" xfId="37660"/>
    <cellStyle name="Comma 12 2 3 2 2 3 4 2" xfId="37661"/>
    <cellStyle name="Comma 12 2 3 2 2 3 5" xfId="37662"/>
    <cellStyle name="Comma 12 2 3 2 2 3 6" xfId="37663"/>
    <cellStyle name="Comma 12 2 3 2 2 4" xfId="37664"/>
    <cellStyle name="Comma 12 2 3 2 2 4 2" xfId="37665"/>
    <cellStyle name="Comma 12 2 3 2 2 4 2 2" xfId="37666"/>
    <cellStyle name="Comma 12 2 3 2 2 4 2 3" xfId="37667"/>
    <cellStyle name="Comma 12 2 3 2 2 4 3" xfId="37668"/>
    <cellStyle name="Comma 12 2 3 2 2 4 3 2" xfId="37669"/>
    <cellStyle name="Comma 12 2 3 2 2 4 4" xfId="37670"/>
    <cellStyle name="Comma 12 2 3 2 2 4 5" xfId="37671"/>
    <cellStyle name="Comma 12 2 3 2 2 5" xfId="37672"/>
    <cellStyle name="Comma 12 2 3 2 2 5 2" xfId="37673"/>
    <cellStyle name="Comma 12 2 3 2 2 5 3" xfId="37674"/>
    <cellStyle name="Comma 12 2 3 2 2 6" xfId="37675"/>
    <cellStyle name="Comma 12 2 3 2 2 6 2" xfId="37676"/>
    <cellStyle name="Comma 12 2 3 2 2 6 3" xfId="37677"/>
    <cellStyle name="Comma 12 2 3 2 2 7" xfId="37678"/>
    <cellStyle name="Comma 12 2 3 2 2 7 2" xfId="37679"/>
    <cellStyle name="Comma 12 2 3 2 2 8" xfId="37680"/>
    <cellStyle name="Comma 12 2 3 2 2 9" xfId="37681"/>
    <cellStyle name="Comma 12 2 3 2 3" xfId="37682"/>
    <cellStyle name="Comma 12 2 3 2 3 2" xfId="37683"/>
    <cellStyle name="Comma 12 2 3 2 3 2 2" xfId="37684"/>
    <cellStyle name="Comma 12 2 3 2 3 2 3" xfId="37685"/>
    <cellStyle name="Comma 12 2 3 2 3 3" xfId="37686"/>
    <cellStyle name="Comma 12 2 3 2 3 3 2" xfId="37687"/>
    <cellStyle name="Comma 12 2 3 2 3 3 3" xfId="37688"/>
    <cellStyle name="Comma 12 2 3 2 3 4" xfId="37689"/>
    <cellStyle name="Comma 12 2 3 2 3 4 2" xfId="37690"/>
    <cellStyle name="Comma 12 2 3 2 3 5" xfId="37691"/>
    <cellStyle name="Comma 12 2 3 2 3 6" xfId="37692"/>
    <cellStyle name="Comma 12 2 3 2 4" xfId="37693"/>
    <cellStyle name="Comma 12 2 3 2 4 2" xfId="37694"/>
    <cellStyle name="Comma 12 2 3 2 4 2 2" xfId="37695"/>
    <cellStyle name="Comma 12 2 3 2 4 2 3" xfId="37696"/>
    <cellStyle name="Comma 12 2 3 2 4 3" xfId="37697"/>
    <cellStyle name="Comma 12 2 3 2 4 3 2" xfId="37698"/>
    <cellStyle name="Comma 12 2 3 2 4 3 3" xfId="37699"/>
    <cellStyle name="Comma 12 2 3 2 4 4" xfId="37700"/>
    <cellStyle name="Comma 12 2 3 2 4 4 2" xfId="37701"/>
    <cellStyle name="Comma 12 2 3 2 4 5" xfId="37702"/>
    <cellStyle name="Comma 12 2 3 2 4 6" xfId="37703"/>
    <cellStyle name="Comma 12 2 3 2 5" xfId="37704"/>
    <cellStyle name="Comma 12 2 3 2 5 2" xfId="37705"/>
    <cellStyle name="Comma 12 2 3 2 5 2 2" xfId="37706"/>
    <cellStyle name="Comma 12 2 3 2 5 2 3" xfId="37707"/>
    <cellStyle name="Comma 12 2 3 2 5 3" xfId="37708"/>
    <cellStyle name="Comma 12 2 3 2 5 3 2" xfId="37709"/>
    <cellStyle name="Comma 12 2 3 2 5 4" xfId="37710"/>
    <cellStyle name="Comma 12 2 3 2 5 5" xfId="37711"/>
    <cellStyle name="Comma 12 2 3 2 6" xfId="37712"/>
    <cellStyle name="Comma 12 2 3 2 6 2" xfId="37713"/>
    <cellStyle name="Comma 12 2 3 2 6 3" xfId="37714"/>
    <cellStyle name="Comma 12 2 3 2 7" xfId="37715"/>
    <cellStyle name="Comma 12 2 3 2 7 2" xfId="37716"/>
    <cellStyle name="Comma 12 2 3 2 7 3" xfId="37717"/>
    <cellStyle name="Comma 12 2 3 2 8" xfId="37718"/>
    <cellStyle name="Comma 12 2 3 2 8 2" xfId="37719"/>
    <cellStyle name="Comma 12 2 3 2 9" xfId="37720"/>
    <cellStyle name="Comma 12 2 3 3" xfId="37721"/>
    <cellStyle name="Comma 12 2 3 3 2" xfId="37722"/>
    <cellStyle name="Comma 12 2 3 3 2 2" xfId="37723"/>
    <cellStyle name="Comma 12 2 3 3 2 2 2" xfId="37724"/>
    <cellStyle name="Comma 12 2 3 3 2 2 3" xfId="37725"/>
    <cellStyle name="Comma 12 2 3 3 2 3" xfId="37726"/>
    <cellStyle name="Comma 12 2 3 3 2 3 2" xfId="37727"/>
    <cellStyle name="Comma 12 2 3 3 2 3 3" xfId="37728"/>
    <cellStyle name="Comma 12 2 3 3 2 4" xfId="37729"/>
    <cellStyle name="Comma 12 2 3 3 2 4 2" xfId="37730"/>
    <cellStyle name="Comma 12 2 3 3 2 5" xfId="37731"/>
    <cellStyle name="Comma 12 2 3 3 2 6" xfId="37732"/>
    <cellStyle name="Comma 12 2 3 3 3" xfId="37733"/>
    <cellStyle name="Comma 12 2 3 3 3 2" xfId="37734"/>
    <cellStyle name="Comma 12 2 3 3 3 2 2" xfId="37735"/>
    <cellStyle name="Comma 12 2 3 3 3 2 3" xfId="37736"/>
    <cellStyle name="Comma 12 2 3 3 3 3" xfId="37737"/>
    <cellStyle name="Comma 12 2 3 3 3 3 2" xfId="37738"/>
    <cellStyle name="Comma 12 2 3 3 3 3 3" xfId="37739"/>
    <cellStyle name="Comma 12 2 3 3 3 4" xfId="37740"/>
    <cellStyle name="Comma 12 2 3 3 3 4 2" xfId="37741"/>
    <cellStyle name="Comma 12 2 3 3 3 5" xfId="37742"/>
    <cellStyle name="Comma 12 2 3 3 3 6" xfId="37743"/>
    <cellStyle name="Comma 12 2 3 3 4" xfId="37744"/>
    <cellStyle name="Comma 12 2 3 3 4 2" xfId="37745"/>
    <cellStyle name="Comma 12 2 3 3 4 2 2" xfId="37746"/>
    <cellStyle name="Comma 12 2 3 3 4 2 3" xfId="37747"/>
    <cellStyle name="Comma 12 2 3 3 4 3" xfId="37748"/>
    <cellStyle name="Comma 12 2 3 3 4 3 2" xfId="37749"/>
    <cellStyle name="Comma 12 2 3 3 4 4" xfId="37750"/>
    <cellStyle name="Comma 12 2 3 3 4 5" xfId="37751"/>
    <cellStyle name="Comma 12 2 3 3 5" xfId="37752"/>
    <cellStyle name="Comma 12 2 3 3 5 2" xfId="37753"/>
    <cellStyle name="Comma 12 2 3 3 5 3" xfId="37754"/>
    <cellStyle name="Comma 12 2 3 3 6" xfId="37755"/>
    <cellStyle name="Comma 12 2 3 3 6 2" xfId="37756"/>
    <cellStyle name="Comma 12 2 3 3 6 3" xfId="37757"/>
    <cellStyle name="Comma 12 2 3 3 7" xfId="37758"/>
    <cellStyle name="Comma 12 2 3 3 7 2" xfId="37759"/>
    <cellStyle name="Comma 12 2 3 3 8" xfId="37760"/>
    <cellStyle name="Comma 12 2 3 3 9" xfId="37761"/>
    <cellStyle name="Comma 12 2 3 4" xfId="37762"/>
    <cellStyle name="Comma 12 2 3 4 2" xfId="37763"/>
    <cellStyle name="Comma 12 2 3 4 2 2" xfId="37764"/>
    <cellStyle name="Comma 12 2 3 4 2 2 2" xfId="37765"/>
    <cellStyle name="Comma 12 2 3 4 2 2 3" xfId="37766"/>
    <cellStyle name="Comma 12 2 3 4 2 3" xfId="37767"/>
    <cellStyle name="Comma 12 2 3 4 2 3 2" xfId="37768"/>
    <cellStyle name="Comma 12 2 3 4 2 3 3" xfId="37769"/>
    <cellStyle name="Comma 12 2 3 4 2 4" xfId="37770"/>
    <cellStyle name="Comma 12 2 3 4 2 4 2" xfId="37771"/>
    <cellStyle name="Comma 12 2 3 4 2 5" xfId="37772"/>
    <cellStyle name="Comma 12 2 3 4 2 6" xfId="37773"/>
    <cellStyle name="Comma 12 2 3 4 3" xfId="37774"/>
    <cellStyle name="Comma 12 2 3 4 3 2" xfId="37775"/>
    <cellStyle name="Comma 12 2 3 4 3 2 2" xfId="37776"/>
    <cellStyle name="Comma 12 2 3 4 3 2 3" xfId="37777"/>
    <cellStyle name="Comma 12 2 3 4 3 3" xfId="37778"/>
    <cellStyle name="Comma 12 2 3 4 3 3 2" xfId="37779"/>
    <cellStyle name="Comma 12 2 3 4 3 3 3" xfId="37780"/>
    <cellStyle name="Comma 12 2 3 4 3 4" xfId="37781"/>
    <cellStyle name="Comma 12 2 3 4 3 4 2" xfId="37782"/>
    <cellStyle name="Comma 12 2 3 4 3 5" xfId="37783"/>
    <cellStyle name="Comma 12 2 3 4 3 6" xfId="37784"/>
    <cellStyle name="Comma 12 2 3 4 4" xfId="37785"/>
    <cellStyle name="Comma 12 2 3 4 4 2" xfId="37786"/>
    <cellStyle name="Comma 12 2 3 4 4 2 2" xfId="37787"/>
    <cellStyle name="Comma 12 2 3 4 4 2 3" xfId="37788"/>
    <cellStyle name="Comma 12 2 3 4 4 3" xfId="37789"/>
    <cellStyle name="Comma 12 2 3 4 4 3 2" xfId="37790"/>
    <cellStyle name="Comma 12 2 3 4 4 4" xfId="37791"/>
    <cellStyle name="Comma 12 2 3 4 4 5" xfId="37792"/>
    <cellStyle name="Comma 12 2 3 4 5" xfId="37793"/>
    <cellStyle name="Comma 12 2 3 4 5 2" xfId="37794"/>
    <cellStyle name="Comma 12 2 3 4 5 3" xfId="37795"/>
    <cellStyle name="Comma 12 2 3 4 6" xfId="37796"/>
    <cellStyle name="Comma 12 2 3 4 6 2" xfId="37797"/>
    <cellStyle name="Comma 12 2 3 4 6 3" xfId="37798"/>
    <cellStyle name="Comma 12 2 3 4 7" xfId="37799"/>
    <cellStyle name="Comma 12 2 3 4 7 2" xfId="37800"/>
    <cellStyle name="Comma 12 2 3 4 8" xfId="37801"/>
    <cellStyle name="Comma 12 2 3 4 9" xfId="37802"/>
    <cellStyle name="Comma 12 2 3 5" xfId="37803"/>
    <cellStyle name="Comma 12 2 3 5 2" xfId="37804"/>
    <cellStyle name="Comma 12 2 3 5 2 2" xfId="37805"/>
    <cellStyle name="Comma 12 2 3 5 2 3" xfId="37806"/>
    <cellStyle name="Comma 12 2 3 5 3" xfId="37807"/>
    <cellStyle name="Comma 12 2 3 5 3 2" xfId="37808"/>
    <cellStyle name="Comma 12 2 3 5 3 3" xfId="37809"/>
    <cellStyle name="Comma 12 2 3 5 4" xfId="37810"/>
    <cellStyle name="Comma 12 2 3 5 4 2" xfId="37811"/>
    <cellStyle name="Comma 12 2 3 5 5" xfId="37812"/>
    <cellStyle name="Comma 12 2 3 5 6" xfId="37813"/>
    <cellStyle name="Comma 12 2 3 6" xfId="37814"/>
    <cellStyle name="Comma 12 2 3 6 2" xfId="37815"/>
    <cellStyle name="Comma 12 2 3 6 2 2" xfId="37816"/>
    <cellStyle name="Comma 12 2 3 6 2 3" xfId="37817"/>
    <cellStyle name="Comma 12 2 3 6 3" xfId="37818"/>
    <cellStyle name="Comma 12 2 3 6 3 2" xfId="37819"/>
    <cellStyle name="Comma 12 2 3 6 3 3" xfId="37820"/>
    <cellStyle name="Comma 12 2 3 6 4" xfId="37821"/>
    <cellStyle name="Comma 12 2 3 6 4 2" xfId="37822"/>
    <cellStyle name="Comma 12 2 3 6 5" xfId="37823"/>
    <cellStyle name="Comma 12 2 3 6 6" xfId="37824"/>
    <cellStyle name="Comma 12 2 3 7" xfId="37825"/>
    <cellStyle name="Comma 12 2 3 7 2" xfId="37826"/>
    <cellStyle name="Comma 12 2 3 7 2 2" xfId="37827"/>
    <cellStyle name="Comma 12 2 3 7 2 3" xfId="37828"/>
    <cellStyle name="Comma 12 2 3 7 3" xfId="37829"/>
    <cellStyle name="Comma 12 2 3 7 3 2" xfId="37830"/>
    <cellStyle name="Comma 12 2 3 7 4" xfId="37831"/>
    <cellStyle name="Comma 12 2 3 7 5" xfId="37832"/>
    <cellStyle name="Comma 12 2 3 8" xfId="37833"/>
    <cellStyle name="Comma 12 2 3 8 2" xfId="37834"/>
    <cellStyle name="Comma 12 2 3 8 3" xfId="37835"/>
    <cellStyle name="Comma 12 2 3 9" xfId="37836"/>
    <cellStyle name="Comma 12 2 3 9 2" xfId="37837"/>
    <cellStyle name="Comma 12 2 3 9 3" xfId="37838"/>
    <cellStyle name="Comma 12 2 4" xfId="37839"/>
    <cellStyle name="Comma 12 2 4 10" xfId="37840"/>
    <cellStyle name="Comma 12 2 4 2" xfId="37841"/>
    <cellStyle name="Comma 12 2 4 2 2" xfId="37842"/>
    <cellStyle name="Comma 12 2 4 2 2 2" xfId="37843"/>
    <cellStyle name="Comma 12 2 4 2 2 2 2" xfId="37844"/>
    <cellStyle name="Comma 12 2 4 2 2 2 3" xfId="37845"/>
    <cellStyle name="Comma 12 2 4 2 2 3" xfId="37846"/>
    <cellStyle name="Comma 12 2 4 2 2 3 2" xfId="37847"/>
    <cellStyle name="Comma 12 2 4 2 2 3 3" xfId="37848"/>
    <cellStyle name="Comma 12 2 4 2 2 4" xfId="37849"/>
    <cellStyle name="Comma 12 2 4 2 2 4 2" xfId="37850"/>
    <cellStyle name="Comma 12 2 4 2 2 5" xfId="37851"/>
    <cellStyle name="Comma 12 2 4 2 2 6" xfId="37852"/>
    <cellStyle name="Comma 12 2 4 2 3" xfId="37853"/>
    <cellStyle name="Comma 12 2 4 2 3 2" xfId="37854"/>
    <cellStyle name="Comma 12 2 4 2 3 2 2" xfId="37855"/>
    <cellStyle name="Comma 12 2 4 2 3 2 3" xfId="37856"/>
    <cellStyle name="Comma 12 2 4 2 3 3" xfId="37857"/>
    <cellStyle name="Comma 12 2 4 2 3 3 2" xfId="37858"/>
    <cellStyle name="Comma 12 2 4 2 3 3 3" xfId="37859"/>
    <cellStyle name="Comma 12 2 4 2 3 4" xfId="37860"/>
    <cellStyle name="Comma 12 2 4 2 3 4 2" xfId="37861"/>
    <cellStyle name="Comma 12 2 4 2 3 5" xfId="37862"/>
    <cellStyle name="Comma 12 2 4 2 3 6" xfId="37863"/>
    <cellStyle name="Comma 12 2 4 2 4" xfId="37864"/>
    <cellStyle name="Comma 12 2 4 2 4 2" xfId="37865"/>
    <cellStyle name="Comma 12 2 4 2 4 2 2" xfId="37866"/>
    <cellStyle name="Comma 12 2 4 2 4 2 3" xfId="37867"/>
    <cellStyle name="Comma 12 2 4 2 4 3" xfId="37868"/>
    <cellStyle name="Comma 12 2 4 2 4 3 2" xfId="37869"/>
    <cellStyle name="Comma 12 2 4 2 4 4" xfId="37870"/>
    <cellStyle name="Comma 12 2 4 2 4 5" xfId="37871"/>
    <cellStyle name="Comma 12 2 4 2 5" xfId="37872"/>
    <cellStyle name="Comma 12 2 4 2 5 2" xfId="37873"/>
    <cellStyle name="Comma 12 2 4 2 5 3" xfId="37874"/>
    <cellStyle name="Comma 12 2 4 2 6" xfId="37875"/>
    <cellStyle name="Comma 12 2 4 2 6 2" xfId="37876"/>
    <cellStyle name="Comma 12 2 4 2 6 3" xfId="37877"/>
    <cellStyle name="Comma 12 2 4 2 7" xfId="37878"/>
    <cellStyle name="Comma 12 2 4 2 7 2" xfId="37879"/>
    <cellStyle name="Comma 12 2 4 2 8" xfId="37880"/>
    <cellStyle name="Comma 12 2 4 2 9" xfId="37881"/>
    <cellStyle name="Comma 12 2 4 3" xfId="37882"/>
    <cellStyle name="Comma 12 2 4 3 2" xfId="37883"/>
    <cellStyle name="Comma 12 2 4 3 2 2" xfId="37884"/>
    <cellStyle name="Comma 12 2 4 3 2 3" xfId="37885"/>
    <cellStyle name="Comma 12 2 4 3 3" xfId="37886"/>
    <cellStyle name="Comma 12 2 4 3 3 2" xfId="37887"/>
    <cellStyle name="Comma 12 2 4 3 3 3" xfId="37888"/>
    <cellStyle name="Comma 12 2 4 3 4" xfId="37889"/>
    <cellStyle name="Comma 12 2 4 3 4 2" xfId="37890"/>
    <cellStyle name="Comma 12 2 4 3 5" xfId="37891"/>
    <cellStyle name="Comma 12 2 4 3 6" xfId="37892"/>
    <cellStyle name="Comma 12 2 4 4" xfId="37893"/>
    <cellStyle name="Comma 12 2 4 4 2" xfId="37894"/>
    <cellStyle name="Comma 12 2 4 4 2 2" xfId="37895"/>
    <cellStyle name="Comma 12 2 4 4 2 3" xfId="37896"/>
    <cellStyle name="Comma 12 2 4 4 3" xfId="37897"/>
    <cellStyle name="Comma 12 2 4 4 3 2" xfId="37898"/>
    <cellStyle name="Comma 12 2 4 4 3 3" xfId="37899"/>
    <cellStyle name="Comma 12 2 4 4 4" xfId="37900"/>
    <cellStyle name="Comma 12 2 4 4 4 2" xfId="37901"/>
    <cellStyle name="Comma 12 2 4 4 5" xfId="37902"/>
    <cellStyle name="Comma 12 2 4 4 6" xfId="37903"/>
    <cellStyle name="Comma 12 2 4 5" xfId="37904"/>
    <cellStyle name="Comma 12 2 4 5 2" xfId="37905"/>
    <cellStyle name="Comma 12 2 4 5 2 2" xfId="37906"/>
    <cellStyle name="Comma 12 2 4 5 2 3" xfId="37907"/>
    <cellStyle name="Comma 12 2 4 5 3" xfId="37908"/>
    <cellStyle name="Comma 12 2 4 5 3 2" xfId="37909"/>
    <cellStyle name="Comma 12 2 4 5 4" xfId="37910"/>
    <cellStyle name="Comma 12 2 4 5 5" xfId="37911"/>
    <cellStyle name="Comma 12 2 4 6" xfId="37912"/>
    <cellStyle name="Comma 12 2 4 6 2" xfId="37913"/>
    <cellStyle name="Comma 12 2 4 6 3" xfId="37914"/>
    <cellStyle name="Comma 12 2 4 7" xfId="37915"/>
    <cellStyle name="Comma 12 2 4 7 2" xfId="37916"/>
    <cellStyle name="Comma 12 2 4 7 3" xfId="37917"/>
    <cellStyle name="Comma 12 2 4 8" xfId="37918"/>
    <cellStyle name="Comma 12 2 4 8 2" xfId="37919"/>
    <cellStyle name="Comma 12 2 4 9" xfId="37920"/>
    <cellStyle name="Comma 12 2 5" xfId="37921"/>
    <cellStyle name="Comma 12 2 5 2" xfId="37922"/>
    <cellStyle name="Comma 12 2 5 2 2" xfId="37923"/>
    <cellStyle name="Comma 12 2 5 2 2 2" xfId="37924"/>
    <cellStyle name="Comma 12 2 5 2 2 3" xfId="37925"/>
    <cellStyle name="Comma 12 2 5 2 3" xfId="37926"/>
    <cellStyle name="Comma 12 2 5 2 3 2" xfId="37927"/>
    <cellStyle name="Comma 12 2 5 2 3 3" xfId="37928"/>
    <cellStyle name="Comma 12 2 5 2 4" xfId="37929"/>
    <cellStyle name="Comma 12 2 5 2 4 2" xfId="37930"/>
    <cellStyle name="Comma 12 2 5 2 5" xfId="37931"/>
    <cellStyle name="Comma 12 2 5 2 6" xfId="37932"/>
    <cellStyle name="Comma 12 2 5 3" xfId="37933"/>
    <cellStyle name="Comma 12 2 5 3 2" xfId="37934"/>
    <cellStyle name="Comma 12 2 5 3 2 2" xfId="37935"/>
    <cellStyle name="Comma 12 2 5 3 2 3" xfId="37936"/>
    <cellStyle name="Comma 12 2 5 3 3" xfId="37937"/>
    <cellStyle name="Comma 12 2 5 3 3 2" xfId="37938"/>
    <cellStyle name="Comma 12 2 5 3 3 3" xfId="37939"/>
    <cellStyle name="Comma 12 2 5 3 4" xfId="37940"/>
    <cellStyle name="Comma 12 2 5 3 4 2" xfId="37941"/>
    <cellStyle name="Comma 12 2 5 3 5" xfId="37942"/>
    <cellStyle name="Comma 12 2 5 3 6" xfId="37943"/>
    <cellStyle name="Comma 12 2 5 4" xfId="37944"/>
    <cellStyle name="Comma 12 2 5 4 2" xfId="37945"/>
    <cellStyle name="Comma 12 2 5 4 2 2" xfId="37946"/>
    <cellStyle name="Comma 12 2 5 4 2 3" xfId="37947"/>
    <cellStyle name="Comma 12 2 5 4 3" xfId="37948"/>
    <cellStyle name="Comma 12 2 5 4 3 2" xfId="37949"/>
    <cellStyle name="Comma 12 2 5 4 4" xfId="37950"/>
    <cellStyle name="Comma 12 2 5 4 5" xfId="37951"/>
    <cellStyle name="Comma 12 2 5 5" xfId="37952"/>
    <cellStyle name="Comma 12 2 5 5 2" xfId="37953"/>
    <cellStyle name="Comma 12 2 5 5 3" xfId="37954"/>
    <cellStyle name="Comma 12 2 5 6" xfId="37955"/>
    <cellStyle name="Comma 12 2 5 6 2" xfId="37956"/>
    <cellStyle name="Comma 12 2 5 6 3" xfId="37957"/>
    <cellStyle name="Comma 12 2 5 7" xfId="37958"/>
    <cellStyle name="Comma 12 2 5 7 2" xfId="37959"/>
    <cellStyle name="Comma 12 2 5 8" xfId="37960"/>
    <cellStyle name="Comma 12 2 5 9" xfId="37961"/>
    <cellStyle name="Comma 12 2 6" xfId="37962"/>
    <cellStyle name="Comma 12 2 6 2" xfId="37963"/>
    <cellStyle name="Comma 12 2 6 2 2" xfId="37964"/>
    <cellStyle name="Comma 12 2 6 2 2 2" xfId="37965"/>
    <cellStyle name="Comma 12 2 6 2 2 3" xfId="37966"/>
    <cellStyle name="Comma 12 2 6 2 3" xfId="37967"/>
    <cellStyle name="Comma 12 2 6 2 3 2" xfId="37968"/>
    <cellStyle name="Comma 12 2 6 2 3 3" xfId="37969"/>
    <cellStyle name="Comma 12 2 6 2 4" xfId="37970"/>
    <cellStyle name="Comma 12 2 6 2 4 2" xfId="37971"/>
    <cellStyle name="Comma 12 2 6 2 5" xfId="37972"/>
    <cellStyle name="Comma 12 2 6 2 6" xfId="37973"/>
    <cellStyle name="Comma 12 2 6 3" xfId="37974"/>
    <cellStyle name="Comma 12 2 6 3 2" xfId="37975"/>
    <cellStyle name="Comma 12 2 6 3 2 2" xfId="37976"/>
    <cellStyle name="Comma 12 2 6 3 2 3" xfId="37977"/>
    <cellStyle name="Comma 12 2 6 3 3" xfId="37978"/>
    <cellStyle name="Comma 12 2 6 3 3 2" xfId="37979"/>
    <cellStyle name="Comma 12 2 6 3 3 3" xfId="37980"/>
    <cellStyle name="Comma 12 2 6 3 4" xfId="37981"/>
    <cellStyle name="Comma 12 2 6 3 4 2" xfId="37982"/>
    <cellStyle name="Comma 12 2 6 3 5" xfId="37983"/>
    <cellStyle name="Comma 12 2 6 3 6" xfId="37984"/>
    <cellStyle name="Comma 12 2 6 4" xfId="37985"/>
    <cellStyle name="Comma 12 2 6 4 2" xfId="37986"/>
    <cellStyle name="Comma 12 2 6 4 2 2" xfId="37987"/>
    <cellStyle name="Comma 12 2 6 4 2 3" xfId="37988"/>
    <cellStyle name="Comma 12 2 6 4 3" xfId="37989"/>
    <cellStyle name="Comma 12 2 6 4 3 2" xfId="37990"/>
    <cellStyle name="Comma 12 2 6 4 4" xfId="37991"/>
    <cellStyle name="Comma 12 2 6 4 5" xfId="37992"/>
    <cellStyle name="Comma 12 2 6 5" xfId="37993"/>
    <cellStyle name="Comma 12 2 6 5 2" xfId="37994"/>
    <cellStyle name="Comma 12 2 6 5 3" xfId="37995"/>
    <cellStyle name="Comma 12 2 6 6" xfId="37996"/>
    <cellStyle name="Comma 12 2 6 6 2" xfId="37997"/>
    <cellStyle name="Comma 12 2 6 6 3" xfId="37998"/>
    <cellStyle name="Comma 12 2 6 7" xfId="37999"/>
    <cellStyle name="Comma 12 2 6 7 2" xfId="38000"/>
    <cellStyle name="Comma 12 2 6 8" xfId="38001"/>
    <cellStyle name="Comma 12 2 6 9" xfId="38002"/>
    <cellStyle name="Comma 12 2 7" xfId="38003"/>
    <cellStyle name="Comma 12 2 7 2" xfId="38004"/>
    <cellStyle name="Comma 12 2 7 2 2" xfId="38005"/>
    <cellStyle name="Comma 12 2 7 2 3" xfId="38006"/>
    <cellStyle name="Comma 12 2 7 3" xfId="38007"/>
    <cellStyle name="Comma 12 2 7 3 2" xfId="38008"/>
    <cellStyle name="Comma 12 2 7 3 3" xfId="38009"/>
    <cellStyle name="Comma 12 2 7 4" xfId="38010"/>
    <cellStyle name="Comma 12 2 7 4 2" xfId="38011"/>
    <cellStyle name="Comma 12 2 7 5" xfId="38012"/>
    <cellStyle name="Comma 12 2 7 6" xfId="38013"/>
    <cellStyle name="Comma 12 2 8" xfId="38014"/>
    <cellStyle name="Comma 12 2 8 2" xfId="38015"/>
    <cellStyle name="Comma 12 2 8 2 2" xfId="38016"/>
    <cellStyle name="Comma 12 2 8 2 3" xfId="38017"/>
    <cellStyle name="Comma 12 2 8 3" xfId="38018"/>
    <cellStyle name="Comma 12 2 8 3 2" xfId="38019"/>
    <cellStyle name="Comma 12 2 8 3 3" xfId="38020"/>
    <cellStyle name="Comma 12 2 8 4" xfId="38021"/>
    <cellStyle name="Comma 12 2 8 4 2" xfId="38022"/>
    <cellStyle name="Comma 12 2 8 5" xfId="38023"/>
    <cellStyle name="Comma 12 2 8 6" xfId="38024"/>
    <cellStyle name="Comma 12 2 9" xfId="38025"/>
    <cellStyle name="Comma 12 2 9 2" xfId="38026"/>
    <cellStyle name="Comma 12 2 9 2 2" xfId="38027"/>
    <cellStyle name="Comma 12 2 9 2 3" xfId="38028"/>
    <cellStyle name="Comma 12 2 9 3" xfId="38029"/>
    <cellStyle name="Comma 12 2 9 3 2" xfId="38030"/>
    <cellStyle name="Comma 12 2 9 4" xfId="38031"/>
    <cellStyle name="Comma 12 2 9 5" xfId="38032"/>
    <cellStyle name="Comma 12 3" xfId="9446"/>
    <cellStyle name="Comma 12 3 10" xfId="38033"/>
    <cellStyle name="Comma 12 3 10 2" xfId="38034"/>
    <cellStyle name="Comma 12 3 10 3" xfId="38035"/>
    <cellStyle name="Comma 12 3 11" xfId="38036"/>
    <cellStyle name="Comma 12 3 11 2" xfId="38037"/>
    <cellStyle name="Comma 12 3 12" xfId="38038"/>
    <cellStyle name="Comma 12 3 13" xfId="38039"/>
    <cellStyle name="Comma 12 3 2" xfId="9447"/>
    <cellStyle name="Comma 12 3 2 10" xfId="38040"/>
    <cellStyle name="Comma 12 3 2 10 2" xfId="38041"/>
    <cellStyle name="Comma 12 3 2 11" xfId="38042"/>
    <cellStyle name="Comma 12 3 2 12" xfId="38043"/>
    <cellStyle name="Comma 12 3 2 2" xfId="38044"/>
    <cellStyle name="Comma 12 3 2 2 10" xfId="38045"/>
    <cellStyle name="Comma 12 3 2 2 2" xfId="38046"/>
    <cellStyle name="Comma 12 3 2 2 2 2" xfId="38047"/>
    <cellStyle name="Comma 12 3 2 2 2 2 2" xfId="38048"/>
    <cellStyle name="Comma 12 3 2 2 2 2 2 2" xfId="38049"/>
    <cellStyle name="Comma 12 3 2 2 2 2 2 3" xfId="38050"/>
    <cellStyle name="Comma 12 3 2 2 2 2 3" xfId="38051"/>
    <cellStyle name="Comma 12 3 2 2 2 2 3 2" xfId="38052"/>
    <cellStyle name="Comma 12 3 2 2 2 2 3 3" xfId="38053"/>
    <cellStyle name="Comma 12 3 2 2 2 2 4" xfId="38054"/>
    <cellStyle name="Comma 12 3 2 2 2 2 4 2" xfId="38055"/>
    <cellStyle name="Comma 12 3 2 2 2 2 5" xfId="38056"/>
    <cellStyle name="Comma 12 3 2 2 2 2 6" xfId="38057"/>
    <cellStyle name="Comma 12 3 2 2 2 3" xfId="38058"/>
    <cellStyle name="Comma 12 3 2 2 2 3 2" xfId="38059"/>
    <cellStyle name="Comma 12 3 2 2 2 3 2 2" xfId="38060"/>
    <cellStyle name="Comma 12 3 2 2 2 3 2 3" xfId="38061"/>
    <cellStyle name="Comma 12 3 2 2 2 3 3" xfId="38062"/>
    <cellStyle name="Comma 12 3 2 2 2 3 3 2" xfId="38063"/>
    <cellStyle name="Comma 12 3 2 2 2 3 3 3" xfId="38064"/>
    <cellStyle name="Comma 12 3 2 2 2 3 4" xfId="38065"/>
    <cellStyle name="Comma 12 3 2 2 2 3 4 2" xfId="38066"/>
    <cellStyle name="Comma 12 3 2 2 2 3 5" xfId="38067"/>
    <cellStyle name="Comma 12 3 2 2 2 3 6" xfId="38068"/>
    <cellStyle name="Comma 12 3 2 2 2 4" xfId="38069"/>
    <cellStyle name="Comma 12 3 2 2 2 4 2" xfId="38070"/>
    <cellStyle name="Comma 12 3 2 2 2 4 2 2" xfId="38071"/>
    <cellStyle name="Comma 12 3 2 2 2 4 2 3" xfId="38072"/>
    <cellStyle name="Comma 12 3 2 2 2 4 3" xfId="38073"/>
    <cellStyle name="Comma 12 3 2 2 2 4 3 2" xfId="38074"/>
    <cellStyle name="Comma 12 3 2 2 2 4 4" xfId="38075"/>
    <cellStyle name="Comma 12 3 2 2 2 4 5" xfId="38076"/>
    <cellStyle name="Comma 12 3 2 2 2 5" xfId="38077"/>
    <cellStyle name="Comma 12 3 2 2 2 5 2" xfId="38078"/>
    <cellStyle name="Comma 12 3 2 2 2 5 3" xfId="38079"/>
    <cellStyle name="Comma 12 3 2 2 2 6" xfId="38080"/>
    <cellStyle name="Comma 12 3 2 2 2 6 2" xfId="38081"/>
    <cellStyle name="Comma 12 3 2 2 2 6 3" xfId="38082"/>
    <cellStyle name="Comma 12 3 2 2 2 7" xfId="38083"/>
    <cellStyle name="Comma 12 3 2 2 2 7 2" xfId="38084"/>
    <cellStyle name="Comma 12 3 2 2 2 8" xfId="38085"/>
    <cellStyle name="Comma 12 3 2 2 2 9" xfId="38086"/>
    <cellStyle name="Comma 12 3 2 2 3" xfId="38087"/>
    <cellStyle name="Comma 12 3 2 2 3 2" xfId="38088"/>
    <cellStyle name="Comma 12 3 2 2 3 2 2" xfId="38089"/>
    <cellStyle name="Comma 12 3 2 2 3 2 3" xfId="38090"/>
    <cellStyle name="Comma 12 3 2 2 3 3" xfId="38091"/>
    <cellStyle name="Comma 12 3 2 2 3 3 2" xfId="38092"/>
    <cellStyle name="Comma 12 3 2 2 3 3 3" xfId="38093"/>
    <cellStyle name="Comma 12 3 2 2 3 4" xfId="38094"/>
    <cellStyle name="Comma 12 3 2 2 3 4 2" xfId="38095"/>
    <cellStyle name="Comma 12 3 2 2 3 5" xfId="38096"/>
    <cellStyle name="Comma 12 3 2 2 3 6" xfId="38097"/>
    <cellStyle name="Comma 12 3 2 2 4" xfId="38098"/>
    <cellStyle name="Comma 12 3 2 2 4 2" xfId="38099"/>
    <cellStyle name="Comma 12 3 2 2 4 2 2" xfId="38100"/>
    <cellStyle name="Comma 12 3 2 2 4 2 3" xfId="38101"/>
    <cellStyle name="Comma 12 3 2 2 4 3" xfId="38102"/>
    <cellStyle name="Comma 12 3 2 2 4 3 2" xfId="38103"/>
    <cellStyle name="Comma 12 3 2 2 4 3 3" xfId="38104"/>
    <cellStyle name="Comma 12 3 2 2 4 4" xfId="38105"/>
    <cellStyle name="Comma 12 3 2 2 4 4 2" xfId="38106"/>
    <cellStyle name="Comma 12 3 2 2 4 5" xfId="38107"/>
    <cellStyle name="Comma 12 3 2 2 4 6" xfId="38108"/>
    <cellStyle name="Comma 12 3 2 2 5" xfId="38109"/>
    <cellStyle name="Comma 12 3 2 2 5 2" xfId="38110"/>
    <cellStyle name="Comma 12 3 2 2 5 2 2" xfId="38111"/>
    <cellStyle name="Comma 12 3 2 2 5 2 3" xfId="38112"/>
    <cellStyle name="Comma 12 3 2 2 5 3" xfId="38113"/>
    <cellStyle name="Comma 12 3 2 2 5 3 2" xfId="38114"/>
    <cellStyle name="Comma 12 3 2 2 5 4" xfId="38115"/>
    <cellStyle name="Comma 12 3 2 2 5 5" xfId="38116"/>
    <cellStyle name="Comma 12 3 2 2 6" xfId="38117"/>
    <cellStyle name="Comma 12 3 2 2 6 2" xfId="38118"/>
    <cellStyle name="Comma 12 3 2 2 6 3" xfId="38119"/>
    <cellStyle name="Comma 12 3 2 2 7" xfId="38120"/>
    <cellStyle name="Comma 12 3 2 2 7 2" xfId="38121"/>
    <cellStyle name="Comma 12 3 2 2 7 3" xfId="38122"/>
    <cellStyle name="Comma 12 3 2 2 8" xfId="38123"/>
    <cellStyle name="Comma 12 3 2 2 8 2" xfId="38124"/>
    <cellStyle name="Comma 12 3 2 2 9" xfId="38125"/>
    <cellStyle name="Comma 12 3 2 3" xfId="38126"/>
    <cellStyle name="Comma 12 3 2 3 2" xfId="38127"/>
    <cellStyle name="Comma 12 3 2 3 2 2" xfId="38128"/>
    <cellStyle name="Comma 12 3 2 3 2 2 2" xfId="38129"/>
    <cellStyle name="Comma 12 3 2 3 2 2 3" xfId="38130"/>
    <cellStyle name="Comma 12 3 2 3 2 3" xfId="38131"/>
    <cellStyle name="Comma 12 3 2 3 2 3 2" xfId="38132"/>
    <cellStyle name="Comma 12 3 2 3 2 3 3" xfId="38133"/>
    <cellStyle name="Comma 12 3 2 3 2 4" xfId="38134"/>
    <cellStyle name="Comma 12 3 2 3 2 4 2" xfId="38135"/>
    <cellStyle name="Comma 12 3 2 3 2 5" xfId="38136"/>
    <cellStyle name="Comma 12 3 2 3 2 6" xfId="38137"/>
    <cellStyle name="Comma 12 3 2 3 3" xfId="38138"/>
    <cellStyle name="Comma 12 3 2 3 3 2" xfId="38139"/>
    <cellStyle name="Comma 12 3 2 3 3 2 2" xfId="38140"/>
    <cellStyle name="Comma 12 3 2 3 3 2 3" xfId="38141"/>
    <cellStyle name="Comma 12 3 2 3 3 3" xfId="38142"/>
    <cellStyle name="Comma 12 3 2 3 3 3 2" xfId="38143"/>
    <cellStyle name="Comma 12 3 2 3 3 3 3" xfId="38144"/>
    <cellStyle name="Comma 12 3 2 3 3 4" xfId="38145"/>
    <cellStyle name="Comma 12 3 2 3 3 4 2" xfId="38146"/>
    <cellStyle name="Comma 12 3 2 3 3 5" xfId="38147"/>
    <cellStyle name="Comma 12 3 2 3 3 6" xfId="38148"/>
    <cellStyle name="Comma 12 3 2 3 4" xfId="38149"/>
    <cellStyle name="Comma 12 3 2 3 4 2" xfId="38150"/>
    <cellStyle name="Comma 12 3 2 3 4 2 2" xfId="38151"/>
    <cellStyle name="Comma 12 3 2 3 4 2 3" xfId="38152"/>
    <cellStyle name="Comma 12 3 2 3 4 3" xfId="38153"/>
    <cellStyle name="Comma 12 3 2 3 4 3 2" xfId="38154"/>
    <cellStyle name="Comma 12 3 2 3 4 4" xfId="38155"/>
    <cellStyle name="Comma 12 3 2 3 4 5" xfId="38156"/>
    <cellStyle name="Comma 12 3 2 3 5" xfId="38157"/>
    <cellStyle name="Comma 12 3 2 3 5 2" xfId="38158"/>
    <cellStyle name="Comma 12 3 2 3 5 3" xfId="38159"/>
    <cellStyle name="Comma 12 3 2 3 6" xfId="38160"/>
    <cellStyle name="Comma 12 3 2 3 6 2" xfId="38161"/>
    <cellStyle name="Comma 12 3 2 3 6 3" xfId="38162"/>
    <cellStyle name="Comma 12 3 2 3 7" xfId="38163"/>
    <cellStyle name="Comma 12 3 2 3 7 2" xfId="38164"/>
    <cellStyle name="Comma 12 3 2 3 8" xfId="38165"/>
    <cellStyle name="Comma 12 3 2 3 9" xfId="38166"/>
    <cellStyle name="Comma 12 3 2 4" xfId="38167"/>
    <cellStyle name="Comma 12 3 2 4 2" xfId="38168"/>
    <cellStyle name="Comma 12 3 2 4 2 2" xfId="38169"/>
    <cellStyle name="Comma 12 3 2 4 2 2 2" xfId="38170"/>
    <cellStyle name="Comma 12 3 2 4 2 2 3" xfId="38171"/>
    <cellStyle name="Comma 12 3 2 4 2 3" xfId="38172"/>
    <cellStyle name="Comma 12 3 2 4 2 3 2" xfId="38173"/>
    <cellStyle name="Comma 12 3 2 4 2 3 3" xfId="38174"/>
    <cellStyle name="Comma 12 3 2 4 2 4" xfId="38175"/>
    <cellStyle name="Comma 12 3 2 4 2 4 2" xfId="38176"/>
    <cellStyle name="Comma 12 3 2 4 2 5" xfId="38177"/>
    <cellStyle name="Comma 12 3 2 4 2 6" xfId="38178"/>
    <cellStyle name="Comma 12 3 2 4 3" xfId="38179"/>
    <cellStyle name="Comma 12 3 2 4 3 2" xfId="38180"/>
    <cellStyle name="Comma 12 3 2 4 3 2 2" xfId="38181"/>
    <cellStyle name="Comma 12 3 2 4 3 2 3" xfId="38182"/>
    <cellStyle name="Comma 12 3 2 4 3 3" xfId="38183"/>
    <cellStyle name="Comma 12 3 2 4 3 3 2" xfId="38184"/>
    <cellStyle name="Comma 12 3 2 4 3 3 3" xfId="38185"/>
    <cellStyle name="Comma 12 3 2 4 3 4" xfId="38186"/>
    <cellStyle name="Comma 12 3 2 4 3 4 2" xfId="38187"/>
    <cellStyle name="Comma 12 3 2 4 3 5" xfId="38188"/>
    <cellStyle name="Comma 12 3 2 4 3 6" xfId="38189"/>
    <cellStyle name="Comma 12 3 2 4 4" xfId="38190"/>
    <cellStyle name="Comma 12 3 2 4 4 2" xfId="38191"/>
    <cellStyle name="Comma 12 3 2 4 4 2 2" xfId="38192"/>
    <cellStyle name="Comma 12 3 2 4 4 2 3" xfId="38193"/>
    <cellStyle name="Comma 12 3 2 4 4 3" xfId="38194"/>
    <cellStyle name="Comma 12 3 2 4 4 3 2" xfId="38195"/>
    <cellStyle name="Comma 12 3 2 4 4 4" xfId="38196"/>
    <cellStyle name="Comma 12 3 2 4 4 5" xfId="38197"/>
    <cellStyle name="Comma 12 3 2 4 5" xfId="38198"/>
    <cellStyle name="Comma 12 3 2 4 5 2" xfId="38199"/>
    <cellStyle name="Comma 12 3 2 4 5 3" xfId="38200"/>
    <cellStyle name="Comma 12 3 2 4 6" xfId="38201"/>
    <cellStyle name="Comma 12 3 2 4 6 2" xfId="38202"/>
    <cellStyle name="Comma 12 3 2 4 6 3" xfId="38203"/>
    <cellStyle name="Comma 12 3 2 4 7" xfId="38204"/>
    <cellStyle name="Comma 12 3 2 4 7 2" xfId="38205"/>
    <cellStyle name="Comma 12 3 2 4 8" xfId="38206"/>
    <cellStyle name="Comma 12 3 2 4 9" xfId="38207"/>
    <cellStyle name="Comma 12 3 2 5" xfId="38208"/>
    <cellStyle name="Comma 12 3 2 5 2" xfId="38209"/>
    <cellStyle name="Comma 12 3 2 5 2 2" xfId="38210"/>
    <cellStyle name="Comma 12 3 2 5 2 3" xfId="38211"/>
    <cellStyle name="Comma 12 3 2 5 3" xfId="38212"/>
    <cellStyle name="Comma 12 3 2 5 3 2" xfId="38213"/>
    <cellStyle name="Comma 12 3 2 5 3 3" xfId="38214"/>
    <cellStyle name="Comma 12 3 2 5 4" xfId="38215"/>
    <cellStyle name="Comma 12 3 2 5 4 2" xfId="38216"/>
    <cellStyle name="Comma 12 3 2 5 5" xfId="38217"/>
    <cellStyle name="Comma 12 3 2 5 6" xfId="38218"/>
    <cellStyle name="Comma 12 3 2 6" xfId="38219"/>
    <cellStyle name="Comma 12 3 2 6 2" xfId="38220"/>
    <cellStyle name="Comma 12 3 2 6 2 2" xfId="38221"/>
    <cellStyle name="Comma 12 3 2 6 2 3" xfId="38222"/>
    <cellStyle name="Comma 12 3 2 6 3" xfId="38223"/>
    <cellStyle name="Comma 12 3 2 6 3 2" xfId="38224"/>
    <cellStyle name="Comma 12 3 2 6 3 3" xfId="38225"/>
    <cellStyle name="Comma 12 3 2 6 4" xfId="38226"/>
    <cellStyle name="Comma 12 3 2 6 4 2" xfId="38227"/>
    <cellStyle name="Comma 12 3 2 6 5" xfId="38228"/>
    <cellStyle name="Comma 12 3 2 6 6" xfId="38229"/>
    <cellStyle name="Comma 12 3 2 7" xfId="38230"/>
    <cellStyle name="Comma 12 3 2 7 2" xfId="38231"/>
    <cellStyle name="Comma 12 3 2 7 2 2" xfId="38232"/>
    <cellStyle name="Comma 12 3 2 7 2 3" xfId="38233"/>
    <cellStyle name="Comma 12 3 2 7 3" xfId="38234"/>
    <cellStyle name="Comma 12 3 2 7 3 2" xfId="38235"/>
    <cellStyle name="Comma 12 3 2 7 4" xfId="38236"/>
    <cellStyle name="Comma 12 3 2 7 5" xfId="38237"/>
    <cellStyle name="Comma 12 3 2 8" xfId="38238"/>
    <cellStyle name="Comma 12 3 2 8 2" xfId="38239"/>
    <cellStyle name="Comma 12 3 2 8 3" xfId="38240"/>
    <cellStyle name="Comma 12 3 2 9" xfId="38241"/>
    <cellStyle name="Comma 12 3 2 9 2" xfId="38242"/>
    <cellStyle name="Comma 12 3 2 9 3" xfId="38243"/>
    <cellStyle name="Comma 12 3 3" xfId="38244"/>
    <cellStyle name="Comma 12 3 3 10" xfId="38245"/>
    <cellStyle name="Comma 12 3 3 2" xfId="38246"/>
    <cellStyle name="Comma 12 3 3 2 2" xfId="38247"/>
    <cellStyle name="Comma 12 3 3 2 2 2" xfId="38248"/>
    <cellStyle name="Comma 12 3 3 2 2 2 2" xfId="38249"/>
    <cellStyle name="Comma 12 3 3 2 2 2 3" xfId="38250"/>
    <cellStyle name="Comma 12 3 3 2 2 3" xfId="38251"/>
    <cellStyle name="Comma 12 3 3 2 2 3 2" xfId="38252"/>
    <cellStyle name="Comma 12 3 3 2 2 3 3" xfId="38253"/>
    <cellStyle name="Comma 12 3 3 2 2 4" xfId="38254"/>
    <cellStyle name="Comma 12 3 3 2 2 4 2" xfId="38255"/>
    <cellStyle name="Comma 12 3 3 2 2 5" xfId="38256"/>
    <cellStyle name="Comma 12 3 3 2 2 6" xfId="38257"/>
    <cellStyle name="Comma 12 3 3 2 3" xfId="38258"/>
    <cellStyle name="Comma 12 3 3 2 3 2" xfId="38259"/>
    <cellStyle name="Comma 12 3 3 2 3 2 2" xfId="38260"/>
    <cellStyle name="Comma 12 3 3 2 3 2 3" xfId="38261"/>
    <cellStyle name="Comma 12 3 3 2 3 3" xfId="38262"/>
    <cellStyle name="Comma 12 3 3 2 3 3 2" xfId="38263"/>
    <cellStyle name="Comma 12 3 3 2 3 3 3" xfId="38264"/>
    <cellStyle name="Comma 12 3 3 2 3 4" xfId="38265"/>
    <cellStyle name="Comma 12 3 3 2 3 4 2" xfId="38266"/>
    <cellStyle name="Comma 12 3 3 2 3 5" xfId="38267"/>
    <cellStyle name="Comma 12 3 3 2 3 6" xfId="38268"/>
    <cellStyle name="Comma 12 3 3 2 4" xfId="38269"/>
    <cellStyle name="Comma 12 3 3 2 4 2" xfId="38270"/>
    <cellStyle name="Comma 12 3 3 2 4 2 2" xfId="38271"/>
    <cellStyle name="Comma 12 3 3 2 4 2 3" xfId="38272"/>
    <cellStyle name="Comma 12 3 3 2 4 3" xfId="38273"/>
    <cellStyle name="Comma 12 3 3 2 4 3 2" xfId="38274"/>
    <cellStyle name="Comma 12 3 3 2 4 4" xfId="38275"/>
    <cellStyle name="Comma 12 3 3 2 4 5" xfId="38276"/>
    <cellStyle name="Comma 12 3 3 2 5" xfId="38277"/>
    <cellStyle name="Comma 12 3 3 2 5 2" xfId="38278"/>
    <cellStyle name="Comma 12 3 3 2 5 3" xfId="38279"/>
    <cellStyle name="Comma 12 3 3 2 6" xfId="38280"/>
    <cellStyle name="Comma 12 3 3 2 6 2" xfId="38281"/>
    <cellStyle name="Comma 12 3 3 2 6 3" xfId="38282"/>
    <cellStyle name="Comma 12 3 3 2 7" xfId="38283"/>
    <cellStyle name="Comma 12 3 3 2 7 2" xfId="38284"/>
    <cellStyle name="Comma 12 3 3 2 8" xfId="38285"/>
    <cellStyle name="Comma 12 3 3 2 9" xfId="38286"/>
    <cellStyle name="Comma 12 3 3 3" xfId="38287"/>
    <cellStyle name="Comma 12 3 3 3 2" xfId="38288"/>
    <cellStyle name="Comma 12 3 3 3 2 2" xfId="38289"/>
    <cellStyle name="Comma 12 3 3 3 2 3" xfId="38290"/>
    <cellStyle name="Comma 12 3 3 3 3" xfId="38291"/>
    <cellStyle name="Comma 12 3 3 3 3 2" xfId="38292"/>
    <cellStyle name="Comma 12 3 3 3 3 3" xfId="38293"/>
    <cellStyle name="Comma 12 3 3 3 4" xfId="38294"/>
    <cellStyle name="Comma 12 3 3 3 4 2" xfId="38295"/>
    <cellStyle name="Comma 12 3 3 3 5" xfId="38296"/>
    <cellStyle name="Comma 12 3 3 3 6" xfId="38297"/>
    <cellStyle name="Comma 12 3 3 4" xfId="38298"/>
    <cellStyle name="Comma 12 3 3 4 2" xfId="38299"/>
    <cellStyle name="Comma 12 3 3 4 2 2" xfId="38300"/>
    <cellStyle name="Comma 12 3 3 4 2 3" xfId="38301"/>
    <cellStyle name="Comma 12 3 3 4 3" xfId="38302"/>
    <cellStyle name="Comma 12 3 3 4 3 2" xfId="38303"/>
    <cellStyle name="Comma 12 3 3 4 3 3" xfId="38304"/>
    <cellStyle name="Comma 12 3 3 4 4" xfId="38305"/>
    <cellStyle name="Comma 12 3 3 4 4 2" xfId="38306"/>
    <cellStyle name="Comma 12 3 3 4 5" xfId="38307"/>
    <cellStyle name="Comma 12 3 3 4 6" xfId="38308"/>
    <cellStyle name="Comma 12 3 3 5" xfId="38309"/>
    <cellStyle name="Comma 12 3 3 5 2" xfId="38310"/>
    <cellStyle name="Comma 12 3 3 5 2 2" xfId="38311"/>
    <cellStyle name="Comma 12 3 3 5 2 3" xfId="38312"/>
    <cellStyle name="Comma 12 3 3 5 3" xfId="38313"/>
    <cellStyle name="Comma 12 3 3 5 3 2" xfId="38314"/>
    <cellStyle name="Comma 12 3 3 5 4" xfId="38315"/>
    <cellStyle name="Comma 12 3 3 5 5" xfId="38316"/>
    <cellStyle name="Comma 12 3 3 6" xfId="38317"/>
    <cellStyle name="Comma 12 3 3 6 2" xfId="38318"/>
    <cellStyle name="Comma 12 3 3 6 3" xfId="38319"/>
    <cellStyle name="Comma 12 3 3 7" xfId="38320"/>
    <cellStyle name="Comma 12 3 3 7 2" xfId="38321"/>
    <cellStyle name="Comma 12 3 3 7 3" xfId="38322"/>
    <cellStyle name="Comma 12 3 3 8" xfId="38323"/>
    <cellStyle name="Comma 12 3 3 8 2" xfId="38324"/>
    <cellStyle name="Comma 12 3 3 9" xfId="38325"/>
    <cellStyle name="Comma 12 3 4" xfId="38326"/>
    <cellStyle name="Comma 12 3 4 2" xfId="38327"/>
    <cellStyle name="Comma 12 3 4 2 2" xfId="38328"/>
    <cellStyle name="Comma 12 3 4 2 2 2" xfId="38329"/>
    <cellStyle name="Comma 12 3 4 2 2 3" xfId="38330"/>
    <cellStyle name="Comma 12 3 4 2 3" xfId="38331"/>
    <cellStyle name="Comma 12 3 4 2 3 2" xfId="38332"/>
    <cellStyle name="Comma 12 3 4 2 3 3" xfId="38333"/>
    <cellStyle name="Comma 12 3 4 2 4" xfId="38334"/>
    <cellStyle name="Comma 12 3 4 2 4 2" xfId="38335"/>
    <cellStyle name="Comma 12 3 4 2 5" xfId="38336"/>
    <cellStyle name="Comma 12 3 4 2 6" xfId="38337"/>
    <cellStyle name="Comma 12 3 4 3" xfId="38338"/>
    <cellStyle name="Comma 12 3 4 3 2" xfId="38339"/>
    <cellStyle name="Comma 12 3 4 3 2 2" xfId="38340"/>
    <cellStyle name="Comma 12 3 4 3 2 3" xfId="38341"/>
    <cellStyle name="Comma 12 3 4 3 3" xfId="38342"/>
    <cellStyle name="Comma 12 3 4 3 3 2" xfId="38343"/>
    <cellStyle name="Comma 12 3 4 3 3 3" xfId="38344"/>
    <cellStyle name="Comma 12 3 4 3 4" xfId="38345"/>
    <cellStyle name="Comma 12 3 4 3 4 2" xfId="38346"/>
    <cellStyle name="Comma 12 3 4 3 5" xfId="38347"/>
    <cellStyle name="Comma 12 3 4 3 6" xfId="38348"/>
    <cellStyle name="Comma 12 3 4 4" xfId="38349"/>
    <cellStyle name="Comma 12 3 4 4 2" xfId="38350"/>
    <cellStyle name="Comma 12 3 4 4 2 2" xfId="38351"/>
    <cellStyle name="Comma 12 3 4 4 2 3" xfId="38352"/>
    <cellStyle name="Comma 12 3 4 4 3" xfId="38353"/>
    <cellStyle name="Comma 12 3 4 4 3 2" xfId="38354"/>
    <cellStyle name="Comma 12 3 4 4 4" xfId="38355"/>
    <cellStyle name="Comma 12 3 4 4 5" xfId="38356"/>
    <cellStyle name="Comma 12 3 4 5" xfId="38357"/>
    <cellStyle name="Comma 12 3 4 5 2" xfId="38358"/>
    <cellStyle name="Comma 12 3 4 5 3" xfId="38359"/>
    <cellStyle name="Comma 12 3 4 6" xfId="38360"/>
    <cellStyle name="Comma 12 3 4 6 2" xfId="38361"/>
    <cellStyle name="Comma 12 3 4 6 3" xfId="38362"/>
    <cellStyle name="Comma 12 3 4 7" xfId="38363"/>
    <cellStyle name="Comma 12 3 4 7 2" xfId="38364"/>
    <cellStyle name="Comma 12 3 4 8" xfId="38365"/>
    <cellStyle name="Comma 12 3 4 9" xfId="38366"/>
    <cellStyle name="Comma 12 3 5" xfId="38367"/>
    <cellStyle name="Comma 12 3 5 2" xfId="38368"/>
    <cellStyle name="Comma 12 3 5 2 2" xfId="38369"/>
    <cellStyle name="Comma 12 3 5 2 2 2" xfId="38370"/>
    <cellStyle name="Comma 12 3 5 2 2 3" xfId="38371"/>
    <cellStyle name="Comma 12 3 5 2 3" xfId="38372"/>
    <cellStyle name="Comma 12 3 5 2 3 2" xfId="38373"/>
    <cellStyle name="Comma 12 3 5 2 3 3" xfId="38374"/>
    <cellStyle name="Comma 12 3 5 2 4" xfId="38375"/>
    <cellStyle name="Comma 12 3 5 2 4 2" xfId="38376"/>
    <cellStyle name="Comma 12 3 5 2 5" xfId="38377"/>
    <cellStyle name="Comma 12 3 5 2 6" xfId="38378"/>
    <cellStyle name="Comma 12 3 5 3" xfId="38379"/>
    <cellStyle name="Comma 12 3 5 3 2" xfId="38380"/>
    <cellStyle name="Comma 12 3 5 3 2 2" xfId="38381"/>
    <cellStyle name="Comma 12 3 5 3 2 3" xfId="38382"/>
    <cellStyle name="Comma 12 3 5 3 3" xfId="38383"/>
    <cellStyle name="Comma 12 3 5 3 3 2" xfId="38384"/>
    <cellStyle name="Comma 12 3 5 3 3 3" xfId="38385"/>
    <cellStyle name="Comma 12 3 5 3 4" xfId="38386"/>
    <cellStyle name="Comma 12 3 5 3 4 2" xfId="38387"/>
    <cellStyle name="Comma 12 3 5 3 5" xfId="38388"/>
    <cellStyle name="Comma 12 3 5 3 6" xfId="38389"/>
    <cellStyle name="Comma 12 3 5 4" xfId="38390"/>
    <cellStyle name="Comma 12 3 5 4 2" xfId="38391"/>
    <cellStyle name="Comma 12 3 5 4 2 2" xfId="38392"/>
    <cellStyle name="Comma 12 3 5 4 2 3" xfId="38393"/>
    <cellStyle name="Comma 12 3 5 4 3" xfId="38394"/>
    <cellStyle name="Comma 12 3 5 4 3 2" xfId="38395"/>
    <cellStyle name="Comma 12 3 5 4 4" xfId="38396"/>
    <cellStyle name="Comma 12 3 5 4 5" xfId="38397"/>
    <cellStyle name="Comma 12 3 5 5" xfId="38398"/>
    <cellStyle name="Comma 12 3 5 5 2" xfId="38399"/>
    <cellStyle name="Comma 12 3 5 5 3" xfId="38400"/>
    <cellStyle name="Comma 12 3 5 6" xfId="38401"/>
    <cellStyle name="Comma 12 3 5 6 2" xfId="38402"/>
    <cellStyle name="Comma 12 3 5 6 3" xfId="38403"/>
    <cellStyle name="Comma 12 3 5 7" xfId="38404"/>
    <cellStyle name="Comma 12 3 5 7 2" xfId="38405"/>
    <cellStyle name="Comma 12 3 5 8" xfId="38406"/>
    <cellStyle name="Comma 12 3 5 9" xfId="38407"/>
    <cellStyle name="Comma 12 3 6" xfId="38408"/>
    <cellStyle name="Comma 12 3 6 2" xfId="38409"/>
    <cellStyle name="Comma 12 3 6 2 2" xfId="38410"/>
    <cellStyle name="Comma 12 3 6 2 3" xfId="38411"/>
    <cellStyle name="Comma 12 3 6 3" xfId="38412"/>
    <cellStyle name="Comma 12 3 6 3 2" xfId="38413"/>
    <cellStyle name="Comma 12 3 6 3 3" xfId="38414"/>
    <cellStyle name="Comma 12 3 6 4" xfId="38415"/>
    <cellStyle name="Comma 12 3 6 4 2" xfId="38416"/>
    <cellStyle name="Comma 12 3 6 5" xfId="38417"/>
    <cellStyle name="Comma 12 3 6 6" xfId="38418"/>
    <cellStyle name="Comma 12 3 7" xfId="38419"/>
    <cellStyle name="Comma 12 3 7 2" xfId="38420"/>
    <cellStyle name="Comma 12 3 7 2 2" xfId="38421"/>
    <cellStyle name="Comma 12 3 7 2 3" xfId="38422"/>
    <cellStyle name="Comma 12 3 7 3" xfId="38423"/>
    <cellStyle name="Comma 12 3 7 3 2" xfId="38424"/>
    <cellStyle name="Comma 12 3 7 3 3" xfId="38425"/>
    <cellStyle name="Comma 12 3 7 4" xfId="38426"/>
    <cellStyle name="Comma 12 3 7 4 2" xfId="38427"/>
    <cellStyle name="Comma 12 3 7 5" xfId="38428"/>
    <cellStyle name="Comma 12 3 7 6" xfId="38429"/>
    <cellStyle name="Comma 12 3 8" xfId="38430"/>
    <cellStyle name="Comma 12 3 8 2" xfId="38431"/>
    <cellStyle name="Comma 12 3 8 2 2" xfId="38432"/>
    <cellStyle name="Comma 12 3 8 2 3" xfId="38433"/>
    <cellStyle name="Comma 12 3 8 3" xfId="38434"/>
    <cellStyle name="Comma 12 3 8 3 2" xfId="38435"/>
    <cellStyle name="Comma 12 3 8 4" xfId="38436"/>
    <cellStyle name="Comma 12 3 8 5" xfId="38437"/>
    <cellStyle name="Comma 12 3 9" xfId="38438"/>
    <cellStyle name="Comma 12 3 9 2" xfId="38439"/>
    <cellStyle name="Comma 12 3 9 3" xfId="38440"/>
    <cellStyle name="Comma 12 4" xfId="9448"/>
    <cellStyle name="Comma 12 4 10" xfId="38441"/>
    <cellStyle name="Comma 12 4 10 2" xfId="38442"/>
    <cellStyle name="Comma 12 4 11" xfId="38443"/>
    <cellStyle name="Comma 12 4 12" xfId="38444"/>
    <cellStyle name="Comma 12 4 2" xfId="38445"/>
    <cellStyle name="Comma 12 4 2 10" xfId="38446"/>
    <cellStyle name="Comma 12 4 2 2" xfId="38447"/>
    <cellStyle name="Comma 12 4 2 2 2" xfId="38448"/>
    <cellStyle name="Comma 12 4 2 2 2 2" xfId="38449"/>
    <cellStyle name="Comma 12 4 2 2 2 2 2" xfId="38450"/>
    <cellStyle name="Comma 12 4 2 2 2 2 3" xfId="38451"/>
    <cellStyle name="Comma 12 4 2 2 2 3" xfId="38452"/>
    <cellStyle name="Comma 12 4 2 2 2 3 2" xfId="38453"/>
    <cellStyle name="Comma 12 4 2 2 2 3 3" xfId="38454"/>
    <cellStyle name="Comma 12 4 2 2 2 4" xfId="38455"/>
    <cellStyle name="Comma 12 4 2 2 2 4 2" xfId="38456"/>
    <cellStyle name="Comma 12 4 2 2 2 5" xfId="38457"/>
    <cellStyle name="Comma 12 4 2 2 2 6" xfId="38458"/>
    <cellStyle name="Comma 12 4 2 2 3" xfId="38459"/>
    <cellStyle name="Comma 12 4 2 2 3 2" xfId="38460"/>
    <cellStyle name="Comma 12 4 2 2 3 2 2" xfId="38461"/>
    <cellStyle name="Comma 12 4 2 2 3 2 3" xfId="38462"/>
    <cellStyle name="Comma 12 4 2 2 3 3" xfId="38463"/>
    <cellStyle name="Comma 12 4 2 2 3 3 2" xfId="38464"/>
    <cellStyle name="Comma 12 4 2 2 3 3 3" xfId="38465"/>
    <cellStyle name="Comma 12 4 2 2 3 4" xfId="38466"/>
    <cellStyle name="Comma 12 4 2 2 3 4 2" xfId="38467"/>
    <cellStyle name="Comma 12 4 2 2 3 5" xfId="38468"/>
    <cellStyle name="Comma 12 4 2 2 3 6" xfId="38469"/>
    <cellStyle name="Comma 12 4 2 2 4" xfId="38470"/>
    <cellStyle name="Comma 12 4 2 2 4 2" xfId="38471"/>
    <cellStyle name="Comma 12 4 2 2 4 2 2" xfId="38472"/>
    <cellStyle name="Comma 12 4 2 2 4 2 3" xfId="38473"/>
    <cellStyle name="Comma 12 4 2 2 4 3" xfId="38474"/>
    <cellStyle name="Comma 12 4 2 2 4 3 2" xfId="38475"/>
    <cellStyle name="Comma 12 4 2 2 4 4" xfId="38476"/>
    <cellStyle name="Comma 12 4 2 2 4 5" xfId="38477"/>
    <cellStyle name="Comma 12 4 2 2 5" xfId="38478"/>
    <cellStyle name="Comma 12 4 2 2 5 2" xfId="38479"/>
    <cellStyle name="Comma 12 4 2 2 5 3" xfId="38480"/>
    <cellStyle name="Comma 12 4 2 2 6" xfId="38481"/>
    <cellStyle name="Comma 12 4 2 2 6 2" xfId="38482"/>
    <cellStyle name="Comma 12 4 2 2 6 3" xfId="38483"/>
    <cellStyle name="Comma 12 4 2 2 7" xfId="38484"/>
    <cellStyle name="Comma 12 4 2 2 7 2" xfId="38485"/>
    <cellStyle name="Comma 12 4 2 2 8" xfId="38486"/>
    <cellStyle name="Comma 12 4 2 2 9" xfId="38487"/>
    <cellStyle name="Comma 12 4 2 3" xfId="38488"/>
    <cellStyle name="Comma 12 4 2 3 2" xfId="38489"/>
    <cellStyle name="Comma 12 4 2 3 2 2" xfId="38490"/>
    <cellStyle name="Comma 12 4 2 3 2 3" xfId="38491"/>
    <cellStyle name="Comma 12 4 2 3 3" xfId="38492"/>
    <cellStyle name="Comma 12 4 2 3 3 2" xfId="38493"/>
    <cellStyle name="Comma 12 4 2 3 3 3" xfId="38494"/>
    <cellStyle name="Comma 12 4 2 3 4" xfId="38495"/>
    <cellStyle name="Comma 12 4 2 3 4 2" xfId="38496"/>
    <cellStyle name="Comma 12 4 2 3 5" xfId="38497"/>
    <cellStyle name="Comma 12 4 2 3 6" xfId="38498"/>
    <cellStyle name="Comma 12 4 2 4" xfId="38499"/>
    <cellStyle name="Comma 12 4 2 4 2" xfId="38500"/>
    <cellStyle name="Comma 12 4 2 4 2 2" xfId="38501"/>
    <cellStyle name="Comma 12 4 2 4 2 3" xfId="38502"/>
    <cellStyle name="Comma 12 4 2 4 3" xfId="38503"/>
    <cellStyle name="Comma 12 4 2 4 3 2" xfId="38504"/>
    <cellStyle name="Comma 12 4 2 4 3 3" xfId="38505"/>
    <cellStyle name="Comma 12 4 2 4 4" xfId="38506"/>
    <cellStyle name="Comma 12 4 2 4 4 2" xfId="38507"/>
    <cellStyle name="Comma 12 4 2 4 5" xfId="38508"/>
    <cellStyle name="Comma 12 4 2 4 6" xfId="38509"/>
    <cellStyle name="Comma 12 4 2 5" xfId="38510"/>
    <cellStyle name="Comma 12 4 2 5 2" xfId="38511"/>
    <cellStyle name="Comma 12 4 2 5 2 2" xfId="38512"/>
    <cellStyle name="Comma 12 4 2 5 2 3" xfId="38513"/>
    <cellStyle name="Comma 12 4 2 5 3" xfId="38514"/>
    <cellStyle name="Comma 12 4 2 5 3 2" xfId="38515"/>
    <cellStyle name="Comma 12 4 2 5 4" xfId="38516"/>
    <cellStyle name="Comma 12 4 2 5 5" xfId="38517"/>
    <cellStyle name="Comma 12 4 2 6" xfId="38518"/>
    <cellStyle name="Comma 12 4 2 6 2" xfId="38519"/>
    <cellStyle name="Comma 12 4 2 6 3" xfId="38520"/>
    <cellStyle name="Comma 12 4 2 7" xfId="38521"/>
    <cellStyle name="Comma 12 4 2 7 2" xfId="38522"/>
    <cellStyle name="Comma 12 4 2 7 3" xfId="38523"/>
    <cellStyle name="Comma 12 4 2 8" xfId="38524"/>
    <cellStyle name="Comma 12 4 2 8 2" xfId="38525"/>
    <cellStyle name="Comma 12 4 2 9" xfId="38526"/>
    <cellStyle name="Comma 12 4 3" xfId="38527"/>
    <cellStyle name="Comma 12 4 3 2" xfId="38528"/>
    <cellStyle name="Comma 12 4 3 2 2" xfId="38529"/>
    <cellStyle name="Comma 12 4 3 2 2 2" xfId="38530"/>
    <cellStyle name="Comma 12 4 3 2 2 3" xfId="38531"/>
    <cellStyle name="Comma 12 4 3 2 3" xfId="38532"/>
    <cellStyle name="Comma 12 4 3 2 3 2" xfId="38533"/>
    <cellStyle name="Comma 12 4 3 2 3 3" xfId="38534"/>
    <cellStyle name="Comma 12 4 3 2 4" xfId="38535"/>
    <cellStyle name="Comma 12 4 3 2 4 2" xfId="38536"/>
    <cellStyle name="Comma 12 4 3 2 5" xfId="38537"/>
    <cellStyle name="Comma 12 4 3 2 6" xfId="38538"/>
    <cellStyle name="Comma 12 4 3 3" xfId="38539"/>
    <cellStyle name="Comma 12 4 3 3 2" xfId="38540"/>
    <cellStyle name="Comma 12 4 3 3 2 2" xfId="38541"/>
    <cellStyle name="Comma 12 4 3 3 2 3" xfId="38542"/>
    <cellStyle name="Comma 12 4 3 3 3" xfId="38543"/>
    <cellStyle name="Comma 12 4 3 3 3 2" xfId="38544"/>
    <cellStyle name="Comma 12 4 3 3 3 3" xfId="38545"/>
    <cellStyle name="Comma 12 4 3 3 4" xfId="38546"/>
    <cellStyle name="Comma 12 4 3 3 4 2" xfId="38547"/>
    <cellStyle name="Comma 12 4 3 3 5" xfId="38548"/>
    <cellStyle name="Comma 12 4 3 3 6" xfId="38549"/>
    <cellStyle name="Comma 12 4 3 4" xfId="38550"/>
    <cellStyle name="Comma 12 4 3 4 2" xfId="38551"/>
    <cellStyle name="Comma 12 4 3 4 2 2" xfId="38552"/>
    <cellStyle name="Comma 12 4 3 4 2 3" xfId="38553"/>
    <cellStyle name="Comma 12 4 3 4 3" xfId="38554"/>
    <cellStyle name="Comma 12 4 3 4 3 2" xfId="38555"/>
    <cellStyle name="Comma 12 4 3 4 4" xfId="38556"/>
    <cellStyle name="Comma 12 4 3 4 5" xfId="38557"/>
    <cellStyle name="Comma 12 4 3 5" xfId="38558"/>
    <cellStyle name="Comma 12 4 3 5 2" xfId="38559"/>
    <cellStyle name="Comma 12 4 3 5 3" xfId="38560"/>
    <cellStyle name="Comma 12 4 3 6" xfId="38561"/>
    <cellStyle name="Comma 12 4 3 6 2" xfId="38562"/>
    <cellStyle name="Comma 12 4 3 6 3" xfId="38563"/>
    <cellStyle name="Comma 12 4 3 7" xfId="38564"/>
    <cellStyle name="Comma 12 4 3 7 2" xfId="38565"/>
    <cellStyle name="Comma 12 4 3 8" xfId="38566"/>
    <cellStyle name="Comma 12 4 3 9" xfId="38567"/>
    <cellStyle name="Comma 12 4 4" xfId="38568"/>
    <cellStyle name="Comma 12 4 4 2" xfId="38569"/>
    <cellStyle name="Comma 12 4 4 2 2" xfId="38570"/>
    <cellStyle name="Comma 12 4 4 2 2 2" xfId="38571"/>
    <cellStyle name="Comma 12 4 4 2 2 3" xfId="38572"/>
    <cellStyle name="Comma 12 4 4 2 3" xfId="38573"/>
    <cellStyle name="Comma 12 4 4 2 3 2" xfId="38574"/>
    <cellStyle name="Comma 12 4 4 2 3 3" xfId="38575"/>
    <cellStyle name="Comma 12 4 4 2 4" xfId="38576"/>
    <cellStyle name="Comma 12 4 4 2 4 2" xfId="38577"/>
    <cellStyle name="Comma 12 4 4 2 5" xfId="38578"/>
    <cellStyle name="Comma 12 4 4 2 6" xfId="38579"/>
    <cellStyle name="Comma 12 4 4 3" xfId="38580"/>
    <cellStyle name="Comma 12 4 4 3 2" xfId="38581"/>
    <cellStyle name="Comma 12 4 4 3 2 2" xfId="38582"/>
    <cellStyle name="Comma 12 4 4 3 2 3" xfId="38583"/>
    <cellStyle name="Comma 12 4 4 3 3" xfId="38584"/>
    <cellStyle name="Comma 12 4 4 3 3 2" xfId="38585"/>
    <cellStyle name="Comma 12 4 4 3 3 3" xfId="38586"/>
    <cellStyle name="Comma 12 4 4 3 4" xfId="38587"/>
    <cellStyle name="Comma 12 4 4 3 4 2" xfId="38588"/>
    <cellStyle name="Comma 12 4 4 3 5" xfId="38589"/>
    <cellStyle name="Comma 12 4 4 3 6" xfId="38590"/>
    <cellStyle name="Comma 12 4 4 4" xfId="38591"/>
    <cellStyle name="Comma 12 4 4 4 2" xfId="38592"/>
    <cellStyle name="Comma 12 4 4 4 2 2" xfId="38593"/>
    <cellStyle name="Comma 12 4 4 4 2 3" xfId="38594"/>
    <cellStyle name="Comma 12 4 4 4 3" xfId="38595"/>
    <cellStyle name="Comma 12 4 4 4 3 2" xfId="38596"/>
    <cellStyle name="Comma 12 4 4 4 4" xfId="38597"/>
    <cellStyle name="Comma 12 4 4 4 5" xfId="38598"/>
    <cellStyle name="Comma 12 4 4 5" xfId="38599"/>
    <cellStyle name="Comma 12 4 4 5 2" xfId="38600"/>
    <cellStyle name="Comma 12 4 4 5 3" xfId="38601"/>
    <cellStyle name="Comma 12 4 4 6" xfId="38602"/>
    <cellStyle name="Comma 12 4 4 6 2" xfId="38603"/>
    <cellStyle name="Comma 12 4 4 6 3" xfId="38604"/>
    <cellStyle name="Comma 12 4 4 7" xfId="38605"/>
    <cellStyle name="Comma 12 4 4 7 2" xfId="38606"/>
    <cellStyle name="Comma 12 4 4 8" xfId="38607"/>
    <cellStyle name="Comma 12 4 4 9" xfId="38608"/>
    <cellStyle name="Comma 12 4 5" xfId="38609"/>
    <cellStyle name="Comma 12 4 5 2" xfId="38610"/>
    <cellStyle name="Comma 12 4 5 2 2" xfId="38611"/>
    <cellStyle name="Comma 12 4 5 2 3" xfId="38612"/>
    <cellStyle name="Comma 12 4 5 3" xfId="38613"/>
    <cellStyle name="Comma 12 4 5 3 2" xfId="38614"/>
    <cellStyle name="Comma 12 4 5 3 3" xfId="38615"/>
    <cellStyle name="Comma 12 4 5 4" xfId="38616"/>
    <cellStyle name="Comma 12 4 5 4 2" xfId="38617"/>
    <cellStyle name="Comma 12 4 5 5" xfId="38618"/>
    <cellStyle name="Comma 12 4 5 6" xfId="38619"/>
    <cellStyle name="Comma 12 4 6" xfId="38620"/>
    <cellStyle name="Comma 12 4 6 2" xfId="38621"/>
    <cellStyle name="Comma 12 4 6 2 2" xfId="38622"/>
    <cellStyle name="Comma 12 4 6 2 3" xfId="38623"/>
    <cellStyle name="Comma 12 4 6 3" xfId="38624"/>
    <cellStyle name="Comma 12 4 6 3 2" xfId="38625"/>
    <cellStyle name="Comma 12 4 6 3 3" xfId="38626"/>
    <cellStyle name="Comma 12 4 6 4" xfId="38627"/>
    <cellStyle name="Comma 12 4 6 4 2" xfId="38628"/>
    <cellStyle name="Comma 12 4 6 5" xfId="38629"/>
    <cellStyle name="Comma 12 4 6 6" xfId="38630"/>
    <cellStyle name="Comma 12 4 7" xfId="38631"/>
    <cellStyle name="Comma 12 4 7 2" xfId="38632"/>
    <cellStyle name="Comma 12 4 7 2 2" xfId="38633"/>
    <cellStyle name="Comma 12 4 7 2 3" xfId="38634"/>
    <cellStyle name="Comma 12 4 7 3" xfId="38635"/>
    <cellStyle name="Comma 12 4 7 3 2" xfId="38636"/>
    <cellStyle name="Comma 12 4 7 4" xfId="38637"/>
    <cellStyle name="Comma 12 4 7 5" xfId="38638"/>
    <cellStyle name="Comma 12 4 8" xfId="38639"/>
    <cellStyle name="Comma 12 4 8 2" xfId="38640"/>
    <cellStyle name="Comma 12 4 8 3" xfId="38641"/>
    <cellStyle name="Comma 12 4 9" xfId="38642"/>
    <cellStyle name="Comma 12 4 9 2" xfId="38643"/>
    <cellStyle name="Comma 12 4 9 3" xfId="38644"/>
    <cellStyle name="Comma 12 5" xfId="9449"/>
    <cellStyle name="Comma 12 5 10" xfId="38645"/>
    <cellStyle name="Comma 12 5 2" xfId="38646"/>
    <cellStyle name="Comma 12 5 2 2" xfId="38647"/>
    <cellStyle name="Comma 12 5 2 2 2" xfId="38648"/>
    <cellStyle name="Comma 12 5 2 2 2 2" xfId="38649"/>
    <cellStyle name="Comma 12 5 2 2 2 3" xfId="38650"/>
    <cellStyle name="Comma 12 5 2 2 3" xfId="38651"/>
    <cellStyle name="Comma 12 5 2 2 3 2" xfId="38652"/>
    <cellStyle name="Comma 12 5 2 2 3 3" xfId="38653"/>
    <cellStyle name="Comma 12 5 2 2 4" xfId="38654"/>
    <cellStyle name="Comma 12 5 2 2 4 2" xfId="38655"/>
    <cellStyle name="Comma 12 5 2 2 5" xfId="38656"/>
    <cellStyle name="Comma 12 5 2 2 6" xfId="38657"/>
    <cellStyle name="Comma 12 5 2 3" xfId="38658"/>
    <cellStyle name="Comma 12 5 2 3 2" xfId="38659"/>
    <cellStyle name="Comma 12 5 2 3 2 2" xfId="38660"/>
    <cellStyle name="Comma 12 5 2 3 2 3" xfId="38661"/>
    <cellStyle name="Comma 12 5 2 3 3" xfId="38662"/>
    <cellStyle name="Comma 12 5 2 3 3 2" xfId="38663"/>
    <cellStyle name="Comma 12 5 2 3 3 3" xfId="38664"/>
    <cellStyle name="Comma 12 5 2 3 4" xfId="38665"/>
    <cellStyle name="Comma 12 5 2 3 4 2" xfId="38666"/>
    <cellStyle name="Comma 12 5 2 3 5" xfId="38667"/>
    <cellStyle name="Comma 12 5 2 3 6" xfId="38668"/>
    <cellStyle name="Comma 12 5 2 4" xfId="38669"/>
    <cellStyle name="Comma 12 5 2 4 2" xfId="38670"/>
    <cellStyle name="Comma 12 5 2 4 2 2" xfId="38671"/>
    <cellStyle name="Comma 12 5 2 4 2 3" xfId="38672"/>
    <cellStyle name="Comma 12 5 2 4 3" xfId="38673"/>
    <cellStyle name="Comma 12 5 2 4 3 2" xfId="38674"/>
    <cellStyle name="Comma 12 5 2 4 4" xfId="38675"/>
    <cellStyle name="Comma 12 5 2 4 5" xfId="38676"/>
    <cellStyle name="Comma 12 5 2 5" xfId="38677"/>
    <cellStyle name="Comma 12 5 2 5 2" xfId="38678"/>
    <cellStyle name="Comma 12 5 2 5 3" xfId="38679"/>
    <cellStyle name="Comma 12 5 2 6" xfId="38680"/>
    <cellStyle name="Comma 12 5 2 6 2" xfId="38681"/>
    <cellStyle name="Comma 12 5 2 6 3" xfId="38682"/>
    <cellStyle name="Comma 12 5 2 7" xfId="38683"/>
    <cellStyle name="Comma 12 5 2 7 2" xfId="38684"/>
    <cellStyle name="Comma 12 5 2 8" xfId="38685"/>
    <cellStyle name="Comma 12 5 2 9" xfId="38686"/>
    <cellStyle name="Comma 12 5 3" xfId="38687"/>
    <cellStyle name="Comma 12 5 3 2" xfId="38688"/>
    <cellStyle name="Comma 12 5 3 2 2" xfId="38689"/>
    <cellStyle name="Comma 12 5 3 2 3" xfId="38690"/>
    <cellStyle name="Comma 12 5 3 3" xfId="38691"/>
    <cellStyle name="Comma 12 5 3 3 2" xfId="38692"/>
    <cellStyle name="Comma 12 5 3 3 3" xfId="38693"/>
    <cellStyle name="Comma 12 5 3 4" xfId="38694"/>
    <cellStyle name="Comma 12 5 3 4 2" xfId="38695"/>
    <cellStyle name="Comma 12 5 3 5" xfId="38696"/>
    <cellStyle name="Comma 12 5 3 6" xfId="38697"/>
    <cellStyle name="Comma 12 5 4" xfId="38698"/>
    <cellStyle name="Comma 12 5 4 2" xfId="38699"/>
    <cellStyle name="Comma 12 5 4 2 2" xfId="38700"/>
    <cellStyle name="Comma 12 5 4 2 3" xfId="38701"/>
    <cellStyle name="Comma 12 5 4 3" xfId="38702"/>
    <cellStyle name="Comma 12 5 4 3 2" xfId="38703"/>
    <cellStyle name="Comma 12 5 4 3 3" xfId="38704"/>
    <cellStyle name="Comma 12 5 4 4" xfId="38705"/>
    <cellStyle name="Comma 12 5 4 4 2" xfId="38706"/>
    <cellStyle name="Comma 12 5 4 5" xfId="38707"/>
    <cellStyle name="Comma 12 5 4 6" xfId="38708"/>
    <cellStyle name="Comma 12 5 5" xfId="38709"/>
    <cellStyle name="Comma 12 5 5 2" xfId="38710"/>
    <cellStyle name="Comma 12 5 5 2 2" xfId="38711"/>
    <cellStyle name="Comma 12 5 5 2 3" xfId="38712"/>
    <cellStyle name="Comma 12 5 5 3" xfId="38713"/>
    <cellStyle name="Comma 12 5 5 3 2" xfId="38714"/>
    <cellStyle name="Comma 12 5 5 4" xfId="38715"/>
    <cellStyle name="Comma 12 5 5 5" xfId="38716"/>
    <cellStyle name="Comma 12 5 6" xfId="38717"/>
    <cellStyle name="Comma 12 5 6 2" xfId="38718"/>
    <cellStyle name="Comma 12 5 6 3" xfId="38719"/>
    <cellStyle name="Comma 12 5 7" xfId="38720"/>
    <cellStyle name="Comma 12 5 7 2" xfId="38721"/>
    <cellStyle name="Comma 12 5 7 3" xfId="38722"/>
    <cellStyle name="Comma 12 5 8" xfId="38723"/>
    <cellStyle name="Comma 12 5 8 2" xfId="38724"/>
    <cellStyle name="Comma 12 5 9" xfId="38725"/>
    <cellStyle name="Comma 12 6" xfId="9450"/>
    <cellStyle name="Comma 12 6 2" xfId="38726"/>
    <cellStyle name="Comma 12 6 2 2" xfId="38727"/>
    <cellStyle name="Comma 12 6 2 2 2" xfId="38728"/>
    <cellStyle name="Comma 12 6 2 2 3" xfId="38729"/>
    <cellStyle name="Comma 12 6 2 3" xfId="38730"/>
    <cellStyle name="Comma 12 6 2 3 2" xfId="38731"/>
    <cellStyle name="Comma 12 6 2 3 3" xfId="38732"/>
    <cellStyle name="Comma 12 6 2 4" xfId="38733"/>
    <cellStyle name="Comma 12 6 2 4 2" xfId="38734"/>
    <cellStyle name="Comma 12 6 2 5" xfId="38735"/>
    <cellStyle name="Comma 12 6 2 6" xfId="38736"/>
    <cellStyle name="Comma 12 6 3" xfId="38737"/>
    <cellStyle name="Comma 12 6 3 2" xfId="38738"/>
    <cellStyle name="Comma 12 6 3 2 2" xfId="38739"/>
    <cellStyle name="Comma 12 6 3 2 3" xfId="38740"/>
    <cellStyle name="Comma 12 6 3 3" xfId="38741"/>
    <cellStyle name="Comma 12 6 3 3 2" xfId="38742"/>
    <cellStyle name="Comma 12 6 3 3 3" xfId="38743"/>
    <cellStyle name="Comma 12 6 3 4" xfId="38744"/>
    <cellStyle name="Comma 12 6 3 4 2" xfId="38745"/>
    <cellStyle name="Comma 12 6 3 5" xfId="38746"/>
    <cellStyle name="Comma 12 6 3 6" xfId="38747"/>
    <cellStyle name="Comma 12 6 4" xfId="38748"/>
    <cellStyle name="Comma 12 6 4 2" xfId="38749"/>
    <cellStyle name="Comma 12 6 4 2 2" xfId="38750"/>
    <cellStyle name="Comma 12 6 4 2 3" xfId="38751"/>
    <cellStyle name="Comma 12 6 4 3" xfId="38752"/>
    <cellStyle name="Comma 12 6 4 3 2" xfId="38753"/>
    <cellStyle name="Comma 12 6 4 4" xfId="38754"/>
    <cellStyle name="Comma 12 6 4 5" xfId="38755"/>
    <cellStyle name="Comma 12 6 5" xfId="38756"/>
    <cellStyle name="Comma 12 6 5 2" xfId="38757"/>
    <cellStyle name="Comma 12 6 5 3" xfId="38758"/>
    <cellStyle name="Comma 12 6 6" xfId="38759"/>
    <cellStyle name="Comma 12 6 6 2" xfId="38760"/>
    <cellStyle name="Comma 12 6 6 3" xfId="38761"/>
    <cellStyle name="Comma 12 6 7" xfId="38762"/>
    <cellStyle name="Comma 12 6 7 2" xfId="38763"/>
    <cellStyle name="Comma 12 6 8" xfId="38764"/>
    <cellStyle name="Comma 12 6 9" xfId="38765"/>
    <cellStyle name="Comma 12 7" xfId="38766"/>
    <cellStyle name="Comma 12 7 2" xfId="38767"/>
    <cellStyle name="Comma 12 7 2 2" xfId="38768"/>
    <cellStyle name="Comma 12 7 2 2 2" xfId="38769"/>
    <cellStyle name="Comma 12 7 2 2 3" xfId="38770"/>
    <cellStyle name="Comma 12 7 2 3" xfId="38771"/>
    <cellStyle name="Comma 12 7 2 3 2" xfId="38772"/>
    <cellStyle name="Comma 12 7 2 3 3" xfId="38773"/>
    <cellStyle name="Comma 12 7 2 4" xfId="38774"/>
    <cellStyle name="Comma 12 7 2 4 2" xfId="38775"/>
    <cellStyle name="Comma 12 7 2 5" xfId="38776"/>
    <cellStyle name="Comma 12 7 2 6" xfId="38777"/>
    <cellStyle name="Comma 12 7 3" xfId="38778"/>
    <cellStyle name="Comma 12 7 3 2" xfId="38779"/>
    <cellStyle name="Comma 12 7 3 2 2" xfId="38780"/>
    <cellStyle name="Comma 12 7 3 2 3" xfId="38781"/>
    <cellStyle name="Comma 12 7 3 3" xfId="38782"/>
    <cellStyle name="Comma 12 7 3 3 2" xfId="38783"/>
    <cellStyle name="Comma 12 7 3 3 3" xfId="38784"/>
    <cellStyle name="Comma 12 7 3 4" xfId="38785"/>
    <cellStyle name="Comma 12 7 3 4 2" xfId="38786"/>
    <cellStyle name="Comma 12 7 3 5" xfId="38787"/>
    <cellStyle name="Comma 12 7 3 6" xfId="38788"/>
    <cellStyle name="Comma 12 7 4" xfId="38789"/>
    <cellStyle name="Comma 12 7 4 2" xfId="38790"/>
    <cellStyle name="Comma 12 7 4 2 2" xfId="38791"/>
    <cellStyle name="Comma 12 7 4 2 3" xfId="38792"/>
    <cellStyle name="Comma 12 7 4 3" xfId="38793"/>
    <cellStyle name="Comma 12 7 4 3 2" xfId="38794"/>
    <cellStyle name="Comma 12 7 4 4" xfId="38795"/>
    <cellStyle name="Comma 12 7 4 5" xfId="38796"/>
    <cellStyle name="Comma 12 7 5" xfId="38797"/>
    <cellStyle name="Comma 12 7 5 2" xfId="38798"/>
    <cellStyle name="Comma 12 7 5 3" xfId="38799"/>
    <cellStyle name="Comma 12 7 6" xfId="38800"/>
    <cellStyle name="Comma 12 7 6 2" xfId="38801"/>
    <cellStyle name="Comma 12 7 6 3" xfId="38802"/>
    <cellStyle name="Comma 12 7 7" xfId="38803"/>
    <cellStyle name="Comma 12 7 7 2" xfId="38804"/>
    <cellStyle name="Comma 12 7 8" xfId="38805"/>
    <cellStyle name="Comma 12 7 9" xfId="38806"/>
    <cellStyle name="Comma 12 8" xfId="38807"/>
    <cellStyle name="Comma 12 8 2" xfId="38808"/>
    <cellStyle name="Comma 12 8 2 2" xfId="38809"/>
    <cellStyle name="Comma 12 8 2 3" xfId="38810"/>
    <cellStyle name="Comma 12 8 3" xfId="38811"/>
    <cellStyle name="Comma 12 8 3 2" xfId="38812"/>
    <cellStyle name="Comma 12 8 3 3" xfId="38813"/>
    <cellStyle name="Comma 12 8 4" xfId="38814"/>
    <cellStyle name="Comma 12 8 4 2" xfId="38815"/>
    <cellStyle name="Comma 12 8 5" xfId="38816"/>
    <cellStyle name="Comma 12 8 6" xfId="38817"/>
    <cellStyle name="Comma 12 9" xfId="38818"/>
    <cellStyle name="Comma 12 9 2" xfId="38819"/>
    <cellStyle name="Comma 12 9 2 2" xfId="38820"/>
    <cellStyle name="Comma 12 9 2 3" xfId="38821"/>
    <cellStyle name="Comma 12 9 3" xfId="38822"/>
    <cellStyle name="Comma 12 9 3 2" xfId="38823"/>
    <cellStyle name="Comma 12 9 3 3" xfId="38824"/>
    <cellStyle name="Comma 12 9 4" xfId="38825"/>
    <cellStyle name="Comma 12 9 4 2" xfId="38826"/>
    <cellStyle name="Comma 12 9 5" xfId="38827"/>
    <cellStyle name="Comma 12 9 6" xfId="38828"/>
    <cellStyle name="Comma 13" xfId="3263"/>
    <cellStyle name="Comma 13 10" xfId="38829"/>
    <cellStyle name="Comma 13 10 2" xfId="38830"/>
    <cellStyle name="Comma 13 10 2 2" xfId="38831"/>
    <cellStyle name="Comma 13 10 2 3" xfId="38832"/>
    <cellStyle name="Comma 13 10 3" xfId="38833"/>
    <cellStyle name="Comma 13 10 3 2" xfId="38834"/>
    <cellStyle name="Comma 13 10 4" xfId="38835"/>
    <cellStyle name="Comma 13 10 5" xfId="38836"/>
    <cellStyle name="Comma 13 11" xfId="38837"/>
    <cellStyle name="Comma 13 11 2" xfId="38838"/>
    <cellStyle name="Comma 13 11 3" xfId="38839"/>
    <cellStyle name="Comma 13 12" xfId="38840"/>
    <cellStyle name="Comma 13 12 2" xfId="38841"/>
    <cellStyle name="Comma 13 12 3" xfId="38842"/>
    <cellStyle name="Comma 13 13" xfId="38843"/>
    <cellStyle name="Comma 13 13 2" xfId="38844"/>
    <cellStyle name="Comma 13 14" xfId="38845"/>
    <cellStyle name="Comma 13 15" xfId="38846"/>
    <cellStyle name="Comma 13 16" xfId="38847"/>
    <cellStyle name="Comma 13 2" xfId="9451"/>
    <cellStyle name="Comma 13 2 10" xfId="38848"/>
    <cellStyle name="Comma 13 2 10 2" xfId="38849"/>
    <cellStyle name="Comma 13 2 10 3" xfId="38850"/>
    <cellStyle name="Comma 13 2 11" xfId="38851"/>
    <cellStyle name="Comma 13 2 11 2" xfId="38852"/>
    <cellStyle name="Comma 13 2 11 3" xfId="38853"/>
    <cellStyle name="Comma 13 2 12" xfId="38854"/>
    <cellStyle name="Comma 13 2 12 2" xfId="38855"/>
    <cellStyle name="Comma 13 2 13" xfId="38856"/>
    <cellStyle name="Comma 13 2 14" xfId="38857"/>
    <cellStyle name="Comma 13 2 15" xfId="38858"/>
    <cellStyle name="Comma 13 2 2" xfId="9452"/>
    <cellStyle name="Comma 13 2 2 10" xfId="38859"/>
    <cellStyle name="Comma 13 2 2 10 2" xfId="38860"/>
    <cellStyle name="Comma 13 2 2 10 3" xfId="38861"/>
    <cellStyle name="Comma 13 2 2 11" xfId="38862"/>
    <cellStyle name="Comma 13 2 2 11 2" xfId="38863"/>
    <cellStyle name="Comma 13 2 2 12" xfId="38864"/>
    <cellStyle name="Comma 13 2 2 13" xfId="38865"/>
    <cellStyle name="Comma 13 2 2 2" xfId="38866"/>
    <cellStyle name="Comma 13 2 2 2 10" xfId="38867"/>
    <cellStyle name="Comma 13 2 2 2 10 2" xfId="38868"/>
    <cellStyle name="Comma 13 2 2 2 11" xfId="38869"/>
    <cellStyle name="Comma 13 2 2 2 12" xfId="38870"/>
    <cellStyle name="Comma 13 2 2 2 2" xfId="38871"/>
    <cellStyle name="Comma 13 2 2 2 2 10" xfId="38872"/>
    <cellStyle name="Comma 13 2 2 2 2 2" xfId="38873"/>
    <cellStyle name="Comma 13 2 2 2 2 2 2" xfId="38874"/>
    <cellStyle name="Comma 13 2 2 2 2 2 2 2" xfId="38875"/>
    <cellStyle name="Comma 13 2 2 2 2 2 2 2 2" xfId="38876"/>
    <cellStyle name="Comma 13 2 2 2 2 2 2 2 3" xfId="38877"/>
    <cellStyle name="Comma 13 2 2 2 2 2 2 3" xfId="38878"/>
    <cellStyle name="Comma 13 2 2 2 2 2 2 3 2" xfId="38879"/>
    <cellStyle name="Comma 13 2 2 2 2 2 2 3 3" xfId="38880"/>
    <cellStyle name="Comma 13 2 2 2 2 2 2 4" xfId="38881"/>
    <cellStyle name="Comma 13 2 2 2 2 2 2 4 2" xfId="38882"/>
    <cellStyle name="Comma 13 2 2 2 2 2 2 5" xfId="38883"/>
    <cellStyle name="Comma 13 2 2 2 2 2 2 6" xfId="38884"/>
    <cellStyle name="Comma 13 2 2 2 2 2 3" xfId="38885"/>
    <cellStyle name="Comma 13 2 2 2 2 2 3 2" xfId="38886"/>
    <cellStyle name="Comma 13 2 2 2 2 2 3 2 2" xfId="38887"/>
    <cellStyle name="Comma 13 2 2 2 2 2 3 2 3" xfId="38888"/>
    <cellStyle name="Comma 13 2 2 2 2 2 3 3" xfId="38889"/>
    <cellStyle name="Comma 13 2 2 2 2 2 3 3 2" xfId="38890"/>
    <cellStyle name="Comma 13 2 2 2 2 2 3 3 3" xfId="38891"/>
    <cellStyle name="Comma 13 2 2 2 2 2 3 4" xfId="38892"/>
    <cellStyle name="Comma 13 2 2 2 2 2 3 4 2" xfId="38893"/>
    <cellStyle name="Comma 13 2 2 2 2 2 3 5" xfId="38894"/>
    <cellStyle name="Comma 13 2 2 2 2 2 3 6" xfId="38895"/>
    <cellStyle name="Comma 13 2 2 2 2 2 4" xfId="38896"/>
    <cellStyle name="Comma 13 2 2 2 2 2 4 2" xfId="38897"/>
    <cellStyle name="Comma 13 2 2 2 2 2 4 2 2" xfId="38898"/>
    <cellStyle name="Comma 13 2 2 2 2 2 4 2 3" xfId="38899"/>
    <cellStyle name="Comma 13 2 2 2 2 2 4 3" xfId="38900"/>
    <cellStyle name="Comma 13 2 2 2 2 2 4 3 2" xfId="38901"/>
    <cellStyle name="Comma 13 2 2 2 2 2 4 4" xfId="38902"/>
    <cellStyle name="Comma 13 2 2 2 2 2 4 5" xfId="38903"/>
    <cellStyle name="Comma 13 2 2 2 2 2 5" xfId="38904"/>
    <cellStyle name="Comma 13 2 2 2 2 2 5 2" xfId="38905"/>
    <cellStyle name="Comma 13 2 2 2 2 2 5 3" xfId="38906"/>
    <cellStyle name="Comma 13 2 2 2 2 2 6" xfId="38907"/>
    <cellStyle name="Comma 13 2 2 2 2 2 6 2" xfId="38908"/>
    <cellStyle name="Comma 13 2 2 2 2 2 6 3" xfId="38909"/>
    <cellStyle name="Comma 13 2 2 2 2 2 7" xfId="38910"/>
    <cellStyle name="Comma 13 2 2 2 2 2 7 2" xfId="38911"/>
    <cellStyle name="Comma 13 2 2 2 2 2 8" xfId="38912"/>
    <cellStyle name="Comma 13 2 2 2 2 2 9" xfId="38913"/>
    <cellStyle name="Comma 13 2 2 2 2 3" xfId="38914"/>
    <cellStyle name="Comma 13 2 2 2 2 3 2" xfId="38915"/>
    <cellStyle name="Comma 13 2 2 2 2 3 2 2" xfId="38916"/>
    <cellStyle name="Comma 13 2 2 2 2 3 2 3" xfId="38917"/>
    <cellStyle name="Comma 13 2 2 2 2 3 3" xfId="38918"/>
    <cellStyle name="Comma 13 2 2 2 2 3 3 2" xfId="38919"/>
    <cellStyle name="Comma 13 2 2 2 2 3 3 3" xfId="38920"/>
    <cellStyle name="Comma 13 2 2 2 2 3 4" xfId="38921"/>
    <cellStyle name="Comma 13 2 2 2 2 3 4 2" xfId="38922"/>
    <cellStyle name="Comma 13 2 2 2 2 3 5" xfId="38923"/>
    <cellStyle name="Comma 13 2 2 2 2 3 6" xfId="38924"/>
    <cellStyle name="Comma 13 2 2 2 2 4" xfId="38925"/>
    <cellStyle name="Comma 13 2 2 2 2 4 2" xfId="38926"/>
    <cellStyle name="Comma 13 2 2 2 2 4 2 2" xfId="38927"/>
    <cellStyle name="Comma 13 2 2 2 2 4 2 3" xfId="38928"/>
    <cellStyle name="Comma 13 2 2 2 2 4 3" xfId="38929"/>
    <cellStyle name="Comma 13 2 2 2 2 4 3 2" xfId="38930"/>
    <cellStyle name="Comma 13 2 2 2 2 4 3 3" xfId="38931"/>
    <cellStyle name="Comma 13 2 2 2 2 4 4" xfId="38932"/>
    <cellStyle name="Comma 13 2 2 2 2 4 4 2" xfId="38933"/>
    <cellStyle name="Comma 13 2 2 2 2 4 5" xfId="38934"/>
    <cellStyle name="Comma 13 2 2 2 2 4 6" xfId="38935"/>
    <cellStyle name="Comma 13 2 2 2 2 5" xfId="38936"/>
    <cellStyle name="Comma 13 2 2 2 2 5 2" xfId="38937"/>
    <cellStyle name="Comma 13 2 2 2 2 5 2 2" xfId="38938"/>
    <cellStyle name="Comma 13 2 2 2 2 5 2 3" xfId="38939"/>
    <cellStyle name="Comma 13 2 2 2 2 5 3" xfId="38940"/>
    <cellStyle name="Comma 13 2 2 2 2 5 3 2" xfId="38941"/>
    <cellStyle name="Comma 13 2 2 2 2 5 4" xfId="38942"/>
    <cellStyle name="Comma 13 2 2 2 2 5 5" xfId="38943"/>
    <cellStyle name="Comma 13 2 2 2 2 6" xfId="38944"/>
    <cellStyle name="Comma 13 2 2 2 2 6 2" xfId="38945"/>
    <cellStyle name="Comma 13 2 2 2 2 6 3" xfId="38946"/>
    <cellStyle name="Comma 13 2 2 2 2 7" xfId="38947"/>
    <cellStyle name="Comma 13 2 2 2 2 7 2" xfId="38948"/>
    <cellStyle name="Comma 13 2 2 2 2 7 3" xfId="38949"/>
    <cellStyle name="Comma 13 2 2 2 2 8" xfId="38950"/>
    <cellStyle name="Comma 13 2 2 2 2 8 2" xfId="38951"/>
    <cellStyle name="Comma 13 2 2 2 2 9" xfId="38952"/>
    <cellStyle name="Comma 13 2 2 2 3" xfId="38953"/>
    <cellStyle name="Comma 13 2 2 2 3 2" xfId="38954"/>
    <cellStyle name="Comma 13 2 2 2 3 2 2" xfId="38955"/>
    <cellStyle name="Comma 13 2 2 2 3 2 2 2" xfId="38956"/>
    <cellStyle name="Comma 13 2 2 2 3 2 2 3" xfId="38957"/>
    <cellStyle name="Comma 13 2 2 2 3 2 3" xfId="38958"/>
    <cellStyle name="Comma 13 2 2 2 3 2 3 2" xfId="38959"/>
    <cellStyle name="Comma 13 2 2 2 3 2 3 3" xfId="38960"/>
    <cellStyle name="Comma 13 2 2 2 3 2 4" xfId="38961"/>
    <cellStyle name="Comma 13 2 2 2 3 2 4 2" xfId="38962"/>
    <cellStyle name="Comma 13 2 2 2 3 2 5" xfId="38963"/>
    <cellStyle name="Comma 13 2 2 2 3 2 6" xfId="38964"/>
    <cellStyle name="Comma 13 2 2 2 3 3" xfId="38965"/>
    <cellStyle name="Comma 13 2 2 2 3 3 2" xfId="38966"/>
    <cellStyle name="Comma 13 2 2 2 3 3 2 2" xfId="38967"/>
    <cellStyle name="Comma 13 2 2 2 3 3 2 3" xfId="38968"/>
    <cellStyle name="Comma 13 2 2 2 3 3 3" xfId="38969"/>
    <cellStyle name="Comma 13 2 2 2 3 3 3 2" xfId="38970"/>
    <cellStyle name="Comma 13 2 2 2 3 3 3 3" xfId="38971"/>
    <cellStyle name="Comma 13 2 2 2 3 3 4" xfId="38972"/>
    <cellStyle name="Comma 13 2 2 2 3 3 4 2" xfId="38973"/>
    <cellStyle name="Comma 13 2 2 2 3 3 5" xfId="38974"/>
    <cellStyle name="Comma 13 2 2 2 3 3 6" xfId="38975"/>
    <cellStyle name="Comma 13 2 2 2 3 4" xfId="38976"/>
    <cellStyle name="Comma 13 2 2 2 3 4 2" xfId="38977"/>
    <cellStyle name="Comma 13 2 2 2 3 4 2 2" xfId="38978"/>
    <cellStyle name="Comma 13 2 2 2 3 4 2 3" xfId="38979"/>
    <cellStyle name="Comma 13 2 2 2 3 4 3" xfId="38980"/>
    <cellStyle name="Comma 13 2 2 2 3 4 3 2" xfId="38981"/>
    <cellStyle name="Comma 13 2 2 2 3 4 4" xfId="38982"/>
    <cellStyle name="Comma 13 2 2 2 3 4 5" xfId="38983"/>
    <cellStyle name="Comma 13 2 2 2 3 5" xfId="38984"/>
    <cellStyle name="Comma 13 2 2 2 3 5 2" xfId="38985"/>
    <cellStyle name="Comma 13 2 2 2 3 5 3" xfId="38986"/>
    <cellStyle name="Comma 13 2 2 2 3 6" xfId="38987"/>
    <cellStyle name="Comma 13 2 2 2 3 6 2" xfId="38988"/>
    <cellStyle name="Comma 13 2 2 2 3 6 3" xfId="38989"/>
    <cellStyle name="Comma 13 2 2 2 3 7" xfId="38990"/>
    <cellStyle name="Comma 13 2 2 2 3 7 2" xfId="38991"/>
    <cellStyle name="Comma 13 2 2 2 3 8" xfId="38992"/>
    <cellStyle name="Comma 13 2 2 2 3 9" xfId="38993"/>
    <cellStyle name="Comma 13 2 2 2 4" xfId="38994"/>
    <cellStyle name="Comma 13 2 2 2 4 2" xfId="38995"/>
    <cellStyle name="Comma 13 2 2 2 4 2 2" xfId="38996"/>
    <cellStyle name="Comma 13 2 2 2 4 2 2 2" xfId="38997"/>
    <cellStyle name="Comma 13 2 2 2 4 2 2 3" xfId="38998"/>
    <cellStyle name="Comma 13 2 2 2 4 2 3" xfId="38999"/>
    <cellStyle name="Comma 13 2 2 2 4 2 3 2" xfId="39000"/>
    <cellStyle name="Comma 13 2 2 2 4 2 3 3" xfId="39001"/>
    <cellStyle name="Comma 13 2 2 2 4 2 4" xfId="39002"/>
    <cellStyle name="Comma 13 2 2 2 4 2 4 2" xfId="39003"/>
    <cellStyle name="Comma 13 2 2 2 4 2 5" xfId="39004"/>
    <cellStyle name="Comma 13 2 2 2 4 2 6" xfId="39005"/>
    <cellStyle name="Comma 13 2 2 2 4 3" xfId="39006"/>
    <cellStyle name="Comma 13 2 2 2 4 3 2" xfId="39007"/>
    <cellStyle name="Comma 13 2 2 2 4 3 2 2" xfId="39008"/>
    <cellStyle name="Comma 13 2 2 2 4 3 2 3" xfId="39009"/>
    <cellStyle name="Comma 13 2 2 2 4 3 3" xfId="39010"/>
    <cellStyle name="Comma 13 2 2 2 4 3 3 2" xfId="39011"/>
    <cellStyle name="Comma 13 2 2 2 4 3 3 3" xfId="39012"/>
    <cellStyle name="Comma 13 2 2 2 4 3 4" xfId="39013"/>
    <cellStyle name="Comma 13 2 2 2 4 3 4 2" xfId="39014"/>
    <cellStyle name="Comma 13 2 2 2 4 3 5" xfId="39015"/>
    <cellStyle name="Comma 13 2 2 2 4 3 6" xfId="39016"/>
    <cellStyle name="Comma 13 2 2 2 4 4" xfId="39017"/>
    <cellStyle name="Comma 13 2 2 2 4 4 2" xfId="39018"/>
    <cellStyle name="Comma 13 2 2 2 4 4 2 2" xfId="39019"/>
    <cellStyle name="Comma 13 2 2 2 4 4 2 3" xfId="39020"/>
    <cellStyle name="Comma 13 2 2 2 4 4 3" xfId="39021"/>
    <cellStyle name="Comma 13 2 2 2 4 4 3 2" xfId="39022"/>
    <cellStyle name="Comma 13 2 2 2 4 4 4" xfId="39023"/>
    <cellStyle name="Comma 13 2 2 2 4 4 5" xfId="39024"/>
    <cellStyle name="Comma 13 2 2 2 4 5" xfId="39025"/>
    <cellStyle name="Comma 13 2 2 2 4 5 2" xfId="39026"/>
    <cellStyle name="Comma 13 2 2 2 4 5 3" xfId="39027"/>
    <cellStyle name="Comma 13 2 2 2 4 6" xfId="39028"/>
    <cellStyle name="Comma 13 2 2 2 4 6 2" xfId="39029"/>
    <cellStyle name="Comma 13 2 2 2 4 6 3" xfId="39030"/>
    <cellStyle name="Comma 13 2 2 2 4 7" xfId="39031"/>
    <cellStyle name="Comma 13 2 2 2 4 7 2" xfId="39032"/>
    <cellStyle name="Comma 13 2 2 2 4 8" xfId="39033"/>
    <cellStyle name="Comma 13 2 2 2 4 9" xfId="39034"/>
    <cellStyle name="Comma 13 2 2 2 5" xfId="39035"/>
    <cellStyle name="Comma 13 2 2 2 5 2" xfId="39036"/>
    <cellStyle name="Comma 13 2 2 2 5 2 2" xfId="39037"/>
    <cellStyle name="Comma 13 2 2 2 5 2 3" xfId="39038"/>
    <cellStyle name="Comma 13 2 2 2 5 3" xfId="39039"/>
    <cellStyle name="Comma 13 2 2 2 5 3 2" xfId="39040"/>
    <cellStyle name="Comma 13 2 2 2 5 3 3" xfId="39041"/>
    <cellStyle name="Comma 13 2 2 2 5 4" xfId="39042"/>
    <cellStyle name="Comma 13 2 2 2 5 4 2" xfId="39043"/>
    <cellStyle name="Comma 13 2 2 2 5 5" xfId="39044"/>
    <cellStyle name="Comma 13 2 2 2 5 6" xfId="39045"/>
    <cellStyle name="Comma 13 2 2 2 6" xfId="39046"/>
    <cellStyle name="Comma 13 2 2 2 6 2" xfId="39047"/>
    <cellStyle name="Comma 13 2 2 2 6 2 2" xfId="39048"/>
    <cellStyle name="Comma 13 2 2 2 6 2 3" xfId="39049"/>
    <cellStyle name="Comma 13 2 2 2 6 3" xfId="39050"/>
    <cellStyle name="Comma 13 2 2 2 6 3 2" xfId="39051"/>
    <cellStyle name="Comma 13 2 2 2 6 3 3" xfId="39052"/>
    <cellStyle name="Comma 13 2 2 2 6 4" xfId="39053"/>
    <cellStyle name="Comma 13 2 2 2 6 4 2" xfId="39054"/>
    <cellStyle name="Comma 13 2 2 2 6 5" xfId="39055"/>
    <cellStyle name="Comma 13 2 2 2 6 6" xfId="39056"/>
    <cellStyle name="Comma 13 2 2 2 7" xfId="39057"/>
    <cellStyle name="Comma 13 2 2 2 7 2" xfId="39058"/>
    <cellStyle name="Comma 13 2 2 2 7 2 2" xfId="39059"/>
    <cellStyle name="Comma 13 2 2 2 7 2 3" xfId="39060"/>
    <cellStyle name="Comma 13 2 2 2 7 3" xfId="39061"/>
    <cellStyle name="Comma 13 2 2 2 7 3 2" xfId="39062"/>
    <cellStyle name="Comma 13 2 2 2 7 4" xfId="39063"/>
    <cellStyle name="Comma 13 2 2 2 7 5" xfId="39064"/>
    <cellStyle name="Comma 13 2 2 2 8" xfId="39065"/>
    <cellStyle name="Comma 13 2 2 2 8 2" xfId="39066"/>
    <cellStyle name="Comma 13 2 2 2 8 3" xfId="39067"/>
    <cellStyle name="Comma 13 2 2 2 9" xfId="39068"/>
    <cellStyle name="Comma 13 2 2 2 9 2" xfId="39069"/>
    <cellStyle name="Comma 13 2 2 2 9 3" xfId="39070"/>
    <cellStyle name="Comma 13 2 2 3" xfId="39071"/>
    <cellStyle name="Comma 13 2 2 3 10" xfId="39072"/>
    <cellStyle name="Comma 13 2 2 3 2" xfId="39073"/>
    <cellStyle name="Comma 13 2 2 3 2 2" xfId="39074"/>
    <cellStyle name="Comma 13 2 2 3 2 2 2" xfId="39075"/>
    <cellStyle name="Comma 13 2 2 3 2 2 2 2" xfId="39076"/>
    <cellStyle name="Comma 13 2 2 3 2 2 2 3" xfId="39077"/>
    <cellStyle name="Comma 13 2 2 3 2 2 3" xfId="39078"/>
    <cellStyle name="Comma 13 2 2 3 2 2 3 2" xfId="39079"/>
    <cellStyle name="Comma 13 2 2 3 2 2 3 3" xfId="39080"/>
    <cellStyle name="Comma 13 2 2 3 2 2 4" xfId="39081"/>
    <cellStyle name="Comma 13 2 2 3 2 2 4 2" xfId="39082"/>
    <cellStyle name="Comma 13 2 2 3 2 2 5" xfId="39083"/>
    <cellStyle name="Comma 13 2 2 3 2 2 6" xfId="39084"/>
    <cellStyle name="Comma 13 2 2 3 2 3" xfId="39085"/>
    <cellStyle name="Comma 13 2 2 3 2 3 2" xfId="39086"/>
    <cellStyle name="Comma 13 2 2 3 2 3 2 2" xfId="39087"/>
    <cellStyle name="Comma 13 2 2 3 2 3 2 3" xfId="39088"/>
    <cellStyle name="Comma 13 2 2 3 2 3 3" xfId="39089"/>
    <cellStyle name="Comma 13 2 2 3 2 3 3 2" xfId="39090"/>
    <cellStyle name="Comma 13 2 2 3 2 3 3 3" xfId="39091"/>
    <cellStyle name="Comma 13 2 2 3 2 3 4" xfId="39092"/>
    <cellStyle name="Comma 13 2 2 3 2 3 4 2" xfId="39093"/>
    <cellStyle name="Comma 13 2 2 3 2 3 5" xfId="39094"/>
    <cellStyle name="Comma 13 2 2 3 2 3 6" xfId="39095"/>
    <cellStyle name="Comma 13 2 2 3 2 4" xfId="39096"/>
    <cellStyle name="Comma 13 2 2 3 2 4 2" xfId="39097"/>
    <cellStyle name="Comma 13 2 2 3 2 4 2 2" xfId="39098"/>
    <cellStyle name="Comma 13 2 2 3 2 4 2 3" xfId="39099"/>
    <cellStyle name="Comma 13 2 2 3 2 4 3" xfId="39100"/>
    <cellStyle name="Comma 13 2 2 3 2 4 3 2" xfId="39101"/>
    <cellStyle name="Comma 13 2 2 3 2 4 4" xfId="39102"/>
    <cellStyle name="Comma 13 2 2 3 2 4 5" xfId="39103"/>
    <cellStyle name="Comma 13 2 2 3 2 5" xfId="39104"/>
    <cellStyle name="Comma 13 2 2 3 2 5 2" xfId="39105"/>
    <cellStyle name="Comma 13 2 2 3 2 5 3" xfId="39106"/>
    <cellStyle name="Comma 13 2 2 3 2 6" xfId="39107"/>
    <cellStyle name="Comma 13 2 2 3 2 6 2" xfId="39108"/>
    <cellStyle name="Comma 13 2 2 3 2 6 3" xfId="39109"/>
    <cellStyle name="Comma 13 2 2 3 2 7" xfId="39110"/>
    <cellStyle name="Comma 13 2 2 3 2 7 2" xfId="39111"/>
    <cellStyle name="Comma 13 2 2 3 2 8" xfId="39112"/>
    <cellStyle name="Comma 13 2 2 3 2 9" xfId="39113"/>
    <cellStyle name="Comma 13 2 2 3 3" xfId="39114"/>
    <cellStyle name="Comma 13 2 2 3 3 2" xfId="39115"/>
    <cellStyle name="Comma 13 2 2 3 3 2 2" xfId="39116"/>
    <cellStyle name="Comma 13 2 2 3 3 2 3" xfId="39117"/>
    <cellStyle name="Comma 13 2 2 3 3 3" xfId="39118"/>
    <cellStyle name="Comma 13 2 2 3 3 3 2" xfId="39119"/>
    <cellStyle name="Comma 13 2 2 3 3 3 3" xfId="39120"/>
    <cellStyle name="Comma 13 2 2 3 3 4" xfId="39121"/>
    <cellStyle name="Comma 13 2 2 3 3 4 2" xfId="39122"/>
    <cellStyle name="Comma 13 2 2 3 3 5" xfId="39123"/>
    <cellStyle name="Comma 13 2 2 3 3 6" xfId="39124"/>
    <cellStyle name="Comma 13 2 2 3 4" xfId="39125"/>
    <cellStyle name="Comma 13 2 2 3 4 2" xfId="39126"/>
    <cellStyle name="Comma 13 2 2 3 4 2 2" xfId="39127"/>
    <cellStyle name="Comma 13 2 2 3 4 2 3" xfId="39128"/>
    <cellStyle name="Comma 13 2 2 3 4 3" xfId="39129"/>
    <cellStyle name="Comma 13 2 2 3 4 3 2" xfId="39130"/>
    <cellStyle name="Comma 13 2 2 3 4 3 3" xfId="39131"/>
    <cellStyle name="Comma 13 2 2 3 4 4" xfId="39132"/>
    <cellStyle name="Comma 13 2 2 3 4 4 2" xfId="39133"/>
    <cellStyle name="Comma 13 2 2 3 4 5" xfId="39134"/>
    <cellStyle name="Comma 13 2 2 3 4 6" xfId="39135"/>
    <cellStyle name="Comma 13 2 2 3 5" xfId="39136"/>
    <cellStyle name="Comma 13 2 2 3 5 2" xfId="39137"/>
    <cellStyle name="Comma 13 2 2 3 5 2 2" xfId="39138"/>
    <cellStyle name="Comma 13 2 2 3 5 2 3" xfId="39139"/>
    <cellStyle name="Comma 13 2 2 3 5 3" xfId="39140"/>
    <cellStyle name="Comma 13 2 2 3 5 3 2" xfId="39141"/>
    <cellStyle name="Comma 13 2 2 3 5 4" xfId="39142"/>
    <cellStyle name="Comma 13 2 2 3 5 5" xfId="39143"/>
    <cellStyle name="Comma 13 2 2 3 6" xfId="39144"/>
    <cellStyle name="Comma 13 2 2 3 6 2" xfId="39145"/>
    <cellStyle name="Comma 13 2 2 3 6 3" xfId="39146"/>
    <cellStyle name="Comma 13 2 2 3 7" xfId="39147"/>
    <cellStyle name="Comma 13 2 2 3 7 2" xfId="39148"/>
    <cellStyle name="Comma 13 2 2 3 7 3" xfId="39149"/>
    <cellStyle name="Comma 13 2 2 3 8" xfId="39150"/>
    <cellStyle name="Comma 13 2 2 3 8 2" xfId="39151"/>
    <cellStyle name="Comma 13 2 2 3 9" xfId="39152"/>
    <cellStyle name="Comma 13 2 2 4" xfId="39153"/>
    <cellStyle name="Comma 13 2 2 4 2" xfId="39154"/>
    <cellStyle name="Comma 13 2 2 4 2 2" xfId="39155"/>
    <cellStyle name="Comma 13 2 2 4 2 2 2" xfId="39156"/>
    <cellStyle name="Comma 13 2 2 4 2 2 3" xfId="39157"/>
    <cellStyle name="Comma 13 2 2 4 2 3" xfId="39158"/>
    <cellStyle name="Comma 13 2 2 4 2 3 2" xfId="39159"/>
    <cellStyle name="Comma 13 2 2 4 2 3 3" xfId="39160"/>
    <cellStyle name="Comma 13 2 2 4 2 4" xfId="39161"/>
    <cellStyle name="Comma 13 2 2 4 2 4 2" xfId="39162"/>
    <cellStyle name="Comma 13 2 2 4 2 5" xfId="39163"/>
    <cellStyle name="Comma 13 2 2 4 2 6" xfId="39164"/>
    <cellStyle name="Comma 13 2 2 4 3" xfId="39165"/>
    <cellStyle name="Comma 13 2 2 4 3 2" xfId="39166"/>
    <cellStyle name="Comma 13 2 2 4 3 2 2" xfId="39167"/>
    <cellStyle name="Comma 13 2 2 4 3 2 3" xfId="39168"/>
    <cellStyle name="Comma 13 2 2 4 3 3" xfId="39169"/>
    <cellStyle name="Comma 13 2 2 4 3 3 2" xfId="39170"/>
    <cellStyle name="Comma 13 2 2 4 3 3 3" xfId="39171"/>
    <cellStyle name="Comma 13 2 2 4 3 4" xfId="39172"/>
    <cellStyle name="Comma 13 2 2 4 3 4 2" xfId="39173"/>
    <cellStyle name="Comma 13 2 2 4 3 5" xfId="39174"/>
    <cellStyle name="Comma 13 2 2 4 3 6" xfId="39175"/>
    <cellStyle name="Comma 13 2 2 4 4" xfId="39176"/>
    <cellStyle name="Comma 13 2 2 4 4 2" xfId="39177"/>
    <cellStyle name="Comma 13 2 2 4 4 2 2" xfId="39178"/>
    <cellStyle name="Comma 13 2 2 4 4 2 3" xfId="39179"/>
    <cellStyle name="Comma 13 2 2 4 4 3" xfId="39180"/>
    <cellStyle name="Comma 13 2 2 4 4 3 2" xfId="39181"/>
    <cellStyle name="Comma 13 2 2 4 4 4" xfId="39182"/>
    <cellStyle name="Comma 13 2 2 4 4 5" xfId="39183"/>
    <cellStyle name="Comma 13 2 2 4 5" xfId="39184"/>
    <cellStyle name="Comma 13 2 2 4 5 2" xfId="39185"/>
    <cellStyle name="Comma 13 2 2 4 5 3" xfId="39186"/>
    <cellStyle name="Comma 13 2 2 4 6" xfId="39187"/>
    <cellStyle name="Comma 13 2 2 4 6 2" xfId="39188"/>
    <cellStyle name="Comma 13 2 2 4 6 3" xfId="39189"/>
    <cellStyle name="Comma 13 2 2 4 7" xfId="39190"/>
    <cellStyle name="Comma 13 2 2 4 7 2" xfId="39191"/>
    <cellStyle name="Comma 13 2 2 4 8" xfId="39192"/>
    <cellStyle name="Comma 13 2 2 4 9" xfId="39193"/>
    <cellStyle name="Comma 13 2 2 5" xfId="39194"/>
    <cellStyle name="Comma 13 2 2 5 2" xfId="39195"/>
    <cellStyle name="Comma 13 2 2 5 2 2" xfId="39196"/>
    <cellStyle name="Comma 13 2 2 5 2 2 2" xfId="39197"/>
    <cellStyle name="Comma 13 2 2 5 2 2 3" xfId="39198"/>
    <cellStyle name="Comma 13 2 2 5 2 3" xfId="39199"/>
    <cellStyle name="Comma 13 2 2 5 2 3 2" xfId="39200"/>
    <cellStyle name="Comma 13 2 2 5 2 3 3" xfId="39201"/>
    <cellStyle name="Comma 13 2 2 5 2 4" xfId="39202"/>
    <cellStyle name="Comma 13 2 2 5 2 4 2" xfId="39203"/>
    <cellStyle name="Comma 13 2 2 5 2 5" xfId="39204"/>
    <cellStyle name="Comma 13 2 2 5 2 6" xfId="39205"/>
    <cellStyle name="Comma 13 2 2 5 3" xfId="39206"/>
    <cellStyle name="Comma 13 2 2 5 3 2" xfId="39207"/>
    <cellStyle name="Comma 13 2 2 5 3 2 2" xfId="39208"/>
    <cellStyle name="Comma 13 2 2 5 3 2 3" xfId="39209"/>
    <cellStyle name="Comma 13 2 2 5 3 3" xfId="39210"/>
    <cellStyle name="Comma 13 2 2 5 3 3 2" xfId="39211"/>
    <cellStyle name="Comma 13 2 2 5 3 3 3" xfId="39212"/>
    <cellStyle name="Comma 13 2 2 5 3 4" xfId="39213"/>
    <cellStyle name="Comma 13 2 2 5 3 4 2" xfId="39214"/>
    <cellStyle name="Comma 13 2 2 5 3 5" xfId="39215"/>
    <cellStyle name="Comma 13 2 2 5 3 6" xfId="39216"/>
    <cellStyle name="Comma 13 2 2 5 4" xfId="39217"/>
    <cellStyle name="Comma 13 2 2 5 4 2" xfId="39218"/>
    <cellStyle name="Comma 13 2 2 5 4 2 2" xfId="39219"/>
    <cellStyle name="Comma 13 2 2 5 4 2 3" xfId="39220"/>
    <cellStyle name="Comma 13 2 2 5 4 3" xfId="39221"/>
    <cellStyle name="Comma 13 2 2 5 4 3 2" xfId="39222"/>
    <cellStyle name="Comma 13 2 2 5 4 4" xfId="39223"/>
    <cellStyle name="Comma 13 2 2 5 4 5" xfId="39224"/>
    <cellStyle name="Comma 13 2 2 5 5" xfId="39225"/>
    <cellStyle name="Comma 13 2 2 5 5 2" xfId="39226"/>
    <cellStyle name="Comma 13 2 2 5 5 3" xfId="39227"/>
    <cellStyle name="Comma 13 2 2 5 6" xfId="39228"/>
    <cellStyle name="Comma 13 2 2 5 6 2" xfId="39229"/>
    <cellStyle name="Comma 13 2 2 5 6 3" xfId="39230"/>
    <cellStyle name="Comma 13 2 2 5 7" xfId="39231"/>
    <cellStyle name="Comma 13 2 2 5 7 2" xfId="39232"/>
    <cellStyle name="Comma 13 2 2 5 8" xfId="39233"/>
    <cellStyle name="Comma 13 2 2 5 9" xfId="39234"/>
    <cellStyle name="Comma 13 2 2 6" xfId="39235"/>
    <cellStyle name="Comma 13 2 2 6 2" xfId="39236"/>
    <cellStyle name="Comma 13 2 2 6 2 2" xfId="39237"/>
    <cellStyle name="Comma 13 2 2 6 2 3" xfId="39238"/>
    <cellStyle name="Comma 13 2 2 6 3" xfId="39239"/>
    <cellStyle name="Comma 13 2 2 6 3 2" xfId="39240"/>
    <cellStyle name="Comma 13 2 2 6 3 3" xfId="39241"/>
    <cellStyle name="Comma 13 2 2 6 4" xfId="39242"/>
    <cellStyle name="Comma 13 2 2 6 4 2" xfId="39243"/>
    <cellStyle name="Comma 13 2 2 6 5" xfId="39244"/>
    <cellStyle name="Comma 13 2 2 6 6" xfId="39245"/>
    <cellStyle name="Comma 13 2 2 7" xfId="39246"/>
    <cellStyle name="Comma 13 2 2 7 2" xfId="39247"/>
    <cellStyle name="Comma 13 2 2 7 2 2" xfId="39248"/>
    <cellStyle name="Comma 13 2 2 7 2 3" xfId="39249"/>
    <cellStyle name="Comma 13 2 2 7 3" xfId="39250"/>
    <cellStyle name="Comma 13 2 2 7 3 2" xfId="39251"/>
    <cellStyle name="Comma 13 2 2 7 3 3" xfId="39252"/>
    <cellStyle name="Comma 13 2 2 7 4" xfId="39253"/>
    <cellStyle name="Comma 13 2 2 7 4 2" xfId="39254"/>
    <cellStyle name="Comma 13 2 2 7 5" xfId="39255"/>
    <cellStyle name="Comma 13 2 2 7 6" xfId="39256"/>
    <cellStyle name="Comma 13 2 2 8" xfId="39257"/>
    <cellStyle name="Comma 13 2 2 8 2" xfId="39258"/>
    <cellStyle name="Comma 13 2 2 8 2 2" xfId="39259"/>
    <cellStyle name="Comma 13 2 2 8 2 3" xfId="39260"/>
    <cellStyle name="Comma 13 2 2 8 3" xfId="39261"/>
    <cellStyle name="Comma 13 2 2 8 3 2" xfId="39262"/>
    <cellStyle name="Comma 13 2 2 8 4" xfId="39263"/>
    <cellStyle name="Comma 13 2 2 8 5" xfId="39264"/>
    <cellStyle name="Comma 13 2 2 9" xfId="39265"/>
    <cellStyle name="Comma 13 2 2 9 2" xfId="39266"/>
    <cellStyle name="Comma 13 2 2 9 3" xfId="39267"/>
    <cellStyle name="Comma 13 2 3" xfId="9453"/>
    <cellStyle name="Comma 13 2 3 10" xfId="39268"/>
    <cellStyle name="Comma 13 2 3 10 2" xfId="39269"/>
    <cellStyle name="Comma 13 2 3 11" xfId="39270"/>
    <cellStyle name="Comma 13 2 3 12" xfId="39271"/>
    <cellStyle name="Comma 13 2 3 2" xfId="39272"/>
    <cellStyle name="Comma 13 2 3 2 10" xfId="39273"/>
    <cellStyle name="Comma 13 2 3 2 2" xfId="39274"/>
    <cellStyle name="Comma 13 2 3 2 2 2" xfId="39275"/>
    <cellStyle name="Comma 13 2 3 2 2 2 2" xfId="39276"/>
    <cellStyle name="Comma 13 2 3 2 2 2 2 2" xfId="39277"/>
    <cellStyle name="Comma 13 2 3 2 2 2 2 3" xfId="39278"/>
    <cellStyle name="Comma 13 2 3 2 2 2 3" xfId="39279"/>
    <cellStyle name="Comma 13 2 3 2 2 2 3 2" xfId="39280"/>
    <cellStyle name="Comma 13 2 3 2 2 2 3 3" xfId="39281"/>
    <cellStyle name="Comma 13 2 3 2 2 2 4" xfId="39282"/>
    <cellStyle name="Comma 13 2 3 2 2 2 4 2" xfId="39283"/>
    <cellStyle name="Comma 13 2 3 2 2 2 5" xfId="39284"/>
    <cellStyle name="Comma 13 2 3 2 2 2 6" xfId="39285"/>
    <cellStyle name="Comma 13 2 3 2 2 3" xfId="39286"/>
    <cellStyle name="Comma 13 2 3 2 2 3 2" xfId="39287"/>
    <cellStyle name="Comma 13 2 3 2 2 3 2 2" xfId="39288"/>
    <cellStyle name="Comma 13 2 3 2 2 3 2 3" xfId="39289"/>
    <cellStyle name="Comma 13 2 3 2 2 3 3" xfId="39290"/>
    <cellStyle name="Comma 13 2 3 2 2 3 3 2" xfId="39291"/>
    <cellStyle name="Comma 13 2 3 2 2 3 3 3" xfId="39292"/>
    <cellStyle name="Comma 13 2 3 2 2 3 4" xfId="39293"/>
    <cellStyle name="Comma 13 2 3 2 2 3 4 2" xfId="39294"/>
    <cellStyle name="Comma 13 2 3 2 2 3 5" xfId="39295"/>
    <cellStyle name="Comma 13 2 3 2 2 3 6" xfId="39296"/>
    <cellStyle name="Comma 13 2 3 2 2 4" xfId="39297"/>
    <cellStyle name="Comma 13 2 3 2 2 4 2" xfId="39298"/>
    <cellStyle name="Comma 13 2 3 2 2 4 2 2" xfId="39299"/>
    <cellStyle name="Comma 13 2 3 2 2 4 2 3" xfId="39300"/>
    <cellStyle name="Comma 13 2 3 2 2 4 3" xfId="39301"/>
    <cellStyle name="Comma 13 2 3 2 2 4 3 2" xfId="39302"/>
    <cellStyle name="Comma 13 2 3 2 2 4 4" xfId="39303"/>
    <cellStyle name="Comma 13 2 3 2 2 4 5" xfId="39304"/>
    <cellStyle name="Comma 13 2 3 2 2 5" xfId="39305"/>
    <cellStyle name="Comma 13 2 3 2 2 5 2" xfId="39306"/>
    <cellStyle name="Comma 13 2 3 2 2 5 3" xfId="39307"/>
    <cellStyle name="Comma 13 2 3 2 2 6" xfId="39308"/>
    <cellStyle name="Comma 13 2 3 2 2 6 2" xfId="39309"/>
    <cellStyle name="Comma 13 2 3 2 2 6 3" xfId="39310"/>
    <cellStyle name="Comma 13 2 3 2 2 7" xfId="39311"/>
    <cellStyle name="Comma 13 2 3 2 2 7 2" xfId="39312"/>
    <cellStyle name="Comma 13 2 3 2 2 8" xfId="39313"/>
    <cellStyle name="Comma 13 2 3 2 2 9" xfId="39314"/>
    <cellStyle name="Comma 13 2 3 2 3" xfId="39315"/>
    <cellStyle name="Comma 13 2 3 2 3 2" xfId="39316"/>
    <cellStyle name="Comma 13 2 3 2 3 2 2" xfId="39317"/>
    <cellStyle name="Comma 13 2 3 2 3 2 3" xfId="39318"/>
    <cellStyle name="Comma 13 2 3 2 3 3" xfId="39319"/>
    <cellStyle name="Comma 13 2 3 2 3 3 2" xfId="39320"/>
    <cellStyle name="Comma 13 2 3 2 3 3 3" xfId="39321"/>
    <cellStyle name="Comma 13 2 3 2 3 4" xfId="39322"/>
    <cellStyle name="Comma 13 2 3 2 3 4 2" xfId="39323"/>
    <cellStyle name="Comma 13 2 3 2 3 5" xfId="39324"/>
    <cellStyle name="Comma 13 2 3 2 3 6" xfId="39325"/>
    <cellStyle name="Comma 13 2 3 2 4" xfId="39326"/>
    <cellStyle name="Comma 13 2 3 2 4 2" xfId="39327"/>
    <cellStyle name="Comma 13 2 3 2 4 2 2" xfId="39328"/>
    <cellStyle name="Comma 13 2 3 2 4 2 3" xfId="39329"/>
    <cellStyle name="Comma 13 2 3 2 4 3" xfId="39330"/>
    <cellStyle name="Comma 13 2 3 2 4 3 2" xfId="39331"/>
    <cellStyle name="Comma 13 2 3 2 4 3 3" xfId="39332"/>
    <cellStyle name="Comma 13 2 3 2 4 4" xfId="39333"/>
    <cellStyle name="Comma 13 2 3 2 4 4 2" xfId="39334"/>
    <cellStyle name="Comma 13 2 3 2 4 5" xfId="39335"/>
    <cellStyle name="Comma 13 2 3 2 4 6" xfId="39336"/>
    <cellStyle name="Comma 13 2 3 2 5" xfId="39337"/>
    <cellStyle name="Comma 13 2 3 2 5 2" xfId="39338"/>
    <cellStyle name="Comma 13 2 3 2 5 2 2" xfId="39339"/>
    <cellStyle name="Comma 13 2 3 2 5 2 3" xfId="39340"/>
    <cellStyle name="Comma 13 2 3 2 5 3" xfId="39341"/>
    <cellStyle name="Comma 13 2 3 2 5 3 2" xfId="39342"/>
    <cellStyle name="Comma 13 2 3 2 5 4" xfId="39343"/>
    <cellStyle name="Comma 13 2 3 2 5 5" xfId="39344"/>
    <cellStyle name="Comma 13 2 3 2 6" xfId="39345"/>
    <cellStyle name="Comma 13 2 3 2 6 2" xfId="39346"/>
    <cellStyle name="Comma 13 2 3 2 6 3" xfId="39347"/>
    <cellStyle name="Comma 13 2 3 2 7" xfId="39348"/>
    <cellStyle name="Comma 13 2 3 2 7 2" xfId="39349"/>
    <cellStyle name="Comma 13 2 3 2 7 3" xfId="39350"/>
    <cellStyle name="Comma 13 2 3 2 8" xfId="39351"/>
    <cellStyle name="Comma 13 2 3 2 8 2" xfId="39352"/>
    <cellStyle name="Comma 13 2 3 2 9" xfId="39353"/>
    <cellStyle name="Comma 13 2 3 3" xfId="39354"/>
    <cellStyle name="Comma 13 2 3 3 2" xfId="39355"/>
    <cellStyle name="Comma 13 2 3 3 2 2" xfId="39356"/>
    <cellStyle name="Comma 13 2 3 3 2 2 2" xfId="39357"/>
    <cellStyle name="Comma 13 2 3 3 2 2 3" xfId="39358"/>
    <cellStyle name="Comma 13 2 3 3 2 3" xfId="39359"/>
    <cellStyle name="Comma 13 2 3 3 2 3 2" xfId="39360"/>
    <cellStyle name="Comma 13 2 3 3 2 3 3" xfId="39361"/>
    <cellStyle name="Comma 13 2 3 3 2 4" xfId="39362"/>
    <cellStyle name="Comma 13 2 3 3 2 4 2" xfId="39363"/>
    <cellStyle name="Comma 13 2 3 3 2 5" xfId="39364"/>
    <cellStyle name="Comma 13 2 3 3 2 6" xfId="39365"/>
    <cellStyle name="Comma 13 2 3 3 3" xfId="39366"/>
    <cellStyle name="Comma 13 2 3 3 3 2" xfId="39367"/>
    <cellStyle name="Comma 13 2 3 3 3 2 2" xfId="39368"/>
    <cellStyle name="Comma 13 2 3 3 3 2 3" xfId="39369"/>
    <cellStyle name="Comma 13 2 3 3 3 3" xfId="39370"/>
    <cellStyle name="Comma 13 2 3 3 3 3 2" xfId="39371"/>
    <cellStyle name="Comma 13 2 3 3 3 3 3" xfId="39372"/>
    <cellStyle name="Comma 13 2 3 3 3 4" xfId="39373"/>
    <cellStyle name="Comma 13 2 3 3 3 4 2" xfId="39374"/>
    <cellStyle name="Comma 13 2 3 3 3 5" xfId="39375"/>
    <cellStyle name="Comma 13 2 3 3 3 6" xfId="39376"/>
    <cellStyle name="Comma 13 2 3 3 4" xfId="39377"/>
    <cellStyle name="Comma 13 2 3 3 4 2" xfId="39378"/>
    <cellStyle name="Comma 13 2 3 3 4 2 2" xfId="39379"/>
    <cellStyle name="Comma 13 2 3 3 4 2 3" xfId="39380"/>
    <cellStyle name="Comma 13 2 3 3 4 3" xfId="39381"/>
    <cellStyle name="Comma 13 2 3 3 4 3 2" xfId="39382"/>
    <cellStyle name="Comma 13 2 3 3 4 4" xfId="39383"/>
    <cellStyle name="Comma 13 2 3 3 4 5" xfId="39384"/>
    <cellStyle name="Comma 13 2 3 3 5" xfId="39385"/>
    <cellStyle name="Comma 13 2 3 3 5 2" xfId="39386"/>
    <cellStyle name="Comma 13 2 3 3 5 3" xfId="39387"/>
    <cellStyle name="Comma 13 2 3 3 6" xfId="39388"/>
    <cellStyle name="Comma 13 2 3 3 6 2" xfId="39389"/>
    <cellStyle name="Comma 13 2 3 3 6 3" xfId="39390"/>
    <cellStyle name="Comma 13 2 3 3 7" xfId="39391"/>
    <cellStyle name="Comma 13 2 3 3 7 2" xfId="39392"/>
    <cellStyle name="Comma 13 2 3 3 8" xfId="39393"/>
    <cellStyle name="Comma 13 2 3 3 9" xfId="39394"/>
    <cellStyle name="Comma 13 2 3 4" xfId="39395"/>
    <cellStyle name="Comma 13 2 3 4 2" xfId="39396"/>
    <cellStyle name="Comma 13 2 3 4 2 2" xfId="39397"/>
    <cellStyle name="Comma 13 2 3 4 2 2 2" xfId="39398"/>
    <cellStyle name="Comma 13 2 3 4 2 2 3" xfId="39399"/>
    <cellStyle name="Comma 13 2 3 4 2 3" xfId="39400"/>
    <cellStyle name="Comma 13 2 3 4 2 3 2" xfId="39401"/>
    <cellStyle name="Comma 13 2 3 4 2 3 3" xfId="39402"/>
    <cellStyle name="Comma 13 2 3 4 2 4" xfId="39403"/>
    <cellStyle name="Comma 13 2 3 4 2 4 2" xfId="39404"/>
    <cellStyle name="Comma 13 2 3 4 2 5" xfId="39405"/>
    <cellStyle name="Comma 13 2 3 4 2 6" xfId="39406"/>
    <cellStyle name="Comma 13 2 3 4 3" xfId="39407"/>
    <cellStyle name="Comma 13 2 3 4 3 2" xfId="39408"/>
    <cellStyle name="Comma 13 2 3 4 3 2 2" xfId="39409"/>
    <cellStyle name="Comma 13 2 3 4 3 2 3" xfId="39410"/>
    <cellStyle name="Comma 13 2 3 4 3 3" xfId="39411"/>
    <cellStyle name="Comma 13 2 3 4 3 3 2" xfId="39412"/>
    <cellStyle name="Comma 13 2 3 4 3 3 3" xfId="39413"/>
    <cellStyle name="Comma 13 2 3 4 3 4" xfId="39414"/>
    <cellStyle name="Comma 13 2 3 4 3 4 2" xfId="39415"/>
    <cellStyle name="Comma 13 2 3 4 3 5" xfId="39416"/>
    <cellStyle name="Comma 13 2 3 4 3 6" xfId="39417"/>
    <cellStyle name="Comma 13 2 3 4 4" xfId="39418"/>
    <cellStyle name="Comma 13 2 3 4 4 2" xfId="39419"/>
    <cellStyle name="Comma 13 2 3 4 4 2 2" xfId="39420"/>
    <cellStyle name="Comma 13 2 3 4 4 2 3" xfId="39421"/>
    <cellStyle name="Comma 13 2 3 4 4 3" xfId="39422"/>
    <cellStyle name="Comma 13 2 3 4 4 3 2" xfId="39423"/>
    <cellStyle name="Comma 13 2 3 4 4 4" xfId="39424"/>
    <cellStyle name="Comma 13 2 3 4 4 5" xfId="39425"/>
    <cellStyle name="Comma 13 2 3 4 5" xfId="39426"/>
    <cellStyle name="Comma 13 2 3 4 5 2" xfId="39427"/>
    <cellStyle name="Comma 13 2 3 4 5 3" xfId="39428"/>
    <cellStyle name="Comma 13 2 3 4 6" xfId="39429"/>
    <cellStyle name="Comma 13 2 3 4 6 2" xfId="39430"/>
    <cellStyle name="Comma 13 2 3 4 6 3" xfId="39431"/>
    <cellStyle name="Comma 13 2 3 4 7" xfId="39432"/>
    <cellStyle name="Comma 13 2 3 4 7 2" xfId="39433"/>
    <cellStyle name="Comma 13 2 3 4 8" xfId="39434"/>
    <cellStyle name="Comma 13 2 3 4 9" xfId="39435"/>
    <cellStyle name="Comma 13 2 3 5" xfId="39436"/>
    <cellStyle name="Comma 13 2 3 5 2" xfId="39437"/>
    <cellStyle name="Comma 13 2 3 5 2 2" xfId="39438"/>
    <cellStyle name="Comma 13 2 3 5 2 3" xfId="39439"/>
    <cellStyle name="Comma 13 2 3 5 3" xfId="39440"/>
    <cellStyle name="Comma 13 2 3 5 3 2" xfId="39441"/>
    <cellStyle name="Comma 13 2 3 5 3 3" xfId="39442"/>
    <cellStyle name="Comma 13 2 3 5 4" xfId="39443"/>
    <cellStyle name="Comma 13 2 3 5 4 2" xfId="39444"/>
    <cellStyle name="Comma 13 2 3 5 5" xfId="39445"/>
    <cellStyle name="Comma 13 2 3 5 6" xfId="39446"/>
    <cellStyle name="Comma 13 2 3 6" xfId="39447"/>
    <cellStyle name="Comma 13 2 3 6 2" xfId="39448"/>
    <cellStyle name="Comma 13 2 3 6 2 2" xfId="39449"/>
    <cellStyle name="Comma 13 2 3 6 2 3" xfId="39450"/>
    <cellStyle name="Comma 13 2 3 6 3" xfId="39451"/>
    <cellStyle name="Comma 13 2 3 6 3 2" xfId="39452"/>
    <cellStyle name="Comma 13 2 3 6 3 3" xfId="39453"/>
    <cellStyle name="Comma 13 2 3 6 4" xfId="39454"/>
    <cellStyle name="Comma 13 2 3 6 4 2" xfId="39455"/>
    <cellStyle name="Comma 13 2 3 6 5" xfId="39456"/>
    <cellStyle name="Comma 13 2 3 6 6" xfId="39457"/>
    <cellStyle name="Comma 13 2 3 7" xfId="39458"/>
    <cellStyle name="Comma 13 2 3 7 2" xfId="39459"/>
    <cellStyle name="Comma 13 2 3 7 2 2" xfId="39460"/>
    <cellStyle name="Comma 13 2 3 7 2 3" xfId="39461"/>
    <cellStyle name="Comma 13 2 3 7 3" xfId="39462"/>
    <cellStyle name="Comma 13 2 3 7 3 2" xfId="39463"/>
    <cellStyle name="Comma 13 2 3 7 4" xfId="39464"/>
    <cellStyle name="Comma 13 2 3 7 5" xfId="39465"/>
    <cellStyle name="Comma 13 2 3 8" xfId="39466"/>
    <cellStyle name="Comma 13 2 3 8 2" xfId="39467"/>
    <cellStyle name="Comma 13 2 3 8 3" xfId="39468"/>
    <cellStyle name="Comma 13 2 3 9" xfId="39469"/>
    <cellStyle name="Comma 13 2 3 9 2" xfId="39470"/>
    <cellStyle name="Comma 13 2 3 9 3" xfId="39471"/>
    <cellStyle name="Comma 13 2 4" xfId="13962"/>
    <cellStyle name="Comma 13 2 4 10" xfId="39472"/>
    <cellStyle name="Comma 13 2 4 2" xfId="39473"/>
    <cellStyle name="Comma 13 2 4 2 2" xfId="39474"/>
    <cellStyle name="Comma 13 2 4 2 2 2" xfId="39475"/>
    <cellStyle name="Comma 13 2 4 2 2 2 2" xfId="39476"/>
    <cellStyle name="Comma 13 2 4 2 2 2 3" xfId="39477"/>
    <cellStyle name="Comma 13 2 4 2 2 3" xfId="39478"/>
    <cellStyle name="Comma 13 2 4 2 2 3 2" xfId="39479"/>
    <cellStyle name="Comma 13 2 4 2 2 3 3" xfId="39480"/>
    <cellStyle name="Comma 13 2 4 2 2 4" xfId="39481"/>
    <cellStyle name="Comma 13 2 4 2 2 4 2" xfId="39482"/>
    <cellStyle name="Comma 13 2 4 2 2 5" xfId="39483"/>
    <cellStyle name="Comma 13 2 4 2 2 6" xfId="39484"/>
    <cellStyle name="Comma 13 2 4 2 3" xfId="39485"/>
    <cellStyle name="Comma 13 2 4 2 3 2" xfId="39486"/>
    <cellStyle name="Comma 13 2 4 2 3 2 2" xfId="39487"/>
    <cellStyle name="Comma 13 2 4 2 3 2 3" xfId="39488"/>
    <cellStyle name="Comma 13 2 4 2 3 3" xfId="39489"/>
    <cellStyle name="Comma 13 2 4 2 3 3 2" xfId="39490"/>
    <cellStyle name="Comma 13 2 4 2 3 3 3" xfId="39491"/>
    <cellStyle name="Comma 13 2 4 2 3 4" xfId="39492"/>
    <cellStyle name="Comma 13 2 4 2 3 4 2" xfId="39493"/>
    <cellStyle name="Comma 13 2 4 2 3 5" xfId="39494"/>
    <cellStyle name="Comma 13 2 4 2 3 6" xfId="39495"/>
    <cellStyle name="Comma 13 2 4 2 4" xfId="39496"/>
    <cellStyle name="Comma 13 2 4 2 4 2" xfId="39497"/>
    <cellStyle name="Comma 13 2 4 2 4 2 2" xfId="39498"/>
    <cellStyle name="Comma 13 2 4 2 4 2 3" xfId="39499"/>
    <cellStyle name="Comma 13 2 4 2 4 3" xfId="39500"/>
    <cellStyle name="Comma 13 2 4 2 4 3 2" xfId="39501"/>
    <cellStyle name="Comma 13 2 4 2 4 4" xfId="39502"/>
    <cellStyle name="Comma 13 2 4 2 4 5" xfId="39503"/>
    <cellStyle name="Comma 13 2 4 2 5" xfId="39504"/>
    <cellStyle name="Comma 13 2 4 2 5 2" xfId="39505"/>
    <cellStyle name="Comma 13 2 4 2 5 3" xfId="39506"/>
    <cellStyle name="Comma 13 2 4 2 6" xfId="39507"/>
    <cellStyle name="Comma 13 2 4 2 6 2" xfId="39508"/>
    <cellStyle name="Comma 13 2 4 2 6 3" xfId="39509"/>
    <cellStyle name="Comma 13 2 4 2 7" xfId="39510"/>
    <cellStyle name="Comma 13 2 4 2 7 2" xfId="39511"/>
    <cellStyle name="Comma 13 2 4 2 8" xfId="39512"/>
    <cellStyle name="Comma 13 2 4 2 9" xfId="39513"/>
    <cellStyle name="Comma 13 2 4 3" xfId="39514"/>
    <cellStyle name="Comma 13 2 4 3 2" xfId="39515"/>
    <cellStyle name="Comma 13 2 4 3 2 2" xfId="39516"/>
    <cellStyle name="Comma 13 2 4 3 2 3" xfId="39517"/>
    <cellStyle name="Comma 13 2 4 3 3" xfId="39518"/>
    <cellStyle name="Comma 13 2 4 3 3 2" xfId="39519"/>
    <cellStyle name="Comma 13 2 4 3 3 3" xfId="39520"/>
    <cellStyle name="Comma 13 2 4 3 4" xfId="39521"/>
    <cellStyle name="Comma 13 2 4 3 4 2" xfId="39522"/>
    <cellStyle name="Comma 13 2 4 3 5" xfId="39523"/>
    <cellStyle name="Comma 13 2 4 3 6" xfId="39524"/>
    <cellStyle name="Comma 13 2 4 4" xfId="39525"/>
    <cellStyle name="Comma 13 2 4 4 2" xfId="39526"/>
    <cellStyle name="Comma 13 2 4 4 2 2" xfId="39527"/>
    <cellStyle name="Comma 13 2 4 4 2 3" xfId="39528"/>
    <cellStyle name="Comma 13 2 4 4 3" xfId="39529"/>
    <cellStyle name="Comma 13 2 4 4 3 2" xfId="39530"/>
    <cellStyle name="Comma 13 2 4 4 3 3" xfId="39531"/>
    <cellStyle name="Comma 13 2 4 4 4" xfId="39532"/>
    <cellStyle name="Comma 13 2 4 4 4 2" xfId="39533"/>
    <cellStyle name="Comma 13 2 4 4 5" xfId="39534"/>
    <cellStyle name="Comma 13 2 4 4 6" xfId="39535"/>
    <cellStyle name="Comma 13 2 4 5" xfId="39536"/>
    <cellStyle name="Comma 13 2 4 5 2" xfId="39537"/>
    <cellStyle name="Comma 13 2 4 5 2 2" xfId="39538"/>
    <cellStyle name="Comma 13 2 4 5 2 3" xfId="39539"/>
    <cellStyle name="Comma 13 2 4 5 3" xfId="39540"/>
    <cellStyle name="Comma 13 2 4 5 3 2" xfId="39541"/>
    <cellStyle name="Comma 13 2 4 5 4" xfId="39542"/>
    <cellStyle name="Comma 13 2 4 5 5" xfId="39543"/>
    <cellStyle name="Comma 13 2 4 6" xfId="39544"/>
    <cellStyle name="Comma 13 2 4 6 2" xfId="39545"/>
    <cellStyle name="Comma 13 2 4 6 3" xfId="39546"/>
    <cellStyle name="Comma 13 2 4 7" xfId="39547"/>
    <cellStyle name="Comma 13 2 4 7 2" xfId="39548"/>
    <cellStyle name="Comma 13 2 4 7 3" xfId="39549"/>
    <cellStyle name="Comma 13 2 4 8" xfId="39550"/>
    <cellStyle name="Comma 13 2 4 8 2" xfId="39551"/>
    <cellStyle name="Comma 13 2 4 9" xfId="39552"/>
    <cellStyle name="Comma 13 2 5" xfId="39553"/>
    <cellStyle name="Comma 13 2 5 2" xfId="39554"/>
    <cellStyle name="Comma 13 2 5 2 2" xfId="39555"/>
    <cellStyle name="Comma 13 2 5 2 2 2" xfId="39556"/>
    <cellStyle name="Comma 13 2 5 2 2 3" xfId="39557"/>
    <cellStyle name="Comma 13 2 5 2 3" xfId="39558"/>
    <cellStyle name="Comma 13 2 5 2 3 2" xfId="39559"/>
    <cellStyle name="Comma 13 2 5 2 3 3" xfId="39560"/>
    <cellStyle name="Comma 13 2 5 2 4" xfId="39561"/>
    <cellStyle name="Comma 13 2 5 2 4 2" xfId="39562"/>
    <cellStyle name="Comma 13 2 5 2 5" xfId="39563"/>
    <cellStyle name="Comma 13 2 5 2 6" xfId="39564"/>
    <cellStyle name="Comma 13 2 5 3" xfId="39565"/>
    <cellStyle name="Comma 13 2 5 3 2" xfId="39566"/>
    <cellStyle name="Comma 13 2 5 3 2 2" xfId="39567"/>
    <cellStyle name="Comma 13 2 5 3 2 3" xfId="39568"/>
    <cellStyle name="Comma 13 2 5 3 3" xfId="39569"/>
    <cellStyle name="Comma 13 2 5 3 3 2" xfId="39570"/>
    <cellStyle name="Comma 13 2 5 3 3 3" xfId="39571"/>
    <cellStyle name="Comma 13 2 5 3 4" xfId="39572"/>
    <cellStyle name="Comma 13 2 5 3 4 2" xfId="39573"/>
    <cellStyle name="Comma 13 2 5 3 5" xfId="39574"/>
    <cellStyle name="Comma 13 2 5 3 6" xfId="39575"/>
    <cellStyle name="Comma 13 2 5 4" xfId="39576"/>
    <cellStyle name="Comma 13 2 5 4 2" xfId="39577"/>
    <cellStyle name="Comma 13 2 5 4 2 2" xfId="39578"/>
    <cellStyle name="Comma 13 2 5 4 2 3" xfId="39579"/>
    <cellStyle name="Comma 13 2 5 4 3" xfId="39580"/>
    <cellStyle name="Comma 13 2 5 4 3 2" xfId="39581"/>
    <cellStyle name="Comma 13 2 5 4 4" xfId="39582"/>
    <cellStyle name="Comma 13 2 5 4 5" xfId="39583"/>
    <cellStyle name="Comma 13 2 5 5" xfId="39584"/>
    <cellStyle name="Comma 13 2 5 5 2" xfId="39585"/>
    <cellStyle name="Comma 13 2 5 5 3" xfId="39586"/>
    <cellStyle name="Comma 13 2 5 6" xfId="39587"/>
    <cellStyle name="Comma 13 2 5 6 2" xfId="39588"/>
    <cellStyle name="Comma 13 2 5 6 3" xfId="39589"/>
    <cellStyle name="Comma 13 2 5 7" xfId="39590"/>
    <cellStyle name="Comma 13 2 5 7 2" xfId="39591"/>
    <cellStyle name="Comma 13 2 5 8" xfId="39592"/>
    <cellStyle name="Comma 13 2 5 9" xfId="39593"/>
    <cellStyle name="Comma 13 2 6" xfId="39594"/>
    <cellStyle name="Comma 13 2 6 2" xfId="39595"/>
    <cellStyle name="Comma 13 2 6 2 2" xfId="39596"/>
    <cellStyle name="Comma 13 2 6 2 2 2" xfId="39597"/>
    <cellStyle name="Comma 13 2 6 2 2 3" xfId="39598"/>
    <cellStyle name="Comma 13 2 6 2 3" xfId="39599"/>
    <cellStyle name="Comma 13 2 6 2 3 2" xfId="39600"/>
    <cellStyle name="Comma 13 2 6 2 3 3" xfId="39601"/>
    <cellStyle name="Comma 13 2 6 2 4" xfId="39602"/>
    <cellStyle name="Comma 13 2 6 2 4 2" xfId="39603"/>
    <cellStyle name="Comma 13 2 6 2 5" xfId="39604"/>
    <cellStyle name="Comma 13 2 6 2 6" xfId="39605"/>
    <cellStyle name="Comma 13 2 6 3" xfId="39606"/>
    <cellStyle name="Comma 13 2 6 3 2" xfId="39607"/>
    <cellStyle name="Comma 13 2 6 3 2 2" xfId="39608"/>
    <cellStyle name="Comma 13 2 6 3 2 3" xfId="39609"/>
    <cellStyle name="Comma 13 2 6 3 3" xfId="39610"/>
    <cellStyle name="Comma 13 2 6 3 3 2" xfId="39611"/>
    <cellStyle name="Comma 13 2 6 3 3 3" xfId="39612"/>
    <cellStyle name="Comma 13 2 6 3 4" xfId="39613"/>
    <cellStyle name="Comma 13 2 6 3 4 2" xfId="39614"/>
    <cellStyle name="Comma 13 2 6 3 5" xfId="39615"/>
    <cellStyle name="Comma 13 2 6 3 6" xfId="39616"/>
    <cellStyle name="Comma 13 2 6 4" xfId="39617"/>
    <cellStyle name="Comma 13 2 6 4 2" xfId="39618"/>
    <cellStyle name="Comma 13 2 6 4 2 2" xfId="39619"/>
    <cellStyle name="Comma 13 2 6 4 2 3" xfId="39620"/>
    <cellStyle name="Comma 13 2 6 4 3" xfId="39621"/>
    <cellStyle name="Comma 13 2 6 4 3 2" xfId="39622"/>
    <cellStyle name="Comma 13 2 6 4 4" xfId="39623"/>
    <cellStyle name="Comma 13 2 6 4 5" xfId="39624"/>
    <cellStyle name="Comma 13 2 6 5" xfId="39625"/>
    <cellStyle name="Comma 13 2 6 5 2" xfId="39626"/>
    <cellStyle name="Comma 13 2 6 5 3" xfId="39627"/>
    <cellStyle name="Comma 13 2 6 6" xfId="39628"/>
    <cellStyle name="Comma 13 2 6 6 2" xfId="39629"/>
    <cellStyle name="Comma 13 2 6 6 3" xfId="39630"/>
    <cellStyle name="Comma 13 2 6 7" xfId="39631"/>
    <cellStyle name="Comma 13 2 6 7 2" xfId="39632"/>
    <cellStyle name="Comma 13 2 6 8" xfId="39633"/>
    <cellStyle name="Comma 13 2 6 9" xfId="39634"/>
    <cellStyle name="Comma 13 2 7" xfId="39635"/>
    <cellStyle name="Comma 13 2 7 2" xfId="39636"/>
    <cellStyle name="Comma 13 2 7 2 2" xfId="39637"/>
    <cellStyle name="Comma 13 2 7 2 3" xfId="39638"/>
    <cellStyle name="Comma 13 2 7 3" xfId="39639"/>
    <cellStyle name="Comma 13 2 7 3 2" xfId="39640"/>
    <cellStyle name="Comma 13 2 7 3 3" xfId="39641"/>
    <cellStyle name="Comma 13 2 7 4" xfId="39642"/>
    <cellStyle name="Comma 13 2 7 4 2" xfId="39643"/>
    <cellStyle name="Comma 13 2 7 5" xfId="39644"/>
    <cellStyle name="Comma 13 2 7 6" xfId="39645"/>
    <cellStyle name="Comma 13 2 8" xfId="39646"/>
    <cellStyle name="Comma 13 2 8 2" xfId="39647"/>
    <cellStyle name="Comma 13 2 8 2 2" xfId="39648"/>
    <cellStyle name="Comma 13 2 8 2 3" xfId="39649"/>
    <cellStyle name="Comma 13 2 8 3" xfId="39650"/>
    <cellStyle name="Comma 13 2 8 3 2" xfId="39651"/>
    <cellStyle name="Comma 13 2 8 3 3" xfId="39652"/>
    <cellStyle name="Comma 13 2 8 4" xfId="39653"/>
    <cellStyle name="Comma 13 2 8 4 2" xfId="39654"/>
    <cellStyle name="Comma 13 2 8 5" xfId="39655"/>
    <cellStyle name="Comma 13 2 8 6" xfId="39656"/>
    <cellStyle name="Comma 13 2 9" xfId="39657"/>
    <cellStyle name="Comma 13 2 9 2" xfId="39658"/>
    <cellStyle name="Comma 13 2 9 2 2" xfId="39659"/>
    <cellStyle name="Comma 13 2 9 2 3" xfId="39660"/>
    <cellStyle name="Comma 13 2 9 3" xfId="39661"/>
    <cellStyle name="Comma 13 2 9 3 2" xfId="39662"/>
    <cellStyle name="Comma 13 2 9 4" xfId="39663"/>
    <cellStyle name="Comma 13 2 9 5" xfId="39664"/>
    <cellStyle name="Comma 13 3" xfId="9454"/>
    <cellStyle name="Comma 13 3 10" xfId="39665"/>
    <cellStyle name="Comma 13 3 10 2" xfId="39666"/>
    <cellStyle name="Comma 13 3 10 3" xfId="39667"/>
    <cellStyle name="Comma 13 3 11" xfId="39668"/>
    <cellStyle name="Comma 13 3 11 2" xfId="39669"/>
    <cellStyle name="Comma 13 3 12" xfId="39670"/>
    <cellStyle name="Comma 13 3 13" xfId="39671"/>
    <cellStyle name="Comma 13 3 2" xfId="9455"/>
    <cellStyle name="Comma 13 3 2 10" xfId="39672"/>
    <cellStyle name="Comma 13 3 2 10 2" xfId="39673"/>
    <cellStyle name="Comma 13 3 2 11" xfId="39674"/>
    <cellStyle name="Comma 13 3 2 12" xfId="39675"/>
    <cellStyle name="Comma 13 3 2 2" xfId="39676"/>
    <cellStyle name="Comma 13 3 2 2 10" xfId="39677"/>
    <cellStyle name="Comma 13 3 2 2 2" xfId="39678"/>
    <cellStyle name="Comma 13 3 2 2 2 2" xfId="39679"/>
    <cellStyle name="Comma 13 3 2 2 2 2 2" xfId="39680"/>
    <cellStyle name="Comma 13 3 2 2 2 2 2 2" xfId="39681"/>
    <cellStyle name="Comma 13 3 2 2 2 2 2 3" xfId="39682"/>
    <cellStyle name="Comma 13 3 2 2 2 2 3" xfId="39683"/>
    <cellStyle name="Comma 13 3 2 2 2 2 3 2" xfId="39684"/>
    <cellStyle name="Comma 13 3 2 2 2 2 3 3" xfId="39685"/>
    <cellStyle name="Comma 13 3 2 2 2 2 4" xfId="39686"/>
    <cellStyle name="Comma 13 3 2 2 2 2 4 2" xfId="39687"/>
    <cellStyle name="Comma 13 3 2 2 2 2 5" xfId="39688"/>
    <cellStyle name="Comma 13 3 2 2 2 2 6" xfId="39689"/>
    <cellStyle name="Comma 13 3 2 2 2 3" xfId="39690"/>
    <cellStyle name="Comma 13 3 2 2 2 3 2" xfId="39691"/>
    <cellStyle name="Comma 13 3 2 2 2 3 2 2" xfId="39692"/>
    <cellStyle name="Comma 13 3 2 2 2 3 2 3" xfId="39693"/>
    <cellStyle name="Comma 13 3 2 2 2 3 3" xfId="39694"/>
    <cellStyle name="Comma 13 3 2 2 2 3 3 2" xfId="39695"/>
    <cellStyle name="Comma 13 3 2 2 2 3 3 3" xfId="39696"/>
    <cellStyle name="Comma 13 3 2 2 2 3 4" xfId="39697"/>
    <cellStyle name="Comma 13 3 2 2 2 3 4 2" xfId="39698"/>
    <cellStyle name="Comma 13 3 2 2 2 3 5" xfId="39699"/>
    <cellStyle name="Comma 13 3 2 2 2 3 6" xfId="39700"/>
    <cellStyle name="Comma 13 3 2 2 2 4" xfId="39701"/>
    <cellStyle name="Comma 13 3 2 2 2 4 2" xfId="39702"/>
    <cellStyle name="Comma 13 3 2 2 2 4 2 2" xfId="39703"/>
    <cellStyle name="Comma 13 3 2 2 2 4 2 3" xfId="39704"/>
    <cellStyle name="Comma 13 3 2 2 2 4 3" xfId="39705"/>
    <cellStyle name="Comma 13 3 2 2 2 4 3 2" xfId="39706"/>
    <cellStyle name="Comma 13 3 2 2 2 4 4" xfId="39707"/>
    <cellStyle name="Comma 13 3 2 2 2 4 5" xfId="39708"/>
    <cellStyle name="Comma 13 3 2 2 2 5" xfId="39709"/>
    <cellStyle name="Comma 13 3 2 2 2 5 2" xfId="39710"/>
    <cellStyle name="Comma 13 3 2 2 2 5 3" xfId="39711"/>
    <cellStyle name="Comma 13 3 2 2 2 6" xfId="39712"/>
    <cellStyle name="Comma 13 3 2 2 2 6 2" xfId="39713"/>
    <cellStyle name="Comma 13 3 2 2 2 6 3" xfId="39714"/>
    <cellStyle name="Comma 13 3 2 2 2 7" xfId="39715"/>
    <cellStyle name="Comma 13 3 2 2 2 7 2" xfId="39716"/>
    <cellStyle name="Comma 13 3 2 2 2 8" xfId="39717"/>
    <cellStyle name="Comma 13 3 2 2 2 9" xfId="39718"/>
    <cellStyle name="Comma 13 3 2 2 3" xfId="39719"/>
    <cellStyle name="Comma 13 3 2 2 3 2" xfId="39720"/>
    <cellStyle name="Comma 13 3 2 2 3 2 2" xfId="39721"/>
    <cellStyle name="Comma 13 3 2 2 3 2 3" xfId="39722"/>
    <cellStyle name="Comma 13 3 2 2 3 3" xfId="39723"/>
    <cellStyle name="Comma 13 3 2 2 3 3 2" xfId="39724"/>
    <cellStyle name="Comma 13 3 2 2 3 3 3" xfId="39725"/>
    <cellStyle name="Comma 13 3 2 2 3 4" xfId="39726"/>
    <cellStyle name="Comma 13 3 2 2 3 4 2" xfId="39727"/>
    <cellStyle name="Comma 13 3 2 2 3 5" xfId="39728"/>
    <cellStyle name="Comma 13 3 2 2 3 6" xfId="39729"/>
    <cellStyle name="Comma 13 3 2 2 4" xfId="39730"/>
    <cellStyle name="Comma 13 3 2 2 4 2" xfId="39731"/>
    <cellStyle name="Comma 13 3 2 2 4 2 2" xfId="39732"/>
    <cellStyle name="Comma 13 3 2 2 4 2 3" xfId="39733"/>
    <cellStyle name="Comma 13 3 2 2 4 3" xfId="39734"/>
    <cellStyle name="Comma 13 3 2 2 4 3 2" xfId="39735"/>
    <cellStyle name="Comma 13 3 2 2 4 3 3" xfId="39736"/>
    <cellStyle name="Comma 13 3 2 2 4 4" xfId="39737"/>
    <cellStyle name="Comma 13 3 2 2 4 4 2" xfId="39738"/>
    <cellStyle name="Comma 13 3 2 2 4 5" xfId="39739"/>
    <cellStyle name="Comma 13 3 2 2 4 6" xfId="39740"/>
    <cellStyle name="Comma 13 3 2 2 5" xfId="39741"/>
    <cellStyle name="Comma 13 3 2 2 5 2" xfId="39742"/>
    <cellStyle name="Comma 13 3 2 2 5 2 2" xfId="39743"/>
    <cellStyle name="Comma 13 3 2 2 5 2 3" xfId="39744"/>
    <cellStyle name="Comma 13 3 2 2 5 3" xfId="39745"/>
    <cellStyle name="Comma 13 3 2 2 5 3 2" xfId="39746"/>
    <cellStyle name="Comma 13 3 2 2 5 4" xfId="39747"/>
    <cellStyle name="Comma 13 3 2 2 5 5" xfId="39748"/>
    <cellStyle name="Comma 13 3 2 2 6" xfId="39749"/>
    <cellStyle name="Comma 13 3 2 2 6 2" xfId="39750"/>
    <cellStyle name="Comma 13 3 2 2 6 3" xfId="39751"/>
    <cellStyle name="Comma 13 3 2 2 7" xfId="39752"/>
    <cellStyle name="Comma 13 3 2 2 7 2" xfId="39753"/>
    <cellStyle name="Comma 13 3 2 2 7 3" xfId="39754"/>
    <cellStyle name="Comma 13 3 2 2 8" xfId="39755"/>
    <cellStyle name="Comma 13 3 2 2 8 2" xfId="39756"/>
    <cellStyle name="Comma 13 3 2 2 9" xfId="39757"/>
    <cellStyle name="Comma 13 3 2 3" xfId="39758"/>
    <cellStyle name="Comma 13 3 2 3 2" xfId="39759"/>
    <cellStyle name="Comma 13 3 2 3 2 2" xfId="39760"/>
    <cellStyle name="Comma 13 3 2 3 2 2 2" xfId="39761"/>
    <cellStyle name="Comma 13 3 2 3 2 2 3" xfId="39762"/>
    <cellStyle name="Comma 13 3 2 3 2 3" xfId="39763"/>
    <cellStyle name="Comma 13 3 2 3 2 3 2" xfId="39764"/>
    <cellStyle name="Comma 13 3 2 3 2 3 3" xfId="39765"/>
    <cellStyle name="Comma 13 3 2 3 2 4" xfId="39766"/>
    <cellStyle name="Comma 13 3 2 3 2 4 2" xfId="39767"/>
    <cellStyle name="Comma 13 3 2 3 2 5" xfId="39768"/>
    <cellStyle name="Comma 13 3 2 3 2 6" xfId="39769"/>
    <cellStyle name="Comma 13 3 2 3 3" xfId="39770"/>
    <cellStyle name="Comma 13 3 2 3 3 2" xfId="39771"/>
    <cellStyle name="Comma 13 3 2 3 3 2 2" xfId="39772"/>
    <cellStyle name="Comma 13 3 2 3 3 2 3" xfId="39773"/>
    <cellStyle name="Comma 13 3 2 3 3 3" xfId="39774"/>
    <cellStyle name="Comma 13 3 2 3 3 3 2" xfId="39775"/>
    <cellStyle name="Comma 13 3 2 3 3 3 3" xfId="39776"/>
    <cellStyle name="Comma 13 3 2 3 3 4" xfId="39777"/>
    <cellStyle name="Comma 13 3 2 3 3 4 2" xfId="39778"/>
    <cellStyle name="Comma 13 3 2 3 3 5" xfId="39779"/>
    <cellStyle name="Comma 13 3 2 3 3 6" xfId="39780"/>
    <cellStyle name="Comma 13 3 2 3 4" xfId="39781"/>
    <cellStyle name="Comma 13 3 2 3 4 2" xfId="39782"/>
    <cellStyle name="Comma 13 3 2 3 4 2 2" xfId="39783"/>
    <cellStyle name="Comma 13 3 2 3 4 2 3" xfId="39784"/>
    <cellStyle name="Comma 13 3 2 3 4 3" xfId="39785"/>
    <cellStyle name="Comma 13 3 2 3 4 3 2" xfId="39786"/>
    <cellStyle name="Comma 13 3 2 3 4 4" xfId="39787"/>
    <cellStyle name="Comma 13 3 2 3 4 5" xfId="39788"/>
    <cellStyle name="Comma 13 3 2 3 5" xfId="39789"/>
    <cellStyle name="Comma 13 3 2 3 5 2" xfId="39790"/>
    <cellStyle name="Comma 13 3 2 3 5 3" xfId="39791"/>
    <cellStyle name="Comma 13 3 2 3 6" xfId="39792"/>
    <cellStyle name="Comma 13 3 2 3 6 2" xfId="39793"/>
    <cellStyle name="Comma 13 3 2 3 6 3" xfId="39794"/>
    <cellStyle name="Comma 13 3 2 3 7" xfId="39795"/>
    <cellStyle name="Comma 13 3 2 3 7 2" xfId="39796"/>
    <cellStyle name="Comma 13 3 2 3 8" xfId="39797"/>
    <cellStyle name="Comma 13 3 2 3 9" xfId="39798"/>
    <cellStyle name="Comma 13 3 2 4" xfId="39799"/>
    <cellStyle name="Comma 13 3 2 4 2" xfId="39800"/>
    <cellStyle name="Comma 13 3 2 4 2 2" xfId="39801"/>
    <cellStyle name="Comma 13 3 2 4 2 2 2" xfId="39802"/>
    <cellStyle name="Comma 13 3 2 4 2 2 3" xfId="39803"/>
    <cellStyle name="Comma 13 3 2 4 2 3" xfId="39804"/>
    <cellStyle name="Comma 13 3 2 4 2 3 2" xfId="39805"/>
    <cellStyle name="Comma 13 3 2 4 2 3 3" xfId="39806"/>
    <cellStyle name="Comma 13 3 2 4 2 4" xfId="39807"/>
    <cellStyle name="Comma 13 3 2 4 2 4 2" xfId="39808"/>
    <cellStyle name="Comma 13 3 2 4 2 5" xfId="39809"/>
    <cellStyle name="Comma 13 3 2 4 2 6" xfId="39810"/>
    <cellStyle name="Comma 13 3 2 4 3" xfId="39811"/>
    <cellStyle name="Comma 13 3 2 4 3 2" xfId="39812"/>
    <cellStyle name="Comma 13 3 2 4 3 2 2" xfId="39813"/>
    <cellStyle name="Comma 13 3 2 4 3 2 3" xfId="39814"/>
    <cellStyle name="Comma 13 3 2 4 3 3" xfId="39815"/>
    <cellStyle name="Comma 13 3 2 4 3 3 2" xfId="39816"/>
    <cellStyle name="Comma 13 3 2 4 3 3 3" xfId="39817"/>
    <cellStyle name="Comma 13 3 2 4 3 4" xfId="39818"/>
    <cellStyle name="Comma 13 3 2 4 3 4 2" xfId="39819"/>
    <cellStyle name="Comma 13 3 2 4 3 5" xfId="39820"/>
    <cellStyle name="Comma 13 3 2 4 3 6" xfId="39821"/>
    <cellStyle name="Comma 13 3 2 4 4" xfId="39822"/>
    <cellStyle name="Comma 13 3 2 4 4 2" xfId="39823"/>
    <cellStyle name="Comma 13 3 2 4 4 2 2" xfId="39824"/>
    <cellStyle name="Comma 13 3 2 4 4 2 3" xfId="39825"/>
    <cellStyle name="Comma 13 3 2 4 4 3" xfId="39826"/>
    <cellStyle name="Comma 13 3 2 4 4 3 2" xfId="39827"/>
    <cellStyle name="Comma 13 3 2 4 4 4" xfId="39828"/>
    <cellStyle name="Comma 13 3 2 4 4 5" xfId="39829"/>
    <cellStyle name="Comma 13 3 2 4 5" xfId="39830"/>
    <cellStyle name="Comma 13 3 2 4 5 2" xfId="39831"/>
    <cellStyle name="Comma 13 3 2 4 5 3" xfId="39832"/>
    <cellStyle name="Comma 13 3 2 4 6" xfId="39833"/>
    <cellStyle name="Comma 13 3 2 4 6 2" xfId="39834"/>
    <cellStyle name="Comma 13 3 2 4 6 3" xfId="39835"/>
    <cellStyle name="Comma 13 3 2 4 7" xfId="39836"/>
    <cellStyle name="Comma 13 3 2 4 7 2" xfId="39837"/>
    <cellStyle name="Comma 13 3 2 4 8" xfId="39838"/>
    <cellStyle name="Comma 13 3 2 4 9" xfId="39839"/>
    <cellStyle name="Comma 13 3 2 5" xfId="39840"/>
    <cellStyle name="Comma 13 3 2 5 2" xfId="39841"/>
    <cellStyle name="Comma 13 3 2 5 2 2" xfId="39842"/>
    <cellStyle name="Comma 13 3 2 5 2 3" xfId="39843"/>
    <cellStyle name="Comma 13 3 2 5 3" xfId="39844"/>
    <cellStyle name="Comma 13 3 2 5 3 2" xfId="39845"/>
    <cellStyle name="Comma 13 3 2 5 3 3" xfId="39846"/>
    <cellStyle name="Comma 13 3 2 5 4" xfId="39847"/>
    <cellStyle name="Comma 13 3 2 5 4 2" xfId="39848"/>
    <cellStyle name="Comma 13 3 2 5 5" xfId="39849"/>
    <cellStyle name="Comma 13 3 2 5 6" xfId="39850"/>
    <cellStyle name="Comma 13 3 2 6" xfId="39851"/>
    <cellStyle name="Comma 13 3 2 6 2" xfId="39852"/>
    <cellStyle name="Comma 13 3 2 6 2 2" xfId="39853"/>
    <cellStyle name="Comma 13 3 2 6 2 3" xfId="39854"/>
    <cellStyle name="Comma 13 3 2 6 3" xfId="39855"/>
    <cellStyle name="Comma 13 3 2 6 3 2" xfId="39856"/>
    <cellStyle name="Comma 13 3 2 6 3 3" xfId="39857"/>
    <cellStyle name="Comma 13 3 2 6 4" xfId="39858"/>
    <cellStyle name="Comma 13 3 2 6 4 2" xfId="39859"/>
    <cellStyle name="Comma 13 3 2 6 5" xfId="39860"/>
    <cellStyle name="Comma 13 3 2 6 6" xfId="39861"/>
    <cellStyle name="Comma 13 3 2 7" xfId="39862"/>
    <cellStyle name="Comma 13 3 2 7 2" xfId="39863"/>
    <cellStyle name="Comma 13 3 2 7 2 2" xfId="39864"/>
    <cellStyle name="Comma 13 3 2 7 2 3" xfId="39865"/>
    <cellStyle name="Comma 13 3 2 7 3" xfId="39866"/>
    <cellStyle name="Comma 13 3 2 7 3 2" xfId="39867"/>
    <cellStyle name="Comma 13 3 2 7 4" xfId="39868"/>
    <cellStyle name="Comma 13 3 2 7 5" xfId="39869"/>
    <cellStyle name="Comma 13 3 2 8" xfId="39870"/>
    <cellStyle name="Comma 13 3 2 8 2" xfId="39871"/>
    <cellStyle name="Comma 13 3 2 8 3" xfId="39872"/>
    <cellStyle name="Comma 13 3 2 9" xfId="39873"/>
    <cellStyle name="Comma 13 3 2 9 2" xfId="39874"/>
    <cellStyle name="Comma 13 3 2 9 3" xfId="39875"/>
    <cellStyle name="Comma 13 3 3" xfId="39876"/>
    <cellStyle name="Comma 13 3 3 10" xfId="39877"/>
    <cellStyle name="Comma 13 3 3 2" xfId="39878"/>
    <cellStyle name="Comma 13 3 3 2 2" xfId="39879"/>
    <cellStyle name="Comma 13 3 3 2 2 2" xfId="39880"/>
    <cellStyle name="Comma 13 3 3 2 2 2 2" xfId="39881"/>
    <cellStyle name="Comma 13 3 3 2 2 2 3" xfId="39882"/>
    <cellStyle name="Comma 13 3 3 2 2 3" xfId="39883"/>
    <cellStyle name="Comma 13 3 3 2 2 3 2" xfId="39884"/>
    <cellStyle name="Comma 13 3 3 2 2 3 3" xfId="39885"/>
    <cellStyle name="Comma 13 3 3 2 2 4" xfId="39886"/>
    <cellStyle name="Comma 13 3 3 2 2 4 2" xfId="39887"/>
    <cellStyle name="Comma 13 3 3 2 2 5" xfId="39888"/>
    <cellStyle name="Comma 13 3 3 2 2 6" xfId="39889"/>
    <cellStyle name="Comma 13 3 3 2 3" xfId="39890"/>
    <cellStyle name="Comma 13 3 3 2 3 2" xfId="39891"/>
    <cellStyle name="Comma 13 3 3 2 3 2 2" xfId="39892"/>
    <cellStyle name="Comma 13 3 3 2 3 2 3" xfId="39893"/>
    <cellStyle name="Comma 13 3 3 2 3 3" xfId="39894"/>
    <cellStyle name="Comma 13 3 3 2 3 3 2" xfId="39895"/>
    <cellStyle name="Comma 13 3 3 2 3 3 3" xfId="39896"/>
    <cellStyle name="Comma 13 3 3 2 3 4" xfId="39897"/>
    <cellStyle name="Comma 13 3 3 2 3 4 2" xfId="39898"/>
    <cellStyle name="Comma 13 3 3 2 3 5" xfId="39899"/>
    <cellStyle name="Comma 13 3 3 2 3 6" xfId="39900"/>
    <cellStyle name="Comma 13 3 3 2 4" xfId="39901"/>
    <cellStyle name="Comma 13 3 3 2 4 2" xfId="39902"/>
    <cellStyle name="Comma 13 3 3 2 4 2 2" xfId="39903"/>
    <cellStyle name="Comma 13 3 3 2 4 2 3" xfId="39904"/>
    <cellStyle name="Comma 13 3 3 2 4 3" xfId="39905"/>
    <cellStyle name="Comma 13 3 3 2 4 3 2" xfId="39906"/>
    <cellStyle name="Comma 13 3 3 2 4 4" xfId="39907"/>
    <cellStyle name="Comma 13 3 3 2 4 5" xfId="39908"/>
    <cellStyle name="Comma 13 3 3 2 5" xfId="39909"/>
    <cellStyle name="Comma 13 3 3 2 5 2" xfId="39910"/>
    <cellStyle name="Comma 13 3 3 2 5 3" xfId="39911"/>
    <cellStyle name="Comma 13 3 3 2 6" xfId="39912"/>
    <cellStyle name="Comma 13 3 3 2 6 2" xfId="39913"/>
    <cellStyle name="Comma 13 3 3 2 6 3" xfId="39914"/>
    <cellStyle name="Comma 13 3 3 2 7" xfId="39915"/>
    <cellStyle name="Comma 13 3 3 2 7 2" xfId="39916"/>
    <cellStyle name="Comma 13 3 3 2 8" xfId="39917"/>
    <cellStyle name="Comma 13 3 3 2 9" xfId="39918"/>
    <cellStyle name="Comma 13 3 3 3" xfId="39919"/>
    <cellStyle name="Comma 13 3 3 3 2" xfId="39920"/>
    <cellStyle name="Comma 13 3 3 3 2 2" xfId="39921"/>
    <cellStyle name="Comma 13 3 3 3 2 3" xfId="39922"/>
    <cellStyle name="Comma 13 3 3 3 3" xfId="39923"/>
    <cellStyle name="Comma 13 3 3 3 3 2" xfId="39924"/>
    <cellStyle name="Comma 13 3 3 3 3 3" xfId="39925"/>
    <cellStyle name="Comma 13 3 3 3 4" xfId="39926"/>
    <cellStyle name="Comma 13 3 3 3 4 2" xfId="39927"/>
    <cellStyle name="Comma 13 3 3 3 5" xfId="39928"/>
    <cellStyle name="Comma 13 3 3 3 6" xfId="39929"/>
    <cellStyle name="Comma 13 3 3 4" xfId="39930"/>
    <cellStyle name="Comma 13 3 3 4 2" xfId="39931"/>
    <cellStyle name="Comma 13 3 3 4 2 2" xfId="39932"/>
    <cellStyle name="Comma 13 3 3 4 2 3" xfId="39933"/>
    <cellStyle name="Comma 13 3 3 4 3" xfId="39934"/>
    <cellStyle name="Comma 13 3 3 4 3 2" xfId="39935"/>
    <cellStyle name="Comma 13 3 3 4 3 3" xfId="39936"/>
    <cellStyle name="Comma 13 3 3 4 4" xfId="39937"/>
    <cellStyle name="Comma 13 3 3 4 4 2" xfId="39938"/>
    <cellStyle name="Comma 13 3 3 4 5" xfId="39939"/>
    <cellStyle name="Comma 13 3 3 4 6" xfId="39940"/>
    <cellStyle name="Comma 13 3 3 5" xfId="39941"/>
    <cellStyle name="Comma 13 3 3 5 2" xfId="39942"/>
    <cellStyle name="Comma 13 3 3 5 2 2" xfId="39943"/>
    <cellStyle name="Comma 13 3 3 5 2 3" xfId="39944"/>
    <cellStyle name="Comma 13 3 3 5 3" xfId="39945"/>
    <cellStyle name="Comma 13 3 3 5 3 2" xfId="39946"/>
    <cellStyle name="Comma 13 3 3 5 4" xfId="39947"/>
    <cellStyle name="Comma 13 3 3 5 5" xfId="39948"/>
    <cellStyle name="Comma 13 3 3 6" xfId="39949"/>
    <cellStyle name="Comma 13 3 3 6 2" xfId="39950"/>
    <cellStyle name="Comma 13 3 3 6 3" xfId="39951"/>
    <cellStyle name="Comma 13 3 3 7" xfId="39952"/>
    <cellStyle name="Comma 13 3 3 7 2" xfId="39953"/>
    <cellStyle name="Comma 13 3 3 7 3" xfId="39954"/>
    <cellStyle name="Comma 13 3 3 8" xfId="39955"/>
    <cellStyle name="Comma 13 3 3 8 2" xfId="39956"/>
    <cellStyle name="Comma 13 3 3 9" xfId="39957"/>
    <cellStyle name="Comma 13 3 4" xfId="39958"/>
    <cellStyle name="Comma 13 3 4 2" xfId="39959"/>
    <cellStyle name="Comma 13 3 4 2 2" xfId="39960"/>
    <cellStyle name="Comma 13 3 4 2 2 2" xfId="39961"/>
    <cellStyle name="Comma 13 3 4 2 2 3" xfId="39962"/>
    <cellStyle name="Comma 13 3 4 2 3" xfId="39963"/>
    <cellStyle name="Comma 13 3 4 2 3 2" xfId="39964"/>
    <cellStyle name="Comma 13 3 4 2 3 3" xfId="39965"/>
    <cellStyle name="Comma 13 3 4 2 4" xfId="39966"/>
    <cellStyle name="Comma 13 3 4 2 4 2" xfId="39967"/>
    <cellStyle name="Comma 13 3 4 2 5" xfId="39968"/>
    <cellStyle name="Comma 13 3 4 2 6" xfId="39969"/>
    <cellStyle name="Comma 13 3 4 3" xfId="39970"/>
    <cellStyle name="Comma 13 3 4 3 2" xfId="39971"/>
    <cellStyle name="Comma 13 3 4 3 2 2" xfId="39972"/>
    <cellStyle name="Comma 13 3 4 3 2 3" xfId="39973"/>
    <cellStyle name="Comma 13 3 4 3 3" xfId="39974"/>
    <cellStyle name="Comma 13 3 4 3 3 2" xfId="39975"/>
    <cellStyle name="Comma 13 3 4 3 3 3" xfId="39976"/>
    <cellStyle name="Comma 13 3 4 3 4" xfId="39977"/>
    <cellStyle name="Comma 13 3 4 3 4 2" xfId="39978"/>
    <cellStyle name="Comma 13 3 4 3 5" xfId="39979"/>
    <cellStyle name="Comma 13 3 4 3 6" xfId="39980"/>
    <cellStyle name="Comma 13 3 4 4" xfId="39981"/>
    <cellStyle name="Comma 13 3 4 4 2" xfId="39982"/>
    <cellStyle name="Comma 13 3 4 4 2 2" xfId="39983"/>
    <cellStyle name="Comma 13 3 4 4 2 3" xfId="39984"/>
    <cellStyle name="Comma 13 3 4 4 3" xfId="39985"/>
    <cellStyle name="Comma 13 3 4 4 3 2" xfId="39986"/>
    <cellStyle name="Comma 13 3 4 4 4" xfId="39987"/>
    <cellStyle name="Comma 13 3 4 4 5" xfId="39988"/>
    <cellStyle name="Comma 13 3 4 5" xfId="39989"/>
    <cellStyle name="Comma 13 3 4 5 2" xfId="39990"/>
    <cellStyle name="Comma 13 3 4 5 3" xfId="39991"/>
    <cellStyle name="Comma 13 3 4 6" xfId="39992"/>
    <cellStyle name="Comma 13 3 4 6 2" xfId="39993"/>
    <cellStyle name="Comma 13 3 4 6 3" xfId="39994"/>
    <cellStyle name="Comma 13 3 4 7" xfId="39995"/>
    <cellStyle name="Comma 13 3 4 7 2" xfId="39996"/>
    <cellStyle name="Comma 13 3 4 8" xfId="39997"/>
    <cellStyle name="Comma 13 3 4 9" xfId="39998"/>
    <cellStyle name="Comma 13 3 5" xfId="39999"/>
    <cellStyle name="Comma 13 3 5 2" xfId="40000"/>
    <cellStyle name="Comma 13 3 5 2 2" xfId="40001"/>
    <cellStyle name="Comma 13 3 5 2 2 2" xfId="40002"/>
    <cellStyle name="Comma 13 3 5 2 2 3" xfId="40003"/>
    <cellStyle name="Comma 13 3 5 2 3" xfId="40004"/>
    <cellStyle name="Comma 13 3 5 2 3 2" xfId="40005"/>
    <cellStyle name="Comma 13 3 5 2 3 3" xfId="40006"/>
    <cellStyle name="Comma 13 3 5 2 4" xfId="40007"/>
    <cellStyle name="Comma 13 3 5 2 4 2" xfId="40008"/>
    <cellStyle name="Comma 13 3 5 2 5" xfId="40009"/>
    <cellStyle name="Comma 13 3 5 2 6" xfId="40010"/>
    <cellStyle name="Comma 13 3 5 3" xfId="40011"/>
    <cellStyle name="Comma 13 3 5 3 2" xfId="40012"/>
    <cellStyle name="Comma 13 3 5 3 2 2" xfId="40013"/>
    <cellStyle name="Comma 13 3 5 3 2 3" xfId="40014"/>
    <cellStyle name="Comma 13 3 5 3 3" xfId="40015"/>
    <cellStyle name="Comma 13 3 5 3 3 2" xfId="40016"/>
    <cellStyle name="Comma 13 3 5 3 3 3" xfId="40017"/>
    <cellStyle name="Comma 13 3 5 3 4" xfId="40018"/>
    <cellStyle name="Comma 13 3 5 3 4 2" xfId="40019"/>
    <cellStyle name="Comma 13 3 5 3 5" xfId="40020"/>
    <cellStyle name="Comma 13 3 5 3 6" xfId="40021"/>
    <cellStyle name="Comma 13 3 5 4" xfId="40022"/>
    <cellStyle name="Comma 13 3 5 4 2" xfId="40023"/>
    <cellStyle name="Comma 13 3 5 4 2 2" xfId="40024"/>
    <cellStyle name="Comma 13 3 5 4 2 3" xfId="40025"/>
    <cellStyle name="Comma 13 3 5 4 3" xfId="40026"/>
    <cellStyle name="Comma 13 3 5 4 3 2" xfId="40027"/>
    <cellStyle name="Comma 13 3 5 4 4" xfId="40028"/>
    <cellStyle name="Comma 13 3 5 4 5" xfId="40029"/>
    <cellStyle name="Comma 13 3 5 5" xfId="40030"/>
    <cellStyle name="Comma 13 3 5 5 2" xfId="40031"/>
    <cellStyle name="Comma 13 3 5 5 3" xfId="40032"/>
    <cellStyle name="Comma 13 3 5 6" xfId="40033"/>
    <cellStyle name="Comma 13 3 5 6 2" xfId="40034"/>
    <cellStyle name="Comma 13 3 5 6 3" xfId="40035"/>
    <cellStyle name="Comma 13 3 5 7" xfId="40036"/>
    <cellStyle name="Comma 13 3 5 7 2" xfId="40037"/>
    <cellStyle name="Comma 13 3 5 8" xfId="40038"/>
    <cellStyle name="Comma 13 3 5 9" xfId="40039"/>
    <cellStyle name="Comma 13 3 6" xfId="40040"/>
    <cellStyle name="Comma 13 3 6 2" xfId="40041"/>
    <cellStyle name="Comma 13 3 6 2 2" xfId="40042"/>
    <cellStyle name="Comma 13 3 6 2 3" xfId="40043"/>
    <cellStyle name="Comma 13 3 6 3" xfId="40044"/>
    <cellStyle name="Comma 13 3 6 3 2" xfId="40045"/>
    <cellStyle name="Comma 13 3 6 3 3" xfId="40046"/>
    <cellStyle name="Comma 13 3 6 4" xfId="40047"/>
    <cellStyle name="Comma 13 3 6 4 2" xfId="40048"/>
    <cellStyle name="Comma 13 3 6 5" xfId="40049"/>
    <cellStyle name="Comma 13 3 6 6" xfId="40050"/>
    <cellStyle name="Comma 13 3 7" xfId="40051"/>
    <cellStyle name="Comma 13 3 7 2" xfId="40052"/>
    <cellStyle name="Comma 13 3 7 2 2" xfId="40053"/>
    <cellStyle name="Comma 13 3 7 2 3" xfId="40054"/>
    <cellStyle name="Comma 13 3 7 3" xfId="40055"/>
    <cellStyle name="Comma 13 3 7 3 2" xfId="40056"/>
    <cellStyle name="Comma 13 3 7 3 3" xfId="40057"/>
    <cellStyle name="Comma 13 3 7 4" xfId="40058"/>
    <cellStyle name="Comma 13 3 7 4 2" xfId="40059"/>
    <cellStyle name="Comma 13 3 7 5" xfId="40060"/>
    <cellStyle name="Comma 13 3 7 6" xfId="40061"/>
    <cellStyle name="Comma 13 3 8" xfId="40062"/>
    <cellStyle name="Comma 13 3 8 2" xfId="40063"/>
    <cellStyle name="Comma 13 3 8 2 2" xfId="40064"/>
    <cellStyle name="Comma 13 3 8 2 3" xfId="40065"/>
    <cellStyle name="Comma 13 3 8 3" xfId="40066"/>
    <cellStyle name="Comma 13 3 8 3 2" xfId="40067"/>
    <cellStyle name="Comma 13 3 8 4" xfId="40068"/>
    <cellStyle name="Comma 13 3 8 5" xfId="40069"/>
    <cellStyle name="Comma 13 3 9" xfId="40070"/>
    <cellStyle name="Comma 13 3 9 2" xfId="40071"/>
    <cellStyle name="Comma 13 3 9 3" xfId="40072"/>
    <cellStyle name="Comma 13 4" xfId="9456"/>
    <cellStyle name="Comma 13 4 10" xfId="40073"/>
    <cellStyle name="Comma 13 4 10 2" xfId="40074"/>
    <cellStyle name="Comma 13 4 11" xfId="40075"/>
    <cellStyle name="Comma 13 4 12" xfId="40076"/>
    <cellStyle name="Comma 13 4 2" xfId="40077"/>
    <cellStyle name="Comma 13 4 2 10" xfId="40078"/>
    <cellStyle name="Comma 13 4 2 2" xfId="40079"/>
    <cellStyle name="Comma 13 4 2 2 2" xfId="40080"/>
    <cellStyle name="Comma 13 4 2 2 2 2" xfId="40081"/>
    <cellStyle name="Comma 13 4 2 2 2 2 2" xfId="40082"/>
    <cellStyle name="Comma 13 4 2 2 2 2 3" xfId="40083"/>
    <cellStyle name="Comma 13 4 2 2 2 3" xfId="40084"/>
    <cellStyle name="Comma 13 4 2 2 2 3 2" xfId="40085"/>
    <cellStyle name="Comma 13 4 2 2 2 3 3" xfId="40086"/>
    <cellStyle name="Comma 13 4 2 2 2 4" xfId="40087"/>
    <cellStyle name="Comma 13 4 2 2 2 4 2" xfId="40088"/>
    <cellStyle name="Comma 13 4 2 2 2 5" xfId="40089"/>
    <cellStyle name="Comma 13 4 2 2 2 6" xfId="40090"/>
    <cellStyle name="Comma 13 4 2 2 3" xfId="40091"/>
    <cellStyle name="Comma 13 4 2 2 3 2" xfId="40092"/>
    <cellStyle name="Comma 13 4 2 2 3 2 2" xfId="40093"/>
    <cellStyle name="Comma 13 4 2 2 3 2 3" xfId="40094"/>
    <cellStyle name="Comma 13 4 2 2 3 3" xfId="40095"/>
    <cellStyle name="Comma 13 4 2 2 3 3 2" xfId="40096"/>
    <cellStyle name="Comma 13 4 2 2 3 3 3" xfId="40097"/>
    <cellStyle name="Comma 13 4 2 2 3 4" xfId="40098"/>
    <cellStyle name="Comma 13 4 2 2 3 4 2" xfId="40099"/>
    <cellStyle name="Comma 13 4 2 2 3 5" xfId="40100"/>
    <cellStyle name="Comma 13 4 2 2 3 6" xfId="40101"/>
    <cellStyle name="Comma 13 4 2 2 4" xfId="40102"/>
    <cellStyle name="Comma 13 4 2 2 4 2" xfId="40103"/>
    <cellStyle name="Comma 13 4 2 2 4 2 2" xfId="40104"/>
    <cellStyle name="Comma 13 4 2 2 4 2 3" xfId="40105"/>
    <cellStyle name="Comma 13 4 2 2 4 3" xfId="40106"/>
    <cellStyle name="Comma 13 4 2 2 4 3 2" xfId="40107"/>
    <cellStyle name="Comma 13 4 2 2 4 4" xfId="40108"/>
    <cellStyle name="Comma 13 4 2 2 4 5" xfId="40109"/>
    <cellStyle name="Comma 13 4 2 2 5" xfId="40110"/>
    <cellStyle name="Comma 13 4 2 2 5 2" xfId="40111"/>
    <cellStyle name="Comma 13 4 2 2 5 3" xfId="40112"/>
    <cellStyle name="Comma 13 4 2 2 6" xfId="40113"/>
    <cellStyle name="Comma 13 4 2 2 6 2" xfId="40114"/>
    <cellStyle name="Comma 13 4 2 2 6 3" xfId="40115"/>
    <cellStyle name="Comma 13 4 2 2 7" xfId="40116"/>
    <cellStyle name="Comma 13 4 2 2 7 2" xfId="40117"/>
    <cellStyle name="Comma 13 4 2 2 8" xfId="40118"/>
    <cellStyle name="Comma 13 4 2 2 9" xfId="40119"/>
    <cellStyle name="Comma 13 4 2 3" xfId="40120"/>
    <cellStyle name="Comma 13 4 2 3 2" xfId="40121"/>
    <cellStyle name="Comma 13 4 2 3 2 2" xfId="40122"/>
    <cellStyle name="Comma 13 4 2 3 2 3" xfId="40123"/>
    <cellStyle name="Comma 13 4 2 3 3" xfId="40124"/>
    <cellStyle name="Comma 13 4 2 3 3 2" xfId="40125"/>
    <cellStyle name="Comma 13 4 2 3 3 3" xfId="40126"/>
    <cellStyle name="Comma 13 4 2 3 4" xfId="40127"/>
    <cellStyle name="Comma 13 4 2 3 4 2" xfId="40128"/>
    <cellStyle name="Comma 13 4 2 3 5" xfId="40129"/>
    <cellStyle name="Comma 13 4 2 3 6" xfId="40130"/>
    <cellStyle name="Comma 13 4 2 4" xfId="40131"/>
    <cellStyle name="Comma 13 4 2 4 2" xfId="40132"/>
    <cellStyle name="Comma 13 4 2 4 2 2" xfId="40133"/>
    <cellStyle name="Comma 13 4 2 4 2 3" xfId="40134"/>
    <cellStyle name="Comma 13 4 2 4 3" xfId="40135"/>
    <cellStyle name="Comma 13 4 2 4 3 2" xfId="40136"/>
    <cellStyle name="Comma 13 4 2 4 3 3" xfId="40137"/>
    <cellStyle name="Comma 13 4 2 4 4" xfId="40138"/>
    <cellStyle name="Comma 13 4 2 4 4 2" xfId="40139"/>
    <cellStyle name="Comma 13 4 2 4 5" xfId="40140"/>
    <cellStyle name="Comma 13 4 2 4 6" xfId="40141"/>
    <cellStyle name="Comma 13 4 2 5" xfId="40142"/>
    <cellStyle name="Comma 13 4 2 5 2" xfId="40143"/>
    <cellStyle name="Comma 13 4 2 5 2 2" xfId="40144"/>
    <cellStyle name="Comma 13 4 2 5 2 3" xfId="40145"/>
    <cellStyle name="Comma 13 4 2 5 3" xfId="40146"/>
    <cellStyle name="Comma 13 4 2 5 3 2" xfId="40147"/>
    <cellStyle name="Comma 13 4 2 5 4" xfId="40148"/>
    <cellStyle name="Comma 13 4 2 5 5" xfId="40149"/>
    <cellStyle name="Comma 13 4 2 6" xfId="40150"/>
    <cellStyle name="Comma 13 4 2 6 2" xfId="40151"/>
    <cellStyle name="Comma 13 4 2 6 3" xfId="40152"/>
    <cellStyle name="Comma 13 4 2 7" xfId="40153"/>
    <cellStyle name="Comma 13 4 2 7 2" xfId="40154"/>
    <cellStyle name="Comma 13 4 2 7 3" xfId="40155"/>
    <cellStyle name="Comma 13 4 2 8" xfId="40156"/>
    <cellStyle name="Comma 13 4 2 8 2" xfId="40157"/>
    <cellStyle name="Comma 13 4 2 9" xfId="40158"/>
    <cellStyle name="Comma 13 4 3" xfId="40159"/>
    <cellStyle name="Comma 13 4 3 2" xfId="40160"/>
    <cellStyle name="Comma 13 4 3 2 2" xfId="40161"/>
    <cellStyle name="Comma 13 4 3 2 2 2" xfId="40162"/>
    <cellStyle name="Comma 13 4 3 2 2 3" xfId="40163"/>
    <cellStyle name="Comma 13 4 3 2 3" xfId="40164"/>
    <cellStyle name="Comma 13 4 3 2 3 2" xfId="40165"/>
    <cellStyle name="Comma 13 4 3 2 3 3" xfId="40166"/>
    <cellStyle name="Comma 13 4 3 2 4" xfId="40167"/>
    <cellStyle name="Comma 13 4 3 2 4 2" xfId="40168"/>
    <cellStyle name="Comma 13 4 3 2 5" xfId="40169"/>
    <cellStyle name="Comma 13 4 3 2 6" xfId="40170"/>
    <cellStyle name="Comma 13 4 3 3" xfId="40171"/>
    <cellStyle name="Comma 13 4 3 3 2" xfId="40172"/>
    <cellStyle name="Comma 13 4 3 3 2 2" xfId="40173"/>
    <cellStyle name="Comma 13 4 3 3 2 3" xfId="40174"/>
    <cellStyle name="Comma 13 4 3 3 3" xfId="40175"/>
    <cellStyle name="Comma 13 4 3 3 3 2" xfId="40176"/>
    <cellStyle name="Comma 13 4 3 3 3 3" xfId="40177"/>
    <cellStyle name="Comma 13 4 3 3 4" xfId="40178"/>
    <cellStyle name="Comma 13 4 3 3 4 2" xfId="40179"/>
    <cellStyle name="Comma 13 4 3 3 5" xfId="40180"/>
    <cellStyle name="Comma 13 4 3 3 6" xfId="40181"/>
    <cellStyle name="Comma 13 4 3 4" xfId="40182"/>
    <cellStyle name="Comma 13 4 3 4 2" xfId="40183"/>
    <cellStyle name="Comma 13 4 3 4 2 2" xfId="40184"/>
    <cellStyle name="Comma 13 4 3 4 2 3" xfId="40185"/>
    <cellStyle name="Comma 13 4 3 4 3" xfId="40186"/>
    <cellStyle name="Comma 13 4 3 4 3 2" xfId="40187"/>
    <cellStyle name="Comma 13 4 3 4 4" xfId="40188"/>
    <cellStyle name="Comma 13 4 3 4 5" xfId="40189"/>
    <cellStyle name="Comma 13 4 3 5" xfId="40190"/>
    <cellStyle name="Comma 13 4 3 5 2" xfId="40191"/>
    <cellStyle name="Comma 13 4 3 5 3" xfId="40192"/>
    <cellStyle name="Comma 13 4 3 6" xfId="40193"/>
    <cellStyle name="Comma 13 4 3 6 2" xfId="40194"/>
    <cellStyle name="Comma 13 4 3 6 3" xfId="40195"/>
    <cellStyle name="Comma 13 4 3 7" xfId="40196"/>
    <cellStyle name="Comma 13 4 3 7 2" xfId="40197"/>
    <cellStyle name="Comma 13 4 3 8" xfId="40198"/>
    <cellStyle name="Comma 13 4 3 9" xfId="40199"/>
    <cellStyle name="Comma 13 4 4" xfId="40200"/>
    <cellStyle name="Comma 13 4 4 2" xfId="40201"/>
    <cellStyle name="Comma 13 4 4 2 2" xfId="40202"/>
    <cellStyle name="Comma 13 4 4 2 2 2" xfId="40203"/>
    <cellStyle name="Comma 13 4 4 2 2 3" xfId="40204"/>
    <cellStyle name="Comma 13 4 4 2 3" xfId="40205"/>
    <cellStyle name="Comma 13 4 4 2 3 2" xfId="40206"/>
    <cellStyle name="Comma 13 4 4 2 3 3" xfId="40207"/>
    <cellStyle name="Comma 13 4 4 2 4" xfId="40208"/>
    <cellStyle name="Comma 13 4 4 2 4 2" xfId="40209"/>
    <cellStyle name="Comma 13 4 4 2 5" xfId="40210"/>
    <cellStyle name="Comma 13 4 4 2 6" xfId="40211"/>
    <cellStyle name="Comma 13 4 4 3" xfId="40212"/>
    <cellStyle name="Comma 13 4 4 3 2" xfId="40213"/>
    <cellStyle name="Comma 13 4 4 3 2 2" xfId="40214"/>
    <cellStyle name="Comma 13 4 4 3 2 3" xfId="40215"/>
    <cellStyle name="Comma 13 4 4 3 3" xfId="40216"/>
    <cellStyle name="Comma 13 4 4 3 3 2" xfId="40217"/>
    <cellStyle name="Comma 13 4 4 3 3 3" xfId="40218"/>
    <cellStyle name="Comma 13 4 4 3 4" xfId="40219"/>
    <cellStyle name="Comma 13 4 4 3 4 2" xfId="40220"/>
    <cellStyle name="Comma 13 4 4 3 5" xfId="40221"/>
    <cellStyle name="Comma 13 4 4 3 6" xfId="40222"/>
    <cellStyle name="Comma 13 4 4 4" xfId="40223"/>
    <cellStyle name="Comma 13 4 4 4 2" xfId="40224"/>
    <cellStyle name="Comma 13 4 4 4 2 2" xfId="40225"/>
    <cellStyle name="Comma 13 4 4 4 2 3" xfId="40226"/>
    <cellStyle name="Comma 13 4 4 4 3" xfId="40227"/>
    <cellStyle name="Comma 13 4 4 4 3 2" xfId="40228"/>
    <cellStyle name="Comma 13 4 4 4 4" xfId="40229"/>
    <cellStyle name="Comma 13 4 4 4 5" xfId="40230"/>
    <cellStyle name="Comma 13 4 4 5" xfId="40231"/>
    <cellStyle name="Comma 13 4 4 5 2" xfId="40232"/>
    <cellStyle name="Comma 13 4 4 5 3" xfId="40233"/>
    <cellStyle name="Comma 13 4 4 6" xfId="40234"/>
    <cellStyle name="Comma 13 4 4 6 2" xfId="40235"/>
    <cellStyle name="Comma 13 4 4 6 3" xfId="40236"/>
    <cellStyle name="Comma 13 4 4 7" xfId="40237"/>
    <cellStyle name="Comma 13 4 4 7 2" xfId="40238"/>
    <cellStyle name="Comma 13 4 4 8" xfId="40239"/>
    <cellStyle name="Comma 13 4 4 9" xfId="40240"/>
    <cellStyle name="Comma 13 4 5" xfId="40241"/>
    <cellStyle name="Comma 13 4 5 2" xfId="40242"/>
    <cellStyle name="Comma 13 4 5 2 2" xfId="40243"/>
    <cellStyle name="Comma 13 4 5 2 3" xfId="40244"/>
    <cellStyle name="Comma 13 4 5 3" xfId="40245"/>
    <cellStyle name="Comma 13 4 5 3 2" xfId="40246"/>
    <cellStyle name="Comma 13 4 5 3 3" xfId="40247"/>
    <cellStyle name="Comma 13 4 5 4" xfId="40248"/>
    <cellStyle name="Comma 13 4 5 4 2" xfId="40249"/>
    <cellStyle name="Comma 13 4 5 5" xfId="40250"/>
    <cellStyle name="Comma 13 4 5 6" xfId="40251"/>
    <cellStyle name="Comma 13 4 6" xfId="40252"/>
    <cellStyle name="Comma 13 4 6 2" xfId="40253"/>
    <cellStyle name="Comma 13 4 6 2 2" xfId="40254"/>
    <cellStyle name="Comma 13 4 6 2 3" xfId="40255"/>
    <cellStyle name="Comma 13 4 6 3" xfId="40256"/>
    <cellStyle name="Comma 13 4 6 3 2" xfId="40257"/>
    <cellStyle name="Comma 13 4 6 3 3" xfId="40258"/>
    <cellStyle name="Comma 13 4 6 4" xfId="40259"/>
    <cellStyle name="Comma 13 4 6 4 2" xfId="40260"/>
    <cellStyle name="Comma 13 4 6 5" xfId="40261"/>
    <cellStyle name="Comma 13 4 6 6" xfId="40262"/>
    <cellStyle name="Comma 13 4 7" xfId="40263"/>
    <cellStyle name="Comma 13 4 7 2" xfId="40264"/>
    <cellStyle name="Comma 13 4 7 2 2" xfId="40265"/>
    <cellStyle name="Comma 13 4 7 2 3" xfId="40266"/>
    <cellStyle name="Comma 13 4 7 3" xfId="40267"/>
    <cellStyle name="Comma 13 4 7 3 2" xfId="40268"/>
    <cellStyle name="Comma 13 4 7 4" xfId="40269"/>
    <cellStyle name="Comma 13 4 7 5" xfId="40270"/>
    <cellStyle name="Comma 13 4 8" xfId="40271"/>
    <cellStyle name="Comma 13 4 8 2" xfId="40272"/>
    <cellStyle name="Comma 13 4 8 3" xfId="40273"/>
    <cellStyle name="Comma 13 4 9" xfId="40274"/>
    <cellStyle name="Comma 13 4 9 2" xfId="40275"/>
    <cellStyle name="Comma 13 4 9 3" xfId="40276"/>
    <cellStyle name="Comma 13 5" xfId="9457"/>
    <cellStyle name="Comma 13 5 10" xfId="40277"/>
    <cellStyle name="Comma 13 5 2" xfId="40278"/>
    <cellStyle name="Comma 13 5 2 2" xfId="40279"/>
    <cellStyle name="Comma 13 5 2 2 2" xfId="40280"/>
    <cellStyle name="Comma 13 5 2 2 2 2" xfId="40281"/>
    <cellStyle name="Comma 13 5 2 2 2 3" xfId="40282"/>
    <cellStyle name="Comma 13 5 2 2 3" xfId="40283"/>
    <cellStyle name="Comma 13 5 2 2 3 2" xfId="40284"/>
    <cellStyle name="Comma 13 5 2 2 3 3" xfId="40285"/>
    <cellStyle name="Comma 13 5 2 2 4" xfId="40286"/>
    <cellStyle name="Comma 13 5 2 2 4 2" xfId="40287"/>
    <cellStyle name="Comma 13 5 2 2 5" xfId="40288"/>
    <cellStyle name="Comma 13 5 2 2 6" xfId="40289"/>
    <cellStyle name="Comma 13 5 2 3" xfId="40290"/>
    <cellStyle name="Comma 13 5 2 3 2" xfId="40291"/>
    <cellStyle name="Comma 13 5 2 3 2 2" xfId="40292"/>
    <cellStyle name="Comma 13 5 2 3 2 3" xfId="40293"/>
    <cellStyle name="Comma 13 5 2 3 3" xfId="40294"/>
    <cellStyle name="Comma 13 5 2 3 3 2" xfId="40295"/>
    <cellStyle name="Comma 13 5 2 3 3 3" xfId="40296"/>
    <cellStyle name="Comma 13 5 2 3 4" xfId="40297"/>
    <cellStyle name="Comma 13 5 2 3 4 2" xfId="40298"/>
    <cellStyle name="Comma 13 5 2 3 5" xfId="40299"/>
    <cellStyle name="Comma 13 5 2 3 6" xfId="40300"/>
    <cellStyle name="Comma 13 5 2 4" xfId="40301"/>
    <cellStyle name="Comma 13 5 2 4 2" xfId="40302"/>
    <cellStyle name="Comma 13 5 2 4 2 2" xfId="40303"/>
    <cellStyle name="Comma 13 5 2 4 2 3" xfId="40304"/>
    <cellStyle name="Comma 13 5 2 4 3" xfId="40305"/>
    <cellStyle name="Comma 13 5 2 4 3 2" xfId="40306"/>
    <cellStyle name="Comma 13 5 2 4 4" xfId="40307"/>
    <cellStyle name="Comma 13 5 2 4 5" xfId="40308"/>
    <cellStyle name="Comma 13 5 2 5" xfId="40309"/>
    <cellStyle name="Comma 13 5 2 5 2" xfId="40310"/>
    <cellStyle name="Comma 13 5 2 5 3" xfId="40311"/>
    <cellStyle name="Comma 13 5 2 6" xfId="40312"/>
    <cellStyle name="Comma 13 5 2 6 2" xfId="40313"/>
    <cellStyle name="Comma 13 5 2 6 3" xfId="40314"/>
    <cellStyle name="Comma 13 5 2 7" xfId="40315"/>
    <cellStyle name="Comma 13 5 2 7 2" xfId="40316"/>
    <cellStyle name="Comma 13 5 2 8" xfId="40317"/>
    <cellStyle name="Comma 13 5 2 9" xfId="40318"/>
    <cellStyle name="Comma 13 5 3" xfId="40319"/>
    <cellStyle name="Comma 13 5 3 2" xfId="40320"/>
    <cellStyle name="Comma 13 5 3 2 2" xfId="40321"/>
    <cellStyle name="Comma 13 5 3 2 3" xfId="40322"/>
    <cellStyle name="Comma 13 5 3 3" xfId="40323"/>
    <cellStyle name="Comma 13 5 3 3 2" xfId="40324"/>
    <cellStyle name="Comma 13 5 3 3 3" xfId="40325"/>
    <cellStyle name="Comma 13 5 3 4" xfId="40326"/>
    <cellStyle name="Comma 13 5 3 4 2" xfId="40327"/>
    <cellStyle name="Comma 13 5 3 5" xfId="40328"/>
    <cellStyle name="Comma 13 5 3 6" xfId="40329"/>
    <cellStyle name="Comma 13 5 4" xfId="40330"/>
    <cellStyle name="Comma 13 5 4 2" xfId="40331"/>
    <cellStyle name="Comma 13 5 4 2 2" xfId="40332"/>
    <cellStyle name="Comma 13 5 4 2 3" xfId="40333"/>
    <cellStyle name="Comma 13 5 4 3" xfId="40334"/>
    <cellStyle name="Comma 13 5 4 3 2" xfId="40335"/>
    <cellStyle name="Comma 13 5 4 3 3" xfId="40336"/>
    <cellStyle name="Comma 13 5 4 4" xfId="40337"/>
    <cellStyle name="Comma 13 5 4 4 2" xfId="40338"/>
    <cellStyle name="Comma 13 5 4 5" xfId="40339"/>
    <cellStyle name="Comma 13 5 4 6" xfId="40340"/>
    <cellStyle name="Comma 13 5 5" xfId="40341"/>
    <cellStyle name="Comma 13 5 5 2" xfId="40342"/>
    <cellStyle name="Comma 13 5 5 2 2" xfId="40343"/>
    <cellStyle name="Comma 13 5 5 2 3" xfId="40344"/>
    <cellStyle name="Comma 13 5 5 3" xfId="40345"/>
    <cellStyle name="Comma 13 5 5 3 2" xfId="40346"/>
    <cellStyle name="Comma 13 5 5 4" xfId="40347"/>
    <cellStyle name="Comma 13 5 5 5" xfId="40348"/>
    <cellStyle name="Comma 13 5 6" xfId="40349"/>
    <cellStyle name="Comma 13 5 6 2" xfId="40350"/>
    <cellStyle name="Comma 13 5 6 3" xfId="40351"/>
    <cellStyle name="Comma 13 5 7" xfId="40352"/>
    <cellStyle name="Comma 13 5 7 2" xfId="40353"/>
    <cellStyle name="Comma 13 5 7 3" xfId="40354"/>
    <cellStyle name="Comma 13 5 8" xfId="40355"/>
    <cellStyle name="Comma 13 5 8 2" xfId="40356"/>
    <cellStyle name="Comma 13 5 9" xfId="40357"/>
    <cellStyle name="Comma 13 6" xfId="9458"/>
    <cellStyle name="Comma 13 6 2" xfId="40358"/>
    <cellStyle name="Comma 13 6 2 2" xfId="40359"/>
    <cellStyle name="Comma 13 6 2 2 2" xfId="40360"/>
    <cellStyle name="Comma 13 6 2 2 3" xfId="40361"/>
    <cellStyle name="Comma 13 6 2 3" xfId="40362"/>
    <cellStyle name="Comma 13 6 2 3 2" xfId="40363"/>
    <cellStyle name="Comma 13 6 2 3 3" xfId="40364"/>
    <cellStyle name="Comma 13 6 2 4" xfId="40365"/>
    <cellStyle name="Comma 13 6 2 4 2" xfId="40366"/>
    <cellStyle name="Comma 13 6 2 5" xfId="40367"/>
    <cellStyle name="Comma 13 6 2 6" xfId="40368"/>
    <cellStyle name="Comma 13 6 3" xfId="40369"/>
    <cellStyle name="Comma 13 6 3 2" xfId="40370"/>
    <cellStyle name="Comma 13 6 3 2 2" xfId="40371"/>
    <cellStyle name="Comma 13 6 3 2 3" xfId="40372"/>
    <cellStyle name="Comma 13 6 3 3" xfId="40373"/>
    <cellStyle name="Comma 13 6 3 3 2" xfId="40374"/>
    <cellStyle name="Comma 13 6 3 3 3" xfId="40375"/>
    <cellStyle name="Comma 13 6 3 4" xfId="40376"/>
    <cellStyle name="Comma 13 6 3 4 2" xfId="40377"/>
    <cellStyle name="Comma 13 6 3 5" xfId="40378"/>
    <cellStyle name="Comma 13 6 3 6" xfId="40379"/>
    <cellStyle name="Comma 13 6 4" xfId="40380"/>
    <cellStyle name="Comma 13 6 4 2" xfId="40381"/>
    <cellStyle name="Comma 13 6 4 2 2" xfId="40382"/>
    <cellStyle name="Comma 13 6 4 2 3" xfId="40383"/>
    <cellStyle name="Comma 13 6 4 3" xfId="40384"/>
    <cellStyle name="Comma 13 6 4 3 2" xfId="40385"/>
    <cellStyle name="Comma 13 6 4 4" xfId="40386"/>
    <cellStyle name="Comma 13 6 4 5" xfId="40387"/>
    <cellStyle name="Comma 13 6 5" xfId="40388"/>
    <cellStyle name="Comma 13 6 5 2" xfId="40389"/>
    <cellStyle name="Comma 13 6 5 3" xfId="40390"/>
    <cellStyle name="Comma 13 6 6" xfId="40391"/>
    <cellStyle name="Comma 13 6 6 2" xfId="40392"/>
    <cellStyle name="Comma 13 6 6 3" xfId="40393"/>
    <cellStyle name="Comma 13 6 7" xfId="40394"/>
    <cellStyle name="Comma 13 6 7 2" xfId="40395"/>
    <cellStyle name="Comma 13 6 8" xfId="40396"/>
    <cellStyle name="Comma 13 6 9" xfId="40397"/>
    <cellStyle name="Comma 13 7" xfId="40398"/>
    <cellStyle name="Comma 13 7 2" xfId="40399"/>
    <cellStyle name="Comma 13 7 2 2" xfId="40400"/>
    <cellStyle name="Comma 13 7 2 2 2" xfId="40401"/>
    <cellStyle name="Comma 13 7 2 2 3" xfId="40402"/>
    <cellStyle name="Comma 13 7 2 3" xfId="40403"/>
    <cellStyle name="Comma 13 7 2 3 2" xfId="40404"/>
    <cellStyle name="Comma 13 7 2 3 3" xfId="40405"/>
    <cellStyle name="Comma 13 7 2 4" xfId="40406"/>
    <cellStyle name="Comma 13 7 2 4 2" xfId="40407"/>
    <cellStyle name="Comma 13 7 2 5" xfId="40408"/>
    <cellStyle name="Comma 13 7 2 6" xfId="40409"/>
    <cellStyle name="Comma 13 7 3" xfId="40410"/>
    <cellStyle name="Comma 13 7 3 2" xfId="40411"/>
    <cellStyle name="Comma 13 7 3 2 2" xfId="40412"/>
    <cellStyle name="Comma 13 7 3 2 3" xfId="40413"/>
    <cellStyle name="Comma 13 7 3 3" xfId="40414"/>
    <cellStyle name="Comma 13 7 3 3 2" xfId="40415"/>
    <cellStyle name="Comma 13 7 3 3 3" xfId="40416"/>
    <cellStyle name="Comma 13 7 3 4" xfId="40417"/>
    <cellStyle name="Comma 13 7 3 4 2" xfId="40418"/>
    <cellStyle name="Comma 13 7 3 5" xfId="40419"/>
    <cellStyle name="Comma 13 7 3 6" xfId="40420"/>
    <cellStyle name="Comma 13 7 4" xfId="40421"/>
    <cellStyle name="Comma 13 7 4 2" xfId="40422"/>
    <cellStyle name="Comma 13 7 4 2 2" xfId="40423"/>
    <cellStyle name="Comma 13 7 4 2 3" xfId="40424"/>
    <cellStyle name="Comma 13 7 4 3" xfId="40425"/>
    <cellStyle name="Comma 13 7 4 3 2" xfId="40426"/>
    <cellStyle name="Comma 13 7 4 4" xfId="40427"/>
    <cellStyle name="Comma 13 7 4 5" xfId="40428"/>
    <cellStyle name="Comma 13 7 5" xfId="40429"/>
    <cellStyle name="Comma 13 7 5 2" xfId="40430"/>
    <cellStyle name="Comma 13 7 5 3" xfId="40431"/>
    <cellStyle name="Comma 13 7 6" xfId="40432"/>
    <cellStyle name="Comma 13 7 6 2" xfId="40433"/>
    <cellStyle name="Comma 13 7 6 3" xfId="40434"/>
    <cellStyle name="Comma 13 7 7" xfId="40435"/>
    <cellStyle name="Comma 13 7 7 2" xfId="40436"/>
    <cellStyle name="Comma 13 7 8" xfId="40437"/>
    <cellStyle name="Comma 13 7 9" xfId="40438"/>
    <cellStyle name="Comma 13 8" xfId="40439"/>
    <cellStyle name="Comma 13 8 2" xfId="40440"/>
    <cellStyle name="Comma 13 8 2 2" xfId="40441"/>
    <cellStyle name="Comma 13 8 2 3" xfId="40442"/>
    <cellStyle name="Comma 13 8 3" xfId="40443"/>
    <cellStyle name="Comma 13 8 3 2" xfId="40444"/>
    <cellStyle name="Comma 13 8 3 3" xfId="40445"/>
    <cellStyle name="Comma 13 8 4" xfId="40446"/>
    <cellStyle name="Comma 13 8 4 2" xfId="40447"/>
    <cellStyle name="Comma 13 8 5" xfId="40448"/>
    <cellStyle name="Comma 13 8 6" xfId="40449"/>
    <cellStyle name="Comma 13 9" xfId="40450"/>
    <cellStyle name="Comma 13 9 2" xfId="40451"/>
    <cellStyle name="Comma 13 9 2 2" xfId="40452"/>
    <cellStyle name="Comma 13 9 2 3" xfId="40453"/>
    <cellStyle name="Comma 13 9 3" xfId="40454"/>
    <cellStyle name="Comma 13 9 3 2" xfId="40455"/>
    <cellStyle name="Comma 13 9 3 3" xfId="40456"/>
    <cellStyle name="Comma 13 9 4" xfId="40457"/>
    <cellStyle name="Comma 13 9 4 2" xfId="40458"/>
    <cellStyle name="Comma 13 9 5" xfId="40459"/>
    <cellStyle name="Comma 13 9 6" xfId="40460"/>
    <cellStyle name="Comma 14" xfId="3264"/>
    <cellStyle name="Comma 14 10" xfId="40461"/>
    <cellStyle name="Comma 14 10 2" xfId="40462"/>
    <cellStyle name="Comma 14 10 2 2" xfId="40463"/>
    <cellStyle name="Comma 14 10 2 3" xfId="40464"/>
    <cellStyle name="Comma 14 10 3" xfId="40465"/>
    <cellStyle name="Comma 14 10 3 2" xfId="40466"/>
    <cellStyle name="Comma 14 10 4" xfId="40467"/>
    <cellStyle name="Comma 14 10 5" xfId="40468"/>
    <cellStyle name="Comma 14 11" xfId="40469"/>
    <cellStyle name="Comma 14 11 2" xfId="40470"/>
    <cellStyle name="Comma 14 11 3" xfId="40471"/>
    <cellStyle name="Comma 14 12" xfId="40472"/>
    <cellStyle name="Comma 14 12 2" xfId="40473"/>
    <cellStyle name="Comma 14 12 3" xfId="40474"/>
    <cellStyle name="Comma 14 13" xfId="40475"/>
    <cellStyle name="Comma 14 13 2" xfId="40476"/>
    <cellStyle name="Comma 14 14" xfId="40477"/>
    <cellStyle name="Comma 14 15" xfId="40478"/>
    <cellStyle name="Comma 14 16" xfId="40479"/>
    <cellStyle name="Comma 14 2" xfId="3265"/>
    <cellStyle name="Comma 14 2 10" xfId="40480"/>
    <cellStyle name="Comma 14 2 10 2" xfId="40481"/>
    <cellStyle name="Comma 14 2 10 3" xfId="40482"/>
    <cellStyle name="Comma 14 2 11" xfId="40483"/>
    <cellStyle name="Comma 14 2 11 2" xfId="40484"/>
    <cellStyle name="Comma 14 2 11 3" xfId="40485"/>
    <cellStyle name="Comma 14 2 12" xfId="40486"/>
    <cellStyle name="Comma 14 2 12 2" xfId="40487"/>
    <cellStyle name="Comma 14 2 13" xfId="40488"/>
    <cellStyle name="Comma 14 2 14" xfId="40489"/>
    <cellStyle name="Comma 14 2 15" xfId="40490"/>
    <cellStyle name="Comma 14 2 2" xfId="9459"/>
    <cellStyle name="Comma 14 2 2 10" xfId="40491"/>
    <cellStyle name="Comma 14 2 2 10 2" xfId="40492"/>
    <cellStyle name="Comma 14 2 2 10 3" xfId="40493"/>
    <cellStyle name="Comma 14 2 2 11" xfId="40494"/>
    <cellStyle name="Comma 14 2 2 11 2" xfId="40495"/>
    <cellStyle name="Comma 14 2 2 12" xfId="40496"/>
    <cellStyle name="Comma 14 2 2 13" xfId="40497"/>
    <cellStyle name="Comma 14 2 2 2" xfId="40498"/>
    <cellStyle name="Comma 14 2 2 2 10" xfId="40499"/>
    <cellStyle name="Comma 14 2 2 2 10 2" xfId="40500"/>
    <cellStyle name="Comma 14 2 2 2 11" xfId="40501"/>
    <cellStyle name="Comma 14 2 2 2 12" xfId="40502"/>
    <cellStyle name="Comma 14 2 2 2 2" xfId="40503"/>
    <cellStyle name="Comma 14 2 2 2 2 10" xfId="40504"/>
    <cellStyle name="Comma 14 2 2 2 2 2" xfId="40505"/>
    <cellStyle name="Comma 14 2 2 2 2 2 2" xfId="40506"/>
    <cellStyle name="Comma 14 2 2 2 2 2 2 2" xfId="40507"/>
    <cellStyle name="Comma 14 2 2 2 2 2 2 2 2" xfId="40508"/>
    <cellStyle name="Comma 14 2 2 2 2 2 2 2 3" xfId="40509"/>
    <cellStyle name="Comma 14 2 2 2 2 2 2 3" xfId="40510"/>
    <cellStyle name="Comma 14 2 2 2 2 2 2 3 2" xfId="40511"/>
    <cellStyle name="Comma 14 2 2 2 2 2 2 3 3" xfId="40512"/>
    <cellStyle name="Comma 14 2 2 2 2 2 2 4" xfId="40513"/>
    <cellStyle name="Comma 14 2 2 2 2 2 2 4 2" xfId="40514"/>
    <cellStyle name="Comma 14 2 2 2 2 2 2 5" xfId="40515"/>
    <cellStyle name="Comma 14 2 2 2 2 2 2 6" xfId="40516"/>
    <cellStyle name="Comma 14 2 2 2 2 2 3" xfId="40517"/>
    <cellStyle name="Comma 14 2 2 2 2 2 3 2" xfId="40518"/>
    <cellStyle name="Comma 14 2 2 2 2 2 3 2 2" xfId="40519"/>
    <cellStyle name="Comma 14 2 2 2 2 2 3 2 3" xfId="40520"/>
    <cellStyle name="Comma 14 2 2 2 2 2 3 3" xfId="40521"/>
    <cellStyle name="Comma 14 2 2 2 2 2 3 3 2" xfId="40522"/>
    <cellStyle name="Comma 14 2 2 2 2 2 3 3 3" xfId="40523"/>
    <cellStyle name="Comma 14 2 2 2 2 2 3 4" xfId="40524"/>
    <cellStyle name="Comma 14 2 2 2 2 2 3 4 2" xfId="40525"/>
    <cellStyle name="Comma 14 2 2 2 2 2 3 5" xfId="40526"/>
    <cellStyle name="Comma 14 2 2 2 2 2 3 6" xfId="40527"/>
    <cellStyle name="Comma 14 2 2 2 2 2 4" xfId="40528"/>
    <cellStyle name="Comma 14 2 2 2 2 2 4 2" xfId="40529"/>
    <cellStyle name="Comma 14 2 2 2 2 2 4 2 2" xfId="40530"/>
    <cellStyle name="Comma 14 2 2 2 2 2 4 2 3" xfId="40531"/>
    <cellStyle name="Comma 14 2 2 2 2 2 4 3" xfId="40532"/>
    <cellStyle name="Comma 14 2 2 2 2 2 4 3 2" xfId="40533"/>
    <cellStyle name="Comma 14 2 2 2 2 2 4 4" xfId="40534"/>
    <cellStyle name="Comma 14 2 2 2 2 2 4 5" xfId="40535"/>
    <cellStyle name="Comma 14 2 2 2 2 2 5" xfId="40536"/>
    <cellStyle name="Comma 14 2 2 2 2 2 5 2" xfId="40537"/>
    <cellStyle name="Comma 14 2 2 2 2 2 5 3" xfId="40538"/>
    <cellStyle name="Comma 14 2 2 2 2 2 6" xfId="40539"/>
    <cellStyle name="Comma 14 2 2 2 2 2 6 2" xfId="40540"/>
    <cellStyle name="Comma 14 2 2 2 2 2 6 3" xfId="40541"/>
    <cellStyle name="Comma 14 2 2 2 2 2 7" xfId="40542"/>
    <cellStyle name="Comma 14 2 2 2 2 2 7 2" xfId="40543"/>
    <cellStyle name="Comma 14 2 2 2 2 2 8" xfId="40544"/>
    <cellStyle name="Comma 14 2 2 2 2 2 9" xfId="40545"/>
    <cellStyle name="Comma 14 2 2 2 2 3" xfId="40546"/>
    <cellStyle name="Comma 14 2 2 2 2 3 2" xfId="40547"/>
    <cellStyle name="Comma 14 2 2 2 2 3 2 2" xfId="40548"/>
    <cellStyle name="Comma 14 2 2 2 2 3 2 3" xfId="40549"/>
    <cellStyle name="Comma 14 2 2 2 2 3 3" xfId="40550"/>
    <cellStyle name="Comma 14 2 2 2 2 3 3 2" xfId="40551"/>
    <cellStyle name="Comma 14 2 2 2 2 3 3 3" xfId="40552"/>
    <cellStyle name="Comma 14 2 2 2 2 3 4" xfId="40553"/>
    <cellStyle name="Comma 14 2 2 2 2 3 4 2" xfId="40554"/>
    <cellStyle name="Comma 14 2 2 2 2 3 5" xfId="40555"/>
    <cellStyle name="Comma 14 2 2 2 2 3 6" xfId="40556"/>
    <cellStyle name="Comma 14 2 2 2 2 4" xfId="40557"/>
    <cellStyle name="Comma 14 2 2 2 2 4 2" xfId="40558"/>
    <cellStyle name="Comma 14 2 2 2 2 4 2 2" xfId="40559"/>
    <cellStyle name="Comma 14 2 2 2 2 4 2 3" xfId="40560"/>
    <cellStyle name="Comma 14 2 2 2 2 4 3" xfId="40561"/>
    <cellStyle name="Comma 14 2 2 2 2 4 3 2" xfId="40562"/>
    <cellStyle name="Comma 14 2 2 2 2 4 3 3" xfId="40563"/>
    <cellStyle name="Comma 14 2 2 2 2 4 4" xfId="40564"/>
    <cellStyle name="Comma 14 2 2 2 2 4 4 2" xfId="40565"/>
    <cellStyle name="Comma 14 2 2 2 2 4 5" xfId="40566"/>
    <cellStyle name="Comma 14 2 2 2 2 4 6" xfId="40567"/>
    <cellStyle name="Comma 14 2 2 2 2 5" xfId="40568"/>
    <cellStyle name="Comma 14 2 2 2 2 5 2" xfId="40569"/>
    <cellStyle name="Comma 14 2 2 2 2 5 2 2" xfId="40570"/>
    <cellStyle name="Comma 14 2 2 2 2 5 2 3" xfId="40571"/>
    <cellStyle name="Comma 14 2 2 2 2 5 3" xfId="40572"/>
    <cellStyle name="Comma 14 2 2 2 2 5 3 2" xfId="40573"/>
    <cellStyle name="Comma 14 2 2 2 2 5 4" xfId="40574"/>
    <cellStyle name="Comma 14 2 2 2 2 5 5" xfId="40575"/>
    <cellStyle name="Comma 14 2 2 2 2 6" xfId="40576"/>
    <cellStyle name="Comma 14 2 2 2 2 6 2" xfId="40577"/>
    <cellStyle name="Comma 14 2 2 2 2 6 3" xfId="40578"/>
    <cellStyle name="Comma 14 2 2 2 2 7" xfId="40579"/>
    <cellStyle name="Comma 14 2 2 2 2 7 2" xfId="40580"/>
    <cellStyle name="Comma 14 2 2 2 2 7 3" xfId="40581"/>
    <cellStyle name="Comma 14 2 2 2 2 8" xfId="40582"/>
    <cellStyle name="Comma 14 2 2 2 2 8 2" xfId="40583"/>
    <cellStyle name="Comma 14 2 2 2 2 9" xfId="40584"/>
    <cellStyle name="Comma 14 2 2 2 3" xfId="40585"/>
    <cellStyle name="Comma 14 2 2 2 3 2" xfId="40586"/>
    <cellStyle name="Comma 14 2 2 2 3 2 2" xfId="40587"/>
    <cellStyle name="Comma 14 2 2 2 3 2 2 2" xfId="40588"/>
    <cellStyle name="Comma 14 2 2 2 3 2 2 3" xfId="40589"/>
    <cellStyle name="Comma 14 2 2 2 3 2 3" xfId="40590"/>
    <cellStyle name="Comma 14 2 2 2 3 2 3 2" xfId="40591"/>
    <cellStyle name="Comma 14 2 2 2 3 2 3 3" xfId="40592"/>
    <cellStyle name="Comma 14 2 2 2 3 2 4" xfId="40593"/>
    <cellStyle name="Comma 14 2 2 2 3 2 4 2" xfId="40594"/>
    <cellStyle name="Comma 14 2 2 2 3 2 5" xfId="40595"/>
    <cellStyle name="Comma 14 2 2 2 3 2 6" xfId="40596"/>
    <cellStyle name="Comma 14 2 2 2 3 3" xfId="40597"/>
    <cellStyle name="Comma 14 2 2 2 3 3 2" xfId="40598"/>
    <cellStyle name="Comma 14 2 2 2 3 3 2 2" xfId="40599"/>
    <cellStyle name="Comma 14 2 2 2 3 3 2 3" xfId="40600"/>
    <cellStyle name="Comma 14 2 2 2 3 3 3" xfId="40601"/>
    <cellStyle name="Comma 14 2 2 2 3 3 3 2" xfId="40602"/>
    <cellStyle name="Comma 14 2 2 2 3 3 3 3" xfId="40603"/>
    <cellStyle name="Comma 14 2 2 2 3 3 4" xfId="40604"/>
    <cellStyle name="Comma 14 2 2 2 3 3 4 2" xfId="40605"/>
    <cellStyle name="Comma 14 2 2 2 3 3 5" xfId="40606"/>
    <cellStyle name="Comma 14 2 2 2 3 3 6" xfId="40607"/>
    <cellStyle name="Comma 14 2 2 2 3 4" xfId="40608"/>
    <cellStyle name="Comma 14 2 2 2 3 4 2" xfId="40609"/>
    <cellStyle name="Comma 14 2 2 2 3 4 2 2" xfId="40610"/>
    <cellStyle name="Comma 14 2 2 2 3 4 2 3" xfId="40611"/>
    <cellStyle name="Comma 14 2 2 2 3 4 3" xfId="40612"/>
    <cellStyle name="Comma 14 2 2 2 3 4 3 2" xfId="40613"/>
    <cellStyle name="Comma 14 2 2 2 3 4 4" xfId="40614"/>
    <cellStyle name="Comma 14 2 2 2 3 4 5" xfId="40615"/>
    <cellStyle name="Comma 14 2 2 2 3 5" xfId="40616"/>
    <cellStyle name="Comma 14 2 2 2 3 5 2" xfId="40617"/>
    <cellStyle name="Comma 14 2 2 2 3 5 3" xfId="40618"/>
    <cellStyle name="Comma 14 2 2 2 3 6" xfId="40619"/>
    <cellStyle name="Comma 14 2 2 2 3 6 2" xfId="40620"/>
    <cellStyle name="Comma 14 2 2 2 3 6 3" xfId="40621"/>
    <cellStyle name="Comma 14 2 2 2 3 7" xfId="40622"/>
    <cellStyle name="Comma 14 2 2 2 3 7 2" xfId="40623"/>
    <cellStyle name="Comma 14 2 2 2 3 8" xfId="40624"/>
    <cellStyle name="Comma 14 2 2 2 3 9" xfId="40625"/>
    <cellStyle name="Comma 14 2 2 2 4" xfId="40626"/>
    <cellStyle name="Comma 14 2 2 2 4 2" xfId="40627"/>
    <cellStyle name="Comma 14 2 2 2 4 2 2" xfId="40628"/>
    <cellStyle name="Comma 14 2 2 2 4 2 2 2" xfId="40629"/>
    <cellStyle name="Comma 14 2 2 2 4 2 2 3" xfId="40630"/>
    <cellStyle name="Comma 14 2 2 2 4 2 3" xfId="40631"/>
    <cellStyle name="Comma 14 2 2 2 4 2 3 2" xfId="40632"/>
    <cellStyle name="Comma 14 2 2 2 4 2 3 3" xfId="40633"/>
    <cellStyle name="Comma 14 2 2 2 4 2 4" xfId="40634"/>
    <cellStyle name="Comma 14 2 2 2 4 2 4 2" xfId="40635"/>
    <cellStyle name="Comma 14 2 2 2 4 2 5" xfId="40636"/>
    <cellStyle name="Comma 14 2 2 2 4 2 6" xfId="40637"/>
    <cellStyle name="Comma 14 2 2 2 4 3" xfId="40638"/>
    <cellStyle name="Comma 14 2 2 2 4 3 2" xfId="40639"/>
    <cellStyle name="Comma 14 2 2 2 4 3 2 2" xfId="40640"/>
    <cellStyle name="Comma 14 2 2 2 4 3 2 3" xfId="40641"/>
    <cellStyle name="Comma 14 2 2 2 4 3 3" xfId="40642"/>
    <cellStyle name="Comma 14 2 2 2 4 3 3 2" xfId="40643"/>
    <cellStyle name="Comma 14 2 2 2 4 3 3 3" xfId="40644"/>
    <cellStyle name="Comma 14 2 2 2 4 3 4" xfId="40645"/>
    <cellStyle name="Comma 14 2 2 2 4 3 4 2" xfId="40646"/>
    <cellStyle name="Comma 14 2 2 2 4 3 5" xfId="40647"/>
    <cellStyle name="Comma 14 2 2 2 4 3 6" xfId="40648"/>
    <cellStyle name="Comma 14 2 2 2 4 4" xfId="40649"/>
    <cellStyle name="Comma 14 2 2 2 4 4 2" xfId="40650"/>
    <cellStyle name="Comma 14 2 2 2 4 4 2 2" xfId="40651"/>
    <cellStyle name="Comma 14 2 2 2 4 4 2 3" xfId="40652"/>
    <cellStyle name="Comma 14 2 2 2 4 4 3" xfId="40653"/>
    <cellStyle name="Comma 14 2 2 2 4 4 3 2" xfId="40654"/>
    <cellStyle name="Comma 14 2 2 2 4 4 4" xfId="40655"/>
    <cellStyle name="Comma 14 2 2 2 4 4 5" xfId="40656"/>
    <cellStyle name="Comma 14 2 2 2 4 5" xfId="40657"/>
    <cellStyle name="Comma 14 2 2 2 4 5 2" xfId="40658"/>
    <cellStyle name="Comma 14 2 2 2 4 5 3" xfId="40659"/>
    <cellStyle name="Comma 14 2 2 2 4 6" xfId="40660"/>
    <cellStyle name="Comma 14 2 2 2 4 6 2" xfId="40661"/>
    <cellStyle name="Comma 14 2 2 2 4 6 3" xfId="40662"/>
    <cellStyle name="Comma 14 2 2 2 4 7" xfId="40663"/>
    <cellStyle name="Comma 14 2 2 2 4 7 2" xfId="40664"/>
    <cellStyle name="Comma 14 2 2 2 4 8" xfId="40665"/>
    <cellStyle name="Comma 14 2 2 2 4 9" xfId="40666"/>
    <cellStyle name="Comma 14 2 2 2 5" xfId="40667"/>
    <cellStyle name="Comma 14 2 2 2 5 2" xfId="40668"/>
    <cellStyle name="Comma 14 2 2 2 5 2 2" xfId="40669"/>
    <cellStyle name="Comma 14 2 2 2 5 2 3" xfId="40670"/>
    <cellStyle name="Comma 14 2 2 2 5 3" xfId="40671"/>
    <cellStyle name="Comma 14 2 2 2 5 3 2" xfId="40672"/>
    <cellStyle name="Comma 14 2 2 2 5 3 3" xfId="40673"/>
    <cellStyle name="Comma 14 2 2 2 5 4" xfId="40674"/>
    <cellStyle name="Comma 14 2 2 2 5 4 2" xfId="40675"/>
    <cellStyle name="Comma 14 2 2 2 5 5" xfId="40676"/>
    <cellStyle name="Comma 14 2 2 2 5 6" xfId="40677"/>
    <cellStyle name="Comma 14 2 2 2 6" xfId="40678"/>
    <cellStyle name="Comma 14 2 2 2 6 2" xfId="40679"/>
    <cellStyle name="Comma 14 2 2 2 6 2 2" xfId="40680"/>
    <cellStyle name="Comma 14 2 2 2 6 2 3" xfId="40681"/>
    <cellStyle name="Comma 14 2 2 2 6 3" xfId="40682"/>
    <cellStyle name="Comma 14 2 2 2 6 3 2" xfId="40683"/>
    <cellStyle name="Comma 14 2 2 2 6 3 3" xfId="40684"/>
    <cellStyle name="Comma 14 2 2 2 6 4" xfId="40685"/>
    <cellStyle name="Comma 14 2 2 2 6 4 2" xfId="40686"/>
    <cellStyle name="Comma 14 2 2 2 6 5" xfId="40687"/>
    <cellStyle name="Comma 14 2 2 2 6 6" xfId="40688"/>
    <cellStyle name="Comma 14 2 2 2 7" xfId="40689"/>
    <cellStyle name="Comma 14 2 2 2 7 2" xfId="40690"/>
    <cellStyle name="Comma 14 2 2 2 7 2 2" xfId="40691"/>
    <cellStyle name="Comma 14 2 2 2 7 2 3" xfId="40692"/>
    <cellStyle name="Comma 14 2 2 2 7 3" xfId="40693"/>
    <cellStyle name="Comma 14 2 2 2 7 3 2" xfId="40694"/>
    <cellStyle name="Comma 14 2 2 2 7 4" xfId="40695"/>
    <cellStyle name="Comma 14 2 2 2 7 5" xfId="40696"/>
    <cellStyle name="Comma 14 2 2 2 8" xfId="40697"/>
    <cellStyle name="Comma 14 2 2 2 8 2" xfId="40698"/>
    <cellStyle name="Comma 14 2 2 2 8 3" xfId="40699"/>
    <cellStyle name="Comma 14 2 2 2 9" xfId="40700"/>
    <cellStyle name="Comma 14 2 2 2 9 2" xfId="40701"/>
    <cellStyle name="Comma 14 2 2 2 9 3" xfId="40702"/>
    <cellStyle name="Comma 14 2 2 3" xfId="40703"/>
    <cellStyle name="Comma 14 2 2 3 10" xfId="40704"/>
    <cellStyle name="Comma 14 2 2 3 2" xfId="40705"/>
    <cellStyle name="Comma 14 2 2 3 2 2" xfId="40706"/>
    <cellStyle name="Comma 14 2 2 3 2 2 2" xfId="40707"/>
    <cellStyle name="Comma 14 2 2 3 2 2 2 2" xfId="40708"/>
    <cellStyle name="Comma 14 2 2 3 2 2 2 3" xfId="40709"/>
    <cellStyle name="Comma 14 2 2 3 2 2 3" xfId="40710"/>
    <cellStyle name="Comma 14 2 2 3 2 2 3 2" xfId="40711"/>
    <cellStyle name="Comma 14 2 2 3 2 2 3 3" xfId="40712"/>
    <cellStyle name="Comma 14 2 2 3 2 2 4" xfId="40713"/>
    <cellStyle name="Comma 14 2 2 3 2 2 4 2" xfId="40714"/>
    <cellStyle name="Comma 14 2 2 3 2 2 5" xfId="40715"/>
    <cellStyle name="Comma 14 2 2 3 2 2 6" xfId="40716"/>
    <cellStyle name="Comma 14 2 2 3 2 3" xfId="40717"/>
    <cellStyle name="Comma 14 2 2 3 2 3 2" xfId="40718"/>
    <cellStyle name="Comma 14 2 2 3 2 3 2 2" xfId="40719"/>
    <cellStyle name="Comma 14 2 2 3 2 3 2 3" xfId="40720"/>
    <cellStyle name="Comma 14 2 2 3 2 3 3" xfId="40721"/>
    <cellStyle name="Comma 14 2 2 3 2 3 3 2" xfId="40722"/>
    <cellStyle name="Comma 14 2 2 3 2 3 3 3" xfId="40723"/>
    <cellStyle name="Comma 14 2 2 3 2 3 4" xfId="40724"/>
    <cellStyle name="Comma 14 2 2 3 2 3 4 2" xfId="40725"/>
    <cellStyle name="Comma 14 2 2 3 2 3 5" xfId="40726"/>
    <cellStyle name="Comma 14 2 2 3 2 3 6" xfId="40727"/>
    <cellStyle name="Comma 14 2 2 3 2 4" xfId="40728"/>
    <cellStyle name="Comma 14 2 2 3 2 4 2" xfId="40729"/>
    <cellStyle name="Comma 14 2 2 3 2 4 2 2" xfId="40730"/>
    <cellStyle name="Comma 14 2 2 3 2 4 2 3" xfId="40731"/>
    <cellStyle name="Comma 14 2 2 3 2 4 3" xfId="40732"/>
    <cellStyle name="Comma 14 2 2 3 2 4 3 2" xfId="40733"/>
    <cellStyle name="Comma 14 2 2 3 2 4 4" xfId="40734"/>
    <cellStyle name="Comma 14 2 2 3 2 4 5" xfId="40735"/>
    <cellStyle name="Comma 14 2 2 3 2 5" xfId="40736"/>
    <cellStyle name="Comma 14 2 2 3 2 5 2" xfId="40737"/>
    <cellStyle name="Comma 14 2 2 3 2 5 3" xfId="40738"/>
    <cellStyle name="Comma 14 2 2 3 2 6" xfId="40739"/>
    <cellStyle name="Comma 14 2 2 3 2 6 2" xfId="40740"/>
    <cellStyle name="Comma 14 2 2 3 2 6 3" xfId="40741"/>
    <cellStyle name="Comma 14 2 2 3 2 7" xfId="40742"/>
    <cellStyle name="Comma 14 2 2 3 2 7 2" xfId="40743"/>
    <cellStyle name="Comma 14 2 2 3 2 8" xfId="40744"/>
    <cellStyle name="Comma 14 2 2 3 2 9" xfId="40745"/>
    <cellStyle name="Comma 14 2 2 3 3" xfId="40746"/>
    <cellStyle name="Comma 14 2 2 3 3 2" xfId="40747"/>
    <cellStyle name="Comma 14 2 2 3 3 2 2" xfId="40748"/>
    <cellStyle name="Comma 14 2 2 3 3 2 3" xfId="40749"/>
    <cellStyle name="Comma 14 2 2 3 3 3" xfId="40750"/>
    <cellStyle name="Comma 14 2 2 3 3 3 2" xfId="40751"/>
    <cellStyle name="Comma 14 2 2 3 3 3 3" xfId="40752"/>
    <cellStyle name="Comma 14 2 2 3 3 4" xfId="40753"/>
    <cellStyle name="Comma 14 2 2 3 3 4 2" xfId="40754"/>
    <cellStyle name="Comma 14 2 2 3 3 5" xfId="40755"/>
    <cellStyle name="Comma 14 2 2 3 3 6" xfId="40756"/>
    <cellStyle name="Comma 14 2 2 3 4" xfId="40757"/>
    <cellStyle name="Comma 14 2 2 3 4 2" xfId="40758"/>
    <cellStyle name="Comma 14 2 2 3 4 2 2" xfId="40759"/>
    <cellStyle name="Comma 14 2 2 3 4 2 3" xfId="40760"/>
    <cellStyle name="Comma 14 2 2 3 4 3" xfId="40761"/>
    <cellStyle name="Comma 14 2 2 3 4 3 2" xfId="40762"/>
    <cellStyle name="Comma 14 2 2 3 4 3 3" xfId="40763"/>
    <cellStyle name="Comma 14 2 2 3 4 4" xfId="40764"/>
    <cellStyle name="Comma 14 2 2 3 4 4 2" xfId="40765"/>
    <cellStyle name="Comma 14 2 2 3 4 5" xfId="40766"/>
    <cellStyle name="Comma 14 2 2 3 4 6" xfId="40767"/>
    <cellStyle name="Comma 14 2 2 3 5" xfId="40768"/>
    <cellStyle name="Comma 14 2 2 3 5 2" xfId="40769"/>
    <cellStyle name="Comma 14 2 2 3 5 2 2" xfId="40770"/>
    <cellStyle name="Comma 14 2 2 3 5 2 3" xfId="40771"/>
    <cellStyle name="Comma 14 2 2 3 5 3" xfId="40772"/>
    <cellStyle name="Comma 14 2 2 3 5 3 2" xfId="40773"/>
    <cellStyle name="Comma 14 2 2 3 5 4" xfId="40774"/>
    <cellStyle name="Comma 14 2 2 3 5 5" xfId="40775"/>
    <cellStyle name="Comma 14 2 2 3 6" xfId="40776"/>
    <cellStyle name="Comma 14 2 2 3 6 2" xfId="40777"/>
    <cellStyle name="Comma 14 2 2 3 6 3" xfId="40778"/>
    <cellStyle name="Comma 14 2 2 3 7" xfId="40779"/>
    <cellStyle name="Comma 14 2 2 3 7 2" xfId="40780"/>
    <cellStyle name="Comma 14 2 2 3 7 3" xfId="40781"/>
    <cellStyle name="Comma 14 2 2 3 8" xfId="40782"/>
    <cellStyle name="Comma 14 2 2 3 8 2" xfId="40783"/>
    <cellStyle name="Comma 14 2 2 3 9" xfId="40784"/>
    <cellStyle name="Comma 14 2 2 4" xfId="40785"/>
    <cellStyle name="Comma 14 2 2 4 2" xfId="40786"/>
    <cellStyle name="Comma 14 2 2 4 2 2" xfId="40787"/>
    <cellStyle name="Comma 14 2 2 4 2 2 2" xfId="40788"/>
    <cellStyle name="Comma 14 2 2 4 2 2 3" xfId="40789"/>
    <cellStyle name="Comma 14 2 2 4 2 3" xfId="40790"/>
    <cellStyle name="Comma 14 2 2 4 2 3 2" xfId="40791"/>
    <cellStyle name="Comma 14 2 2 4 2 3 3" xfId="40792"/>
    <cellStyle name="Comma 14 2 2 4 2 4" xfId="40793"/>
    <cellStyle name="Comma 14 2 2 4 2 4 2" xfId="40794"/>
    <cellStyle name="Comma 14 2 2 4 2 5" xfId="40795"/>
    <cellStyle name="Comma 14 2 2 4 2 6" xfId="40796"/>
    <cellStyle name="Comma 14 2 2 4 3" xfId="40797"/>
    <cellStyle name="Comma 14 2 2 4 3 2" xfId="40798"/>
    <cellStyle name="Comma 14 2 2 4 3 2 2" xfId="40799"/>
    <cellStyle name="Comma 14 2 2 4 3 2 3" xfId="40800"/>
    <cellStyle name="Comma 14 2 2 4 3 3" xfId="40801"/>
    <cellStyle name="Comma 14 2 2 4 3 3 2" xfId="40802"/>
    <cellStyle name="Comma 14 2 2 4 3 3 3" xfId="40803"/>
    <cellStyle name="Comma 14 2 2 4 3 4" xfId="40804"/>
    <cellStyle name="Comma 14 2 2 4 3 4 2" xfId="40805"/>
    <cellStyle name="Comma 14 2 2 4 3 5" xfId="40806"/>
    <cellStyle name="Comma 14 2 2 4 3 6" xfId="40807"/>
    <cellStyle name="Comma 14 2 2 4 4" xfId="40808"/>
    <cellStyle name="Comma 14 2 2 4 4 2" xfId="40809"/>
    <cellStyle name="Comma 14 2 2 4 4 2 2" xfId="40810"/>
    <cellStyle name="Comma 14 2 2 4 4 2 3" xfId="40811"/>
    <cellStyle name="Comma 14 2 2 4 4 3" xfId="40812"/>
    <cellStyle name="Comma 14 2 2 4 4 3 2" xfId="40813"/>
    <cellStyle name="Comma 14 2 2 4 4 4" xfId="40814"/>
    <cellStyle name="Comma 14 2 2 4 4 5" xfId="40815"/>
    <cellStyle name="Comma 14 2 2 4 5" xfId="40816"/>
    <cellStyle name="Comma 14 2 2 4 5 2" xfId="40817"/>
    <cellStyle name="Comma 14 2 2 4 5 3" xfId="40818"/>
    <cellStyle name="Comma 14 2 2 4 6" xfId="40819"/>
    <cellStyle name="Comma 14 2 2 4 6 2" xfId="40820"/>
    <cellStyle name="Comma 14 2 2 4 6 3" xfId="40821"/>
    <cellStyle name="Comma 14 2 2 4 7" xfId="40822"/>
    <cellStyle name="Comma 14 2 2 4 7 2" xfId="40823"/>
    <cellStyle name="Comma 14 2 2 4 8" xfId="40824"/>
    <cellStyle name="Comma 14 2 2 4 9" xfId="40825"/>
    <cellStyle name="Comma 14 2 2 5" xfId="40826"/>
    <cellStyle name="Comma 14 2 2 5 2" xfId="40827"/>
    <cellStyle name="Comma 14 2 2 5 2 2" xfId="40828"/>
    <cellStyle name="Comma 14 2 2 5 2 2 2" xfId="40829"/>
    <cellStyle name="Comma 14 2 2 5 2 2 3" xfId="40830"/>
    <cellStyle name="Comma 14 2 2 5 2 3" xfId="40831"/>
    <cellStyle name="Comma 14 2 2 5 2 3 2" xfId="40832"/>
    <cellStyle name="Comma 14 2 2 5 2 3 3" xfId="40833"/>
    <cellStyle name="Comma 14 2 2 5 2 4" xfId="40834"/>
    <cellStyle name="Comma 14 2 2 5 2 4 2" xfId="40835"/>
    <cellStyle name="Comma 14 2 2 5 2 5" xfId="40836"/>
    <cellStyle name="Comma 14 2 2 5 2 6" xfId="40837"/>
    <cellStyle name="Comma 14 2 2 5 3" xfId="40838"/>
    <cellStyle name="Comma 14 2 2 5 3 2" xfId="40839"/>
    <cellStyle name="Comma 14 2 2 5 3 2 2" xfId="40840"/>
    <cellStyle name="Comma 14 2 2 5 3 2 3" xfId="40841"/>
    <cellStyle name="Comma 14 2 2 5 3 3" xfId="40842"/>
    <cellStyle name="Comma 14 2 2 5 3 3 2" xfId="40843"/>
    <cellStyle name="Comma 14 2 2 5 3 3 3" xfId="40844"/>
    <cellStyle name="Comma 14 2 2 5 3 4" xfId="40845"/>
    <cellStyle name="Comma 14 2 2 5 3 4 2" xfId="40846"/>
    <cellStyle name="Comma 14 2 2 5 3 5" xfId="40847"/>
    <cellStyle name="Comma 14 2 2 5 3 6" xfId="40848"/>
    <cellStyle name="Comma 14 2 2 5 4" xfId="40849"/>
    <cellStyle name="Comma 14 2 2 5 4 2" xfId="40850"/>
    <cellStyle name="Comma 14 2 2 5 4 2 2" xfId="40851"/>
    <cellStyle name="Comma 14 2 2 5 4 2 3" xfId="40852"/>
    <cellStyle name="Comma 14 2 2 5 4 3" xfId="40853"/>
    <cellStyle name="Comma 14 2 2 5 4 3 2" xfId="40854"/>
    <cellStyle name="Comma 14 2 2 5 4 4" xfId="40855"/>
    <cellStyle name="Comma 14 2 2 5 4 5" xfId="40856"/>
    <cellStyle name="Comma 14 2 2 5 5" xfId="40857"/>
    <cellStyle name="Comma 14 2 2 5 5 2" xfId="40858"/>
    <cellStyle name="Comma 14 2 2 5 5 3" xfId="40859"/>
    <cellStyle name="Comma 14 2 2 5 6" xfId="40860"/>
    <cellStyle name="Comma 14 2 2 5 6 2" xfId="40861"/>
    <cellStyle name="Comma 14 2 2 5 6 3" xfId="40862"/>
    <cellStyle name="Comma 14 2 2 5 7" xfId="40863"/>
    <cellStyle name="Comma 14 2 2 5 7 2" xfId="40864"/>
    <cellStyle name="Comma 14 2 2 5 8" xfId="40865"/>
    <cellStyle name="Comma 14 2 2 5 9" xfId="40866"/>
    <cellStyle name="Comma 14 2 2 6" xfId="40867"/>
    <cellStyle name="Comma 14 2 2 6 2" xfId="40868"/>
    <cellStyle name="Comma 14 2 2 6 2 2" xfId="40869"/>
    <cellStyle name="Comma 14 2 2 6 2 3" xfId="40870"/>
    <cellStyle name="Comma 14 2 2 6 3" xfId="40871"/>
    <cellStyle name="Comma 14 2 2 6 3 2" xfId="40872"/>
    <cellStyle name="Comma 14 2 2 6 3 3" xfId="40873"/>
    <cellStyle name="Comma 14 2 2 6 4" xfId="40874"/>
    <cellStyle name="Comma 14 2 2 6 4 2" xfId="40875"/>
    <cellStyle name="Comma 14 2 2 6 5" xfId="40876"/>
    <cellStyle name="Comma 14 2 2 6 6" xfId="40877"/>
    <cellStyle name="Comma 14 2 2 7" xfId="40878"/>
    <cellStyle name="Comma 14 2 2 7 2" xfId="40879"/>
    <cellStyle name="Comma 14 2 2 7 2 2" xfId="40880"/>
    <cellStyle name="Comma 14 2 2 7 2 3" xfId="40881"/>
    <cellStyle name="Comma 14 2 2 7 3" xfId="40882"/>
    <cellStyle name="Comma 14 2 2 7 3 2" xfId="40883"/>
    <cellStyle name="Comma 14 2 2 7 3 3" xfId="40884"/>
    <cellStyle name="Comma 14 2 2 7 4" xfId="40885"/>
    <cellStyle name="Comma 14 2 2 7 4 2" xfId="40886"/>
    <cellStyle name="Comma 14 2 2 7 5" xfId="40887"/>
    <cellStyle name="Comma 14 2 2 7 6" xfId="40888"/>
    <cellStyle name="Comma 14 2 2 8" xfId="40889"/>
    <cellStyle name="Comma 14 2 2 8 2" xfId="40890"/>
    <cellStyle name="Comma 14 2 2 8 2 2" xfId="40891"/>
    <cellStyle name="Comma 14 2 2 8 2 3" xfId="40892"/>
    <cellStyle name="Comma 14 2 2 8 3" xfId="40893"/>
    <cellStyle name="Comma 14 2 2 8 3 2" xfId="40894"/>
    <cellStyle name="Comma 14 2 2 8 4" xfId="40895"/>
    <cellStyle name="Comma 14 2 2 8 5" xfId="40896"/>
    <cellStyle name="Comma 14 2 2 9" xfId="40897"/>
    <cellStyle name="Comma 14 2 2 9 2" xfId="40898"/>
    <cellStyle name="Comma 14 2 2 9 3" xfId="40899"/>
    <cellStyle name="Comma 14 2 3" xfId="40900"/>
    <cellStyle name="Comma 14 2 3 10" xfId="40901"/>
    <cellStyle name="Comma 14 2 3 10 2" xfId="40902"/>
    <cellStyle name="Comma 14 2 3 11" xfId="40903"/>
    <cellStyle name="Comma 14 2 3 12" xfId="40904"/>
    <cellStyle name="Comma 14 2 3 2" xfId="40905"/>
    <cellStyle name="Comma 14 2 3 2 10" xfId="40906"/>
    <cellStyle name="Comma 14 2 3 2 2" xfId="40907"/>
    <cellStyle name="Comma 14 2 3 2 2 2" xfId="40908"/>
    <cellStyle name="Comma 14 2 3 2 2 2 2" xfId="40909"/>
    <cellStyle name="Comma 14 2 3 2 2 2 2 2" xfId="40910"/>
    <cellStyle name="Comma 14 2 3 2 2 2 2 3" xfId="40911"/>
    <cellStyle name="Comma 14 2 3 2 2 2 3" xfId="40912"/>
    <cellStyle name="Comma 14 2 3 2 2 2 3 2" xfId="40913"/>
    <cellStyle name="Comma 14 2 3 2 2 2 3 3" xfId="40914"/>
    <cellStyle name="Comma 14 2 3 2 2 2 4" xfId="40915"/>
    <cellStyle name="Comma 14 2 3 2 2 2 4 2" xfId="40916"/>
    <cellStyle name="Comma 14 2 3 2 2 2 5" xfId="40917"/>
    <cellStyle name="Comma 14 2 3 2 2 2 6" xfId="40918"/>
    <cellStyle name="Comma 14 2 3 2 2 3" xfId="40919"/>
    <cellStyle name="Comma 14 2 3 2 2 3 2" xfId="40920"/>
    <cellStyle name="Comma 14 2 3 2 2 3 2 2" xfId="40921"/>
    <cellStyle name="Comma 14 2 3 2 2 3 2 3" xfId="40922"/>
    <cellStyle name="Comma 14 2 3 2 2 3 3" xfId="40923"/>
    <cellStyle name="Comma 14 2 3 2 2 3 3 2" xfId="40924"/>
    <cellStyle name="Comma 14 2 3 2 2 3 3 3" xfId="40925"/>
    <cellStyle name="Comma 14 2 3 2 2 3 4" xfId="40926"/>
    <cellStyle name="Comma 14 2 3 2 2 3 4 2" xfId="40927"/>
    <cellStyle name="Comma 14 2 3 2 2 3 5" xfId="40928"/>
    <cellStyle name="Comma 14 2 3 2 2 3 6" xfId="40929"/>
    <cellStyle name="Comma 14 2 3 2 2 4" xfId="40930"/>
    <cellStyle name="Comma 14 2 3 2 2 4 2" xfId="40931"/>
    <cellStyle name="Comma 14 2 3 2 2 4 2 2" xfId="40932"/>
    <cellStyle name="Comma 14 2 3 2 2 4 2 3" xfId="40933"/>
    <cellStyle name="Comma 14 2 3 2 2 4 3" xfId="40934"/>
    <cellStyle name="Comma 14 2 3 2 2 4 3 2" xfId="40935"/>
    <cellStyle name="Comma 14 2 3 2 2 4 4" xfId="40936"/>
    <cellStyle name="Comma 14 2 3 2 2 4 5" xfId="40937"/>
    <cellStyle name="Comma 14 2 3 2 2 5" xfId="40938"/>
    <cellStyle name="Comma 14 2 3 2 2 5 2" xfId="40939"/>
    <cellStyle name="Comma 14 2 3 2 2 5 3" xfId="40940"/>
    <cellStyle name="Comma 14 2 3 2 2 6" xfId="40941"/>
    <cellStyle name="Comma 14 2 3 2 2 6 2" xfId="40942"/>
    <cellStyle name="Comma 14 2 3 2 2 6 3" xfId="40943"/>
    <cellStyle name="Comma 14 2 3 2 2 7" xfId="40944"/>
    <cellStyle name="Comma 14 2 3 2 2 7 2" xfId="40945"/>
    <cellStyle name="Comma 14 2 3 2 2 8" xfId="40946"/>
    <cellStyle name="Comma 14 2 3 2 2 9" xfId="40947"/>
    <cellStyle name="Comma 14 2 3 2 3" xfId="40948"/>
    <cellStyle name="Comma 14 2 3 2 3 2" xfId="40949"/>
    <cellStyle name="Comma 14 2 3 2 3 2 2" xfId="40950"/>
    <cellStyle name="Comma 14 2 3 2 3 2 3" xfId="40951"/>
    <cellStyle name="Comma 14 2 3 2 3 3" xfId="40952"/>
    <cellStyle name="Comma 14 2 3 2 3 3 2" xfId="40953"/>
    <cellStyle name="Comma 14 2 3 2 3 3 3" xfId="40954"/>
    <cellStyle name="Comma 14 2 3 2 3 4" xfId="40955"/>
    <cellStyle name="Comma 14 2 3 2 3 4 2" xfId="40956"/>
    <cellStyle name="Comma 14 2 3 2 3 5" xfId="40957"/>
    <cellStyle name="Comma 14 2 3 2 3 6" xfId="40958"/>
    <cellStyle name="Comma 14 2 3 2 4" xfId="40959"/>
    <cellStyle name="Comma 14 2 3 2 4 2" xfId="40960"/>
    <cellStyle name="Comma 14 2 3 2 4 2 2" xfId="40961"/>
    <cellStyle name="Comma 14 2 3 2 4 2 3" xfId="40962"/>
    <cellStyle name="Comma 14 2 3 2 4 3" xfId="40963"/>
    <cellStyle name="Comma 14 2 3 2 4 3 2" xfId="40964"/>
    <cellStyle name="Comma 14 2 3 2 4 3 3" xfId="40965"/>
    <cellStyle name="Comma 14 2 3 2 4 4" xfId="40966"/>
    <cellStyle name="Comma 14 2 3 2 4 4 2" xfId="40967"/>
    <cellStyle name="Comma 14 2 3 2 4 5" xfId="40968"/>
    <cellStyle name="Comma 14 2 3 2 4 6" xfId="40969"/>
    <cellStyle name="Comma 14 2 3 2 5" xfId="40970"/>
    <cellStyle name="Comma 14 2 3 2 5 2" xfId="40971"/>
    <cellStyle name="Comma 14 2 3 2 5 2 2" xfId="40972"/>
    <cellStyle name="Comma 14 2 3 2 5 2 3" xfId="40973"/>
    <cellStyle name="Comma 14 2 3 2 5 3" xfId="40974"/>
    <cellStyle name="Comma 14 2 3 2 5 3 2" xfId="40975"/>
    <cellStyle name="Comma 14 2 3 2 5 4" xfId="40976"/>
    <cellStyle name="Comma 14 2 3 2 5 5" xfId="40977"/>
    <cellStyle name="Comma 14 2 3 2 6" xfId="40978"/>
    <cellStyle name="Comma 14 2 3 2 6 2" xfId="40979"/>
    <cellStyle name="Comma 14 2 3 2 6 3" xfId="40980"/>
    <cellStyle name="Comma 14 2 3 2 7" xfId="40981"/>
    <cellStyle name="Comma 14 2 3 2 7 2" xfId="40982"/>
    <cellStyle name="Comma 14 2 3 2 7 3" xfId="40983"/>
    <cellStyle name="Comma 14 2 3 2 8" xfId="40984"/>
    <cellStyle name="Comma 14 2 3 2 8 2" xfId="40985"/>
    <cellStyle name="Comma 14 2 3 2 9" xfId="40986"/>
    <cellStyle name="Comma 14 2 3 3" xfId="40987"/>
    <cellStyle name="Comma 14 2 3 3 2" xfId="40988"/>
    <cellStyle name="Comma 14 2 3 3 2 2" xfId="40989"/>
    <cellStyle name="Comma 14 2 3 3 2 2 2" xfId="40990"/>
    <cellStyle name="Comma 14 2 3 3 2 2 3" xfId="40991"/>
    <cellStyle name="Comma 14 2 3 3 2 3" xfId="40992"/>
    <cellStyle name="Comma 14 2 3 3 2 3 2" xfId="40993"/>
    <cellStyle name="Comma 14 2 3 3 2 3 3" xfId="40994"/>
    <cellStyle name="Comma 14 2 3 3 2 4" xfId="40995"/>
    <cellStyle name="Comma 14 2 3 3 2 4 2" xfId="40996"/>
    <cellStyle name="Comma 14 2 3 3 2 5" xfId="40997"/>
    <cellStyle name="Comma 14 2 3 3 2 6" xfId="40998"/>
    <cellStyle name="Comma 14 2 3 3 3" xfId="40999"/>
    <cellStyle name="Comma 14 2 3 3 3 2" xfId="41000"/>
    <cellStyle name="Comma 14 2 3 3 3 2 2" xfId="41001"/>
    <cellStyle name="Comma 14 2 3 3 3 2 3" xfId="41002"/>
    <cellStyle name="Comma 14 2 3 3 3 3" xfId="41003"/>
    <cellStyle name="Comma 14 2 3 3 3 3 2" xfId="41004"/>
    <cellStyle name="Comma 14 2 3 3 3 3 3" xfId="41005"/>
    <cellStyle name="Comma 14 2 3 3 3 4" xfId="41006"/>
    <cellStyle name="Comma 14 2 3 3 3 4 2" xfId="41007"/>
    <cellStyle name="Comma 14 2 3 3 3 5" xfId="41008"/>
    <cellStyle name="Comma 14 2 3 3 3 6" xfId="41009"/>
    <cellStyle name="Comma 14 2 3 3 4" xfId="41010"/>
    <cellStyle name="Comma 14 2 3 3 4 2" xfId="41011"/>
    <cellStyle name="Comma 14 2 3 3 4 2 2" xfId="41012"/>
    <cellStyle name="Comma 14 2 3 3 4 2 3" xfId="41013"/>
    <cellStyle name="Comma 14 2 3 3 4 3" xfId="41014"/>
    <cellStyle name="Comma 14 2 3 3 4 3 2" xfId="41015"/>
    <cellStyle name="Comma 14 2 3 3 4 4" xfId="41016"/>
    <cellStyle name="Comma 14 2 3 3 4 5" xfId="41017"/>
    <cellStyle name="Comma 14 2 3 3 5" xfId="41018"/>
    <cellStyle name="Comma 14 2 3 3 5 2" xfId="41019"/>
    <cellStyle name="Comma 14 2 3 3 5 3" xfId="41020"/>
    <cellStyle name="Comma 14 2 3 3 6" xfId="41021"/>
    <cellStyle name="Comma 14 2 3 3 6 2" xfId="41022"/>
    <cellStyle name="Comma 14 2 3 3 6 3" xfId="41023"/>
    <cellStyle name="Comma 14 2 3 3 7" xfId="41024"/>
    <cellStyle name="Comma 14 2 3 3 7 2" xfId="41025"/>
    <cellStyle name="Comma 14 2 3 3 8" xfId="41026"/>
    <cellStyle name="Comma 14 2 3 3 9" xfId="41027"/>
    <cellStyle name="Comma 14 2 3 4" xfId="41028"/>
    <cellStyle name="Comma 14 2 3 4 2" xfId="41029"/>
    <cellStyle name="Comma 14 2 3 4 2 2" xfId="41030"/>
    <cellStyle name="Comma 14 2 3 4 2 2 2" xfId="41031"/>
    <cellStyle name="Comma 14 2 3 4 2 2 3" xfId="41032"/>
    <cellStyle name="Comma 14 2 3 4 2 3" xfId="41033"/>
    <cellStyle name="Comma 14 2 3 4 2 3 2" xfId="41034"/>
    <cellStyle name="Comma 14 2 3 4 2 3 3" xfId="41035"/>
    <cellStyle name="Comma 14 2 3 4 2 4" xfId="41036"/>
    <cellStyle name="Comma 14 2 3 4 2 4 2" xfId="41037"/>
    <cellStyle name="Comma 14 2 3 4 2 5" xfId="41038"/>
    <cellStyle name="Comma 14 2 3 4 2 6" xfId="41039"/>
    <cellStyle name="Comma 14 2 3 4 3" xfId="41040"/>
    <cellStyle name="Comma 14 2 3 4 3 2" xfId="41041"/>
    <cellStyle name="Comma 14 2 3 4 3 2 2" xfId="41042"/>
    <cellStyle name="Comma 14 2 3 4 3 2 3" xfId="41043"/>
    <cellStyle name="Comma 14 2 3 4 3 3" xfId="41044"/>
    <cellStyle name="Comma 14 2 3 4 3 3 2" xfId="41045"/>
    <cellStyle name="Comma 14 2 3 4 3 3 3" xfId="41046"/>
    <cellStyle name="Comma 14 2 3 4 3 4" xfId="41047"/>
    <cellStyle name="Comma 14 2 3 4 3 4 2" xfId="41048"/>
    <cellStyle name="Comma 14 2 3 4 3 5" xfId="41049"/>
    <cellStyle name="Comma 14 2 3 4 3 6" xfId="41050"/>
    <cellStyle name="Comma 14 2 3 4 4" xfId="41051"/>
    <cellStyle name="Comma 14 2 3 4 4 2" xfId="41052"/>
    <cellStyle name="Comma 14 2 3 4 4 2 2" xfId="41053"/>
    <cellStyle name="Comma 14 2 3 4 4 2 3" xfId="41054"/>
    <cellStyle name="Comma 14 2 3 4 4 3" xfId="41055"/>
    <cellStyle name="Comma 14 2 3 4 4 3 2" xfId="41056"/>
    <cellStyle name="Comma 14 2 3 4 4 4" xfId="41057"/>
    <cellStyle name="Comma 14 2 3 4 4 5" xfId="41058"/>
    <cellStyle name="Comma 14 2 3 4 5" xfId="41059"/>
    <cellStyle name="Comma 14 2 3 4 5 2" xfId="41060"/>
    <cellStyle name="Comma 14 2 3 4 5 3" xfId="41061"/>
    <cellStyle name="Comma 14 2 3 4 6" xfId="41062"/>
    <cellStyle name="Comma 14 2 3 4 6 2" xfId="41063"/>
    <cellStyle name="Comma 14 2 3 4 6 3" xfId="41064"/>
    <cellStyle name="Comma 14 2 3 4 7" xfId="41065"/>
    <cellStyle name="Comma 14 2 3 4 7 2" xfId="41066"/>
    <cellStyle name="Comma 14 2 3 4 8" xfId="41067"/>
    <cellStyle name="Comma 14 2 3 4 9" xfId="41068"/>
    <cellStyle name="Comma 14 2 3 5" xfId="41069"/>
    <cellStyle name="Comma 14 2 3 5 2" xfId="41070"/>
    <cellStyle name="Comma 14 2 3 5 2 2" xfId="41071"/>
    <cellStyle name="Comma 14 2 3 5 2 3" xfId="41072"/>
    <cellStyle name="Comma 14 2 3 5 3" xfId="41073"/>
    <cellStyle name="Comma 14 2 3 5 3 2" xfId="41074"/>
    <cellStyle name="Comma 14 2 3 5 3 3" xfId="41075"/>
    <cellStyle name="Comma 14 2 3 5 4" xfId="41076"/>
    <cellStyle name="Comma 14 2 3 5 4 2" xfId="41077"/>
    <cellStyle name="Comma 14 2 3 5 5" xfId="41078"/>
    <cellStyle name="Comma 14 2 3 5 6" xfId="41079"/>
    <cellStyle name="Comma 14 2 3 6" xfId="41080"/>
    <cellStyle name="Comma 14 2 3 6 2" xfId="41081"/>
    <cellStyle name="Comma 14 2 3 6 2 2" xfId="41082"/>
    <cellStyle name="Comma 14 2 3 6 2 3" xfId="41083"/>
    <cellStyle name="Comma 14 2 3 6 3" xfId="41084"/>
    <cellStyle name="Comma 14 2 3 6 3 2" xfId="41085"/>
    <cellStyle name="Comma 14 2 3 6 3 3" xfId="41086"/>
    <cellStyle name="Comma 14 2 3 6 4" xfId="41087"/>
    <cellStyle name="Comma 14 2 3 6 4 2" xfId="41088"/>
    <cellStyle name="Comma 14 2 3 6 5" xfId="41089"/>
    <cellStyle name="Comma 14 2 3 6 6" xfId="41090"/>
    <cellStyle name="Comma 14 2 3 7" xfId="41091"/>
    <cellStyle name="Comma 14 2 3 7 2" xfId="41092"/>
    <cellStyle name="Comma 14 2 3 7 2 2" xfId="41093"/>
    <cellStyle name="Comma 14 2 3 7 2 3" xfId="41094"/>
    <cellStyle name="Comma 14 2 3 7 3" xfId="41095"/>
    <cellStyle name="Comma 14 2 3 7 3 2" xfId="41096"/>
    <cellStyle name="Comma 14 2 3 7 4" xfId="41097"/>
    <cellStyle name="Comma 14 2 3 7 5" xfId="41098"/>
    <cellStyle name="Comma 14 2 3 8" xfId="41099"/>
    <cellStyle name="Comma 14 2 3 8 2" xfId="41100"/>
    <cellStyle name="Comma 14 2 3 8 3" xfId="41101"/>
    <cellStyle name="Comma 14 2 3 9" xfId="41102"/>
    <cellStyle name="Comma 14 2 3 9 2" xfId="41103"/>
    <cellStyle name="Comma 14 2 3 9 3" xfId="41104"/>
    <cellStyle name="Comma 14 2 4" xfId="41105"/>
    <cellStyle name="Comma 14 2 4 10" xfId="41106"/>
    <cellStyle name="Comma 14 2 4 2" xfId="41107"/>
    <cellStyle name="Comma 14 2 4 2 2" xfId="41108"/>
    <cellStyle name="Comma 14 2 4 2 2 2" xfId="41109"/>
    <cellStyle name="Comma 14 2 4 2 2 2 2" xfId="41110"/>
    <cellStyle name="Comma 14 2 4 2 2 2 3" xfId="41111"/>
    <cellStyle name="Comma 14 2 4 2 2 3" xfId="41112"/>
    <cellStyle name="Comma 14 2 4 2 2 3 2" xfId="41113"/>
    <cellStyle name="Comma 14 2 4 2 2 3 3" xfId="41114"/>
    <cellStyle name="Comma 14 2 4 2 2 4" xfId="41115"/>
    <cellStyle name="Comma 14 2 4 2 2 4 2" xfId="41116"/>
    <cellStyle name="Comma 14 2 4 2 2 5" xfId="41117"/>
    <cellStyle name="Comma 14 2 4 2 2 6" xfId="41118"/>
    <cellStyle name="Comma 14 2 4 2 3" xfId="41119"/>
    <cellStyle name="Comma 14 2 4 2 3 2" xfId="41120"/>
    <cellStyle name="Comma 14 2 4 2 3 2 2" xfId="41121"/>
    <cellStyle name="Comma 14 2 4 2 3 2 3" xfId="41122"/>
    <cellStyle name="Comma 14 2 4 2 3 3" xfId="41123"/>
    <cellStyle name="Comma 14 2 4 2 3 3 2" xfId="41124"/>
    <cellStyle name="Comma 14 2 4 2 3 3 3" xfId="41125"/>
    <cellStyle name="Comma 14 2 4 2 3 4" xfId="41126"/>
    <cellStyle name="Comma 14 2 4 2 3 4 2" xfId="41127"/>
    <cellStyle name="Comma 14 2 4 2 3 5" xfId="41128"/>
    <cellStyle name="Comma 14 2 4 2 3 6" xfId="41129"/>
    <cellStyle name="Comma 14 2 4 2 4" xfId="41130"/>
    <cellStyle name="Comma 14 2 4 2 4 2" xfId="41131"/>
    <cellStyle name="Comma 14 2 4 2 4 2 2" xfId="41132"/>
    <cellStyle name="Comma 14 2 4 2 4 2 3" xfId="41133"/>
    <cellStyle name="Comma 14 2 4 2 4 3" xfId="41134"/>
    <cellStyle name="Comma 14 2 4 2 4 3 2" xfId="41135"/>
    <cellStyle name="Comma 14 2 4 2 4 4" xfId="41136"/>
    <cellStyle name="Comma 14 2 4 2 4 5" xfId="41137"/>
    <cellStyle name="Comma 14 2 4 2 5" xfId="41138"/>
    <cellStyle name="Comma 14 2 4 2 5 2" xfId="41139"/>
    <cellStyle name="Comma 14 2 4 2 5 3" xfId="41140"/>
    <cellStyle name="Comma 14 2 4 2 6" xfId="41141"/>
    <cellStyle name="Comma 14 2 4 2 6 2" xfId="41142"/>
    <cellStyle name="Comma 14 2 4 2 6 3" xfId="41143"/>
    <cellStyle name="Comma 14 2 4 2 7" xfId="41144"/>
    <cellStyle name="Comma 14 2 4 2 7 2" xfId="41145"/>
    <cellStyle name="Comma 14 2 4 2 8" xfId="41146"/>
    <cellStyle name="Comma 14 2 4 2 9" xfId="41147"/>
    <cellStyle name="Comma 14 2 4 3" xfId="41148"/>
    <cellStyle name="Comma 14 2 4 3 2" xfId="41149"/>
    <cellStyle name="Comma 14 2 4 3 2 2" xfId="41150"/>
    <cellStyle name="Comma 14 2 4 3 2 3" xfId="41151"/>
    <cellStyle name="Comma 14 2 4 3 3" xfId="41152"/>
    <cellStyle name="Comma 14 2 4 3 3 2" xfId="41153"/>
    <cellStyle name="Comma 14 2 4 3 3 3" xfId="41154"/>
    <cellStyle name="Comma 14 2 4 3 4" xfId="41155"/>
    <cellStyle name="Comma 14 2 4 3 4 2" xfId="41156"/>
    <cellStyle name="Comma 14 2 4 3 5" xfId="41157"/>
    <cellStyle name="Comma 14 2 4 3 6" xfId="41158"/>
    <cellStyle name="Comma 14 2 4 4" xfId="41159"/>
    <cellStyle name="Comma 14 2 4 4 2" xfId="41160"/>
    <cellStyle name="Comma 14 2 4 4 2 2" xfId="41161"/>
    <cellStyle name="Comma 14 2 4 4 2 3" xfId="41162"/>
    <cellStyle name="Comma 14 2 4 4 3" xfId="41163"/>
    <cellStyle name="Comma 14 2 4 4 3 2" xfId="41164"/>
    <cellStyle name="Comma 14 2 4 4 3 3" xfId="41165"/>
    <cellStyle name="Comma 14 2 4 4 4" xfId="41166"/>
    <cellStyle name="Comma 14 2 4 4 4 2" xfId="41167"/>
    <cellStyle name="Comma 14 2 4 4 5" xfId="41168"/>
    <cellStyle name="Comma 14 2 4 4 6" xfId="41169"/>
    <cellStyle name="Comma 14 2 4 5" xfId="41170"/>
    <cellStyle name="Comma 14 2 4 5 2" xfId="41171"/>
    <cellStyle name="Comma 14 2 4 5 2 2" xfId="41172"/>
    <cellStyle name="Comma 14 2 4 5 2 3" xfId="41173"/>
    <cellStyle name="Comma 14 2 4 5 3" xfId="41174"/>
    <cellStyle name="Comma 14 2 4 5 3 2" xfId="41175"/>
    <cellStyle name="Comma 14 2 4 5 4" xfId="41176"/>
    <cellStyle name="Comma 14 2 4 5 5" xfId="41177"/>
    <cellStyle name="Comma 14 2 4 6" xfId="41178"/>
    <cellStyle name="Comma 14 2 4 6 2" xfId="41179"/>
    <cellStyle name="Comma 14 2 4 6 3" xfId="41180"/>
    <cellStyle name="Comma 14 2 4 7" xfId="41181"/>
    <cellStyle name="Comma 14 2 4 7 2" xfId="41182"/>
    <cellStyle name="Comma 14 2 4 7 3" xfId="41183"/>
    <cellStyle name="Comma 14 2 4 8" xfId="41184"/>
    <cellStyle name="Comma 14 2 4 8 2" xfId="41185"/>
    <cellStyle name="Comma 14 2 4 9" xfId="41186"/>
    <cellStyle name="Comma 14 2 5" xfId="41187"/>
    <cellStyle name="Comma 14 2 5 2" xfId="41188"/>
    <cellStyle name="Comma 14 2 5 2 2" xfId="41189"/>
    <cellStyle name="Comma 14 2 5 2 2 2" xfId="41190"/>
    <cellStyle name="Comma 14 2 5 2 2 3" xfId="41191"/>
    <cellStyle name="Comma 14 2 5 2 3" xfId="41192"/>
    <cellStyle name="Comma 14 2 5 2 3 2" xfId="41193"/>
    <cellStyle name="Comma 14 2 5 2 3 3" xfId="41194"/>
    <cellStyle name="Comma 14 2 5 2 4" xfId="41195"/>
    <cellStyle name="Comma 14 2 5 2 4 2" xfId="41196"/>
    <cellStyle name="Comma 14 2 5 2 5" xfId="41197"/>
    <cellStyle name="Comma 14 2 5 2 6" xfId="41198"/>
    <cellStyle name="Comma 14 2 5 3" xfId="41199"/>
    <cellStyle name="Comma 14 2 5 3 2" xfId="41200"/>
    <cellStyle name="Comma 14 2 5 3 2 2" xfId="41201"/>
    <cellStyle name="Comma 14 2 5 3 2 3" xfId="41202"/>
    <cellStyle name="Comma 14 2 5 3 3" xfId="41203"/>
    <cellStyle name="Comma 14 2 5 3 3 2" xfId="41204"/>
    <cellStyle name="Comma 14 2 5 3 3 3" xfId="41205"/>
    <cellStyle name="Comma 14 2 5 3 4" xfId="41206"/>
    <cellStyle name="Comma 14 2 5 3 4 2" xfId="41207"/>
    <cellStyle name="Comma 14 2 5 3 5" xfId="41208"/>
    <cellStyle name="Comma 14 2 5 3 6" xfId="41209"/>
    <cellStyle name="Comma 14 2 5 4" xfId="41210"/>
    <cellStyle name="Comma 14 2 5 4 2" xfId="41211"/>
    <cellStyle name="Comma 14 2 5 4 2 2" xfId="41212"/>
    <cellStyle name="Comma 14 2 5 4 2 3" xfId="41213"/>
    <cellStyle name="Comma 14 2 5 4 3" xfId="41214"/>
    <cellStyle name="Comma 14 2 5 4 3 2" xfId="41215"/>
    <cellStyle name="Comma 14 2 5 4 4" xfId="41216"/>
    <cellStyle name="Comma 14 2 5 4 5" xfId="41217"/>
    <cellStyle name="Comma 14 2 5 5" xfId="41218"/>
    <cellStyle name="Comma 14 2 5 5 2" xfId="41219"/>
    <cellStyle name="Comma 14 2 5 5 3" xfId="41220"/>
    <cellStyle name="Comma 14 2 5 6" xfId="41221"/>
    <cellStyle name="Comma 14 2 5 6 2" xfId="41222"/>
    <cellStyle name="Comma 14 2 5 6 3" xfId="41223"/>
    <cellStyle name="Comma 14 2 5 7" xfId="41224"/>
    <cellStyle name="Comma 14 2 5 7 2" xfId="41225"/>
    <cellStyle name="Comma 14 2 5 8" xfId="41226"/>
    <cellStyle name="Comma 14 2 5 9" xfId="41227"/>
    <cellStyle name="Comma 14 2 6" xfId="41228"/>
    <cellStyle name="Comma 14 2 6 2" xfId="41229"/>
    <cellStyle name="Comma 14 2 6 2 2" xfId="41230"/>
    <cellStyle name="Comma 14 2 6 2 2 2" xfId="41231"/>
    <cellStyle name="Comma 14 2 6 2 2 3" xfId="41232"/>
    <cellStyle name="Comma 14 2 6 2 3" xfId="41233"/>
    <cellStyle name="Comma 14 2 6 2 3 2" xfId="41234"/>
    <cellStyle name="Comma 14 2 6 2 3 3" xfId="41235"/>
    <cellStyle name="Comma 14 2 6 2 4" xfId="41236"/>
    <cellStyle name="Comma 14 2 6 2 4 2" xfId="41237"/>
    <cellStyle name="Comma 14 2 6 2 5" xfId="41238"/>
    <cellStyle name="Comma 14 2 6 2 6" xfId="41239"/>
    <cellStyle name="Comma 14 2 6 3" xfId="41240"/>
    <cellStyle name="Comma 14 2 6 3 2" xfId="41241"/>
    <cellStyle name="Comma 14 2 6 3 2 2" xfId="41242"/>
    <cellStyle name="Comma 14 2 6 3 2 3" xfId="41243"/>
    <cellStyle name="Comma 14 2 6 3 3" xfId="41244"/>
    <cellStyle name="Comma 14 2 6 3 3 2" xfId="41245"/>
    <cellStyle name="Comma 14 2 6 3 3 3" xfId="41246"/>
    <cellStyle name="Comma 14 2 6 3 4" xfId="41247"/>
    <cellStyle name="Comma 14 2 6 3 4 2" xfId="41248"/>
    <cellStyle name="Comma 14 2 6 3 5" xfId="41249"/>
    <cellStyle name="Comma 14 2 6 3 6" xfId="41250"/>
    <cellStyle name="Comma 14 2 6 4" xfId="41251"/>
    <cellStyle name="Comma 14 2 6 4 2" xfId="41252"/>
    <cellStyle name="Comma 14 2 6 4 2 2" xfId="41253"/>
    <cellStyle name="Comma 14 2 6 4 2 3" xfId="41254"/>
    <cellStyle name="Comma 14 2 6 4 3" xfId="41255"/>
    <cellStyle name="Comma 14 2 6 4 3 2" xfId="41256"/>
    <cellStyle name="Comma 14 2 6 4 4" xfId="41257"/>
    <cellStyle name="Comma 14 2 6 4 5" xfId="41258"/>
    <cellStyle name="Comma 14 2 6 5" xfId="41259"/>
    <cellStyle name="Comma 14 2 6 5 2" xfId="41260"/>
    <cellStyle name="Comma 14 2 6 5 3" xfId="41261"/>
    <cellStyle name="Comma 14 2 6 6" xfId="41262"/>
    <cellStyle name="Comma 14 2 6 6 2" xfId="41263"/>
    <cellStyle name="Comma 14 2 6 6 3" xfId="41264"/>
    <cellStyle name="Comma 14 2 6 7" xfId="41265"/>
    <cellStyle name="Comma 14 2 6 7 2" xfId="41266"/>
    <cellStyle name="Comma 14 2 6 8" xfId="41267"/>
    <cellStyle name="Comma 14 2 6 9" xfId="41268"/>
    <cellStyle name="Comma 14 2 7" xfId="41269"/>
    <cellStyle name="Comma 14 2 7 2" xfId="41270"/>
    <cellStyle name="Comma 14 2 7 2 2" xfId="41271"/>
    <cellStyle name="Comma 14 2 7 2 3" xfId="41272"/>
    <cellStyle name="Comma 14 2 7 3" xfId="41273"/>
    <cellStyle name="Comma 14 2 7 3 2" xfId="41274"/>
    <cellStyle name="Comma 14 2 7 3 3" xfId="41275"/>
    <cellStyle name="Comma 14 2 7 4" xfId="41276"/>
    <cellStyle name="Comma 14 2 7 4 2" xfId="41277"/>
    <cellStyle name="Comma 14 2 7 5" xfId="41278"/>
    <cellStyle name="Comma 14 2 7 6" xfId="41279"/>
    <cellStyle name="Comma 14 2 8" xfId="41280"/>
    <cellStyle name="Comma 14 2 8 2" xfId="41281"/>
    <cellStyle name="Comma 14 2 8 2 2" xfId="41282"/>
    <cellStyle name="Comma 14 2 8 2 3" xfId="41283"/>
    <cellStyle name="Comma 14 2 8 3" xfId="41284"/>
    <cellStyle name="Comma 14 2 8 3 2" xfId="41285"/>
    <cellStyle name="Comma 14 2 8 3 3" xfId="41286"/>
    <cellStyle name="Comma 14 2 8 4" xfId="41287"/>
    <cellStyle name="Comma 14 2 8 4 2" xfId="41288"/>
    <cellStyle name="Comma 14 2 8 5" xfId="41289"/>
    <cellStyle name="Comma 14 2 8 6" xfId="41290"/>
    <cellStyle name="Comma 14 2 9" xfId="41291"/>
    <cellStyle name="Comma 14 2 9 2" xfId="41292"/>
    <cellStyle name="Comma 14 2 9 2 2" xfId="41293"/>
    <cellStyle name="Comma 14 2 9 2 3" xfId="41294"/>
    <cellStyle name="Comma 14 2 9 3" xfId="41295"/>
    <cellStyle name="Comma 14 2 9 3 2" xfId="41296"/>
    <cellStyle name="Comma 14 2 9 4" xfId="41297"/>
    <cellStyle name="Comma 14 2 9 5" xfId="41298"/>
    <cellStyle name="Comma 14 3" xfId="9460"/>
    <cellStyle name="Comma 14 3 10" xfId="41299"/>
    <cellStyle name="Comma 14 3 10 2" xfId="41300"/>
    <cellStyle name="Comma 14 3 10 3" xfId="41301"/>
    <cellStyle name="Comma 14 3 11" xfId="41302"/>
    <cellStyle name="Comma 14 3 11 2" xfId="41303"/>
    <cellStyle name="Comma 14 3 12" xfId="41304"/>
    <cellStyle name="Comma 14 3 13" xfId="41305"/>
    <cellStyle name="Comma 14 3 2" xfId="41306"/>
    <cellStyle name="Comma 14 3 2 10" xfId="41307"/>
    <cellStyle name="Comma 14 3 2 10 2" xfId="41308"/>
    <cellStyle name="Comma 14 3 2 11" xfId="41309"/>
    <cellStyle name="Comma 14 3 2 12" xfId="41310"/>
    <cellStyle name="Comma 14 3 2 2" xfId="41311"/>
    <cellStyle name="Comma 14 3 2 2 10" xfId="41312"/>
    <cellStyle name="Comma 14 3 2 2 2" xfId="41313"/>
    <cellStyle name="Comma 14 3 2 2 2 2" xfId="41314"/>
    <cellStyle name="Comma 14 3 2 2 2 2 2" xfId="41315"/>
    <cellStyle name="Comma 14 3 2 2 2 2 2 2" xfId="41316"/>
    <cellStyle name="Comma 14 3 2 2 2 2 2 3" xfId="41317"/>
    <cellStyle name="Comma 14 3 2 2 2 2 3" xfId="41318"/>
    <cellStyle name="Comma 14 3 2 2 2 2 3 2" xfId="41319"/>
    <cellStyle name="Comma 14 3 2 2 2 2 3 3" xfId="41320"/>
    <cellStyle name="Comma 14 3 2 2 2 2 4" xfId="41321"/>
    <cellStyle name="Comma 14 3 2 2 2 2 4 2" xfId="41322"/>
    <cellStyle name="Comma 14 3 2 2 2 2 5" xfId="41323"/>
    <cellStyle name="Comma 14 3 2 2 2 2 6" xfId="41324"/>
    <cellStyle name="Comma 14 3 2 2 2 3" xfId="41325"/>
    <cellStyle name="Comma 14 3 2 2 2 3 2" xfId="41326"/>
    <cellStyle name="Comma 14 3 2 2 2 3 2 2" xfId="41327"/>
    <cellStyle name="Comma 14 3 2 2 2 3 2 3" xfId="41328"/>
    <cellStyle name="Comma 14 3 2 2 2 3 3" xfId="41329"/>
    <cellStyle name="Comma 14 3 2 2 2 3 3 2" xfId="41330"/>
    <cellStyle name="Comma 14 3 2 2 2 3 3 3" xfId="41331"/>
    <cellStyle name="Comma 14 3 2 2 2 3 4" xfId="41332"/>
    <cellStyle name="Comma 14 3 2 2 2 3 4 2" xfId="41333"/>
    <cellStyle name="Comma 14 3 2 2 2 3 5" xfId="41334"/>
    <cellStyle name="Comma 14 3 2 2 2 3 6" xfId="41335"/>
    <cellStyle name="Comma 14 3 2 2 2 4" xfId="41336"/>
    <cellStyle name="Comma 14 3 2 2 2 4 2" xfId="41337"/>
    <cellStyle name="Comma 14 3 2 2 2 4 2 2" xfId="41338"/>
    <cellStyle name="Comma 14 3 2 2 2 4 2 3" xfId="41339"/>
    <cellStyle name="Comma 14 3 2 2 2 4 3" xfId="41340"/>
    <cellStyle name="Comma 14 3 2 2 2 4 3 2" xfId="41341"/>
    <cellStyle name="Comma 14 3 2 2 2 4 4" xfId="41342"/>
    <cellStyle name="Comma 14 3 2 2 2 4 5" xfId="41343"/>
    <cellStyle name="Comma 14 3 2 2 2 5" xfId="41344"/>
    <cellStyle name="Comma 14 3 2 2 2 5 2" xfId="41345"/>
    <cellStyle name="Comma 14 3 2 2 2 5 3" xfId="41346"/>
    <cellStyle name="Comma 14 3 2 2 2 6" xfId="41347"/>
    <cellStyle name="Comma 14 3 2 2 2 6 2" xfId="41348"/>
    <cellStyle name="Comma 14 3 2 2 2 6 3" xfId="41349"/>
    <cellStyle name="Comma 14 3 2 2 2 7" xfId="41350"/>
    <cellStyle name="Comma 14 3 2 2 2 7 2" xfId="41351"/>
    <cellStyle name="Comma 14 3 2 2 2 8" xfId="41352"/>
    <cellStyle name="Comma 14 3 2 2 2 9" xfId="41353"/>
    <cellStyle name="Comma 14 3 2 2 3" xfId="41354"/>
    <cellStyle name="Comma 14 3 2 2 3 2" xfId="41355"/>
    <cellStyle name="Comma 14 3 2 2 3 2 2" xfId="41356"/>
    <cellStyle name="Comma 14 3 2 2 3 2 3" xfId="41357"/>
    <cellStyle name="Comma 14 3 2 2 3 3" xfId="41358"/>
    <cellStyle name="Comma 14 3 2 2 3 3 2" xfId="41359"/>
    <cellStyle name="Comma 14 3 2 2 3 3 3" xfId="41360"/>
    <cellStyle name="Comma 14 3 2 2 3 4" xfId="41361"/>
    <cellStyle name="Comma 14 3 2 2 3 4 2" xfId="41362"/>
    <cellStyle name="Comma 14 3 2 2 3 5" xfId="41363"/>
    <cellStyle name="Comma 14 3 2 2 3 6" xfId="41364"/>
    <cellStyle name="Comma 14 3 2 2 4" xfId="41365"/>
    <cellStyle name="Comma 14 3 2 2 4 2" xfId="41366"/>
    <cellStyle name="Comma 14 3 2 2 4 2 2" xfId="41367"/>
    <cellStyle name="Comma 14 3 2 2 4 2 3" xfId="41368"/>
    <cellStyle name="Comma 14 3 2 2 4 3" xfId="41369"/>
    <cellStyle name="Comma 14 3 2 2 4 3 2" xfId="41370"/>
    <cellStyle name="Comma 14 3 2 2 4 3 3" xfId="41371"/>
    <cellStyle name="Comma 14 3 2 2 4 4" xfId="41372"/>
    <cellStyle name="Comma 14 3 2 2 4 4 2" xfId="41373"/>
    <cellStyle name="Comma 14 3 2 2 4 5" xfId="41374"/>
    <cellStyle name="Comma 14 3 2 2 4 6" xfId="41375"/>
    <cellStyle name="Comma 14 3 2 2 5" xfId="41376"/>
    <cellStyle name="Comma 14 3 2 2 5 2" xfId="41377"/>
    <cellStyle name="Comma 14 3 2 2 5 2 2" xfId="41378"/>
    <cellStyle name="Comma 14 3 2 2 5 2 3" xfId="41379"/>
    <cellStyle name="Comma 14 3 2 2 5 3" xfId="41380"/>
    <cellStyle name="Comma 14 3 2 2 5 3 2" xfId="41381"/>
    <cellStyle name="Comma 14 3 2 2 5 4" xfId="41382"/>
    <cellStyle name="Comma 14 3 2 2 5 5" xfId="41383"/>
    <cellStyle name="Comma 14 3 2 2 6" xfId="41384"/>
    <cellStyle name="Comma 14 3 2 2 6 2" xfId="41385"/>
    <cellStyle name="Comma 14 3 2 2 6 3" xfId="41386"/>
    <cellStyle name="Comma 14 3 2 2 7" xfId="41387"/>
    <cellStyle name="Comma 14 3 2 2 7 2" xfId="41388"/>
    <cellStyle name="Comma 14 3 2 2 7 3" xfId="41389"/>
    <cellStyle name="Comma 14 3 2 2 8" xfId="41390"/>
    <cellStyle name="Comma 14 3 2 2 8 2" xfId="41391"/>
    <cellStyle name="Comma 14 3 2 2 9" xfId="41392"/>
    <cellStyle name="Comma 14 3 2 3" xfId="41393"/>
    <cellStyle name="Comma 14 3 2 3 2" xfId="41394"/>
    <cellStyle name="Comma 14 3 2 3 2 2" xfId="41395"/>
    <cellStyle name="Comma 14 3 2 3 2 2 2" xfId="41396"/>
    <cellStyle name="Comma 14 3 2 3 2 2 3" xfId="41397"/>
    <cellStyle name="Comma 14 3 2 3 2 3" xfId="41398"/>
    <cellStyle name="Comma 14 3 2 3 2 3 2" xfId="41399"/>
    <cellStyle name="Comma 14 3 2 3 2 3 3" xfId="41400"/>
    <cellStyle name="Comma 14 3 2 3 2 4" xfId="41401"/>
    <cellStyle name="Comma 14 3 2 3 2 4 2" xfId="41402"/>
    <cellStyle name="Comma 14 3 2 3 2 5" xfId="41403"/>
    <cellStyle name="Comma 14 3 2 3 2 6" xfId="41404"/>
    <cellStyle name="Comma 14 3 2 3 3" xfId="41405"/>
    <cellStyle name="Comma 14 3 2 3 3 2" xfId="41406"/>
    <cellStyle name="Comma 14 3 2 3 3 2 2" xfId="41407"/>
    <cellStyle name="Comma 14 3 2 3 3 2 3" xfId="41408"/>
    <cellStyle name="Comma 14 3 2 3 3 3" xfId="41409"/>
    <cellStyle name="Comma 14 3 2 3 3 3 2" xfId="41410"/>
    <cellStyle name="Comma 14 3 2 3 3 3 3" xfId="41411"/>
    <cellStyle name="Comma 14 3 2 3 3 4" xfId="41412"/>
    <cellStyle name="Comma 14 3 2 3 3 4 2" xfId="41413"/>
    <cellStyle name="Comma 14 3 2 3 3 5" xfId="41414"/>
    <cellStyle name="Comma 14 3 2 3 3 6" xfId="41415"/>
    <cellStyle name="Comma 14 3 2 3 4" xfId="41416"/>
    <cellStyle name="Comma 14 3 2 3 4 2" xfId="41417"/>
    <cellStyle name="Comma 14 3 2 3 4 2 2" xfId="41418"/>
    <cellStyle name="Comma 14 3 2 3 4 2 3" xfId="41419"/>
    <cellStyle name="Comma 14 3 2 3 4 3" xfId="41420"/>
    <cellStyle name="Comma 14 3 2 3 4 3 2" xfId="41421"/>
    <cellStyle name="Comma 14 3 2 3 4 4" xfId="41422"/>
    <cellStyle name="Comma 14 3 2 3 4 5" xfId="41423"/>
    <cellStyle name="Comma 14 3 2 3 5" xfId="41424"/>
    <cellStyle name="Comma 14 3 2 3 5 2" xfId="41425"/>
    <cellStyle name="Comma 14 3 2 3 5 3" xfId="41426"/>
    <cellStyle name="Comma 14 3 2 3 6" xfId="41427"/>
    <cellStyle name="Comma 14 3 2 3 6 2" xfId="41428"/>
    <cellStyle name="Comma 14 3 2 3 6 3" xfId="41429"/>
    <cellStyle name="Comma 14 3 2 3 7" xfId="41430"/>
    <cellStyle name="Comma 14 3 2 3 7 2" xfId="41431"/>
    <cellStyle name="Comma 14 3 2 3 8" xfId="41432"/>
    <cellStyle name="Comma 14 3 2 3 9" xfId="41433"/>
    <cellStyle name="Comma 14 3 2 4" xfId="41434"/>
    <cellStyle name="Comma 14 3 2 4 2" xfId="41435"/>
    <cellStyle name="Comma 14 3 2 4 2 2" xfId="41436"/>
    <cellStyle name="Comma 14 3 2 4 2 2 2" xfId="41437"/>
    <cellStyle name="Comma 14 3 2 4 2 2 3" xfId="41438"/>
    <cellStyle name="Comma 14 3 2 4 2 3" xfId="41439"/>
    <cellStyle name="Comma 14 3 2 4 2 3 2" xfId="41440"/>
    <cellStyle name="Comma 14 3 2 4 2 3 3" xfId="41441"/>
    <cellStyle name="Comma 14 3 2 4 2 4" xfId="41442"/>
    <cellStyle name="Comma 14 3 2 4 2 4 2" xfId="41443"/>
    <cellStyle name="Comma 14 3 2 4 2 5" xfId="41444"/>
    <cellStyle name="Comma 14 3 2 4 2 6" xfId="41445"/>
    <cellStyle name="Comma 14 3 2 4 3" xfId="41446"/>
    <cellStyle name="Comma 14 3 2 4 3 2" xfId="41447"/>
    <cellStyle name="Comma 14 3 2 4 3 2 2" xfId="41448"/>
    <cellStyle name="Comma 14 3 2 4 3 2 3" xfId="41449"/>
    <cellStyle name="Comma 14 3 2 4 3 3" xfId="41450"/>
    <cellStyle name="Comma 14 3 2 4 3 3 2" xfId="41451"/>
    <cellStyle name="Comma 14 3 2 4 3 3 3" xfId="41452"/>
    <cellStyle name="Comma 14 3 2 4 3 4" xfId="41453"/>
    <cellStyle name="Comma 14 3 2 4 3 4 2" xfId="41454"/>
    <cellStyle name="Comma 14 3 2 4 3 5" xfId="41455"/>
    <cellStyle name="Comma 14 3 2 4 3 6" xfId="41456"/>
    <cellStyle name="Comma 14 3 2 4 4" xfId="41457"/>
    <cellStyle name="Comma 14 3 2 4 4 2" xfId="41458"/>
    <cellStyle name="Comma 14 3 2 4 4 2 2" xfId="41459"/>
    <cellStyle name="Comma 14 3 2 4 4 2 3" xfId="41460"/>
    <cellStyle name="Comma 14 3 2 4 4 3" xfId="41461"/>
    <cellStyle name="Comma 14 3 2 4 4 3 2" xfId="41462"/>
    <cellStyle name="Comma 14 3 2 4 4 4" xfId="41463"/>
    <cellStyle name="Comma 14 3 2 4 4 5" xfId="41464"/>
    <cellStyle name="Comma 14 3 2 4 5" xfId="41465"/>
    <cellStyle name="Comma 14 3 2 4 5 2" xfId="41466"/>
    <cellStyle name="Comma 14 3 2 4 5 3" xfId="41467"/>
    <cellStyle name="Comma 14 3 2 4 6" xfId="41468"/>
    <cellStyle name="Comma 14 3 2 4 6 2" xfId="41469"/>
    <cellStyle name="Comma 14 3 2 4 6 3" xfId="41470"/>
    <cellStyle name="Comma 14 3 2 4 7" xfId="41471"/>
    <cellStyle name="Comma 14 3 2 4 7 2" xfId="41472"/>
    <cellStyle name="Comma 14 3 2 4 8" xfId="41473"/>
    <cellStyle name="Comma 14 3 2 4 9" xfId="41474"/>
    <cellStyle name="Comma 14 3 2 5" xfId="41475"/>
    <cellStyle name="Comma 14 3 2 5 2" xfId="41476"/>
    <cellStyle name="Comma 14 3 2 5 2 2" xfId="41477"/>
    <cellStyle name="Comma 14 3 2 5 2 3" xfId="41478"/>
    <cellStyle name="Comma 14 3 2 5 3" xfId="41479"/>
    <cellStyle name="Comma 14 3 2 5 3 2" xfId="41480"/>
    <cellStyle name="Comma 14 3 2 5 3 3" xfId="41481"/>
    <cellStyle name="Comma 14 3 2 5 4" xfId="41482"/>
    <cellStyle name="Comma 14 3 2 5 4 2" xfId="41483"/>
    <cellStyle name="Comma 14 3 2 5 5" xfId="41484"/>
    <cellStyle name="Comma 14 3 2 5 6" xfId="41485"/>
    <cellStyle name="Comma 14 3 2 6" xfId="41486"/>
    <cellStyle name="Comma 14 3 2 6 2" xfId="41487"/>
    <cellStyle name="Comma 14 3 2 6 2 2" xfId="41488"/>
    <cellStyle name="Comma 14 3 2 6 2 3" xfId="41489"/>
    <cellStyle name="Comma 14 3 2 6 3" xfId="41490"/>
    <cellStyle name="Comma 14 3 2 6 3 2" xfId="41491"/>
    <cellStyle name="Comma 14 3 2 6 3 3" xfId="41492"/>
    <cellStyle name="Comma 14 3 2 6 4" xfId="41493"/>
    <cellStyle name="Comma 14 3 2 6 4 2" xfId="41494"/>
    <cellStyle name="Comma 14 3 2 6 5" xfId="41495"/>
    <cellStyle name="Comma 14 3 2 6 6" xfId="41496"/>
    <cellStyle name="Comma 14 3 2 7" xfId="41497"/>
    <cellStyle name="Comma 14 3 2 7 2" xfId="41498"/>
    <cellStyle name="Comma 14 3 2 7 2 2" xfId="41499"/>
    <cellStyle name="Comma 14 3 2 7 2 3" xfId="41500"/>
    <cellStyle name="Comma 14 3 2 7 3" xfId="41501"/>
    <cellStyle name="Comma 14 3 2 7 3 2" xfId="41502"/>
    <cellStyle name="Comma 14 3 2 7 4" xfId="41503"/>
    <cellStyle name="Comma 14 3 2 7 5" xfId="41504"/>
    <cellStyle name="Comma 14 3 2 8" xfId="41505"/>
    <cellStyle name="Comma 14 3 2 8 2" xfId="41506"/>
    <cellStyle name="Comma 14 3 2 8 3" xfId="41507"/>
    <cellStyle name="Comma 14 3 2 9" xfId="41508"/>
    <cellStyle name="Comma 14 3 2 9 2" xfId="41509"/>
    <cellStyle name="Comma 14 3 2 9 3" xfId="41510"/>
    <cellStyle name="Comma 14 3 3" xfId="41511"/>
    <cellStyle name="Comma 14 3 3 10" xfId="41512"/>
    <cellStyle name="Comma 14 3 3 2" xfId="41513"/>
    <cellStyle name="Comma 14 3 3 2 2" xfId="41514"/>
    <cellStyle name="Comma 14 3 3 2 2 2" xfId="41515"/>
    <cellStyle name="Comma 14 3 3 2 2 2 2" xfId="41516"/>
    <cellStyle name="Comma 14 3 3 2 2 2 3" xfId="41517"/>
    <cellStyle name="Comma 14 3 3 2 2 3" xfId="41518"/>
    <cellStyle name="Comma 14 3 3 2 2 3 2" xfId="41519"/>
    <cellStyle name="Comma 14 3 3 2 2 3 3" xfId="41520"/>
    <cellStyle name="Comma 14 3 3 2 2 4" xfId="41521"/>
    <cellStyle name="Comma 14 3 3 2 2 4 2" xfId="41522"/>
    <cellStyle name="Comma 14 3 3 2 2 5" xfId="41523"/>
    <cellStyle name="Comma 14 3 3 2 2 6" xfId="41524"/>
    <cellStyle name="Comma 14 3 3 2 3" xfId="41525"/>
    <cellStyle name="Comma 14 3 3 2 3 2" xfId="41526"/>
    <cellStyle name="Comma 14 3 3 2 3 2 2" xfId="41527"/>
    <cellStyle name="Comma 14 3 3 2 3 2 3" xfId="41528"/>
    <cellStyle name="Comma 14 3 3 2 3 3" xfId="41529"/>
    <cellStyle name="Comma 14 3 3 2 3 3 2" xfId="41530"/>
    <cellStyle name="Comma 14 3 3 2 3 3 3" xfId="41531"/>
    <cellStyle name="Comma 14 3 3 2 3 4" xfId="41532"/>
    <cellStyle name="Comma 14 3 3 2 3 4 2" xfId="41533"/>
    <cellStyle name="Comma 14 3 3 2 3 5" xfId="41534"/>
    <cellStyle name="Comma 14 3 3 2 3 6" xfId="41535"/>
    <cellStyle name="Comma 14 3 3 2 4" xfId="41536"/>
    <cellStyle name="Comma 14 3 3 2 4 2" xfId="41537"/>
    <cellStyle name="Comma 14 3 3 2 4 2 2" xfId="41538"/>
    <cellStyle name="Comma 14 3 3 2 4 2 3" xfId="41539"/>
    <cellStyle name="Comma 14 3 3 2 4 3" xfId="41540"/>
    <cellStyle name="Comma 14 3 3 2 4 3 2" xfId="41541"/>
    <cellStyle name="Comma 14 3 3 2 4 4" xfId="41542"/>
    <cellStyle name="Comma 14 3 3 2 4 5" xfId="41543"/>
    <cellStyle name="Comma 14 3 3 2 5" xfId="41544"/>
    <cellStyle name="Comma 14 3 3 2 5 2" xfId="41545"/>
    <cellStyle name="Comma 14 3 3 2 5 3" xfId="41546"/>
    <cellStyle name="Comma 14 3 3 2 6" xfId="41547"/>
    <cellStyle name="Comma 14 3 3 2 6 2" xfId="41548"/>
    <cellStyle name="Comma 14 3 3 2 6 3" xfId="41549"/>
    <cellStyle name="Comma 14 3 3 2 7" xfId="41550"/>
    <cellStyle name="Comma 14 3 3 2 7 2" xfId="41551"/>
    <cellStyle name="Comma 14 3 3 2 8" xfId="41552"/>
    <cellStyle name="Comma 14 3 3 2 9" xfId="41553"/>
    <cellStyle name="Comma 14 3 3 3" xfId="41554"/>
    <cellStyle name="Comma 14 3 3 3 2" xfId="41555"/>
    <cellStyle name="Comma 14 3 3 3 2 2" xfId="41556"/>
    <cellStyle name="Comma 14 3 3 3 2 3" xfId="41557"/>
    <cellStyle name="Comma 14 3 3 3 3" xfId="41558"/>
    <cellStyle name="Comma 14 3 3 3 3 2" xfId="41559"/>
    <cellStyle name="Comma 14 3 3 3 3 3" xfId="41560"/>
    <cellStyle name="Comma 14 3 3 3 4" xfId="41561"/>
    <cellStyle name="Comma 14 3 3 3 4 2" xfId="41562"/>
    <cellStyle name="Comma 14 3 3 3 5" xfId="41563"/>
    <cellStyle name="Comma 14 3 3 3 6" xfId="41564"/>
    <cellStyle name="Comma 14 3 3 4" xfId="41565"/>
    <cellStyle name="Comma 14 3 3 4 2" xfId="41566"/>
    <cellStyle name="Comma 14 3 3 4 2 2" xfId="41567"/>
    <cellStyle name="Comma 14 3 3 4 2 3" xfId="41568"/>
    <cellStyle name="Comma 14 3 3 4 3" xfId="41569"/>
    <cellStyle name="Comma 14 3 3 4 3 2" xfId="41570"/>
    <cellStyle name="Comma 14 3 3 4 3 3" xfId="41571"/>
    <cellStyle name="Comma 14 3 3 4 4" xfId="41572"/>
    <cellStyle name="Comma 14 3 3 4 4 2" xfId="41573"/>
    <cellStyle name="Comma 14 3 3 4 5" xfId="41574"/>
    <cellStyle name="Comma 14 3 3 4 6" xfId="41575"/>
    <cellStyle name="Comma 14 3 3 5" xfId="41576"/>
    <cellStyle name="Comma 14 3 3 5 2" xfId="41577"/>
    <cellStyle name="Comma 14 3 3 5 2 2" xfId="41578"/>
    <cellStyle name="Comma 14 3 3 5 2 3" xfId="41579"/>
    <cellStyle name="Comma 14 3 3 5 3" xfId="41580"/>
    <cellStyle name="Comma 14 3 3 5 3 2" xfId="41581"/>
    <cellStyle name="Comma 14 3 3 5 4" xfId="41582"/>
    <cellStyle name="Comma 14 3 3 5 5" xfId="41583"/>
    <cellStyle name="Comma 14 3 3 6" xfId="41584"/>
    <cellStyle name="Comma 14 3 3 6 2" xfId="41585"/>
    <cellStyle name="Comma 14 3 3 6 3" xfId="41586"/>
    <cellStyle name="Comma 14 3 3 7" xfId="41587"/>
    <cellStyle name="Comma 14 3 3 7 2" xfId="41588"/>
    <cellStyle name="Comma 14 3 3 7 3" xfId="41589"/>
    <cellStyle name="Comma 14 3 3 8" xfId="41590"/>
    <cellStyle name="Comma 14 3 3 8 2" xfId="41591"/>
    <cellStyle name="Comma 14 3 3 9" xfId="41592"/>
    <cellStyle name="Comma 14 3 4" xfId="41593"/>
    <cellStyle name="Comma 14 3 4 2" xfId="41594"/>
    <cellStyle name="Comma 14 3 4 2 2" xfId="41595"/>
    <cellStyle name="Comma 14 3 4 2 2 2" xfId="41596"/>
    <cellStyle name="Comma 14 3 4 2 2 3" xfId="41597"/>
    <cellStyle name="Comma 14 3 4 2 3" xfId="41598"/>
    <cellStyle name="Comma 14 3 4 2 3 2" xfId="41599"/>
    <cellStyle name="Comma 14 3 4 2 3 3" xfId="41600"/>
    <cellStyle name="Comma 14 3 4 2 4" xfId="41601"/>
    <cellStyle name="Comma 14 3 4 2 4 2" xfId="41602"/>
    <cellStyle name="Comma 14 3 4 2 5" xfId="41603"/>
    <cellStyle name="Comma 14 3 4 2 6" xfId="41604"/>
    <cellStyle name="Comma 14 3 4 3" xfId="41605"/>
    <cellStyle name="Comma 14 3 4 3 2" xfId="41606"/>
    <cellStyle name="Comma 14 3 4 3 2 2" xfId="41607"/>
    <cellStyle name="Comma 14 3 4 3 2 3" xfId="41608"/>
    <cellStyle name="Comma 14 3 4 3 3" xfId="41609"/>
    <cellStyle name="Comma 14 3 4 3 3 2" xfId="41610"/>
    <cellStyle name="Comma 14 3 4 3 3 3" xfId="41611"/>
    <cellStyle name="Comma 14 3 4 3 4" xfId="41612"/>
    <cellStyle name="Comma 14 3 4 3 4 2" xfId="41613"/>
    <cellStyle name="Comma 14 3 4 3 5" xfId="41614"/>
    <cellStyle name="Comma 14 3 4 3 6" xfId="41615"/>
    <cellStyle name="Comma 14 3 4 4" xfId="41616"/>
    <cellStyle name="Comma 14 3 4 4 2" xfId="41617"/>
    <cellStyle name="Comma 14 3 4 4 2 2" xfId="41618"/>
    <cellStyle name="Comma 14 3 4 4 2 3" xfId="41619"/>
    <cellStyle name="Comma 14 3 4 4 3" xfId="41620"/>
    <cellStyle name="Comma 14 3 4 4 3 2" xfId="41621"/>
    <cellStyle name="Comma 14 3 4 4 4" xfId="41622"/>
    <cellStyle name="Comma 14 3 4 4 5" xfId="41623"/>
    <cellStyle name="Comma 14 3 4 5" xfId="41624"/>
    <cellStyle name="Comma 14 3 4 5 2" xfId="41625"/>
    <cellStyle name="Comma 14 3 4 5 3" xfId="41626"/>
    <cellStyle name="Comma 14 3 4 6" xfId="41627"/>
    <cellStyle name="Comma 14 3 4 6 2" xfId="41628"/>
    <cellStyle name="Comma 14 3 4 6 3" xfId="41629"/>
    <cellStyle name="Comma 14 3 4 7" xfId="41630"/>
    <cellStyle name="Comma 14 3 4 7 2" xfId="41631"/>
    <cellStyle name="Comma 14 3 4 8" xfId="41632"/>
    <cellStyle name="Comma 14 3 4 9" xfId="41633"/>
    <cellStyle name="Comma 14 3 5" xfId="41634"/>
    <cellStyle name="Comma 14 3 5 2" xfId="41635"/>
    <cellStyle name="Comma 14 3 5 2 2" xfId="41636"/>
    <cellStyle name="Comma 14 3 5 2 2 2" xfId="41637"/>
    <cellStyle name="Comma 14 3 5 2 2 3" xfId="41638"/>
    <cellStyle name="Comma 14 3 5 2 3" xfId="41639"/>
    <cellStyle name="Comma 14 3 5 2 3 2" xfId="41640"/>
    <cellStyle name="Comma 14 3 5 2 3 3" xfId="41641"/>
    <cellStyle name="Comma 14 3 5 2 4" xfId="41642"/>
    <cellStyle name="Comma 14 3 5 2 4 2" xfId="41643"/>
    <cellStyle name="Comma 14 3 5 2 5" xfId="41644"/>
    <cellStyle name="Comma 14 3 5 2 6" xfId="41645"/>
    <cellStyle name="Comma 14 3 5 3" xfId="41646"/>
    <cellStyle name="Comma 14 3 5 3 2" xfId="41647"/>
    <cellStyle name="Comma 14 3 5 3 2 2" xfId="41648"/>
    <cellStyle name="Comma 14 3 5 3 2 3" xfId="41649"/>
    <cellStyle name="Comma 14 3 5 3 3" xfId="41650"/>
    <cellStyle name="Comma 14 3 5 3 3 2" xfId="41651"/>
    <cellStyle name="Comma 14 3 5 3 3 3" xfId="41652"/>
    <cellStyle name="Comma 14 3 5 3 4" xfId="41653"/>
    <cellStyle name="Comma 14 3 5 3 4 2" xfId="41654"/>
    <cellStyle name="Comma 14 3 5 3 5" xfId="41655"/>
    <cellStyle name="Comma 14 3 5 3 6" xfId="41656"/>
    <cellStyle name="Comma 14 3 5 4" xfId="41657"/>
    <cellStyle name="Comma 14 3 5 4 2" xfId="41658"/>
    <cellStyle name="Comma 14 3 5 4 2 2" xfId="41659"/>
    <cellStyle name="Comma 14 3 5 4 2 3" xfId="41660"/>
    <cellStyle name="Comma 14 3 5 4 3" xfId="41661"/>
    <cellStyle name="Comma 14 3 5 4 3 2" xfId="41662"/>
    <cellStyle name="Comma 14 3 5 4 4" xfId="41663"/>
    <cellStyle name="Comma 14 3 5 4 5" xfId="41664"/>
    <cellStyle name="Comma 14 3 5 5" xfId="41665"/>
    <cellStyle name="Comma 14 3 5 5 2" xfId="41666"/>
    <cellStyle name="Comma 14 3 5 5 3" xfId="41667"/>
    <cellStyle name="Comma 14 3 5 6" xfId="41668"/>
    <cellStyle name="Comma 14 3 5 6 2" xfId="41669"/>
    <cellStyle name="Comma 14 3 5 6 3" xfId="41670"/>
    <cellStyle name="Comma 14 3 5 7" xfId="41671"/>
    <cellStyle name="Comma 14 3 5 7 2" xfId="41672"/>
    <cellStyle name="Comma 14 3 5 8" xfId="41673"/>
    <cellStyle name="Comma 14 3 5 9" xfId="41674"/>
    <cellStyle name="Comma 14 3 6" xfId="41675"/>
    <cellStyle name="Comma 14 3 6 2" xfId="41676"/>
    <cellStyle name="Comma 14 3 6 2 2" xfId="41677"/>
    <cellStyle name="Comma 14 3 6 2 3" xfId="41678"/>
    <cellStyle name="Comma 14 3 6 3" xfId="41679"/>
    <cellStyle name="Comma 14 3 6 3 2" xfId="41680"/>
    <cellStyle name="Comma 14 3 6 3 3" xfId="41681"/>
    <cellStyle name="Comma 14 3 6 4" xfId="41682"/>
    <cellStyle name="Comma 14 3 6 4 2" xfId="41683"/>
    <cellStyle name="Comma 14 3 6 5" xfId="41684"/>
    <cellStyle name="Comma 14 3 6 6" xfId="41685"/>
    <cellStyle name="Comma 14 3 7" xfId="41686"/>
    <cellStyle name="Comma 14 3 7 2" xfId="41687"/>
    <cellStyle name="Comma 14 3 7 2 2" xfId="41688"/>
    <cellStyle name="Comma 14 3 7 2 3" xfId="41689"/>
    <cellStyle name="Comma 14 3 7 3" xfId="41690"/>
    <cellStyle name="Comma 14 3 7 3 2" xfId="41691"/>
    <cellStyle name="Comma 14 3 7 3 3" xfId="41692"/>
    <cellStyle name="Comma 14 3 7 4" xfId="41693"/>
    <cellStyle name="Comma 14 3 7 4 2" xfId="41694"/>
    <cellStyle name="Comma 14 3 7 5" xfId="41695"/>
    <cellStyle name="Comma 14 3 7 6" xfId="41696"/>
    <cellStyle name="Comma 14 3 8" xfId="41697"/>
    <cellStyle name="Comma 14 3 8 2" xfId="41698"/>
    <cellStyle name="Comma 14 3 8 2 2" xfId="41699"/>
    <cellStyle name="Comma 14 3 8 2 3" xfId="41700"/>
    <cellStyle name="Comma 14 3 8 3" xfId="41701"/>
    <cellStyle name="Comma 14 3 8 3 2" xfId="41702"/>
    <cellStyle name="Comma 14 3 8 4" xfId="41703"/>
    <cellStyle name="Comma 14 3 8 5" xfId="41704"/>
    <cellStyle name="Comma 14 3 9" xfId="41705"/>
    <cellStyle name="Comma 14 3 9 2" xfId="41706"/>
    <cellStyle name="Comma 14 3 9 3" xfId="41707"/>
    <cellStyle name="Comma 14 4" xfId="9461"/>
    <cellStyle name="Comma 14 4 10" xfId="41708"/>
    <cellStyle name="Comma 14 4 10 2" xfId="41709"/>
    <cellStyle name="Comma 14 4 11" xfId="41710"/>
    <cellStyle name="Comma 14 4 12" xfId="41711"/>
    <cellStyle name="Comma 14 4 2" xfId="41712"/>
    <cellStyle name="Comma 14 4 2 10" xfId="41713"/>
    <cellStyle name="Comma 14 4 2 2" xfId="41714"/>
    <cellStyle name="Comma 14 4 2 2 2" xfId="41715"/>
    <cellStyle name="Comma 14 4 2 2 2 2" xfId="41716"/>
    <cellStyle name="Comma 14 4 2 2 2 2 2" xfId="41717"/>
    <cellStyle name="Comma 14 4 2 2 2 2 3" xfId="41718"/>
    <cellStyle name="Comma 14 4 2 2 2 3" xfId="41719"/>
    <cellStyle name="Comma 14 4 2 2 2 3 2" xfId="41720"/>
    <cellStyle name="Comma 14 4 2 2 2 3 3" xfId="41721"/>
    <cellStyle name="Comma 14 4 2 2 2 4" xfId="41722"/>
    <cellStyle name="Comma 14 4 2 2 2 4 2" xfId="41723"/>
    <cellStyle name="Comma 14 4 2 2 2 5" xfId="41724"/>
    <cellStyle name="Comma 14 4 2 2 2 6" xfId="41725"/>
    <cellStyle name="Comma 14 4 2 2 3" xfId="41726"/>
    <cellStyle name="Comma 14 4 2 2 3 2" xfId="41727"/>
    <cellStyle name="Comma 14 4 2 2 3 2 2" xfId="41728"/>
    <cellStyle name="Comma 14 4 2 2 3 2 3" xfId="41729"/>
    <cellStyle name="Comma 14 4 2 2 3 3" xfId="41730"/>
    <cellStyle name="Comma 14 4 2 2 3 3 2" xfId="41731"/>
    <cellStyle name="Comma 14 4 2 2 3 3 3" xfId="41732"/>
    <cellStyle name="Comma 14 4 2 2 3 4" xfId="41733"/>
    <cellStyle name="Comma 14 4 2 2 3 4 2" xfId="41734"/>
    <cellStyle name="Comma 14 4 2 2 3 5" xfId="41735"/>
    <cellStyle name="Comma 14 4 2 2 3 6" xfId="41736"/>
    <cellStyle name="Comma 14 4 2 2 4" xfId="41737"/>
    <cellStyle name="Comma 14 4 2 2 4 2" xfId="41738"/>
    <cellStyle name="Comma 14 4 2 2 4 2 2" xfId="41739"/>
    <cellStyle name="Comma 14 4 2 2 4 2 3" xfId="41740"/>
    <cellStyle name="Comma 14 4 2 2 4 3" xfId="41741"/>
    <cellStyle name="Comma 14 4 2 2 4 3 2" xfId="41742"/>
    <cellStyle name="Comma 14 4 2 2 4 4" xfId="41743"/>
    <cellStyle name="Comma 14 4 2 2 4 5" xfId="41744"/>
    <cellStyle name="Comma 14 4 2 2 5" xfId="41745"/>
    <cellStyle name="Comma 14 4 2 2 5 2" xfId="41746"/>
    <cellStyle name="Comma 14 4 2 2 5 3" xfId="41747"/>
    <cellStyle name="Comma 14 4 2 2 6" xfId="41748"/>
    <cellStyle name="Comma 14 4 2 2 6 2" xfId="41749"/>
    <cellStyle name="Comma 14 4 2 2 6 3" xfId="41750"/>
    <cellStyle name="Comma 14 4 2 2 7" xfId="41751"/>
    <cellStyle name="Comma 14 4 2 2 7 2" xfId="41752"/>
    <cellStyle name="Comma 14 4 2 2 8" xfId="41753"/>
    <cellStyle name="Comma 14 4 2 2 9" xfId="41754"/>
    <cellStyle name="Comma 14 4 2 3" xfId="41755"/>
    <cellStyle name="Comma 14 4 2 3 2" xfId="41756"/>
    <cellStyle name="Comma 14 4 2 3 2 2" xfId="41757"/>
    <cellStyle name="Comma 14 4 2 3 2 3" xfId="41758"/>
    <cellStyle name="Comma 14 4 2 3 3" xfId="41759"/>
    <cellStyle name="Comma 14 4 2 3 3 2" xfId="41760"/>
    <cellStyle name="Comma 14 4 2 3 3 3" xfId="41761"/>
    <cellStyle name="Comma 14 4 2 3 4" xfId="41762"/>
    <cellStyle name="Comma 14 4 2 3 4 2" xfId="41763"/>
    <cellStyle name="Comma 14 4 2 3 5" xfId="41764"/>
    <cellStyle name="Comma 14 4 2 3 6" xfId="41765"/>
    <cellStyle name="Comma 14 4 2 4" xfId="41766"/>
    <cellStyle name="Comma 14 4 2 4 2" xfId="41767"/>
    <cellStyle name="Comma 14 4 2 4 2 2" xfId="41768"/>
    <cellStyle name="Comma 14 4 2 4 2 3" xfId="41769"/>
    <cellStyle name="Comma 14 4 2 4 3" xfId="41770"/>
    <cellStyle name="Comma 14 4 2 4 3 2" xfId="41771"/>
    <cellStyle name="Comma 14 4 2 4 3 3" xfId="41772"/>
    <cellStyle name="Comma 14 4 2 4 4" xfId="41773"/>
    <cellStyle name="Comma 14 4 2 4 4 2" xfId="41774"/>
    <cellStyle name="Comma 14 4 2 4 5" xfId="41775"/>
    <cellStyle name="Comma 14 4 2 4 6" xfId="41776"/>
    <cellStyle name="Comma 14 4 2 5" xfId="41777"/>
    <cellStyle name="Comma 14 4 2 5 2" xfId="41778"/>
    <cellStyle name="Comma 14 4 2 5 2 2" xfId="41779"/>
    <cellStyle name="Comma 14 4 2 5 2 3" xfId="41780"/>
    <cellStyle name="Comma 14 4 2 5 3" xfId="41781"/>
    <cellStyle name="Comma 14 4 2 5 3 2" xfId="41782"/>
    <cellStyle name="Comma 14 4 2 5 4" xfId="41783"/>
    <cellStyle name="Comma 14 4 2 5 5" xfId="41784"/>
    <cellStyle name="Comma 14 4 2 6" xfId="41785"/>
    <cellStyle name="Comma 14 4 2 6 2" xfId="41786"/>
    <cellStyle name="Comma 14 4 2 6 3" xfId="41787"/>
    <cellStyle name="Comma 14 4 2 7" xfId="41788"/>
    <cellStyle name="Comma 14 4 2 7 2" xfId="41789"/>
    <cellStyle name="Comma 14 4 2 7 3" xfId="41790"/>
    <cellStyle name="Comma 14 4 2 8" xfId="41791"/>
    <cellStyle name="Comma 14 4 2 8 2" xfId="41792"/>
    <cellStyle name="Comma 14 4 2 9" xfId="41793"/>
    <cellStyle name="Comma 14 4 3" xfId="41794"/>
    <cellStyle name="Comma 14 4 3 2" xfId="41795"/>
    <cellStyle name="Comma 14 4 3 2 2" xfId="41796"/>
    <cellStyle name="Comma 14 4 3 2 2 2" xfId="41797"/>
    <cellStyle name="Comma 14 4 3 2 2 3" xfId="41798"/>
    <cellStyle name="Comma 14 4 3 2 3" xfId="41799"/>
    <cellStyle name="Comma 14 4 3 2 3 2" xfId="41800"/>
    <cellStyle name="Comma 14 4 3 2 3 3" xfId="41801"/>
    <cellStyle name="Comma 14 4 3 2 4" xfId="41802"/>
    <cellStyle name="Comma 14 4 3 2 4 2" xfId="41803"/>
    <cellStyle name="Comma 14 4 3 2 5" xfId="41804"/>
    <cellStyle name="Comma 14 4 3 2 6" xfId="41805"/>
    <cellStyle name="Comma 14 4 3 3" xfId="41806"/>
    <cellStyle name="Comma 14 4 3 3 2" xfId="41807"/>
    <cellStyle name="Comma 14 4 3 3 2 2" xfId="41808"/>
    <cellStyle name="Comma 14 4 3 3 2 3" xfId="41809"/>
    <cellStyle name="Comma 14 4 3 3 3" xfId="41810"/>
    <cellStyle name="Comma 14 4 3 3 3 2" xfId="41811"/>
    <cellStyle name="Comma 14 4 3 3 3 3" xfId="41812"/>
    <cellStyle name="Comma 14 4 3 3 4" xfId="41813"/>
    <cellStyle name="Comma 14 4 3 3 4 2" xfId="41814"/>
    <cellStyle name="Comma 14 4 3 3 5" xfId="41815"/>
    <cellStyle name="Comma 14 4 3 3 6" xfId="41816"/>
    <cellStyle name="Comma 14 4 3 4" xfId="41817"/>
    <cellStyle name="Comma 14 4 3 4 2" xfId="41818"/>
    <cellStyle name="Comma 14 4 3 4 2 2" xfId="41819"/>
    <cellStyle name="Comma 14 4 3 4 2 3" xfId="41820"/>
    <cellStyle name="Comma 14 4 3 4 3" xfId="41821"/>
    <cellStyle name="Comma 14 4 3 4 3 2" xfId="41822"/>
    <cellStyle name="Comma 14 4 3 4 4" xfId="41823"/>
    <cellStyle name="Comma 14 4 3 4 5" xfId="41824"/>
    <cellStyle name="Comma 14 4 3 5" xfId="41825"/>
    <cellStyle name="Comma 14 4 3 5 2" xfId="41826"/>
    <cellStyle name="Comma 14 4 3 5 3" xfId="41827"/>
    <cellStyle name="Comma 14 4 3 6" xfId="41828"/>
    <cellStyle name="Comma 14 4 3 6 2" xfId="41829"/>
    <cellStyle name="Comma 14 4 3 6 3" xfId="41830"/>
    <cellStyle name="Comma 14 4 3 7" xfId="41831"/>
    <cellStyle name="Comma 14 4 3 7 2" xfId="41832"/>
    <cellStyle name="Comma 14 4 3 8" xfId="41833"/>
    <cellStyle name="Comma 14 4 3 9" xfId="41834"/>
    <cellStyle name="Comma 14 4 4" xfId="41835"/>
    <cellStyle name="Comma 14 4 4 2" xfId="41836"/>
    <cellStyle name="Comma 14 4 4 2 2" xfId="41837"/>
    <cellStyle name="Comma 14 4 4 2 2 2" xfId="41838"/>
    <cellStyle name="Comma 14 4 4 2 2 3" xfId="41839"/>
    <cellStyle name="Comma 14 4 4 2 3" xfId="41840"/>
    <cellStyle name="Comma 14 4 4 2 3 2" xfId="41841"/>
    <cellStyle name="Comma 14 4 4 2 3 3" xfId="41842"/>
    <cellStyle name="Comma 14 4 4 2 4" xfId="41843"/>
    <cellStyle name="Comma 14 4 4 2 4 2" xfId="41844"/>
    <cellStyle name="Comma 14 4 4 2 5" xfId="41845"/>
    <cellStyle name="Comma 14 4 4 2 6" xfId="41846"/>
    <cellStyle name="Comma 14 4 4 3" xfId="41847"/>
    <cellStyle name="Comma 14 4 4 3 2" xfId="41848"/>
    <cellStyle name="Comma 14 4 4 3 2 2" xfId="41849"/>
    <cellStyle name="Comma 14 4 4 3 2 3" xfId="41850"/>
    <cellStyle name="Comma 14 4 4 3 3" xfId="41851"/>
    <cellStyle name="Comma 14 4 4 3 3 2" xfId="41852"/>
    <cellStyle name="Comma 14 4 4 3 3 3" xfId="41853"/>
    <cellStyle name="Comma 14 4 4 3 4" xfId="41854"/>
    <cellStyle name="Comma 14 4 4 3 4 2" xfId="41855"/>
    <cellStyle name="Comma 14 4 4 3 5" xfId="41856"/>
    <cellStyle name="Comma 14 4 4 3 6" xfId="41857"/>
    <cellStyle name="Comma 14 4 4 4" xfId="41858"/>
    <cellStyle name="Comma 14 4 4 4 2" xfId="41859"/>
    <cellStyle name="Comma 14 4 4 4 2 2" xfId="41860"/>
    <cellStyle name="Comma 14 4 4 4 2 3" xfId="41861"/>
    <cellStyle name="Comma 14 4 4 4 3" xfId="41862"/>
    <cellStyle name="Comma 14 4 4 4 3 2" xfId="41863"/>
    <cellStyle name="Comma 14 4 4 4 4" xfId="41864"/>
    <cellStyle name="Comma 14 4 4 4 5" xfId="41865"/>
    <cellStyle name="Comma 14 4 4 5" xfId="41866"/>
    <cellStyle name="Comma 14 4 4 5 2" xfId="41867"/>
    <cellStyle name="Comma 14 4 4 5 3" xfId="41868"/>
    <cellStyle name="Comma 14 4 4 6" xfId="41869"/>
    <cellStyle name="Comma 14 4 4 6 2" xfId="41870"/>
    <cellStyle name="Comma 14 4 4 6 3" xfId="41871"/>
    <cellStyle name="Comma 14 4 4 7" xfId="41872"/>
    <cellStyle name="Comma 14 4 4 7 2" xfId="41873"/>
    <cellStyle name="Comma 14 4 4 8" xfId="41874"/>
    <cellStyle name="Comma 14 4 4 9" xfId="41875"/>
    <cellStyle name="Comma 14 4 5" xfId="41876"/>
    <cellStyle name="Comma 14 4 5 2" xfId="41877"/>
    <cellStyle name="Comma 14 4 5 2 2" xfId="41878"/>
    <cellStyle name="Comma 14 4 5 2 3" xfId="41879"/>
    <cellStyle name="Comma 14 4 5 3" xfId="41880"/>
    <cellStyle name="Comma 14 4 5 3 2" xfId="41881"/>
    <cellStyle name="Comma 14 4 5 3 3" xfId="41882"/>
    <cellStyle name="Comma 14 4 5 4" xfId="41883"/>
    <cellStyle name="Comma 14 4 5 4 2" xfId="41884"/>
    <cellStyle name="Comma 14 4 5 5" xfId="41885"/>
    <cellStyle name="Comma 14 4 5 6" xfId="41886"/>
    <cellStyle name="Comma 14 4 6" xfId="41887"/>
    <cellStyle name="Comma 14 4 6 2" xfId="41888"/>
    <cellStyle name="Comma 14 4 6 2 2" xfId="41889"/>
    <cellStyle name="Comma 14 4 6 2 3" xfId="41890"/>
    <cellStyle name="Comma 14 4 6 3" xfId="41891"/>
    <cellStyle name="Comma 14 4 6 3 2" xfId="41892"/>
    <cellStyle name="Comma 14 4 6 3 3" xfId="41893"/>
    <cellStyle name="Comma 14 4 6 4" xfId="41894"/>
    <cellStyle name="Comma 14 4 6 4 2" xfId="41895"/>
    <cellStyle name="Comma 14 4 6 5" xfId="41896"/>
    <cellStyle name="Comma 14 4 6 6" xfId="41897"/>
    <cellStyle name="Comma 14 4 7" xfId="41898"/>
    <cellStyle name="Comma 14 4 7 2" xfId="41899"/>
    <cellStyle name="Comma 14 4 7 2 2" xfId="41900"/>
    <cellStyle name="Comma 14 4 7 2 3" xfId="41901"/>
    <cellStyle name="Comma 14 4 7 3" xfId="41902"/>
    <cellStyle name="Comma 14 4 7 3 2" xfId="41903"/>
    <cellStyle name="Comma 14 4 7 4" xfId="41904"/>
    <cellStyle name="Comma 14 4 7 5" xfId="41905"/>
    <cellStyle name="Comma 14 4 8" xfId="41906"/>
    <cellStyle name="Comma 14 4 8 2" xfId="41907"/>
    <cellStyle name="Comma 14 4 8 3" xfId="41908"/>
    <cellStyle name="Comma 14 4 9" xfId="41909"/>
    <cellStyle name="Comma 14 4 9 2" xfId="41910"/>
    <cellStyle name="Comma 14 4 9 3" xfId="41911"/>
    <cellStyle name="Comma 14 5" xfId="9462"/>
    <cellStyle name="Comma 14 5 10" xfId="41912"/>
    <cellStyle name="Comma 14 5 2" xfId="41913"/>
    <cellStyle name="Comma 14 5 2 2" xfId="41914"/>
    <cellStyle name="Comma 14 5 2 2 2" xfId="41915"/>
    <cellStyle name="Comma 14 5 2 2 2 2" xfId="41916"/>
    <cellStyle name="Comma 14 5 2 2 2 3" xfId="41917"/>
    <cellStyle name="Comma 14 5 2 2 3" xfId="41918"/>
    <cellStyle name="Comma 14 5 2 2 3 2" xfId="41919"/>
    <cellStyle name="Comma 14 5 2 2 3 3" xfId="41920"/>
    <cellStyle name="Comma 14 5 2 2 4" xfId="41921"/>
    <cellStyle name="Comma 14 5 2 2 4 2" xfId="41922"/>
    <cellStyle name="Comma 14 5 2 2 5" xfId="41923"/>
    <cellStyle name="Comma 14 5 2 2 6" xfId="41924"/>
    <cellStyle name="Comma 14 5 2 3" xfId="41925"/>
    <cellStyle name="Comma 14 5 2 3 2" xfId="41926"/>
    <cellStyle name="Comma 14 5 2 3 2 2" xfId="41927"/>
    <cellStyle name="Comma 14 5 2 3 2 3" xfId="41928"/>
    <cellStyle name="Comma 14 5 2 3 3" xfId="41929"/>
    <cellStyle name="Comma 14 5 2 3 3 2" xfId="41930"/>
    <cellStyle name="Comma 14 5 2 3 3 3" xfId="41931"/>
    <cellStyle name="Comma 14 5 2 3 4" xfId="41932"/>
    <cellStyle name="Comma 14 5 2 3 4 2" xfId="41933"/>
    <cellStyle name="Comma 14 5 2 3 5" xfId="41934"/>
    <cellStyle name="Comma 14 5 2 3 6" xfId="41935"/>
    <cellStyle name="Comma 14 5 2 4" xfId="41936"/>
    <cellStyle name="Comma 14 5 2 4 2" xfId="41937"/>
    <cellStyle name="Comma 14 5 2 4 2 2" xfId="41938"/>
    <cellStyle name="Comma 14 5 2 4 2 3" xfId="41939"/>
    <cellStyle name="Comma 14 5 2 4 3" xfId="41940"/>
    <cellStyle name="Comma 14 5 2 4 3 2" xfId="41941"/>
    <cellStyle name="Comma 14 5 2 4 4" xfId="41942"/>
    <cellStyle name="Comma 14 5 2 4 5" xfId="41943"/>
    <cellStyle name="Comma 14 5 2 5" xfId="41944"/>
    <cellStyle name="Comma 14 5 2 5 2" xfId="41945"/>
    <cellStyle name="Comma 14 5 2 5 3" xfId="41946"/>
    <cellStyle name="Comma 14 5 2 6" xfId="41947"/>
    <cellStyle name="Comma 14 5 2 6 2" xfId="41948"/>
    <cellStyle name="Comma 14 5 2 6 3" xfId="41949"/>
    <cellStyle name="Comma 14 5 2 7" xfId="41950"/>
    <cellStyle name="Comma 14 5 2 7 2" xfId="41951"/>
    <cellStyle name="Comma 14 5 2 8" xfId="41952"/>
    <cellStyle name="Comma 14 5 2 9" xfId="41953"/>
    <cellStyle name="Comma 14 5 3" xfId="41954"/>
    <cellStyle name="Comma 14 5 3 2" xfId="41955"/>
    <cellStyle name="Comma 14 5 3 2 2" xfId="41956"/>
    <cellStyle name="Comma 14 5 3 2 3" xfId="41957"/>
    <cellStyle name="Comma 14 5 3 3" xfId="41958"/>
    <cellStyle name="Comma 14 5 3 3 2" xfId="41959"/>
    <cellStyle name="Comma 14 5 3 3 3" xfId="41960"/>
    <cellStyle name="Comma 14 5 3 4" xfId="41961"/>
    <cellStyle name="Comma 14 5 3 4 2" xfId="41962"/>
    <cellStyle name="Comma 14 5 3 5" xfId="41963"/>
    <cellStyle name="Comma 14 5 3 6" xfId="41964"/>
    <cellStyle name="Comma 14 5 4" xfId="41965"/>
    <cellStyle name="Comma 14 5 4 2" xfId="41966"/>
    <cellStyle name="Comma 14 5 4 2 2" xfId="41967"/>
    <cellStyle name="Comma 14 5 4 2 3" xfId="41968"/>
    <cellStyle name="Comma 14 5 4 3" xfId="41969"/>
    <cellStyle name="Comma 14 5 4 3 2" xfId="41970"/>
    <cellStyle name="Comma 14 5 4 3 3" xfId="41971"/>
    <cellStyle name="Comma 14 5 4 4" xfId="41972"/>
    <cellStyle name="Comma 14 5 4 4 2" xfId="41973"/>
    <cellStyle name="Comma 14 5 4 5" xfId="41974"/>
    <cellStyle name="Comma 14 5 4 6" xfId="41975"/>
    <cellStyle name="Comma 14 5 5" xfId="41976"/>
    <cellStyle name="Comma 14 5 5 2" xfId="41977"/>
    <cellStyle name="Comma 14 5 5 2 2" xfId="41978"/>
    <cellStyle name="Comma 14 5 5 2 3" xfId="41979"/>
    <cellStyle name="Comma 14 5 5 3" xfId="41980"/>
    <cellStyle name="Comma 14 5 5 3 2" xfId="41981"/>
    <cellStyle name="Comma 14 5 5 4" xfId="41982"/>
    <cellStyle name="Comma 14 5 5 5" xfId="41983"/>
    <cellStyle name="Comma 14 5 6" xfId="41984"/>
    <cellStyle name="Comma 14 5 6 2" xfId="41985"/>
    <cellStyle name="Comma 14 5 6 3" xfId="41986"/>
    <cellStyle name="Comma 14 5 7" xfId="41987"/>
    <cellStyle name="Comma 14 5 7 2" xfId="41988"/>
    <cellStyle name="Comma 14 5 7 3" xfId="41989"/>
    <cellStyle name="Comma 14 5 8" xfId="41990"/>
    <cellStyle name="Comma 14 5 8 2" xfId="41991"/>
    <cellStyle name="Comma 14 5 9" xfId="41992"/>
    <cellStyle name="Comma 14 6" xfId="41993"/>
    <cellStyle name="Comma 14 6 2" xfId="41994"/>
    <cellStyle name="Comma 14 6 2 2" xfId="41995"/>
    <cellStyle name="Comma 14 6 2 2 2" xfId="41996"/>
    <cellStyle name="Comma 14 6 2 2 3" xfId="41997"/>
    <cellStyle name="Comma 14 6 2 3" xfId="41998"/>
    <cellStyle name="Comma 14 6 2 3 2" xfId="41999"/>
    <cellStyle name="Comma 14 6 2 3 3" xfId="42000"/>
    <cellStyle name="Comma 14 6 2 4" xfId="42001"/>
    <cellStyle name="Comma 14 6 2 4 2" xfId="42002"/>
    <cellStyle name="Comma 14 6 2 5" xfId="42003"/>
    <cellStyle name="Comma 14 6 2 6" xfId="42004"/>
    <cellStyle name="Comma 14 6 3" xfId="42005"/>
    <cellStyle name="Comma 14 6 3 2" xfId="42006"/>
    <cellStyle name="Comma 14 6 3 2 2" xfId="42007"/>
    <cellStyle name="Comma 14 6 3 2 3" xfId="42008"/>
    <cellStyle name="Comma 14 6 3 3" xfId="42009"/>
    <cellStyle name="Comma 14 6 3 3 2" xfId="42010"/>
    <cellStyle name="Comma 14 6 3 3 3" xfId="42011"/>
    <cellStyle name="Comma 14 6 3 4" xfId="42012"/>
    <cellStyle name="Comma 14 6 3 4 2" xfId="42013"/>
    <cellStyle name="Comma 14 6 3 5" xfId="42014"/>
    <cellStyle name="Comma 14 6 3 6" xfId="42015"/>
    <cellStyle name="Comma 14 6 4" xfId="42016"/>
    <cellStyle name="Comma 14 6 4 2" xfId="42017"/>
    <cellStyle name="Comma 14 6 4 2 2" xfId="42018"/>
    <cellStyle name="Comma 14 6 4 2 3" xfId="42019"/>
    <cellStyle name="Comma 14 6 4 3" xfId="42020"/>
    <cellStyle name="Comma 14 6 4 3 2" xfId="42021"/>
    <cellStyle name="Comma 14 6 4 4" xfId="42022"/>
    <cellStyle name="Comma 14 6 4 5" xfId="42023"/>
    <cellStyle name="Comma 14 6 5" xfId="42024"/>
    <cellStyle name="Comma 14 6 5 2" xfId="42025"/>
    <cellStyle name="Comma 14 6 5 3" xfId="42026"/>
    <cellStyle name="Comma 14 6 6" xfId="42027"/>
    <cellStyle name="Comma 14 6 6 2" xfId="42028"/>
    <cellStyle name="Comma 14 6 6 3" xfId="42029"/>
    <cellStyle name="Comma 14 6 7" xfId="42030"/>
    <cellStyle name="Comma 14 6 7 2" xfId="42031"/>
    <cellStyle name="Comma 14 6 8" xfId="42032"/>
    <cellStyle name="Comma 14 6 9" xfId="42033"/>
    <cellStyle name="Comma 14 7" xfId="42034"/>
    <cellStyle name="Comma 14 7 2" xfId="42035"/>
    <cellStyle name="Comma 14 7 2 2" xfId="42036"/>
    <cellStyle name="Comma 14 7 2 2 2" xfId="42037"/>
    <cellStyle name="Comma 14 7 2 2 3" xfId="42038"/>
    <cellStyle name="Comma 14 7 2 3" xfId="42039"/>
    <cellStyle name="Comma 14 7 2 3 2" xfId="42040"/>
    <cellStyle name="Comma 14 7 2 3 3" xfId="42041"/>
    <cellStyle name="Comma 14 7 2 4" xfId="42042"/>
    <cellStyle name="Comma 14 7 2 4 2" xfId="42043"/>
    <cellStyle name="Comma 14 7 2 5" xfId="42044"/>
    <cellStyle name="Comma 14 7 2 6" xfId="42045"/>
    <cellStyle name="Comma 14 7 3" xfId="42046"/>
    <cellStyle name="Comma 14 7 3 2" xfId="42047"/>
    <cellStyle name="Comma 14 7 3 2 2" xfId="42048"/>
    <cellStyle name="Comma 14 7 3 2 3" xfId="42049"/>
    <cellStyle name="Comma 14 7 3 3" xfId="42050"/>
    <cellStyle name="Comma 14 7 3 3 2" xfId="42051"/>
    <cellStyle name="Comma 14 7 3 3 3" xfId="42052"/>
    <cellStyle name="Comma 14 7 3 4" xfId="42053"/>
    <cellStyle name="Comma 14 7 3 4 2" xfId="42054"/>
    <cellStyle name="Comma 14 7 3 5" xfId="42055"/>
    <cellStyle name="Comma 14 7 3 6" xfId="42056"/>
    <cellStyle name="Comma 14 7 4" xfId="42057"/>
    <cellStyle name="Comma 14 7 4 2" xfId="42058"/>
    <cellStyle name="Comma 14 7 4 2 2" xfId="42059"/>
    <cellStyle name="Comma 14 7 4 2 3" xfId="42060"/>
    <cellStyle name="Comma 14 7 4 3" xfId="42061"/>
    <cellStyle name="Comma 14 7 4 3 2" xfId="42062"/>
    <cellStyle name="Comma 14 7 4 4" xfId="42063"/>
    <cellStyle name="Comma 14 7 4 5" xfId="42064"/>
    <cellStyle name="Comma 14 7 5" xfId="42065"/>
    <cellStyle name="Comma 14 7 5 2" xfId="42066"/>
    <cellStyle name="Comma 14 7 5 3" xfId="42067"/>
    <cellStyle name="Comma 14 7 6" xfId="42068"/>
    <cellStyle name="Comma 14 7 6 2" xfId="42069"/>
    <cellStyle name="Comma 14 7 6 3" xfId="42070"/>
    <cellStyle name="Comma 14 7 7" xfId="42071"/>
    <cellStyle name="Comma 14 7 7 2" xfId="42072"/>
    <cellStyle name="Comma 14 7 8" xfId="42073"/>
    <cellStyle name="Comma 14 7 9" xfId="42074"/>
    <cellStyle name="Comma 14 8" xfId="42075"/>
    <cellStyle name="Comma 14 8 2" xfId="42076"/>
    <cellStyle name="Comma 14 8 2 2" xfId="42077"/>
    <cellStyle name="Comma 14 8 2 3" xfId="42078"/>
    <cellStyle name="Comma 14 8 3" xfId="42079"/>
    <cellStyle name="Comma 14 8 3 2" xfId="42080"/>
    <cellStyle name="Comma 14 8 3 3" xfId="42081"/>
    <cellStyle name="Comma 14 8 4" xfId="42082"/>
    <cellStyle name="Comma 14 8 4 2" xfId="42083"/>
    <cellStyle name="Comma 14 8 5" xfId="42084"/>
    <cellStyle name="Comma 14 8 6" xfId="42085"/>
    <cellStyle name="Comma 14 9" xfId="42086"/>
    <cellStyle name="Comma 14 9 2" xfId="42087"/>
    <cellStyle name="Comma 14 9 2 2" xfId="42088"/>
    <cellStyle name="Comma 14 9 2 3" xfId="42089"/>
    <cellStyle name="Comma 14 9 3" xfId="42090"/>
    <cellStyle name="Comma 14 9 3 2" xfId="42091"/>
    <cellStyle name="Comma 14 9 3 3" xfId="42092"/>
    <cellStyle name="Comma 14 9 4" xfId="42093"/>
    <cellStyle name="Comma 14 9 4 2" xfId="42094"/>
    <cellStyle name="Comma 14 9 5" xfId="42095"/>
    <cellStyle name="Comma 14 9 6" xfId="42096"/>
    <cellStyle name="Comma 15" xfId="3266"/>
    <cellStyle name="Comma 15 10" xfId="42097"/>
    <cellStyle name="Comma 15 10 2" xfId="42098"/>
    <cellStyle name="Comma 15 10 2 2" xfId="42099"/>
    <cellStyle name="Comma 15 10 2 3" xfId="42100"/>
    <cellStyle name="Comma 15 10 3" xfId="42101"/>
    <cellStyle name="Comma 15 10 3 2" xfId="42102"/>
    <cellStyle name="Comma 15 10 4" xfId="42103"/>
    <cellStyle name="Comma 15 10 5" xfId="42104"/>
    <cellStyle name="Comma 15 11" xfId="42105"/>
    <cellStyle name="Comma 15 11 2" xfId="42106"/>
    <cellStyle name="Comma 15 11 3" xfId="42107"/>
    <cellStyle name="Comma 15 12" xfId="42108"/>
    <cellStyle name="Comma 15 12 2" xfId="42109"/>
    <cellStyle name="Comma 15 12 3" xfId="42110"/>
    <cellStyle name="Comma 15 13" xfId="42111"/>
    <cellStyle name="Comma 15 13 2" xfId="42112"/>
    <cellStyle name="Comma 15 14" xfId="42113"/>
    <cellStyle name="Comma 15 15" xfId="42114"/>
    <cellStyle name="Comma 15 16" xfId="42115"/>
    <cellStyle name="Comma 15 2" xfId="3267"/>
    <cellStyle name="Comma 15 2 10" xfId="42116"/>
    <cellStyle name="Comma 15 2 10 2" xfId="42117"/>
    <cellStyle name="Comma 15 2 10 3" xfId="42118"/>
    <cellStyle name="Comma 15 2 11" xfId="42119"/>
    <cellStyle name="Comma 15 2 11 2" xfId="42120"/>
    <cellStyle name="Comma 15 2 11 3" xfId="42121"/>
    <cellStyle name="Comma 15 2 12" xfId="42122"/>
    <cellStyle name="Comma 15 2 12 2" xfId="42123"/>
    <cellStyle name="Comma 15 2 13" xfId="42124"/>
    <cellStyle name="Comma 15 2 14" xfId="42125"/>
    <cellStyle name="Comma 15 2 15" xfId="42126"/>
    <cellStyle name="Comma 15 2 2" xfId="9463"/>
    <cellStyle name="Comma 15 2 2 10" xfId="42127"/>
    <cellStyle name="Comma 15 2 2 10 2" xfId="42128"/>
    <cellStyle name="Comma 15 2 2 10 3" xfId="42129"/>
    <cellStyle name="Comma 15 2 2 11" xfId="42130"/>
    <cellStyle name="Comma 15 2 2 11 2" xfId="42131"/>
    <cellStyle name="Comma 15 2 2 12" xfId="42132"/>
    <cellStyle name="Comma 15 2 2 13" xfId="42133"/>
    <cellStyle name="Comma 15 2 2 2" xfId="42134"/>
    <cellStyle name="Comma 15 2 2 2 10" xfId="42135"/>
    <cellStyle name="Comma 15 2 2 2 10 2" xfId="42136"/>
    <cellStyle name="Comma 15 2 2 2 11" xfId="42137"/>
    <cellStyle name="Comma 15 2 2 2 12" xfId="42138"/>
    <cellStyle name="Comma 15 2 2 2 2" xfId="42139"/>
    <cellStyle name="Comma 15 2 2 2 2 10" xfId="42140"/>
    <cellStyle name="Comma 15 2 2 2 2 2" xfId="42141"/>
    <cellStyle name="Comma 15 2 2 2 2 2 2" xfId="42142"/>
    <cellStyle name="Comma 15 2 2 2 2 2 2 2" xfId="42143"/>
    <cellStyle name="Comma 15 2 2 2 2 2 2 2 2" xfId="42144"/>
    <cellStyle name="Comma 15 2 2 2 2 2 2 2 3" xfId="42145"/>
    <cellStyle name="Comma 15 2 2 2 2 2 2 3" xfId="42146"/>
    <cellStyle name="Comma 15 2 2 2 2 2 2 3 2" xfId="42147"/>
    <cellStyle name="Comma 15 2 2 2 2 2 2 3 3" xfId="42148"/>
    <cellStyle name="Comma 15 2 2 2 2 2 2 4" xfId="42149"/>
    <cellStyle name="Comma 15 2 2 2 2 2 2 4 2" xfId="42150"/>
    <cellStyle name="Comma 15 2 2 2 2 2 2 5" xfId="42151"/>
    <cellStyle name="Comma 15 2 2 2 2 2 2 6" xfId="42152"/>
    <cellStyle name="Comma 15 2 2 2 2 2 3" xfId="42153"/>
    <cellStyle name="Comma 15 2 2 2 2 2 3 2" xfId="42154"/>
    <cellStyle name="Comma 15 2 2 2 2 2 3 2 2" xfId="42155"/>
    <cellStyle name="Comma 15 2 2 2 2 2 3 2 3" xfId="42156"/>
    <cellStyle name="Comma 15 2 2 2 2 2 3 3" xfId="42157"/>
    <cellStyle name="Comma 15 2 2 2 2 2 3 3 2" xfId="42158"/>
    <cellStyle name="Comma 15 2 2 2 2 2 3 3 3" xfId="42159"/>
    <cellStyle name="Comma 15 2 2 2 2 2 3 4" xfId="42160"/>
    <cellStyle name="Comma 15 2 2 2 2 2 3 4 2" xfId="42161"/>
    <cellStyle name="Comma 15 2 2 2 2 2 3 5" xfId="42162"/>
    <cellStyle name="Comma 15 2 2 2 2 2 3 6" xfId="42163"/>
    <cellStyle name="Comma 15 2 2 2 2 2 4" xfId="42164"/>
    <cellStyle name="Comma 15 2 2 2 2 2 4 2" xfId="42165"/>
    <cellStyle name="Comma 15 2 2 2 2 2 4 2 2" xfId="42166"/>
    <cellStyle name="Comma 15 2 2 2 2 2 4 2 3" xfId="42167"/>
    <cellStyle name="Comma 15 2 2 2 2 2 4 3" xfId="42168"/>
    <cellStyle name="Comma 15 2 2 2 2 2 4 3 2" xfId="42169"/>
    <cellStyle name="Comma 15 2 2 2 2 2 4 4" xfId="42170"/>
    <cellStyle name="Comma 15 2 2 2 2 2 4 5" xfId="42171"/>
    <cellStyle name="Comma 15 2 2 2 2 2 5" xfId="42172"/>
    <cellStyle name="Comma 15 2 2 2 2 2 5 2" xfId="42173"/>
    <cellStyle name="Comma 15 2 2 2 2 2 5 3" xfId="42174"/>
    <cellStyle name="Comma 15 2 2 2 2 2 6" xfId="42175"/>
    <cellStyle name="Comma 15 2 2 2 2 2 6 2" xfId="42176"/>
    <cellStyle name="Comma 15 2 2 2 2 2 6 3" xfId="42177"/>
    <cellStyle name="Comma 15 2 2 2 2 2 7" xfId="42178"/>
    <cellStyle name="Comma 15 2 2 2 2 2 7 2" xfId="42179"/>
    <cellStyle name="Comma 15 2 2 2 2 2 8" xfId="42180"/>
    <cellStyle name="Comma 15 2 2 2 2 2 9" xfId="42181"/>
    <cellStyle name="Comma 15 2 2 2 2 3" xfId="42182"/>
    <cellStyle name="Comma 15 2 2 2 2 3 2" xfId="42183"/>
    <cellStyle name="Comma 15 2 2 2 2 3 2 2" xfId="42184"/>
    <cellStyle name="Comma 15 2 2 2 2 3 2 3" xfId="42185"/>
    <cellStyle name="Comma 15 2 2 2 2 3 3" xfId="42186"/>
    <cellStyle name="Comma 15 2 2 2 2 3 3 2" xfId="42187"/>
    <cellStyle name="Comma 15 2 2 2 2 3 3 3" xfId="42188"/>
    <cellStyle name="Comma 15 2 2 2 2 3 4" xfId="42189"/>
    <cellStyle name="Comma 15 2 2 2 2 3 4 2" xfId="42190"/>
    <cellStyle name="Comma 15 2 2 2 2 3 5" xfId="42191"/>
    <cellStyle name="Comma 15 2 2 2 2 3 6" xfId="42192"/>
    <cellStyle name="Comma 15 2 2 2 2 4" xfId="42193"/>
    <cellStyle name="Comma 15 2 2 2 2 4 2" xfId="42194"/>
    <cellStyle name="Comma 15 2 2 2 2 4 2 2" xfId="42195"/>
    <cellStyle name="Comma 15 2 2 2 2 4 2 3" xfId="42196"/>
    <cellStyle name="Comma 15 2 2 2 2 4 3" xfId="42197"/>
    <cellStyle name="Comma 15 2 2 2 2 4 3 2" xfId="42198"/>
    <cellStyle name="Comma 15 2 2 2 2 4 3 3" xfId="42199"/>
    <cellStyle name="Comma 15 2 2 2 2 4 4" xfId="42200"/>
    <cellStyle name="Comma 15 2 2 2 2 4 4 2" xfId="42201"/>
    <cellStyle name="Comma 15 2 2 2 2 4 5" xfId="42202"/>
    <cellStyle name="Comma 15 2 2 2 2 4 6" xfId="42203"/>
    <cellStyle name="Comma 15 2 2 2 2 5" xfId="42204"/>
    <cellStyle name="Comma 15 2 2 2 2 5 2" xfId="42205"/>
    <cellStyle name="Comma 15 2 2 2 2 5 2 2" xfId="42206"/>
    <cellStyle name="Comma 15 2 2 2 2 5 2 3" xfId="42207"/>
    <cellStyle name="Comma 15 2 2 2 2 5 3" xfId="42208"/>
    <cellStyle name="Comma 15 2 2 2 2 5 3 2" xfId="42209"/>
    <cellStyle name="Comma 15 2 2 2 2 5 4" xfId="42210"/>
    <cellStyle name="Comma 15 2 2 2 2 5 5" xfId="42211"/>
    <cellStyle name="Comma 15 2 2 2 2 6" xfId="42212"/>
    <cellStyle name="Comma 15 2 2 2 2 6 2" xfId="42213"/>
    <cellStyle name="Comma 15 2 2 2 2 6 3" xfId="42214"/>
    <cellStyle name="Comma 15 2 2 2 2 7" xfId="42215"/>
    <cellStyle name="Comma 15 2 2 2 2 7 2" xfId="42216"/>
    <cellStyle name="Comma 15 2 2 2 2 7 3" xfId="42217"/>
    <cellStyle name="Comma 15 2 2 2 2 8" xfId="42218"/>
    <cellStyle name="Comma 15 2 2 2 2 8 2" xfId="42219"/>
    <cellStyle name="Comma 15 2 2 2 2 9" xfId="42220"/>
    <cellStyle name="Comma 15 2 2 2 3" xfId="42221"/>
    <cellStyle name="Comma 15 2 2 2 3 2" xfId="42222"/>
    <cellStyle name="Comma 15 2 2 2 3 2 2" xfId="42223"/>
    <cellStyle name="Comma 15 2 2 2 3 2 2 2" xfId="42224"/>
    <cellStyle name="Comma 15 2 2 2 3 2 2 3" xfId="42225"/>
    <cellStyle name="Comma 15 2 2 2 3 2 3" xfId="42226"/>
    <cellStyle name="Comma 15 2 2 2 3 2 3 2" xfId="42227"/>
    <cellStyle name="Comma 15 2 2 2 3 2 3 3" xfId="42228"/>
    <cellStyle name="Comma 15 2 2 2 3 2 4" xfId="42229"/>
    <cellStyle name="Comma 15 2 2 2 3 2 4 2" xfId="42230"/>
    <cellStyle name="Comma 15 2 2 2 3 2 5" xfId="42231"/>
    <cellStyle name="Comma 15 2 2 2 3 2 6" xfId="42232"/>
    <cellStyle name="Comma 15 2 2 2 3 3" xfId="42233"/>
    <cellStyle name="Comma 15 2 2 2 3 3 2" xfId="42234"/>
    <cellStyle name="Comma 15 2 2 2 3 3 2 2" xfId="42235"/>
    <cellStyle name="Comma 15 2 2 2 3 3 2 3" xfId="42236"/>
    <cellStyle name="Comma 15 2 2 2 3 3 3" xfId="42237"/>
    <cellStyle name="Comma 15 2 2 2 3 3 3 2" xfId="42238"/>
    <cellStyle name="Comma 15 2 2 2 3 3 3 3" xfId="42239"/>
    <cellStyle name="Comma 15 2 2 2 3 3 4" xfId="42240"/>
    <cellStyle name="Comma 15 2 2 2 3 3 4 2" xfId="42241"/>
    <cellStyle name="Comma 15 2 2 2 3 3 5" xfId="42242"/>
    <cellStyle name="Comma 15 2 2 2 3 3 6" xfId="42243"/>
    <cellStyle name="Comma 15 2 2 2 3 4" xfId="42244"/>
    <cellStyle name="Comma 15 2 2 2 3 4 2" xfId="42245"/>
    <cellStyle name="Comma 15 2 2 2 3 4 2 2" xfId="42246"/>
    <cellStyle name="Comma 15 2 2 2 3 4 2 3" xfId="42247"/>
    <cellStyle name="Comma 15 2 2 2 3 4 3" xfId="42248"/>
    <cellStyle name="Comma 15 2 2 2 3 4 3 2" xfId="42249"/>
    <cellStyle name="Comma 15 2 2 2 3 4 4" xfId="42250"/>
    <cellStyle name="Comma 15 2 2 2 3 4 5" xfId="42251"/>
    <cellStyle name="Comma 15 2 2 2 3 5" xfId="42252"/>
    <cellStyle name="Comma 15 2 2 2 3 5 2" xfId="42253"/>
    <cellStyle name="Comma 15 2 2 2 3 5 3" xfId="42254"/>
    <cellStyle name="Comma 15 2 2 2 3 6" xfId="42255"/>
    <cellStyle name="Comma 15 2 2 2 3 6 2" xfId="42256"/>
    <cellStyle name="Comma 15 2 2 2 3 6 3" xfId="42257"/>
    <cellStyle name="Comma 15 2 2 2 3 7" xfId="42258"/>
    <cellStyle name="Comma 15 2 2 2 3 7 2" xfId="42259"/>
    <cellStyle name="Comma 15 2 2 2 3 8" xfId="42260"/>
    <cellStyle name="Comma 15 2 2 2 3 9" xfId="42261"/>
    <cellStyle name="Comma 15 2 2 2 4" xfId="42262"/>
    <cellStyle name="Comma 15 2 2 2 4 2" xfId="42263"/>
    <cellStyle name="Comma 15 2 2 2 4 2 2" xfId="42264"/>
    <cellStyle name="Comma 15 2 2 2 4 2 2 2" xfId="42265"/>
    <cellStyle name="Comma 15 2 2 2 4 2 2 3" xfId="42266"/>
    <cellStyle name="Comma 15 2 2 2 4 2 3" xfId="42267"/>
    <cellStyle name="Comma 15 2 2 2 4 2 3 2" xfId="42268"/>
    <cellStyle name="Comma 15 2 2 2 4 2 3 3" xfId="42269"/>
    <cellStyle name="Comma 15 2 2 2 4 2 4" xfId="42270"/>
    <cellStyle name="Comma 15 2 2 2 4 2 4 2" xfId="42271"/>
    <cellStyle name="Comma 15 2 2 2 4 2 5" xfId="42272"/>
    <cellStyle name="Comma 15 2 2 2 4 2 6" xfId="42273"/>
    <cellStyle name="Comma 15 2 2 2 4 3" xfId="42274"/>
    <cellStyle name="Comma 15 2 2 2 4 3 2" xfId="42275"/>
    <cellStyle name="Comma 15 2 2 2 4 3 2 2" xfId="42276"/>
    <cellStyle name="Comma 15 2 2 2 4 3 2 3" xfId="42277"/>
    <cellStyle name="Comma 15 2 2 2 4 3 3" xfId="42278"/>
    <cellStyle name="Comma 15 2 2 2 4 3 3 2" xfId="42279"/>
    <cellStyle name="Comma 15 2 2 2 4 3 3 3" xfId="42280"/>
    <cellStyle name="Comma 15 2 2 2 4 3 4" xfId="42281"/>
    <cellStyle name="Comma 15 2 2 2 4 3 4 2" xfId="42282"/>
    <cellStyle name="Comma 15 2 2 2 4 3 5" xfId="42283"/>
    <cellStyle name="Comma 15 2 2 2 4 3 6" xfId="42284"/>
    <cellStyle name="Comma 15 2 2 2 4 4" xfId="42285"/>
    <cellStyle name="Comma 15 2 2 2 4 4 2" xfId="42286"/>
    <cellStyle name="Comma 15 2 2 2 4 4 2 2" xfId="42287"/>
    <cellStyle name="Comma 15 2 2 2 4 4 2 3" xfId="42288"/>
    <cellStyle name="Comma 15 2 2 2 4 4 3" xfId="42289"/>
    <cellStyle name="Comma 15 2 2 2 4 4 3 2" xfId="42290"/>
    <cellStyle name="Comma 15 2 2 2 4 4 4" xfId="42291"/>
    <cellStyle name="Comma 15 2 2 2 4 4 5" xfId="42292"/>
    <cellStyle name="Comma 15 2 2 2 4 5" xfId="42293"/>
    <cellStyle name="Comma 15 2 2 2 4 5 2" xfId="42294"/>
    <cellStyle name="Comma 15 2 2 2 4 5 3" xfId="42295"/>
    <cellStyle name="Comma 15 2 2 2 4 6" xfId="42296"/>
    <cellStyle name="Comma 15 2 2 2 4 6 2" xfId="42297"/>
    <cellStyle name="Comma 15 2 2 2 4 6 3" xfId="42298"/>
    <cellStyle name="Comma 15 2 2 2 4 7" xfId="42299"/>
    <cellStyle name="Comma 15 2 2 2 4 7 2" xfId="42300"/>
    <cellStyle name="Comma 15 2 2 2 4 8" xfId="42301"/>
    <cellStyle name="Comma 15 2 2 2 4 9" xfId="42302"/>
    <cellStyle name="Comma 15 2 2 2 5" xfId="42303"/>
    <cellStyle name="Comma 15 2 2 2 5 2" xfId="42304"/>
    <cellStyle name="Comma 15 2 2 2 5 2 2" xfId="42305"/>
    <cellStyle name="Comma 15 2 2 2 5 2 3" xfId="42306"/>
    <cellStyle name="Comma 15 2 2 2 5 3" xfId="42307"/>
    <cellStyle name="Comma 15 2 2 2 5 3 2" xfId="42308"/>
    <cellStyle name="Comma 15 2 2 2 5 3 3" xfId="42309"/>
    <cellStyle name="Comma 15 2 2 2 5 4" xfId="42310"/>
    <cellStyle name="Comma 15 2 2 2 5 4 2" xfId="42311"/>
    <cellStyle name="Comma 15 2 2 2 5 5" xfId="42312"/>
    <cellStyle name="Comma 15 2 2 2 5 6" xfId="42313"/>
    <cellStyle name="Comma 15 2 2 2 6" xfId="42314"/>
    <cellStyle name="Comma 15 2 2 2 6 2" xfId="42315"/>
    <cellStyle name="Comma 15 2 2 2 6 2 2" xfId="42316"/>
    <cellStyle name="Comma 15 2 2 2 6 2 3" xfId="42317"/>
    <cellStyle name="Comma 15 2 2 2 6 3" xfId="42318"/>
    <cellStyle name="Comma 15 2 2 2 6 3 2" xfId="42319"/>
    <cellStyle name="Comma 15 2 2 2 6 3 3" xfId="42320"/>
    <cellStyle name="Comma 15 2 2 2 6 4" xfId="42321"/>
    <cellStyle name="Comma 15 2 2 2 6 4 2" xfId="42322"/>
    <cellStyle name="Comma 15 2 2 2 6 5" xfId="42323"/>
    <cellStyle name="Comma 15 2 2 2 6 6" xfId="42324"/>
    <cellStyle name="Comma 15 2 2 2 7" xfId="42325"/>
    <cellStyle name="Comma 15 2 2 2 7 2" xfId="42326"/>
    <cellStyle name="Comma 15 2 2 2 7 2 2" xfId="42327"/>
    <cellStyle name="Comma 15 2 2 2 7 2 3" xfId="42328"/>
    <cellStyle name="Comma 15 2 2 2 7 3" xfId="42329"/>
    <cellStyle name="Comma 15 2 2 2 7 3 2" xfId="42330"/>
    <cellStyle name="Comma 15 2 2 2 7 4" xfId="42331"/>
    <cellStyle name="Comma 15 2 2 2 7 5" xfId="42332"/>
    <cellStyle name="Comma 15 2 2 2 8" xfId="42333"/>
    <cellStyle name="Comma 15 2 2 2 8 2" xfId="42334"/>
    <cellStyle name="Comma 15 2 2 2 8 3" xfId="42335"/>
    <cellStyle name="Comma 15 2 2 2 9" xfId="42336"/>
    <cellStyle name="Comma 15 2 2 2 9 2" xfId="42337"/>
    <cellStyle name="Comma 15 2 2 2 9 3" xfId="42338"/>
    <cellStyle name="Comma 15 2 2 3" xfId="42339"/>
    <cellStyle name="Comma 15 2 2 3 10" xfId="42340"/>
    <cellStyle name="Comma 15 2 2 3 2" xfId="42341"/>
    <cellStyle name="Comma 15 2 2 3 2 2" xfId="42342"/>
    <cellStyle name="Comma 15 2 2 3 2 2 2" xfId="42343"/>
    <cellStyle name="Comma 15 2 2 3 2 2 2 2" xfId="42344"/>
    <cellStyle name="Comma 15 2 2 3 2 2 2 3" xfId="42345"/>
    <cellStyle name="Comma 15 2 2 3 2 2 3" xfId="42346"/>
    <cellStyle name="Comma 15 2 2 3 2 2 3 2" xfId="42347"/>
    <cellStyle name="Comma 15 2 2 3 2 2 3 3" xfId="42348"/>
    <cellStyle name="Comma 15 2 2 3 2 2 4" xfId="42349"/>
    <cellStyle name="Comma 15 2 2 3 2 2 4 2" xfId="42350"/>
    <cellStyle name="Comma 15 2 2 3 2 2 5" xfId="42351"/>
    <cellStyle name="Comma 15 2 2 3 2 2 6" xfId="42352"/>
    <cellStyle name="Comma 15 2 2 3 2 3" xfId="42353"/>
    <cellStyle name="Comma 15 2 2 3 2 3 2" xfId="42354"/>
    <cellStyle name="Comma 15 2 2 3 2 3 2 2" xfId="42355"/>
    <cellStyle name="Comma 15 2 2 3 2 3 2 3" xfId="42356"/>
    <cellStyle name="Comma 15 2 2 3 2 3 3" xfId="42357"/>
    <cellStyle name="Comma 15 2 2 3 2 3 3 2" xfId="42358"/>
    <cellStyle name="Comma 15 2 2 3 2 3 3 3" xfId="42359"/>
    <cellStyle name="Comma 15 2 2 3 2 3 4" xfId="42360"/>
    <cellStyle name="Comma 15 2 2 3 2 3 4 2" xfId="42361"/>
    <cellStyle name="Comma 15 2 2 3 2 3 5" xfId="42362"/>
    <cellStyle name="Comma 15 2 2 3 2 3 6" xfId="42363"/>
    <cellStyle name="Comma 15 2 2 3 2 4" xfId="42364"/>
    <cellStyle name="Comma 15 2 2 3 2 4 2" xfId="42365"/>
    <cellStyle name="Comma 15 2 2 3 2 4 2 2" xfId="42366"/>
    <cellStyle name="Comma 15 2 2 3 2 4 2 3" xfId="42367"/>
    <cellStyle name="Comma 15 2 2 3 2 4 3" xfId="42368"/>
    <cellStyle name="Comma 15 2 2 3 2 4 3 2" xfId="42369"/>
    <cellStyle name="Comma 15 2 2 3 2 4 4" xfId="42370"/>
    <cellStyle name="Comma 15 2 2 3 2 4 5" xfId="42371"/>
    <cellStyle name="Comma 15 2 2 3 2 5" xfId="42372"/>
    <cellStyle name="Comma 15 2 2 3 2 5 2" xfId="42373"/>
    <cellStyle name="Comma 15 2 2 3 2 5 3" xfId="42374"/>
    <cellStyle name="Comma 15 2 2 3 2 6" xfId="42375"/>
    <cellStyle name="Comma 15 2 2 3 2 6 2" xfId="42376"/>
    <cellStyle name="Comma 15 2 2 3 2 6 3" xfId="42377"/>
    <cellStyle name="Comma 15 2 2 3 2 7" xfId="42378"/>
    <cellStyle name="Comma 15 2 2 3 2 7 2" xfId="42379"/>
    <cellStyle name="Comma 15 2 2 3 2 8" xfId="42380"/>
    <cellStyle name="Comma 15 2 2 3 2 9" xfId="42381"/>
    <cellStyle name="Comma 15 2 2 3 3" xfId="42382"/>
    <cellStyle name="Comma 15 2 2 3 3 2" xfId="42383"/>
    <cellStyle name="Comma 15 2 2 3 3 2 2" xfId="42384"/>
    <cellStyle name="Comma 15 2 2 3 3 2 3" xfId="42385"/>
    <cellStyle name="Comma 15 2 2 3 3 3" xfId="42386"/>
    <cellStyle name="Comma 15 2 2 3 3 3 2" xfId="42387"/>
    <cellStyle name="Comma 15 2 2 3 3 3 3" xfId="42388"/>
    <cellStyle name="Comma 15 2 2 3 3 4" xfId="42389"/>
    <cellStyle name="Comma 15 2 2 3 3 4 2" xfId="42390"/>
    <cellStyle name="Comma 15 2 2 3 3 5" xfId="42391"/>
    <cellStyle name="Comma 15 2 2 3 3 6" xfId="42392"/>
    <cellStyle name="Comma 15 2 2 3 4" xfId="42393"/>
    <cellStyle name="Comma 15 2 2 3 4 2" xfId="42394"/>
    <cellStyle name="Comma 15 2 2 3 4 2 2" xfId="42395"/>
    <cellStyle name="Comma 15 2 2 3 4 2 3" xfId="42396"/>
    <cellStyle name="Comma 15 2 2 3 4 3" xfId="42397"/>
    <cellStyle name="Comma 15 2 2 3 4 3 2" xfId="42398"/>
    <cellStyle name="Comma 15 2 2 3 4 3 3" xfId="42399"/>
    <cellStyle name="Comma 15 2 2 3 4 4" xfId="42400"/>
    <cellStyle name="Comma 15 2 2 3 4 4 2" xfId="42401"/>
    <cellStyle name="Comma 15 2 2 3 4 5" xfId="42402"/>
    <cellStyle name="Comma 15 2 2 3 4 6" xfId="42403"/>
    <cellStyle name="Comma 15 2 2 3 5" xfId="42404"/>
    <cellStyle name="Comma 15 2 2 3 5 2" xfId="42405"/>
    <cellStyle name="Comma 15 2 2 3 5 2 2" xfId="42406"/>
    <cellStyle name="Comma 15 2 2 3 5 2 3" xfId="42407"/>
    <cellStyle name="Comma 15 2 2 3 5 3" xfId="42408"/>
    <cellStyle name="Comma 15 2 2 3 5 3 2" xfId="42409"/>
    <cellStyle name="Comma 15 2 2 3 5 4" xfId="42410"/>
    <cellStyle name="Comma 15 2 2 3 5 5" xfId="42411"/>
    <cellStyle name="Comma 15 2 2 3 6" xfId="42412"/>
    <cellStyle name="Comma 15 2 2 3 6 2" xfId="42413"/>
    <cellStyle name="Comma 15 2 2 3 6 3" xfId="42414"/>
    <cellStyle name="Comma 15 2 2 3 7" xfId="42415"/>
    <cellStyle name="Comma 15 2 2 3 7 2" xfId="42416"/>
    <cellStyle name="Comma 15 2 2 3 7 3" xfId="42417"/>
    <cellStyle name="Comma 15 2 2 3 8" xfId="42418"/>
    <cellStyle name="Comma 15 2 2 3 8 2" xfId="42419"/>
    <cellStyle name="Comma 15 2 2 3 9" xfId="42420"/>
    <cellStyle name="Comma 15 2 2 4" xfId="42421"/>
    <cellStyle name="Comma 15 2 2 4 2" xfId="42422"/>
    <cellStyle name="Comma 15 2 2 4 2 2" xfId="42423"/>
    <cellStyle name="Comma 15 2 2 4 2 2 2" xfId="42424"/>
    <cellStyle name="Comma 15 2 2 4 2 2 3" xfId="42425"/>
    <cellStyle name="Comma 15 2 2 4 2 3" xfId="42426"/>
    <cellStyle name="Comma 15 2 2 4 2 3 2" xfId="42427"/>
    <cellStyle name="Comma 15 2 2 4 2 3 3" xfId="42428"/>
    <cellStyle name="Comma 15 2 2 4 2 4" xfId="42429"/>
    <cellStyle name="Comma 15 2 2 4 2 4 2" xfId="42430"/>
    <cellStyle name="Comma 15 2 2 4 2 5" xfId="42431"/>
    <cellStyle name="Comma 15 2 2 4 2 6" xfId="42432"/>
    <cellStyle name="Comma 15 2 2 4 3" xfId="42433"/>
    <cellStyle name="Comma 15 2 2 4 3 2" xfId="42434"/>
    <cellStyle name="Comma 15 2 2 4 3 2 2" xfId="42435"/>
    <cellStyle name="Comma 15 2 2 4 3 2 3" xfId="42436"/>
    <cellStyle name="Comma 15 2 2 4 3 3" xfId="42437"/>
    <cellStyle name="Comma 15 2 2 4 3 3 2" xfId="42438"/>
    <cellStyle name="Comma 15 2 2 4 3 3 3" xfId="42439"/>
    <cellStyle name="Comma 15 2 2 4 3 4" xfId="42440"/>
    <cellStyle name="Comma 15 2 2 4 3 4 2" xfId="42441"/>
    <cellStyle name="Comma 15 2 2 4 3 5" xfId="42442"/>
    <cellStyle name="Comma 15 2 2 4 3 6" xfId="42443"/>
    <cellStyle name="Comma 15 2 2 4 4" xfId="42444"/>
    <cellStyle name="Comma 15 2 2 4 4 2" xfId="42445"/>
    <cellStyle name="Comma 15 2 2 4 4 2 2" xfId="42446"/>
    <cellStyle name="Comma 15 2 2 4 4 2 3" xfId="42447"/>
    <cellStyle name="Comma 15 2 2 4 4 3" xfId="42448"/>
    <cellStyle name="Comma 15 2 2 4 4 3 2" xfId="42449"/>
    <cellStyle name="Comma 15 2 2 4 4 4" xfId="42450"/>
    <cellStyle name="Comma 15 2 2 4 4 5" xfId="42451"/>
    <cellStyle name="Comma 15 2 2 4 5" xfId="42452"/>
    <cellStyle name="Comma 15 2 2 4 5 2" xfId="42453"/>
    <cellStyle name="Comma 15 2 2 4 5 3" xfId="42454"/>
    <cellStyle name="Comma 15 2 2 4 6" xfId="42455"/>
    <cellStyle name="Comma 15 2 2 4 6 2" xfId="42456"/>
    <cellStyle name="Comma 15 2 2 4 6 3" xfId="42457"/>
    <cellStyle name="Comma 15 2 2 4 7" xfId="42458"/>
    <cellStyle name="Comma 15 2 2 4 7 2" xfId="42459"/>
    <cellStyle name="Comma 15 2 2 4 8" xfId="42460"/>
    <cellStyle name="Comma 15 2 2 4 9" xfId="42461"/>
    <cellStyle name="Comma 15 2 2 5" xfId="42462"/>
    <cellStyle name="Comma 15 2 2 5 2" xfId="42463"/>
    <cellStyle name="Comma 15 2 2 5 2 2" xfId="42464"/>
    <cellStyle name="Comma 15 2 2 5 2 2 2" xfId="42465"/>
    <cellStyle name="Comma 15 2 2 5 2 2 3" xfId="42466"/>
    <cellStyle name="Comma 15 2 2 5 2 3" xfId="42467"/>
    <cellStyle name="Comma 15 2 2 5 2 3 2" xfId="42468"/>
    <cellStyle name="Comma 15 2 2 5 2 3 3" xfId="42469"/>
    <cellStyle name="Comma 15 2 2 5 2 4" xfId="42470"/>
    <cellStyle name="Comma 15 2 2 5 2 4 2" xfId="42471"/>
    <cellStyle name="Comma 15 2 2 5 2 5" xfId="42472"/>
    <cellStyle name="Comma 15 2 2 5 2 6" xfId="42473"/>
    <cellStyle name="Comma 15 2 2 5 3" xfId="42474"/>
    <cellStyle name="Comma 15 2 2 5 3 2" xfId="42475"/>
    <cellStyle name="Comma 15 2 2 5 3 2 2" xfId="42476"/>
    <cellStyle name="Comma 15 2 2 5 3 2 3" xfId="42477"/>
    <cellStyle name="Comma 15 2 2 5 3 3" xfId="42478"/>
    <cellStyle name="Comma 15 2 2 5 3 3 2" xfId="42479"/>
    <cellStyle name="Comma 15 2 2 5 3 3 3" xfId="42480"/>
    <cellStyle name="Comma 15 2 2 5 3 4" xfId="42481"/>
    <cellStyle name="Comma 15 2 2 5 3 4 2" xfId="42482"/>
    <cellStyle name="Comma 15 2 2 5 3 5" xfId="42483"/>
    <cellStyle name="Comma 15 2 2 5 3 6" xfId="42484"/>
    <cellStyle name="Comma 15 2 2 5 4" xfId="42485"/>
    <cellStyle name="Comma 15 2 2 5 4 2" xfId="42486"/>
    <cellStyle name="Comma 15 2 2 5 4 2 2" xfId="42487"/>
    <cellStyle name="Comma 15 2 2 5 4 2 3" xfId="42488"/>
    <cellStyle name="Comma 15 2 2 5 4 3" xfId="42489"/>
    <cellStyle name="Comma 15 2 2 5 4 3 2" xfId="42490"/>
    <cellStyle name="Comma 15 2 2 5 4 4" xfId="42491"/>
    <cellStyle name="Comma 15 2 2 5 4 5" xfId="42492"/>
    <cellStyle name="Comma 15 2 2 5 5" xfId="42493"/>
    <cellStyle name="Comma 15 2 2 5 5 2" xfId="42494"/>
    <cellStyle name="Comma 15 2 2 5 5 3" xfId="42495"/>
    <cellStyle name="Comma 15 2 2 5 6" xfId="42496"/>
    <cellStyle name="Comma 15 2 2 5 6 2" xfId="42497"/>
    <cellStyle name="Comma 15 2 2 5 6 3" xfId="42498"/>
    <cellStyle name="Comma 15 2 2 5 7" xfId="42499"/>
    <cellStyle name="Comma 15 2 2 5 7 2" xfId="42500"/>
    <cellStyle name="Comma 15 2 2 5 8" xfId="42501"/>
    <cellStyle name="Comma 15 2 2 5 9" xfId="42502"/>
    <cellStyle name="Comma 15 2 2 6" xfId="42503"/>
    <cellStyle name="Comma 15 2 2 6 2" xfId="42504"/>
    <cellStyle name="Comma 15 2 2 6 2 2" xfId="42505"/>
    <cellStyle name="Comma 15 2 2 6 2 3" xfId="42506"/>
    <cellStyle name="Comma 15 2 2 6 3" xfId="42507"/>
    <cellStyle name="Comma 15 2 2 6 3 2" xfId="42508"/>
    <cellStyle name="Comma 15 2 2 6 3 3" xfId="42509"/>
    <cellStyle name="Comma 15 2 2 6 4" xfId="42510"/>
    <cellStyle name="Comma 15 2 2 6 4 2" xfId="42511"/>
    <cellStyle name="Comma 15 2 2 6 5" xfId="42512"/>
    <cellStyle name="Comma 15 2 2 6 6" xfId="42513"/>
    <cellStyle name="Comma 15 2 2 7" xfId="42514"/>
    <cellStyle name="Comma 15 2 2 7 2" xfId="42515"/>
    <cellStyle name="Comma 15 2 2 7 2 2" xfId="42516"/>
    <cellStyle name="Comma 15 2 2 7 2 3" xfId="42517"/>
    <cellStyle name="Comma 15 2 2 7 3" xfId="42518"/>
    <cellStyle name="Comma 15 2 2 7 3 2" xfId="42519"/>
    <cellStyle name="Comma 15 2 2 7 3 3" xfId="42520"/>
    <cellStyle name="Comma 15 2 2 7 4" xfId="42521"/>
    <cellStyle name="Comma 15 2 2 7 4 2" xfId="42522"/>
    <cellStyle name="Comma 15 2 2 7 5" xfId="42523"/>
    <cellStyle name="Comma 15 2 2 7 6" xfId="42524"/>
    <cellStyle name="Comma 15 2 2 8" xfId="42525"/>
    <cellStyle name="Comma 15 2 2 8 2" xfId="42526"/>
    <cellStyle name="Comma 15 2 2 8 2 2" xfId="42527"/>
    <cellStyle name="Comma 15 2 2 8 2 3" xfId="42528"/>
    <cellStyle name="Comma 15 2 2 8 3" xfId="42529"/>
    <cellStyle name="Comma 15 2 2 8 3 2" xfId="42530"/>
    <cellStyle name="Comma 15 2 2 8 4" xfId="42531"/>
    <cellStyle name="Comma 15 2 2 8 5" xfId="42532"/>
    <cellStyle name="Comma 15 2 2 9" xfId="42533"/>
    <cellStyle name="Comma 15 2 2 9 2" xfId="42534"/>
    <cellStyle name="Comma 15 2 2 9 3" xfId="42535"/>
    <cellStyle name="Comma 15 2 3" xfId="42536"/>
    <cellStyle name="Comma 15 2 3 10" xfId="42537"/>
    <cellStyle name="Comma 15 2 3 10 2" xfId="42538"/>
    <cellStyle name="Comma 15 2 3 11" xfId="42539"/>
    <cellStyle name="Comma 15 2 3 12" xfId="42540"/>
    <cellStyle name="Comma 15 2 3 2" xfId="42541"/>
    <cellStyle name="Comma 15 2 3 2 10" xfId="42542"/>
    <cellStyle name="Comma 15 2 3 2 2" xfId="42543"/>
    <cellStyle name="Comma 15 2 3 2 2 2" xfId="42544"/>
    <cellStyle name="Comma 15 2 3 2 2 2 2" xfId="42545"/>
    <cellStyle name="Comma 15 2 3 2 2 2 2 2" xfId="42546"/>
    <cellStyle name="Comma 15 2 3 2 2 2 2 3" xfId="42547"/>
    <cellStyle name="Comma 15 2 3 2 2 2 3" xfId="42548"/>
    <cellStyle name="Comma 15 2 3 2 2 2 3 2" xfId="42549"/>
    <cellStyle name="Comma 15 2 3 2 2 2 3 3" xfId="42550"/>
    <cellStyle name="Comma 15 2 3 2 2 2 4" xfId="42551"/>
    <cellStyle name="Comma 15 2 3 2 2 2 4 2" xfId="42552"/>
    <cellStyle name="Comma 15 2 3 2 2 2 5" xfId="42553"/>
    <cellStyle name="Comma 15 2 3 2 2 2 6" xfId="42554"/>
    <cellStyle name="Comma 15 2 3 2 2 3" xfId="42555"/>
    <cellStyle name="Comma 15 2 3 2 2 3 2" xfId="42556"/>
    <cellStyle name="Comma 15 2 3 2 2 3 2 2" xfId="42557"/>
    <cellStyle name="Comma 15 2 3 2 2 3 2 3" xfId="42558"/>
    <cellStyle name="Comma 15 2 3 2 2 3 3" xfId="42559"/>
    <cellStyle name="Comma 15 2 3 2 2 3 3 2" xfId="42560"/>
    <cellStyle name="Comma 15 2 3 2 2 3 3 3" xfId="42561"/>
    <cellStyle name="Comma 15 2 3 2 2 3 4" xfId="42562"/>
    <cellStyle name="Comma 15 2 3 2 2 3 4 2" xfId="42563"/>
    <cellStyle name="Comma 15 2 3 2 2 3 5" xfId="42564"/>
    <cellStyle name="Comma 15 2 3 2 2 3 6" xfId="42565"/>
    <cellStyle name="Comma 15 2 3 2 2 4" xfId="42566"/>
    <cellStyle name="Comma 15 2 3 2 2 4 2" xfId="42567"/>
    <cellStyle name="Comma 15 2 3 2 2 4 2 2" xfId="42568"/>
    <cellStyle name="Comma 15 2 3 2 2 4 2 3" xfId="42569"/>
    <cellStyle name="Comma 15 2 3 2 2 4 3" xfId="42570"/>
    <cellStyle name="Comma 15 2 3 2 2 4 3 2" xfId="42571"/>
    <cellStyle name="Comma 15 2 3 2 2 4 4" xfId="42572"/>
    <cellStyle name="Comma 15 2 3 2 2 4 5" xfId="42573"/>
    <cellStyle name="Comma 15 2 3 2 2 5" xfId="42574"/>
    <cellStyle name="Comma 15 2 3 2 2 5 2" xfId="42575"/>
    <cellStyle name="Comma 15 2 3 2 2 5 3" xfId="42576"/>
    <cellStyle name="Comma 15 2 3 2 2 6" xfId="42577"/>
    <cellStyle name="Comma 15 2 3 2 2 6 2" xfId="42578"/>
    <cellStyle name="Comma 15 2 3 2 2 6 3" xfId="42579"/>
    <cellStyle name="Comma 15 2 3 2 2 7" xfId="42580"/>
    <cellStyle name="Comma 15 2 3 2 2 7 2" xfId="42581"/>
    <cellStyle name="Comma 15 2 3 2 2 8" xfId="42582"/>
    <cellStyle name="Comma 15 2 3 2 2 9" xfId="42583"/>
    <cellStyle name="Comma 15 2 3 2 3" xfId="42584"/>
    <cellStyle name="Comma 15 2 3 2 3 2" xfId="42585"/>
    <cellStyle name="Comma 15 2 3 2 3 2 2" xfId="42586"/>
    <cellStyle name="Comma 15 2 3 2 3 2 3" xfId="42587"/>
    <cellStyle name="Comma 15 2 3 2 3 3" xfId="42588"/>
    <cellStyle name="Comma 15 2 3 2 3 3 2" xfId="42589"/>
    <cellStyle name="Comma 15 2 3 2 3 3 3" xfId="42590"/>
    <cellStyle name="Comma 15 2 3 2 3 4" xfId="42591"/>
    <cellStyle name="Comma 15 2 3 2 3 4 2" xfId="42592"/>
    <cellStyle name="Comma 15 2 3 2 3 5" xfId="42593"/>
    <cellStyle name="Comma 15 2 3 2 3 6" xfId="42594"/>
    <cellStyle name="Comma 15 2 3 2 4" xfId="42595"/>
    <cellStyle name="Comma 15 2 3 2 4 2" xfId="42596"/>
    <cellStyle name="Comma 15 2 3 2 4 2 2" xfId="42597"/>
    <cellStyle name="Comma 15 2 3 2 4 2 3" xfId="42598"/>
    <cellStyle name="Comma 15 2 3 2 4 3" xfId="42599"/>
    <cellStyle name="Comma 15 2 3 2 4 3 2" xfId="42600"/>
    <cellStyle name="Comma 15 2 3 2 4 3 3" xfId="42601"/>
    <cellStyle name="Comma 15 2 3 2 4 4" xfId="42602"/>
    <cellStyle name="Comma 15 2 3 2 4 4 2" xfId="42603"/>
    <cellStyle name="Comma 15 2 3 2 4 5" xfId="42604"/>
    <cellStyle name="Comma 15 2 3 2 4 6" xfId="42605"/>
    <cellStyle name="Comma 15 2 3 2 5" xfId="42606"/>
    <cellStyle name="Comma 15 2 3 2 5 2" xfId="42607"/>
    <cellStyle name="Comma 15 2 3 2 5 2 2" xfId="42608"/>
    <cellStyle name="Comma 15 2 3 2 5 2 3" xfId="42609"/>
    <cellStyle name="Comma 15 2 3 2 5 3" xfId="42610"/>
    <cellStyle name="Comma 15 2 3 2 5 3 2" xfId="42611"/>
    <cellStyle name="Comma 15 2 3 2 5 4" xfId="42612"/>
    <cellStyle name="Comma 15 2 3 2 5 5" xfId="42613"/>
    <cellStyle name="Comma 15 2 3 2 6" xfId="42614"/>
    <cellStyle name="Comma 15 2 3 2 6 2" xfId="42615"/>
    <cellStyle name="Comma 15 2 3 2 6 3" xfId="42616"/>
    <cellStyle name="Comma 15 2 3 2 7" xfId="42617"/>
    <cellStyle name="Comma 15 2 3 2 7 2" xfId="42618"/>
    <cellStyle name="Comma 15 2 3 2 7 3" xfId="42619"/>
    <cellStyle name="Comma 15 2 3 2 8" xfId="42620"/>
    <cellStyle name="Comma 15 2 3 2 8 2" xfId="42621"/>
    <cellStyle name="Comma 15 2 3 2 9" xfId="42622"/>
    <cellStyle name="Comma 15 2 3 3" xfId="42623"/>
    <cellStyle name="Comma 15 2 3 3 2" xfId="42624"/>
    <cellStyle name="Comma 15 2 3 3 2 2" xfId="42625"/>
    <cellStyle name="Comma 15 2 3 3 2 2 2" xfId="42626"/>
    <cellStyle name="Comma 15 2 3 3 2 2 3" xfId="42627"/>
    <cellStyle name="Comma 15 2 3 3 2 3" xfId="42628"/>
    <cellStyle name="Comma 15 2 3 3 2 3 2" xfId="42629"/>
    <cellStyle name="Comma 15 2 3 3 2 3 3" xfId="42630"/>
    <cellStyle name="Comma 15 2 3 3 2 4" xfId="42631"/>
    <cellStyle name="Comma 15 2 3 3 2 4 2" xfId="42632"/>
    <cellStyle name="Comma 15 2 3 3 2 5" xfId="42633"/>
    <cellStyle name="Comma 15 2 3 3 2 6" xfId="42634"/>
    <cellStyle name="Comma 15 2 3 3 3" xfId="42635"/>
    <cellStyle name="Comma 15 2 3 3 3 2" xfId="42636"/>
    <cellStyle name="Comma 15 2 3 3 3 2 2" xfId="42637"/>
    <cellStyle name="Comma 15 2 3 3 3 2 3" xfId="42638"/>
    <cellStyle name="Comma 15 2 3 3 3 3" xfId="42639"/>
    <cellStyle name="Comma 15 2 3 3 3 3 2" xfId="42640"/>
    <cellStyle name="Comma 15 2 3 3 3 3 3" xfId="42641"/>
    <cellStyle name="Comma 15 2 3 3 3 4" xfId="42642"/>
    <cellStyle name="Comma 15 2 3 3 3 4 2" xfId="42643"/>
    <cellStyle name="Comma 15 2 3 3 3 5" xfId="42644"/>
    <cellStyle name="Comma 15 2 3 3 3 6" xfId="42645"/>
    <cellStyle name="Comma 15 2 3 3 4" xfId="42646"/>
    <cellStyle name="Comma 15 2 3 3 4 2" xfId="42647"/>
    <cellStyle name="Comma 15 2 3 3 4 2 2" xfId="42648"/>
    <cellStyle name="Comma 15 2 3 3 4 2 3" xfId="42649"/>
    <cellStyle name="Comma 15 2 3 3 4 3" xfId="42650"/>
    <cellStyle name="Comma 15 2 3 3 4 3 2" xfId="42651"/>
    <cellStyle name="Comma 15 2 3 3 4 4" xfId="42652"/>
    <cellStyle name="Comma 15 2 3 3 4 5" xfId="42653"/>
    <cellStyle name="Comma 15 2 3 3 5" xfId="42654"/>
    <cellStyle name="Comma 15 2 3 3 5 2" xfId="42655"/>
    <cellStyle name="Comma 15 2 3 3 5 3" xfId="42656"/>
    <cellStyle name="Comma 15 2 3 3 6" xfId="42657"/>
    <cellStyle name="Comma 15 2 3 3 6 2" xfId="42658"/>
    <cellStyle name="Comma 15 2 3 3 6 3" xfId="42659"/>
    <cellStyle name="Comma 15 2 3 3 7" xfId="42660"/>
    <cellStyle name="Comma 15 2 3 3 7 2" xfId="42661"/>
    <cellStyle name="Comma 15 2 3 3 8" xfId="42662"/>
    <cellStyle name="Comma 15 2 3 3 9" xfId="42663"/>
    <cellStyle name="Comma 15 2 3 4" xfId="42664"/>
    <cellStyle name="Comma 15 2 3 4 2" xfId="42665"/>
    <cellStyle name="Comma 15 2 3 4 2 2" xfId="42666"/>
    <cellStyle name="Comma 15 2 3 4 2 2 2" xfId="42667"/>
    <cellStyle name="Comma 15 2 3 4 2 2 3" xfId="42668"/>
    <cellStyle name="Comma 15 2 3 4 2 3" xfId="42669"/>
    <cellStyle name="Comma 15 2 3 4 2 3 2" xfId="42670"/>
    <cellStyle name="Comma 15 2 3 4 2 3 3" xfId="42671"/>
    <cellStyle name="Comma 15 2 3 4 2 4" xfId="42672"/>
    <cellStyle name="Comma 15 2 3 4 2 4 2" xfId="42673"/>
    <cellStyle name="Comma 15 2 3 4 2 5" xfId="42674"/>
    <cellStyle name="Comma 15 2 3 4 2 6" xfId="42675"/>
    <cellStyle name="Comma 15 2 3 4 3" xfId="42676"/>
    <cellStyle name="Comma 15 2 3 4 3 2" xfId="42677"/>
    <cellStyle name="Comma 15 2 3 4 3 2 2" xfId="42678"/>
    <cellStyle name="Comma 15 2 3 4 3 2 3" xfId="42679"/>
    <cellStyle name="Comma 15 2 3 4 3 3" xfId="42680"/>
    <cellStyle name="Comma 15 2 3 4 3 3 2" xfId="42681"/>
    <cellStyle name="Comma 15 2 3 4 3 3 3" xfId="42682"/>
    <cellStyle name="Comma 15 2 3 4 3 4" xfId="42683"/>
    <cellStyle name="Comma 15 2 3 4 3 4 2" xfId="42684"/>
    <cellStyle name="Comma 15 2 3 4 3 5" xfId="42685"/>
    <cellStyle name="Comma 15 2 3 4 3 6" xfId="42686"/>
    <cellStyle name="Comma 15 2 3 4 4" xfId="42687"/>
    <cellStyle name="Comma 15 2 3 4 4 2" xfId="42688"/>
    <cellStyle name="Comma 15 2 3 4 4 2 2" xfId="42689"/>
    <cellStyle name="Comma 15 2 3 4 4 2 3" xfId="42690"/>
    <cellStyle name="Comma 15 2 3 4 4 3" xfId="42691"/>
    <cellStyle name="Comma 15 2 3 4 4 3 2" xfId="42692"/>
    <cellStyle name="Comma 15 2 3 4 4 4" xfId="42693"/>
    <cellStyle name="Comma 15 2 3 4 4 5" xfId="42694"/>
    <cellStyle name="Comma 15 2 3 4 5" xfId="42695"/>
    <cellStyle name="Comma 15 2 3 4 5 2" xfId="42696"/>
    <cellStyle name="Comma 15 2 3 4 5 3" xfId="42697"/>
    <cellStyle name="Comma 15 2 3 4 6" xfId="42698"/>
    <cellStyle name="Comma 15 2 3 4 6 2" xfId="42699"/>
    <cellStyle name="Comma 15 2 3 4 6 3" xfId="42700"/>
    <cellStyle name="Comma 15 2 3 4 7" xfId="42701"/>
    <cellStyle name="Comma 15 2 3 4 7 2" xfId="42702"/>
    <cellStyle name="Comma 15 2 3 4 8" xfId="42703"/>
    <cellStyle name="Comma 15 2 3 4 9" xfId="42704"/>
    <cellStyle name="Comma 15 2 3 5" xfId="42705"/>
    <cellStyle name="Comma 15 2 3 5 2" xfId="42706"/>
    <cellStyle name="Comma 15 2 3 5 2 2" xfId="42707"/>
    <cellStyle name="Comma 15 2 3 5 2 3" xfId="42708"/>
    <cellStyle name="Comma 15 2 3 5 3" xfId="42709"/>
    <cellStyle name="Comma 15 2 3 5 3 2" xfId="42710"/>
    <cellStyle name="Comma 15 2 3 5 3 3" xfId="42711"/>
    <cellStyle name="Comma 15 2 3 5 4" xfId="42712"/>
    <cellStyle name="Comma 15 2 3 5 4 2" xfId="42713"/>
    <cellStyle name="Comma 15 2 3 5 5" xfId="42714"/>
    <cellStyle name="Comma 15 2 3 5 6" xfId="42715"/>
    <cellStyle name="Comma 15 2 3 6" xfId="42716"/>
    <cellStyle name="Comma 15 2 3 6 2" xfId="42717"/>
    <cellStyle name="Comma 15 2 3 6 2 2" xfId="42718"/>
    <cellStyle name="Comma 15 2 3 6 2 3" xfId="42719"/>
    <cellStyle name="Comma 15 2 3 6 3" xfId="42720"/>
    <cellStyle name="Comma 15 2 3 6 3 2" xfId="42721"/>
    <cellStyle name="Comma 15 2 3 6 3 3" xfId="42722"/>
    <cellStyle name="Comma 15 2 3 6 4" xfId="42723"/>
    <cellStyle name="Comma 15 2 3 6 4 2" xfId="42724"/>
    <cellStyle name="Comma 15 2 3 6 5" xfId="42725"/>
    <cellStyle name="Comma 15 2 3 6 6" xfId="42726"/>
    <cellStyle name="Comma 15 2 3 7" xfId="42727"/>
    <cellStyle name="Comma 15 2 3 7 2" xfId="42728"/>
    <cellStyle name="Comma 15 2 3 7 2 2" xfId="42729"/>
    <cellStyle name="Comma 15 2 3 7 2 3" xfId="42730"/>
    <cellStyle name="Comma 15 2 3 7 3" xfId="42731"/>
    <cellStyle name="Comma 15 2 3 7 3 2" xfId="42732"/>
    <cellStyle name="Comma 15 2 3 7 4" xfId="42733"/>
    <cellStyle name="Comma 15 2 3 7 5" xfId="42734"/>
    <cellStyle name="Comma 15 2 3 8" xfId="42735"/>
    <cellStyle name="Comma 15 2 3 8 2" xfId="42736"/>
    <cellStyle name="Comma 15 2 3 8 3" xfId="42737"/>
    <cellStyle name="Comma 15 2 3 9" xfId="42738"/>
    <cellStyle name="Comma 15 2 3 9 2" xfId="42739"/>
    <cellStyle name="Comma 15 2 3 9 3" xfId="42740"/>
    <cellStyle name="Comma 15 2 4" xfId="42741"/>
    <cellStyle name="Comma 15 2 4 10" xfId="42742"/>
    <cellStyle name="Comma 15 2 4 2" xfId="42743"/>
    <cellStyle name="Comma 15 2 4 2 2" xfId="42744"/>
    <cellStyle name="Comma 15 2 4 2 2 2" xfId="42745"/>
    <cellStyle name="Comma 15 2 4 2 2 2 2" xfId="42746"/>
    <cellStyle name="Comma 15 2 4 2 2 2 3" xfId="42747"/>
    <cellStyle name="Comma 15 2 4 2 2 3" xfId="42748"/>
    <cellStyle name="Comma 15 2 4 2 2 3 2" xfId="42749"/>
    <cellStyle name="Comma 15 2 4 2 2 3 3" xfId="42750"/>
    <cellStyle name="Comma 15 2 4 2 2 4" xfId="42751"/>
    <cellStyle name="Comma 15 2 4 2 2 4 2" xfId="42752"/>
    <cellStyle name="Comma 15 2 4 2 2 5" xfId="42753"/>
    <cellStyle name="Comma 15 2 4 2 2 6" xfId="42754"/>
    <cellStyle name="Comma 15 2 4 2 3" xfId="42755"/>
    <cellStyle name="Comma 15 2 4 2 3 2" xfId="42756"/>
    <cellStyle name="Comma 15 2 4 2 3 2 2" xfId="42757"/>
    <cellStyle name="Comma 15 2 4 2 3 2 3" xfId="42758"/>
    <cellStyle name="Comma 15 2 4 2 3 3" xfId="42759"/>
    <cellStyle name="Comma 15 2 4 2 3 3 2" xfId="42760"/>
    <cellStyle name="Comma 15 2 4 2 3 3 3" xfId="42761"/>
    <cellStyle name="Comma 15 2 4 2 3 4" xfId="42762"/>
    <cellStyle name="Comma 15 2 4 2 3 4 2" xfId="42763"/>
    <cellStyle name="Comma 15 2 4 2 3 5" xfId="42764"/>
    <cellStyle name="Comma 15 2 4 2 3 6" xfId="42765"/>
    <cellStyle name="Comma 15 2 4 2 4" xfId="42766"/>
    <cellStyle name="Comma 15 2 4 2 4 2" xfId="42767"/>
    <cellStyle name="Comma 15 2 4 2 4 2 2" xfId="42768"/>
    <cellStyle name="Comma 15 2 4 2 4 2 3" xfId="42769"/>
    <cellStyle name="Comma 15 2 4 2 4 3" xfId="42770"/>
    <cellStyle name="Comma 15 2 4 2 4 3 2" xfId="42771"/>
    <cellStyle name="Comma 15 2 4 2 4 4" xfId="42772"/>
    <cellStyle name="Comma 15 2 4 2 4 5" xfId="42773"/>
    <cellStyle name="Comma 15 2 4 2 5" xfId="42774"/>
    <cellStyle name="Comma 15 2 4 2 5 2" xfId="42775"/>
    <cellStyle name="Comma 15 2 4 2 5 3" xfId="42776"/>
    <cellStyle name="Comma 15 2 4 2 6" xfId="42777"/>
    <cellStyle name="Comma 15 2 4 2 6 2" xfId="42778"/>
    <cellStyle name="Comma 15 2 4 2 6 3" xfId="42779"/>
    <cellStyle name="Comma 15 2 4 2 7" xfId="42780"/>
    <cellStyle name="Comma 15 2 4 2 7 2" xfId="42781"/>
    <cellStyle name="Comma 15 2 4 2 8" xfId="42782"/>
    <cellStyle name="Comma 15 2 4 2 9" xfId="42783"/>
    <cellStyle name="Comma 15 2 4 3" xfId="42784"/>
    <cellStyle name="Comma 15 2 4 3 2" xfId="42785"/>
    <cellStyle name="Comma 15 2 4 3 2 2" xfId="42786"/>
    <cellStyle name="Comma 15 2 4 3 2 3" xfId="42787"/>
    <cellStyle name="Comma 15 2 4 3 3" xfId="42788"/>
    <cellStyle name="Comma 15 2 4 3 3 2" xfId="42789"/>
    <cellStyle name="Comma 15 2 4 3 3 3" xfId="42790"/>
    <cellStyle name="Comma 15 2 4 3 4" xfId="42791"/>
    <cellStyle name="Comma 15 2 4 3 4 2" xfId="42792"/>
    <cellStyle name="Comma 15 2 4 3 5" xfId="42793"/>
    <cellStyle name="Comma 15 2 4 3 6" xfId="42794"/>
    <cellStyle name="Comma 15 2 4 4" xfId="42795"/>
    <cellStyle name="Comma 15 2 4 4 2" xfId="42796"/>
    <cellStyle name="Comma 15 2 4 4 2 2" xfId="42797"/>
    <cellStyle name="Comma 15 2 4 4 2 3" xfId="42798"/>
    <cellStyle name="Comma 15 2 4 4 3" xfId="42799"/>
    <cellStyle name="Comma 15 2 4 4 3 2" xfId="42800"/>
    <cellStyle name="Comma 15 2 4 4 3 3" xfId="42801"/>
    <cellStyle name="Comma 15 2 4 4 4" xfId="42802"/>
    <cellStyle name="Comma 15 2 4 4 4 2" xfId="42803"/>
    <cellStyle name="Comma 15 2 4 4 5" xfId="42804"/>
    <cellStyle name="Comma 15 2 4 4 6" xfId="42805"/>
    <cellStyle name="Comma 15 2 4 5" xfId="42806"/>
    <cellStyle name="Comma 15 2 4 5 2" xfId="42807"/>
    <cellStyle name="Comma 15 2 4 5 2 2" xfId="42808"/>
    <cellStyle name="Comma 15 2 4 5 2 3" xfId="42809"/>
    <cellStyle name="Comma 15 2 4 5 3" xfId="42810"/>
    <cellStyle name="Comma 15 2 4 5 3 2" xfId="42811"/>
    <cellStyle name="Comma 15 2 4 5 4" xfId="42812"/>
    <cellStyle name="Comma 15 2 4 5 5" xfId="42813"/>
    <cellStyle name="Comma 15 2 4 6" xfId="42814"/>
    <cellStyle name="Comma 15 2 4 6 2" xfId="42815"/>
    <cellStyle name="Comma 15 2 4 6 3" xfId="42816"/>
    <cellStyle name="Comma 15 2 4 7" xfId="42817"/>
    <cellStyle name="Comma 15 2 4 7 2" xfId="42818"/>
    <cellStyle name="Comma 15 2 4 7 3" xfId="42819"/>
    <cellStyle name="Comma 15 2 4 8" xfId="42820"/>
    <cellStyle name="Comma 15 2 4 8 2" xfId="42821"/>
    <cellStyle name="Comma 15 2 4 9" xfId="42822"/>
    <cellStyle name="Comma 15 2 5" xfId="42823"/>
    <cellStyle name="Comma 15 2 5 2" xfId="42824"/>
    <cellStyle name="Comma 15 2 5 2 2" xfId="42825"/>
    <cellStyle name="Comma 15 2 5 2 2 2" xfId="42826"/>
    <cellStyle name="Comma 15 2 5 2 2 3" xfId="42827"/>
    <cellStyle name="Comma 15 2 5 2 3" xfId="42828"/>
    <cellStyle name="Comma 15 2 5 2 3 2" xfId="42829"/>
    <cellStyle name="Comma 15 2 5 2 3 3" xfId="42830"/>
    <cellStyle name="Comma 15 2 5 2 4" xfId="42831"/>
    <cellStyle name="Comma 15 2 5 2 4 2" xfId="42832"/>
    <cellStyle name="Comma 15 2 5 2 5" xfId="42833"/>
    <cellStyle name="Comma 15 2 5 2 6" xfId="42834"/>
    <cellStyle name="Comma 15 2 5 3" xfId="42835"/>
    <cellStyle name="Comma 15 2 5 3 2" xfId="42836"/>
    <cellStyle name="Comma 15 2 5 3 2 2" xfId="42837"/>
    <cellStyle name="Comma 15 2 5 3 2 3" xfId="42838"/>
    <cellStyle name="Comma 15 2 5 3 3" xfId="42839"/>
    <cellStyle name="Comma 15 2 5 3 3 2" xfId="42840"/>
    <cellStyle name="Comma 15 2 5 3 3 3" xfId="42841"/>
    <cellStyle name="Comma 15 2 5 3 4" xfId="42842"/>
    <cellStyle name="Comma 15 2 5 3 4 2" xfId="42843"/>
    <cellStyle name="Comma 15 2 5 3 5" xfId="42844"/>
    <cellStyle name="Comma 15 2 5 3 6" xfId="42845"/>
    <cellStyle name="Comma 15 2 5 4" xfId="42846"/>
    <cellStyle name="Comma 15 2 5 4 2" xfId="42847"/>
    <cellStyle name="Comma 15 2 5 4 2 2" xfId="42848"/>
    <cellStyle name="Comma 15 2 5 4 2 3" xfId="42849"/>
    <cellStyle name="Comma 15 2 5 4 3" xfId="42850"/>
    <cellStyle name="Comma 15 2 5 4 3 2" xfId="42851"/>
    <cellStyle name="Comma 15 2 5 4 4" xfId="42852"/>
    <cellStyle name="Comma 15 2 5 4 5" xfId="42853"/>
    <cellStyle name="Comma 15 2 5 5" xfId="42854"/>
    <cellStyle name="Comma 15 2 5 5 2" xfId="42855"/>
    <cellStyle name="Comma 15 2 5 5 3" xfId="42856"/>
    <cellStyle name="Comma 15 2 5 6" xfId="42857"/>
    <cellStyle name="Comma 15 2 5 6 2" xfId="42858"/>
    <cellStyle name="Comma 15 2 5 6 3" xfId="42859"/>
    <cellStyle name="Comma 15 2 5 7" xfId="42860"/>
    <cellStyle name="Comma 15 2 5 7 2" xfId="42861"/>
    <cellStyle name="Comma 15 2 5 8" xfId="42862"/>
    <cellStyle name="Comma 15 2 5 9" xfId="42863"/>
    <cellStyle name="Comma 15 2 6" xfId="42864"/>
    <cellStyle name="Comma 15 2 6 2" xfId="42865"/>
    <cellStyle name="Comma 15 2 6 2 2" xfId="42866"/>
    <cellStyle name="Comma 15 2 6 2 2 2" xfId="42867"/>
    <cellStyle name="Comma 15 2 6 2 2 3" xfId="42868"/>
    <cellStyle name="Comma 15 2 6 2 3" xfId="42869"/>
    <cellStyle name="Comma 15 2 6 2 3 2" xfId="42870"/>
    <cellStyle name="Comma 15 2 6 2 3 3" xfId="42871"/>
    <cellStyle name="Comma 15 2 6 2 4" xfId="42872"/>
    <cellStyle name="Comma 15 2 6 2 4 2" xfId="42873"/>
    <cellStyle name="Comma 15 2 6 2 5" xfId="42874"/>
    <cellStyle name="Comma 15 2 6 2 6" xfId="42875"/>
    <cellStyle name="Comma 15 2 6 3" xfId="42876"/>
    <cellStyle name="Comma 15 2 6 3 2" xfId="42877"/>
    <cellStyle name="Comma 15 2 6 3 2 2" xfId="42878"/>
    <cellStyle name="Comma 15 2 6 3 2 3" xfId="42879"/>
    <cellStyle name="Comma 15 2 6 3 3" xfId="42880"/>
    <cellStyle name="Comma 15 2 6 3 3 2" xfId="42881"/>
    <cellStyle name="Comma 15 2 6 3 3 3" xfId="42882"/>
    <cellStyle name="Comma 15 2 6 3 4" xfId="42883"/>
    <cellStyle name="Comma 15 2 6 3 4 2" xfId="42884"/>
    <cellStyle name="Comma 15 2 6 3 5" xfId="42885"/>
    <cellStyle name="Comma 15 2 6 3 6" xfId="42886"/>
    <cellStyle name="Comma 15 2 6 4" xfId="42887"/>
    <cellStyle name="Comma 15 2 6 4 2" xfId="42888"/>
    <cellStyle name="Comma 15 2 6 4 2 2" xfId="42889"/>
    <cellStyle name="Comma 15 2 6 4 2 3" xfId="42890"/>
    <cellStyle name="Comma 15 2 6 4 3" xfId="42891"/>
    <cellStyle name="Comma 15 2 6 4 3 2" xfId="42892"/>
    <cellStyle name="Comma 15 2 6 4 4" xfId="42893"/>
    <cellStyle name="Comma 15 2 6 4 5" xfId="42894"/>
    <cellStyle name="Comma 15 2 6 5" xfId="42895"/>
    <cellStyle name="Comma 15 2 6 5 2" xfId="42896"/>
    <cellStyle name="Comma 15 2 6 5 3" xfId="42897"/>
    <cellStyle name="Comma 15 2 6 6" xfId="42898"/>
    <cellStyle name="Comma 15 2 6 6 2" xfId="42899"/>
    <cellStyle name="Comma 15 2 6 6 3" xfId="42900"/>
    <cellStyle name="Comma 15 2 6 7" xfId="42901"/>
    <cellStyle name="Comma 15 2 6 7 2" xfId="42902"/>
    <cellStyle name="Comma 15 2 6 8" xfId="42903"/>
    <cellStyle name="Comma 15 2 6 9" xfId="42904"/>
    <cellStyle name="Comma 15 2 7" xfId="42905"/>
    <cellStyle name="Comma 15 2 7 2" xfId="42906"/>
    <cellStyle name="Comma 15 2 7 2 2" xfId="42907"/>
    <cellStyle name="Comma 15 2 7 2 3" xfId="42908"/>
    <cellStyle name="Comma 15 2 7 3" xfId="42909"/>
    <cellStyle name="Comma 15 2 7 3 2" xfId="42910"/>
    <cellStyle name="Comma 15 2 7 3 3" xfId="42911"/>
    <cellStyle name="Comma 15 2 7 4" xfId="42912"/>
    <cellStyle name="Comma 15 2 7 4 2" xfId="42913"/>
    <cellStyle name="Comma 15 2 7 5" xfId="42914"/>
    <cellStyle name="Comma 15 2 7 6" xfId="42915"/>
    <cellStyle name="Comma 15 2 8" xfId="42916"/>
    <cellStyle name="Comma 15 2 8 2" xfId="42917"/>
    <cellStyle name="Comma 15 2 8 2 2" xfId="42918"/>
    <cellStyle name="Comma 15 2 8 2 3" xfId="42919"/>
    <cellStyle name="Comma 15 2 8 3" xfId="42920"/>
    <cellStyle name="Comma 15 2 8 3 2" xfId="42921"/>
    <cellStyle name="Comma 15 2 8 3 3" xfId="42922"/>
    <cellStyle name="Comma 15 2 8 4" xfId="42923"/>
    <cellStyle name="Comma 15 2 8 4 2" xfId="42924"/>
    <cellStyle name="Comma 15 2 8 5" xfId="42925"/>
    <cellStyle name="Comma 15 2 8 6" xfId="42926"/>
    <cellStyle name="Comma 15 2 9" xfId="42927"/>
    <cellStyle name="Comma 15 2 9 2" xfId="42928"/>
    <cellStyle name="Comma 15 2 9 2 2" xfId="42929"/>
    <cellStyle name="Comma 15 2 9 2 3" xfId="42930"/>
    <cellStyle name="Comma 15 2 9 3" xfId="42931"/>
    <cellStyle name="Comma 15 2 9 3 2" xfId="42932"/>
    <cellStyle name="Comma 15 2 9 4" xfId="42933"/>
    <cellStyle name="Comma 15 2 9 5" xfId="42934"/>
    <cellStyle name="Comma 15 3" xfId="9464"/>
    <cellStyle name="Comma 15 3 10" xfId="42935"/>
    <cellStyle name="Comma 15 3 10 2" xfId="42936"/>
    <cellStyle name="Comma 15 3 10 3" xfId="42937"/>
    <cellStyle name="Comma 15 3 11" xfId="42938"/>
    <cellStyle name="Comma 15 3 11 2" xfId="42939"/>
    <cellStyle name="Comma 15 3 12" xfId="42940"/>
    <cellStyle name="Comma 15 3 13" xfId="42941"/>
    <cellStyle name="Comma 15 3 2" xfId="42942"/>
    <cellStyle name="Comma 15 3 2 10" xfId="42943"/>
    <cellStyle name="Comma 15 3 2 10 2" xfId="42944"/>
    <cellStyle name="Comma 15 3 2 11" xfId="42945"/>
    <cellStyle name="Comma 15 3 2 12" xfId="42946"/>
    <cellStyle name="Comma 15 3 2 2" xfId="42947"/>
    <cellStyle name="Comma 15 3 2 2 10" xfId="42948"/>
    <cellStyle name="Comma 15 3 2 2 2" xfId="42949"/>
    <cellStyle name="Comma 15 3 2 2 2 2" xfId="42950"/>
    <cellStyle name="Comma 15 3 2 2 2 2 2" xfId="42951"/>
    <cellStyle name="Comma 15 3 2 2 2 2 2 2" xfId="42952"/>
    <cellStyle name="Comma 15 3 2 2 2 2 2 3" xfId="42953"/>
    <cellStyle name="Comma 15 3 2 2 2 2 3" xfId="42954"/>
    <cellStyle name="Comma 15 3 2 2 2 2 3 2" xfId="42955"/>
    <cellStyle name="Comma 15 3 2 2 2 2 3 3" xfId="42956"/>
    <cellStyle name="Comma 15 3 2 2 2 2 4" xfId="42957"/>
    <cellStyle name="Comma 15 3 2 2 2 2 4 2" xfId="42958"/>
    <cellStyle name="Comma 15 3 2 2 2 2 5" xfId="42959"/>
    <cellStyle name="Comma 15 3 2 2 2 2 6" xfId="42960"/>
    <cellStyle name="Comma 15 3 2 2 2 3" xfId="42961"/>
    <cellStyle name="Comma 15 3 2 2 2 3 2" xfId="42962"/>
    <cellStyle name="Comma 15 3 2 2 2 3 2 2" xfId="42963"/>
    <cellStyle name="Comma 15 3 2 2 2 3 2 3" xfId="42964"/>
    <cellStyle name="Comma 15 3 2 2 2 3 3" xfId="42965"/>
    <cellStyle name="Comma 15 3 2 2 2 3 3 2" xfId="42966"/>
    <cellStyle name="Comma 15 3 2 2 2 3 3 3" xfId="42967"/>
    <cellStyle name="Comma 15 3 2 2 2 3 4" xfId="42968"/>
    <cellStyle name="Comma 15 3 2 2 2 3 4 2" xfId="42969"/>
    <cellStyle name="Comma 15 3 2 2 2 3 5" xfId="42970"/>
    <cellStyle name="Comma 15 3 2 2 2 3 6" xfId="42971"/>
    <cellStyle name="Comma 15 3 2 2 2 4" xfId="42972"/>
    <cellStyle name="Comma 15 3 2 2 2 4 2" xfId="42973"/>
    <cellStyle name="Comma 15 3 2 2 2 4 2 2" xfId="42974"/>
    <cellStyle name="Comma 15 3 2 2 2 4 2 3" xfId="42975"/>
    <cellStyle name="Comma 15 3 2 2 2 4 3" xfId="42976"/>
    <cellStyle name="Comma 15 3 2 2 2 4 3 2" xfId="42977"/>
    <cellStyle name="Comma 15 3 2 2 2 4 4" xfId="42978"/>
    <cellStyle name="Comma 15 3 2 2 2 4 5" xfId="42979"/>
    <cellStyle name="Comma 15 3 2 2 2 5" xfId="42980"/>
    <cellStyle name="Comma 15 3 2 2 2 5 2" xfId="42981"/>
    <cellStyle name="Comma 15 3 2 2 2 5 3" xfId="42982"/>
    <cellStyle name="Comma 15 3 2 2 2 6" xfId="42983"/>
    <cellStyle name="Comma 15 3 2 2 2 6 2" xfId="42984"/>
    <cellStyle name="Comma 15 3 2 2 2 6 3" xfId="42985"/>
    <cellStyle name="Comma 15 3 2 2 2 7" xfId="42986"/>
    <cellStyle name="Comma 15 3 2 2 2 7 2" xfId="42987"/>
    <cellStyle name="Comma 15 3 2 2 2 8" xfId="42988"/>
    <cellStyle name="Comma 15 3 2 2 2 9" xfId="42989"/>
    <cellStyle name="Comma 15 3 2 2 3" xfId="42990"/>
    <cellStyle name="Comma 15 3 2 2 3 2" xfId="42991"/>
    <cellStyle name="Comma 15 3 2 2 3 2 2" xfId="42992"/>
    <cellStyle name="Comma 15 3 2 2 3 2 3" xfId="42993"/>
    <cellStyle name="Comma 15 3 2 2 3 3" xfId="42994"/>
    <cellStyle name="Comma 15 3 2 2 3 3 2" xfId="42995"/>
    <cellStyle name="Comma 15 3 2 2 3 3 3" xfId="42996"/>
    <cellStyle name="Comma 15 3 2 2 3 4" xfId="42997"/>
    <cellStyle name="Comma 15 3 2 2 3 4 2" xfId="42998"/>
    <cellStyle name="Comma 15 3 2 2 3 5" xfId="42999"/>
    <cellStyle name="Comma 15 3 2 2 3 6" xfId="43000"/>
    <cellStyle name="Comma 15 3 2 2 4" xfId="43001"/>
    <cellStyle name="Comma 15 3 2 2 4 2" xfId="43002"/>
    <cellStyle name="Comma 15 3 2 2 4 2 2" xfId="43003"/>
    <cellStyle name="Comma 15 3 2 2 4 2 3" xfId="43004"/>
    <cellStyle name="Comma 15 3 2 2 4 3" xfId="43005"/>
    <cellStyle name="Comma 15 3 2 2 4 3 2" xfId="43006"/>
    <cellStyle name="Comma 15 3 2 2 4 3 3" xfId="43007"/>
    <cellStyle name="Comma 15 3 2 2 4 4" xfId="43008"/>
    <cellStyle name="Comma 15 3 2 2 4 4 2" xfId="43009"/>
    <cellStyle name="Comma 15 3 2 2 4 5" xfId="43010"/>
    <cellStyle name="Comma 15 3 2 2 4 6" xfId="43011"/>
    <cellStyle name="Comma 15 3 2 2 5" xfId="43012"/>
    <cellStyle name="Comma 15 3 2 2 5 2" xfId="43013"/>
    <cellStyle name="Comma 15 3 2 2 5 2 2" xfId="43014"/>
    <cellStyle name="Comma 15 3 2 2 5 2 3" xfId="43015"/>
    <cellStyle name="Comma 15 3 2 2 5 3" xfId="43016"/>
    <cellStyle name="Comma 15 3 2 2 5 3 2" xfId="43017"/>
    <cellStyle name="Comma 15 3 2 2 5 4" xfId="43018"/>
    <cellStyle name="Comma 15 3 2 2 5 5" xfId="43019"/>
    <cellStyle name="Comma 15 3 2 2 6" xfId="43020"/>
    <cellStyle name="Comma 15 3 2 2 6 2" xfId="43021"/>
    <cellStyle name="Comma 15 3 2 2 6 3" xfId="43022"/>
    <cellStyle name="Comma 15 3 2 2 7" xfId="43023"/>
    <cellStyle name="Comma 15 3 2 2 7 2" xfId="43024"/>
    <cellStyle name="Comma 15 3 2 2 7 3" xfId="43025"/>
    <cellStyle name="Comma 15 3 2 2 8" xfId="43026"/>
    <cellStyle name="Comma 15 3 2 2 8 2" xfId="43027"/>
    <cellStyle name="Comma 15 3 2 2 9" xfId="43028"/>
    <cellStyle name="Comma 15 3 2 3" xfId="43029"/>
    <cellStyle name="Comma 15 3 2 3 2" xfId="43030"/>
    <cellStyle name="Comma 15 3 2 3 2 2" xfId="43031"/>
    <cellStyle name="Comma 15 3 2 3 2 2 2" xfId="43032"/>
    <cellStyle name="Comma 15 3 2 3 2 2 3" xfId="43033"/>
    <cellStyle name="Comma 15 3 2 3 2 3" xfId="43034"/>
    <cellStyle name="Comma 15 3 2 3 2 3 2" xfId="43035"/>
    <cellStyle name="Comma 15 3 2 3 2 3 3" xfId="43036"/>
    <cellStyle name="Comma 15 3 2 3 2 4" xfId="43037"/>
    <cellStyle name="Comma 15 3 2 3 2 4 2" xfId="43038"/>
    <cellStyle name="Comma 15 3 2 3 2 5" xfId="43039"/>
    <cellStyle name="Comma 15 3 2 3 2 6" xfId="43040"/>
    <cellStyle name="Comma 15 3 2 3 3" xfId="43041"/>
    <cellStyle name="Comma 15 3 2 3 3 2" xfId="43042"/>
    <cellStyle name="Comma 15 3 2 3 3 2 2" xfId="43043"/>
    <cellStyle name="Comma 15 3 2 3 3 2 3" xfId="43044"/>
    <cellStyle name="Comma 15 3 2 3 3 3" xfId="43045"/>
    <cellStyle name="Comma 15 3 2 3 3 3 2" xfId="43046"/>
    <cellStyle name="Comma 15 3 2 3 3 3 3" xfId="43047"/>
    <cellStyle name="Comma 15 3 2 3 3 4" xfId="43048"/>
    <cellStyle name="Comma 15 3 2 3 3 4 2" xfId="43049"/>
    <cellStyle name="Comma 15 3 2 3 3 5" xfId="43050"/>
    <cellStyle name="Comma 15 3 2 3 3 6" xfId="43051"/>
    <cellStyle name="Comma 15 3 2 3 4" xfId="43052"/>
    <cellStyle name="Comma 15 3 2 3 4 2" xfId="43053"/>
    <cellStyle name="Comma 15 3 2 3 4 2 2" xfId="43054"/>
    <cellStyle name="Comma 15 3 2 3 4 2 3" xfId="43055"/>
    <cellStyle name="Comma 15 3 2 3 4 3" xfId="43056"/>
    <cellStyle name="Comma 15 3 2 3 4 3 2" xfId="43057"/>
    <cellStyle name="Comma 15 3 2 3 4 4" xfId="43058"/>
    <cellStyle name="Comma 15 3 2 3 4 5" xfId="43059"/>
    <cellStyle name="Comma 15 3 2 3 5" xfId="43060"/>
    <cellStyle name="Comma 15 3 2 3 5 2" xfId="43061"/>
    <cellStyle name="Comma 15 3 2 3 5 3" xfId="43062"/>
    <cellStyle name="Comma 15 3 2 3 6" xfId="43063"/>
    <cellStyle name="Comma 15 3 2 3 6 2" xfId="43064"/>
    <cellStyle name="Comma 15 3 2 3 6 3" xfId="43065"/>
    <cellStyle name="Comma 15 3 2 3 7" xfId="43066"/>
    <cellStyle name="Comma 15 3 2 3 7 2" xfId="43067"/>
    <cellStyle name="Comma 15 3 2 3 8" xfId="43068"/>
    <cellStyle name="Comma 15 3 2 3 9" xfId="43069"/>
    <cellStyle name="Comma 15 3 2 4" xfId="43070"/>
    <cellStyle name="Comma 15 3 2 4 2" xfId="43071"/>
    <cellStyle name="Comma 15 3 2 4 2 2" xfId="43072"/>
    <cellStyle name="Comma 15 3 2 4 2 2 2" xfId="43073"/>
    <cellStyle name="Comma 15 3 2 4 2 2 3" xfId="43074"/>
    <cellStyle name="Comma 15 3 2 4 2 3" xfId="43075"/>
    <cellStyle name="Comma 15 3 2 4 2 3 2" xfId="43076"/>
    <cellStyle name="Comma 15 3 2 4 2 3 3" xfId="43077"/>
    <cellStyle name="Comma 15 3 2 4 2 4" xfId="43078"/>
    <cellStyle name="Comma 15 3 2 4 2 4 2" xfId="43079"/>
    <cellStyle name="Comma 15 3 2 4 2 5" xfId="43080"/>
    <cellStyle name="Comma 15 3 2 4 2 6" xfId="43081"/>
    <cellStyle name="Comma 15 3 2 4 3" xfId="43082"/>
    <cellStyle name="Comma 15 3 2 4 3 2" xfId="43083"/>
    <cellStyle name="Comma 15 3 2 4 3 2 2" xfId="43084"/>
    <cellStyle name="Comma 15 3 2 4 3 2 3" xfId="43085"/>
    <cellStyle name="Comma 15 3 2 4 3 3" xfId="43086"/>
    <cellStyle name="Comma 15 3 2 4 3 3 2" xfId="43087"/>
    <cellStyle name="Comma 15 3 2 4 3 3 3" xfId="43088"/>
    <cellStyle name="Comma 15 3 2 4 3 4" xfId="43089"/>
    <cellStyle name="Comma 15 3 2 4 3 4 2" xfId="43090"/>
    <cellStyle name="Comma 15 3 2 4 3 5" xfId="43091"/>
    <cellStyle name="Comma 15 3 2 4 3 6" xfId="43092"/>
    <cellStyle name="Comma 15 3 2 4 4" xfId="43093"/>
    <cellStyle name="Comma 15 3 2 4 4 2" xfId="43094"/>
    <cellStyle name="Comma 15 3 2 4 4 2 2" xfId="43095"/>
    <cellStyle name="Comma 15 3 2 4 4 2 3" xfId="43096"/>
    <cellStyle name="Comma 15 3 2 4 4 3" xfId="43097"/>
    <cellStyle name="Comma 15 3 2 4 4 3 2" xfId="43098"/>
    <cellStyle name="Comma 15 3 2 4 4 4" xfId="43099"/>
    <cellStyle name="Comma 15 3 2 4 4 5" xfId="43100"/>
    <cellStyle name="Comma 15 3 2 4 5" xfId="43101"/>
    <cellStyle name="Comma 15 3 2 4 5 2" xfId="43102"/>
    <cellStyle name="Comma 15 3 2 4 5 3" xfId="43103"/>
    <cellStyle name="Comma 15 3 2 4 6" xfId="43104"/>
    <cellStyle name="Comma 15 3 2 4 6 2" xfId="43105"/>
    <cellStyle name="Comma 15 3 2 4 6 3" xfId="43106"/>
    <cellStyle name="Comma 15 3 2 4 7" xfId="43107"/>
    <cellStyle name="Comma 15 3 2 4 7 2" xfId="43108"/>
    <cellStyle name="Comma 15 3 2 4 8" xfId="43109"/>
    <cellStyle name="Comma 15 3 2 4 9" xfId="43110"/>
    <cellStyle name="Comma 15 3 2 5" xfId="43111"/>
    <cellStyle name="Comma 15 3 2 5 2" xfId="43112"/>
    <cellStyle name="Comma 15 3 2 5 2 2" xfId="43113"/>
    <cellStyle name="Comma 15 3 2 5 2 3" xfId="43114"/>
    <cellStyle name="Comma 15 3 2 5 3" xfId="43115"/>
    <cellStyle name="Comma 15 3 2 5 3 2" xfId="43116"/>
    <cellStyle name="Comma 15 3 2 5 3 3" xfId="43117"/>
    <cellStyle name="Comma 15 3 2 5 4" xfId="43118"/>
    <cellStyle name="Comma 15 3 2 5 4 2" xfId="43119"/>
    <cellStyle name="Comma 15 3 2 5 5" xfId="43120"/>
    <cellStyle name="Comma 15 3 2 5 6" xfId="43121"/>
    <cellStyle name="Comma 15 3 2 6" xfId="43122"/>
    <cellStyle name="Comma 15 3 2 6 2" xfId="43123"/>
    <cellStyle name="Comma 15 3 2 6 2 2" xfId="43124"/>
    <cellStyle name="Comma 15 3 2 6 2 3" xfId="43125"/>
    <cellStyle name="Comma 15 3 2 6 3" xfId="43126"/>
    <cellStyle name="Comma 15 3 2 6 3 2" xfId="43127"/>
    <cellStyle name="Comma 15 3 2 6 3 3" xfId="43128"/>
    <cellStyle name="Comma 15 3 2 6 4" xfId="43129"/>
    <cellStyle name="Comma 15 3 2 6 4 2" xfId="43130"/>
    <cellStyle name="Comma 15 3 2 6 5" xfId="43131"/>
    <cellStyle name="Comma 15 3 2 6 6" xfId="43132"/>
    <cellStyle name="Comma 15 3 2 7" xfId="43133"/>
    <cellStyle name="Comma 15 3 2 7 2" xfId="43134"/>
    <cellStyle name="Comma 15 3 2 7 2 2" xfId="43135"/>
    <cellStyle name="Comma 15 3 2 7 2 3" xfId="43136"/>
    <cellStyle name="Comma 15 3 2 7 3" xfId="43137"/>
    <cellStyle name="Comma 15 3 2 7 3 2" xfId="43138"/>
    <cellStyle name="Comma 15 3 2 7 4" xfId="43139"/>
    <cellStyle name="Comma 15 3 2 7 5" xfId="43140"/>
    <cellStyle name="Comma 15 3 2 8" xfId="43141"/>
    <cellStyle name="Comma 15 3 2 8 2" xfId="43142"/>
    <cellStyle name="Comma 15 3 2 8 3" xfId="43143"/>
    <cellStyle name="Comma 15 3 2 9" xfId="43144"/>
    <cellStyle name="Comma 15 3 2 9 2" xfId="43145"/>
    <cellStyle name="Comma 15 3 2 9 3" xfId="43146"/>
    <cellStyle name="Comma 15 3 3" xfId="43147"/>
    <cellStyle name="Comma 15 3 3 10" xfId="43148"/>
    <cellStyle name="Comma 15 3 3 2" xfId="43149"/>
    <cellStyle name="Comma 15 3 3 2 2" xfId="43150"/>
    <cellStyle name="Comma 15 3 3 2 2 2" xfId="43151"/>
    <cellStyle name="Comma 15 3 3 2 2 2 2" xfId="43152"/>
    <cellStyle name="Comma 15 3 3 2 2 2 3" xfId="43153"/>
    <cellStyle name="Comma 15 3 3 2 2 3" xfId="43154"/>
    <cellStyle name="Comma 15 3 3 2 2 3 2" xfId="43155"/>
    <cellStyle name="Comma 15 3 3 2 2 3 3" xfId="43156"/>
    <cellStyle name="Comma 15 3 3 2 2 4" xfId="43157"/>
    <cellStyle name="Comma 15 3 3 2 2 4 2" xfId="43158"/>
    <cellStyle name="Comma 15 3 3 2 2 5" xfId="43159"/>
    <cellStyle name="Comma 15 3 3 2 2 6" xfId="43160"/>
    <cellStyle name="Comma 15 3 3 2 3" xfId="43161"/>
    <cellStyle name="Comma 15 3 3 2 3 2" xfId="43162"/>
    <cellStyle name="Comma 15 3 3 2 3 2 2" xfId="43163"/>
    <cellStyle name="Comma 15 3 3 2 3 2 3" xfId="43164"/>
    <cellStyle name="Comma 15 3 3 2 3 3" xfId="43165"/>
    <cellStyle name="Comma 15 3 3 2 3 3 2" xfId="43166"/>
    <cellStyle name="Comma 15 3 3 2 3 3 3" xfId="43167"/>
    <cellStyle name="Comma 15 3 3 2 3 4" xfId="43168"/>
    <cellStyle name="Comma 15 3 3 2 3 4 2" xfId="43169"/>
    <cellStyle name="Comma 15 3 3 2 3 5" xfId="43170"/>
    <cellStyle name="Comma 15 3 3 2 3 6" xfId="43171"/>
    <cellStyle name="Comma 15 3 3 2 4" xfId="43172"/>
    <cellStyle name="Comma 15 3 3 2 4 2" xfId="43173"/>
    <cellStyle name="Comma 15 3 3 2 4 2 2" xfId="43174"/>
    <cellStyle name="Comma 15 3 3 2 4 2 3" xfId="43175"/>
    <cellStyle name="Comma 15 3 3 2 4 3" xfId="43176"/>
    <cellStyle name="Comma 15 3 3 2 4 3 2" xfId="43177"/>
    <cellStyle name="Comma 15 3 3 2 4 4" xfId="43178"/>
    <cellStyle name="Comma 15 3 3 2 4 5" xfId="43179"/>
    <cellStyle name="Comma 15 3 3 2 5" xfId="43180"/>
    <cellStyle name="Comma 15 3 3 2 5 2" xfId="43181"/>
    <cellStyle name="Comma 15 3 3 2 5 3" xfId="43182"/>
    <cellStyle name="Comma 15 3 3 2 6" xfId="43183"/>
    <cellStyle name="Comma 15 3 3 2 6 2" xfId="43184"/>
    <cellStyle name="Comma 15 3 3 2 6 3" xfId="43185"/>
    <cellStyle name="Comma 15 3 3 2 7" xfId="43186"/>
    <cellStyle name="Comma 15 3 3 2 7 2" xfId="43187"/>
    <cellStyle name="Comma 15 3 3 2 8" xfId="43188"/>
    <cellStyle name="Comma 15 3 3 2 9" xfId="43189"/>
    <cellStyle name="Comma 15 3 3 3" xfId="43190"/>
    <cellStyle name="Comma 15 3 3 3 2" xfId="43191"/>
    <cellStyle name="Comma 15 3 3 3 2 2" xfId="43192"/>
    <cellStyle name="Comma 15 3 3 3 2 3" xfId="43193"/>
    <cellStyle name="Comma 15 3 3 3 3" xfId="43194"/>
    <cellStyle name="Comma 15 3 3 3 3 2" xfId="43195"/>
    <cellStyle name="Comma 15 3 3 3 3 3" xfId="43196"/>
    <cellStyle name="Comma 15 3 3 3 4" xfId="43197"/>
    <cellStyle name="Comma 15 3 3 3 4 2" xfId="43198"/>
    <cellStyle name="Comma 15 3 3 3 5" xfId="43199"/>
    <cellStyle name="Comma 15 3 3 3 6" xfId="43200"/>
    <cellStyle name="Comma 15 3 3 4" xfId="43201"/>
    <cellStyle name="Comma 15 3 3 4 2" xfId="43202"/>
    <cellStyle name="Comma 15 3 3 4 2 2" xfId="43203"/>
    <cellStyle name="Comma 15 3 3 4 2 3" xfId="43204"/>
    <cellStyle name="Comma 15 3 3 4 3" xfId="43205"/>
    <cellStyle name="Comma 15 3 3 4 3 2" xfId="43206"/>
    <cellStyle name="Comma 15 3 3 4 3 3" xfId="43207"/>
    <cellStyle name="Comma 15 3 3 4 4" xfId="43208"/>
    <cellStyle name="Comma 15 3 3 4 4 2" xfId="43209"/>
    <cellStyle name="Comma 15 3 3 4 5" xfId="43210"/>
    <cellStyle name="Comma 15 3 3 4 6" xfId="43211"/>
    <cellStyle name="Comma 15 3 3 5" xfId="43212"/>
    <cellStyle name="Comma 15 3 3 5 2" xfId="43213"/>
    <cellStyle name="Comma 15 3 3 5 2 2" xfId="43214"/>
    <cellStyle name="Comma 15 3 3 5 2 3" xfId="43215"/>
    <cellStyle name="Comma 15 3 3 5 3" xfId="43216"/>
    <cellStyle name="Comma 15 3 3 5 3 2" xfId="43217"/>
    <cellStyle name="Comma 15 3 3 5 4" xfId="43218"/>
    <cellStyle name="Comma 15 3 3 5 5" xfId="43219"/>
    <cellStyle name="Comma 15 3 3 6" xfId="43220"/>
    <cellStyle name="Comma 15 3 3 6 2" xfId="43221"/>
    <cellStyle name="Comma 15 3 3 6 3" xfId="43222"/>
    <cellStyle name="Comma 15 3 3 7" xfId="43223"/>
    <cellStyle name="Comma 15 3 3 7 2" xfId="43224"/>
    <cellStyle name="Comma 15 3 3 7 3" xfId="43225"/>
    <cellStyle name="Comma 15 3 3 8" xfId="43226"/>
    <cellStyle name="Comma 15 3 3 8 2" xfId="43227"/>
    <cellStyle name="Comma 15 3 3 9" xfId="43228"/>
    <cellStyle name="Comma 15 3 4" xfId="43229"/>
    <cellStyle name="Comma 15 3 4 2" xfId="43230"/>
    <cellStyle name="Comma 15 3 4 2 2" xfId="43231"/>
    <cellStyle name="Comma 15 3 4 2 2 2" xfId="43232"/>
    <cellStyle name="Comma 15 3 4 2 2 3" xfId="43233"/>
    <cellStyle name="Comma 15 3 4 2 3" xfId="43234"/>
    <cellStyle name="Comma 15 3 4 2 3 2" xfId="43235"/>
    <cellStyle name="Comma 15 3 4 2 3 3" xfId="43236"/>
    <cellStyle name="Comma 15 3 4 2 4" xfId="43237"/>
    <cellStyle name="Comma 15 3 4 2 4 2" xfId="43238"/>
    <cellStyle name="Comma 15 3 4 2 5" xfId="43239"/>
    <cellStyle name="Comma 15 3 4 2 6" xfId="43240"/>
    <cellStyle name="Comma 15 3 4 3" xfId="43241"/>
    <cellStyle name="Comma 15 3 4 3 2" xfId="43242"/>
    <cellStyle name="Comma 15 3 4 3 2 2" xfId="43243"/>
    <cellStyle name="Comma 15 3 4 3 2 3" xfId="43244"/>
    <cellStyle name="Comma 15 3 4 3 3" xfId="43245"/>
    <cellStyle name="Comma 15 3 4 3 3 2" xfId="43246"/>
    <cellStyle name="Comma 15 3 4 3 3 3" xfId="43247"/>
    <cellStyle name="Comma 15 3 4 3 4" xfId="43248"/>
    <cellStyle name="Comma 15 3 4 3 4 2" xfId="43249"/>
    <cellStyle name="Comma 15 3 4 3 5" xfId="43250"/>
    <cellStyle name="Comma 15 3 4 3 6" xfId="43251"/>
    <cellStyle name="Comma 15 3 4 4" xfId="43252"/>
    <cellStyle name="Comma 15 3 4 4 2" xfId="43253"/>
    <cellStyle name="Comma 15 3 4 4 2 2" xfId="43254"/>
    <cellStyle name="Comma 15 3 4 4 2 3" xfId="43255"/>
    <cellStyle name="Comma 15 3 4 4 3" xfId="43256"/>
    <cellStyle name="Comma 15 3 4 4 3 2" xfId="43257"/>
    <cellStyle name="Comma 15 3 4 4 4" xfId="43258"/>
    <cellStyle name="Comma 15 3 4 4 5" xfId="43259"/>
    <cellStyle name="Comma 15 3 4 5" xfId="43260"/>
    <cellStyle name="Comma 15 3 4 5 2" xfId="43261"/>
    <cellStyle name="Comma 15 3 4 5 3" xfId="43262"/>
    <cellStyle name="Comma 15 3 4 6" xfId="43263"/>
    <cellStyle name="Comma 15 3 4 6 2" xfId="43264"/>
    <cellStyle name="Comma 15 3 4 6 3" xfId="43265"/>
    <cellStyle name="Comma 15 3 4 7" xfId="43266"/>
    <cellStyle name="Comma 15 3 4 7 2" xfId="43267"/>
    <cellStyle name="Comma 15 3 4 8" xfId="43268"/>
    <cellStyle name="Comma 15 3 4 9" xfId="43269"/>
    <cellStyle name="Comma 15 3 5" xfId="43270"/>
    <cellStyle name="Comma 15 3 5 2" xfId="43271"/>
    <cellStyle name="Comma 15 3 5 2 2" xfId="43272"/>
    <cellStyle name="Comma 15 3 5 2 2 2" xfId="43273"/>
    <cellStyle name="Comma 15 3 5 2 2 3" xfId="43274"/>
    <cellStyle name="Comma 15 3 5 2 3" xfId="43275"/>
    <cellStyle name="Comma 15 3 5 2 3 2" xfId="43276"/>
    <cellStyle name="Comma 15 3 5 2 3 3" xfId="43277"/>
    <cellStyle name="Comma 15 3 5 2 4" xfId="43278"/>
    <cellStyle name="Comma 15 3 5 2 4 2" xfId="43279"/>
    <cellStyle name="Comma 15 3 5 2 5" xfId="43280"/>
    <cellStyle name="Comma 15 3 5 2 6" xfId="43281"/>
    <cellStyle name="Comma 15 3 5 3" xfId="43282"/>
    <cellStyle name="Comma 15 3 5 3 2" xfId="43283"/>
    <cellStyle name="Comma 15 3 5 3 2 2" xfId="43284"/>
    <cellStyle name="Comma 15 3 5 3 2 3" xfId="43285"/>
    <cellStyle name="Comma 15 3 5 3 3" xfId="43286"/>
    <cellStyle name="Comma 15 3 5 3 3 2" xfId="43287"/>
    <cellStyle name="Comma 15 3 5 3 3 3" xfId="43288"/>
    <cellStyle name="Comma 15 3 5 3 4" xfId="43289"/>
    <cellStyle name="Comma 15 3 5 3 4 2" xfId="43290"/>
    <cellStyle name="Comma 15 3 5 3 5" xfId="43291"/>
    <cellStyle name="Comma 15 3 5 3 6" xfId="43292"/>
    <cellStyle name="Comma 15 3 5 4" xfId="43293"/>
    <cellStyle name="Comma 15 3 5 4 2" xfId="43294"/>
    <cellStyle name="Comma 15 3 5 4 2 2" xfId="43295"/>
    <cellStyle name="Comma 15 3 5 4 2 3" xfId="43296"/>
    <cellStyle name="Comma 15 3 5 4 3" xfId="43297"/>
    <cellStyle name="Comma 15 3 5 4 3 2" xfId="43298"/>
    <cellStyle name="Comma 15 3 5 4 4" xfId="43299"/>
    <cellStyle name="Comma 15 3 5 4 5" xfId="43300"/>
    <cellStyle name="Comma 15 3 5 5" xfId="43301"/>
    <cellStyle name="Comma 15 3 5 5 2" xfId="43302"/>
    <cellStyle name="Comma 15 3 5 5 3" xfId="43303"/>
    <cellStyle name="Comma 15 3 5 6" xfId="43304"/>
    <cellStyle name="Comma 15 3 5 6 2" xfId="43305"/>
    <cellStyle name="Comma 15 3 5 6 3" xfId="43306"/>
    <cellStyle name="Comma 15 3 5 7" xfId="43307"/>
    <cellStyle name="Comma 15 3 5 7 2" xfId="43308"/>
    <cellStyle name="Comma 15 3 5 8" xfId="43309"/>
    <cellStyle name="Comma 15 3 5 9" xfId="43310"/>
    <cellStyle name="Comma 15 3 6" xfId="43311"/>
    <cellStyle name="Comma 15 3 6 2" xfId="43312"/>
    <cellStyle name="Comma 15 3 6 2 2" xfId="43313"/>
    <cellStyle name="Comma 15 3 6 2 3" xfId="43314"/>
    <cellStyle name="Comma 15 3 6 3" xfId="43315"/>
    <cellStyle name="Comma 15 3 6 3 2" xfId="43316"/>
    <cellStyle name="Comma 15 3 6 3 3" xfId="43317"/>
    <cellStyle name="Comma 15 3 6 4" xfId="43318"/>
    <cellStyle name="Comma 15 3 6 4 2" xfId="43319"/>
    <cellStyle name="Comma 15 3 6 5" xfId="43320"/>
    <cellStyle name="Comma 15 3 6 6" xfId="43321"/>
    <cellStyle name="Comma 15 3 7" xfId="43322"/>
    <cellStyle name="Comma 15 3 7 2" xfId="43323"/>
    <cellStyle name="Comma 15 3 7 2 2" xfId="43324"/>
    <cellStyle name="Comma 15 3 7 2 3" xfId="43325"/>
    <cellStyle name="Comma 15 3 7 3" xfId="43326"/>
    <cellStyle name="Comma 15 3 7 3 2" xfId="43327"/>
    <cellStyle name="Comma 15 3 7 3 3" xfId="43328"/>
    <cellStyle name="Comma 15 3 7 4" xfId="43329"/>
    <cellStyle name="Comma 15 3 7 4 2" xfId="43330"/>
    <cellStyle name="Comma 15 3 7 5" xfId="43331"/>
    <cellStyle name="Comma 15 3 7 6" xfId="43332"/>
    <cellStyle name="Comma 15 3 8" xfId="43333"/>
    <cellStyle name="Comma 15 3 8 2" xfId="43334"/>
    <cellStyle name="Comma 15 3 8 2 2" xfId="43335"/>
    <cellStyle name="Comma 15 3 8 2 3" xfId="43336"/>
    <cellStyle name="Comma 15 3 8 3" xfId="43337"/>
    <cellStyle name="Comma 15 3 8 3 2" xfId="43338"/>
    <cellStyle name="Comma 15 3 8 4" xfId="43339"/>
    <cellStyle name="Comma 15 3 8 5" xfId="43340"/>
    <cellStyle name="Comma 15 3 9" xfId="43341"/>
    <cellStyle name="Comma 15 3 9 2" xfId="43342"/>
    <cellStyle name="Comma 15 3 9 3" xfId="43343"/>
    <cellStyle name="Comma 15 4" xfId="9465"/>
    <cellStyle name="Comma 15 4 10" xfId="43344"/>
    <cellStyle name="Comma 15 4 10 2" xfId="43345"/>
    <cellStyle name="Comma 15 4 11" xfId="43346"/>
    <cellStyle name="Comma 15 4 12" xfId="43347"/>
    <cellStyle name="Comma 15 4 2" xfId="43348"/>
    <cellStyle name="Comma 15 4 2 10" xfId="43349"/>
    <cellStyle name="Comma 15 4 2 2" xfId="43350"/>
    <cellStyle name="Comma 15 4 2 2 2" xfId="43351"/>
    <cellStyle name="Comma 15 4 2 2 2 2" xfId="43352"/>
    <cellStyle name="Comma 15 4 2 2 2 2 2" xfId="43353"/>
    <cellStyle name="Comma 15 4 2 2 2 2 3" xfId="43354"/>
    <cellStyle name="Comma 15 4 2 2 2 3" xfId="43355"/>
    <cellStyle name="Comma 15 4 2 2 2 3 2" xfId="43356"/>
    <cellStyle name="Comma 15 4 2 2 2 3 3" xfId="43357"/>
    <cellStyle name="Comma 15 4 2 2 2 4" xfId="43358"/>
    <cellStyle name="Comma 15 4 2 2 2 4 2" xfId="43359"/>
    <cellStyle name="Comma 15 4 2 2 2 5" xfId="43360"/>
    <cellStyle name="Comma 15 4 2 2 2 6" xfId="43361"/>
    <cellStyle name="Comma 15 4 2 2 3" xfId="43362"/>
    <cellStyle name="Comma 15 4 2 2 3 2" xfId="43363"/>
    <cellStyle name="Comma 15 4 2 2 3 2 2" xfId="43364"/>
    <cellStyle name="Comma 15 4 2 2 3 2 3" xfId="43365"/>
    <cellStyle name="Comma 15 4 2 2 3 3" xfId="43366"/>
    <cellStyle name="Comma 15 4 2 2 3 3 2" xfId="43367"/>
    <cellStyle name="Comma 15 4 2 2 3 3 3" xfId="43368"/>
    <cellStyle name="Comma 15 4 2 2 3 4" xfId="43369"/>
    <cellStyle name="Comma 15 4 2 2 3 4 2" xfId="43370"/>
    <cellStyle name="Comma 15 4 2 2 3 5" xfId="43371"/>
    <cellStyle name="Comma 15 4 2 2 3 6" xfId="43372"/>
    <cellStyle name="Comma 15 4 2 2 4" xfId="43373"/>
    <cellStyle name="Comma 15 4 2 2 4 2" xfId="43374"/>
    <cellStyle name="Comma 15 4 2 2 4 2 2" xfId="43375"/>
    <cellStyle name="Comma 15 4 2 2 4 2 3" xfId="43376"/>
    <cellStyle name="Comma 15 4 2 2 4 3" xfId="43377"/>
    <cellStyle name="Comma 15 4 2 2 4 3 2" xfId="43378"/>
    <cellStyle name="Comma 15 4 2 2 4 4" xfId="43379"/>
    <cellStyle name="Comma 15 4 2 2 4 5" xfId="43380"/>
    <cellStyle name="Comma 15 4 2 2 5" xfId="43381"/>
    <cellStyle name="Comma 15 4 2 2 5 2" xfId="43382"/>
    <cellStyle name="Comma 15 4 2 2 5 3" xfId="43383"/>
    <cellStyle name="Comma 15 4 2 2 6" xfId="43384"/>
    <cellStyle name="Comma 15 4 2 2 6 2" xfId="43385"/>
    <cellStyle name="Comma 15 4 2 2 6 3" xfId="43386"/>
    <cellStyle name="Comma 15 4 2 2 7" xfId="43387"/>
    <cellStyle name="Comma 15 4 2 2 7 2" xfId="43388"/>
    <cellStyle name="Comma 15 4 2 2 8" xfId="43389"/>
    <cellStyle name="Comma 15 4 2 2 9" xfId="43390"/>
    <cellStyle name="Comma 15 4 2 3" xfId="43391"/>
    <cellStyle name="Comma 15 4 2 3 2" xfId="43392"/>
    <cellStyle name="Comma 15 4 2 3 2 2" xfId="43393"/>
    <cellStyle name="Comma 15 4 2 3 2 3" xfId="43394"/>
    <cellStyle name="Comma 15 4 2 3 3" xfId="43395"/>
    <cellStyle name="Comma 15 4 2 3 3 2" xfId="43396"/>
    <cellStyle name="Comma 15 4 2 3 3 3" xfId="43397"/>
    <cellStyle name="Comma 15 4 2 3 4" xfId="43398"/>
    <cellStyle name="Comma 15 4 2 3 4 2" xfId="43399"/>
    <cellStyle name="Comma 15 4 2 3 5" xfId="43400"/>
    <cellStyle name="Comma 15 4 2 3 6" xfId="43401"/>
    <cellStyle name="Comma 15 4 2 4" xfId="43402"/>
    <cellStyle name="Comma 15 4 2 4 2" xfId="43403"/>
    <cellStyle name="Comma 15 4 2 4 2 2" xfId="43404"/>
    <cellStyle name="Comma 15 4 2 4 2 3" xfId="43405"/>
    <cellStyle name="Comma 15 4 2 4 3" xfId="43406"/>
    <cellStyle name="Comma 15 4 2 4 3 2" xfId="43407"/>
    <cellStyle name="Comma 15 4 2 4 3 3" xfId="43408"/>
    <cellStyle name="Comma 15 4 2 4 4" xfId="43409"/>
    <cellStyle name="Comma 15 4 2 4 4 2" xfId="43410"/>
    <cellStyle name="Comma 15 4 2 4 5" xfId="43411"/>
    <cellStyle name="Comma 15 4 2 4 6" xfId="43412"/>
    <cellStyle name="Comma 15 4 2 5" xfId="43413"/>
    <cellStyle name="Comma 15 4 2 5 2" xfId="43414"/>
    <cellStyle name="Comma 15 4 2 5 2 2" xfId="43415"/>
    <cellStyle name="Comma 15 4 2 5 2 3" xfId="43416"/>
    <cellStyle name="Comma 15 4 2 5 3" xfId="43417"/>
    <cellStyle name="Comma 15 4 2 5 3 2" xfId="43418"/>
    <cellStyle name="Comma 15 4 2 5 4" xfId="43419"/>
    <cellStyle name="Comma 15 4 2 5 5" xfId="43420"/>
    <cellStyle name="Comma 15 4 2 6" xfId="43421"/>
    <cellStyle name="Comma 15 4 2 6 2" xfId="43422"/>
    <cellStyle name="Comma 15 4 2 6 3" xfId="43423"/>
    <cellStyle name="Comma 15 4 2 7" xfId="43424"/>
    <cellStyle name="Comma 15 4 2 7 2" xfId="43425"/>
    <cellStyle name="Comma 15 4 2 7 3" xfId="43426"/>
    <cellStyle name="Comma 15 4 2 8" xfId="43427"/>
    <cellStyle name="Comma 15 4 2 8 2" xfId="43428"/>
    <cellStyle name="Comma 15 4 2 9" xfId="43429"/>
    <cellStyle name="Comma 15 4 3" xfId="43430"/>
    <cellStyle name="Comma 15 4 3 2" xfId="43431"/>
    <cellStyle name="Comma 15 4 3 2 2" xfId="43432"/>
    <cellStyle name="Comma 15 4 3 2 2 2" xfId="43433"/>
    <cellStyle name="Comma 15 4 3 2 2 3" xfId="43434"/>
    <cellStyle name="Comma 15 4 3 2 3" xfId="43435"/>
    <cellStyle name="Comma 15 4 3 2 3 2" xfId="43436"/>
    <cellStyle name="Comma 15 4 3 2 3 3" xfId="43437"/>
    <cellStyle name="Comma 15 4 3 2 4" xfId="43438"/>
    <cellStyle name="Comma 15 4 3 2 4 2" xfId="43439"/>
    <cellStyle name="Comma 15 4 3 2 5" xfId="43440"/>
    <cellStyle name="Comma 15 4 3 2 6" xfId="43441"/>
    <cellStyle name="Comma 15 4 3 3" xfId="43442"/>
    <cellStyle name="Comma 15 4 3 3 2" xfId="43443"/>
    <cellStyle name="Comma 15 4 3 3 2 2" xfId="43444"/>
    <cellStyle name="Comma 15 4 3 3 2 3" xfId="43445"/>
    <cellStyle name="Comma 15 4 3 3 3" xfId="43446"/>
    <cellStyle name="Comma 15 4 3 3 3 2" xfId="43447"/>
    <cellStyle name="Comma 15 4 3 3 3 3" xfId="43448"/>
    <cellStyle name="Comma 15 4 3 3 4" xfId="43449"/>
    <cellStyle name="Comma 15 4 3 3 4 2" xfId="43450"/>
    <cellStyle name="Comma 15 4 3 3 5" xfId="43451"/>
    <cellStyle name="Comma 15 4 3 3 6" xfId="43452"/>
    <cellStyle name="Comma 15 4 3 4" xfId="43453"/>
    <cellStyle name="Comma 15 4 3 4 2" xfId="43454"/>
    <cellStyle name="Comma 15 4 3 4 2 2" xfId="43455"/>
    <cellStyle name="Comma 15 4 3 4 2 3" xfId="43456"/>
    <cellStyle name="Comma 15 4 3 4 3" xfId="43457"/>
    <cellStyle name="Comma 15 4 3 4 3 2" xfId="43458"/>
    <cellStyle name="Comma 15 4 3 4 4" xfId="43459"/>
    <cellStyle name="Comma 15 4 3 4 5" xfId="43460"/>
    <cellStyle name="Comma 15 4 3 5" xfId="43461"/>
    <cellStyle name="Comma 15 4 3 5 2" xfId="43462"/>
    <cellStyle name="Comma 15 4 3 5 3" xfId="43463"/>
    <cellStyle name="Comma 15 4 3 6" xfId="43464"/>
    <cellStyle name="Comma 15 4 3 6 2" xfId="43465"/>
    <cellStyle name="Comma 15 4 3 6 3" xfId="43466"/>
    <cellStyle name="Comma 15 4 3 7" xfId="43467"/>
    <cellStyle name="Comma 15 4 3 7 2" xfId="43468"/>
    <cellStyle name="Comma 15 4 3 8" xfId="43469"/>
    <cellStyle name="Comma 15 4 3 9" xfId="43470"/>
    <cellStyle name="Comma 15 4 4" xfId="43471"/>
    <cellStyle name="Comma 15 4 4 2" xfId="43472"/>
    <cellStyle name="Comma 15 4 4 2 2" xfId="43473"/>
    <cellStyle name="Comma 15 4 4 2 2 2" xfId="43474"/>
    <cellStyle name="Comma 15 4 4 2 2 3" xfId="43475"/>
    <cellStyle name="Comma 15 4 4 2 3" xfId="43476"/>
    <cellStyle name="Comma 15 4 4 2 3 2" xfId="43477"/>
    <cellStyle name="Comma 15 4 4 2 3 3" xfId="43478"/>
    <cellStyle name="Comma 15 4 4 2 4" xfId="43479"/>
    <cellStyle name="Comma 15 4 4 2 4 2" xfId="43480"/>
    <cellStyle name="Comma 15 4 4 2 5" xfId="43481"/>
    <cellStyle name="Comma 15 4 4 2 6" xfId="43482"/>
    <cellStyle name="Comma 15 4 4 3" xfId="43483"/>
    <cellStyle name="Comma 15 4 4 3 2" xfId="43484"/>
    <cellStyle name="Comma 15 4 4 3 2 2" xfId="43485"/>
    <cellStyle name="Comma 15 4 4 3 2 3" xfId="43486"/>
    <cellStyle name="Comma 15 4 4 3 3" xfId="43487"/>
    <cellStyle name="Comma 15 4 4 3 3 2" xfId="43488"/>
    <cellStyle name="Comma 15 4 4 3 3 3" xfId="43489"/>
    <cellStyle name="Comma 15 4 4 3 4" xfId="43490"/>
    <cellStyle name="Comma 15 4 4 3 4 2" xfId="43491"/>
    <cellStyle name="Comma 15 4 4 3 5" xfId="43492"/>
    <cellStyle name="Comma 15 4 4 3 6" xfId="43493"/>
    <cellStyle name="Comma 15 4 4 4" xfId="43494"/>
    <cellStyle name="Comma 15 4 4 4 2" xfId="43495"/>
    <cellStyle name="Comma 15 4 4 4 2 2" xfId="43496"/>
    <cellStyle name="Comma 15 4 4 4 2 3" xfId="43497"/>
    <cellStyle name="Comma 15 4 4 4 3" xfId="43498"/>
    <cellStyle name="Comma 15 4 4 4 3 2" xfId="43499"/>
    <cellStyle name="Comma 15 4 4 4 4" xfId="43500"/>
    <cellStyle name="Comma 15 4 4 4 5" xfId="43501"/>
    <cellStyle name="Comma 15 4 4 5" xfId="43502"/>
    <cellStyle name="Comma 15 4 4 5 2" xfId="43503"/>
    <cellStyle name="Comma 15 4 4 5 3" xfId="43504"/>
    <cellStyle name="Comma 15 4 4 6" xfId="43505"/>
    <cellStyle name="Comma 15 4 4 6 2" xfId="43506"/>
    <cellStyle name="Comma 15 4 4 6 3" xfId="43507"/>
    <cellStyle name="Comma 15 4 4 7" xfId="43508"/>
    <cellStyle name="Comma 15 4 4 7 2" xfId="43509"/>
    <cellStyle name="Comma 15 4 4 8" xfId="43510"/>
    <cellStyle name="Comma 15 4 4 9" xfId="43511"/>
    <cellStyle name="Comma 15 4 5" xfId="43512"/>
    <cellStyle name="Comma 15 4 5 2" xfId="43513"/>
    <cellStyle name="Comma 15 4 5 2 2" xfId="43514"/>
    <cellStyle name="Comma 15 4 5 2 3" xfId="43515"/>
    <cellStyle name="Comma 15 4 5 3" xfId="43516"/>
    <cellStyle name="Comma 15 4 5 3 2" xfId="43517"/>
    <cellStyle name="Comma 15 4 5 3 3" xfId="43518"/>
    <cellStyle name="Comma 15 4 5 4" xfId="43519"/>
    <cellStyle name="Comma 15 4 5 4 2" xfId="43520"/>
    <cellStyle name="Comma 15 4 5 5" xfId="43521"/>
    <cellStyle name="Comma 15 4 5 6" xfId="43522"/>
    <cellStyle name="Comma 15 4 6" xfId="43523"/>
    <cellStyle name="Comma 15 4 6 2" xfId="43524"/>
    <cellStyle name="Comma 15 4 6 2 2" xfId="43525"/>
    <cellStyle name="Comma 15 4 6 2 3" xfId="43526"/>
    <cellStyle name="Comma 15 4 6 3" xfId="43527"/>
    <cellStyle name="Comma 15 4 6 3 2" xfId="43528"/>
    <cellStyle name="Comma 15 4 6 3 3" xfId="43529"/>
    <cellStyle name="Comma 15 4 6 4" xfId="43530"/>
    <cellStyle name="Comma 15 4 6 4 2" xfId="43531"/>
    <cellStyle name="Comma 15 4 6 5" xfId="43532"/>
    <cellStyle name="Comma 15 4 6 6" xfId="43533"/>
    <cellStyle name="Comma 15 4 7" xfId="43534"/>
    <cellStyle name="Comma 15 4 7 2" xfId="43535"/>
    <cellStyle name="Comma 15 4 7 2 2" xfId="43536"/>
    <cellStyle name="Comma 15 4 7 2 3" xfId="43537"/>
    <cellStyle name="Comma 15 4 7 3" xfId="43538"/>
    <cellStyle name="Comma 15 4 7 3 2" xfId="43539"/>
    <cellStyle name="Comma 15 4 7 4" xfId="43540"/>
    <cellStyle name="Comma 15 4 7 5" xfId="43541"/>
    <cellStyle name="Comma 15 4 8" xfId="43542"/>
    <cellStyle name="Comma 15 4 8 2" xfId="43543"/>
    <cellStyle name="Comma 15 4 8 3" xfId="43544"/>
    <cellStyle name="Comma 15 4 9" xfId="43545"/>
    <cellStyle name="Comma 15 4 9 2" xfId="43546"/>
    <cellStyle name="Comma 15 4 9 3" xfId="43547"/>
    <cellStyle name="Comma 15 5" xfId="9466"/>
    <cellStyle name="Comma 15 5 10" xfId="43548"/>
    <cellStyle name="Comma 15 5 2" xfId="43549"/>
    <cellStyle name="Comma 15 5 2 2" xfId="43550"/>
    <cellStyle name="Comma 15 5 2 2 2" xfId="43551"/>
    <cellStyle name="Comma 15 5 2 2 2 2" xfId="43552"/>
    <cellStyle name="Comma 15 5 2 2 2 3" xfId="43553"/>
    <cellStyle name="Comma 15 5 2 2 3" xfId="43554"/>
    <cellStyle name="Comma 15 5 2 2 3 2" xfId="43555"/>
    <cellStyle name="Comma 15 5 2 2 3 3" xfId="43556"/>
    <cellStyle name="Comma 15 5 2 2 4" xfId="43557"/>
    <cellStyle name="Comma 15 5 2 2 4 2" xfId="43558"/>
    <cellStyle name="Comma 15 5 2 2 5" xfId="43559"/>
    <cellStyle name="Comma 15 5 2 2 6" xfId="43560"/>
    <cellStyle name="Comma 15 5 2 3" xfId="43561"/>
    <cellStyle name="Comma 15 5 2 3 2" xfId="43562"/>
    <cellStyle name="Comma 15 5 2 3 2 2" xfId="43563"/>
    <cellStyle name="Comma 15 5 2 3 2 3" xfId="43564"/>
    <cellStyle name="Comma 15 5 2 3 3" xfId="43565"/>
    <cellStyle name="Comma 15 5 2 3 3 2" xfId="43566"/>
    <cellStyle name="Comma 15 5 2 3 3 3" xfId="43567"/>
    <cellStyle name="Comma 15 5 2 3 4" xfId="43568"/>
    <cellStyle name="Comma 15 5 2 3 4 2" xfId="43569"/>
    <cellStyle name="Comma 15 5 2 3 5" xfId="43570"/>
    <cellStyle name="Comma 15 5 2 3 6" xfId="43571"/>
    <cellStyle name="Comma 15 5 2 4" xfId="43572"/>
    <cellStyle name="Comma 15 5 2 4 2" xfId="43573"/>
    <cellStyle name="Comma 15 5 2 4 2 2" xfId="43574"/>
    <cellStyle name="Comma 15 5 2 4 2 3" xfId="43575"/>
    <cellStyle name="Comma 15 5 2 4 3" xfId="43576"/>
    <cellStyle name="Comma 15 5 2 4 3 2" xfId="43577"/>
    <cellStyle name="Comma 15 5 2 4 4" xfId="43578"/>
    <cellStyle name="Comma 15 5 2 4 5" xfId="43579"/>
    <cellStyle name="Comma 15 5 2 5" xfId="43580"/>
    <cellStyle name="Comma 15 5 2 5 2" xfId="43581"/>
    <cellStyle name="Comma 15 5 2 5 3" xfId="43582"/>
    <cellStyle name="Comma 15 5 2 6" xfId="43583"/>
    <cellStyle name="Comma 15 5 2 6 2" xfId="43584"/>
    <cellStyle name="Comma 15 5 2 6 3" xfId="43585"/>
    <cellStyle name="Comma 15 5 2 7" xfId="43586"/>
    <cellStyle name="Comma 15 5 2 7 2" xfId="43587"/>
    <cellStyle name="Comma 15 5 2 8" xfId="43588"/>
    <cellStyle name="Comma 15 5 2 9" xfId="43589"/>
    <cellStyle name="Comma 15 5 3" xfId="43590"/>
    <cellStyle name="Comma 15 5 3 2" xfId="43591"/>
    <cellStyle name="Comma 15 5 3 2 2" xfId="43592"/>
    <cellStyle name="Comma 15 5 3 2 3" xfId="43593"/>
    <cellStyle name="Comma 15 5 3 3" xfId="43594"/>
    <cellStyle name="Comma 15 5 3 3 2" xfId="43595"/>
    <cellStyle name="Comma 15 5 3 3 3" xfId="43596"/>
    <cellStyle name="Comma 15 5 3 4" xfId="43597"/>
    <cellStyle name="Comma 15 5 3 4 2" xfId="43598"/>
    <cellStyle name="Comma 15 5 3 5" xfId="43599"/>
    <cellStyle name="Comma 15 5 3 6" xfId="43600"/>
    <cellStyle name="Comma 15 5 4" xfId="43601"/>
    <cellStyle name="Comma 15 5 4 2" xfId="43602"/>
    <cellStyle name="Comma 15 5 4 2 2" xfId="43603"/>
    <cellStyle name="Comma 15 5 4 2 3" xfId="43604"/>
    <cellStyle name="Comma 15 5 4 3" xfId="43605"/>
    <cellStyle name="Comma 15 5 4 3 2" xfId="43606"/>
    <cellStyle name="Comma 15 5 4 3 3" xfId="43607"/>
    <cellStyle name="Comma 15 5 4 4" xfId="43608"/>
    <cellStyle name="Comma 15 5 4 4 2" xfId="43609"/>
    <cellStyle name="Comma 15 5 4 5" xfId="43610"/>
    <cellStyle name="Comma 15 5 4 6" xfId="43611"/>
    <cellStyle name="Comma 15 5 5" xfId="43612"/>
    <cellStyle name="Comma 15 5 5 2" xfId="43613"/>
    <cellStyle name="Comma 15 5 5 2 2" xfId="43614"/>
    <cellStyle name="Comma 15 5 5 2 3" xfId="43615"/>
    <cellStyle name="Comma 15 5 5 3" xfId="43616"/>
    <cellStyle name="Comma 15 5 5 3 2" xfId="43617"/>
    <cellStyle name="Comma 15 5 5 4" xfId="43618"/>
    <cellStyle name="Comma 15 5 5 5" xfId="43619"/>
    <cellStyle name="Comma 15 5 6" xfId="43620"/>
    <cellStyle name="Comma 15 5 6 2" xfId="43621"/>
    <cellStyle name="Comma 15 5 6 3" xfId="43622"/>
    <cellStyle name="Comma 15 5 7" xfId="43623"/>
    <cellStyle name="Comma 15 5 7 2" xfId="43624"/>
    <cellStyle name="Comma 15 5 7 3" xfId="43625"/>
    <cellStyle name="Comma 15 5 8" xfId="43626"/>
    <cellStyle name="Comma 15 5 8 2" xfId="43627"/>
    <cellStyle name="Comma 15 5 9" xfId="43628"/>
    <cellStyle name="Comma 15 6" xfId="43629"/>
    <cellStyle name="Comma 15 6 2" xfId="43630"/>
    <cellStyle name="Comma 15 6 2 2" xfId="43631"/>
    <cellStyle name="Comma 15 6 2 2 2" xfId="43632"/>
    <cellStyle name="Comma 15 6 2 2 3" xfId="43633"/>
    <cellStyle name="Comma 15 6 2 3" xfId="43634"/>
    <cellStyle name="Comma 15 6 2 3 2" xfId="43635"/>
    <cellStyle name="Comma 15 6 2 3 3" xfId="43636"/>
    <cellStyle name="Comma 15 6 2 4" xfId="43637"/>
    <cellStyle name="Comma 15 6 2 4 2" xfId="43638"/>
    <cellStyle name="Comma 15 6 2 5" xfId="43639"/>
    <cellStyle name="Comma 15 6 2 6" xfId="43640"/>
    <cellStyle name="Comma 15 6 3" xfId="43641"/>
    <cellStyle name="Comma 15 6 3 2" xfId="43642"/>
    <cellStyle name="Comma 15 6 3 2 2" xfId="43643"/>
    <cellStyle name="Comma 15 6 3 2 3" xfId="43644"/>
    <cellStyle name="Comma 15 6 3 3" xfId="43645"/>
    <cellStyle name="Comma 15 6 3 3 2" xfId="43646"/>
    <cellStyle name="Comma 15 6 3 3 3" xfId="43647"/>
    <cellStyle name="Comma 15 6 3 4" xfId="43648"/>
    <cellStyle name="Comma 15 6 3 4 2" xfId="43649"/>
    <cellStyle name="Comma 15 6 3 5" xfId="43650"/>
    <cellStyle name="Comma 15 6 3 6" xfId="43651"/>
    <cellStyle name="Comma 15 6 4" xfId="43652"/>
    <cellStyle name="Comma 15 6 4 2" xfId="43653"/>
    <cellStyle name="Comma 15 6 4 2 2" xfId="43654"/>
    <cellStyle name="Comma 15 6 4 2 3" xfId="43655"/>
    <cellStyle name="Comma 15 6 4 3" xfId="43656"/>
    <cellStyle name="Comma 15 6 4 3 2" xfId="43657"/>
    <cellStyle name="Comma 15 6 4 4" xfId="43658"/>
    <cellStyle name="Comma 15 6 4 5" xfId="43659"/>
    <cellStyle name="Comma 15 6 5" xfId="43660"/>
    <cellStyle name="Comma 15 6 5 2" xfId="43661"/>
    <cellStyle name="Comma 15 6 5 3" xfId="43662"/>
    <cellStyle name="Comma 15 6 6" xfId="43663"/>
    <cellStyle name="Comma 15 6 6 2" xfId="43664"/>
    <cellStyle name="Comma 15 6 6 3" xfId="43665"/>
    <cellStyle name="Comma 15 6 7" xfId="43666"/>
    <cellStyle name="Comma 15 6 7 2" xfId="43667"/>
    <cellStyle name="Comma 15 6 8" xfId="43668"/>
    <cellStyle name="Comma 15 6 9" xfId="43669"/>
    <cellStyle name="Comma 15 7" xfId="43670"/>
    <cellStyle name="Comma 15 7 2" xfId="43671"/>
    <cellStyle name="Comma 15 7 2 2" xfId="43672"/>
    <cellStyle name="Comma 15 7 2 2 2" xfId="43673"/>
    <cellStyle name="Comma 15 7 2 2 3" xfId="43674"/>
    <cellStyle name="Comma 15 7 2 3" xfId="43675"/>
    <cellStyle name="Comma 15 7 2 3 2" xfId="43676"/>
    <cellStyle name="Comma 15 7 2 3 3" xfId="43677"/>
    <cellStyle name="Comma 15 7 2 4" xfId="43678"/>
    <cellStyle name="Comma 15 7 2 4 2" xfId="43679"/>
    <cellStyle name="Comma 15 7 2 5" xfId="43680"/>
    <cellStyle name="Comma 15 7 2 6" xfId="43681"/>
    <cellStyle name="Comma 15 7 3" xfId="43682"/>
    <cellStyle name="Comma 15 7 3 2" xfId="43683"/>
    <cellStyle name="Comma 15 7 3 2 2" xfId="43684"/>
    <cellStyle name="Comma 15 7 3 2 3" xfId="43685"/>
    <cellStyle name="Comma 15 7 3 3" xfId="43686"/>
    <cellStyle name="Comma 15 7 3 3 2" xfId="43687"/>
    <cellStyle name="Comma 15 7 3 3 3" xfId="43688"/>
    <cellStyle name="Comma 15 7 3 4" xfId="43689"/>
    <cellStyle name="Comma 15 7 3 4 2" xfId="43690"/>
    <cellStyle name="Comma 15 7 3 5" xfId="43691"/>
    <cellStyle name="Comma 15 7 3 6" xfId="43692"/>
    <cellStyle name="Comma 15 7 4" xfId="43693"/>
    <cellStyle name="Comma 15 7 4 2" xfId="43694"/>
    <cellStyle name="Comma 15 7 4 2 2" xfId="43695"/>
    <cellStyle name="Comma 15 7 4 2 3" xfId="43696"/>
    <cellStyle name="Comma 15 7 4 3" xfId="43697"/>
    <cellStyle name="Comma 15 7 4 3 2" xfId="43698"/>
    <cellStyle name="Comma 15 7 4 4" xfId="43699"/>
    <cellStyle name="Comma 15 7 4 5" xfId="43700"/>
    <cellStyle name="Comma 15 7 5" xfId="43701"/>
    <cellStyle name="Comma 15 7 5 2" xfId="43702"/>
    <cellStyle name="Comma 15 7 5 3" xfId="43703"/>
    <cellStyle name="Comma 15 7 6" xfId="43704"/>
    <cellStyle name="Comma 15 7 6 2" xfId="43705"/>
    <cellStyle name="Comma 15 7 6 3" xfId="43706"/>
    <cellStyle name="Comma 15 7 7" xfId="43707"/>
    <cellStyle name="Comma 15 7 7 2" xfId="43708"/>
    <cellStyle name="Comma 15 7 8" xfId="43709"/>
    <cellStyle name="Comma 15 7 9" xfId="43710"/>
    <cellStyle name="Comma 15 8" xfId="43711"/>
    <cellStyle name="Comma 15 8 2" xfId="43712"/>
    <cellStyle name="Comma 15 8 2 2" xfId="43713"/>
    <cellStyle name="Comma 15 8 2 3" xfId="43714"/>
    <cellStyle name="Comma 15 8 3" xfId="43715"/>
    <cellStyle name="Comma 15 8 3 2" xfId="43716"/>
    <cellStyle name="Comma 15 8 3 3" xfId="43717"/>
    <cellStyle name="Comma 15 8 4" xfId="43718"/>
    <cellStyle name="Comma 15 8 4 2" xfId="43719"/>
    <cellStyle name="Comma 15 8 5" xfId="43720"/>
    <cellStyle name="Comma 15 8 6" xfId="43721"/>
    <cellStyle name="Comma 15 9" xfId="43722"/>
    <cellStyle name="Comma 15 9 2" xfId="43723"/>
    <cellStyle name="Comma 15 9 2 2" xfId="43724"/>
    <cellStyle name="Comma 15 9 2 3" xfId="43725"/>
    <cellStyle name="Comma 15 9 3" xfId="43726"/>
    <cellStyle name="Comma 15 9 3 2" xfId="43727"/>
    <cellStyle name="Comma 15 9 3 3" xfId="43728"/>
    <cellStyle name="Comma 15 9 4" xfId="43729"/>
    <cellStyle name="Comma 15 9 4 2" xfId="43730"/>
    <cellStyle name="Comma 15 9 5" xfId="43731"/>
    <cellStyle name="Comma 15 9 6" xfId="43732"/>
    <cellStyle name="Comma 16" xfId="3268"/>
    <cellStyle name="Comma 16 10" xfId="43733"/>
    <cellStyle name="Comma 16 10 2" xfId="43734"/>
    <cellStyle name="Comma 16 10 2 2" xfId="43735"/>
    <cellStyle name="Comma 16 10 2 3" xfId="43736"/>
    <cellStyle name="Comma 16 10 3" xfId="43737"/>
    <cellStyle name="Comma 16 10 3 2" xfId="43738"/>
    <cellStyle name="Comma 16 10 4" xfId="43739"/>
    <cellStyle name="Comma 16 10 5" xfId="43740"/>
    <cellStyle name="Comma 16 11" xfId="43741"/>
    <cellStyle name="Comma 16 11 2" xfId="43742"/>
    <cellStyle name="Comma 16 11 3" xfId="43743"/>
    <cellStyle name="Comma 16 12" xfId="43744"/>
    <cellStyle name="Comma 16 12 2" xfId="43745"/>
    <cellStyle name="Comma 16 12 3" xfId="43746"/>
    <cellStyle name="Comma 16 13" xfId="43747"/>
    <cellStyle name="Comma 16 13 2" xfId="43748"/>
    <cellStyle name="Comma 16 14" xfId="43749"/>
    <cellStyle name="Comma 16 15" xfId="43750"/>
    <cellStyle name="Comma 16 16" xfId="43751"/>
    <cellStyle name="Comma 16 2" xfId="3269"/>
    <cellStyle name="Comma 16 2 10" xfId="43752"/>
    <cellStyle name="Comma 16 2 10 2" xfId="43753"/>
    <cellStyle name="Comma 16 2 10 3" xfId="43754"/>
    <cellStyle name="Comma 16 2 11" xfId="43755"/>
    <cellStyle name="Comma 16 2 11 2" xfId="43756"/>
    <cellStyle name="Comma 16 2 11 3" xfId="43757"/>
    <cellStyle name="Comma 16 2 12" xfId="43758"/>
    <cellStyle name="Comma 16 2 12 2" xfId="43759"/>
    <cellStyle name="Comma 16 2 13" xfId="43760"/>
    <cellStyle name="Comma 16 2 14" xfId="43761"/>
    <cellStyle name="Comma 16 2 2" xfId="9467"/>
    <cellStyle name="Comma 16 2 2 10" xfId="43762"/>
    <cellStyle name="Comma 16 2 2 10 2" xfId="43763"/>
    <cellStyle name="Comma 16 2 2 10 3" xfId="43764"/>
    <cellStyle name="Comma 16 2 2 11" xfId="43765"/>
    <cellStyle name="Comma 16 2 2 11 2" xfId="43766"/>
    <cellStyle name="Comma 16 2 2 12" xfId="43767"/>
    <cellStyle name="Comma 16 2 2 13" xfId="43768"/>
    <cellStyle name="Comma 16 2 2 2" xfId="43769"/>
    <cellStyle name="Comma 16 2 2 2 10" xfId="43770"/>
    <cellStyle name="Comma 16 2 2 2 10 2" xfId="43771"/>
    <cellStyle name="Comma 16 2 2 2 11" xfId="43772"/>
    <cellStyle name="Comma 16 2 2 2 12" xfId="43773"/>
    <cellStyle name="Comma 16 2 2 2 2" xfId="43774"/>
    <cellStyle name="Comma 16 2 2 2 2 10" xfId="43775"/>
    <cellStyle name="Comma 16 2 2 2 2 2" xfId="43776"/>
    <cellStyle name="Comma 16 2 2 2 2 2 2" xfId="43777"/>
    <cellStyle name="Comma 16 2 2 2 2 2 2 2" xfId="43778"/>
    <cellStyle name="Comma 16 2 2 2 2 2 2 2 2" xfId="43779"/>
    <cellStyle name="Comma 16 2 2 2 2 2 2 2 3" xfId="43780"/>
    <cellStyle name="Comma 16 2 2 2 2 2 2 3" xfId="43781"/>
    <cellStyle name="Comma 16 2 2 2 2 2 2 3 2" xfId="43782"/>
    <cellStyle name="Comma 16 2 2 2 2 2 2 3 3" xfId="43783"/>
    <cellStyle name="Comma 16 2 2 2 2 2 2 4" xfId="43784"/>
    <cellStyle name="Comma 16 2 2 2 2 2 2 4 2" xfId="43785"/>
    <cellStyle name="Comma 16 2 2 2 2 2 2 5" xfId="43786"/>
    <cellStyle name="Comma 16 2 2 2 2 2 2 6" xfId="43787"/>
    <cellStyle name="Comma 16 2 2 2 2 2 3" xfId="43788"/>
    <cellStyle name="Comma 16 2 2 2 2 2 3 2" xfId="43789"/>
    <cellStyle name="Comma 16 2 2 2 2 2 3 2 2" xfId="43790"/>
    <cellStyle name="Comma 16 2 2 2 2 2 3 2 3" xfId="43791"/>
    <cellStyle name="Comma 16 2 2 2 2 2 3 3" xfId="43792"/>
    <cellStyle name="Comma 16 2 2 2 2 2 3 3 2" xfId="43793"/>
    <cellStyle name="Comma 16 2 2 2 2 2 3 3 3" xfId="43794"/>
    <cellStyle name="Comma 16 2 2 2 2 2 3 4" xfId="43795"/>
    <cellStyle name="Comma 16 2 2 2 2 2 3 4 2" xfId="43796"/>
    <cellStyle name="Comma 16 2 2 2 2 2 3 5" xfId="43797"/>
    <cellStyle name="Comma 16 2 2 2 2 2 3 6" xfId="43798"/>
    <cellStyle name="Comma 16 2 2 2 2 2 4" xfId="43799"/>
    <cellStyle name="Comma 16 2 2 2 2 2 4 2" xfId="43800"/>
    <cellStyle name="Comma 16 2 2 2 2 2 4 2 2" xfId="43801"/>
    <cellStyle name="Comma 16 2 2 2 2 2 4 2 3" xfId="43802"/>
    <cellStyle name="Comma 16 2 2 2 2 2 4 3" xfId="43803"/>
    <cellStyle name="Comma 16 2 2 2 2 2 4 3 2" xfId="43804"/>
    <cellStyle name="Comma 16 2 2 2 2 2 4 4" xfId="43805"/>
    <cellStyle name="Comma 16 2 2 2 2 2 4 5" xfId="43806"/>
    <cellStyle name="Comma 16 2 2 2 2 2 5" xfId="43807"/>
    <cellStyle name="Comma 16 2 2 2 2 2 5 2" xfId="43808"/>
    <cellStyle name="Comma 16 2 2 2 2 2 5 3" xfId="43809"/>
    <cellStyle name="Comma 16 2 2 2 2 2 6" xfId="43810"/>
    <cellStyle name="Comma 16 2 2 2 2 2 6 2" xfId="43811"/>
    <cellStyle name="Comma 16 2 2 2 2 2 6 3" xfId="43812"/>
    <cellStyle name="Comma 16 2 2 2 2 2 7" xfId="43813"/>
    <cellStyle name="Comma 16 2 2 2 2 2 7 2" xfId="43814"/>
    <cellStyle name="Comma 16 2 2 2 2 2 8" xfId="43815"/>
    <cellStyle name="Comma 16 2 2 2 2 2 9" xfId="43816"/>
    <cellStyle name="Comma 16 2 2 2 2 3" xfId="43817"/>
    <cellStyle name="Comma 16 2 2 2 2 3 2" xfId="43818"/>
    <cellStyle name="Comma 16 2 2 2 2 3 2 2" xfId="43819"/>
    <cellStyle name="Comma 16 2 2 2 2 3 2 3" xfId="43820"/>
    <cellStyle name="Comma 16 2 2 2 2 3 3" xfId="43821"/>
    <cellStyle name="Comma 16 2 2 2 2 3 3 2" xfId="43822"/>
    <cellStyle name="Comma 16 2 2 2 2 3 3 3" xfId="43823"/>
    <cellStyle name="Comma 16 2 2 2 2 3 4" xfId="43824"/>
    <cellStyle name="Comma 16 2 2 2 2 3 4 2" xfId="43825"/>
    <cellStyle name="Comma 16 2 2 2 2 3 5" xfId="43826"/>
    <cellStyle name="Comma 16 2 2 2 2 3 6" xfId="43827"/>
    <cellStyle name="Comma 16 2 2 2 2 4" xfId="43828"/>
    <cellStyle name="Comma 16 2 2 2 2 4 2" xfId="43829"/>
    <cellStyle name="Comma 16 2 2 2 2 4 2 2" xfId="43830"/>
    <cellStyle name="Comma 16 2 2 2 2 4 2 3" xfId="43831"/>
    <cellStyle name="Comma 16 2 2 2 2 4 3" xfId="43832"/>
    <cellStyle name="Comma 16 2 2 2 2 4 3 2" xfId="43833"/>
    <cellStyle name="Comma 16 2 2 2 2 4 3 3" xfId="43834"/>
    <cellStyle name="Comma 16 2 2 2 2 4 4" xfId="43835"/>
    <cellStyle name="Comma 16 2 2 2 2 4 4 2" xfId="43836"/>
    <cellStyle name="Comma 16 2 2 2 2 4 5" xfId="43837"/>
    <cellStyle name="Comma 16 2 2 2 2 4 6" xfId="43838"/>
    <cellStyle name="Comma 16 2 2 2 2 5" xfId="43839"/>
    <cellStyle name="Comma 16 2 2 2 2 5 2" xfId="43840"/>
    <cellStyle name="Comma 16 2 2 2 2 5 2 2" xfId="43841"/>
    <cellStyle name="Comma 16 2 2 2 2 5 2 3" xfId="43842"/>
    <cellStyle name="Comma 16 2 2 2 2 5 3" xfId="43843"/>
    <cellStyle name="Comma 16 2 2 2 2 5 3 2" xfId="43844"/>
    <cellStyle name="Comma 16 2 2 2 2 5 4" xfId="43845"/>
    <cellStyle name="Comma 16 2 2 2 2 5 5" xfId="43846"/>
    <cellStyle name="Comma 16 2 2 2 2 6" xfId="43847"/>
    <cellStyle name="Comma 16 2 2 2 2 6 2" xfId="43848"/>
    <cellStyle name="Comma 16 2 2 2 2 6 3" xfId="43849"/>
    <cellStyle name="Comma 16 2 2 2 2 7" xfId="43850"/>
    <cellStyle name="Comma 16 2 2 2 2 7 2" xfId="43851"/>
    <cellStyle name="Comma 16 2 2 2 2 7 3" xfId="43852"/>
    <cellStyle name="Comma 16 2 2 2 2 8" xfId="43853"/>
    <cellStyle name="Comma 16 2 2 2 2 8 2" xfId="43854"/>
    <cellStyle name="Comma 16 2 2 2 2 9" xfId="43855"/>
    <cellStyle name="Comma 16 2 2 2 3" xfId="43856"/>
    <cellStyle name="Comma 16 2 2 2 3 2" xfId="43857"/>
    <cellStyle name="Comma 16 2 2 2 3 2 2" xfId="43858"/>
    <cellStyle name="Comma 16 2 2 2 3 2 2 2" xfId="43859"/>
    <cellStyle name="Comma 16 2 2 2 3 2 2 3" xfId="43860"/>
    <cellStyle name="Comma 16 2 2 2 3 2 3" xfId="43861"/>
    <cellStyle name="Comma 16 2 2 2 3 2 3 2" xfId="43862"/>
    <cellStyle name="Comma 16 2 2 2 3 2 3 3" xfId="43863"/>
    <cellStyle name="Comma 16 2 2 2 3 2 4" xfId="43864"/>
    <cellStyle name="Comma 16 2 2 2 3 2 4 2" xfId="43865"/>
    <cellStyle name="Comma 16 2 2 2 3 2 5" xfId="43866"/>
    <cellStyle name="Comma 16 2 2 2 3 2 6" xfId="43867"/>
    <cellStyle name="Comma 16 2 2 2 3 3" xfId="43868"/>
    <cellStyle name="Comma 16 2 2 2 3 3 2" xfId="43869"/>
    <cellStyle name="Comma 16 2 2 2 3 3 2 2" xfId="43870"/>
    <cellStyle name="Comma 16 2 2 2 3 3 2 3" xfId="43871"/>
    <cellStyle name="Comma 16 2 2 2 3 3 3" xfId="43872"/>
    <cellStyle name="Comma 16 2 2 2 3 3 3 2" xfId="43873"/>
    <cellStyle name="Comma 16 2 2 2 3 3 3 3" xfId="43874"/>
    <cellStyle name="Comma 16 2 2 2 3 3 4" xfId="43875"/>
    <cellStyle name="Comma 16 2 2 2 3 3 4 2" xfId="43876"/>
    <cellStyle name="Comma 16 2 2 2 3 3 5" xfId="43877"/>
    <cellStyle name="Comma 16 2 2 2 3 3 6" xfId="43878"/>
    <cellStyle name="Comma 16 2 2 2 3 4" xfId="43879"/>
    <cellStyle name="Comma 16 2 2 2 3 4 2" xfId="43880"/>
    <cellStyle name="Comma 16 2 2 2 3 4 2 2" xfId="43881"/>
    <cellStyle name="Comma 16 2 2 2 3 4 2 3" xfId="43882"/>
    <cellStyle name="Comma 16 2 2 2 3 4 3" xfId="43883"/>
    <cellStyle name="Comma 16 2 2 2 3 4 3 2" xfId="43884"/>
    <cellStyle name="Comma 16 2 2 2 3 4 4" xfId="43885"/>
    <cellStyle name="Comma 16 2 2 2 3 4 5" xfId="43886"/>
    <cellStyle name="Comma 16 2 2 2 3 5" xfId="43887"/>
    <cellStyle name="Comma 16 2 2 2 3 5 2" xfId="43888"/>
    <cellStyle name="Comma 16 2 2 2 3 5 3" xfId="43889"/>
    <cellStyle name="Comma 16 2 2 2 3 6" xfId="43890"/>
    <cellStyle name="Comma 16 2 2 2 3 6 2" xfId="43891"/>
    <cellStyle name="Comma 16 2 2 2 3 6 3" xfId="43892"/>
    <cellStyle name="Comma 16 2 2 2 3 7" xfId="43893"/>
    <cellStyle name="Comma 16 2 2 2 3 7 2" xfId="43894"/>
    <cellStyle name="Comma 16 2 2 2 3 8" xfId="43895"/>
    <cellStyle name="Comma 16 2 2 2 3 9" xfId="43896"/>
    <cellStyle name="Comma 16 2 2 2 4" xfId="43897"/>
    <cellStyle name="Comma 16 2 2 2 4 2" xfId="43898"/>
    <cellStyle name="Comma 16 2 2 2 4 2 2" xfId="43899"/>
    <cellStyle name="Comma 16 2 2 2 4 2 2 2" xfId="43900"/>
    <cellStyle name="Comma 16 2 2 2 4 2 2 3" xfId="43901"/>
    <cellStyle name="Comma 16 2 2 2 4 2 3" xfId="43902"/>
    <cellStyle name="Comma 16 2 2 2 4 2 3 2" xfId="43903"/>
    <cellStyle name="Comma 16 2 2 2 4 2 3 3" xfId="43904"/>
    <cellStyle name="Comma 16 2 2 2 4 2 4" xfId="43905"/>
    <cellStyle name="Comma 16 2 2 2 4 2 4 2" xfId="43906"/>
    <cellStyle name="Comma 16 2 2 2 4 2 5" xfId="43907"/>
    <cellStyle name="Comma 16 2 2 2 4 2 6" xfId="43908"/>
    <cellStyle name="Comma 16 2 2 2 4 3" xfId="43909"/>
    <cellStyle name="Comma 16 2 2 2 4 3 2" xfId="43910"/>
    <cellStyle name="Comma 16 2 2 2 4 3 2 2" xfId="43911"/>
    <cellStyle name="Comma 16 2 2 2 4 3 2 3" xfId="43912"/>
    <cellStyle name="Comma 16 2 2 2 4 3 3" xfId="43913"/>
    <cellStyle name="Comma 16 2 2 2 4 3 3 2" xfId="43914"/>
    <cellStyle name="Comma 16 2 2 2 4 3 3 3" xfId="43915"/>
    <cellStyle name="Comma 16 2 2 2 4 3 4" xfId="43916"/>
    <cellStyle name="Comma 16 2 2 2 4 3 4 2" xfId="43917"/>
    <cellStyle name="Comma 16 2 2 2 4 3 5" xfId="43918"/>
    <cellStyle name="Comma 16 2 2 2 4 3 6" xfId="43919"/>
    <cellStyle name="Comma 16 2 2 2 4 4" xfId="43920"/>
    <cellStyle name="Comma 16 2 2 2 4 4 2" xfId="43921"/>
    <cellStyle name="Comma 16 2 2 2 4 4 2 2" xfId="43922"/>
    <cellStyle name="Comma 16 2 2 2 4 4 2 3" xfId="43923"/>
    <cellStyle name="Comma 16 2 2 2 4 4 3" xfId="43924"/>
    <cellStyle name="Comma 16 2 2 2 4 4 3 2" xfId="43925"/>
    <cellStyle name="Comma 16 2 2 2 4 4 4" xfId="43926"/>
    <cellStyle name="Comma 16 2 2 2 4 4 5" xfId="43927"/>
    <cellStyle name="Comma 16 2 2 2 4 5" xfId="43928"/>
    <cellStyle name="Comma 16 2 2 2 4 5 2" xfId="43929"/>
    <cellStyle name="Comma 16 2 2 2 4 5 3" xfId="43930"/>
    <cellStyle name="Comma 16 2 2 2 4 6" xfId="43931"/>
    <cellStyle name="Comma 16 2 2 2 4 6 2" xfId="43932"/>
    <cellStyle name="Comma 16 2 2 2 4 6 3" xfId="43933"/>
    <cellStyle name="Comma 16 2 2 2 4 7" xfId="43934"/>
    <cellStyle name="Comma 16 2 2 2 4 7 2" xfId="43935"/>
    <cellStyle name="Comma 16 2 2 2 4 8" xfId="43936"/>
    <cellStyle name="Comma 16 2 2 2 4 9" xfId="43937"/>
    <cellStyle name="Comma 16 2 2 2 5" xfId="43938"/>
    <cellStyle name="Comma 16 2 2 2 5 2" xfId="43939"/>
    <cellStyle name="Comma 16 2 2 2 5 2 2" xfId="43940"/>
    <cellStyle name="Comma 16 2 2 2 5 2 3" xfId="43941"/>
    <cellStyle name="Comma 16 2 2 2 5 3" xfId="43942"/>
    <cellStyle name="Comma 16 2 2 2 5 3 2" xfId="43943"/>
    <cellStyle name="Comma 16 2 2 2 5 3 3" xfId="43944"/>
    <cellStyle name="Comma 16 2 2 2 5 4" xfId="43945"/>
    <cellStyle name="Comma 16 2 2 2 5 4 2" xfId="43946"/>
    <cellStyle name="Comma 16 2 2 2 5 5" xfId="43947"/>
    <cellStyle name="Comma 16 2 2 2 5 6" xfId="43948"/>
    <cellStyle name="Comma 16 2 2 2 6" xfId="43949"/>
    <cellStyle name="Comma 16 2 2 2 6 2" xfId="43950"/>
    <cellStyle name="Comma 16 2 2 2 6 2 2" xfId="43951"/>
    <cellStyle name="Comma 16 2 2 2 6 2 3" xfId="43952"/>
    <cellStyle name="Comma 16 2 2 2 6 3" xfId="43953"/>
    <cellStyle name="Comma 16 2 2 2 6 3 2" xfId="43954"/>
    <cellStyle name="Comma 16 2 2 2 6 3 3" xfId="43955"/>
    <cellStyle name="Comma 16 2 2 2 6 4" xfId="43956"/>
    <cellStyle name="Comma 16 2 2 2 6 4 2" xfId="43957"/>
    <cellStyle name="Comma 16 2 2 2 6 5" xfId="43958"/>
    <cellStyle name="Comma 16 2 2 2 6 6" xfId="43959"/>
    <cellStyle name="Comma 16 2 2 2 7" xfId="43960"/>
    <cellStyle name="Comma 16 2 2 2 7 2" xfId="43961"/>
    <cellStyle name="Comma 16 2 2 2 7 2 2" xfId="43962"/>
    <cellStyle name="Comma 16 2 2 2 7 2 3" xfId="43963"/>
    <cellStyle name="Comma 16 2 2 2 7 3" xfId="43964"/>
    <cellStyle name="Comma 16 2 2 2 7 3 2" xfId="43965"/>
    <cellStyle name="Comma 16 2 2 2 7 4" xfId="43966"/>
    <cellStyle name="Comma 16 2 2 2 7 5" xfId="43967"/>
    <cellStyle name="Comma 16 2 2 2 8" xfId="43968"/>
    <cellStyle name="Comma 16 2 2 2 8 2" xfId="43969"/>
    <cellStyle name="Comma 16 2 2 2 8 3" xfId="43970"/>
    <cellStyle name="Comma 16 2 2 2 9" xfId="43971"/>
    <cellStyle name="Comma 16 2 2 2 9 2" xfId="43972"/>
    <cellStyle name="Comma 16 2 2 2 9 3" xfId="43973"/>
    <cellStyle name="Comma 16 2 2 3" xfId="43974"/>
    <cellStyle name="Comma 16 2 2 3 10" xfId="43975"/>
    <cellStyle name="Comma 16 2 2 3 2" xfId="43976"/>
    <cellStyle name="Comma 16 2 2 3 2 2" xfId="43977"/>
    <cellStyle name="Comma 16 2 2 3 2 2 2" xfId="43978"/>
    <cellStyle name="Comma 16 2 2 3 2 2 2 2" xfId="43979"/>
    <cellStyle name="Comma 16 2 2 3 2 2 2 3" xfId="43980"/>
    <cellStyle name="Comma 16 2 2 3 2 2 3" xfId="43981"/>
    <cellStyle name="Comma 16 2 2 3 2 2 3 2" xfId="43982"/>
    <cellStyle name="Comma 16 2 2 3 2 2 3 3" xfId="43983"/>
    <cellStyle name="Comma 16 2 2 3 2 2 4" xfId="43984"/>
    <cellStyle name="Comma 16 2 2 3 2 2 4 2" xfId="43985"/>
    <cellStyle name="Comma 16 2 2 3 2 2 5" xfId="43986"/>
    <cellStyle name="Comma 16 2 2 3 2 2 6" xfId="43987"/>
    <cellStyle name="Comma 16 2 2 3 2 3" xfId="43988"/>
    <cellStyle name="Comma 16 2 2 3 2 3 2" xfId="43989"/>
    <cellStyle name="Comma 16 2 2 3 2 3 2 2" xfId="43990"/>
    <cellStyle name="Comma 16 2 2 3 2 3 2 3" xfId="43991"/>
    <cellStyle name="Comma 16 2 2 3 2 3 3" xfId="43992"/>
    <cellStyle name="Comma 16 2 2 3 2 3 3 2" xfId="43993"/>
    <cellStyle name="Comma 16 2 2 3 2 3 3 3" xfId="43994"/>
    <cellStyle name="Comma 16 2 2 3 2 3 4" xfId="43995"/>
    <cellStyle name="Comma 16 2 2 3 2 3 4 2" xfId="43996"/>
    <cellStyle name="Comma 16 2 2 3 2 3 5" xfId="43997"/>
    <cellStyle name="Comma 16 2 2 3 2 3 6" xfId="43998"/>
    <cellStyle name="Comma 16 2 2 3 2 4" xfId="43999"/>
    <cellStyle name="Comma 16 2 2 3 2 4 2" xfId="44000"/>
    <cellStyle name="Comma 16 2 2 3 2 4 2 2" xfId="44001"/>
    <cellStyle name="Comma 16 2 2 3 2 4 2 3" xfId="44002"/>
    <cellStyle name="Comma 16 2 2 3 2 4 3" xfId="44003"/>
    <cellStyle name="Comma 16 2 2 3 2 4 3 2" xfId="44004"/>
    <cellStyle name="Comma 16 2 2 3 2 4 4" xfId="44005"/>
    <cellStyle name="Comma 16 2 2 3 2 4 5" xfId="44006"/>
    <cellStyle name="Comma 16 2 2 3 2 5" xfId="44007"/>
    <cellStyle name="Comma 16 2 2 3 2 5 2" xfId="44008"/>
    <cellStyle name="Comma 16 2 2 3 2 5 3" xfId="44009"/>
    <cellStyle name="Comma 16 2 2 3 2 6" xfId="44010"/>
    <cellStyle name="Comma 16 2 2 3 2 6 2" xfId="44011"/>
    <cellStyle name="Comma 16 2 2 3 2 6 3" xfId="44012"/>
    <cellStyle name="Comma 16 2 2 3 2 7" xfId="44013"/>
    <cellStyle name="Comma 16 2 2 3 2 7 2" xfId="44014"/>
    <cellStyle name="Comma 16 2 2 3 2 8" xfId="44015"/>
    <cellStyle name="Comma 16 2 2 3 2 9" xfId="44016"/>
    <cellStyle name="Comma 16 2 2 3 3" xfId="44017"/>
    <cellStyle name="Comma 16 2 2 3 3 2" xfId="44018"/>
    <cellStyle name="Comma 16 2 2 3 3 2 2" xfId="44019"/>
    <cellStyle name="Comma 16 2 2 3 3 2 3" xfId="44020"/>
    <cellStyle name="Comma 16 2 2 3 3 3" xfId="44021"/>
    <cellStyle name="Comma 16 2 2 3 3 3 2" xfId="44022"/>
    <cellStyle name="Comma 16 2 2 3 3 3 3" xfId="44023"/>
    <cellStyle name="Comma 16 2 2 3 3 4" xfId="44024"/>
    <cellStyle name="Comma 16 2 2 3 3 4 2" xfId="44025"/>
    <cellStyle name="Comma 16 2 2 3 3 5" xfId="44026"/>
    <cellStyle name="Comma 16 2 2 3 3 6" xfId="44027"/>
    <cellStyle name="Comma 16 2 2 3 4" xfId="44028"/>
    <cellStyle name="Comma 16 2 2 3 4 2" xfId="44029"/>
    <cellStyle name="Comma 16 2 2 3 4 2 2" xfId="44030"/>
    <cellStyle name="Comma 16 2 2 3 4 2 3" xfId="44031"/>
    <cellStyle name="Comma 16 2 2 3 4 3" xfId="44032"/>
    <cellStyle name="Comma 16 2 2 3 4 3 2" xfId="44033"/>
    <cellStyle name="Comma 16 2 2 3 4 3 3" xfId="44034"/>
    <cellStyle name="Comma 16 2 2 3 4 4" xfId="44035"/>
    <cellStyle name="Comma 16 2 2 3 4 4 2" xfId="44036"/>
    <cellStyle name="Comma 16 2 2 3 4 5" xfId="44037"/>
    <cellStyle name="Comma 16 2 2 3 4 6" xfId="44038"/>
    <cellStyle name="Comma 16 2 2 3 5" xfId="44039"/>
    <cellStyle name="Comma 16 2 2 3 5 2" xfId="44040"/>
    <cellStyle name="Comma 16 2 2 3 5 2 2" xfId="44041"/>
    <cellStyle name="Comma 16 2 2 3 5 2 3" xfId="44042"/>
    <cellStyle name="Comma 16 2 2 3 5 3" xfId="44043"/>
    <cellStyle name="Comma 16 2 2 3 5 3 2" xfId="44044"/>
    <cellStyle name="Comma 16 2 2 3 5 4" xfId="44045"/>
    <cellStyle name="Comma 16 2 2 3 5 5" xfId="44046"/>
    <cellStyle name="Comma 16 2 2 3 6" xfId="44047"/>
    <cellStyle name="Comma 16 2 2 3 6 2" xfId="44048"/>
    <cellStyle name="Comma 16 2 2 3 6 3" xfId="44049"/>
    <cellStyle name="Comma 16 2 2 3 7" xfId="44050"/>
    <cellStyle name="Comma 16 2 2 3 7 2" xfId="44051"/>
    <cellStyle name="Comma 16 2 2 3 7 3" xfId="44052"/>
    <cellStyle name="Comma 16 2 2 3 8" xfId="44053"/>
    <cellStyle name="Comma 16 2 2 3 8 2" xfId="44054"/>
    <cellStyle name="Comma 16 2 2 3 9" xfId="44055"/>
    <cellStyle name="Comma 16 2 2 4" xfId="44056"/>
    <cellStyle name="Comma 16 2 2 4 2" xfId="44057"/>
    <cellStyle name="Comma 16 2 2 4 2 2" xfId="44058"/>
    <cellStyle name="Comma 16 2 2 4 2 2 2" xfId="44059"/>
    <cellStyle name="Comma 16 2 2 4 2 2 3" xfId="44060"/>
    <cellStyle name="Comma 16 2 2 4 2 3" xfId="44061"/>
    <cellStyle name="Comma 16 2 2 4 2 3 2" xfId="44062"/>
    <cellStyle name="Comma 16 2 2 4 2 3 3" xfId="44063"/>
    <cellStyle name="Comma 16 2 2 4 2 4" xfId="44064"/>
    <cellStyle name="Comma 16 2 2 4 2 4 2" xfId="44065"/>
    <cellStyle name="Comma 16 2 2 4 2 5" xfId="44066"/>
    <cellStyle name="Comma 16 2 2 4 2 6" xfId="44067"/>
    <cellStyle name="Comma 16 2 2 4 3" xfId="44068"/>
    <cellStyle name="Comma 16 2 2 4 3 2" xfId="44069"/>
    <cellStyle name="Comma 16 2 2 4 3 2 2" xfId="44070"/>
    <cellStyle name="Comma 16 2 2 4 3 2 3" xfId="44071"/>
    <cellStyle name="Comma 16 2 2 4 3 3" xfId="44072"/>
    <cellStyle name="Comma 16 2 2 4 3 3 2" xfId="44073"/>
    <cellStyle name="Comma 16 2 2 4 3 3 3" xfId="44074"/>
    <cellStyle name="Comma 16 2 2 4 3 4" xfId="44075"/>
    <cellStyle name="Comma 16 2 2 4 3 4 2" xfId="44076"/>
    <cellStyle name="Comma 16 2 2 4 3 5" xfId="44077"/>
    <cellStyle name="Comma 16 2 2 4 3 6" xfId="44078"/>
    <cellStyle name="Comma 16 2 2 4 4" xfId="44079"/>
    <cellStyle name="Comma 16 2 2 4 4 2" xfId="44080"/>
    <cellStyle name="Comma 16 2 2 4 4 2 2" xfId="44081"/>
    <cellStyle name="Comma 16 2 2 4 4 2 3" xfId="44082"/>
    <cellStyle name="Comma 16 2 2 4 4 3" xfId="44083"/>
    <cellStyle name="Comma 16 2 2 4 4 3 2" xfId="44084"/>
    <cellStyle name="Comma 16 2 2 4 4 4" xfId="44085"/>
    <cellStyle name="Comma 16 2 2 4 4 5" xfId="44086"/>
    <cellStyle name="Comma 16 2 2 4 5" xfId="44087"/>
    <cellStyle name="Comma 16 2 2 4 5 2" xfId="44088"/>
    <cellStyle name="Comma 16 2 2 4 5 3" xfId="44089"/>
    <cellStyle name="Comma 16 2 2 4 6" xfId="44090"/>
    <cellStyle name="Comma 16 2 2 4 6 2" xfId="44091"/>
    <cellStyle name="Comma 16 2 2 4 6 3" xfId="44092"/>
    <cellStyle name="Comma 16 2 2 4 7" xfId="44093"/>
    <cellStyle name="Comma 16 2 2 4 7 2" xfId="44094"/>
    <cellStyle name="Comma 16 2 2 4 8" xfId="44095"/>
    <cellStyle name="Comma 16 2 2 4 9" xfId="44096"/>
    <cellStyle name="Comma 16 2 2 5" xfId="44097"/>
    <cellStyle name="Comma 16 2 2 5 2" xfId="44098"/>
    <cellStyle name="Comma 16 2 2 5 2 2" xfId="44099"/>
    <cellStyle name="Comma 16 2 2 5 2 2 2" xfId="44100"/>
    <cellStyle name="Comma 16 2 2 5 2 2 3" xfId="44101"/>
    <cellStyle name="Comma 16 2 2 5 2 3" xfId="44102"/>
    <cellStyle name="Comma 16 2 2 5 2 3 2" xfId="44103"/>
    <cellStyle name="Comma 16 2 2 5 2 3 3" xfId="44104"/>
    <cellStyle name="Comma 16 2 2 5 2 4" xfId="44105"/>
    <cellStyle name="Comma 16 2 2 5 2 4 2" xfId="44106"/>
    <cellStyle name="Comma 16 2 2 5 2 5" xfId="44107"/>
    <cellStyle name="Comma 16 2 2 5 2 6" xfId="44108"/>
    <cellStyle name="Comma 16 2 2 5 3" xfId="44109"/>
    <cellStyle name="Comma 16 2 2 5 3 2" xfId="44110"/>
    <cellStyle name="Comma 16 2 2 5 3 2 2" xfId="44111"/>
    <cellStyle name="Comma 16 2 2 5 3 2 3" xfId="44112"/>
    <cellStyle name="Comma 16 2 2 5 3 3" xfId="44113"/>
    <cellStyle name="Comma 16 2 2 5 3 3 2" xfId="44114"/>
    <cellStyle name="Comma 16 2 2 5 3 3 3" xfId="44115"/>
    <cellStyle name="Comma 16 2 2 5 3 4" xfId="44116"/>
    <cellStyle name="Comma 16 2 2 5 3 4 2" xfId="44117"/>
    <cellStyle name="Comma 16 2 2 5 3 5" xfId="44118"/>
    <cellStyle name="Comma 16 2 2 5 3 6" xfId="44119"/>
    <cellStyle name="Comma 16 2 2 5 4" xfId="44120"/>
    <cellStyle name="Comma 16 2 2 5 4 2" xfId="44121"/>
    <cellStyle name="Comma 16 2 2 5 4 2 2" xfId="44122"/>
    <cellStyle name="Comma 16 2 2 5 4 2 3" xfId="44123"/>
    <cellStyle name="Comma 16 2 2 5 4 3" xfId="44124"/>
    <cellStyle name="Comma 16 2 2 5 4 3 2" xfId="44125"/>
    <cellStyle name="Comma 16 2 2 5 4 4" xfId="44126"/>
    <cellStyle name="Comma 16 2 2 5 4 5" xfId="44127"/>
    <cellStyle name="Comma 16 2 2 5 5" xfId="44128"/>
    <cellStyle name="Comma 16 2 2 5 5 2" xfId="44129"/>
    <cellStyle name="Comma 16 2 2 5 5 3" xfId="44130"/>
    <cellStyle name="Comma 16 2 2 5 6" xfId="44131"/>
    <cellStyle name="Comma 16 2 2 5 6 2" xfId="44132"/>
    <cellStyle name="Comma 16 2 2 5 6 3" xfId="44133"/>
    <cellStyle name="Comma 16 2 2 5 7" xfId="44134"/>
    <cellStyle name="Comma 16 2 2 5 7 2" xfId="44135"/>
    <cellStyle name="Comma 16 2 2 5 8" xfId="44136"/>
    <cellStyle name="Comma 16 2 2 5 9" xfId="44137"/>
    <cellStyle name="Comma 16 2 2 6" xfId="44138"/>
    <cellStyle name="Comma 16 2 2 6 2" xfId="44139"/>
    <cellStyle name="Comma 16 2 2 6 2 2" xfId="44140"/>
    <cellStyle name="Comma 16 2 2 6 2 3" xfId="44141"/>
    <cellStyle name="Comma 16 2 2 6 3" xfId="44142"/>
    <cellStyle name="Comma 16 2 2 6 3 2" xfId="44143"/>
    <cellStyle name="Comma 16 2 2 6 3 3" xfId="44144"/>
    <cellStyle name="Comma 16 2 2 6 4" xfId="44145"/>
    <cellStyle name="Comma 16 2 2 6 4 2" xfId="44146"/>
    <cellStyle name="Comma 16 2 2 6 5" xfId="44147"/>
    <cellStyle name="Comma 16 2 2 6 6" xfId="44148"/>
    <cellStyle name="Comma 16 2 2 7" xfId="44149"/>
    <cellStyle name="Comma 16 2 2 7 2" xfId="44150"/>
    <cellStyle name="Comma 16 2 2 7 2 2" xfId="44151"/>
    <cellStyle name="Comma 16 2 2 7 2 3" xfId="44152"/>
    <cellStyle name="Comma 16 2 2 7 3" xfId="44153"/>
    <cellStyle name="Comma 16 2 2 7 3 2" xfId="44154"/>
    <cellStyle name="Comma 16 2 2 7 3 3" xfId="44155"/>
    <cellStyle name="Comma 16 2 2 7 4" xfId="44156"/>
    <cellStyle name="Comma 16 2 2 7 4 2" xfId="44157"/>
    <cellStyle name="Comma 16 2 2 7 5" xfId="44158"/>
    <cellStyle name="Comma 16 2 2 7 6" xfId="44159"/>
    <cellStyle name="Comma 16 2 2 8" xfId="44160"/>
    <cellStyle name="Comma 16 2 2 8 2" xfId="44161"/>
    <cellStyle name="Comma 16 2 2 8 2 2" xfId="44162"/>
    <cellStyle name="Comma 16 2 2 8 2 3" xfId="44163"/>
    <cellStyle name="Comma 16 2 2 8 3" xfId="44164"/>
    <cellStyle name="Comma 16 2 2 8 3 2" xfId="44165"/>
    <cellStyle name="Comma 16 2 2 8 4" xfId="44166"/>
    <cellStyle name="Comma 16 2 2 8 5" xfId="44167"/>
    <cellStyle name="Comma 16 2 2 9" xfId="44168"/>
    <cellStyle name="Comma 16 2 2 9 2" xfId="44169"/>
    <cellStyle name="Comma 16 2 2 9 3" xfId="44170"/>
    <cellStyle name="Comma 16 2 3" xfId="44171"/>
    <cellStyle name="Comma 16 2 3 10" xfId="44172"/>
    <cellStyle name="Comma 16 2 3 10 2" xfId="44173"/>
    <cellStyle name="Comma 16 2 3 11" xfId="44174"/>
    <cellStyle name="Comma 16 2 3 12" xfId="44175"/>
    <cellStyle name="Comma 16 2 3 2" xfId="44176"/>
    <cellStyle name="Comma 16 2 3 2 10" xfId="44177"/>
    <cellStyle name="Comma 16 2 3 2 2" xfId="44178"/>
    <cellStyle name="Comma 16 2 3 2 2 2" xfId="44179"/>
    <cellStyle name="Comma 16 2 3 2 2 2 2" xfId="44180"/>
    <cellStyle name="Comma 16 2 3 2 2 2 2 2" xfId="44181"/>
    <cellStyle name="Comma 16 2 3 2 2 2 2 3" xfId="44182"/>
    <cellStyle name="Comma 16 2 3 2 2 2 3" xfId="44183"/>
    <cellStyle name="Comma 16 2 3 2 2 2 3 2" xfId="44184"/>
    <cellStyle name="Comma 16 2 3 2 2 2 3 3" xfId="44185"/>
    <cellStyle name="Comma 16 2 3 2 2 2 4" xfId="44186"/>
    <cellStyle name="Comma 16 2 3 2 2 2 4 2" xfId="44187"/>
    <cellStyle name="Comma 16 2 3 2 2 2 5" xfId="44188"/>
    <cellStyle name="Comma 16 2 3 2 2 2 6" xfId="44189"/>
    <cellStyle name="Comma 16 2 3 2 2 3" xfId="44190"/>
    <cellStyle name="Comma 16 2 3 2 2 3 2" xfId="44191"/>
    <cellStyle name="Comma 16 2 3 2 2 3 2 2" xfId="44192"/>
    <cellStyle name="Comma 16 2 3 2 2 3 2 3" xfId="44193"/>
    <cellStyle name="Comma 16 2 3 2 2 3 3" xfId="44194"/>
    <cellStyle name="Comma 16 2 3 2 2 3 3 2" xfId="44195"/>
    <cellStyle name="Comma 16 2 3 2 2 3 3 3" xfId="44196"/>
    <cellStyle name="Comma 16 2 3 2 2 3 4" xfId="44197"/>
    <cellStyle name="Comma 16 2 3 2 2 3 4 2" xfId="44198"/>
    <cellStyle name="Comma 16 2 3 2 2 3 5" xfId="44199"/>
    <cellStyle name="Comma 16 2 3 2 2 3 6" xfId="44200"/>
    <cellStyle name="Comma 16 2 3 2 2 4" xfId="44201"/>
    <cellStyle name="Comma 16 2 3 2 2 4 2" xfId="44202"/>
    <cellStyle name="Comma 16 2 3 2 2 4 2 2" xfId="44203"/>
    <cellStyle name="Comma 16 2 3 2 2 4 2 3" xfId="44204"/>
    <cellStyle name="Comma 16 2 3 2 2 4 3" xfId="44205"/>
    <cellStyle name="Comma 16 2 3 2 2 4 3 2" xfId="44206"/>
    <cellStyle name="Comma 16 2 3 2 2 4 4" xfId="44207"/>
    <cellStyle name="Comma 16 2 3 2 2 4 5" xfId="44208"/>
    <cellStyle name="Comma 16 2 3 2 2 5" xfId="44209"/>
    <cellStyle name="Comma 16 2 3 2 2 5 2" xfId="44210"/>
    <cellStyle name="Comma 16 2 3 2 2 5 3" xfId="44211"/>
    <cellStyle name="Comma 16 2 3 2 2 6" xfId="44212"/>
    <cellStyle name="Comma 16 2 3 2 2 6 2" xfId="44213"/>
    <cellStyle name="Comma 16 2 3 2 2 6 3" xfId="44214"/>
    <cellStyle name="Comma 16 2 3 2 2 7" xfId="44215"/>
    <cellStyle name="Comma 16 2 3 2 2 7 2" xfId="44216"/>
    <cellStyle name="Comma 16 2 3 2 2 8" xfId="44217"/>
    <cellStyle name="Comma 16 2 3 2 2 9" xfId="44218"/>
    <cellStyle name="Comma 16 2 3 2 3" xfId="44219"/>
    <cellStyle name="Comma 16 2 3 2 3 2" xfId="44220"/>
    <cellStyle name="Comma 16 2 3 2 3 2 2" xfId="44221"/>
    <cellStyle name="Comma 16 2 3 2 3 2 3" xfId="44222"/>
    <cellStyle name="Comma 16 2 3 2 3 3" xfId="44223"/>
    <cellStyle name="Comma 16 2 3 2 3 3 2" xfId="44224"/>
    <cellStyle name="Comma 16 2 3 2 3 3 3" xfId="44225"/>
    <cellStyle name="Comma 16 2 3 2 3 4" xfId="44226"/>
    <cellStyle name="Comma 16 2 3 2 3 4 2" xfId="44227"/>
    <cellStyle name="Comma 16 2 3 2 3 5" xfId="44228"/>
    <cellStyle name="Comma 16 2 3 2 3 6" xfId="44229"/>
    <cellStyle name="Comma 16 2 3 2 4" xfId="44230"/>
    <cellStyle name="Comma 16 2 3 2 4 2" xfId="44231"/>
    <cellStyle name="Comma 16 2 3 2 4 2 2" xfId="44232"/>
    <cellStyle name="Comma 16 2 3 2 4 2 3" xfId="44233"/>
    <cellStyle name="Comma 16 2 3 2 4 3" xfId="44234"/>
    <cellStyle name="Comma 16 2 3 2 4 3 2" xfId="44235"/>
    <cellStyle name="Comma 16 2 3 2 4 3 3" xfId="44236"/>
    <cellStyle name="Comma 16 2 3 2 4 4" xfId="44237"/>
    <cellStyle name="Comma 16 2 3 2 4 4 2" xfId="44238"/>
    <cellStyle name="Comma 16 2 3 2 4 5" xfId="44239"/>
    <cellStyle name="Comma 16 2 3 2 4 6" xfId="44240"/>
    <cellStyle name="Comma 16 2 3 2 5" xfId="44241"/>
    <cellStyle name="Comma 16 2 3 2 5 2" xfId="44242"/>
    <cellStyle name="Comma 16 2 3 2 5 2 2" xfId="44243"/>
    <cellStyle name="Comma 16 2 3 2 5 2 3" xfId="44244"/>
    <cellStyle name="Comma 16 2 3 2 5 3" xfId="44245"/>
    <cellStyle name="Comma 16 2 3 2 5 3 2" xfId="44246"/>
    <cellStyle name="Comma 16 2 3 2 5 4" xfId="44247"/>
    <cellStyle name="Comma 16 2 3 2 5 5" xfId="44248"/>
    <cellStyle name="Comma 16 2 3 2 6" xfId="44249"/>
    <cellStyle name="Comma 16 2 3 2 6 2" xfId="44250"/>
    <cellStyle name="Comma 16 2 3 2 6 3" xfId="44251"/>
    <cellStyle name="Comma 16 2 3 2 7" xfId="44252"/>
    <cellStyle name="Comma 16 2 3 2 7 2" xfId="44253"/>
    <cellStyle name="Comma 16 2 3 2 7 3" xfId="44254"/>
    <cellStyle name="Comma 16 2 3 2 8" xfId="44255"/>
    <cellStyle name="Comma 16 2 3 2 8 2" xfId="44256"/>
    <cellStyle name="Comma 16 2 3 2 9" xfId="44257"/>
    <cellStyle name="Comma 16 2 3 3" xfId="44258"/>
    <cellStyle name="Comma 16 2 3 3 2" xfId="44259"/>
    <cellStyle name="Comma 16 2 3 3 2 2" xfId="44260"/>
    <cellStyle name="Comma 16 2 3 3 2 2 2" xfId="44261"/>
    <cellStyle name="Comma 16 2 3 3 2 2 3" xfId="44262"/>
    <cellStyle name="Comma 16 2 3 3 2 3" xfId="44263"/>
    <cellStyle name="Comma 16 2 3 3 2 3 2" xfId="44264"/>
    <cellStyle name="Comma 16 2 3 3 2 3 3" xfId="44265"/>
    <cellStyle name="Comma 16 2 3 3 2 4" xfId="44266"/>
    <cellStyle name="Comma 16 2 3 3 2 4 2" xfId="44267"/>
    <cellStyle name="Comma 16 2 3 3 2 5" xfId="44268"/>
    <cellStyle name="Comma 16 2 3 3 2 6" xfId="44269"/>
    <cellStyle name="Comma 16 2 3 3 3" xfId="44270"/>
    <cellStyle name="Comma 16 2 3 3 3 2" xfId="44271"/>
    <cellStyle name="Comma 16 2 3 3 3 2 2" xfId="44272"/>
    <cellStyle name="Comma 16 2 3 3 3 2 3" xfId="44273"/>
    <cellStyle name="Comma 16 2 3 3 3 3" xfId="44274"/>
    <cellStyle name="Comma 16 2 3 3 3 3 2" xfId="44275"/>
    <cellStyle name="Comma 16 2 3 3 3 3 3" xfId="44276"/>
    <cellStyle name="Comma 16 2 3 3 3 4" xfId="44277"/>
    <cellStyle name="Comma 16 2 3 3 3 4 2" xfId="44278"/>
    <cellStyle name="Comma 16 2 3 3 3 5" xfId="44279"/>
    <cellStyle name="Comma 16 2 3 3 3 6" xfId="44280"/>
    <cellStyle name="Comma 16 2 3 3 4" xfId="44281"/>
    <cellStyle name="Comma 16 2 3 3 4 2" xfId="44282"/>
    <cellStyle name="Comma 16 2 3 3 4 2 2" xfId="44283"/>
    <cellStyle name="Comma 16 2 3 3 4 2 3" xfId="44284"/>
    <cellStyle name="Comma 16 2 3 3 4 3" xfId="44285"/>
    <cellStyle name="Comma 16 2 3 3 4 3 2" xfId="44286"/>
    <cellStyle name="Comma 16 2 3 3 4 4" xfId="44287"/>
    <cellStyle name="Comma 16 2 3 3 4 5" xfId="44288"/>
    <cellStyle name="Comma 16 2 3 3 5" xfId="44289"/>
    <cellStyle name="Comma 16 2 3 3 5 2" xfId="44290"/>
    <cellStyle name="Comma 16 2 3 3 5 3" xfId="44291"/>
    <cellStyle name="Comma 16 2 3 3 6" xfId="44292"/>
    <cellStyle name="Comma 16 2 3 3 6 2" xfId="44293"/>
    <cellStyle name="Comma 16 2 3 3 6 3" xfId="44294"/>
    <cellStyle name="Comma 16 2 3 3 7" xfId="44295"/>
    <cellStyle name="Comma 16 2 3 3 7 2" xfId="44296"/>
    <cellStyle name="Comma 16 2 3 3 8" xfId="44297"/>
    <cellStyle name="Comma 16 2 3 3 9" xfId="44298"/>
    <cellStyle name="Comma 16 2 3 4" xfId="44299"/>
    <cellStyle name="Comma 16 2 3 4 2" xfId="44300"/>
    <cellStyle name="Comma 16 2 3 4 2 2" xfId="44301"/>
    <cellStyle name="Comma 16 2 3 4 2 2 2" xfId="44302"/>
    <cellStyle name="Comma 16 2 3 4 2 2 3" xfId="44303"/>
    <cellStyle name="Comma 16 2 3 4 2 3" xfId="44304"/>
    <cellStyle name="Comma 16 2 3 4 2 3 2" xfId="44305"/>
    <cellStyle name="Comma 16 2 3 4 2 3 3" xfId="44306"/>
    <cellStyle name="Comma 16 2 3 4 2 4" xfId="44307"/>
    <cellStyle name="Comma 16 2 3 4 2 4 2" xfId="44308"/>
    <cellStyle name="Comma 16 2 3 4 2 5" xfId="44309"/>
    <cellStyle name="Comma 16 2 3 4 2 6" xfId="44310"/>
    <cellStyle name="Comma 16 2 3 4 3" xfId="44311"/>
    <cellStyle name="Comma 16 2 3 4 3 2" xfId="44312"/>
    <cellStyle name="Comma 16 2 3 4 3 2 2" xfId="44313"/>
    <cellStyle name="Comma 16 2 3 4 3 2 3" xfId="44314"/>
    <cellStyle name="Comma 16 2 3 4 3 3" xfId="44315"/>
    <cellStyle name="Comma 16 2 3 4 3 3 2" xfId="44316"/>
    <cellStyle name="Comma 16 2 3 4 3 3 3" xfId="44317"/>
    <cellStyle name="Comma 16 2 3 4 3 4" xfId="44318"/>
    <cellStyle name="Comma 16 2 3 4 3 4 2" xfId="44319"/>
    <cellStyle name="Comma 16 2 3 4 3 5" xfId="44320"/>
    <cellStyle name="Comma 16 2 3 4 3 6" xfId="44321"/>
    <cellStyle name="Comma 16 2 3 4 4" xfId="44322"/>
    <cellStyle name="Comma 16 2 3 4 4 2" xfId="44323"/>
    <cellStyle name="Comma 16 2 3 4 4 2 2" xfId="44324"/>
    <cellStyle name="Comma 16 2 3 4 4 2 3" xfId="44325"/>
    <cellStyle name="Comma 16 2 3 4 4 3" xfId="44326"/>
    <cellStyle name="Comma 16 2 3 4 4 3 2" xfId="44327"/>
    <cellStyle name="Comma 16 2 3 4 4 4" xfId="44328"/>
    <cellStyle name="Comma 16 2 3 4 4 5" xfId="44329"/>
    <cellStyle name="Comma 16 2 3 4 5" xfId="44330"/>
    <cellStyle name="Comma 16 2 3 4 5 2" xfId="44331"/>
    <cellStyle name="Comma 16 2 3 4 5 3" xfId="44332"/>
    <cellStyle name="Comma 16 2 3 4 6" xfId="44333"/>
    <cellStyle name="Comma 16 2 3 4 6 2" xfId="44334"/>
    <cellStyle name="Comma 16 2 3 4 6 3" xfId="44335"/>
    <cellStyle name="Comma 16 2 3 4 7" xfId="44336"/>
    <cellStyle name="Comma 16 2 3 4 7 2" xfId="44337"/>
    <cellStyle name="Comma 16 2 3 4 8" xfId="44338"/>
    <cellStyle name="Comma 16 2 3 4 9" xfId="44339"/>
    <cellStyle name="Comma 16 2 3 5" xfId="44340"/>
    <cellStyle name="Comma 16 2 3 5 2" xfId="44341"/>
    <cellStyle name="Comma 16 2 3 5 2 2" xfId="44342"/>
    <cellStyle name="Comma 16 2 3 5 2 3" xfId="44343"/>
    <cellStyle name="Comma 16 2 3 5 3" xfId="44344"/>
    <cellStyle name="Comma 16 2 3 5 3 2" xfId="44345"/>
    <cellStyle name="Comma 16 2 3 5 3 3" xfId="44346"/>
    <cellStyle name="Comma 16 2 3 5 4" xfId="44347"/>
    <cellStyle name="Comma 16 2 3 5 4 2" xfId="44348"/>
    <cellStyle name="Comma 16 2 3 5 5" xfId="44349"/>
    <cellStyle name="Comma 16 2 3 5 6" xfId="44350"/>
    <cellStyle name="Comma 16 2 3 6" xfId="44351"/>
    <cellStyle name="Comma 16 2 3 6 2" xfId="44352"/>
    <cellStyle name="Comma 16 2 3 6 2 2" xfId="44353"/>
    <cellStyle name="Comma 16 2 3 6 2 3" xfId="44354"/>
    <cellStyle name="Comma 16 2 3 6 3" xfId="44355"/>
    <cellStyle name="Comma 16 2 3 6 3 2" xfId="44356"/>
    <cellStyle name="Comma 16 2 3 6 3 3" xfId="44357"/>
    <cellStyle name="Comma 16 2 3 6 4" xfId="44358"/>
    <cellStyle name="Comma 16 2 3 6 4 2" xfId="44359"/>
    <cellStyle name="Comma 16 2 3 6 5" xfId="44360"/>
    <cellStyle name="Comma 16 2 3 6 6" xfId="44361"/>
    <cellStyle name="Comma 16 2 3 7" xfId="44362"/>
    <cellStyle name="Comma 16 2 3 7 2" xfId="44363"/>
    <cellStyle name="Comma 16 2 3 7 2 2" xfId="44364"/>
    <cellStyle name="Comma 16 2 3 7 2 3" xfId="44365"/>
    <cellStyle name="Comma 16 2 3 7 3" xfId="44366"/>
    <cellStyle name="Comma 16 2 3 7 3 2" xfId="44367"/>
    <cellStyle name="Comma 16 2 3 7 4" xfId="44368"/>
    <cellStyle name="Comma 16 2 3 7 5" xfId="44369"/>
    <cellStyle name="Comma 16 2 3 8" xfId="44370"/>
    <cellStyle name="Comma 16 2 3 8 2" xfId="44371"/>
    <cellStyle name="Comma 16 2 3 8 3" xfId="44372"/>
    <cellStyle name="Comma 16 2 3 9" xfId="44373"/>
    <cellStyle name="Comma 16 2 3 9 2" xfId="44374"/>
    <cellStyle name="Comma 16 2 3 9 3" xfId="44375"/>
    <cellStyle name="Comma 16 2 4" xfId="44376"/>
    <cellStyle name="Comma 16 2 4 10" xfId="44377"/>
    <cellStyle name="Comma 16 2 4 2" xfId="44378"/>
    <cellStyle name="Comma 16 2 4 2 2" xfId="44379"/>
    <cellStyle name="Comma 16 2 4 2 2 2" xfId="44380"/>
    <cellStyle name="Comma 16 2 4 2 2 2 2" xfId="44381"/>
    <cellStyle name="Comma 16 2 4 2 2 2 3" xfId="44382"/>
    <cellStyle name="Comma 16 2 4 2 2 3" xfId="44383"/>
    <cellStyle name="Comma 16 2 4 2 2 3 2" xfId="44384"/>
    <cellStyle name="Comma 16 2 4 2 2 3 3" xfId="44385"/>
    <cellStyle name="Comma 16 2 4 2 2 4" xfId="44386"/>
    <cellStyle name="Comma 16 2 4 2 2 4 2" xfId="44387"/>
    <cellStyle name="Comma 16 2 4 2 2 5" xfId="44388"/>
    <cellStyle name="Comma 16 2 4 2 2 6" xfId="44389"/>
    <cellStyle name="Comma 16 2 4 2 3" xfId="44390"/>
    <cellStyle name="Comma 16 2 4 2 3 2" xfId="44391"/>
    <cellStyle name="Comma 16 2 4 2 3 2 2" xfId="44392"/>
    <cellStyle name="Comma 16 2 4 2 3 2 3" xfId="44393"/>
    <cellStyle name="Comma 16 2 4 2 3 3" xfId="44394"/>
    <cellStyle name="Comma 16 2 4 2 3 3 2" xfId="44395"/>
    <cellStyle name="Comma 16 2 4 2 3 3 3" xfId="44396"/>
    <cellStyle name="Comma 16 2 4 2 3 4" xfId="44397"/>
    <cellStyle name="Comma 16 2 4 2 3 4 2" xfId="44398"/>
    <cellStyle name="Comma 16 2 4 2 3 5" xfId="44399"/>
    <cellStyle name="Comma 16 2 4 2 3 6" xfId="44400"/>
    <cellStyle name="Comma 16 2 4 2 4" xfId="44401"/>
    <cellStyle name="Comma 16 2 4 2 4 2" xfId="44402"/>
    <cellStyle name="Comma 16 2 4 2 4 2 2" xfId="44403"/>
    <cellStyle name="Comma 16 2 4 2 4 2 3" xfId="44404"/>
    <cellStyle name="Comma 16 2 4 2 4 3" xfId="44405"/>
    <cellStyle name="Comma 16 2 4 2 4 3 2" xfId="44406"/>
    <cellStyle name="Comma 16 2 4 2 4 4" xfId="44407"/>
    <cellStyle name="Comma 16 2 4 2 4 5" xfId="44408"/>
    <cellStyle name="Comma 16 2 4 2 5" xfId="44409"/>
    <cellStyle name="Comma 16 2 4 2 5 2" xfId="44410"/>
    <cellStyle name="Comma 16 2 4 2 5 3" xfId="44411"/>
    <cellStyle name="Comma 16 2 4 2 6" xfId="44412"/>
    <cellStyle name="Comma 16 2 4 2 6 2" xfId="44413"/>
    <cellStyle name="Comma 16 2 4 2 6 3" xfId="44414"/>
    <cellStyle name="Comma 16 2 4 2 7" xfId="44415"/>
    <cellStyle name="Comma 16 2 4 2 7 2" xfId="44416"/>
    <cellStyle name="Comma 16 2 4 2 8" xfId="44417"/>
    <cellStyle name="Comma 16 2 4 2 9" xfId="44418"/>
    <cellStyle name="Comma 16 2 4 3" xfId="44419"/>
    <cellStyle name="Comma 16 2 4 3 2" xfId="44420"/>
    <cellStyle name="Comma 16 2 4 3 2 2" xfId="44421"/>
    <cellStyle name="Comma 16 2 4 3 2 3" xfId="44422"/>
    <cellStyle name="Comma 16 2 4 3 3" xfId="44423"/>
    <cellStyle name="Comma 16 2 4 3 3 2" xfId="44424"/>
    <cellStyle name="Comma 16 2 4 3 3 3" xfId="44425"/>
    <cellStyle name="Comma 16 2 4 3 4" xfId="44426"/>
    <cellStyle name="Comma 16 2 4 3 4 2" xfId="44427"/>
    <cellStyle name="Comma 16 2 4 3 5" xfId="44428"/>
    <cellStyle name="Comma 16 2 4 3 6" xfId="44429"/>
    <cellStyle name="Comma 16 2 4 4" xfId="44430"/>
    <cellStyle name="Comma 16 2 4 4 2" xfId="44431"/>
    <cellStyle name="Comma 16 2 4 4 2 2" xfId="44432"/>
    <cellStyle name="Comma 16 2 4 4 2 3" xfId="44433"/>
    <cellStyle name="Comma 16 2 4 4 3" xfId="44434"/>
    <cellStyle name="Comma 16 2 4 4 3 2" xfId="44435"/>
    <cellStyle name="Comma 16 2 4 4 3 3" xfId="44436"/>
    <cellStyle name="Comma 16 2 4 4 4" xfId="44437"/>
    <cellStyle name="Comma 16 2 4 4 4 2" xfId="44438"/>
    <cellStyle name="Comma 16 2 4 4 5" xfId="44439"/>
    <cellStyle name="Comma 16 2 4 4 6" xfId="44440"/>
    <cellStyle name="Comma 16 2 4 5" xfId="44441"/>
    <cellStyle name="Comma 16 2 4 5 2" xfId="44442"/>
    <cellStyle name="Comma 16 2 4 5 2 2" xfId="44443"/>
    <cellStyle name="Comma 16 2 4 5 2 3" xfId="44444"/>
    <cellStyle name="Comma 16 2 4 5 3" xfId="44445"/>
    <cellStyle name="Comma 16 2 4 5 3 2" xfId="44446"/>
    <cellStyle name="Comma 16 2 4 5 4" xfId="44447"/>
    <cellStyle name="Comma 16 2 4 5 5" xfId="44448"/>
    <cellStyle name="Comma 16 2 4 6" xfId="44449"/>
    <cellStyle name="Comma 16 2 4 6 2" xfId="44450"/>
    <cellStyle name="Comma 16 2 4 6 3" xfId="44451"/>
    <cellStyle name="Comma 16 2 4 7" xfId="44452"/>
    <cellStyle name="Comma 16 2 4 7 2" xfId="44453"/>
    <cellStyle name="Comma 16 2 4 7 3" xfId="44454"/>
    <cellStyle name="Comma 16 2 4 8" xfId="44455"/>
    <cellStyle name="Comma 16 2 4 8 2" xfId="44456"/>
    <cellStyle name="Comma 16 2 4 9" xfId="44457"/>
    <cellStyle name="Comma 16 2 5" xfId="44458"/>
    <cellStyle name="Comma 16 2 5 2" xfId="44459"/>
    <cellStyle name="Comma 16 2 5 2 2" xfId="44460"/>
    <cellStyle name="Comma 16 2 5 2 2 2" xfId="44461"/>
    <cellStyle name="Comma 16 2 5 2 2 3" xfId="44462"/>
    <cellStyle name="Comma 16 2 5 2 3" xfId="44463"/>
    <cellStyle name="Comma 16 2 5 2 3 2" xfId="44464"/>
    <cellStyle name="Comma 16 2 5 2 3 3" xfId="44465"/>
    <cellStyle name="Comma 16 2 5 2 4" xfId="44466"/>
    <cellStyle name="Comma 16 2 5 2 4 2" xfId="44467"/>
    <cellStyle name="Comma 16 2 5 2 5" xfId="44468"/>
    <cellStyle name="Comma 16 2 5 2 6" xfId="44469"/>
    <cellStyle name="Comma 16 2 5 3" xfId="44470"/>
    <cellStyle name="Comma 16 2 5 3 2" xfId="44471"/>
    <cellStyle name="Comma 16 2 5 3 2 2" xfId="44472"/>
    <cellStyle name="Comma 16 2 5 3 2 3" xfId="44473"/>
    <cellStyle name="Comma 16 2 5 3 3" xfId="44474"/>
    <cellStyle name="Comma 16 2 5 3 3 2" xfId="44475"/>
    <cellStyle name="Comma 16 2 5 3 3 3" xfId="44476"/>
    <cellStyle name="Comma 16 2 5 3 4" xfId="44477"/>
    <cellStyle name="Comma 16 2 5 3 4 2" xfId="44478"/>
    <cellStyle name="Comma 16 2 5 3 5" xfId="44479"/>
    <cellStyle name="Comma 16 2 5 3 6" xfId="44480"/>
    <cellStyle name="Comma 16 2 5 4" xfId="44481"/>
    <cellStyle name="Comma 16 2 5 4 2" xfId="44482"/>
    <cellStyle name="Comma 16 2 5 4 2 2" xfId="44483"/>
    <cellStyle name="Comma 16 2 5 4 2 3" xfId="44484"/>
    <cellStyle name="Comma 16 2 5 4 3" xfId="44485"/>
    <cellStyle name="Comma 16 2 5 4 3 2" xfId="44486"/>
    <cellStyle name="Comma 16 2 5 4 4" xfId="44487"/>
    <cellStyle name="Comma 16 2 5 4 5" xfId="44488"/>
    <cellStyle name="Comma 16 2 5 5" xfId="44489"/>
    <cellStyle name="Comma 16 2 5 5 2" xfId="44490"/>
    <cellStyle name="Comma 16 2 5 5 3" xfId="44491"/>
    <cellStyle name="Comma 16 2 5 6" xfId="44492"/>
    <cellStyle name="Comma 16 2 5 6 2" xfId="44493"/>
    <cellStyle name="Comma 16 2 5 6 3" xfId="44494"/>
    <cellStyle name="Comma 16 2 5 7" xfId="44495"/>
    <cellStyle name="Comma 16 2 5 7 2" xfId="44496"/>
    <cellStyle name="Comma 16 2 5 8" xfId="44497"/>
    <cellStyle name="Comma 16 2 5 9" xfId="44498"/>
    <cellStyle name="Comma 16 2 6" xfId="44499"/>
    <cellStyle name="Comma 16 2 6 2" xfId="44500"/>
    <cellStyle name="Comma 16 2 6 2 2" xfId="44501"/>
    <cellStyle name="Comma 16 2 6 2 2 2" xfId="44502"/>
    <cellStyle name="Comma 16 2 6 2 2 3" xfId="44503"/>
    <cellStyle name="Comma 16 2 6 2 3" xfId="44504"/>
    <cellStyle name="Comma 16 2 6 2 3 2" xfId="44505"/>
    <cellStyle name="Comma 16 2 6 2 3 3" xfId="44506"/>
    <cellStyle name="Comma 16 2 6 2 4" xfId="44507"/>
    <cellStyle name="Comma 16 2 6 2 4 2" xfId="44508"/>
    <cellStyle name="Comma 16 2 6 2 5" xfId="44509"/>
    <cellStyle name="Comma 16 2 6 2 6" xfId="44510"/>
    <cellStyle name="Comma 16 2 6 3" xfId="44511"/>
    <cellStyle name="Comma 16 2 6 3 2" xfId="44512"/>
    <cellStyle name="Comma 16 2 6 3 2 2" xfId="44513"/>
    <cellStyle name="Comma 16 2 6 3 2 3" xfId="44514"/>
    <cellStyle name="Comma 16 2 6 3 3" xfId="44515"/>
    <cellStyle name="Comma 16 2 6 3 3 2" xfId="44516"/>
    <cellStyle name="Comma 16 2 6 3 3 3" xfId="44517"/>
    <cellStyle name="Comma 16 2 6 3 4" xfId="44518"/>
    <cellStyle name="Comma 16 2 6 3 4 2" xfId="44519"/>
    <cellStyle name="Comma 16 2 6 3 5" xfId="44520"/>
    <cellStyle name="Comma 16 2 6 3 6" xfId="44521"/>
    <cellStyle name="Comma 16 2 6 4" xfId="44522"/>
    <cellStyle name="Comma 16 2 6 4 2" xfId="44523"/>
    <cellStyle name="Comma 16 2 6 4 2 2" xfId="44524"/>
    <cellStyle name="Comma 16 2 6 4 2 3" xfId="44525"/>
    <cellStyle name="Comma 16 2 6 4 3" xfId="44526"/>
    <cellStyle name="Comma 16 2 6 4 3 2" xfId="44527"/>
    <cellStyle name="Comma 16 2 6 4 4" xfId="44528"/>
    <cellStyle name="Comma 16 2 6 4 5" xfId="44529"/>
    <cellStyle name="Comma 16 2 6 5" xfId="44530"/>
    <cellStyle name="Comma 16 2 6 5 2" xfId="44531"/>
    <cellStyle name="Comma 16 2 6 5 3" xfId="44532"/>
    <cellStyle name="Comma 16 2 6 6" xfId="44533"/>
    <cellStyle name="Comma 16 2 6 6 2" xfId="44534"/>
    <cellStyle name="Comma 16 2 6 6 3" xfId="44535"/>
    <cellStyle name="Comma 16 2 6 7" xfId="44536"/>
    <cellStyle name="Comma 16 2 6 7 2" xfId="44537"/>
    <cellStyle name="Comma 16 2 6 8" xfId="44538"/>
    <cellStyle name="Comma 16 2 6 9" xfId="44539"/>
    <cellStyle name="Comma 16 2 7" xfId="44540"/>
    <cellStyle name="Comma 16 2 7 2" xfId="44541"/>
    <cellStyle name="Comma 16 2 7 2 2" xfId="44542"/>
    <cellStyle name="Comma 16 2 7 2 3" xfId="44543"/>
    <cellStyle name="Comma 16 2 7 3" xfId="44544"/>
    <cellStyle name="Comma 16 2 7 3 2" xfId="44545"/>
    <cellStyle name="Comma 16 2 7 3 3" xfId="44546"/>
    <cellStyle name="Comma 16 2 7 4" xfId="44547"/>
    <cellStyle name="Comma 16 2 7 4 2" xfId="44548"/>
    <cellStyle name="Comma 16 2 7 5" xfId="44549"/>
    <cellStyle name="Comma 16 2 7 6" xfId="44550"/>
    <cellStyle name="Comma 16 2 8" xfId="44551"/>
    <cellStyle name="Comma 16 2 8 2" xfId="44552"/>
    <cellStyle name="Comma 16 2 8 2 2" xfId="44553"/>
    <cellStyle name="Comma 16 2 8 2 3" xfId="44554"/>
    <cellStyle name="Comma 16 2 8 3" xfId="44555"/>
    <cellStyle name="Comma 16 2 8 3 2" xfId="44556"/>
    <cellStyle name="Comma 16 2 8 3 3" xfId="44557"/>
    <cellStyle name="Comma 16 2 8 4" xfId="44558"/>
    <cellStyle name="Comma 16 2 8 4 2" xfId="44559"/>
    <cellStyle name="Comma 16 2 8 5" xfId="44560"/>
    <cellStyle name="Comma 16 2 8 6" xfId="44561"/>
    <cellStyle name="Comma 16 2 9" xfId="44562"/>
    <cellStyle name="Comma 16 2 9 2" xfId="44563"/>
    <cellStyle name="Comma 16 2 9 2 2" xfId="44564"/>
    <cellStyle name="Comma 16 2 9 2 3" xfId="44565"/>
    <cellStyle name="Comma 16 2 9 3" xfId="44566"/>
    <cellStyle name="Comma 16 2 9 3 2" xfId="44567"/>
    <cellStyle name="Comma 16 2 9 4" xfId="44568"/>
    <cellStyle name="Comma 16 2 9 5" xfId="44569"/>
    <cellStyle name="Comma 16 3" xfId="9468"/>
    <cellStyle name="Comma 16 3 10" xfId="44570"/>
    <cellStyle name="Comma 16 3 10 2" xfId="44571"/>
    <cellStyle name="Comma 16 3 10 3" xfId="44572"/>
    <cellStyle name="Comma 16 3 11" xfId="44573"/>
    <cellStyle name="Comma 16 3 11 2" xfId="44574"/>
    <cellStyle name="Comma 16 3 12" xfId="44575"/>
    <cellStyle name="Comma 16 3 13" xfId="44576"/>
    <cellStyle name="Comma 16 3 2" xfId="44577"/>
    <cellStyle name="Comma 16 3 2 10" xfId="44578"/>
    <cellStyle name="Comma 16 3 2 10 2" xfId="44579"/>
    <cellStyle name="Comma 16 3 2 11" xfId="44580"/>
    <cellStyle name="Comma 16 3 2 12" xfId="44581"/>
    <cellStyle name="Comma 16 3 2 2" xfId="44582"/>
    <cellStyle name="Comma 16 3 2 2 10" xfId="44583"/>
    <cellStyle name="Comma 16 3 2 2 2" xfId="44584"/>
    <cellStyle name="Comma 16 3 2 2 2 2" xfId="44585"/>
    <cellStyle name="Comma 16 3 2 2 2 2 2" xfId="44586"/>
    <cellStyle name="Comma 16 3 2 2 2 2 2 2" xfId="44587"/>
    <cellStyle name="Comma 16 3 2 2 2 2 2 3" xfId="44588"/>
    <cellStyle name="Comma 16 3 2 2 2 2 3" xfId="44589"/>
    <cellStyle name="Comma 16 3 2 2 2 2 3 2" xfId="44590"/>
    <cellStyle name="Comma 16 3 2 2 2 2 3 3" xfId="44591"/>
    <cellStyle name="Comma 16 3 2 2 2 2 4" xfId="44592"/>
    <cellStyle name="Comma 16 3 2 2 2 2 4 2" xfId="44593"/>
    <cellStyle name="Comma 16 3 2 2 2 2 5" xfId="44594"/>
    <cellStyle name="Comma 16 3 2 2 2 2 6" xfId="44595"/>
    <cellStyle name="Comma 16 3 2 2 2 3" xfId="44596"/>
    <cellStyle name="Comma 16 3 2 2 2 3 2" xfId="44597"/>
    <cellStyle name="Comma 16 3 2 2 2 3 2 2" xfId="44598"/>
    <cellStyle name="Comma 16 3 2 2 2 3 2 3" xfId="44599"/>
    <cellStyle name="Comma 16 3 2 2 2 3 3" xfId="44600"/>
    <cellStyle name="Comma 16 3 2 2 2 3 3 2" xfId="44601"/>
    <cellStyle name="Comma 16 3 2 2 2 3 3 3" xfId="44602"/>
    <cellStyle name="Comma 16 3 2 2 2 3 4" xfId="44603"/>
    <cellStyle name="Comma 16 3 2 2 2 3 4 2" xfId="44604"/>
    <cellStyle name="Comma 16 3 2 2 2 3 5" xfId="44605"/>
    <cellStyle name="Comma 16 3 2 2 2 3 6" xfId="44606"/>
    <cellStyle name="Comma 16 3 2 2 2 4" xfId="44607"/>
    <cellStyle name="Comma 16 3 2 2 2 4 2" xfId="44608"/>
    <cellStyle name="Comma 16 3 2 2 2 4 2 2" xfId="44609"/>
    <cellStyle name="Comma 16 3 2 2 2 4 2 3" xfId="44610"/>
    <cellStyle name="Comma 16 3 2 2 2 4 3" xfId="44611"/>
    <cellStyle name="Comma 16 3 2 2 2 4 3 2" xfId="44612"/>
    <cellStyle name="Comma 16 3 2 2 2 4 4" xfId="44613"/>
    <cellStyle name="Comma 16 3 2 2 2 4 5" xfId="44614"/>
    <cellStyle name="Comma 16 3 2 2 2 5" xfId="44615"/>
    <cellStyle name="Comma 16 3 2 2 2 5 2" xfId="44616"/>
    <cellStyle name="Comma 16 3 2 2 2 5 3" xfId="44617"/>
    <cellStyle name="Comma 16 3 2 2 2 6" xfId="44618"/>
    <cellStyle name="Comma 16 3 2 2 2 6 2" xfId="44619"/>
    <cellStyle name="Comma 16 3 2 2 2 6 3" xfId="44620"/>
    <cellStyle name="Comma 16 3 2 2 2 7" xfId="44621"/>
    <cellStyle name="Comma 16 3 2 2 2 7 2" xfId="44622"/>
    <cellStyle name="Comma 16 3 2 2 2 8" xfId="44623"/>
    <cellStyle name="Comma 16 3 2 2 2 9" xfId="44624"/>
    <cellStyle name="Comma 16 3 2 2 3" xfId="44625"/>
    <cellStyle name="Comma 16 3 2 2 3 2" xfId="44626"/>
    <cellStyle name="Comma 16 3 2 2 3 2 2" xfId="44627"/>
    <cellStyle name="Comma 16 3 2 2 3 2 3" xfId="44628"/>
    <cellStyle name="Comma 16 3 2 2 3 3" xfId="44629"/>
    <cellStyle name="Comma 16 3 2 2 3 3 2" xfId="44630"/>
    <cellStyle name="Comma 16 3 2 2 3 3 3" xfId="44631"/>
    <cellStyle name="Comma 16 3 2 2 3 4" xfId="44632"/>
    <cellStyle name="Comma 16 3 2 2 3 4 2" xfId="44633"/>
    <cellStyle name="Comma 16 3 2 2 3 5" xfId="44634"/>
    <cellStyle name="Comma 16 3 2 2 3 6" xfId="44635"/>
    <cellStyle name="Comma 16 3 2 2 4" xfId="44636"/>
    <cellStyle name="Comma 16 3 2 2 4 2" xfId="44637"/>
    <cellStyle name="Comma 16 3 2 2 4 2 2" xfId="44638"/>
    <cellStyle name="Comma 16 3 2 2 4 2 3" xfId="44639"/>
    <cellStyle name="Comma 16 3 2 2 4 3" xfId="44640"/>
    <cellStyle name="Comma 16 3 2 2 4 3 2" xfId="44641"/>
    <cellStyle name="Comma 16 3 2 2 4 3 3" xfId="44642"/>
    <cellStyle name="Comma 16 3 2 2 4 4" xfId="44643"/>
    <cellStyle name="Comma 16 3 2 2 4 4 2" xfId="44644"/>
    <cellStyle name="Comma 16 3 2 2 4 5" xfId="44645"/>
    <cellStyle name="Comma 16 3 2 2 4 6" xfId="44646"/>
    <cellStyle name="Comma 16 3 2 2 5" xfId="44647"/>
    <cellStyle name="Comma 16 3 2 2 5 2" xfId="44648"/>
    <cellStyle name="Comma 16 3 2 2 5 2 2" xfId="44649"/>
    <cellStyle name="Comma 16 3 2 2 5 2 3" xfId="44650"/>
    <cellStyle name="Comma 16 3 2 2 5 3" xfId="44651"/>
    <cellStyle name="Comma 16 3 2 2 5 3 2" xfId="44652"/>
    <cellStyle name="Comma 16 3 2 2 5 4" xfId="44653"/>
    <cellStyle name="Comma 16 3 2 2 5 5" xfId="44654"/>
    <cellStyle name="Comma 16 3 2 2 6" xfId="44655"/>
    <cellStyle name="Comma 16 3 2 2 6 2" xfId="44656"/>
    <cellStyle name="Comma 16 3 2 2 6 3" xfId="44657"/>
    <cellStyle name="Comma 16 3 2 2 7" xfId="44658"/>
    <cellStyle name="Comma 16 3 2 2 7 2" xfId="44659"/>
    <cellStyle name="Comma 16 3 2 2 7 3" xfId="44660"/>
    <cellStyle name="Comma 16 3 2 2 8" xfId="44661"/>
    <cellStyle name="Comma 16 3 2 2 8 2" xfId="44662"/>
    <cellStyle name="Comma 16 3 2 2 9" xfId="44663"/>
    <cellStyle name="Comma 16 3 2 3" xfId="44664"/>
    <cellStyle name="Comma 16 3 2 3 2" xfId="44665"/>
    <cellStyle name="Comma 16 3 2 3 2 2" xfId="44666"/>
    <cellStyle name="Comma 16 3 2 3 2 2 2" xfId="44667"/>
    <cellStyle name="Comma 16 3 2 3 2 2 3" xfId="44668"/>
    <cellStyle name="Comma 16 3 2 3 2 3" xfId="44669"/>
    <cellStyle name="Comma 16 3 2 3 2 3 2" xfId="44670"/>
    <cellStyle name="Comma 16 3 2 3 2 3 3" xfId="44671"/>
    <cellStyle name="Comma 16 3 2 3 2 4" xfId="44672"/>
    <cellStyle name="Comma 16 3 2 3 2 4 2" xfId="44673"/>
    <cellStyle name="Comma 16 3 2 3 2 5" xfId="44674"/>
    <cellStyle name="Comma 16 3 2 3 2 6" xfId="44675"/>
    <cellStyle name="Comma 16 3 2 3 3" xfId="44676"/>
    <cellStyle name="Comma 16 3 2 3 3 2" xfId="44677"/>
    <cellStyle name="Comma 16 3 2 3 3 2 2" xfId="44678"/>
    <cellStyle name="Comma 16 3 2 3 3 2 3" xfId="44679"/>
    <cellStyle name="Comma 16 3 2 3 3 3" xfId="44680"/>
    <cellStyle name="Comma 16 3 2 3 3 3 2" xfId="44681"/>
    <cellStyle name="Comma 16 3 2 3 3 3 3" xfId="44682"/>
    <cellStyle name="Comma 16 3 2 3 3 4" xfId="44683"/>
    <cellStyle name="Comma 16 3 2 3 3 4 2" xfId="44684"/>
    <cellStyle name="Comma 16 3 2 3 3 5" xfId="44685"/>
    <cellStyle name="Comma 16 3 2 3 3 6" xfId="44686"/>
    <cellStyle name="Comma 16 3 2 3 4" xfId="44687"/>
    <cellStyle name="Comma 16 3 2 3 4 2" xfId="44688"/>
    <cellStyle name="Comma 16 3 2 3 4 2 2" xfId="44689"/>
    <cellStyle name="Comma 16 3 2 3 4 2 3" xfId="44690"/>
    <cellStyle name="Comma 16 3 2 3 4 3" xfId="44691"/>
    <cellStyle name="Comma 16 3 2 3 4 3 2" xfId="44692"/>
    <cellStyle name="Comma 16 3 2 3 4 4" xfId="44693"/>
    <cellStyle name="Comma 16 3 2 3 4 5" xfId="44694"/>
    <cellStyle name="Comma 16 3 2 3 5" xfId="44695"/>
    <cellStyle name="Comma 16 3 2 3 5 2" xfId="44696"/>
    <cellStyle name="Comma 16 3 2 3 5 3" xfId="44697"/>
    <cellStyle name="Comma 16 3 2 3 6" xfId="44698"/>
    <cellStyle name="Comma 16 3 2 3 6 2" xfId="44699"/>
    <cellStyle name="Comma 16 3 2 3 6 3" xfId="44700"/>
    <cellStyle name="Comma 16 3 2 3 7" xfId="44701"/>
    <cellStyle name="Comma 16 3 2 3 7 2" xfId="44702"/>
    <cellStyle name="Comma 16 3 2 3 8" xfId="44703"/>
    <cellStyle name="Comma 16 3 2 3 9" xfId="44704"/>
    <cellStyle name="Comma 16 3 2 4" xfId="44705"/>
    <cellStyle name="Comma 16 3 2 4 2" xfId="44706"/>
    <cellStyle name="Comma 16 3 2 4 2 2" xfId="44707"/>
    <cellStyle name="Comma 16 3 2 4 2 2 2" xfId="44708"/>
    <cellStyle name="Comma 16 3 2 4 2 2 3" xfId="44709"/>
    <cellStyle name="Comma 16 3 2 4 2 3" xfId="44710"/>
    <cellStyle name="Comma 16 3 2 4 2 3 2" xfId="44711"/>
    <cellStyle name="Comma 16 3 2 4 2 3 3" xfId="44712"/>
    <cellStyle name="Comma 16 3 2 4 2 4" xfId="44713"/>
    <cellStyle name="Comma 16 3 2 4 2 4 2" xfId="44714"/>
    <cellStyle name="Comma 16 3 2 4 2 5" xfId="44715"/>
    <cellStyle name="Comma 16 3 2 4 2 6" xfId="44716"/>
    <cellStyle name="Comma 16 3 2 4 3" xfId="44717"/>
    <cellStyle name="Comma 16 3 2 4 3 2" xfId="44718"/>
    <cellStyle name="Comma 16 3 2 4 3 2 2" xfId="44719"/>
    <cellStyle name="Comma 16 3 2 4 3 2 3" xfId="44720"/>
    <cellStyle name="Comma 16 3 2 4 3 3" xfId="44721"/>
    <cellStyle name="Comma 16 3 2 4 3 3 2" xfId="44722"/>
    <cellStyle name="Comma 16 3 2 4 3 3 3" xfId="44723"/>
    <cellStyle name="Comma 16 3 2 4 3 4" xfId="44724"/>
    <cellStyle name="Comma 16 3 2 4 3 4 2" xfId="44725"/>
    <cellStyle name="Comma 16 3 2 4 3 5" xfId="44726"/>
    <cellStyle name="Comma 16 3 2 4 3 6" xfId="44727"/>
    <cellStyle name="Comma 16 3 2 4 4" xfId="44728"/>
    <cellStyle name="Comma 16 3 2 4 4 2" xfId="44729"/>
    <cellStyle name="Comma 16 3 2 4 4 2 2" xfId="44730"/>
    <cellStyle name="Comma 16 3 2 4 4 2 3" xfId="44731"/>
    <cellStyle name="Comma 16 3 2 4 4 3" xfId="44732"/>
    <cellStyle name="Comma 16 3 2 4 4 3 2" xfId="44733"/>
    <cellStyle name="Comma 16 3 2 4 4 4" xfId="44734"/>
    <cellStyle name="Comma 16 3 2 4 4 5" xfId="44735"/>
    <cellStyle name="Comma 16 3 2 4 5" xfId="44736"/>
    <cellStyle name="Comma 16 3 2 4 5 2" xfId="44737"/>
    <cellStyle name="Comma 16 3 2 4 5 3" xfId="44738"/>
    <cellStyle name="Comma 16 3 2 4 6" xfId="44739"/>
    <cellStyle name="Comma 16 3 2 4 6 2" xfId="44740"/>
    <cellStyle name="Comma 16 3 2 4 6 3" xfId="44741"/>
    <cellStyle name="Comma 16 3 2 4 7" xfId="44742"/>
    <cellStyle name="Comma 16 3 2 4 7 2" xfId="44743"/>
    <cellStyle name="Comma 16 3 2 4 8" xfId="44744"/>
    <cellStyle name="Comma 16 3 2 4 9" xfId="44745"/>
    <cellStyle name="Comma 16 3 2 5" xfId="44746"/>
    <cellStyle name="Comma 16 3 2 5 2" xfId="44747"/>
    <cellStyle name="Comma 16 3 2 5 2 2" xfId="44748"/>
    <cellStyle name="Comma 16 3 2 5 2 3" xfId="44749"/>
    <cellStyle name="Comma 16 3 2 5 3" xfId="44750"/>
    <cellStyle name="Comma 16 3 2 5 3 2" xfId="44751"/>
    <cellStyle name="Comma 16 3 2 5 3 3" xfId="44752"/>
    <cellStyle name="Comma 16 3 2 5 4" xfId="44753"/>
    <cellStyle name="Comma 16 3 2 5 4 2" xfId="44754"/>
    <cellStyle name="Comma 16 3 2 5 5" xfId="44755"/>
    <cellStyle name="Comma 16 3 2 5 6" xfId="44756"/>
    <cellStyle name="Comma 16 3 2 6" xfId="44757"/>
    <cellStyle name="Comma 16 3 2 6 2" xfId="44758"/>
    <cellStyle name="Comma 16 3 2 6 2 2" xfId="44759"/>
    <cellStyle name="Comma 16 3 2 6 2 3" xfId="44760"/>
    <cellStyle name="Comma 16 3 2 6 3" xfId="44761"/>
    <cellStyle name="Comma 16 3 2 6 3 2" xfId="44762"/>
    <cellStyle name="Comma 16 3 2 6 3 3" xfId="44763"/>
    <cellStyle name="Comma 16 3 2 6 4" xfId="44764"/>
    <cellStyle name="Comma 16 3 2 6 4 2" xfId="44765"/>
    <cellStyle name="Comma 16 3 2 6 5" xfId="44766"/>
    <cellStyle name="Comma 16 3 2 6 6" xfId="44767"/>
    <cellStyle name="Comma 16 3 2 7" xfId="44768"/>
    <cellStyle name="Comma 16 3 2 7 2" xfId="44769"/>
    <cellStyle name="Comma 16 3 2 7 2 2" xfId="44770"/>
    <cellStyle name="Comma 16 3 2 7 2 3" xfId="44771"/>
    <cellStyle name="Comma 16 3 2 7 3" xfId="44772"/>
    <cellStyle name="Comma 16 3 2 7 3 2" xfId="44773"/>
    <cellStyle name="Comma 16 3 2 7 4" xfId="44774"/>
    <cellStyle name="Comma 16 3 2 7 5" xfId="44775"/>
    <cellStyle name="Comma 16 3 2 8" xfId="44776"/>
    <cellStyle name="Comma 16 3 2 8 2" xfId="44777"/>
    <cellStyle name="Comma 16 3 2 8 3" xfId="44778"/>
    <cellStyle name="Comma 16 3 2 9" xfId="44779"/>
    <cellStyle name="Comma 16 3 2 9 2" xfId="44780"/>
    <cellStyle name="Comma 16 3 2 9 3" xfId="44781"/>
    <cellStyle name="Comma 16 3 3" xfId="44782"/>
    <cellStyle name="Comma 16 3 3 10" xfId="44783"/>
    <cellStyle name="Comma 16 3 3 2" xfId="44784"/>
    <cellStyle name="Comma 16 3 3 2 2" xfId="44785"/>
    <cellStyle name="Comma 16 3 3 2 2 2" xfId="44786"/>
    <cellStyle name="Comma 16 3 3 2 2 2 2" xfId="44787"/>
    <cellStyle name="Comma 16 3 3 2 2 2 3" xfId="44788"/>
    <cellStyle name="Comma 16 3 3 2 2 3" xfId="44789"/>
    <cellStyle name="Comma 16 3 3 2 2 3 2" xfId="44790"/>
    <cellStyle name="Comma 16 3 3 2 2 3 3" xfId="44791"/>
    <cellStyle name="Comma 16 3 3 2 2 4" xfId="44792"/>
    <cellStyle name="Comma 16 3 3 2 2 4 2" xfId="44793"/>
    <cellStyle name="Comma 16 3 3 2 2 5" xfId="44794"/>
    <cellStyle name="Comma 16 3 3 2 2 6" xfId="44795"/>
    <cellStyle name="Comma 16 3 3 2 3" xfId="44796"/>
    <cellStyle name="Comma 16 3 3 2 3 2" xfId="44797"/>
    <cellStyle name="Comma 16 3 3 2 3 2 2" xfId="44798"/>
    <cellStyle name="Comma 16 3 3 2 3 2 3" xfId="44799"/>
    <cellStyle name="Comma 16 3 3 2 3 3" xfId="44800"/>
    <cellStyle name="Comma 16 3 3 2 3 3 2" xfId="44801"/>
    <cellStyle name="Comma 16 3 3 2 3 3 3" xfId="44802"/>
    <cellStyle name="Comma 16 3 3 2 3 4" xfId="44803"/>
    <cellStyle name="Comma 16 3 3 2 3 4 2" xfId="44804"/>
    <cellStyle name="Comma 16 3 3 2 3 5" xfId="44805"/>
    <cellStyle name="Comma 16 3 3 2 3 6" xfId="44806"/>
    <cellStyle name="Comma 16 3 3 2 4" xfId="44807"/>
    <cellStyle name="Comma 16 3 3 2 4 2" xfId="44808"/>
    <cellStyle name="Comma 16 3 3 2 4 2 2" xfId="44809"/>
    <cellStyle name="Comma 16 3 3 2 4 2 3" xfId="44810"/>
    <cellStyle name="Comma 16 3 3 2 4 3" xfId="44811"/>
    <cellStyle name="Comma 16 3 3 2 4 3 2" xfId="44812"/>
    <cellStyle name="Comma 16 3 3 2 4 4" xfId="44813"/>
    <cellStyle name="Comma 16 3 3 2 4 5" xfId="44814"/>
    <cellStyle name="Comma 16 3 3 2 5" xfId="44815"/>
    <cellStyle name="Comma 16 3 3 2 5 2" xfId="44816"/>
    <cellStyle name="Comma 16 3 3 2 5 3" xfId="44817"/>
    <cellStyle name="Comma 16 3 3 2 6" xfId="44818"/>
    <cellStyle name="Comma 16 3 3 2 6 2" xfId="44819"/>
    <cellStyle name="Comma 16 3 3 2 6 3" xfId="44820"/>
    <cellStyle name="Comma 16 3 3 2 7" xfId="44821"/>
    <cellStyle name="Comma 16 3 3 2 7 2" xfId="44822"/>
    <cellStyle name="Comma 16 3 3 2 8" xfId="44823"/>
    <cellStyle name="Comma 16 3 3 2 9" xfId="44824"/>
    <cellStyle name="Comma 16 3 3 3" xfId="44825"/>
    <cellStyle name="Comma 16 3 3 3 2" xfId="44826"/>
    <cellStyle name="Comma 16 3 3 3 2 2" xfId="44827"/>
    <cellStyle name="Comma 16 3 3 3 2 3" xfId="44828"/>
    <cellStyle name="Comma 16 3 3 3 3" xfId="44829"/>
    <cellStyle name="Comma 16 3 3 3 3 2" xfId="44830"/>
    <cellStyle name="Comma 16 3 3 3 3 3" xfId="44831"/>
    <cellStyle name="Comma 16 3 3 3 4" xfId="44832"/>
    <cellStyle name="Comma 16 3 3 3 4 2" xfId="44833"/>
    <cellStyle name="Comma 16 3 3 3 5" xfId="44834"/>
    <cellStyle name="Comma 16 3 3 3 6" xfId="44835"/>
    <cellStyle name="Comma 16 3 3 4" xfId="44836"/>
    <cellStyle name="Comma 16 3 3 4 2" xfId="44837"/>
    <cellStyle name="Comma 16 3 3 4 2 2" xfId="44838"/>
    <cellStyle name="Comma 16 3 3 4 2 3" xfId="44839"/>
    <cellStyle name="Comma 16 3 3 4 3" xfId="44840"/>
    <cellStyle name="Comma 16 3 3 4 3 2" xfId="44841"/>
    <cellStyle name="Comma 16 3 3 4 3 3" xfId="44842"/>
    <cellStyle name="Comma 16 3 3 4 4" xfId="44843"/>
    <cellStyle name="Comma 16 3 3 4 4 2" xfId="44844"/>
    <cellStyle name="Comma 16 3 3 4 5" xfId="44845"/>
    <cellStyle name="Comma 16 3 3 4 6" xfId="44846"/>
    <cellStyle name="Comma 16 3 3 5" xfId="44847"/>
    <cellStyle name="Comma 16 3 3 5 2" xfId="44848"/>
    <cellStyle name="Comma 16 3 3 5 2 2" xfId="44849"/>
    <cellStyle name="Comma 16 3 3 5 2 3" xfId="44850"/>
    <cellStyle name="Comma 16 3 3 5 3" xfId="44851"/>
    <cellStyle name="Comma 16 3 3 5 3 2" xfId="44852"/>
    <cellStyle name="Comma 16 3 3 5 4" xfId="44853"/>
    <cellStyle name="Comma 16 3 3 5 5" xfId="44854"/>
    <cellStyle name="Comma 16 3 3 6" xfId="44855"/>
    <cellStyle name="Comma 16 3 3 6 2" xfId="44856"/>
    <cellStyle name="Comma 16 3 3 6 3" xfId="44857"/>
    <cellStyle name="Comma 16 3 3 7" xfId="44858"/>
    <cellStyle name="Comma 16 3 3 7 2" xfId="44859"/>
    <cellStyle name="Comma 16 3 3 7 3" xfId="44860"/>
    <cellStyle name="Comma 16 3 3 8" xfId="44861"/>
    <cellStyle name="Comma 16 3 3 8 2" xfId="44862"/>
    <cellStyle name="Comma 16 3 3 9" xfId="44863"/>
    <cellStyle name="Comma 16 3 4" xfId="44864"/>
    <cellStyle name="Comma 16 3 4 2" xfId="44865"/>
    <cellStyle name="Comma 16 3 4 2 2" xfId="44866"/>
    <cellStyle name="Comma 16 3 4 2 2 2" xfId="44867"/>
    <cellStyle name="Comma 16 3 4 2 2 3" xfId="44868"/>
    <cellStyle name="Comma 16 3 4 2 3" xfId="44869"/>
    <cellStyle name="Comma 16 3 4 2 3 2" xfId="44870"/>
    <cellStyle name="Comma 16 3 4 2 3 3" xfId="44871"/>
    <cellStyle name="Comma 16 3 4 2 4" xfId="44872"/>
    <cellStyle name="Comma 16 3 4 2 4 2" xfId="44873"/>
    <cellStyle name="Comma 16 3 4 2 5" xfId="44874"/>
    <cellStyle name="Comma 16 3 4 2 6" xfId="44875"/>
    <cellStyle name="Comma 16 3 4 3" xfId="44876"/>
    <cellStyle name="Comma 16 3 4 3 2" xfId="44877"/>
    <cellStyle name="Comma 16 3 4 3 2 2" xfId="44878"/>
    <cellStyle name="Comma 16 3 4 3 2 3" xfId="44879"/>
    <cellStyle name="Comma 16 3 4 3 3" xfId="44880"/>
    <cellStyle name="Comma 16 3 4 3 3 2" xfId="44881"/>
    <cellStyle name="Comma 16 3 4 3 3 3" xfId="44882"/>
    <cellStyle name="Comma 16 3 4 3 4" xfId="44883"/>
    <cellStyle name="Comma 16 3 4 3 4 2" xfId="44884"/>
    <cellStyle name="Comma 16 3 4 3 5" xfId="44885"/>
    <cellStyle name="Comma 16 3 4 3 6" xfId="44886"/>
    <cellStyle name="Comma 16 3 4 4" xfId="44887"/>
    <cellStyle name="Comma 16 3 4 4 2" xfId="44888"/>
    <cellStyle name="Comma 16 3 4 4 2 2" xfId="44889"/>
    <cellStyle name="Comma 16 3 4 4 2 3" xfId="44890"/>
    <cellStyle name="Comma 16 3 4 4 3" xfId="44891"/>
    <cellStyle name="Comma 16 3 4 4 3 2" xfId="44892"/>
    <cellStyle name="Comma 16 3 4 4 4" xfId="44893"/>
    <cellStyle name="Comma 16 3 4 4 5" xfId="44894"/>
    <cellStyle name="Comma 16 3 4 5" xfId="44895"/>
    <cellStyle name="Comma 16 3 4 5 2" xfId="44896"/>
    <cellStyle name="Comma 16 3 4 5 3" xfId="44897"/>
    <cellStyle name="Comma 16 3 4 6" xfId="44898"/>
    <cellStyle name="Comma 16 3 4 6 2" xfId="44899"/>
    <cellStyle name="Comma 16 3 4 6 3" xfId="44900"/>
    <cellStyle name="Comma 16 3 4 7" xfId="44901"/>
    <cellStyle name="Comma 16 3 4 7 2" xfId="44902"/>
    <cellStyle name="Comma 16 3 4 8" xfId="44903"/>
    <cellStyle name="Comma 16 3 4 9" xfId="44904"/>
    <cellStyle name="Comma 16 3 5" xfId="44905"/>
    <cellStyle name="Comma 16 3 5 2" xfId="44906"/>
    <cellStyle name="Comma 16 3 5 2 2" xfId="44907"/>
    <cellStyle name="Comma 16 3 5 2 2 2" xfId="44908"/>
    <cellStyle name="Comma 16 3 5 2 2 3" xfId="44909"/>
    <cellStyle name="Comma 16 3 5 2 3" xfId="44910"/>
    <cellStyle name="Comma 16 3 5 2 3 2" xfId="44911"/>
    <cellStyle name="Comma 16 3 5 2 3 3" xfId="44912"/>
    <cellStyle name="Comma 16 3 5 2 4" xfId="44913"/>
    <cellStyle name="Comma 16 3 5 2 4 2" xfId="44914"/>
    <cellStyle name="Comma 16 3 5 2 5" xfId="44915"/>
    <cellStyle name="Comma 16 3 5 2 6" xfId="44916"/>
    <cellStyle name="Comma 16 3 5 3" xfId="44917"/>
    <cellStyle name="Comma 16 3 5 3 2" xfId="44918"/>
    <cellStyle name="Comma 16 3 5 3 2 2" xfId="44919"/>
    <cellStyle name="Comma 16 3 5 3 2 3" xfId="44920"/>
    <cellStyle name="Comma 16 3 5 3 3" xfId="44921"/>
    <cellStyle name="Comma 16 3 5 3 3 2" xfId="44922"/>
    <cellStyle name="Comma 16 3 5 3 3 3" xfId="44923"/>
    <cellStyle name="Comma 16 3 5 3 4" xfId="44924"/>
    <cellStyle name="Comma 16 3 5 3 4 2" xfId="44925"/>
    <cellStyle name="Comma 16 3 5 3 5" xfId="44926"/>
    <cellStyle name="Comma 16 3 5 3 6" xfId="44927"/>
    <cellStyle name="Comma 16 3 5 4" xfId="44928"/>
    <cellStyle name="Comma 16 3 5 4 2" xfId="44929"/>
    <cellStyle name="Comma 16 3 5 4 2 2" xfId="44930"/>
    <cellStyle name="Comma 16 3 5 4 2 3" xfId="44931"/>
    <cellStyle name="Comma 16 3 5 4 3" xfId="44932"/>
    <cellStyle name="Comma 16 3 5 4 3 2" xfId="44933"/>
    <cellStyle name="Comma 16 3 5 4 4" xfId="44934"/>
    <cellStyle name="Comma 16 3 5 4 5" xfId="44935"/>
    <cellStyle name="Comma 16 3 5 5" xfId="44936"/>
    <cellStyle name="Comma 16 3 5 5 2" xfId="44937"/>
    <cellStyle name="Comma 16 3 5 5 3" xfId="44938"/>
    <cellStyle name="Comma 16 3 5 6" xfId="44939"/>
    <cellStyle name="Comma 16 3 5 6 2" xfId="44940"/>
    <cellStyle name="Comma 16 3 5 6 3" xfId="44941"/>
    <cellStyle name="Comma 16 3 5 7" xfId="44942"/>
    <cellStyle name="Comma 16 3 5 7 2" xfId="44943"/>
    <cellStyle name="Comma 16 3 5 8" xfId="44944"/>
    <cellStyle name="Comma 16 3 5 9" xfId="44945"/>
    <cellStyle name="Comma 16 3 6" xfId="44946"/>
    <cellStyle name="Comma 16 3 6 2" xfId="44947"/>
    <cellStyle name="Comma 16 3 6 2 2" xfId="44948"/>
    <cellStyle name="Comma 16 3 6 2 3" xfId="44949"/>
    <cellStyle name="Comma 16 3 6 3" xfId="44950"/>
    <cellStyle name="Comma 16 3 6 3 2" xfId="44951"/>
    <cellStyle name="Comma 16 3 6 3 3" xfId="44952"/>
    <cellStyle name="Comma 16 3 6 4" xfId="44953"/>
    <cellStyle name="Comma 16 3 6 4 2" xfId="44954"/>
    <cellStyle name="Comma 16 3 6 5" xfId="44955"/>
    <cellStyle name="Comma 16 3 6 6" xfId="44956"/>
    <cellStyle name="Comma 16 3 7" xfId="44957"/>
    <cellStyle name="Comma 16 3 7 2" xfId="44958"/>
    <cellStyle name="Comma 16 3 7 2 2" xfId="44959"/>
    <cellStyle name="Comma 16 3 7 2 3" xfId="44960"/>
    <cellStyle name="Comma 16 3 7 3" xfId="44961"/>
    <cellStyle name="Comma 16 3 7 3 2" xfId="44962"/>
    <cellStyle name="Comma 16 3 7 3 3" xfId="44963"/>
    <cellStyle name="Comma 16 3 7 4" xfId="44964"/>
    <cellStyle name="Comma 16 3 7 4 2" xfId="44965"/>
    <cellStyle name="Comma 16 3 7 5" xfId="44966"/>
    <cellStyle name="Comma 16 3 7 6" xfId="44967"/>
    <cellStyle name="Comma 16 3 8" xfId="44968"/>
    <cellStyle name="Comma 16 3 8 2" xfId="44969"/>
    <cellStyle name="Comma 16 3 8 2 2" xfId="44970"/>
    <cellStyle name="Comma 16 3 8 2 3" xfId="44971"/>
    <cellStyle name="Comma 16 3 8 3" xfId="44972"/>
    <cellStyle name="Comma 16 3 8 3 2" xfId="44973"/>
    <cellStyle name="Comma 16 3 8 4" xfId="44974"/>
    <cellStyle name="Comma 16 3 8 5" xfId="44975"/>
    <cellStyle name="Comma 16 3 9" xfId="44976"/>
    <cellStyle name="Comma 16 3 9 2" xfId="44977"/>
    <cellStyle name="Comma 16 3 9 3" xfId="44978"/>
    <cellStyle name="Comma 16 4" xfId="9469"/>
    <cellStyle name="Comma 16 4 10" xfId="44979"/>
    <cellStyle name="Comma 16 4 10 2" xfId="44980"/>
    <cellStyle name="Comma 16 4 11" xfId="44981"/>
    <cellStyle name="Comma 16 4 12" xfId="44982"/>
    <cellStyle name="Comma 16 4 2" xfId="44983"/>
    <cellStyle name="Comma 16 4 2 10" xfId="44984"/>
    <cellStyle name="Comma 16 4 2 2" xfId="44985"/>
    <cellStyle name="Comma 16 4 2 2 2" xfId="44986"/>
    <cellStyle name="Comma 16 4 2 2 2 2" xfId="44987"/>
    <cellStyle name="Comma 16 4 2 2 2 2 2" xfId="44988"/>
    <cellStyle name="Comma 16 4 2 2 2 2 3" xfId="44989"/>
    <cellStyle name="Comma 16 4 2 2 2 3" xfId="44990"/>
    <cellStyle name="Comma 16 4 2 2 2 3 2" xfId="44991"/>
    <cellStyle name="Comma 16 4 2 2 2 3 3" xfId="44992"/>
    <cellStyle name="Comma 16 4 2 2 2 4" xfId="44993"/>
    <cellStyle name="Comma 16 4 2 2 2 4 2" xfId="44994"/>
    <cellStyle name="Comma 16 4 2 2 2 5" xfId="44995"/>
    <cellStyle name="Comma 16 4 2 2 2 6" xfId="44996"/>
    <cellStyle name="Comma 16 4 2 2 3" xfId="44997"/>
    <cellStyle name="Comma 16 4 2 2 3 2" xfId="44998"/>
    <cellStyle name="Comma 16 4 2 2 3 2 2" xfId="44999"/>
    <cellStyle name="Comma 16 4 2 2 3 2 3" xfId="45000"/>
    <cellStyle name="Comma 16 4 2 2 3 3" xfId="45001"/>
    <cellStyle name="Comma 16 4 2 2 3 3 2" xfId="45002"/>
    <cellStyle name="Comma 16 4 2 2 3 3 3" xfId="45003"/>
    <cellStyle name="Comma 16 4 2 2 3 4" xfId="45004"/>
    <cellStyle name="Comma 16 4 2 2 3 4 2" xfId="45005"/>
    <cellStyle name="Comma 16 4 2 2 3 5" xfId="45006"/>
    <cellStyle name="Comma 16 4 2 2 3 6" xfId="45007"/>
    <cellStyle name="Comma 16 4 2 2 4" xfId="45008"/>
    <cellStyle name="Comma 16 4 2 2 4 2" xfId="45009"/>
    <cellStyle name="Comma 16 4 2 2 4 2 2" xfId="45010"/>
    <cellStyle name="Comma 16 4 2 2 4 2 3" xfId="45011"/>
    <cellStyle name="Comma 16 4 2 2 4 3" xfId="45012"/>
    <cellStyle name="Comma 16 4 2 2 4 3 2" xfId="45013"/>
    <cellStyle name="Comma 16 4 2 2 4 4" xfId="45014"/>
    <cellStyle name="Comma 16 4 2 2 4 5" xfId="45015"/>
    <cellStyle name="Comma 16 4 2 2 5" xfId="45016"/>
    <cellStyle name="Comma 16 4 2 2 5 2" xfId="45017"/>
    <cellStyle name="Comma 16 4 2 2 5 3" xfId="45018"/>
    <cellStyle name="Comma 16 4 2 2 6" xfId="45019"/>
    <cellStyle name="Comma 16 4 2 2 6 2" xfId="45020"/>
    <cellStyle name="Comma 16 4 2 2 6 3" xfId="45021"/>
    <cellStyle name="Comma 16 4 2 2 7" xfId="45022"/>
    <cellStyle name="Comma 16 4 2 2 7 2" xfId="45023"/>
    <cellStyle name="Comma 16 4 2 2 8" xfId="45024"/>
    <cellStyle name="Comma 16 4 2 2 9" xfId="45025"/>
    <cellStyle name="Comma 16 4 2 3" xfId="45026"/>
    <cellStyle name="Comma 16 4 2 3 2" xfId="45027"/>
    <cellStyle name="Comma 16 4 2 3 2 2" xfId="45028"/>
    <cellStyle name="Comma 16 4 2 3 2 3" xfId="45029"/>
    <cellStyle name="Comma 16 4 2 3 3" xfId="45030"/>
    <cellStyle name="Comma 16 4 2 3 3 2" xfId="45031"/>
    <cellStyle name="Comma 16 4 2 3 3 3" xfId="45032"/>
    <cellStyle name="Comma 16 4 2 3 4" xfId="45033"/>
    <cellStyle name="Comma 16 4 2 3 4 2" xfId="45034"/>
    <cellStyle name="Comma 16 4 2 3 5" xfId="45035"/>
    <cellStyle name="Comma 16 4 2 3 6" xfId="45036"/>
    <cellStyle name="Comma 16 4 2 4" xfId="45037"/>
    <cellStyle name="Comma 16 4 2 4 2" xfId="45038"/>
    <cellStyle name="Comma 16 4 2 4 2 2" xfId="45039"/>
    <cellStyle name="Comma 16 4 2 4 2 3" xfId="45040"/>
    <cellStyle name="Comma 16 4 2 4 3" xfId="45041"/>
    <cellStyle name="Comma 16 4 2 4 3 2" xfId="45042"/>
    <cellStyle name="Comma 16 4 2 4 3 3" xfId="45043"/>
    <cellStyle name="Comma 16 4 2 4 4" xfId="45044"/>
    <cellStyle name="Comma 16 4 2 4 4 2" xfId="45045"/>
    <cellStyle name="Comma 16 4 2 4 5" xfId="45046"/>
    <cellStyle name="Comma 16 4 2 4 6" xfId="45047"/>
    <cellStyle name="Comma 16 4 2 5" xfId="45048"/>
    <cellStyle name="Comma 16 4 2 5 2" xfId="45049"/>
    <cellStyle name="Comma 16 4 2 5 2 2" xfId="45050"/>
    <cellStyle name="Comma 16 4 2 5 2 3" xfId="45051"/>
    <cellStyle name="Comma 16 4 2 5 3" xfId="45052"/>
    <cellStyle name="Comma 16 4 2 5 3 2" xfId="45053"/>
    <cellStyle name="Comma 16 4 2 5 4" xfId="45054"/>
    <cellStyle name="Comma 16 4 2 5 5" xfId="45055"/>
    <cellStyle name="Comma 16 4 2 6" xfId="45056"/>
    <cellStyle name="Comma 16 4 2 6 2" xfId="45057"/>
    <cellStyle name="Comma 16 4 2 6 3" xfId="45058"/>
    <cellStyle name="Comma 16 4 2 7" xfId="45059"/>
    <cellStyle name="Comma 16 4 2 7 2" xfId="45060"/>
    <cellStyle name="Comma 16 4 2 7 3" xfId="45061"/>
    <cellStyle name="Comma 16 4 2 8" xfId="45062"/>
    <cellStyle name="Comma 16 4 2 8 2" xfId="45063"/>
    <cellStyle name="Comma 16 4 2 9" xfId="45064"/>
    <cellStyle name="Comma 16 4 3" xfId="45065"/>
    <cellStyle name="Comma 16 4 3 2" xfId="45066"/>
    <cellStyle name="Comma 16 4 3 2 2" xfId="45067"/>
    <cellStyle name="Comma 16 4 3 2 2 2" xfId="45068"/>
    <cellStyle name="Comma 16 4 3 2 2 3" xfId="45069"/>
    <cellStyle name="Comma 16 4 3 2 3" xfId="45070"/>
    <cellStyle name="Comma 16 4 3 2 3 2" xfId="45071"/>
    <cellStyle name="Comma 16 4 3 2 3 3" xfId="45072"/>
    <cellStyle name="Comma 16 4 3 2 4" xfId="45073"/>
    <cellStyle name="Comma 16 4 3 2 4 2" xfId="45074"/>
    <cellStyle name="Comma 16 4 3 2 5" xfId="45075"/>
    <cellStyle name="Comma 16 4 3 2 6" xfId="45076"/>
    <cellStyle name="Comma 16 4 3 3" xfId="45077"/>
    <cellStyle name="Comma 16 4 3 3 2" xfId="45078"/>
    <cellStyle name="Comma 16 4 3 3 2 2" xfId="45079"/>
    <cellStyle name="Comma 16 4 3 3 2 3" xfId="45080"/>
    <cellStyle name="Comma 16 4 3 3 3" xfId="45081"/>
    <cellStyle name="Comma 16 4 3 3 3 2" xfId="45082"/>
    <cellStyle name="Comma 16 4 3 3 3 3" xfId="45083"/>
    <cellStyle name="Comma 16 4 3 3 4" xfId="45084"/>
    <cellStyle name="Comma 16 4 3 3 4 2" xfId="45085"/>
    <cellStyle name="Comma 16 4 3 3 5" xfId="45086"/>
    <cellStyle name="Comma 16 4 3 3 6" xfId="45087"/>
    <cellStyle name="Comma 16 4 3 4" xfId="45088"/>
    <cellStyle name="Comma 16 4 3 4 2" xfId="45089"/>
    <cellStyle name="Comma 16 4 3 4 2 2" xfId="45090"/>
    <cellStyle name="Comma 16 4 3 4 2 3" xfId="45091"/>
    <cellStyle name="Comma 16 4 3 4 3" xfId="45092"/>
    <cellStyle name="Comma 16 4 3 4 3 2" xfId="45093"/>
    <cellStyle name="Comma 16 4 3 4 4" xfId="45094"/>
    <cellStyle name="Comma 16 4 3 4 5" xfId="45095"/>
    <cellStyle name="Comma 16 4 3 5" xfId="45096"/>
    <cellStyle name="Comma 16 4 3 5 2" xfId="45097"/>
    <cellStyle name="Comma 16 4 3 5 3" xfId="45098"/>
    <cellStyle name="Comma 16 4 3 6" xfId="45099"/>
    <cellStyle name="Comma 16 4 3 6 2" xfId="45100"/>
    <cellStyle name="Comma 16 4 3 6 3" xfId="45101"/>
    <cellStyle name="Comma 16 4 3 7" xfId="45102"/>
    <cellStyle name="Comma 16 4 3 7 2" xfId="45103"/>
    <cellStyle name="Comma 16 4 3 8" xfId="45104"/>
    <cellStyle name="Comma 16 4 3 9" xfId="45105"/>
    <cellStyle name="Comma 16 4 4" xfId="45106"/>
    <cellStyle name="Comma 16 4 4 2" xfId="45107"/>
    <cellStyle name="Comma 16 4 4 2 2" xfId="45108"/>
    <cellStyle name="Comma 16 4 4 2 2 2" xfId="45109"/>
    <cellStyle name="Comma 16 4 4 2 2 3" xfId="45110"/>
    <cellStyle name="Comma 16 4 4 2 3" xfId="45111"/>
    <cellStyle name="Comma 16 4 4 2 3 2" xfId="45112"/>
    <cellStyle name="Comma 16 4 4 2 3 3" xfId="45113"/>
    <cellStyle name="Comma 16 4 4 2 4" xfId="45114"/>
    <cellStyle name="Comma 16 4 4 2 4 2" xfId="45115"/>
    <cellStyle name="Comma 16 4 4 2 5" xfId="45116"/>
    <cellStyle name="Comma 16 4 4 2 6" xfId="45117"/>
    <cellStyle name="Comma 16 4 4 3" xfId="45118"/>
    <cellStyle name="Comma 16 4 4 3 2" xfId="45119"/>
    <cellStyle name="Comma 16 4 4 3 2 2" xfId="45120"/>
    <cellStyle name="Comma 16 4 4 3 2 3" xfId="45121"/>
    <cellStyle name="Comma 16 4 4 3 3" xfId="45122"/>
    <cellStyle name="Comma 16 4 4 3 3 2" xfId="45123"/>
    <cellStyle name="Comma 16 4 4 3 3 3" xfId="45124"/>
    <cellStyle name="Comma 16 4 4 3 4" xfId="45125"/>
    <cellStyle name="Comma 16 4 4 3 4 2" xfId="45126"/>
    <cellStyle name="Comma 16 4 4 3 5" xfId="45127"/>
    <cellStyle name="Comma 16 4 4 3 6" xfId="45128"/>
    <cellStyle name="Comma 16 4 4 4" xfId="45129"/>
    <cellStyle name="Comma 16 4 4 4 2" xfId="45130"/>
    <cellStyle name="Comma 16 4 4 4 2 2" xfId="45131"/>
    <cellStyle name="Comma 16 4 4 4 2 3" xfId="45132"/>
    <cellStyle name="Comma 16 4 4 4 3" xfId="45133"/>
    <cellStyle name="Comma 16 4 4 4 3 2" xfId="45134"/>
    <cellStyle name="Comma 16 4 4 4 4" xfId="45135"/>
    <cellStyle name="Comma 16 4 4 4 5" xfId="45136"/>
    <cellStyle name="Comma 16 4 4 5" xfId="45137"/>
    <cellStyle name="Comma 16 4 4 5 2" xfId="45138"/>
    <cellStyle name="Comma 16 4 4 5 3" xfId="45139"/>
    <cellStyle name="Comma 16 4 4 6" xfId="45140"/>
    <cellStyle name="Comma 16 4 4 6 2" xfId="45141"/>
    <cellStyle name="Comma 16 4 4 6 3" xfId="45142"/>
    <cellStyle name="Comma 16 4 4 7" xfId="45143"/>
    <cellStyle name="Comma 16 4 4 7 2" xfId="45144"/>
    <cellStyle name="Comma 16 4 4 8" xfId="45145"/>
    <cellStyle name="Comma 16 4 4 9" xfId="45146"/>
    <cellStyle name="Comma 16 4 5" xfId="45147"/>
    <cellStyle name="Comma 16 4 5 2" xfId="45148"/>
    <cellStyle name="Comma 16 4 5 2 2" xfId="45149"/>
    <cellStyle name="Comma 16 4 5 2 3" xfId="45150"/>
    <cellStyle name="Comma 16 4 5 3" xfId="45151"/>
    <cellStyle name="Comma 16 4 5 3 2" xfId="45152"/>
    <cellStyle name="Comma 16 4 5 3 3" xfId="45153"/>
    <cellStyle name="Comma 16 4 5 4" xfId="45154"/>
    <cellStyle name="Comma 16 4 5 4 2" xfId="45155"/>
    <cellStyle name="Comma 16 4 5 5" xfId="45156"/>
    <cellStyle name="Comma 16 4 5 6" xfId="45157"/>
    <cellStyle name="Comma 16 4 6" xfId="45158"/>
    <cellStyle name="Comma 16 4 6 2" xfId="45159"/>
    <cellStyle name="Comma 16 4 6 2 2" xfId="45160"/>
    <cellStyle name="Comma 16 4 6 2 3" xfId="45161"/>
    <cellStyle name="Comma 16 4 6 3" xfId="45162"/>
    <cellStyle name="Comma 16 4 6 3 2" xfId="45163"/>
    <cellStyle name="Comma 16 4 6 3 3" xfId="45164"/>
    <cellStyle name="Comma 16 4 6 4" xfId="45165"/>
    <cellStyle name="Comma 16 4 6 4 2" xfId="45166"/>
    <cellStyle name="Comma 16 4 6 5" xfId="45167"/>
    <cellStyle name="Comma 16 4 6 6" xfId="45168"/>
    <cellStyle name="Comma 16 4 7" xfId="45169"/>
    <cellStyle name="Comma 16 4 7 2" xfId="45170"/>
    <cellStyle name="Comma 16 4 7 2 2" xfId="45171"/>
    <cellStyle name="Comma 16 4 7 2 3" xfId="45172"/>
    <cellStyle name="Comma 16 4 7 3" xfId="45173"/>
    <cellStyle name="Comma 16 4 7 3 2" xfId="45174"/>
    <cellStyle name="Comma 16 4 7 4" xfId="45175"/>
    <cellStyle name="Comma 16 4 7 5" xfId="45176"/>
    <cellStyle name="Comma 16 4 8" xfId="45177"/>
    <cellStyle name="Comma 16 4 8 2" xfId="45178"/>
    <cellStyle name="Comma 16 4 8 3" xfId="45179"/>
    <cellStyle name="Comma 16 4 9" xfId="45180"/>
    <cellStyle name="Comma 16 4 9 2" xfId="45181"/>
    <cellStyle name="Comma 16 4 9 3" xfId="45182"/>
    <cellStyle name="Comma 16 5" xfId="9470"/>
    <cellStyle name="Comma 16 5 10" xfId="45183"/>
    <cellStyle name="Comma 16 5 2" xfId="45184"/>
    <cellStyle name="Comma 16 5 2 2" xfId="45185"/>
    <cellStyle name="Comma 16 5 2 2 2" xfId="45186"/>
    <cellStyle name="Comma 16 5 2 2 2 2" xfId="45187"/>
    <cellStyle name="Comma 16 5 2 2 2 3" xfId="45188"/>
    <cellStyle name="Comma 16 5 2 2 3" xfId="45189"/>
    <cellStyle name="Comma 16 5 2 2 3 2" xfId="45190"/>
    <cellStyle name="Comma 16 5 2 2 3 3" xfId="45191"/>
    <cellStyle name="Comma 16 5 2 2 4" xfId="45192"/>
    <cellStyle name="Comma 16 5 2 2 4 2" xfId="45193"/>
    <cellStyle name="Comma 16 5 2 2 5" xfId="45194"/>
    <cellStyle name="Comma 16 5 2 2 6" xfId="45195"/>
    <cellStyle name="Comma 16 5 2 3" xfId="45196"/>
    <cellStyle name="Comma 16 5 2 3 2" xfId="45197"/>
    <cellStyle name="Comma 16 5 2 3 2 2" xfId="45198"/>
    <cellStyle name="Comma 16 5 2 3 2 3" xfId="45199"/>
    <cellStyle name="Comma 16 5 2 3 3" xfId="45200"/>
    <cellStyle name="Comma 16 5 2 3 3 2" xfId="45201"/>
    <cellStyle name="Comma 16 5 2 3 3 3" xfId="45202"/>
    <cellStyle name="Comma 16 5 2 3 4" xfId="45203"/>
    <cellStyle name="Comma 16 5 2 3 4 2" xfId="45204"/>
    <cellStyle name="Comma 16 5 2 3 5" xfId="45205"/>
    <cellStyle name="Comma 16 5 2 3 6" xfId="45206"/>
    <cellStyle name="Comma 16 5 2 4" xfId="45207"/>
    <cellStyle name="Comma 16 5 2 4 2" xfId="45208"/>
    <cellStyle name="Comma 16 5 2 4 2 2" xfId="45209"/>
    <cellStyle name="Comma 16 5 2 4 2 3" xfId="45210"/>
    <cellStyle name="Comma 16 5 2 4 3" xfId="45211"/>
    <cellStyle name="Comma 16 5 2 4 3 2" xfId="45212"/>
    <cellStyle name="Comma 16 5 2 4 4" xfId="45213"/>
    <cellStyle name="Comma 16 5 2 4 5" xfId="45214"/>
    <cellStyle name="Comma 16 5 2 5" xfId="45215"/>
    <cellStyle name="Comma 16 5 2 5 2" xfId="45216"/>
    <cellStyle name="Comma 16 5 2 5 3" xfId="45217"/>
    <cellStyle name="Comma 16 5 2 6" xfId="45218"/>
    <cellStyle name="Comma 16 5 2 6 2" xfId="45219"/>
    <cellStyle name="Comma 16 5 2 6 3" xfId="45220"/>
    <cellStyle name="Comma 16 5 2 7" xfId="45221"/>
    <cellStyle name="Comma 16 5 2 7 2" xfId="45222"/>
    <cellStyle name="Comma 16 5 2 8" xfId="45223"/>
    <cellStyle name="Comma 16 5 2 9" xfId="45224"/>
    <cellStyle name="Comma 16 5 3" xfId="45225"/>
    <cellStyle name="Comma 16 5 3 2" xfId="45226"/>
    <cellStyle name="Comma 16 5 3 2 2" xfId="45227"/>
    <cellStyle name="Comma 16 5 3 2 3" xfId="45228"/>
    <cellStyle name="Comma 16 5 3 3" xfId="45229"/>
    <cellStyle name="Comma 16 5 3 3 2" xfId="45230"/>
    <cellStyle name="Comma 16 5 3 3 3" xfId="45231"/>
    <cellStyle name="Comma 16 5 3 4" xfId="45232"/>
    <cellStyle name="Comma 16 5 3 4 2" xfId="45233"/>
    <cellStyle name="Comma 16 5 3 5" xfId="45234"/>
    <cellStyle name="Comma 16 5 3 6" xfId="45235"/>
    <cellStyle name="Comma 16 5 4" xfId="45236"/>
    <cellStyle name="Comma 16 5 4 2" xfId="45237"/>
    <cellStyle name="Comma 16 5 4 2 2" xfId="45238"/>
    <cellStyle name="Comma 16 5 4 2 3" xfId="45239"/>
    <cellStyle name="Comma 16 5 4 3" xfId="45240"/>
    <cellStyle name="Comma 16 5 4 3 2" xfId="45241"/>
    <cellStyle name="Comma 16 5 4 3 3" xfId="45242"/>
    <cellStyle name="Comma 16 5 4 4" xfId="45243"/>
    <cellStyle name="Comma 16 5 4 4 2" xfId="45244"/>
    <cellStyle name="Comma 16 5 4 5" xfId="45245"/>
    <cellStyle name="Comma 16 5 4 6" xfId="45246"/>
    <cellStyle name="Comma 16 5 5" xfId="45247"/>
    <cellStyle name="Comma 16 5 5 2" xfId="45248"/>
    <cellStyle name="Comma 16 5 5 2 2" xfId="45249"/>
    <cellStyle name="Comma 16 5 5 2 3" xfId="45250"/>
    <cellStyle name="Comma 16 5 5 3" xfId="45251"/>
    <cellStyle name="Comma 16 5 5 3 2" xfId="45252"/>
    <cellStyle name="Comma 16 5 5 4" xfId="45253"/>
    <cellStyle name="Comma 16 5 5 5" xfId="45254"/>
    <cellStyle name="Comma 16 5 6" xfId="45255"/>
    <cellStyle name="Comma 16 5 6 2" xfId="45256"/>
    <cellStyle name="Comma 16 5 6 3" xfId="45257"/>
    <cellStyle name="Comma 16 5 7" xfId="45258"/>
    <cellStyle name="Comma 16 5 7 2" xfId="45259"/>
    <cellStyle name="Comma 16 5 7 3" xfId="45260"/>
    <cellStyle name="Comma 16 5 8" xfId="45261"/>
    <cellStyle name="Comma 16 5 8 2" xfId="45262"/>
    <cellStyle name="Comma 16 5 9" xfId="45263"/>
    <cellStyle name="Comma 16 6" xfId="45264"/>
    <cellStyle name="Comma 16 6 2" xfId="45265"/>
    <cellStyle name="Comma 16 6 2 2" xfId="45266"/>
    <cellStyle name="Comma 16 6 2 2 2" xfId="45267"/>
    <cellStyle name="Comma 16 6 2 2 3" xfId="45268"/>
    <cellStyle name="Comma 16 6 2 3" xfId="45269"/>
    <cellStyle name="Comma 16 6 2 3 2" xfId="45270"/>
    <cellStyle name="Comma 16 6 2 3 3" xfId="45271"/>
    <cellStyle name="Comma 16 6 2 4" xfId="45272"/>
    <cellStyle name="Comma 16 6 2 4 2" xfId="45273"/>
    <cellStyle name="Comma 16 6 2 5" xfId="45274"/>
    <cellStyle name="Comma 16 6 2 6" xfId="45275"/>
    <cellStyle name="Comma 16 6 3" xfId="45276"/>
    <cellStyle name="Comma 16 6 3 2" xfId="45277"/>
    <cellStyle name="Comma 16 6 3 2 2" xfId="45278"/>
    <cellStyle name="Comma 16 6 3 2 3" xfId="45279"/>
    <cellStyle name="Comma 16 6 3 3" xfId="45280"/>
    <cellStyle name="Comma 16 6 3 3 2" xfId="45281"/>
    <cellStyle name="Comma 16 6 3 3 3" xfId="45282"/>
    <cellStyle name="Comma 16 6 3 4" xfId="45283"/>
    <cellStyle name="Comma 16 6 3 4 2" xfId="45284"/>
    <cellStyle name="Comma 16 6 3 5" xfId="45285"/>
    <cellStyle name="Comma 16 6 3 6" xfId="45286"/>
    <cellStyle name="Comma 16 6 4" xfId="45287"/>
    <cellStyle name="Comma 16 6 4 2" xfId="45288"/>
    <cellStyle name="Comma 16 6 4 2 2" xfId="45289"/>
    <cellStyle name="Comma 16 6 4 2 3" xfId="45290"/>
    <cellStyle name="Comma 16 6 4 3" xfId="45291"/>
    <cellStyle name="Comma 16 6 4 3 2" xfId="45292"/>
    <cellStyle name="Comma 16 6 4 4" xfId="45293"/>
    <cellStyle name="Comma 16 6 4 5" xfId="45294"/>
    <cellStyle name="Comma 16 6 5" xfId="45295"/>
    <cellStyle name="Comma 16 6 5 2" xfId="45296"/>
    <cellStyle name="Comma 16 6 5 3" xfId="45297"/>
    <cellStyle name="Comma 16 6 6" xfId="45298"/>
    <cellStyle name="Comma 16 6 6 2" xfId="45299"/>
    <cellStyle name="Comma 16 6 6 3" xfId="45300"/>
    <cellStyle name="Comma 16 6 7" xfId="45301"/>
    <cellStyle name="Comma 16 6 7 2" xfId="45302"/>
    <cellStyle name="Comma 16 6 8" xfId="45303"/>
    <cellStyle name="Comma 16 6 9" xfId="45304"/>
    <cellStyle name="Comma 16 7" xfId="45305"/>
    <cellStyle name="Comma 16 7 2" xfId="45306"/>
    <cellStyle name="Comma 16 7 2 2" xfId="45307"/>
    <cellStyle name="Comma 16 7 2 2 2" xfId="45308"/>
    <cellStyle name="Comma 16 7 2 2 3" xfId="45309"/>
    <cellStyle name="Comma 16 7 2 3" xfId="45310"/>
    <cellStyle name="Comma 16 7 2 3 2" xfId="45311"/>
    <cellStyle name="Comma 16 7 2 3 3" xfId="45312"/>
    <cellStyle name="Comma 16 7 2 4" xfId="45313"/>
    <cellStyle name="Comma 16 7 2 4 2" xfId="45314"/>
    <cellStyle name="Comma 16 7 2 5" xfId="45315"/>
    <cellStyle name="Comma 16 7 2 6" xfId="45316"/>
    <cellStyle name="Comma 16 7 3" xfId="45317"/>
    <cellStyle name="Comma 16 7 3 2" xfId="45318"/>
    <cellStyle name="Comma 16 7 3 2 2" xfId="45319"/>
    <cellStyle name="Comma 16 7 3 2 3" xfId="45320"/>
    <cellStyle name="Comma 16 7 3 3" xfId="45321"/>
    <cellStyle name="Comma 16 7 3 3 2" xfId="45322"/>
    <cellStyle name="Comma 16 7 3 3 3" xfId="45323"/>
    <cellStyle name="Comma 16 7 3 4" xfId="45324"/>
    <cellStyle name="Comma 16 7 3 4 2" xfId="45325"/>
    <cellStyle name="Comma 16 7 3 5" xfId="45326"/>
    <cellStyle name="Comma 16 7 3 6" xfId="45327"/>
    <cellStyle name="Comma 16 7 4" xfId="45328"/>
    <cellStyle name="Comma 16 7 4 2" xfId="45329"/>
    <cellStyle name="Comma 16 7 4 2 2" xfId="45330"/>
    <cellStyle name="Comma 16 7 4 2 3" xfId="45331"/>
    <cellStyle name="Comma 16 7 4 3" xfId="45332"/>
    <cellStyle name="Comma 16 7 4 3 2" xfId="45333"/>
    <cellStyle name="Comma 16 7 4 4" xfId="45334"/>
    <cellStyle name="Comma 16 7 4 5" xfId="45335"/>
    <cellStyle name="Comma 16 7 5" xfId="45336"/>
    <cellStyle name="Comma 16 7 5 2" xfId="45337"/>
    <cellStyle name="Comma 16 7 5 3" xfId="45338"/>
    <cellStyle name="Comma 16 7 6" xfId="45339"/>
    <cellStyle name="Comma 16 7 6 2" xfId="45340"/>
    <cellStyle name="Comma 16 7 6 3" xfId="45341"/>
    <cellStyle name="Comma 16 7 7" xfId="45342"/>
    <cellStyle name="Comma 16 7 7 2" xfId="45343"/>
    <cellStyle name="Comma 16 7 8" xfId="45344"/>
    <cellStyle name="Comma 16 7 9" xfId="45345"/>
    <cellStyle name="Comma 16 8" xfId="45346"/>
    <cellStyle name="Comma 16 8 2" xfId="45347"/>
    <cellStyle name="Comma 16 8 2 2" xfId="45348"/>
    <cellStyle name="Comma 16 8 2 3" xfId="45349"/>
    <cellStyle name="Comma 16 8 3" xfId="45350"/>
    <cellStyle name="Comma 16 8 3 2" xfId="45351"/>
    <cellStyle name="Comma 16 8 3 3" xfId="45352"/>
    <cellStyle name="Comma 16 8 4" xfId="45353"/>
    <cellStyle name="Comma 16 8 4 2" xfId="45354"/>
    <cellStyle name="Comma 16 8 5" xfId="45355"/>
    <cellStyle name="Comma 16 8 6" xfId="45356"/>
    <cellStyle name="Comma 16 9" xfId="45357"/>
    <cellStyle name="Comma 16 9 2" xfId="45358"/>
    <cellStyle name="Comma 16 9 2 2" xfId="45359"/>
    <cellStyle name="Comma 16 9 2 3" xfId="45360"/>
    <cellStyle name="Comma 16 9 3" xfId="45361"/>
    <cellStyle name="Comma 16 9 3 2" xfId="45362"/>
    <cellStyle name="Comma 16 9 3 3" xfId="45363"/>
    <cellStyle name="Comma 16 9 4" xfId="45364"/>
    <cellStyle name="Comma 16 9 4 2" xfId="45365"/>
    <cellStyle name="Comma 16 9 5" xfId="45366"/>
    <cellStyle name="Comma 16 9 6" xfId="45367"/>
    <cellStyle name="Comma 17" xfId="3270"/>
    <cellStyle name="Comma 17 10" xfId="45368"/>
    <cellStyle name="Comma 17 10 2" xfId="45369"/>
    <cellStyle name="Comma 17 10 2 2" xfId="45370"/>
    <cellStyle name="Comma 17 10 2 3" xfId="45371"/>
    <cellStyle name="Comma 17 10 3" xfId="45372"/>
    <cellStyle name="Comma 17 10 3 2" xfId="45373"/>
    <cellStyle name="Comma 17 10 4" xfId="45374"/>
    <cellStyle name="Comma 17 10 5" xfId="45375"/>
    <cellStyle name="Comma 17 11" xfId="45376"/>
    <cellStyle name="Comma 17 11 2" xfId="45377"/>
    <cellStyle name="Comma 17 11 3" xfId="45378"/>
    <cellStyle name="Comma 17 12" xfId="45379"/>
    <cellStyle name="Comma 17 12 2" xfId="45380"/>
    <cellStyle name="Comma 17 12 3" xfId="45381"/>
    <cellStyle name="Comma 17 13" xfId="45382"/>
    <cellStyle name="Comma 17 13 2" xfId="45383"/>
    <cellStyle name="Comma 17 14" xfId="45384"/>
    <cellStyle name="Comma 17 15" xfId="45385"/>
    <cellStyle name="Comma 17 16" xfId="45386"/>
    <cellStyle name="Comma 17 2" xfId="3271"/>
    <cellStyle name="Comma 17 2 10" xfId="45387"/>
    <cellStyle name="Comma 17 2 10 2" xfId="45388"/>
    <cellStyle name="Comma 17 2 10 3" xfId="45389"/>
    <cellStyle name="Comma 17 2 11" xfId="45390"/>
    <cellStyle name="Comma 17 2 11 2" xfId="45391"/>
    <cellStyle name="Comma 17 2 11 3" xfId="45392"/>
    <cellStyle name="Comma 17 2 12" xfId="45393"/>
    <cellStyle name="Comma 17 2 12 2" xfId="45394"/>
    <cellStyle name="Comma 17 2 13" xfId="45395"/>
    <cellStyle name="Comma 17 2 14" xfId="45396"/>
    <cellStyle name="Comma 17 2 2" xfId="9471"/>
    <cellStyle name="Comma 17 2 2 10" xfId="45397"/>
    <cellStyle name="Comma 17 2 2 10 2" xfId="45398"/>
    <cellStyle name="Comma 17 2 2 10 3" xfId="45399"/>
    <cellStyle name="Comma 17 2 2 11" xfId="45400"/>
    <cellStyle name="Comma 17 2 2 11 2" xfId="45401"/>
    <cellStyle name="Comma 17 2 2 12" xfId="45402"/>
    <cellStyle name="Comma 17 2 2 13" xfId="45403"/>
    <cellStyle name="Comma 17 2 2 2" xfId="45404"/>
    <cellStyle name="Comma 17 2 2 2 10" xfId="45405"/>
    <cellStyle name="Comma 17 2 2 2 10 2" xfId="45406"/>
    <cellStyle name="Comma 17 2 2 2 11" xfId="45407"/>
    <cellStyle name="Comma 17 2 2 2 12" xfId="45408"/>
    <cellStyle name="Comma 17 2 2 2 2" xfId="45409"/>
    <cellStyle name="Comma 17 2 2 2 2 10" xfId="45410"/>
    <cellStyle name="Comma 17 2 2 2 2 2" xfId="45411"/>
    <cellStyle name="Comma 17 2 2 2 2 2 2" xfId="45412"/>
    <cellStyle name="Comma 17 2 2 2 2 2 2 2" xfId="45413"/>
    <cellStyle name="Comma 17 2 2 2 2 2 2 2 2" xfId="45414"/>
    <cellStyle name="Comma 17 2 2 2 2 2 2 2 3" xfId="45415"/>
    <cellStyle name="Comma 17 2 2 2 2 2 2 3" xfId="45416"/>
    <cellStyle name="Comma 17 2 2 2 2 2 2 3 2" xfId="45417"/>
    <cellStyle name="Comma 17 2 2 2 2 2 2 3 3" xfId="45418"/>
    <cellStyle name="Comma 17 2 2 2 2 2 2 4" xfId="45419"/>
    <cellStyle name="Comma 17 2 2 2 2 2 2 4 2" xfId="45420"/>
    <cellStyle name="Comma 17 2 2 2 2 2 2 5" xfId="45421"/>
    <cellStyle name="Comma 17 2 2 2 2 2 2 6" xfId="45422"/>
    <cellStyle name="Comma 17 2 2 2 2 2 3" xfId="45423"/>
    <cellStyle name="Comma 17 2 2 2 2 2 3 2" xfId="45424"/>
    <cellStyle name="Comma 17 2 2 2 2 2 3 2 2" xfId="45425"/>
    <cellStyle name="Comma 17 2 2 2 2 2 3 2 3" xfId="45426"/>
    <cellStyle name="Comma 17 2 2 2 2 2 3 3" xfId="45427"/>
    <cellStyle name="Comma 17 2 2 2 2 2 3 3 2" xfId="45428"/>
    <cellStyle name="Comma 17 2 2 2 2 2 3 3 3" xfId="45429"/>
    <cellStyle name="Comma 17 2 2 2 2 2 3 4" xfId="45430"/>
    <cellStyle name="Comma 17 2 2 2 2 2 3 4 2" xfId="45431"/>
    <cellStyle name="Comma 17 2 2 2 2 2 3 5" xfId="45432"/>
    <cellStyle name="Comma 17 2 2 2 2 2 3 6" xfId="45433"/>
    <cellStyle name="Comma 17 2 2 2 2 2 4" xfId="45434"/>
    <cellStyle name="Comma 17 2 2 2 2 2 4 2" xfId="45435"/>
    <cellStyle name="Comma 17 2 2 2 2 2 4 2 2" xfId="45436"/>
    <cellStyle name="Comma 17 2 2 2 2 2 4 2 3" xfId="45437"/>
    <cellStyle name="Comma 17 2 2 2 2 2 4 3" xfId="45438"/>
    <cellStyle name="Comma 17 2 2 2 2 2 4 3 2" xfId="45439"/>
    <cellStyle name="Comma 17 2 2 2 2 2 4 4" xfId="45440"/>
    <cellStyle name="Comma 17 2 2 2 2 2 4 5" xfId="45441"/>
    <cellStyle name="Comma 17 2 2 2 2 2 5" xfId="45442"/>
    <cellStyle name="Comma 17 2 2 2 2 2 5 2" xfId="45443"/>
    <cellStyle name="Comma 17 2 2 2 2 2 5 3" xfId="45444"/>
    <cellStyle name="Comma 17 2 2 2 2 2 6" xfId="45445"/>
    <cellStyle name="Comma 17 2 2 2 2 2 6 2" xfId="45446"/>
    <cellStyle name="Comma 17 2 2 2 2 2 6 3" xfId="45447"/>
    <cellStyle name="Comma 17 2 2 2 2 2 7" xfId="45448"/>
    <cellStyle name="Comma 17 2 2 2 2 2 7 2" xfId="45449"/>
    <cellStyle name="Comma 17 2 2 2 2 2 8" xfId="45450"/>
    <cellStyle name="Comma 17 2 2 2 2 2 9" xfId="45451"/>
    <cellStyle name="Comma 17 2 2 2 2 3" xfId="45452"/>
    <cellStyle name="Comma 17 2 2 2 2 3 2" xfId="45453"/>
    <cellStyle name="Comma 17 2 2 2 2 3 2 2" xfId="45454"/>
    <cellStyle name="Comma 17 2 2 2 2 3 2 3" xfId="45455"/>
    <cellStyle name="Comma 17 2 2 2 2 3 3" xfId="45456"/>
    <cellStyle name="Comma 17 2 2 2 2 3 3 2" xfId="45457"/>
    <cellStyle name="Comma 17 2 2 2 2 3 3 3" xfId="45458"/>
    <cellStyle name="Comma 17 2 2 2 2 3 4" xfId="45459"/>
    <cellStyle name="Comma 17 2 2 2 2 3 4 2" xfId="45460"/>
    <cellStyle name="Comma 17 2 2 2 2 3 5" xfId="45461"/>
    <cellStyle name="Comma 17 2 2 2 2 3 6" xfId="45462"/>
    <cellStyle name="Comma 17 2 2 2 2 4" xfId="45463"/>
    <cellStyle name="Comma 17 2 2 2 2 4 2" xfId="45464"/>
    <cellStyle name="Comma 17 2 2 2 2 4 2 2" xfId="45465"/>
    <cellStyle name="Comma 17 2 2 2 2 4 2 3" xfId="45466"/>
    <cellStyle name="Comma 17 2 2 2 2 4 3" xfId="45467"/>
    <cellStyle name="Comma 17 2 2 2 2 4 3 2" xfId="45468"/>
    <cellStyle name="Comma 17 2 2 2 2 4 3 3" xfId="45469"/>
    <cellStyle name="Comma 17 2 2 2 2 4 4" xfId="45470"/>
    <cellStyle name="Comma 17 2 2 2 2 4 4 2" xfId="45471"/>
    <cellStyle name="Comma 17 2 2 2 2 4 5" xfId="45472"/>
    <cellStyle name="Comma 17 2 2 2 2 4 6" xfId="45473"/>
    <cellStyle name="Comma 17 2 2 2 2 5" xfId="45474"/>
    <cellStyle name="Comma 17 2 2 2 2 5 2" xfId="45475"/>
    <cellStyle name="Comma 17 2 2 2 2 5 2 2" xfId="45476"/>
    <cellStyle name="Comma 17 2 2 2 2 5 2 3" xfId="45477"/>
    <cellStyle name="Comma 17 2 2 2 2 5 3" xfId="45478"/>
    <cellStyle name="Comma 17 2 2 2 2 5 3 2" xfId="45479"/>
    <cellStyle name="Comma 17 2 2 2 2 5 4" xfId="45480"/>
    <cellStyle name="Comma 17 2 2 2 2 5 5" xfId="45481"/>
    <cellStyle name="Comma 17 2 2 2 2 6" xfId="45482"/>
    <cellStyle name="Comma 17 2 2 2 2 6 2" xfId="45483"/>
    <cellStyle name="Comma 17 2 2 2 2 6 3" xfId="45484"/>
    <cellStyle name="Comma 17 2 2 2 2 7" xfId="45485"/>
    <cellStyle name="Comma 17 2 2 2 2 7 2" xfId="45486"/>
    <cellStyle name="Comma 17 2 2 2 2 7 3" xfId="45487"/>
    <cellStyle name="Comma 17 2 2 2 2 8" xfId="45488"/>
    <cellStyle name="Comma 17 2 2 2 2 8 2" xfId="45489"/>
    <cellStyle name="Comma 17 2 2 2 2 9" xfId="45490"/>
    <cellStyle name="Comma 17 2 2 2 3" xfId="45491"/>
    <cellStyle name="Comma 17 2 2 2 3 2" xfId="45492"/>
    <cellStyle name="Comma 17 2 2 2 3 2 2" xfId="45493"/>
    <cellStyle name="Comma 17 2 2 2 3 2 2 2" xfId="45494"/>
    <cellStyle name="Comma 17 2 2 2 3 2 2 3" xfId="45495"/>
    <cellStyle name="Comma 17 2 2 2 3 2 3" xfId="45496"/>
    <cellStyle name="Comma 17 2 2 2 3 2 3 2" xfId="45497"/>
    <cellStyle name="Comma 17 2 2 2 3 2 3 3" xfId="45498"/>
    <cellStyle name="Comma 17 2 2 2 3 2 4" xfId="45499"/>
    <cellStyle name="Comma 17 2 2 2 3 2 4 2" xfId="45500"/>
    <cellStyle name="Comma 17 2 2 2 3 2 5" xfId="45501"/>
    <cellStyle name="Comma 17 2 2 2 3 2 6" xfId="45502"/>
    <cellStyle name="Comma 17 2 2 2 3 3" xfId="45503"/>
    <cellStyle name="Comma 17 2 2 2 3 3 2" xfId="45504"/>
    <cellStyle name="Comma 17 2 2 2 3 3 2 2" xfId="45505"/>
    <cellStyle name="Comma 17 2 2 2 3 3 2 3" xfId="45506"/>
    <cellStyle name="Comma 17 2 2 2 3 3 3" xfId="45507"/>
    <cellStyle name="Comma 17 2 2 2 3 3 3 2" xfId="45508"/>
    <cellStyle name="Comma 17 2 2 2 3 3 3 3" xfId="45509"/>
    <cellStyle name="Comma 17 2 2 2 3 3 4" xfId="45510"/>
    <cellStyle name="Comma 17 2 2 2 3 3 4 2" xfId="45511"/>
    <cellStyle name="Comma 17 2 2 2 3 3 5" xfId="45512"/>
    <cellStyle name="Comma 17 2 2 2 3 3 6" xfId="45513"/>
    <cellStyle name="Comma 17 2 2 2 3 4" xfId="45514"/>
    <cellStyle name="Comma 17 2 2 2 3 4 2" xfId="45515"/>
    <cellStyle name="Comma 17 2 2 2 3 4 2 2" xfId="45516"/>
    <cellStyle name="Comma 17 2 2 2 3 4 2 3" xfId="45517"/>
    <cellStyle name="Comma 17 2 2 2 3 4 3" xfId="45518"/>
    <cellStyle name="Comma 17 2 2 2 3 4 3 2" xfId="45519"/>
    <cellStyle name="Comma 17 2 2 2 3 4 4" xfId="45520"/>
    <cellStyle name="Comma 17 2 2 2 3 4 5" xfId="45521"/>
    <cellStyle name="Comma 17 2 2 2 3 5" xfId="45522"/>
    <cellStyle name="Comma 17 2 2 2 3 5 2" xfId="45523"/>
    <cellStyle name="Comma 17 2 2 2 3 5 3" xfId="45524"/>
    <cellStyle name="Comma 17 2 2 2 3 6" xfId="45525"/>
    <cellStyle name="Comma 17 2 2 2 3 6 2" xfId="45526"/>
    <cellStyle name="Comma 17 2 2 2 3 6 3" xfId="45527"/>
    <cellStyle name="Comma 17 2 2 2 3 7" xfId="45528"/>
    <cellStyle name="Comma 17 2 2 2 3 7 2" xfId="45529"/>
    <cellStyle name="Comma 17 2 2 2 3 8" xfId="45530"/>
    <cellStyle name="Comma 17 2 2 2 3 9" xfId="45531"/>
    <cellStyle name="Comma 17 2 2 2 4" xfId="45532"/>
    <cellStyle name="Comma 17 2 2 2 4 2" xfId="45533"/>
    <cellStyle name="Comma 17 2 2 2 4 2 2" xfId="45534"/>
    <cellStyle name="Comma 17 2 2 2 4 2 2 2" xfId="45535"/>
    <cellStyle name="Comma 17 2 2 2 4 2 2 3" xfId="45536"/>
    <cellStyle name="Comma 17 2 2 2 4 2 3" xfId="45537"/>
    <cellStyle name="Comma 17 2 2 2 4 2 3 2" xfId="45538"/>
    <cellStyle name="Comma 17 2 2 2 4 2 3 3" xfId="45539"/>
    <cellStyle name="Comma 17 2 2 2 4 2 4" xfId="45540"/>
    <cellStyle name="Comma 17 2 2 2 4 2 4 2" xfId="45541"/>
    <cellStyle name="Comma 17 2 2 2 4 2 5" xfId="45542"/>
    <cellStyle name="Comma 17 2 2 2 4 2 6" xfId="45543"/>
    <cellStyle name="Comma 17 2 2 2 4 3" xfId="45544"/>
    <cellStyle name="Comma 17 2 2 2 4 3 2" xfId="45545"/>
    <cellStyle name="Comma 17 2 2 2 4 3 2 2" xfId="45546"/>
    <cellStyle name="Comma 17 2 2 2 4 3 2 3" xfId="45547"/>
    <cellStyle name="Comma 17 2 2 2 4 3 3" xfId="45548"/>
    <cellStyle name="Comma 17 2 2 2 4 3 3 2" xfId="45549"/>
    <cellStyle name="Comma 17 2 2 2 4 3 3 3" xfId="45550"/>
    <cellStyle name="Comma 17 2 2 2 4 3 4" xfId="45551"/>
    <cellStyle name="Comma 17 2 2 2 4 3 4 2" xfId="45552"/>
    <cellStyle name="Comma 17 2 2 2 4 3 5" xfId="45553"/>
    <cellStyle name="Comma 17 2 2 2 4 3 6" xfId="45554"/>
    <cellStyle name="Comma 17 2 2 2 4 4" xfId="45555"/>
    <cellStyle name="Comma 17 2 2 2 4 4 2" xfId="45556"/>
    <cellStyle name="Comma 17 2 2 2 4 4 2 2" xfId="45557"/>
    <cellStyle name="Comma 17 2 2 2 4 4 2 3" xfId="45558"/>
    <cellStyle name="Comma 17 2 2 2 4 4 3" xfId="45559"/>
    <cellStyle name="Comma 17 2 2 2 4 4 3 2" xfId="45560"/>
    <cellStyle name="Comma 17 2 2 2 4 4 4" xfId="45561"/>
    <cellStyle name="Comma 17 2 2 2 4 4 5" xfId="45562"/>
    <cellStyle name="Comma 17 2 2 2 4 5" xfId="45563"/>
    <cellStyle name="Comma 17 2 2 2 4 5 2" xfId="45564"/>
    <cellStyle name="Comma 17 2 2 2 4 5 3" xfId="45565"/>
    <cellStyle name="Comma 17 2 2 2 4 6" xfId="45566"/>
    <cellStyle name="Comma 17 2 2 2 4 6 2" xfId="45567"/>
    <cellStyle name="Comma 17 2 2 2 4 6 3" xfId="45568"/>
    <cellStyle name="Comma 17 2 2 2 4 7" xfId="45569"/>
    <cellStyle name="Comma 17 2 2 2 4 7 2" xfId="45570"/>
    <cellStyle name="Comma 17 2 2 2 4 8" xfId="45571"/>
    <cellStyle name="Comma 17 2 2 2 4 9" xfId="45572"/>
    <cellStyle name="Comma 17 2 2 2 5" xfId="45573"/>
    <cellStyle name="Comma 17 2 2 2 5 2" xfId="45574"/>
    <cellStyle name="Comma 17 2 2 2 5 2 2" xfId="45575"/>
    <cellStyle name="Comma 17 2 2 2 5 2 3" xfId="45576"/>
    <cellStyle name="Comma 17 2 2 2 5 3" xfId="45577"/>
    <cellStyle name="Comma 17 2 2 2 5 3 2" xfId="45578"/>
    <cellStyle name="Comma 17 2 2 2 5 3 3" xfId="45579"/>
    <cellStyle name="Comma 17 2 2 2 5 4" xfId="45580"/>
    <cellStyle name="Comma 17 2 2 2 5 4 2" xfId="45581"/>
    <cellStyle name="Comma 17 2 2 2 5 5" xfId="45582"/>
    <cellStyle name="Comma 17 2 2 2 5 6" xfId="45583"/>
    <cellStyle name="Comma 17 2 2 2 6" xfId="45584"/>
    <cellStyle name="Comma 17 2 2 2 6 2" xfId="45585"/>
    <cellStyle name="Comma 17 2 2 2 6 2 2" xfId="45586"/>
    <cellStyle name="Comma 17 2 2 2 6 2 3" xfId="45587"/>
    <cellStyle name="Comma 17 2 2 2 6 3" xfId="45588"/>
    <cellStyle name="Comma 17 2 2 2 6 3 2" xfId="45589"/>
    <cellStyle name="Comma 17 2 2 2 6 3 3" xfId="45590"/>
    <cellStyle name="Comma 17 2 2 2 6 4" xfId="45591"/>
    <cellStyle name="Comma 17 2 2 2 6 4 2" xfId="45592"/>
    <cellStyle name="Comma 17 2 2 2 6 5" xfId="45593"/>
    <cellStyle name="Comma 17 2 2 2 6 6" xfId="45594"/>
    <cellStyle name="Comma 17 2 2 2 7" xfId="45595"/>
    <cellStyle name="Comma 17 2 2 2 7 2" xfId="45596"/>
    <cellStyle name="Comma 17 2 2 2 7 2 2" xfId="45597"/>
    <cellStyle name="Comma 17 2 2 2 7 2 3" xfId="45598"/>
    <cellStyle name="Comma 17 2 2 2 7 3" xfId="45599"/>
    <cellStyle name="Comma 17 2 2 2 7 3 2" xfId="45600"/>
    <cellStyle name="Comma 17 2 2 2 7 4" xfId="45601"/>
    <cellStyle name="Comma 17 2 2 2 7 5" xfId="45602"/>
    <cellStyle name="Comma 17 2 2 2 8" xfId="45603"/>
    <cellStyle name="Comma 17 2 2 2 8 2" xfId="45604"/>
    <cellStyle name="Comma 17 2 2 2 8 3" xfId="45605"/>
    <cellStyle name="Comma 17 2 2 2 9" xfId="45606"/>
    <cellStyle name="Comma 17 2 2 2 9 2" xfId="45607"/>
    <cellStyle name="Comma 17 2 2 2 9 3" xfId="45608"/>
    <cellStyle name="Comma 17 2 2 3" xfId="45609"/>
    <cellStyle name="Comma 17 2 2 3 10" xfId="45610"/>
    <cellStyle name="Comma 17 2 2 3 2" xfId="45611"/>
    <cellStyle name="Comma 17 2 2 3 2 2" xfId="45612"/>
    <cellStyle name="Comma 17 2 2 3 2 2 2" xfId="45613"/>
    <cellStyle name="Comma 17 2 2 3 2 2 2 2" xfId="45614"/>
    <cellStyle name="Comma 17 2 2 3 2 2 2 3" xfId="45615"/>
    <cellStyle name="Comma 17 2 2 3 2 2 3" xfId="45616"/>
    <cellStyle name="Comma 17 2 2 3 2 2 3 2" xfId="45617"/>
    <cellStyle name="Comma 17 2 2 3 2 2 3 3" xfId="45618"/>
    <cellStyle name="Comma 17 2 2 3 2 2 4" xfId="45619"/>
    <cellStyle name="Comma 17 2 2 3 2 2 4 2" xfId="45620"/>
    <cellStyle name="Comma 17 2 2 3 2 2 5" xfId="45621"/>
    <cellStyle name="Comma 17 2 2 3 2 2 6" xfId="45622"/>
    <cellStyle name="Comma 17 2 2 3 2 3" xfId="45623"/>
    <cellStyle name="Comma 17 2 2 3 2 3 2" xfId="45624"/>
    <cellStyle name="Comma 17 2 2 3 2 3 2 2" xfId="45625"/>
    <cellStyle name="Comma 17 2 2 3 2 3 2 3" xfId="45626"/>
    <cellStyle name="Comma 17 2 2 3 2 3 3" xfId="45627"/>
    <cellStyle name="Comma 17 2 2 3 2 3 3 2" xfId="45628"/>
    <cellStyle name="Comma 17 2 2 3 2 3 3 3" xfId="45629"/>
    <cellStyle name="Comma 17 2 2 3 2 3 4" xfId="45630"/>
    <cellStyle name="Comma 17 2 2 3 2 3 4 2" xfId="45631"/>
    <cellStyle name="Comma 17 2 2 3 2 3 5" xfId="45632"/>
    <cellStyle name="Comma 17 2 2 3 2 3 6" xfId="45633"/>
    <cellStyle name="Comma 17 2 2 3 2 4" xfId="45634"/>
    <cellStyle name="Comma 17 2 2 3 2 4 2" xfId="45635"/>
    <cellStyle name="Comma 17 2 2 3 2 4 2 2" xfId="45636"/>
    <cellStyle name="Comma 17 2 2 3 2 4 2 3" xfId="45637"/>
    <cellStyle name="Comma 17 2 2 3 2 4 3" xfId="45638"/>
    <cellStyle name="Comma 17 2 2 3 2 4 3 2" xfId="45639"/>
    <cellStyle name="Comma 17 2 2 3 2 4 4" xfId="45640"/>
    <cellStyle name="Comma 17 2 2 3 2 4 5" xfId="45641"/>
    <cellStyle name="Comma 17 2 2 3 2 5" xfId="45642"/>
    <cellStyle name="Comma 17 2 2 3 2 5 2" xfId="45643"/>
    <cellStyle name="Comma 17 2 2 3 2 5 3" xfId="45644"/>
    <cellStyle name="Comma 17 2 2 3 2 6" xfId="45645"/>
    <cellStyle name="Comma 17 2 2 3 2 6 2" xfId="45646"/>
    <cellStyle name="Comma 17 2 2 3 2 6 3" xfId="45647"/>
    <cellStyle name="Comma 17 2 2 3 2 7" xfId="45648"/>
    <cellStyle name="Comma 17 2 2 3 2 7 2" xfId="45649"/>
    <cellStyle name="Comma 17 2 2 3 2 8" xfId="45650"/>
    <cellStyle name="Comma 17 2 2 3 2 9" xfId="45651"/>
    <cellStyle name="Comma 17 2 2 3 3" xfId="45652"/>
    <cellStyle name="Comma 17 2 2 3 3 2" xfId="45653"/>
    <cellStyle name="Comma 17 2 2 3 3 2 2" xfId="45654"/>
    <cellStyle name="Comma 17 2 2 3 3 2 3" xfId="45655"/>
    <cellStyle name="Comma 17 2 2 3 3 3" xfId="45656"/>
    <cellStyle name="Comma 17 2 2 3 3 3 2" xfId="45657"/>
    <cellStyle name="Comma 17 2 2 3 3 3 3" xfId="45658"/>
    <cellStyle name="Comma 17 2 2 3 3 4" xfId="45659"/>
    <cellStyle name="Comma 17 2 2 3 3 4 2" xfId="45660"/>
    <cellStyle name="Comma 17 2 2 3 3 5" xfId="45661"/>
    <cellStyle name="Comma 17 2 2 3 3 6" xfId="45662"/>
    <cellStyle name="Comma 17 2 2 3 4" xfId="45663"/>
    <cellStyle name="Comma 17 2 2 3 4 2" xfId="45664"/>
    <cellStyle name="Comma 17 2 2 3 4 2 2" xfId="45665"/>
    <cellStyle name="Comma 17 2 2 3 4 2 3" xfId="45666"/>
    <cellStyle name="Comma 17 2 2 3 4 3" xfId="45667"/>
    <cellStyle name="Comma 17 2 2 3 4 3 2" xfId="45668"/>
    <cellStyle name="Comma 17 2 2 3 4 3 3" xfId="45669"/>
    <cellStyle name="Comma 17 2 2 3 4 4" xfId="45670"/>
    <cellStyle name="Comma 17 2 2 3 4 4 2" xfId="45671"/>
    <cellStyle name="Comma 17 2 2 3 4 5" xfId="45672"/>
    <cellStyle name="Comma 17 2 2 3 4 6" xfId="45673"/>
    <cellStyle name="Comma 17 2 2 3 5" xfId="45674"/>
    <cellStyle name="Comma 17 2 2 3 5 2" xfId="45675"/>
    <cellStyle name="Comma 17 2 2 3 5 2 2" xfId="45676"/>
    <cellStyle name="Comma 17 2 2 3 5 2 3" xfId="45677"/>
    <cellStyle name="Comma 17 2 2 3 5 3" xfId="45678"/>
    <cellStyle name="Comma 17 2 2 3 5 3 2" xfId="45679"/>
    <cellStyle name="Comma 17 2 2 3 5 4" xfId="45680"/>
    <cellStyle name="Comma 17 2 2 3 5 5" xfId="45681"/>
    <cellStyle name="Comma 17 2 2 3 6" xfId="45682"/>
    <cellStyle name="Comma 17 2 2 3 6 2" xfId="45683"/>
    <cellStyle name="Comma 17 2 2 3 6 3" xfId="45684"/>
    <cellStyle name="Comma 17 2 2 3 7" xfId="45685"/>
    <cellStyle name="Comma 17 2 2 3 7 2" xfId="45686"/>
    <cellStyle name="Comma 17 2 2 3 7 3" xfId="45687"/>
    <cellStyle name="Comma 17 2 2 3 8" xfId="45688"/>
    <cellStyle name="Comma 17 2 2 3 8 2" xfId="45689"/>
    <cellStyle name="Comma 17 2 2 3 9" xfId="45690"/>
    <cellStyle name="Comma 17 2 2 4" xfId="45691"/>
    <cellStyle name="Comma 17 2 2 4 2" xfId="45692"/>
    <cellStyle name="Comma 17 2 2 4 2 2" xfId="45693"/>
    <cellStyle name="Comma 17 2 2 4 2 2 2" xfId="45694"/>
    <cellStyle name="Comma 17 2 2 4 2 2 3" xfId="45695"/>
    <cellStyle name="Comma 17 2 2 4 2 3" xfId="45696"/>
    <cellStyle name="Comma 17 2 2 4 2 3 2" xfId="45697"/>
    <cellStyle name="Comma 17 2 2 4 2 3 3" xfId="45698"/>
    <cellStyle name="Comma 17 2 2 4 2 4" xfId="45699"/>
    <cellStyle name="Comma 17 2 2 4 2 4 2" xfId="45700"/>
    <cellStyle name="Comma 17 2 2 4 2 5" xfId="45701"/>
    <cellStyle name="Comma 17 2 2 4 2 6" xfId="45702"/>
    <cellStyle name="Comma 17 2 2 4 3" xfId="45703"/>
    <cellStyle name="Comma 17 2 2 4 3 2" xfId="45704"/>
    <cellStyle name="Comma 17 2 2 4 3 2 2" xfId="45705"/>
    <cellStyle name="Comma 17 2 2 4 3 2 3" xfId="45706"/>
    <cellStyle name="Comma 17 2 2 4 3 3" xfId="45707"/>
    <cellStyle name="Comma 17 2 2 4 3 3 2" xfId="45708"/>
    <cellStyle name="Comma 17 2 2 4 3 3 3" xfId="45709"/>
    <cellStyle name="Comma 17 2 2 4 3 4" xfId="45710"/>
    <cellStyle name="Comma 17 2 2 4 3 4 2" xfId="45711"/>
    <cellStyle name="Comma 17 2 2 4 3 5" xfId="45712"/>
    <cellStyle name="Comma 17 2 2 4 3 6" xfId="45713"/>
    <cellStyle name="Comma 17 2 2 4 4" xfId="45714"/>
    <cellStyle name="Comma 17 2 2 4 4 2" xfId="45715"/>
    <cellStyle name="Comma 17 2 2 4 4 2 2" xfId="45716"/>
    <cellStyle name="Comma 17 2 2 4 4 2 3" xfId="45717"/>
    <cellStyle name="Comma 17 2 2 4 4 3" xfId="45718"/>
    <cellStyle name="Comma 17 2 2 4 4 3 2" xfId="45719"/>
    <cellStyle name="Comma 17 2 2 4 4 4" xfId="45720"/>
    <cellStyle name="Comma 17 2 2 4 4 5" xfId="45721"/>
    <cellStyle name="Comma 17 2 2 4 5" xfId="45722"/>
    <cellStyle name="Comma 17 2 2 4 5 2" xfId="45723"/>
    <cellStyle name="Comma 17 2 2 4 5 3" xfId="45724"/>
    <cellStyle name="Comma 17 2 2 4 6" xfId="45725"/>
    <cellStyle name="Comma 17 2 2 4 6 2" xfId="45726"/>
    <cellStyle name="Comma 17 2 2 4 6 3" xfId="45727"/>
    <cellStyle name="Comma 17 2 2 4 7" xfId="45728"/>
    <cellStyle name="Comma 17 2 2 4 7 2" xfId="45729"/>
    <cellStyle name="Comma 17 2 2 4 8" xfId="45730"/>
    <cellStyle name="Comma 17 2 2 4 9" xfId="45731"/>
    <cellStyle name="Comma 17 2 2 5" xfId="45732"/>
    <cellStyle name="Comma 17 2 2 5 2" xfId="45733"/>
    <cellStyle name="Comma 17 2 2 5 2 2" xfId="45734"/>
    <cellStyle name="Comma 17 2 2 5 2 2 2" xfId="45735"/>
    <cellStyle name="Comma 17 2 2 5 2 2 3" xfId="45736"/>
    <cellStyle name="Comma 17 2 2 5 2 3" xfId="45737"/>
    <cellStyle name="Comma 17 2 2 5 2 3 2" xfId="45738"/>
    <cellStyle name="Comma 17 2 2 5 2 3 3" xfId="45739"/>
    <cellStyle name="Comma 17 2 2 5 2 4" xfId="45740"/>
    <cellStyle name="Comma 17 2 2 5 2 4 2" xfId="45741"/>
    <cellStyle name="Comma 17 2 2 5 2 5" xfId="45742"/>
    <cellStyle name="Comma 17 2 2 5 2 6" xfId="45743"/>
    <cellStyle name="Comma 17 2 2 5 3" xfId="45744"/>
    <cellStyle name="Comma 17 2 2 5 3 2" xfId="45745"/>
    <cellStyle name="Comma 17 2 2 5 3 2 2" xfId="45746"/>
    <cellStyle name="Comma 17 2 2 5 3 2 3" xfId="45747"/>
    <cellStyle name="Comma 17 2 2 5 3 3" xfId="45748"/>
    <cellStyle name="Comma 17 2 2 5 3 3 2" xfId="45749"/>
    <cellStyle name="Comma 17 2 2 5 3 3 3" xfId="45750"/>
    <cellStyle name="Comma 17 2 2 5 3 4" xfId="45751"/>
    <cellStyle name="Comma 17 2 2 5 3 4 2" xfId="45752"/>
    <cellStyle name="Comma 17 2 2 5 3 5" xfId="45753"/>
    <cellStyle name="Comma 17 2 2 5 3 6" xfId="45754"/>
    <cellStyle name="Comma 17 2 2 5 4" xfId="45755"/>
    <cellStyle name="Comma 17 2 2 5 4 2" xfId="45756"/>
    <cellStyle name="Comma 17 2 2 5 4 2 2" xfId="45757"/>
    <cellStyle name="Comma 17 2 2 5 4 2 3" xfId="45758"/>
    <cellStyle name="Comma 17 2 2 5 4 3" xfId="45759"/>
    <cellStyle name="Comma 17 2 2 5 4 3 2" xfId="45760"/>
    <cellStyle name="Comma 17 2 2 5 4 4" xfId="45761"/>
    <cellStyle name="Comma 17 2 2 5 4 5" xfId="45762"/>
    <cellStyle name="Comma 17 2 2 5 5" xfId="45763"/>
    <cellStyle name="Comma 17 2 2 5 5 2" xfId="45764"/>
    <cellStyle name="Comma 17 2 2 5 5 3" xfId="45765"/>
    <cellStyle name="Comma 17 2 2 5 6" xfId="45766"/>
    <cellStyle name="Comma 17 2 2 5 6 2" xfId="45767"/>
    <cellStyle name="Comma 17 2 2 5 6 3" xfId="45768"/>
    <cellStyle name="Comma 17 2 2 5 7" xfId="45769"/>
    <cellStyle name="Comma 17 2 2 5 7 2" xfId="45770"/>
    <cellStyle name="Comma 17 2 2 5 8" xfId="45771"/>
    <cellStyle name="Comma 17 2 2 5 9" xfId="45772"/>
    <cellStyle name="Comma 17 2 2 6" xfId="45773"/>
    <cellStyle name="Comma 17 2 2 6 2" xfId="45774"/>
    <cellStyle name="Comma 17 2 2 6 2 2" xfId="45775"/>
    <cellStyle name="Comma 17 2 2 6 2 3" xfId="45776"/>
    <cellStyle name="Comma 17 2 2 6 3" xfId="45777"/>
    <cellStyle name="Comma 17 2 2 6 3 2" xfId="45778"/>
    <cellStyle name="Comma 17 2 2 6 3 3" xfId="45779"/>
    <cellStyle name="Comma 17 2 2 6 4" xfId="45780"/>
    <cellStyle name="Comma 17 2 2 6 4 2" xfId="45781"/>
    <cellStyle name="Comma 17 2 2 6 5" xfId="45782"/>
    <cellStyle name="Comma 17 2 2 6 6" xfId="45783"/>
    <cellStyle name="Comma 17 2 2 7" xfId="45784"/>
    <cellStyle name="Comma 17 2 2 7 2" xfId="45785"/>
    <cellStyle name="Comma 17 2 2 7 2 2" xfId="45786"/>
    <cellStyle name="Comma 17 2 2 7 2 3" xfId="45787"/>
    <cellStyle name="Comma 17 2 2 7 3" xfId="45788"/>
    <cellStyle name="Comma 17 2 2 7 3 2" xfId="45789"/>
    <cellStyle name="Comma 17 2 2 7 3 3" xfId="45790"/>
    <cellStyle name="Comma 17 2 2 7 4" xfId="45791"/>
    <cellStyle name="Comma 17 2 2 7 4 2" xfId="45792"/>
    <cellStyle name="Comma 17 2 2 7 5" xfId="45793"/>
    <cellStyle name="Comma 17 2 2 7 6" xfId="45794"/>
    <cellStyle name="Comma 17 2 2 8" xfId="45795"/>
    <cellStyle name="Comma 17 2 2 8 2" xfId="45796"/>
    <cellStyle name="Comma 17 2 2 8 2 2" xfId="45797"/>
    <cellStyle name="Comma 17 2 2 8 2 3" xfId="45798"/>
    <cellStyle name="Comma 17 2 2 8 3" xfId="45799"/>
    <cellStyle name="Comma 17 2 2 8 3 2" xfId="45800"/>
    <cellStyle name="Comma 17 2 2 8 4" xfId="45801"/>
    <cellStyle name="Comma 17 2 2 8 5" xfId="45802"/>
    <cellStyle name="Comma 17 2 2 9" xfId="45803"/>
    <cellStyle name="Comma 17 2 2 9 2" xfId="45804"/>
    <cellStyle name="Comma 17 2 2 9 3" xfId="45805"/>
    <cellStyle name="Comma 17 2 3" xfId="45806"/>
    <cellStyle name="Comma 17 2 3 10" xfId="45807"/>
    <cellStyle name="Comma 17 2 3 10 2" xfId="45808"/>
    <cellStyle name="Comma 17 2 3 11" xfId="45809"/>
    <cellStyle name="Comma 17 2 3 12" xfId="45810"/>
    <cellStyle name="Comma 17 2 3 2" xfId="45811"/>
    <cellStyle name="Comma 17 2 3 2 10" xfId="45812"/>
    <cellStyle name="Comma 17 2 3 2 2" xfId="45813"/>
    <cellStyle name="Comma 17 2 3 2 2 2" xfId="45814"/>
    <cellStyle name="Comma 17 2 3 2 2 2 2" xfId="45815"/>
    <cellStyle name="Comma 17 2 3 2 2 2 2 2" xfId="45816"/>
    <cellStyle name="Comma 17 2 3 2 2 2 2 3" xfId="45817"/>
    <cellStyle name="Comma 17 2 3 2 2 2 3" xfId="45818"/>
    <cellStyle name="Comma 17 2 3 2 2 2 3 2" xfId="45819"/>
    <cellStyle name="Comma 17 2 3 2 2 2 3 3" xfId="45820"/>
    <cellStyle name="Comma 17 2 3 2 2 2 4" xfId="45821"/>
    <cellStyle name="Comma 17 2 3 2 2 2 4 2" xfId="45822"/>
    <cellStyle name="Comma 17 2 3 2 2 2 5" xfId="45823"/>
    <cellStyle name="Comma 17 2 3 2 2 2 6" xfId="45824"/>
    <cellStyle name="Comma 17 2 3 2 2 3" xfId="45825"/>
    <cellStyle name="Comma 17 2 3 2 2 3 2" xfId="45826"/>
    <cellStyle name="Comma 17 2 3 2 2 3 2 2" xfId="45827"/>
    <cellStyle name="Comma 17 2 3 2 2 3 2 3" xfId="45828"/>
    <cellStyle name="Comma 17 2 3 2 2 3 3" xfId="45829"/>
    <cellStyle name="Comma 17 2 3 2 2 3 3 2" xfId="45830"/>
    <cellStyle name="Comma 17 2 3 2 2 3 3 3" xfId="45831"/>
    <cellStyle name="Comma 17 2 3 2 2 3 4" xfId="45832"/>
    <cellStyle name="Comma 17 2 3 2 2 3 4 2" xfId="45833"/>
    <cellStyle name="Comma 17 2 3 2 2 3 5" xfId="45834"/>
    <cellStyle name="Comma 17 2 3 2 2 3 6" xfId="45835"/>
    <cellStyle name="Comma 17 2 3 2 2 4" xfId="45836"/>
    <cellStyle name="Comma 17 2 3 2 2 4 2" xfId="45837"/>
    <cellStyle name="Comma 17 2 3 2 2 4 2 2" xfId="45838"/>
    <cellStyle name="Comma 17 2 3 2 2 4 2 3" xfId="45839"/>
    <cellStyle name="Comma 17 2 3 2 2 4 3" xfId="45840"/>
    <cellStyle name="Comma 17 2 3 2 2 4 3 2" xfId="45841"/>
    <cellStyle name="Comma 17 2 3 2 2 4 4" xfId="45842"/>
    <cellStyle name="Comma 17 2 3 2 2 4 5" xfId="45843"/>
    <cellStyle name="Comma 17 2 3 2 2 5" xfId="45844"/>
    <cellStyle name="Comma 17 2 3 2 2 5 2" xfId="45845"/>
    <cellStyle name="Comma 17 2 3 2 2 5 3" xfId="45846"/>
    <cellStyle name="Comma 17 2 3 2 2 6" xfId="45847"/>
    <cellStyle name="Comma 17 2 3 2 2 6 2" xfId="45848"/>
    <cellStyle name="Comma 17 2 3 2 2 6 3" xfId="45849"/>
    <cellStyle name="Comma 17 2 3 2 2 7" xfId="45850"/>
    <cellStyle name="Comma 17 2 3 2 2 7 2" xfId="45851"/>
    <cellStyle name="Comma 17 2 3 2 2 8" xfId="45852"/>
    <cellStyle name="Comma 17 2 3 2 2 9" xfId="45853"/>
    <cellStyle name="Comma 17 2 3 2 3" xfId="45854"/>
    <cellStyle name="Comma 17 2 3 2 3 2" xfId="45855"/>
    <cellStyle name="Comma 17 2 3 2 3 2 2" xfId="45856"/>
    <cellStyle name="Comma 17 2 3 2 3 2 3" xfId="45857"/>
    <cellStyle name="Comma 17 2 3 2 3 3" xfId="45858"/>
    <cellStyle name="Comma 17 2 3 2 3 3 2" xfId="45859"/>
    <cellStyle name="Comma 17 2 3 2 3 3 3" xfId="45860"/>
    <cellStyle name="Comma 17 2 3 2 3 4" xfId="45861"/>
    <cellStyle name="Comma 17 2 3 2 3 4 2" xfId="45862"/>
    <cellStyle name="Comma 17 2 3 2 3 5" xfId="45863"/>
    <cellStyle name="Comma 17 2 3 2 3 6" xfId="45864"/>
    <cellStyle name="Comma 17 2 3 2 4" xfId="45865"/>
    <cellStyle name="Comma 17 2 3 2 4 2" xfId="45866"/>
    <cellStyle name="Comma 17 2 3 2 4 2 2" xfId="45867"/>
    <cellStyle name="Comma 17 2 3 2 4 2 3" xfId="45868"/>
    <cellStyle name="Comma 17 2 3 2 4 3" xfId="45869"/>
    <cellStyle name="Comma 17 2 3 2 4 3 2" xfId="45870"/>
    <cellStyle name="Comma 17 2 3 2 4 3 3" xfId="45871"/>
    <cellStyle name="Comma 17 2 3 2 4 4" xfId="45872"/>
    <cellStyle name="Comma 17 2 3 2 4 4 2" xfId="45873"/>
    <cellStyle name="Comma 17 2 3 2 4 5" xfId="45874"/>
    <cellStyle name="Comma 17 2 3 2 4 6" xfId="45875"/>
    <cellStyle name="Comma 17 2 3 2 5" xfId="45876"/>
    <cellStyle name="Comma 17 2 3 2 5 2" xfId="45877"/>
    <cellStyle name="Comma 17 2 3 2 5 2 2" xfId="45878"/>
    <cellStyle name="Comma 17 2 3 2 5 2 3" xfId="45879"/>
    <cellStyle name="Comma 17 2 3 2 5 3" xfId="45880"/>
    <cellStyle name="Comma 17 2 3 2 5 3 2" xfId="45881"/>
    <cellStyle name="Comma 17 2 3 2 5 4" xfId="45882"/>
    <cellStyle name="Comma 17 2 3 2 5 5" xfId="45883"/>
    <cellStyle name="Comma 17 2 3 2 6" xfId="45884"/>
    <cellStyle name="Comma 17 2 3 2 6 2" xfId="45885"/>
    <cellStyle name="Comma 17 2 3 2 6 3" xfId="45886"/>
    <cellStyle name="Comma 17 2 3 2 7" xfId="45887"/>
    <cellStyle name="Comma 17 2 3 2 7 2" xfId="45888"/>
    <cellStyle name="Comma 17 2 3 2 7 3" xfId="45889"/>
    <cellStyle name="Comma 17 2 3 2 8" xfId="45890"/>
    <cellStyle name="Comma 17 2 3 2 8 2" xfId="45891"/>
    <cellStyle name="Comma 17 2 3 2 9" xfId="45892"/>
    <cellStyle name="Comma 17 2 3 3" xfId="45893"/>
    <cellStyle name="Comma 17 2 3 3 2" xfId="45894"/>
    <cellStyle name="Comma 17 2 3 3 2 2" xfId="45895"/>
    <cellStyle name="Comma 17 2 3 3 2 2 2" xfId="45896"/>
    <cellStyle name="Comma 17 2 3 3 2 2 3" xfId="45897"/>
    <cellStyle name="Comma 17 2 3 3 2 3" xfId="45898"/>
    <cellStyle name="Comma 17 2 3 3 2 3 2" xfId="45899"/>
    <cellStyle name="Comma 17 2 3 3 2 3 3" xfId="45900"/>
    <cellStyle name="Comma 17 2 3 3 2 4" xfId="45901"/>
    <cellStyle name="Comma 17 2 3 3 2 4 2" xfId="45902"/>
    <cellStyle name="Comma 17 2 3 3 2 5" xfId="45903"/>
    <cellStyle name="Comma 17 2 3 3 2 6" xfId="45904"/>
    <cellStyle name="Comma 17 2 3 3 3" xfId="45905"/>
    <cellStyle name="Comma 17 2 3 3 3 2" xfId="45906"/>
    <cellStyle name="Comma 17 2 3 3 3 2 2" xfId="45907"/>
    <cellStyle name="Comma 17 2 3 3 3 2 3" xfId="45908"/>
    <cellStyle name="Comma 17 2 3 3 3 3" xfId="45909"/>
    <cellStyle name="Comma 17 2 3 3 3 3 2" xfId="45910"/>
    <cellStyle name="Comma 17 2 3 3 3 3 3" xfId="45911"/>
    <cellStyle name="Comma 17 2 3 3 3 4" xfId="45912"/>
    <cellStyle name="Comma 17 2 3 3 3 4 2" xfId="45913"/>
    <cellStyle name="Comma 17 2 3 3 3 5" xfId="45914"/>
    <cellStyle name="Comma 17 2 3 3 3 6" xfId="45915"/>
    <cellStyle name="Comma 17 2 3 3 4" xfId="45916"/>
    <cellStyle name="Comma 17 2 3 3 4 2" xfId="45917"/>
    <cellStyle name="Comma 17 2 3 3 4 2 2" xfId="45918"/>
    <cellStyle name="Comma 17 2 3 3 4 2 3" xfId="45919"/>
    <cellStyle name="Comma 17 2 3 3 4 3" xfId="45920"/>
    <cellStyle name="Comma 17 2 3 3 4 3 2" xfId="45921"/>
    <cellStyle name="Comma 17 2 3 3 4 4" xfId="45922"/>
    <cellStyle name="Comma 17 2 3 3 4 5" xfId="45923"/>
    <cellStyle name="Comma 17 2 3 3 5" xfId="45924"/>
    <cellStyle name="Comma 17 2 3 3 5 2" xfId="45925"/>
    <cellStyle name="Comma 17 2 3 3 5 3" xfId="45926"/>
    <cellStyle name="Comma 17 2 3 3 6" xfId="45927"/>
    <cellStyle name="Comma 17 2 3 3 6 2" xfId="45928"/>
    <cellStyle name="Comma 17 2 3 3 6 3" xfId="45929"/>
    <cellStyle name="Comma 17 2 3 3 7" xfId="45930"/>
    <cellStyle name="Comma 17 2 3 3 7 2" xfId="45931"/>
    <cellStyle name="Comma 17 2 3 3 8" xfId="45932"/>
    <cellStyle name="Comma 17 2 3 3 9" xfId="45933"/>
    <cellStyle name="Comma 17 2 3 4" xfId="45934"/>
    <cellStyle name="Comma 17 2 3 4 2" xfId="45935"/>
    <cellStyle name="Comma 17 2 3 4 2 2" xfId="45936"/>
    <cellStyle name="Comma 17 2 3 4 2 2 2" xfId="45937"/>
    <cellStyle name="Comma 17 2 3 4 2 2 3" xfId="45938"/>
    <cellStyle name="Comma 17 2 3 4 2 3" xfId="45939"/>
    <cellStyle name="Comma 17 2 3 4 2 3 2" xfId="45940"/>
    <cellStyle name="Comma 17 2 3 4 2 3 3" xfId="45941"/>
    <cellStyle name="Comma 17 2 3 4 2 4" xfId="45942"/>
    <cellStyle name="Comma 17 2 3 4 2 4 2" xfId="45943"/>
    <cellStyle name="Comma 17 2 3 4 2 5" xfId="45944"/>
    <cellStyle name="Comma 17 2 3 4 2 6" xfId="45945"/>
    <cellStyle name="Comma 17 2 3 4 3" xfId="45946"/>
    <cellStyle name="Comma 17 2 3 4 3 2" xfId="45947"/>
    <cellStyle name="Comma 17 2 3 4 3 2 2" xfId="45948"/>
    <cellStyle name="Comma 17 2 3 4 3 2 3" xfId="45949"/>
    <cellStyle name="Comma 17 2 3 4 3 3" xfId="45950"/>
    <cellStyle name="Comma 17 2 3 4 3 3 2" xfId="45951"/>
    <cellStyle name="Comma 17 2 3 4 3 3 3" xfId="45952"/>
    <cellStyle name="Comma 17 2 3 4 3 4" xfId="45953"/>
    <cellStyle name="Comma 17 2 3 4 3 4 2" xfId="45954"/>
    <cellStyle name="Comma 17 2 3 4 3 5" xfId="45955"/>
    <cellStyle name="Comma 17 2 3 4 3 6" xfId="45956"/>
    <cellStyle name="Comma 17 2 3 4 4" xfId="45957"/>
    <cellStyle name="Comma 17 2 3 4 4 2" xfId="45958"/>
    <cellStyle name="Comma 17 2 3 4 4 2 2" xfId="45959"/>
    <cellStyle name="Comma 17 2 3 4 4 2 3" xfId="45960"/>
    <cellStyle name="Comma 17 2 3 4 4 3" xfId="45961"/>
    <cellStyle name="Comma 17 2 3 4 4 3 2" xfId="45962"/>
    <cellStyle name="Comma 17 2 3 4 4 4" xfId="45963"/>
    <cellStyle name="Comma 17 2 3 4 4 5" xfId="45964"/>
    <cellStyle name="Comma 17 2 3 4 5" xfId="45965"/>
    <cellStyle name="Comma 17 2 3 4 5 2" xfId="45966"/>
    <cellStyle name="Comma 17 2 3 4 5 3" xfId="45967"/>
    <cellStyle name="Comma 17 2 3 4 6" xfId="45968"/>
    <cellStyle name="Comma 17 2 3 4 6 2" xfId="45969"/>
    <cellStyle name="Comma 17 2 3 4 6 3" xfId="45970"/>
    <cellStyle name="Comma 17 2 3 4 7" xfId="45971"/>
    <cellStyle name="Comma 17 2 3 4 7 2" xfId="45972"/>
    <cellStyle name="Comma 17 2 3 4 8" xfId="45973"/>
    <cellStyle name="Comma 17 2 3 4 9" xfId="45974"/>
    <cellStyle name="Comma 17 2 3 5" xfId="45975"/>
    <cellStyle name="Comma 17 2 3 5 2" xfId="45976"/>
    <cellStyle name="Comma 17 2 3 5 2 2" xfId="45977"/>
    <cellStyle name="Comma 17 2 3 5 2 3" xfId="45978"/>
    <cellStyle name="Comma 17 2 3 5 3" xfId="45979"/>
    <cellStyle name="Comma 17 2 3 5 3 2" xfId="45980"/>
    <cellStyle name="Comma 17 2 3 5 3 3" xfId="45981"/>
    <cellStyle name="Comma 17 2 3 5 4" xfId="45982"/>
    <cellStyle name="Comma 17 2 3 5 4 2" xfId="45983"/>
    <cellStyle name="Comma 17 2 3 5 5" xfId="45984"/>
    <cellStyle name="Comma 17 2 3 5 6" xfId="45985"/>
    <cellStyle name="Comma 17 2 3 6" xfId="45986"/>
    <cellStyle name="Comma 17 2 3 6 2" xfId="45987"/>
    <cellStyle name="Comma 17 2 3 6 2 2" xfId="45988"/>
    <cellStyle name="Comma 17 2 3 6 2 3" xfId="45989"/>
    <cellStyle name="Comma 17 2 3 6 3" xfId="45990"/>
    <cellStyle name="Comma 17 2 3 6 3 2" xfId="45991"/>
    <cellStyle name="Comma 17 2 3 6 3 3" xfId="45992"/>
    <cellStyle name="Comma 17 2 3 6 4" xfId="45993"/>
    <cellStyle name="Comma 17 2 3 6 4 2" xfId="45994"/>
    <cellStyle name="Comma 17 2 3 6 5" xfId="45995"/>
    <cellStyle name="Comma 17 2 3 6 6" xfId="45996"/>
    <cellStyle name="Comma 17 2 3 7" xfId="45997"/>
    <cellStyle name="Comma 17 2 3 7 2" xfId="45998"/>
    <cellStyle name="Comma 17 2 3 7 2 2" xfId="45999"/>
    <cellStyle name="Comma 17 2 3 7 2 3" xfId="46000"/>
    <cellStyle name="Comma 17 2 3 7 3" xfId="46001"/>
    <cellStyle name="Comma 17 2 3 7 3 2" xfId="46002"/>
    <cellStyle name="Comma 17 2 3 7 4" xfId="46003"/>
    <cellStyle name="Comma 17 2 3 7 5" xfId="46004"/>
    <cellStyle name="Comma 17 2 3 8" xfId="46005"/>
    <cellStyle name="Comma 17 2 3 8 2" xfId="46006"/>
    <cellStyle name="Comma 17 2 3 8 3" xfId="46007"/>
    <cellStyle name="Comma 17 2 3 9" xfId="46008"/>
    <cellStyle name="Comma 17 2 3 9 2" xfId="46009"/>
    <cellStyle name="Comma 17 2 3 9 3" xfId="46010"/>
    <cellStyle name="Comma 17 2 4" xfId="46011"/>
    <cellStyle name="Comma 17 2 4 10" xfId="46012"/>
    <cellStyle name="Comma 17 2 4 2" xfId="46013"/>
    <cellStyle name="Comma 17 2 4 2 2" xfId="46014"/>
    <cellStyle name="Comma 17 2 4 2 2 2" xfId="46015"/>
    <cellStyle name="Comma 17 2 4 2 2 2 2" xfId="46016"/>
    <cellStyle name="Comma 17 2 4 2 2 2 3" xfId="46017"/>
    <cellStyle name="Comma 17 2 4 2 2 3" xfId="46018"/>
    <cellStyle name="Comma 17 2 4 2 2 3 2" xfId="46019"/>
    <cellStyle name="Comma 17 2 4 2 2 3 3" xfId="46020"/>
    <cellStyle name="Comma 17 2 4 2 2 4" xfId="46021"/>
    <cellStyle name="Comma 17 2 4 2 2 4 2" xfId="46022"/>
    <cellStyle name="Comma 17 2 4 2 2 5" xfId="46023"/>
    <cellStyle name="Comma 17 2 4 2 2 6" xfId="46024"/>
    <cellStyle name="Comma 17 2 4 2 3" xfId="46025"/>
    <cellStyle name="Comma 17 2 4 2 3 2" xfId="46026"/>
    <cellStyle name="Comma 17 2 4 2 3 2 2" xfId="46027"/>
    <cellStyle name="Comma 17 2 4 2 3 2 3" xfId="46028"/>
    <cellStyle name="Comma 17 2 4 2 3 3" xfId="46029"/>
    <cellStyle name="Comma 17 2 4 2 3 3 2" xfId="46030"/>
    <cellStyle name="Comma 17 2 4 2 3 3 3" xfId="46031"/>
    <cellStyle name="Comma 17 2 4 2 3 4" xfId="46032"/>
    <cellStyle name="Comma 17 2 4 2 3 4 2" xfId="46033"/>
    <cellStyle name="Comma 17 2 4 2 3 5" xfId="46034"/>
    <cellStyle name="Comma 17 2 4 2 3 6" xfId="46035"/>
    <cellStyle name="Comma 17 2 4 2 4" xfId="46036"/>
    <cellStyle name="Comma 17 2 4 2 4 2" xfId="46037"/>
    <cellStyle name="Comma 17 2 4 2 4 2 2" xfId="46038"/>
    <cellStyle name="Comma 17 2 4 2 4 2 3" xfId="46039"/>
    <cellStyle name="Comma 17 2 4 2 4 3" xfId="46040"/>
    <cellStyle name="Comma 17 2 4 2 4 3 2" xfId="46041"/>
    <cellStyle name="Comma 17 2 4 2 4 4" xfId="46042"/>
    <cellStyle name="Comma 17 2 4 2 4 5" xfId="46043"/>
    <cellStyle name="Comma 17 2 4 2 5" xfId="46044"/>
    <cellStyle name="Comma 17 2 4 2 5 2" xfId="46045"/>
    <cellStyle name="Comma 17 2 4 2 5 3" xfId="46046"/>
    <cellStyle name="Comma 17 2 4 2 6" xfId="46047"/>
    <cellStyle name="Comma 17 2 4 2 6 2" xfId="46048"/>
    <cellStyle name="Comma 17 2 4 2 6 3" xfId="46049"/>
    <cellStyle name="Comma 17 2 4 2 7" xfId="46050"/>
    <cellStyle name="Comma 17 2 4 2 7 2" xfId="46051"/>
    <cellStyle name="Comma 17 2 4 2 8" xfId="46052"/>
    <cellStyle name="Comma 17 2 4 2 9" xfId="46053"/>
    <cellStyle name="Comma 17 2 4 3" xfId="46054"/>
    <cellStyle name="Comma 17 2 4 3 2" xfId="46055"/>
    <cellStyle name="Comma 17 2 4 3 2 2" xfId="46056"/>
    <cellStyle name="Comma 17 2 4 3 2 3" xfId="46057"/>
    <cellStyle name="Comma 17 2 4 3 3" xfId="46058"/>
    <cellStyle name="Comma 17 2 4 3 3 2" xfId="46059"/>
    <cellStyle name="Comma 17 2 4 3 3 3" xfId="46060"/>
    <cellStyle name="Comma 17 2 4 3 4" xfId="46061"/>
    <cellStyle name="Comma 17 2 4 3 4 2" xfId="46062"/>
    <cellStyle name="Comma 17 2 4 3 5" xfId="46063"/>
    <cellStyle name="Comma 17 2 4 3 6" xfId="46064"/>
    <cellStyle name="Comma 17 2 4 4" xfId="46065"/>
    <cellStyle name="Comma 17 2 4 4 2" xfId="46066"/>
    <cellStyle name="Comma 17 2 4 4 2 2" xfId="46067"/>
    <cellStyle name="Comma 17 2 4 4 2 3" xfId="46068"/>
    <cellStyle name="Comma 17 2 4 4 3" xfId="46069"/>
    <cellStyle name="Comma 17 2 4 4 3 2" xfId="46070"/>
    <cellStyle name="Comma 17 2 4 4 3 3" xfId="46071"/>
    <cellStyle name="Comma 17 2 4 4 4" xfId="46072"/>
    <cellStyle name="Comma 17 2 4 4 4 2" xfId="46073"/>
    <cellStyle name="Comma 17 2 4 4 5" xfId="46074"/>
    <cellStyle name="Comma 17 2 4 4 6" xfId="46075"/>
    <cellStyle name="Comma 17 2 4 5" xfId="46076"/>
    <cellStyle name="Comma 17 2 4 5 2" xfId="46077"/>
    <cellStyle name="Comma 17 2 4 5 2 2" xfId="46078"/>
    <cellStyle name="Comma 17 2 4 5 2 3" xfId="46079"/>
    <cellStyle name="Comma 17 2 4 5 3" xfId="46080"/>
    <cellStyle name="Comma 17 2 4 5 3 2" xfId="46081"/>
    <cellStyle name="Comma 17 2 4 5 4" xfId="46082"/>
    <cellStyle name="Comma 17 2 4 5 5" xfId="46083"/>
    <cellStyle name="Comma 17 2 4 6" xfId="46084"/>
    <cellStyle name="Comma 17 2 4 6 2" xfId="46085"/>
    <cellStyle name="Comma 17 2 4 6 3" xfId="46086"/>
    <cellStyle name="Comma 17 2 4 7" xfId="46087"/>
    <cellStyle name="Comma 17 2 4 7 2" xfId="46088"/>
    <cellStyle name="Comma 17 2 4 7 3" xfId="46089"/>
    <cellStyle name="Comma 17 2 4 8" xfId="46090"/>
    <cellStyle name="Comma 17 2 4 8 2" xfId="46091"/>
    <cellStyle name="Comma 17 2 4 9" xfId="46092"/>
    <cellStyle name="Comma 17 2 5" xfId="46093"/>
    <cellStyle name="Comma 17 2 5 2" xfId="46094"/>
    <cellStyle name="Comma 17 2 5 2 2" xfId="46095"/>
    <cellStyle name="Comma 17 2 5 2 2 2" xfId="46096"/>
    <cellStyle name="Comma 17 2 5 2 2 3" xfId="46097"/>
    <cellStyle name="Comma 17 2 5 2 3" xfId="46098"/>
    <cellStyle name="Comma 17 2 5 2 3 2" xfId="46099"/>
    <cellStyle name="Comma 17 2 5 2 3 3" xfId="46100"/>
    <cellStyle name="Comma 17 2 5 2 4" xfId="46101"/>
    <cellStyle name="Comma 17 2 5 2 4 2" xfId="46102"/>
    <cellStyle name="Comma 17 2 5 2 5" xfId="46103"/>
    <cellStyle name="Comma 17 2 5 2 6" xfId="46104"/>
    <cellStyle name="Comma 17 2 5 3" xfId="46105"/>
    <cellStyle name="Comma 17 2 5 3 2" xfId="46106"/>
    <cellStyle name="Comma 17 2 5 3 2 2" xfId="46107"/>
    <cellStyle name="Comma 17 2 5 3 2 3" xfId="46108"/>
    <cellStyle name="Comma 17 2 5 3 3" xfId="46109"/>
    <cellStyle name="Comma 17 2 5 3 3 2" xfId="46110"/>
    <cellStyle name="Comma 17 2 5 3 3 3" xfId="46111"/>
    <cellStyle name="Comma 17 2 5 3 4" xfId="46112"/>
    <cellStyle name="Comma 17 2 5 3 4 2" xfId="46113"/>
    <cellStyle name="Comma 17 2 5 3 5" xfId="46114"/>
    <cellStyle name="Comma 17 2 5 3 6" xfId="46115"/>
    <cellStyle name="Comma 17 2 5 4" xfId="46116"/>
    <cellStyle name="Comma 17 2 5 4 2" xfId="46117"/>
    <cellStyle name="Comma 17 2 5 4 2 2" xfId="46118"/>
    <cellStyle name="Comma 17 2 5 4 2 3" xfId="46119"/>
    <cellStyle name="Comma 17 2 5 4 3" xfId="46120"/>
    <cellStyle name="Comma 17 2 5 4 3 2" xfId="46121"/>
    <cellStyle name="Comma 17 2 5 4 4" xfId="46122"/>
    <cellStyle name="Comma 17 2 5 4 5" xfId="46123"/>
    <cellStyle name="Comma 17 2 5 5" xfId="46124"/>
    <cellStyle name="Comma 17 2 5 5 2" xfId="46125"/>
    <cellStyle name="Comma 17 2 5 5 3" xfId="46126"/>
    <cellStyle name="Comma 17 2 5 6" xfId="46127"/>
    <cellStyle name="Comma 17 2 5 6 2" xfId="46128"/>
    <cellStyle name="Comma 17 2 5 6 3" xfId="46129"/>
    <cellStyle name="Comma 17 2 5 7" xfId="46130"/>
    <cellStyle name="Comma 17 2 5 7 2" xfId="46131"/>
    <cellStyle name="Comma 17 2 5 8" xfId="46132"/>
    <cellStyle name="Comma 17 2 5 9" xfId="46133"/>
    <cellStyle name="Comma 17 2 6" xfId="46134"/>
    <cellStyle name="Comma 17 2 6 2" xfId="46135"/>
    <cellStyle name="Comma 17 2 6 2 2" xfId="46136"/>
    <cellStyle name="Comma 17 2 6 2 2 2" xfId="46137"/>
    <cellStyle name="Comma 17 2 6 2 2 3" xfId="46138"/>
    <cellStyle name="Comma 17 2 6 2 3" xfId="46139"/>
    <cellStyle name="Comma 17 2 6 2 3 2" xfId="46140"/>
    <cellStyle name="Comma 17 2 6 2 3 3" xfId="46141"/>
    <cellStyle name="Comma 17 2 6 2 4" xfId="46142"/>
    <cellStyle name="Comma 17 2 6 2 4 2" xfId="46143"/>
    <cellStyle name="Comma 17 2 6 2 5" xfId="46144"/>
    <cellStyle name="Comma 17 2 6 2 6" xfId="46145"/>
    <cellStyle name="Comma 17 2 6 3" xfId="46146"/>
    <cellStyle name="Comma 17 2 6 3 2" xfId="46147"/>
    <cellStyle name="Comma 17 2 6 3 2 2" xfId="46148"/>
    <cellStyle name="Comma 17 2 6 3 2 3" xfId="46149"/>
    <cellStyle name="Comma 17 2 6 3 3" xfId="46150"/>
    <cellStyle name="Comma 17 2 6 3 3 2" xfId="46151"/>
    <cellStyle name="Comma 17 2 6 3 3 3" xfId="46152"/>
    <cellStyle name="Comma 17 2 6 3 4" xfId="46153"/>
    <cellStyle name="Comma 17 2 6 3 4 2" xfId="46154"/>
    <cellStyle name="Comma 17 2 6 3 5" xfId="46155"/>
    <cellStyle name="Comma 17 2 6 3 6" xfId="46156"/>
    <cellStyle name="Comma 17 2 6 4" xfId="46157"/>
    <cellStyle name="Comma 17 2 6 4 2" xfId="46158"/>
    <cellStyle name="Comma 17 2 6 4 2 2" xfId="46159"/>
    <cellStyle name="Comma 17 2 6 4 2 3" xfId="46160"/>
    <cellStyle name="Comma 17 2 6 4 3" xfId="46161"/>
    <cellStyle name="Comma 17 2 6 4 3 2" xfId="46162"/>
    <cellStyle name="Comma 17 2 6 4 4" xfId="46163"/>
    <cellStyle name="Comma 17 2 6 4 5" xfId="46164"/>
    <cellStyle name="Comma 17 2 6 5" xfId="46165"/>
    <cellStyle name="Comma 17 2 6 5 2" xfId="46166"/>
    <cellStyle name="Comma 17 2 6 5 3" xfId="46167"/>
    <cellStyle name="Comma 17 2 6 6" xfId="46168"/>
    <cellStyle name="Comma 17 2 6 6 2" xfId="46169"/>
    <cellStyle name="Comma 17 2 6 6 3" xfId="46170"/>
    <cellStyle name="Comma 17 2 6 7" xfId="46171"/>
    <cellStyle name="Comma 17 2 6 7 2" xfId="46172"/>
    <cellStyle name="Comma 17 2 6 8" xfId="46173"/>
    <cellStyle name="Comma 17 2 6 9" xfId="46174"/>
    <cellStyle name="Comma 17 2 7" xfId="46175"/>
    <cellStyle name="Comma 17 2 7 2" xfId="46176"/>
    <cellStyle name="Comma 17 2 7 2 2" xfId="46177"/>
    <cellStyle name="Comma 17 2 7 2 3" xfId="46178"/>
    <cellStyle name="Comma 17 2 7 3" xfId="46179"/>
    <cellStyle name="Comma 17 2 7 3 2" xfId="46180"/>
    <cellStyle name="Comma 17 2 7 3 3" xfId="46181"/>
    <cellStyle name="Comma 17 2 7 4" xfId="46182"/>
    <cellStyle name="Comma 17 2 7 4 2" xfId="46183"/>
    <cellStyle name="Comma 17 2 7 5" xfId="46184"/>
    <cellStyle name="Comma 17 2 7 6" xfId="46185"/>
    <cellStyle name="Comma 17 2 8" xfId="46186"/>
    <cellStyle name="Comma 17 2 8 2" xfId="46187"/>
    <cellStyle name="Comma 17 2 8 2 2" xfId="46188"/>
    <cellStyle name="Comma 17 2 8 2 3" xfId="46189"/>
    <cellStyle name="Comma 17 2 8 3" xfId="46190"/>
    <cellStyle name="Comma 17 2 8 3 2" xfId="46191"/>
    <cellStyle name="Comma 17 2 8 3 3" xfId="46192"/>
    <cellStyle name="Comma 17 2 8 4" xfId="46193"/>
    <cellStyle name="Comma 17 2 8 4 2" xfId="46194"/>
    <cellStyle name="Comma 17 2 8 5" xfId="46195"/>
    <cellStyle name="Comma 17 2 8 6" xfId="46196"/>
    <cellStyle name="Comma 17 2 9" xfId="46197"/>
    <cellStyle name="Comma 17 2 9 2" xfId="46198"/>
    <cellStyle name="Comma 17 2 9 2 2" xfId="46199"/>
    <cellStyle name="Comma 17 2 9 2 3" xfId="46200"/>
    <cellStyle name="Comma 17 2 9 3" xfId="46201"/>
    <cellStyle name="Comma 17 2 9 3 2" xfId="46202"/>
    <cellStyle name="Comma 17 2 9 4" xfId="46203"/>
    <cellStyle name="Comma 17 2 9 5" xfId="46204"/>
    <cellStyle name="Comma 17 3" xfId="9472"/>
    <cellStyle name="Comma 17 3 10" xfId="46205"/>
    <cellStyle name="Comma 17 3 10 2" xfId="46206"/>
    <cellStyle name="Comma 17 3 10 3" xfId="46207"/>
    <cellStyle name="Comma 17 3 11" xfId="46208"/>
    <cellStyle name="Comma 17 3 11 2" xfId="46209"/>
    <cellStyle name="Comma 17 3 12" xfId="46210"/>
    <cellStyle name="Comma 17 3 13" xfId="46211"/>
    <cellStyle name="Comma 17 3 2" xfId="46212"/>
    <cellStyle name="Comma 17 3 2 10" xfId="46213"/>
    <cellStyle name="Comma 17 3 2 10 2" xfId="46214"/>
    <cellStyle name="Comma 17 3 2 11" xfId="46215"/>
    <cellStyle name="Comma 17 3 2 12" xfId="46216"/>
    <cellStyle name="Comma 17 3 2 2" xfId="46217"/>
    <cellStyle name="Comma 17 3 2 2 10" xfId="46218"/>
    <cellStyle name="Comma 17 3 2 2 2" xfId="46219"/>
    <cellStyle name="Comma 17 3 2 2 2 2" xfId="46220"/>
    <cellStyle name="Comma 17 3 2 2 2 2 2" xfId="46221"/>
    <cellStyle name="Comma 17 3 2 2 2 2 2 2" xfId="46222"/>
    <cellStyle name="Comma 17 3 2 2 2 2 2 3" xfId="46223"/>
    <cellStyle name="Comma 17 3 2 2 2 2 3" xfId="46224"/>
    <cellStyle name="Comma 17 3 2 2 2 2 3 2" xfId="46225"/>
    <cellStyle name="Comma 17 3 2 2 2 2 3 3" xfId="46226"/>
    <cellStyle name="Comma 17 3 2 2 2 2 4" xfId="46227"/>
    <cellStyle name="Comma 17 3 2 2 2 2 4 2" xfId="46228"/>
    <cellStyle name="Comma 17 3 2 2 2 2 5" xfId="46229"/>
    <cellStyle name="Comma 17 3 2 2 2 2 6" xfId="46230"/>
    <cellStyle name="Comma 17 3 2 2 2 3" xfId="46231"/>
    <cellStyle name="Comma 17 3 2 2 2 3 2" xfId="46232"/>
    <cellStyle name="Comma 17 3 2 2 2 3 2 2" xfId="46233"/>
    <cellStyle name="Comma 17 3 2 2 2 3 2 3" xfId="46234"/>
    <cellStyle name="Comma 17 3 2 2 2 3 3" xfId="46235"/>
    <cellStyle name="Comma 17 3 2 2 2 3 3 2" xfId="46236"/>
    <cellStyle name="Comma 17 3 2 2 2 3 3 3" xfId="46237"/>
    <cellStyle name="Comma 17 3 2 2 2 3 4" xfId="46238"/>
    <cellStyle name="Comma 17 3 2 2 2 3 4 2" xfId="46239"/>
    <cellStyle name="Comma 17 3 2 2 2 3 5" xfId="46240"/>
    <cellStyle name="Comma 17 3 2 2 2 3 6" xfId="46241"/>
    <cellStyle name="Comma 17 3 2 2 2 4" xfId="46242"/>
    <cellStyle name="Comma 17 3 2 2 2 4 2" xfId="46243"/>
    <cellStyle name="Comma 17 3 2 2 2 4 2 2" xfId="46244"/>
    <cellStyle name="Comma 17 3 2 2 2 4 2 3" xfId="46245"/>
    <cellStyle name="Comma 17 3 2 2 2 4 3" xfId="46246"/>
    <cellStyle name="Comma 17 3 2 2 2 4 3 2" xfId="46247"/>
    <cellStyle name="Comma 17 3 2 2 2 4 4" xfId="46248"/>
    <cellStyle name="Comma 17 3 2 2 2 4 5" xfId="46249"/>
    <cellStyle name="Comma 17 3 2 2 2 5" xfId="46250"/>
    <cellStyle name="Comma 17 3 2 2 2 5 2" xfId="46251"/>
    <cellStyle name="Comma 17 3 2 2 2 5 3" xfId="46252"/>
    <cellStyle name="Comma 17 3 2 2 2 6" xfId="46253"/>
    <cellStyle name="Comma 17 3 2 2 2 6 2" xfId="46254"/>
    <cellStyle name="Comma 17 3 2 2 2 6 3" xfId="46255"/>
    <cellStyle name="Comma 17 3 2 2 2 7" xfId="46256"/>
    <cellStyle name="Comma 17 3 2 2 2 7 2" xfId="46257"/>
    <cellStyle name="Comma 17 3 2 2 2 8" xfId="46258"/>
    <cellStyle name="Comma 17 3 2 2 2 9" xfId="46259"/>
    <cellStyle name="Comma 17 3 2 2 3" xfId="46260"/>
    <cellStyle name="Comma 17 3 2 2 3 2" xfId="46261"/>
    <cellStyle name="Comma 17 3 2 2 3 2 2" xfId="46262"/>
    <cellStyle name="Comma 17 3 2 2 3 2 3" xfId="46263"/>
    <cellStyle name="Comma 17 3 2 2 3 3" xfId="46264"/>
    <cellStyle name="Comma 17 3 2 2 3 3 2" xfId="46265"/>
    <cellStyle name="Comma 17 3 2 2 3 3 3" xfId="46266"/>
    <cellStyle name="Comma 17 3 2 2 3 4" xfId="46267"/>
    <cellStyle name="Comma 17 3 2 2 3 4 2" xfId="46268"/>
    <cellStyle name="Comma 17 3 2 2 3 5" xfId="46269"/>
    <cellStyle name="Comma 17 3 2 2 3 6" xfId="46270"/>
    <cellStyle name="Comma 17 3 2 2 4" xfId="46271"/>
    <cellStyle name="Comma 17 3 2 2 4 2" xfId="46272"/>
    <cellStyle name="Comma 17 3 2 2 4 2 2" xfId="46273"/>
    <cellStyle name="Comma 17 3 2 2 4 2 3" xfId="46274"/>
    <cellStyle name="Comma 17 3 2 2 4 3" xfId="46275"/>
    <cellStyle name="Comma 17 3 2 2 4 3 2" xfId="46276"/>
    <cellStyle name="Comma 17 3 2 2 4 3 3" xfId="46277"/>
    <cellStyle name="Comma 17 3 2 2 4 4" xfId="46278"/>
    <cellStyle name="Comma 17 3 2 2 4 4 2" xfId="46279"/>
    <cellStyle name="Comma 17 3 2 2 4 5" xfId="46280"/>
    <cellStyle name="Comma 17 3 2 2 4 6" xfId="46281"/>
    <cellStyle name="Comma 17 3 2 2 5" xfId="46282"/>
    <cellStyle name="Comma 17 3 2 2 5 2" xfId="46283"/>
    <cellStyle name="Comma 17 3 2 2 5 2 2" xfId="46284"/>
    <cellStyle name="Comma 17 3 2 2 5 2 3" xfId="46285"/>
    <cellStyle name="Comma 17 3 2 2 5 3" xfId="46286"/>
    <cellStyle name="Comma 17 3 2 2 5 3 2" xfId="46287"/>
    <cellStyle name="Comma 17 3 2 2 5 4" xfId="46288"/>
    <cellStyle name="Comma 17 3 2 2 5 5" xfId="46289"/>
    <cellStyle name="Comma 17 3 2 2 6" xfId="46290"/>
    <cellStyle name="Comma 17 3 2 2 6 2" xfId="46291"/>
    <cellStyle name="Comma 17 3 2 2 6 3" xfId="46292"/>
    <cellStyle name="Comma 17 3 2 2 7" xfId="46293"/>
    <cellStyle name="Comma 17 3 2 2 7 2" xfId="46294"/>
    <cellStyle name="Comma 17 3 2 2 7 3" xfId="46295"/>
    <cellStyle name="Comma 17 3 2 2 8" xfId="46296"/>
    <cellStyle name="Comma 17 3 2 2 8 2" xfId="46297"/>
    <cellStyle name="Comma 17 3 2 2 9" xfId="46298"/>
    <cellStyle name="Comma 17 3 2 3" xfId="46299"/>
    <cellStyle name="Comma 17 3 2 3 2" xfId="46300"/>
    <cellStyle name="Comma 17 3 2 3 2 2" xfId="46301"/>
    <cellStyle name="Comma 17 3 2 3 2 2 2" xfId="46302"/>
    <cellStyle name="Comma 17 3 2 3 2 2 3" xfId="46303"/>
    <cellStyle name="Comma 17 3 2 3 2 3" xfId="46304"/>
    <cellStyle name="Comma 17 3 2 3 2 3 2" xfId="46305"/>
    <cellStyle name="Comma 17 3 2 3 2 3 3" xfId="46306"/>
    <cellStyle name="Comma 17 3 2 3 2 4" xfId="46307"/>
    <cellStyle name="Comma 17 3 2 3 2 4 2" xfId="46308"/>
    <cellStyle name="Comma 17 3 2 3 2 5" xfId="46309"/>
    <cellStyle name="Comma 17 3 2 3 2 6" xfId="46310"/>
    <cellStyle name="Comma 17 3 2 3 3" xfId="46311"/>
    <cellStyle name="Comma 17 3 2 3 3 2" xfId="46312"/>
    <cellStyle name="Comma 17 3 2 3 3 2 2" xfId="46313"/>
    <cellStyle name="Comma 17 3 2 3 3 2 3" xfId="46314"/>
    <cellStyle name="Comma 17 3 2 3 3 3" xfId="46315"/>
    <cellStyle name="Comma 17 3 2 3 3 3 2" xfId="46316"/>
    <cellStyle name="Comma 17 3 2 3 3 3 3" xfId="46317"/>
    <cellStyle name="Comma 17 3 2 3 3 4" xfId="46318"/>
    <cellStyle name="Comma 17 3 2 3 3 4 2" xfId="46319"/>
    <cellStyle name="Comma 17 3 2 3 3 5" xfId="46320"/>
    <cellStyle name="Comma 17 3 2 3 3 6" xfId="46321"/>
    <cellStyle name="Comma 17 3 2 3 4" xfId="46322"/>
    <cellStyle name="Comma 17 3 2 3 4 2" xfId="46323"/>
    <cellStyle name="Comma 17 3 2 3 4 2 2" xfId="46324"/>
    <cellStyle name="Comma 17 3 2 3 4 2 3" xfId="46325"/>
    <cellStyle name="Comma 17 3 2 3 4 3" xfId="46326"/>
    <cellStyle name="Comma 17 3 2 3 4 3 2" xfId="46327"/>
    <cellStyle name="Comma 17 3 2 3 4 4" xfId="46328"/>
    <cellStyle name="Comma 17 3 2 3 4 5" xfId="46329"/>
    <cellStyle name="Comma 17 3 2 3 5" xfId="46330"/>
    <cellStyle name="Comma 17 3 2 3 5 2" xfId="46331"/>
    <cellStyle name="Comma 17 3 2 3 5 3" xfId="46332"/>
    <cellStyle name="Comma 17 3 2 3 6" xfId="46333"/>
    <cellStyle name="Comma 17 3 2 3 6 2" xfId="46334"/>
    <cellStyle name="Comma 17 3 2 3 6 3" xfId="46335"/>
    <cellStyle name="Comma 17 3 2 3 7" xfId="46336"/>
    <cellStyle name="Comma 17 3 2 3 7 2" xfId="46337"/>
    <cellStyle name="Comma 17 3 2 3 8" xfId="46338"/>
    <cellStyle name="Comma 17 3 2 3 9" xfId="46339"/>
    <cellStyle name="Comma 17 3 2 4" xfId="46340"/>
    <cellStyle name="Comma 17 3 2 4 2" xfId="46341"/>
    <cellStyle name="Comma 17 3 2 4 2 2" xfId="46342"/>
    <cellStyle name="Comma 17 3 2 4 2 2 2" xfId="46343"/>
    <cellStyle name="Comma 17 3 2 4 2 2 3" xfId="46344"/>
    <cellStyle name="Comma 17 3 2 4 2 3" xfId="46345"/>
    <cellStyle name="Comma 17 3 2 4 2 3 2" xfId="46346"/>
    <cellStyle name="Comma 17 3 2 4 2 3 3" xfId="46347"/>
    <cellStyle name="Comma 17 3 2 4 2 4" xfId="46348"/>
    <cellStyle name="Comma 17 3 2 4 2 4 2" xfId="46349"/>
    <cellStyle name="Comma 17 3 2 4 2 5" xfId="46350"/>
    <cellStyle name="Comma 17 3 2 4 2 6" xfId="46351"/>
    <cellStyle name="Comma 17 3 2 4 3" xfId="46352"/>
    <cellStyle name="Comma 17 3 2 4 3 2" xfId="46353"/>
    <cellStyle name="Comma 17 3 2 4 3 2 2" xfId="46354"/>
    <cellStyle name="Comma 17 3 2 4 3 2 3" xfId="46355"/>
    <cellStyle name="Comma 17 3 2 4 3 3" xfId="46356"/>
    <cellStyle name="Comma 17 3 2 4 3 3 2" xfId="46357"/>
    <cellStyle name="Comma 17 3 2 4 3 3 3" xfId="46358"/>
    <cellStyle name="Comma 17 3 2 4 3 4" xfId="46359"/>
    <cellStyle name="Comma 17 3 2 4 3 4 2" xfId="46360"/>
    <cellStyle name="Comma 17 3 2 4 3 5" xfId="46361"/>
    <cellStyle name="Comma 17 3 2 4 3 6" xfId="46362"/>
    <cellStyle name="Comma 17 3 2 4 4" xfId="46363"/>
    <cellStyle name="Comma 17 3 2 4 4 2" xfId="46364"/>
    <cellStyle name="Comma 17 3 2 4 4 2 2" xfId="46365"/>
    <cellStyle name="Comma 17 3 2 4 4 2 3" xfId="46366"/>
    <cellStyle name="Comma 17 3 2 4 4 3" xfId="46367"/>
    <cellStyle name="Comma 17 3 2 4 4 3 2" xfId="46368"/>
    <cellStyle name="Comma 17 3 2 4 4 4" xfId="46369"/>
    <cellStyle name="Comma 17 3 2 4 4 5" xfId="46370"/>
    <cellStyle name="Comma 17 3 2 4 5" xfId="46371"/>
    <cellStyle name="Comma 17 3 2 4 5 2" xfId="46372"/>
    <cellStyle name="Comma 17 3 2 4 5 3" xfId="46373"/>
    <cellStyle name="Comma 17 3 2 4 6" xfId="46374"/>
    <cellStyle name="Comma 17 3 2 4 6 2" xfId="46375"/>
    <cellStyle name="Comma 17 3 2 4 6 3" xfId="46376"/>
    <cellStyle name="Comma 17 3 2 4 7" xfId="46377"/>
    <cellStyle name="Comma 17 3 2 4 7 2" xfId="46378"/>
    <cellStyle name="Comma 17 3 2 4 8" xfId="46379"/>
    <cellStyle name="Comma 17 3 2 4 9" xfId="46380"/>
    <cellStyle name="Comma 17 3 2 5" xfId="46381"/>
    <cellStyle name="Comma 17 3 2 5 2" xfId="46382"/>
    <cellStyle name="Comma 17 3 2 5 2 2" xfId="46383"/>
    <cellStyle name="Comma 17 3 2 5 2 3" xfId="46384"/>
    <cellStyle name="Comma 17 3 2 5 3" xfId="46385"/>
    <cellStyle name="Comma 17 3 2 5 3 2" xfId="46386"/>
    <cellStyle name="Comma 17 3 2 5 3 3" xfId="46387"/>
    <cellStyle name="Comma 17 3 2 5 4" xfId="46388"/>
    <cellStyle name="Comma 17 3 2 5 4 2" xfId="46389"/>
    <cellStyle name="Comma 17 3 2 5 5" xfId="46390"/>
    <cellStyle name="Comma 17 3 2 5 6" xfId="46391"/>
    <cellStyle name="Comma 17 3 2 6" xfId="46392"/>
    <cellStyle name="Comma 17 3 2 6 2" xfId="46393"/>
    <cellStyle name="Comma 17 3 2 6 2 2" xfId="46394"/>
    <cellStyle name="Comma 17 3 2 6 2 3" xfId="46395"/>
    <cellStyle name="Comma 17 3 2 6 3" xfId="46396"/>
    <cellStyle name="Comma 17 3 2 6 3 2" xfId="46397"/>
    <cellStyle name="Comma 17 3 2 6 3 3" xfId="46398"/>
    <cellStyle name="Comma 17 3 2 6 4" xfId="46399"/>
    <cellStyle name="Comma 17 3 2 6 4 2" xfId="46400"/>
    <cellStyle name="Comma 17 3 2 6 5" xfId="46401"/>
    <cellStyle name="Comma 17 3 2 6 6" xfId="46402"/>
    <cellStyle name="Comma 17 3 2 7" xfId="46403"/>
    <cellStyle name="Comma 17 3 2 7 2" xfId="46404"/>
    <cellStyle name="Comma 17 3 2 7 2 2" xfId="46405"/>
    <cellStyle name="Comma 17 3 2 7 2 3" xfId="46406"/>
    <cellStyle name="Comma 17 3 2 7 3" xfId="46407"/>
    <cellStyle name="Comma 17 3 2 7 3 2" xfId="46408"/>
    <cellStyle name="Comma 17 3 2 7 4" xfId="46409"/>
    <cellStyle name="Comma 17 3 2 7 5" xfId="46410"/>
    <cellStyle name="Comma 17 3 2 8" xfId="46411"/>
    <cellStyle name="Comma 17 3 2 8 2" xfId="46412"/>
    <cellStyle name="Comma 17 3 2 8 3" xfId="46413"/>
    <cellStyle name="Comma 17 3 2 9" xfId="46414"/>
    <cellStyle name="Comma 17 3 2 9 2" xfId="46415"/>
    <cellStyle name="Comma 17 3 2 9 3" xfId="46416"/>
    <cellStyle name="Comma 17 3 3" xfId="46417"/>
    <cellStyle name="Comma 17 3 3 10" xfId="46418"/>
    <cellStyle name="Comma 17 3 3 2" xfId="46419"/>
    <cellStyle name="Comma 17 3 3 2 2" xfId="46420"/>
    <cellStyle name="Comma 17 3 3 2 2 2" xfId="46421"/>
    <cellStyle name="Comma 17 3 3 2 2 2 2" xfId="46422"/>
    <cellStyle name="Comma 17 3 3 2 2 2 3" xfId="46423"/>
    <cellStyle name="Comma 17 3 3 2 2 3" xfId="46424"/>
    <cellStyle name="Comma 17 3 3 2 2 3 2" xfId="46425"/>
    <cellStyle name="Comma 17 3 3 2 2 3 3" xfId="46426"/>
    <cellStyle name="Comma 17 3 3 2 2 4" xfId="46427"/>
    <cellStyle name="Comma 17 3 3 2 2 4 2" xfId="46428"/>
    <cellStyle name="Comma 17 3 3 2 2 5" xfId="46429"/>
    <cellStyle name="Comma 17 3 3 2 2 6" xfId="46430"/>
    <cellStyle name="Comma 17 3 3 2 3" xfId="46431"/>
    <cellStyle name="Comma 17 3 3 2 3 2" xfId="46432"/>
    <cellStyle name="Comma 17 3 3 2 3 2 2" xfId="46433"/>
    <cellStyle name="Comma 17 3 3 2 3 2 3" xfId="46434"/>
    <cellStyle name="Comma 17 3 3 2 3 3" xfId="46435"/>
    <cellStyle name="Comma 17 3 3 2 3 3 2" xfId="46436"/>
    <cellStyle name="Comma 17 3 3 2 3 3 3" xfId="46437"/>
    <cellStyle name="Comma 17 3 3 2 3 4" xfId="46438"/>
    <cellStyle name="Comma 17 3 3 2 3 4 2" xfId="46439"/>
    <cellStyle name="Comma 17 3 3 2 3 5" xfId="46440"/>
    <cellStyle name="Comma 17 3 3 2 3 6" xfId="46441"/>
    <cellStyle name="Comma 17 3 3 2 4" xfId="46442"/>
    <cellStyle name="Comma 17 3 3 2 4 2" xfId="46443"/>
    <cellStyle name="Comma 17 3 3 2 4 2 2" xfId="46444"/>
    <cellStyle name="Comma 17 3 3 2 4 2 3" xfId="46445"/>
    <cellStyle name="Comma 17 3 3 2 4 3" xfId="46446"/>
    <cellStyle name="Comma 17 3 3 2 4 3 2" xfId="46447"/>
    <cellStyle name="Comma 17 3 3 2 4 4" xfId="46448"/>
    <cellStyle name="Comma 17 3 3 2 4 5" xfId="46449"/>
    <cellStyle name="Comma 17 3 3 2 5" xfId="46450"/>
    <cellStyle name="Comma 17 3 3 2 5 2" xfId="46451"/>
    <cellStyle name="Comma 17 3 3 2 5 3" xfId="46452"/>
    <cellStyle name="Comma 17 3 3 2 6" xfId="46453"/>
    <cellStyle name="Comma 17 3 3 2 6 2" xfId="46454"/>
    <cellStyle name="Comma 17 3 3 2 6 3" xfId="46455"/>
    <cellStyle name="Comma 17 3 3 2 7" xfId="46456"/>
    <cellStyle name="Comma 17 3 3 2 7 2" xfId="46457"/>
    <cellStyle name="Comma 17 3 3 2 8" xfId="46458"/>
    <cellStyle name="Comma 17 3 3 2 9" xfId="46459"/>
    <cellStyle name="Comma 17 3 3 3" xfId="46460"/>
    <cellStyle name="Comma 17 3 3 3 2" xfId="46461"/>
    <cellStyle name="Comma 17 3 3 3 2 2" xfId="46462"/>
    <cellStyle name="Comma 17 3 3 3 2 3" xfId="46463"/>
    <cellStyle name="Comma 17 3 3 3 3" xfId="46464"/>
    <cellStyle name="Comma 17 3 3 3 3 2" xfId="46465"/>
    <cellStyle name="Comma 17 3 3 3 3 3" xfId="46466"/>
    <cellStyle name="Comma 17 3 3 3 4" xfId="46467"/>
    <cellStyle name="Comma 17 3 3 3 4 2" xfId="46468"/>
    <cellStyle name="Comma 17 3 3 3 5" xfId="46469"/>
    <cellStyle name="Comma 17 3 3 3 6" xfId="46470"/>
    <cellStyle name="Comma 17 3 3 4" xfId="46471"/>
    <cellStyle name="Comma 17 3 3 4 2" xfId="46472"/>
    <cellStyle name="Comma 17 3 3 4 2 2" xfId="46473"/>
    <cellStyle name="Comma 17 3 3 4 2 3" xfId="46474"/>
    <cellStyle name="Comma 17 3 3 4 3" xfId="46475"/>
    <cellStyle name="Comma 17 3 3 4 3 2" xfId="46476"/>
    <cellStyle name="Comma 17 3 3 4 3 3" xfId="46477"/>
    <cellStyle name="Comma 17 3 3 4 4" xfId="46478"/>
    <cellStyle name="Comma 17 3 3 4 4 2" xfId="46479"/>
    <cellStyle name="Comma 17 3 3 4 5" xfId="46480"/>
    <cellStyle name="Comma 17 3 3 4 6" xfId="46481"/>
    <cellStyle name="Comma 17 3 3 5" xfId="46482"/>
    <cellStyle name="Comma 17 3 3 5 2" xfId="46483"/>
    <cellStyle name="Comma 17 3 3 5 2 2" xfId="46484"/>
    <cellStyle name="Comma 17 3 3 5 2 3" xfId="46485"/>
    <cellStyle name="Comma 17 3 3 5 3" xfId="46486"/>
    <cellStyle name="Comma 17 3 3 5 3 2" xfId="46487"/>
    <cellStyle name="Comma 17 3 3 5 4" xfId="46488"/>
    <cellStyle name="Comma 17 3 3 5 5" xfId="46489"/>
    <cellStyle name="Comma 17 3 3 6" xfId="46490"/>
    <cellStyle name="Comma 17 3 3 6 2" xfId="46491"/>
    <cellStyle name="Comma 17 3 3 6 3" xfId="46492"/>
    <cellStyle name="Comma 17 3 3 7" xfId="46493"/>
    <cellStyle name="Comma 17 3 3 7 2" xfId="46494"/>
    <cellStyle name="Comma 17 3 3 7 3" xfId="46495"/>
    <cellStyle name="Comma 17 3 3 8" xfId="46496"/>
    <cellStyle name="Comma 17 3 3 8 2" xfId="46497"/>
    <cellStyle name="Comma 17 3 3 9" xfId="46498"/>
    <cellStyle name="Comma 17 3 4" xfId="46499"/>
    <cellStyle name="Comma 17 3 4 2" xfId="46500"/>
    <cellStyle name="Comma 17 3 4 2 2" xfId="46501"/>
    <cellStyle name="Comma 17 3 4 2 2 2" xfId="46502"/>
    <cellStyle name="Comma 17 3 4 2 2 3" xfId="46503"/>
    <cellStyle name="Comma 17 3 4 2 3" xfId="46504"/>
    <cellStyle name="Comma 17 3 4 2 3 2" xfId="46505"/>
    <cellStyle name="Comma 17 3 4 2 3 3" xfId="46506"/>
    <cellStyle name="Comma 17 3 4 2 4" xfId="46507"/>
    <cellStyle name="Comma 17 3 4 2 4 2" xfId="46508"/>
    <cellStyle name="Comma 17 3 4 2 5" xfId="46509"/>
    <cellStyle name="Comma 17 3 4 2 6" xfId="46510"/>
    <cellStyle name="Comma 17 3 4 3" xfId="46511"/>
    <cellStyle name="Comma 17 3 4 3 2" xfId="46512"/>
    <cellStyle name="Comma 17 3 4 3 2 2" xfId="46513"/>
    <cellStyle name="Comma 17 3 4 3 2 3" xfId="46514"/>
    <cellStyle name="Comma 17 3 4 3 3" xfId="46515"/>
    <cellStyle name="Comma 17 3 4 3 3 2" xfId="46516"/>
    <cellStyle name="Comma 17 3 4 3 3 3" xfId="46517"/>
    <cellStyle name="Comma 17 3 4 3 4" xfId="46518"/>
    <cellStyle name="Comma 17 3 4 3 4 2" xfId="46519"/>
    <cellStyle name="Comma 17 3 4 3 5" xfId="46520"/>
    <cellStyle name="Comma 17 3 4 3 6" xfId="46521"/>
    <cellStyle name="Comma 17 3 4 4" xfId="46522"/>
    <cellStyle name="Comma 17 3 4 4 2" xfId="46523"/>
    <cellStyle name="Comma 17 3 4 4 2 2" xfId="46524"/>
    <cellStyle name="Comma 17 3 4 4 2 3" xfId="46525"/>
    <cellStyle name="Comma 17 3 4 4 3" xfId="46526"/>
    <cellStyle name="Comma 17 3 4 4 3 2" xfId="46527"/>
    <cellStyle name="Comma 17 3 4 4 4" xfId="46528"/>
    <cellStyle name="Comma 17 3 4 4 5" xfId="46529"/>
    <cellStyle name="Comma 17 3 4 5" xfId="46530"/>
    <cellStyle name="Comma 17 3 4 5 2" xfId="46531"/>
    <cellStyle name="Comma 17 3 4 5 3" xfId="46532"/>
    <cellStyle name="Comma 17 3 4 6" xfId="46533"/>
    <cellStyle name="Comma 17 3 4 6 2" xfId="46534"/>
    <cellStyle name="Comma 17 3 4 6 3" xfId="46535"/>
    <cellStyle name="Comma 17 3 4 7" xfId="46536"/>
    <cellStyle name="Comma 17 3 4 7 2" xfId="46537"/>
    <cellStyle name="Comma 17 3 4 8" xfId="46538"/>
    <cellStyle name="Comma 17 3 4 9" xfId="46539"/>
    <cellStyle name="Comma 17 3 5" xfId="46540"/>
    <cellStyle name="Comma 17 3 5 2" xfId="46541"/>
    <cellStyle name="Comma 17 3 5 2 2" xfId="46542"/>
    <cellStyle name="Comma 17 3 5 2 2 2" xfId="46543"/>
    <cellStyle name="Comma 17 3 5 2 2 3" xfId="46544"/>
    <cellStyle name="Comma 17 3 5 2 3" xfId="46545"/>
    <cellStyle name="Comma 17 3 5 2 3 2" xfId="46546"/>
    <cellStyle name="Comma 17 3 5 2 3 3" xfId="46547"/>
    <cellStyle name="Comma 17 3 5 2 4" xfId="46548"/>
    <cellStyle name="Comma 17 3 5 2 4 2" xfId="46549"/>
    <cellStyle name="Comma 17 3 5 2 5" xfId="46550"/>
    <cellStyle name="Comma 17 3 5 2 6" xfId="46551"/>
    <cellStyle name="Comma 17 3 5 3" xfId="46552"/>
    <cellStyle name="Comma 17 3 5 3 2" xfId="46553"/>
    <cellStyle name="Comma 17 3 5 3 2 2" xfId="46554"/>
    <cellStyle name="Comma 17 3 5 3 2 3" xfId="46555"/>
    <cellStyle name="Comma 17 3 5 3 3" xfId="46556"/>
    <cellStyle name="Comma 17 3 5 3 3 2" xfId="46557"/>
    <cellStyle name="Comma 17 3 5 3 3 3" xfId="46558"/>
    <cellStyle name="Comma 17 3 5 3 4" xfId="46559"/>
    <cellStyle name="Comma 17 3 5 3 4 2" xfId="46560"/>
    <cellStyle name="Comma 17 3 5 3 5" xfId="46561"/>
    <cellStyle name="Comma 17 3 5 3 6" xfId="46562"/>
    <cellStyle name="Comma 17 3 5 4" xfId="46563"/>
    <cellStyle name="Comma 17 3 5 4 2" xfId="46564"/>
    <cellStyle name="Comma 17 3 5 4 2 2" xfId="46565"/>
    <cellStyle name="Comma 17 3 5 4 2 3" xfId="46566"/>
    <cellStyle name="Comma 17 3 5 4 3" xfId="46567"/>
    <cellStyle name="Comma 17 3 5 4 3 2" xfId="46568"/>
    <cellStyle name="Comma 17 3 5 4 4" xfId="46569"/>
    <cellStyle name="Comma 17 3 5 4 5" xfId="46570"/>
    <cellStyle name="Comma 17 3 5 5" xfId="46571"/>
    <cellStyle name="Comma 17 3 5 5 2" xfId="46572"/>
    <cellStyle name="Comma 17 3 5 5 3" xfId="46573"/>
    <cellStyle name="Comma 17 3 5 6" xfId="46574"/>
    <cellStyle name="Comma 17 3 5 6 2" xfId="46575"/>
    <cellStyle name="Comma 17 3 5 6 3" xfId="46576"/>
    <cellStyle name="Comma 17 3 5 7" xfId="46577"/>
    <cellStyle name="Comma 17 3 5 7 2" xfId="46578"/>
    <cellStyle name="Comma 17 3 5 8" xfId="46579"/>
    <cellStyle name="Comma 17 3 5 9" xfId="46580"/>
    <cellStyle name="Comma 17 3 6" xfId="46581"/>
    <cellStyle name="Comma 17 3 6 2" xfId="46582"/>
    <cellStyle name="Comma 17 3 6 2 2" xfId="46583"/>
    <cellStyle name="Comma 17 3 6 2 3" xfId="46584"/>
    <cellStyle name="Comma 17 3 6 3" xfId="46585"/>
    <cellStyle name="Comma 17 3 6 3 2" xfId="46586"/>
    <cellStyle name="Comma 17 3 6 3 3" xfId="46587"/>
    <cellStyle name="Comma 17 3 6 4" xfId="46588"/>
    <cellStyle name="Comma 17 3 6 4 2" xfId="46589"/>
    <cellStyle name="Comma 17 3 6 5" xfId="46590"/>
    <cellStyle name="Comma 17 3 6 6" xfId="46591"/>
    <cellStyle name="Comma 17 3 7" xfId="46592"/>
    <cellStyle name="Comma 17 3 7 2" xfId="46593"/>
    <cellStyle name="Comma 17 3 7 2 2" xfId="46594"/>
    <cellStyle name="Comma 17 3 7 2 3" xfId="46595"/>
    <cellStyle name="Comma 17 3 7 3" xfId="46596"/>
    <cellStyle name="Comma 17 3 7 3 2" xfId="46597"/>
    <cellStyle name="Comma 17 3 7 3 3" xfId="46598"/>
    <cellStyle name="Comma 17 3 7 4" xfId="46599"/>
    <cellStyle name="Comma 17 3 7 4 2" xfId="46600"/>
    <cellStyle name="Comma 17 3 7 5" xfId="46601"/>
    <cellStyle name="Comma 17 3 7 6" xfId="46602"/>
    <cellStyle name="Comma 17 3 8" xfId="46603"/>
    <cellStyle name="Comma 17 3 8 2" xfId="46604"/>
    <cellStyle name="Comma 17 3 8 2 2" xfId="46605"/>
    <cellStyle name="Comma 17 3 8 2 3" xfId="46606"/>
    <cellStyle name="Comma 17 3 8 3" xfId="46607"/>
    <cellStyle name="Comma 17 3 8 3 2" xfId="46608"/>
    <cellStyle name="Comma 17 3 8 4" xfId="46609"/>
    <cellStyle name="Comma 17 3 8 5" xfId="46610"/>
    <cellStyle name="Comma 17 3 9" xfId="46611"/>
    <cellStyle name="Comma 17 3 9 2" xfId="46612"/>
    <cellStyle name="Comma 17 3 9 3" xfId="46613"/>
    <cellStyle name="Comma 17 4" xfId="9473"/>
    <cellStyle name="Comma 17 4 10" xfId="46614"/>
    <cellStyle name="Comma 17 4 10 2" xfId="46615"/>
    <cellStyle name="Comma 17 4 11" xfId="46616"/>
    <cellStyle name="Comma 17 4 12" xfId="46617"/>
    <cellStyle name="Comma 17 4 2" xfId="46618"/>
    <cellStyle name="Comma 17 4 2 10" xfId="46619"/>
    <cellStyle name="Comma 17 4 2 2" xfId="46620"/>
    <cellStyle name="Comma 17 4 2 2 2" xfId="46621"/>
    <cellStyle name="Comma 17 4 2 2 2 2" xfId="46622"/>
    <cellStyle name="Comma 17 4 2 2 2 2 2" xfId="46623"/>
    <cellStyle name="Comma 17 4 2 2 2 2 3" xfId="46624"/>
    <cellStyle name="Comma 17 4 2 2 2 3" xfId="46625"/>
    <cellStyle name="Comma 17 4 2 2 2 3 2" xfId="46626"/>
    <cellStyle name="Comma 17 4 2 2 2 3 3" xfId="46627"/>
    <cellStyle name="Comma 17 4 2 2 2 4" xfId="46628"/>
    <cellStyle name="Comma 17 4 2 2 2 4 2" xfId="46629"/>
    <cellStyle name="Comma 17 4 2 2 2 5" xfId="46630"/>
    <cellStyle name="Comma 17 4 2 2 2 6" xfId="46631"/>
    <cellStyle name="Comma 17 4 2 2 3" xfId="46632"/>
    <cellStyle name="Comma 17 4 2 2 3 2" xfId="46633"/>
    <cellStyle name="Comma 17 4 2 2 3 2 2" xfId="46634"/>
    <cellStyle name="Comma 17 4 2 2 3 2 3" xfId="46635"/>
    <cellStyle name="Comma 17 4 2 2 3 3" xfId="46636"/>
    <cellStyle name="Comma 17 4 2 2 3 3 2" xfId="46637"/>
    <cellStyle name="Comma 17 4 2 2 3 3 3" xfId="46638"/>
    <cellStyle name="Comma 17 4 2 2 3 4" xfId="46639"/>
    <cellStyle name="Comma 17 4 2 2 3 4 2" xfId="46640"/>
    <cellStyle name="Comma 17 4 2 2 3 5" xfId="46641"/>
    <cellStyle name="Comma 17 4 2 2 3 6" xfId="46642"/>
    <cellStyle name="Comma 17 4 2 2 4" xfId="46643"/>
    <cellStyle name="Comma 17 4 2 2 4 2" xfId="46644"/>
    <cellStyle name="Comma 17 4 2 2 4 2 2" xfId="46645"/>
    <cellStyle name="Comma 17 4 2 2 4 2 3" xfId="46646"/>
    <cellStyle name="Comma 17 4 2 2 4 3" xfId="46647"/>
    <cellStyle name="Comma 17 4 2 2 4 3 2" xfId="46648"/>
    <cellStyle name="Comma 17 4 2 2 4 4" xfId="46649"/>
    <cellStyle name="Comma 17 4 2 2 4 5" xfId="46650"/>
    <cellStyle name="Comma 17 4 2 2 5" xfId="46651"/>
    <cellStyle name="Comma 17 4 2 2 5 2" xfId="46652"/>
    <cellStyle name="Comma 17 4 2 2 5 3" xfId="46653"/>
    <cellStyle name="Comma 17 4 2 2 6" xfId="46654"/>
    <cellStyle name="Comma 17 4 2 2 6 2" xfId="46655"/>
    <cellStyle name="Comma 17 4 2 2 6 3" xfId="46656"/>
    <cellStyle name="Comma 17 4 2 2 7" xfId="46657"/>
    <cellStyle name="Comma 17 4 2 2 7 2" xfId="46658"/>
    <cellStyle name="Comma 17 4 2 2 8" xfId="46659"/>
    <cellStyle name="Comma 17 4 2 2 9" xfId="46660"/>
    <cellStyle name="Comma 17 4 2 3" xfId="46661"/>
    <cellStyle name="Comma 17 4 2 3 2" xfId="46662"/>
    <cellStyle name="Comma 17 4 2 3 2 2" xfId="46663"/>
    <cellStyle name="Comma 17 4 2 3 2 3" xfId="46664"/>
    <cellStyle name="Comma 17 4 2 3 3" xfId="46665"/>
    <cellStyle name="Comma 17 4 2 3 3 2" xfId="46666"/>
    <cellStyle name="Comma 17 4 2 3 3 3" xfId="46667"/>
    <cellStyle name="Comma 17 4 2 3 4" xfId="46668"/>
    <cellStyle name="Comma 17 4 2 3 4 2" xfId="46669"/>
    <cellStyle name="Comma 17 4 2 3 5" xfId="46670"/>
    <cellStyle name="Comma 17 4 2 3 6" xfId="46671"/>
    <cellStyle name="Comma 17 4 2 4" xfId="46672"/>
    <cellStyle name="Comma 17 4 2 4 2" xfId="46673"/>
    <cellStyle name="Comma 17 4 2 4 2 2" xfId="46674"/>
    <cellStyle name="Comma 17 4 2 4 2 3" xfId="46675"/>
    <cellStyle name="Comma 17 4 2 4 3" xfId="46676"/>
    <cellStyle name="Comma 17 4 2 4 3 2" xfId="46677"/>
    <cellStyle name="Comma 17 4 2 4 3 3" xfId="46678"/>
    <cellStyle name="Comma 17 4 2 4 4" xfId="46679"/>
    <cellStyle name="Comma 17 4 2 4 4 2" xfId="46680"/>
    <cellStyle name="Comma 17 4 2 4 5" xfId="46681"/>
    <cellStyle name="Comma 17 4 2 4 6" xfId="46682"/>
    <cellStyle name="Comma 17 4 2 5" xfId="46683"/>
    <cellStyle name="Comma 17 4 2 5 2" xfId="46684"/>
    <cellStyle name="Comma 17 4 2 5 2 2" xfId="46685"/>
    <cellStyle name="Comma 17 4 2 5 2 3" xfId="46686"/>
    <cellStyle name="Comma 17 4 2 5 3" xfId="46687"/>
    <cellStyle name="Comma 17 4 2 5 3 2" xfId="46688"/>
    <cellStyle name="Comma 17 4 2 5 4" xfId="46689"/>
    <cellStyle name="Comma 17 4 2 5 5" xfId="46690"/>
    <cellStyle name="Comma 17 4 2 6" xfId="46691"/>
    <cellStyle name="Comma 17 4 2 6 2" xfId="46692"/>
    <cellStyle name="Comma 17 4 2 6 3" xfId="46693"/>
    <cellStyle name="Comma 17 4 2 7" xfId="46694"/>
    <cellStyle name="Comma 17 4 2 7 2" xfId="46695"/>
    <cellStyle name="Comma 17 4 2 7 3" xfId="46696"/>
    <cellStyle name="Comma 17 4 2 8" xfId="46697"/>
    <cellStyle name="Comma 17 4 2 8 2" xfId="46698"/>
    <cellStyle name="Comma 17 4 2 9" xfId="46699"/>
    <cellStyle name="Comma 17 4 3" xfId="46700"/>
    <cellStyle name="Comma 17 4 3 2" xfId="46701"/>
    <cellStyle name="Comma 17 4 3 2 2" xfId="46702"/>
    <cellStyle name="Comma 17 4 3 2 2 2" xfId="46703"/>
    <cellStyle name="Comma 17 4 3 2 2 3" xfId="46704"/>
    <cellStyle name="Comma 17 4 3 2 3" xfId="46705"/>
    <cellStyle name="Comma 17 4 3 2 3 2" xfId="46706"/>
    <cellStyle name="Comma 17 4 3 2 3 3" xfId="46707"/>
    <cellStyle name="Comma 17 4 3 2 4" xfId="46708"/>
    <cellStyle name="Comma 17 4 3 2 4 2" xfId="46709"/>
    <cellStyle name="Comma 17 4 3 2 5" xfId="46710"/>
    <cellStyle name="Comma 17 4 3 2 6" xfId="46711"/>
    <cellStyle name="Comma 17 4 3 3" xfId="46712"/>
    <cellStyle name="Comma 17 4 3 3 2" xfId="46713"/>
    <cellStyle name="Comma 17 4 3 3 2 2" xfId="46714"/>
    <cellStyle name="Comma 17 4 3 3 2 3" xfId="46715"/>
    <cellStyle name="Comma 17 4 3 3 3" xfId="46716"/>
    <cellStyle name="Comma 17 4 3 3 3 2" xfId="46717"/>
    <cellStyle name="Comma 17 4 3 3 3 3" xfId="46718"/>
    <cellStyle name="Comma 17 4 3 3 4" xfId="46719"/>
    <cellStyle name="Comma 17 4 3 3 4 2" xfId="46720"/>
    <cellStyle name="Comma 17 4 3 3 5" xfId="46721"/>
    <cellStyle name="Comma 17 4 3 3 6" xfId="46722"/>
    <cellStyle name="Comma 17 4 3 4" xfId="46723"/>
    <cellStyle name="Comma 17 4 3 4 2" xfId="46724"/>
    <cellStyle name="Comma 17 4 3 4 2 2" xfId="46725"/>
    <cellStyle name="Comma 17 4 3 4 2 3" xfId="46726"/>
    <cellStyle name="Comma 17 4 3 4 3" xfId="46727"/>
    <cellStyle name="Comma 17 4 3 4 3 2" xfId="46728"/>
    <cellStyle name="Comma 17 4 3 4 4" xfId="46729"/>
    <cellStyle name="Comma 17 4 3 4 5" xfId="46730"/>
    <cellStyle name="Comma 17 4 3 5" xfId="46731"/>
    <cellStyle name="Comma 17 4 3 5 2" xfId="46732"/>
    <cellStyle name="Comma 17 4 3 5 3" xfId="46733"/>
    <cellStyle name="Comma 17 4 3 6" xfId="46734"/>
    <cellStyle name="Comma 17 4 3 6 2" xfId="46735"/>
    <cellStyle name="Comma 17 4 3 6 3" xfId="46736"/>
    <cellStyle name="Comma 17 4 3 7" xfId="46737"/>
    <cellStyle name="Comma 17 4 3 7 2" xfId="46738"/>
    <cellStyle name="Comma 17 4 3 8" xfId="46739"/>
    <cellStyle name="Comma 17 4 3 9" xfId="46740"/>
    <cellStyle name="Comma 17 4 4" xfId="46741"/>
    <cellStyle name="Comma 17 4 4 2" xfId="46742"/>
    <cellStyle name="Comma 17 4 4 2 2" xfId="46743"/>
    <cellStyle name="Comma 17 4 4 2 2 2" xfId="46744"/>
    <cellStyle name="Comma 17 4 4 2 2 3" xfId="46745"/>
    <cellStyle name="Comma 17 4 4 2 3" xfId="46746"/>
    <cellStyle name="Comma 17 4 4 2 3 2" xfId="46747"/>
    <cellStyle name="Comma 17 4 4 2 3 3" xfId="46748"/>
    <cellStyle name="Comma 17 4 4 2 4" xfId="46749"/>
    <cellStyle name="Comma 17 4 4 2 4 2" xfId="46750"/>
    <cellStyle name="Comma 17 4 4 2 5" xfId="46751"/>
    <cellStyle name="Comma 17 4 4 2 6" xfId="46752"/>
    <cellStyle name="Comma 17 4 4 3" xfId="46753"/>
    <cellStyle name="Comma 17 4 4 3 2" xfId="46754"/>
    <cellStyle name="Comma 17 4 4 3 2 2" xfId="46755"/>
    <cellStyle name="Comma 17 4 4 3 2 3" xfId="46756"/>
    <cellStyle name="Comma 17 4 4 3 3" xfId="46757"/>
    <cellStyle name="Comma 17 4 4 3 3 2" xfId="46758"/>
    <cellStyle name="Comma 17 4 4 3 3 3" xfId="46759"/>
    <cellStyle name="Comma 17 4 4 3 4" xfId="46760"/>
    <cellStyle name="Comma 17 4 4 3 4 2" xfId="46761"/>
    <cellStyle name="Comma 17 4 4 3 5" xfId="46762"/>
    <cellStyle name="Comma 17 4 4 3 6" xfId="46763"/>
    <cellStyle name="Comma 17 4 4 4" xfId="46764"/>
    <cellStyle name="Comma 17 4 4 4 2" xfId="46765"/>
    <cellStyle name="Comma 17 4 4 4 2 2" xfId="46766"/>
    <cellStyle name="Comma 17 4 4 4 2 3" xfId="46767"/>
    <cellStyle name="Comma 17 4 4 4 3" xfId="46768"/>
    <cellStyle name="Comma 17 4 4 4 3 2" xfId="46769"/>
    <cellStyle name="Comma 17 4 4 4 4" xfId="46770"/>
    <cellStyle name="Comma 17 4 4 4 5" xfId="46771"/>
    <cellStyle name="Comma 17 4 4 5" xfId="46772"/>
    <cellStyle name="Comma 17 4 4 5 2" xfId="46773"/>
    <cellStyle name="Comma 17 4 4 5 3" xfId="46774"/>
    <cellStyle name="Comma 17 4 4 6" xfId="46775"/>
    <cellStyle name="Comma 17 4 4 6 2" xfId="46776"/>
    <cellStyle name="Comma 17 4 4 6 3" xfId="46777"/>
    <cellStyle name="Comma 17 4 4 7" xfId="46778"/>
    <cellStyle name="Comma 17 4 4 7 2" xfId="46779"/>
    <cellStyle name="Comma 17 4 4 8" xfId="46780"/>
    <cellStyle name="Comma 17 4 4 9" xfId="46781"/>
    <cellStyle name="Comma 17 4 5" xfId="46782"/>
    <cellStyle name="Comma 17 4 5 2" xfId="46783"/>
    <cellStyle name="Comma 17 4 5 2 2" xfId="46784"/>
    <cellStyle name="Comma 17 4 5 2 3" xfId="46785"/>
    <cellStyle name="Comma 17 4 5 3" xfId="46786"/>
    <cellStyle name="Comma 17 4 5 3 2" xfId="46787"/>
    <cellStyle name="Comma 17 4 5 3 3" xfId="46788"/>
    <cellStyle name="Comma 17 4 5 4" xfId="46789"/>
    <cellStyle name="Comma 17 4 5 4 2" xfId="46790"/>
    <cellStyle name="Comma 17 4 5 5" xfId="46791"/>
    <cellStyle name="Comma 17 4 5 6" xfId="46792"/>
    <cellStyle name="Comma 17 4 6" xfId="46793"/>
    <cellStyle name="Comma 17 4 6 2" xfId="46794"/>
    <cellStyle name="Comma 17 4 6 2 2" xfId="46795"/>
    <cellStyle name="Comma 17 4 6 2 3" xfId="46796"/>
    <cellStyle name="Comma 17 4 6 3" xfId="46797"/>
    <cellStyle name="Comma 17 4 6 3 2" xfId="46798"/>
    <cellStyle name="Comma 17 4 6 3 3" xfId="46799"/>
    <cellStyle name="Comma 17 4 6 4" xfId="46800"/>
    <cellStyle name="Comma 17 4 6 4 2" xfId="46801"/>
    <cellStyle name="Comma 17 4 6 5" xfId="46802"/>
    <cellStyle name="Comma 17 4 6 6" xfId="46803"/>
    <cellStyle name="Comma 17 4 7" xfId="46804"/>
    <cellStyle name="Comma 17 4 7 2" xfId="46805"/>
    <cellStyle name="Comma 17 4 7 2 2" xfId="46806"/>
    <cellStyle name="Comma 17 4 7 2 3" xfId="46807"/>
    <cellStyle name="Comma 17 4 7 3" xfId="46808"/>
    <cellStyle name="Comma 17 4 7 3 2" xfId="46809"/>
    <cellStyle name="Comma 17 4 7 4" xfId="46810"/>
    <cellStyle name="Comma 17 4 7 5" xfId="46811"/>
    <cellStyle name="Comma 17 4 8" xfId="46812"/>
    <cellStyle name="Comma 17 4 8 2" xfId="46813"/>
    <cellStyle name="Comma 17 4 8 3" xfId="46814"/>
    <cellStyle name="Comma 17 4 9" xfId="46815"/>
    <cellStyle name="Comma 17 4 9 2" xfId="46816"/>
    <cellStyle name="Comma 17 4 9 3" xfId="46817"/>
    <cellStyle name="Comma 17 5" xfId="9474"/>
    <cellStyle name="Comma 17 5 10" xfId="46818"/>
    <cellStyle name="Comma 17 5 2" xfId="46819"/>
    <cellStyle name="Comma 17 5 2 2" xfId="46820"/>
    <cellStyle name="Comma 17 5 2 2 2" xfId="46821"/>
    <cellStyle name="Comma 17 5 2 2 2 2" xfId="46822"/>
    <cellStyle name="Comma 17 5 2 2 2 3" xfId="46823"/>
    <cellStyle name="Comma 17 5 2 2 3" xfId="46824"/>
    <cellStyle name="Comma 17 5 2 2 3 2" xfId="46825"/>
    <cellStyle name="Comma 17 5 2 2 3 3" xfId="46826"/>
    <cellStyle name="Comma 17 5 2 2 4" xfId="46827"/>
    <cellStyle name="Comma 17 5 2 2 4 2" xfId="46828"/>
    <cellStyle name="Comma 17 5 2 2 5" xfId="46829"/>
    <cellStyle name="Comma 17 5 2 2 6" xfId="46830"/>
    <cellStyle name="Comma 17 5 2 3" xfId="46831"/>
    <cellStyle name="Comma 17 5 2 3 2" xfId="46832"/>
    <cellStyle name="Comma 17 5 2 3 2 2" xfId="46833"/>
    <cellStyle name="Comma 17 5 2 3 2 3" xfId="46834"/>
    <cellStyle name="Comma 17 5 2 3 3" xfId="46835"/>
    <cellStyle name="Comma 17 5 2 3 3 2" xfId="46836"/>
    <cellStyle name="Comma 17 5 2 3 3 3" xfId="46837"/>
    <cellStyle name="Comma 17 5 2 3 4" xfId="46838"/>
    <cellStyle name="Comma 17 5 2 3 4 2" xfId="46839"/>
    <cellStyle name="Comma 17 5 2 3 5" xfId="46840"/>
    <cellStyle name="Comma 17 5 2 3 6" xfId="46841"/>
    <cellStyle name="Comma 17 5 2 4" xfId="46842"/>
    <cellStyle name="Comma 17 5 2 4 2" xfId="46843"/>
    <cellStyle name="Comma 17 5 2 4 2 2" xfId="46844"/>
    <cellStyle name="Comma 17 5 2 4 2 3" xfId="46845"/>
    <cellStyle name="Comma 17 5 2 4 3" xfId="46846"/>
    <cellStyle name="Comma 17 5 2 4 3 2" xfId="46847"/>
    <cellStyle name="Comma 17 5 2 4 4" xfId="46848"/>
    <cellStyle name="Comma 17 5 2 4 5" xfId="46849"/>
    <cellStyle name="Comma 17 5 2 5" xfId="46850"/>
    <cellStyle name="Comma 17 5 2 5 2" xfId="46851"/>
    <cellStyle name="Comma 17 5 2 5 3" xfId="46852"/>
    <cellStyle name="Comma 17 5 2 6" xfId="46853"/>
    <cellStyle name="Comma 17 5 2 6 2" xfId="46854"/>
    <cellStyle name="Comma 17 5 2 6 3" xfId="46855"/>
    <cellStyle name="Comma 17 5 2 7" xfId="46856"/>
    <cellStyle name="Comma 17 5 2 7 2" xfId="46857"/>
    <cellStyle name="Comma 17 5 2 8" xfId="46858"/>
    <cellStyle name="Comma 17 5 2 9" xfId="46859"/>
    <cellStyle name="Comma 17 5 3" xfId="46860"/>
    <cellStyle name="Comma 17 5 3 2" xfId="46861"/>
    <cellStyle name="Comma 17 5 3 2 2" xfId="46862"/>
    <cellStyle name="Comma 17 5 3 2 3" xfId="46863"/>
    <cellStyle name="Comma 17 5 3 3" xfId="46864"/>
    <cellStyle name="Comma 17 5 3 3 2" xfId="46865"/>
    <cellStyle name="Comma 17 5 3 3 3" xfId="46866"/>
    <cellStyle name="Comma 17 5 3 4" xfId="46867"/>
    <cellStyle name="Comma 17 5 3 4 2" xfId="46868"/>
    <cellStyle name="Comma 17 5 3 5" xfId="46869"/>
    <cellStyle name="Comma 17 5 3 6" xfId="46870"/>
    <cellStyle name="Comma 17 5 4" xfId="46871"/>
    <cellStyle name="Comma 17 5 4 2" xfId="46872"/>
    <cellStyle name="Comma 17 5 4 2 2" xfId="46873"/>
    <cellStyle name="Comma 17 5 4 2 3" xfId="46874"/>
    <cellStyle name="Comma 17 5 4 3" xfId="46875"/>
    <cellStyle name="Comma 17 5 4 3 2" xfId="46876"/>
    <cellStyle name="Comma 17 5 4 3 3" xfId="46877"/>
    <cellStyle name="Comma 17 5 4 4" xfId="46878"/>
    <cellStyle name="Comma 17 5 4 4 2" xfId="46879"/>
    <cellStyle name="Comma 17 5 4 5" xfId="46880"/>
    <cellStyle name="Comma 17 5 4 6" xfId="46881"/>
    <cellStyle name="Comma 17 5 5" xfId="46882"/>
    <cellStyle name="Comma 17 5 5 2" xfId="46883"/>
    <cellStyle name="Comma 17 5 5 2 2" xfId="46884"/>
    <cellStyle name="Comma 17 5 5 2 3" xfId="46885"/>
    <cellStyle name="Comma 17 5 5 3" xfId="46886"/>
    <cellStyle name="Comma 17 5 5 3 2" xfId="46887"/>
    <cellStyle name="Comma 17 5 5 4" xfId="46888"/>
    <cellStyle name="Comma 17 5 5 5" xfId="46889"/>
    <cellStyle name="Comma 17 5 6" xfId="46890"/>
    <cellStyle name="Comma 17 5 6 2" xfId="46891"/>
    <cellStyle name="Comma 17 5 6 3" xfId="46892"/>
    <cellStyle name="Comma 17 5 7" xfId="46893"/>
    <cellStyle name="Comma 17 5 7 2" xfId="46894"/>
    <cellStyle name="Comma 17 5 7 3" xfId="46895"/>
    <cellStyle name="Comma 17 5 8" xfId="46896"/>
    <cellStyle name="Comma 17 5 8 2" xfId="46897"/>
    <cellStyle name="Comma 17 5 9" xfId="46898"/>
    <cellStyle name="Comma 17 6" xfId="46899"/>
    <cellStyle name="Comma 17 6 2" xfId="46900"/>
    <cellStyle name="Comma 17 6 2 2" xfId="46901"/>
    <cellStyle name="Comma 17 6 2 2 2" xfId="46902"/>
    <cellStyle name="Comma 17 6 2 2 3" xfId="46903"/>
    <cellStyle name="Comma 17 6 2 3" xfId="46904"/>
    <cellStyle name="Comma 17 6 2 3 2" xfId="46905"/>
    <cellStyle name="Comma 17 6 2 3 3" xfId="46906"/>
    <cellStyle name="Comma 17 6 2 4" xfId="46907"/>
    <cellStyle name="Comma 17 6 2 4 2" xfId="46908"/>
    <cellStyle name="Comma 17 6 2 5" xfId="46909"/>
    <cellStyle name="Comma 17 6 2 6" xfId="46910"/>
    <cellStyle name="Comma 17 6 3" xfId="46911"/>
    <cellStyle name="Comma 17 6 3 2" xfId="46912"/>
    <cellStyle name="Comma 17 6 3 2 2" xfId="46913"/>
    <cellStyle name="Comma 17 6 3 2 3" xfId="46914"/>
    <cellStyle name="Comma 17 6 3 3" xfId="46915"/>
    <cellStyle name="Comma 17 6 3 3 2" xfId="46916"/>
    <cellStyle name="Comma 17 6 3 3 3" xfId="46917"/>
    <cellStyle name="Comma 17 6 3 4" xfId="46918"/>
    <cellStyle name="Comma 17 6 3 4 2" xfId="46919"/>
    <cellStyle name="Comma 17 6 3 5" xfId="46920"/>
    <cellStyle name="Comma 17 6 3 6" xfId="46921"/>
    <cellStyle name="Comma 17 6 4" xfId="46922"/>
    <cellStyle name="Comma 17 6 4 2" xfId="46923"/>
    <cellStyle name="Comma 17 6 4 2 2" xfId="46924"/>
    <cellStyle name="Comma 17 6 4 2 3" xfId="46925"/>
    <cellStyle name="Comma 17 6 4 3" xfId="46926"/>
    <cellStyle name="Comma 17 6 4 3 2" xfId="46927"/>
    <cellStyle name="Comma 17 6 4 4" xfId="46928"/>
    <cellStyle name="Comma 17 6 4 5" xfId="46929"/>
    <cellStyle name="Comma 17 6 5" xfId="46930"/>
    <cellStyle name="Comma 17 6 5 2" xfId="46931"/>
    <cellStyle name="Comma 17 6 5 3" xfId="46932"/>
    <cellStyle name="Comma 17 6 6" xfId="46933"/>
    <cellStyle name="Comma 17 6 6 2" xfId="46934"/>
    <cellStyle name="Comma 17 6 6 3" xfId="46935"/>
    <cellStyle name="Comma 17 6 7" xfId="46936"/>
    <cellStyle name="Comma 17 6 7 2" xfId="46937"/>
    <cellStyle name="Comma 17 6 8" xfId="46938"/>
    <cellStyle name="Comma 17 6 9" xfId="46939"/>
    <cellStyle name="Comma 17 7" xfId="46940"/>
    <cellStyle name="Comma 17 7 2" xfId="46941"/>
    <cellStyle name="Comma 17 7 2 2" xfId="46942"/>
    <cellStyle name="Comma 17 7 2 2 2" xfId="46943"/>
    <cellStyle name="Comma 17 7 2 2 3" xfId="46944"/>
    <cellStyle name="Comma 17 7 2 3" xfId="46945"/>
    <cellStyle name="Comma 17 7 2 3 2" xfId="46946"/>
    <cellStyle name="Comma 17 7 2 3 3" xfId="46947"/>
    <cellStyle name="Comma 17 7 2 4" xfId="46948"/>
    <cellStyle name="Comma 17 7 2 4 2" xfId="46949"/>
    <cellStyle name="Comma 17 7 2 5" xfId="46950"/>
    <cellStyle name="Comma 17 7 2 6" xfId="46951"/>
    <cellStyle name="Comma 17 7 3" xfId="46952"/>
    <cellStyle name="Comma 17 7 3 2" xfId="46953"/>
    <cellStyle name="Comma 17 7 3 2 2" xfId="46954"/>
    <cellStyle name="Comma 17 7 3 2 3" xfId="46955"/>
    <cellStyle name="Comma 17 7 3 3" xfId="46956"/>
    <cellStyle name="Comma 17 7 3 3 2" xfId="46957"/>
    <cellStyle name="Comma 17 7 3 3 3" xfId="46958"/>
    <cellStyle name="Comma 17 7 3 4" xfId="46959"/>
    <cellStyle name="Comma 17 7 3 4 2" xfId="46960"/>
    <cellStyle name="Comma 17 7 3 5" xfId="46961"/>
    <cellStyle name="Comma 17 7 3 6" xfId="46962"/>
    <cellStyle name="Comma 17 7 4" xfId="46963"/>
    <cellStyle name="Comma 17 7 4 2" xfId="46964"/>
    <cellStyle name="Comma 17 7 4 2 2" xfId="46965"/>
    <cellStyle name="Comma 17 7 4 2 3" xfId="46966"/>
    <cellStyle name="Comma 17 7 4 3" xfId="46967"/>
    <cellStyle name="Comma 17 7 4 3 2" xfId="46968"/>
    <cellStyle name="Comma 17 7 4 4" xfId="46969"/>
    <cellStyle name="Comma 17 7 4 5" xfId="46970"/>
    <cellStyle name="Comma 17 7 5" xfId="46971"/>
    <cellStyle name="Comma 17 7 5 2" xfId="46972"/>
    <cellStyle name="Comma 17 7 5 3" xfId="46973"/>
    <cellStyle name="Comma 17 7 6" xfId="46974"/>
    <cellStyle name="Comma 17 7 6 2" xfId="46975"/>
    <cellStyle name="Comma 17 7 6 3" xfId="46976"/>
    <cellStyle name="Comma 17 7 7" xfId="46977"/>
    <cellStyle name="Comma 17 7 7 2" xfId="46978"/>
    <cellStyle name="Comma 17 7 8" xfId="46979"/>
    <cellStyle name="Comma 17 7 9" xfId="46980"/>
    <cellStyle name="Comma 17 8" xfId="46981"/>
    <cellStyle name="Comma 17 8 2" xfId="46982"/>
    <cellStyle name="Comma 17 8 2 2" xfId="46983"/>
    <cellStyle name="Comma 17 8 2 3" xfId="46984"/>
    <cellStyle name="Comma 17 8 3" xfId="46985"/>
    <cellStyle name="Comma 17 8 3 2" xfId="46986"/>
    <cellStyle name="Comma 17 8 3 3" xfId="46987"/>
    <cellStyle name="Comma 17 8 4" xfId="46988"/>
    <cellStyle name="Comma 17 8 4 2" xfId="46989"/>
    <cellStyle name="Comma 17 8 5" xfId="46990"/>
    <cellStyle name="Comma 17 8 6" xfId="46991"/>
    <cellStyle name="Comma 17 9" xfId="46992"/>
    <cellStyle name="Comma 17 9 2" xfId="46993"/>
    <cellStyle name="Comma 17 9 2 2" xfId="46994"/>
    <cellStyle name="Comma 17 9 2 3" xfId="46995"/>
    <cellStyle name="Comma 17 9 3" xfId="46996"/>
    <cellStyle name="Comma 17 9 3 2" xfId="46997"/>
    <cellStyle name="Comma 17 9 3 3" xfId="46998"/>
    <cellStyle name="Comma 17 9 4" xfId="46999"/>
    <cellStyle name="Comma 17 9 4 2" xfId="47000"/>
    <cellStyle name="Comma 17 9 5" xfId="47001"/>
    <cellStyle name="Comma 17 9 6" xfId="47002"/>
    <cellStyle name="Comma 18" xfId="3272"/>
    <cellStyle name="Comma 18 10" xfId="47003"/>
    <cellStyle name="Comma 18 10 2" xfId="47004"/>
    <cellStyle name="Comma 18 10 2 2" xfId="47005"/>
    <cellStyle name="Comma 18 10 2 3" xfId="47006"/>
    <cellStyle name="Comma 18 10 3" xfId="47007"/>
    <cellStyle name="Comma 18 10 3 2" xfId="47008"/>
    <cellStyle name="Comma 18 10 4" xfId="47009"/>
    <cellStyle name="Comma 18 10 5" xfId="47010"/>
    <cellStyle name="Comma 18 11" xfId="47011"/>
    <cellStyle name="Comma 18 11 2" xfId="47012"/>
    <cellStyle name="Comma 18 11 3" xfId="47013"/>
    <cellStyle name="Comma 18 12" xfId="47014"/>
    <cellStyle name="Comma 18 12 2" xfId="47015"/>
    <cellStyle name="Comma 18 12 3" xfId="47016"/>
    <cellStyle name="Comma 18 13" xfId="47017"/>
    <cellStyle name="Comma 18 13 2" xfId="47018"/>
    <cellStyle name="Comma 18 14" xfId="47019"/>
    <cellStyle name="Comma 18 15" xfId="47020"/>
    <cellStyle name="Comma 18 16" xfId="47021"/>
    <cellStyle name="Comma 18 2" xfId="3273"/>
    <cellStyle name="Comma 18 2 10" xfId="47022"/>
    <cellStyle name="Comma 18 2 10 2" xfId="47023"/>
    <cellStyle name="Comma 18 2 10 3" xfId="47024"/>
    <cellStyle name="Comma 18 2 11" xfId="47025"/>
    <cellStyle name="Comma 18 2 11 2" xfId="47026"/>
    <cellStyle name="Comma 18 2 11 3" xfId="47027"/>
    <cellStyle name="Comma 18 2 12" xfId="47028"/>
    <cellStyle name="Comma 18 2 12 2" xfId="47029"/>
    <cellStyle name="Comma 18 2 13" xfId="47030"/>
    <cellStyle name="Comma 18 2 14" xfId="47031"/>
    <cellStyle name="Comma 18 2 2" xfId="9475"/>
    <cellStyle name="Comma 18 2 2 10" xfId="47032"/>
    <cellStyle name="Comma 18 2 2 10 2" xfId="47033"/>
    <cellStyle name="Comma 18 2 2 10 3" xfId="47034"/>
    <cellStyle name="Comma 18 2 2 11" xfId="47035"/>
    <cellStyle name="Comma 18 2 2 11 2" xfId="47036"/>
    <cellStyle name="Comma 18 2 2 12" xfId="47037"/>
    <cellStyle name="Comma 18 2 2 13" xfId="47038"/>
    <cellStyle name="Comma 18 2 2 2" xfId="47039"/>
    <cellStyle name="Comma 18 2 2 2 10" xfId="47040"/>
    <cellStyle name="Comma 18 2 2 2 10 2" xfId="47041"/>
    <cellStyle name="Comma 18 2 2 2 11" xfId="47042"/>
    <cellStyle name="Comma 18 2 2 2 12" xfId="47043"/>
    <cellStyle name="Comma 18 2 2 2 2" xfId="47044"/>
    <cellStyle name="Comma 18 2 2 2 2 10" xfId="47045"/>
    <cellStyle name="Comma 18 2 2 2 2 2" xfId="47046"/>
    <cellStyle name="Comma 18 2 2 2 2 2 2" xfId="47047"/>
    <cellStyle name="Comma 18 2 2 2 2 2 2 2" xfId="47048"/>
    <cellStyle name="Comma 18 2 2 2 2 2 2 2 2" xfId="47049"/>
    <cellStyle name="Comma 18 2 2 2 2 2 2 2 3" xfId="47050"/>
    <cellStyle name="Comma 18 2 2 2 2 2 2 3" xfId="47051"/>
    <cellStyle name="Comma 18 2 2 2 2 2 2 3 2" xfId="47052"/>
    <cellStyle name="Comma 18 2 2 2 2 2 2 3 3" xfId="47053"/>
    <cellStyle name="Comma 18 2 2 2 2 2 2 4" xfId="47054"/>
    <cellStyle name="Comma 18 2 2 2 2 2 2 4 2" xfId="47055"/>
    <cellStyle name="Comma 18 2 2 2 2 2 2 5" xfId="47056"/>
    <cellStyle name="Comma 18 2 2 2 2 2 2 6" xfId="47057"/>
    <cellStyle name="Comma 18 2 2 2 2 2 3" xfId="47058"/>
    <cellStyle name="Comma 18 2 2 2 2 2 3 2" xfId="47059"/>
    <cellStyle name="Comma 18 2 2 2 2 2 3 2 2" xfId="47060"/>
    <cellStyle name="Comma 18 2 2 2 2 2 3 2 3" xfId="47061"/>
    <cellStyle name="Comma 18 2 2 2 2 2 3 3" xfId="47062"/>
    <cellStyle name="Comma 18 2 2 2 2 2 3 3 2" xfId="47063"/>
    <cellStyle name="Comma 18 2 2 2 2 2 3 3 3" xfId="47064"/>
    <cellStyle name="Comma 18 2 2 2 2 2 3 4" xfId="47065"/>
    <cellStyle name="Comma 18 2 2 2 2 2 3 4 2" xfId="47066"/>
    <cellStyle name="Comma 18 2 2 2 2 2 3 5" xfId="47067"/>
    <cellStyle name="Comma 18 2 2 2 2 2 3 6" xfId="47068"/>
    <cellStyle name="Comma 18 2 2 2 2 2 4" xfId="47069"/>
    <cellStyle name="Comma 18 2 2 2 2 2 4 2" xfId="47070"/>
    <cellStyle name="Comma 18 2 2 2 2 2 4 2 2" xfId="47071"/>
    <cellStyle name="Comma 18 2 2 2 2 2 4 2 3" xfId="47072"/>
    <cellStyle name="Comma 18 2 2 2 2 2 4 3" xfId="47073"/>
    <cellStyle name="Comma 18 2 2 2 2 2 4 3 2" xfId="47074"/>
    <cellStyle name="Comma 18 2 2 2 2 2 4 4" xfId="47075"/>
    <cellStyle name="Comma 18 2 2 2 2 2 4 5" xfId="47076"/>
    <cellStyle name="Comma 18 2 2 2 2 2 5" xfId="47077"/>
    <cellStyle name="Comma 18 2 2 2 2 2 5 2" xfId="47078"/>
    <cellStyle name="Comma 18 2 2 2 2 2 5 3" xfId="47079"/>
    <cellStyle name="Comma 18 2 2 2 2 2 6" xfId="47080"/>
    <cellStyle name="Comma 18 2 2 2 2 2 6 2" xfId="47081"/>
    <cellStyle name="Comma 18 2 2 2 2 2 6 3" xfId="47082"/>
    <cellStyle name="Comma 18 2 2 2 2 2 7" xfId="47083"/>
    <cellStyle name="Comma 18 2 2 2 2 2 7 2" xfId="47084"/>
    <cellStyle name="Comma 18 2 2 2 2 2 8" xfId="47085"/>
    <cellStyle name="Comma 18 2 2 2 2 2 9" xfId="47086"/>
    <cellStyle name="Comma 18 2 2 2 2 3" xfId="47087"/>
    <cellStyle name="Comma 18 2 2 2 2 3 2" xfId="47088"/>
    <cellStyle name="Comma 18 2 2 2 2 3 2 2" xfId="47089"/>
    <cellStyle name="Comma 18 2 2 2 2 3 2 3" xfId="47090"/>
    <cellStyle name="Comma 18 2 2 2 2 3 3" xfId="47091"/>
    <cellStyle name="Comma 18 2 2 2 2 3 3 2" xfId="47092"/>
    <cellStyle name="Comma 18 2 2 2 2 3 3 3" xfId="47093"/>
    <cellStyle name="Comma 18 2 2 2 2 3 4" xfId="47094"/>
    <cellStyle name="Comma 18 2 2 2 2 3 4 2" xfId="47095"/>
    <cellStyle name="Comma 18 2 2 2 2 3 5" xfId="47096"/>
    <cellStyle name="Comma 18 2 2 2 2 3 6" xfId="47097"/>
    <cellStyle name="Comma 18 2 2 2 2 4" xfId="47098"/>
    <cellStyle name="Comma 18 2 2 2 2 4 2" xfId="47099"/>
    <cellStyle name="Comma 18 2 2 2 2 4 2 2" xfId="47100"/>
    <cellStyle name="Comma 18 2 2 2 2 4 2 3" xfId="47101"/>
    <cellStyle name="Comma 18 2 2 2 2 4 3" xfId="47102"/>
    <cellStyle name="Comma 18 2 2 2 2 4 3 2" xfId="47103"/>
    <cellStyle name="Comma 18 2 2 2 2 4 3 3" xfId="47104"/>
    <cellStyle name="Comma 18 2 2 2 2 4 4" xfId="47105"/>
    <cellStyle name="Comma 18 2 2 2 2 4 4 2" xfId="47106"/>
    <cellStyle name="Comma 18 2 2 2 2 4 5" xfId="47107"/>
    <cellStyle name="Comma 18 2 2 2 2 4 6" xfId="47108"/>
    <cellStyle name="Comma 18 2 2 2 2 5" xfId="47109"/>
    <cellStyle name="Comma 18 2 2 2 2 5 2" xfId="47110"/>
    <cellStyle name="Comma 18 2 2 2 2 5 2 2" xfId="47111"/>
    <cellStyle name="Comma 18 2 2 2 2 5 2 3" xfId="47112"/>
    <cellStyle name="Comma 18 2 2 2 2 5 3" xfId="47113"/>
    <cellStyle name="Comma 18 2 2 2 2 5 3 2" xfId="47114"/>
    <cellStyle name="Comma 18 2 2 2 2 5 4" xfId="47115"/>
    <cellStyle name="Comma 18 2 2 2 2 5 5" xfId="47116"/>
    <cellStyle name="Comma 18 2 2 2 2 6" xfId="47117"/>
    <cellStyle name="Comma 18 2 2 2 2 6 2" xfId="47118"/>
    <cellStyle name="Comma 18 2 2 2 2 6 3" xfId="47119"/>
    <cellStyle name="Comma 18 2 2 2 2 7" xfId="47120"/>
    <cellStyle name="Comma 18 2 2 2 2 7 2" xfId="47121"/>
    <cellStyle name="Comma 18 2 2 2 2 7 3" xfId="47122"/>
    <cellStyle name="Comma 18 2 2 2 2 8" xfId="47123"/>
    <cellStyle name="Comma 18 2 2 2 2 8 2" xfId="47124"/>
    <cellStyle name="Comma 18 2 2 2 2 9" xfId="47125"/>
    <cellStyle name="Comma 18 2 2 2 3" xfId="47126"/>
    <cellStyle name="Comma 18 2 2 2 3 2" xfId="47127"/>
    <cellStyle name="Comma 18 2 2 2 3 2 2" xfId="47128"/>
    <cellStyle name="Comma 18 2 2 2 3 2 2 2" xfId="47129"/>
    <cellStyle name="Comma 18 2 2 2 3 2 2 3" xfId="47130"/>
    <cellStyle name="Comma 18 2 2 2 3 2 3" xfId="47131"/>
    <cellStyle name="Comma 18 2 2 2 3 2 3 2" xfId="47132"/>
    <cellStyle name="Comma 18 2 2 2 3 2 3 3" xfId="47133"/>
    <cellStyle name="Comma 18 2 2 2 3 2 4" xfId="47134"/>
    <cellStyle name="Comma 18 2 2 2 3 2 4 2" xfId="47135"/>
    <cellStyle name="Comma 18 2 2 2 3 2 5" xfId="47136"/>
    <cellStyle name="Comma 18 2 2 2 3 2 6" xfId="47137"/>
    <cellStyle name="Comma 18 2 2 2 3 3" xfId="47138"/>
    <cellStyle name="Comma 18 2 2 2 3 3 2" xfId="47139"/>
    <cellStyle name="Comma 18 2 2 2 3 3 2 2" xfId="47140"/>
    <cellStyle name="Comma 18 2 2 2 3 3 2 3" xfId="47141"/>
    <cellStyle name="Comma 18 2 2 2 3 3 3" xfId="47142"/>
    <cellStyle name="Comma 18 2 2 2 3 3 3 2" xfId="47143"/>
    <cellStyle name="Comma 18 2 2 2 3 3 3 3" xfId="47144"/>
    <cellStyle name="Comma 18 2 2 2 3 3 4" xfId="47145"/>
    <cellStyle name="Comma 18 2 2 2 3 3 4 2" xfId="47146"/>
    <cellStyle name="Comma 18 2 2 2 3 3 5" xfId="47147"/>
    <cellStyle name="Comma 18 2 2 2 3 3 6" xfId="47148"/>
    <cellStyle name="Comma 18 2 2 2 3 4" xfId="47149"/>
    <cellStyle name="Comma 18 2 2 2 3 4 2" xfId="47150"/>
    <cellStyle name="Comma 18 2 2 2 3 4 2 2" xfId="47151"/>
    <cellStyle name="Comma 18 2 2 2 3 4 2 3" xfId="47152"/>
    <cellStyle name="Comma 18 2 2 2 3 4 3" xfId="47153"/>
    <cellStyle name="Comma 18 2 2 2 3 4 3 2" xfId="47154"/>
    <cellStyle name="Comma 18 2 2 2 3 4 4" xfId="47155"/>
    <cellStyle name="Comma 18 2 2 2 3 4 5" xfId="47156"/>
    <cellStyle name="Comma 18 2 2 2 3 5" xfId="47157"/>
    <cellStyle name="Comma 18 2 2 2 3 5 2" xfId="47158"/>
    <cellStyle name="Comma 18 2 2 2 3 5 3" xfId="47159"/>
    <cellStyle name="Comma 18 2 2 2 3 6" xfId="47160"/>
    <cellStyle name="Comma 18 2 2 2 3 6 2" xfId="47161"/>
    <cellStyle name="Comma 18 2 2 2 3 6 3" xfId="47162"/>
    <cellStyle name="Comma 18 2 2 2 3 7" xfId="47163"/>
    <cellStyle name="Comma 18 2 2 2 3 7 2" xfId="47164"/>
    <cellStyle name="Comma 18 2 2 2 3 8" xfId="47165"/>
    <cellStyle name="Comma 18 2 2 2 3 9" xfId="47166"/>
    <cellStyle name="Comma 18 2 2 2 4" xfId="47167"/>
    <cellStyle name="Comma 18 2 2 2 4 2" xfId="47168"/>
    <cellStyle name="Comma 18 2 2 2 4 2 2" xfId="47169"/>
    <cellStyle name="Comma 18 2 2 2 4 2 2 2" xfId="47170"/>
    <cellStyle name="Comma 18 2 2 2 4 2 2 3" xfId="47171"/>
    <cellStyle name="Comma 18 2 2 2 4 2 3" xfId="47172"/>
    <cellStyle name="Comma 18 2 2 2 4 2 3 2" xfId="47173"/>
    <cellStyle name="Comma 18 2 2 2 4 2 3 3" xfId="47174"/>
    <cellStyle name="Comma 18 2 2 2 4 2 4" xfId="47175"/>
    <cellStyle name="Comma 18 2 2 2 4 2 4 2" xfId="47176"/>
    <cellStyle name="Comma 18 2 2 2 4 2 5" xfId="47177"/>
    <cellStyle name="Comma 18 2 2 2 4 2 6" xfId="47178"/>
    <cellStyle name="Comma 18 2 2 2 4 3" xfId="47179"/>
    <cellStyle name="Comma 18 2 2 2 4 3 2" xfId="47180"/>
    <cellStyle name="Comma 18 2 2 2 4 3 2 2" xfId="47181"/>
    <cellStyle name="Comma 18 2 2 2 4 3 2 3" xfId="47182"/>
    <cellStyle name="Comma 18 2 2 2 4 3 3" xfId="47183"/>
    <cellStyle name="Comma 18 2 2 2 4 3 3 2" xfId="47184"/>
    <cellStyle name="Comma 18 2 2 2 4 3 3 3" xfId="47185"/>
    <cellStyle name="Comma 18 2 2 2 4 3 4" xfId="47186"/>
    <cellStyle name="Comma 18 2 2 2 4 3 4 2" xfId="47187"/>
    <cellStyle name="Comma 18 2 2 2 4 3 5" xfId="47188"/>
    <cellStyle name="Comma 18 2 2 2 4 3 6" xfId="47189"/>
    <cellStyle name="Comma 18 2 2 2 4 4" xfId="47190"/>
    <cellStyle name="Comma 18 2 2 2 4 4 2" xfId="47191"/>
    <cellStyle name="Comma 18 2 2 2 4 4 2 2" xfId="47192"/>
    <cellStyle name="Comma 18 2 2 2 4 4 2 3" xfId="47193"/>
    <cellStyle name="Comma 18 2 2 2 4 4 3" xfId="47194"/>
    <cellStyle name="Comma 18 2 2 2 4 4 3 2" xfId="47195"/>
    <cellStyle name="Comma 18 2 2 2 4 4 4" xfId="47196"/>
    <cellStyle name="Comma 18 2 2 2 4 4 5" xfId="47197"/>
    <cellStyle name="Comma 18 2 2 2 4 5" xfId="47198"/>
    <cellStyle name="Comma 18 2 2 2 4 5 2" xfId="47199"/>
    <cellStyle name="Comma 18 2 2 2 4 5 3" xfId="47200"/>
    <cellStyle name="Comma 18 2 2 2 4 6" xfId="47201"/>
    <cellStyle name="Comma 18 2 2 2 4 6 2" xfId="47202"/>
    <cellStyle name="Comma 18 2 2 2 4 6 3" xfId="47203"/>
    <cellStyle name="Comma 18 2 2 2 4 7" xfId="47204"/>
    <cellStyle name="Comma 18 2 2 2 4 7 2" xfId="47205"/>
    <cellStyle name="Comma 18 2 2 2 4 8" xfId="47206"/>
    <cellStyle name="Comma 18 2 2 2 4 9" xfId="47207"/>
    <cellStyle name="Comma 18 2 2 2 5" xfId="47208"/>
    <cellStyle name="Comma 18 2 2 2 5 2" xfId="47209"/>
    <cellStyle name="Comma 18 2 2 2 5 2 2" xfId="47210"/>
    <cellStyle name="Comma 18 2 2 2 5 2 3" xfId="47211"/>
    <cellStyle name="Comma 18 2 2 2 5 3" xfId="47212"/>
    <cellStyle name="Comma 18 2 2 2 5 3 2" xfId="47213"/>
    <cellStyle name="Comma 18 2 2 2 5 3 3" xfId="47214"/>
    <cellStyle name="Comma 18 2 2 2 5 4" xfId="47215"/>
    <cellStyle name="Comma 18 2 2 2 5 4 2" xfId="47216"/>
    <cellStyle name="Comma 18 2 2 2 5 5" xfId="47217"/>
    <cellStyle name="Comma 18 2 2 2 5 6" xfId="47218"/>
    <cellStyle name="Comma 18 2 2 2 6" xfId="47219"/>
    <cellStyle name="Comma 18 2 2 2 6 2" xfId="47220"/>
    <cellStyle name="Comma 18 2 2 2 6 2 2" xfId="47221"/>
    <cellStyle name="Comma 18 2 2 2 6 2 3" xfId="47222"/>
    <cellStyle name="Comma 18 2 2 2 6 3" xfId="47223"/>
    <cellStyle name="Comma 18 2 2 2 6 3 2" xfId="47224"/>
    <cellStyle name="Comma 18 2 2 2 6 3 3" xfId="47225"/>
    <cellStyle name="Comma 18 2 2 2 6 4" xfId="47226"/>
    <cellStyle name="Comma 18 2 2 2 6 4 2" xfId="47227"/>
    <cellStyle name="Comma 18 2 2 2 6 5" xfId="47228"/>
    <cellStyle name="Comma 18 2 2 2 6 6" xfId="47229"/>
    <cellStyle name="Comma 18 2 2 2 7" xfId="47230"/>
    <cellStyle name="Comma 18 2 2 2 7 2" xfId="47231"/>
    <cellStyle name="Comma 18 2 2 2 7 2 2" xfId="47232"/>
    <cellStyle name="Comma 18 2 2 2 7 2 3" xfId="47233"/>
    <cellStyle name="Comma 18 2 2 2 7 3" xfId="47234"/>
    <cellStyle name="Comma 18 2 2 2 7 3 2" xfId="47235"/>
    <cellStyle name="Comma 18 2 2 2 7 4" xfId="47236"/>
    <cellStyle name="Comma 18 2 2 2 7 5" xfId="47237"/>
    <cellStyle name="Comma 18 2 2 2 8" xfId="47238"/>
    <cellStyle name="Comma 18 2 2 2 8 2" xfId="47239"/>
    <cellStyle name="Comma 18 2 2 2 8 3" xfId="47240"/>
    <cellStyle name="Comma 18 2 2 2 9" xfId="47241"/>
    <cellStyle name="Comma 18 2 2 2 9 2" xfId="47242"/>
    <cellStyle name="Comma 18 2 2 2 9 3" xfId="47243"/>
    <cellStyle name="Comma 18 2 2 3" xfId="47244"/>
    <cellStyle name="Comma 18 2 2 3 10" xfId="47245"/>
    <cellStyle name="Comma 18 2 2 3 2" xfId="47246"/>
    <cellStyle name="Comma 18 2 2 3 2 2" xfId="47247"/>
    <cellStyle name="Comma 18 2 2 3 2 2 2" xfId="47248"/>
    <cellStyle name="Comma 18 2 2 3 2 2 2 2" xfId="47249"/>
    <cellStyle name="Comma 18 2 2 3 2 2 2 3" xfId="47250"/>
    <cellStyle name="Comma 18 2 2 3 2 2 3" xfId="47251"/>
    <cellStyle name="Comma 18 2 2 3 2 2 3 2" xfId="47252"/>
    <cellStyle name="Comma 18 2 2 3 2 2 3 3" xfId="47253"/>
    <cellStyle name="Comma 18 2 2 3 2 2 4" xfId="47254"/>
    <cellStyle name="Comma 18 2 2 3 2 2 4 2" xfId="47255"/>
    <cellStyle name="Comma 18 2 2 3 2 2 5" xfId="47256"/>
    <cellStyle name="Comma 18 2 2 3 2 2 6" xfId="47257"/>
    <cellStyle name="Comma 18 2 2 3 2 3" xfId="47258"/>
    <cellStyle name="Comma 18 2 2 3 2 3 2" xfId="47259"/>
    <cellStyle name="Comma 18 2 2 3 2 3 2 2" xfId="47260"/>
    <cellStyle name="Comma 18 2 2 3 2 3 2 3" xfId="47261"/>
    <cellStyle name="Comma 18 2 2 3 2 3 3" xfId="47262"/>
    <cellStyle name="Comma 18 2 2 3 2 3 3 2" xfId="47263"/>
    <cellStyle name="Comma 18 2 2 3 2 3 3 3" xfId="47264"/>
    <cellStyle name="Comma 18 2 2 3 2 3 4" xfId="47265"/>
    <cellStyle name="Comma 18 2 2 3 2 3 4 2" xfId="47266"/>
    <cellStyle name="Comma 18 2 2 3 2 3 5" xfId="47267"/>
    <cellStyle name="Comma 18 2 2 3 2 3 6" xfId="47268"/>
    <cellStyle name="Comma 18 2 2 3 2 4" xfId="47269"/>
    <cellStyle name="Comma 18 2 2 3 2 4 2" xfId="47270"/>
    <cellStyle name="Comma 18 2 2 3 2 4 2 2" xfId="47271"/>
    <cellStyle name="Comma 18 2 2 3 2 4 2 3" xfId="47272"/>
    <cellStyle name="Comma 18 2 2 3 2 4 3" xfId="47273"/>
    <cellStyle name="Comma 18 2 2 3 2 4 3 2" xfId="47274"/>
    <cellStyle name="Comma 18 2 2 3 2 4 4" xfId="47275"/>
    <cellStyle name="Comma 18 2 2 3 2 4 5" xfId="47276"/>
    <cellStyle name="Comma 18 2 2 3 2 5" xfId="47277"/>
    <cellStyle name="Comma 18 2 2 3 2 5 2" xfId="47278"/>
    <cellStyle name="Comma 18 2 2 3 2 5 3" xfId="47279"/>
    <cellStyle name="Comma 18 2 2 3 2 6" xfId="47280"/>
    <cellStyle name="Comma 18 2 2 3 2 6 2" xfId="47281"/>
    <cellStyle name="Comma 18 2 2 3 2 6 3" xfId="47282"/>
    <cellStyle name="Comma 18 2 2 3 2 7" xfId="47283"/>
    <cellStyle name="Comma 18 2 2 3 2 7 2" xfId="47284"/>
    <cellStyle name="Comma 18 2 2 3 2 8" xfId="47285"/>
    <cellStyle name="Comma 18 2 2 3 2 9" xfId="47286"/>
    <cellStyle name="Comma 18 2 2 3 3" xfId="47287"/>
    <cellStyle name="Comma 18 2 2 3 3 2" xfId="47288"/>
    <cellStyle name="Comma 18 2 2 3 3 2 2" xfId="47289"/>
    <cellStyle name="Comma 18 2 2 3 3 2 3" xfId="47290"/>
    <cellStyle name="Comma 18 2 2 3 3 3" xfId="47291"/>
    <cellStyle name="Comma 18 2 2 3 3 3 2" xfId="47292"/>
    <cellStyle name="Comma 18 2 2 3 3 3 3" xfId="47293"/>
    <cellStyle name="Comma 18 2 2 3 3 4" xfId="47294"/>
    <cellStyle name="Comma 18 2 2 3 3 4 2" xfId="47295"/>
    <cellStyle name="Comma 18 2 2 3 3 5" xfId="47296"/>
    <cellStyle name="Comma 18 2 2 3 3 6" xfId="47297"/>
    <cellStyle name="Comma 18 2 2 3 4" xfId="47298"/>
    <cellStyle name="Comma 18 2 2 3 4 2" xfId="47299"/>
    <cellStyle name="Comma 18 2 2 3 4 2 2" xfId="47300"/>
    <cellStyle name="Comma 18 2 2 3 4 2 3" xfId="47301"/>
    <cellStyle name="Comma 18 2 2 3 4 3" xfId="47302"/>
    <cellStyle name="Comma 18 2 2 3 4 3 2" xfId="47303"/>
    <cellStyle name="Comma 18 2 2 3 4 3 3" xfId="47304"/>
    <cellStyle name="Comma 18 2 2 3 4 4" xfId="47305"/>
    <cellStyle name="Comma 18 2 2 3 4 4 2" xfId="47306"/>
    <cellStyle name="Comma 18 2 2 3 4 5" xfId="47307"/>
    <cellStyle name="Comma 18 2 2 3 4 6" xfId="47308"/>
    <cellStyle name="Comma 18 2 2 3 5" xfId="47309"/>
    <cellStyle name="Comma 18 2 2 3 5 2" xfId="47310"/>
    <cellStyle name="Comma 18 2 2 3 5 2 2" xfId="47311"/>
    <cellStyle name="Comma 18 2 2 3 5 2 3" xfId="47312"/>
    <cellStyle name="Comma 18 2 2 3 5 3" xfId="47313"/>
    <cellStyle name="Comma 18 2 2 3 5 3 2" xfId="47314"/>
    <cellStyle name="Comma 18 2 2 3 5 4" xfId="47315"/>
    <cellStyle name="Comma 18 2 2 3 5 5" xfId="47316"/>
    <cellStyle name="Comma 18 2 2 3 6" xfId="47317"/>
    <cellStyle name="Comma 18 2 2 3 6 2" xfId="47318"/>
    <cellStyle name="Comma 18 2 2 3 6 3" xfId="47319"/>
    <cellStyle name="Comma 18 2 2 3 7" xfId="47320"/>
    <cellStyle name="Comma 18 2 2 3 7 2" xfId="47321"/>
    <cellStyle name="Comma 18 2 2 3 7 3" xfId="47322"/>
    <cellStyle name="Comma 18 2 2 3 8" xfId="47323"/>
    <cellStyle name="Comma 18 2 2 3 8 2" xfId="47324"/>
    <cellStyle name="Comma 18 2 2 3 9" xfId="47325"/>
    <cellStyle name="Comma 18 2 2 4" xfId="47326"/>
    <cellStyle name="Comma 18 2 2 4 2" xfId="47327"/>
    <cellStyle name="Comma 18 2 2 4 2 2" xfId="47328"/>
    <cellStyle name="Comma 18 2 2 4 2 2 2" xfId="47329"/>
    <cellStyle name="Comma 18 2 2 4 2 2 3" xfId="47330"/>
    <cellStyle name="Comma 18 2 2 4 2 3" xfId="47331"/>
    <cellStyle name="Comma 18 2 2 4 2 3 2" xfId="47332"/>
    <cellStyle name="Comma 18 2 2 4 2 3 3" xfId="47333"/>
    <cellStyle name="Comma 18 2 2 4 2 4" xfId="47334"/>
    <cellStyle name="Comma 18 2 2 4 2 4 2" xfId="47335"/>
    <cellStyle name="Comma 18 2 2 4 2 5" xfId="47336"/>
    <cellStyle name="Comma 18 2 2 4 2 6" xfId="47337"/>
    <cellStyle name="Comma 18 2 2 4 3" xfId="47338"/>
    <cellStyle name="Comma 18 2 2 4 3 2" xfId="47339"/>
    <cellStyle name="Comma 18 2 2 4 3 2 2" xfId="47340"/>
    <cellStyle name="Comma 18 2 2 4 3 2 3" xfId="47341"/>
    <cellStyle name="Comma 18 2 2 4 3 3" xfId="47342"/>
    <cellStyle name="Comma 18 2 2 4 3 3 2" xfId="47343"/>
    <cellStyle name="Comma 18 2 2 4 3 3 3" xfId="47344"/>
    <cellStyle name="Comma 18 2 2 4 3 4" xfId="47345"/>
    <cellStyle name="Comma 18 2 2 4 3 4 2" xfId="47346"/>
    <cellStyle name="Comma 18 2 2 4 3 5" xfId="47347"/>
    <cellStyle name="Comma 18 2 2 4 3 6" xfId="47348"/>
    <cellStyle name="Comma 18 2 2 4 4" xfId="47349"/>
    <cellStyle name="Comma 18 2 2 4 4 2" xfId="47350"/>
    <cellStyle name="Comma 18 2 2 4 4 2 2" xfId="47351"/>
    <cellStyle name="Comma 18 2 2 4 4 2 3" xfId="47352"/>
    <cellStyle name="Comma 18 2 2 4 4 3" xfId="47353"/>
    <cellStyle name="Comma 18 2 2 4 4 3 2" xfId="47354"/>
    <cellStyle name="Comma 18 2 2 4 4 4" xfId="47355"/>
    <cellStyle name="Comma 18 2 2 4 4 5" xfId="47356"/>
    <cellStyle name="Comma 18 2 2 4 5" xfId="47357"/>
    <cellStyle name="Comma 18 2 2 4 5 2" xfId="47358"/>
    <cellStyle name="Comma 18 2 2 4 5 3" xfId="47359"/>
    <cellStyle name="Comma 18 2 2 4 6" xfId="47360"/>
    <cellStyle name="Comma 18 2 2 4 6 2" xfId="47361"/>
    <cellStyle name="Comma 18 2 2 4 6 3" xfId="47362"/>
    <cellStyle name="Comma 18 2 2 4 7" xfId="47363"/>
    <cellStyle name="Comma 18 2 2 4 7 2" xfId="47364"/>
    <cellStyle name="Comma 18 2 2 4 8" xfId="47365"/>
    <cellStyle name="Comma 18 2 2 4 9" xfId="47366"/>
    <cellStyle name="Comma 18 2 2 5" xfId="47367"/>
    <cellStyle name="Comma 18 2 2 5 2" xfId="47368"/>
    <cellStyle name="Comma 18 2 2 5 2 2" xfId="47369"/>
    <cellStyle name="Comma 18 2 2 5 2 2 2" xfId="47370"/>
    <cellStyle name="Comma 18 2 2 5 2 2 3" xfId="47371"/>
    <cellStyle name="Comma 18 2 2 5 2 3" xfId="47372"/>
    <cellStyle name="Comma 18 2 2 5 2 3 2" xfId="47373"/>
    <cellStyle name="Comma 18 2 2 5 2 3 3" xfId="47374"/>
    <cellStyle name="Comma 18 2 2 5 2 4" xfId="47375"/>
    <cellStyle name="Comma 18 2 2 5 2 4 2" xfId="47376"/>
    <cellStyle name="Comma 18 2 2 5 2 5" xfId="47377"/>
    <cellStyle name="Comma 18 2 2 5 2 6" xfId="47378"/>
    <cellStyle name="Comma 18 2 2 5 3" xfId="47379"/>
    <cellStyle name="Comma 18 2 2 5 3 2" xfId="47380"/>
    <cellStyle name="Comma 18 2 2 5 3 2 2" xfId="47381"/>
    <cellStyle name="Comma 18 2 2 5 3 2 3" xfId="47382"/>
    <cellStyle name="Comma 18 2 2 5 3 3" xfId="47383"/>
    <cellStyle name="Comma 18 2 2 5 3 3 2" xfId="47384"/>
    <cellStyle name="Comma 18 2 2 5 3 3 3" xfId="47385"/>
    <cellStyle name="Comma 18 2 2 5 3 4" xfId="47386"/>
    <cellStyle name="Comma 18 2 2 5 3 4 2" xfId="47387"/>
    <cellStyle name="Comma 18 2 2 5 3 5" xfId="47388"/>
    <cellStyle name="Comma 18 2 2 5 3 6" xfId="47389"/>
    <cellStyle name="Comma 18 2 2 5 4" xfId="47390"/>
    <cellStyle name="Comma 18 2 2 5 4 2" xfId="47391"/>
    <cellStyle name="Comma 18 2 2 5 4 2 2" xfId="47392"/>
    <cellStyle name="Comma 18 2 2 5 4 2 3" xfId="47393"/>
    <cellStyle name="Comma 18 2 2 5 4 3" xfId="47394"/>
    <cellStyle name="Comma 18 2 2 5 4 3 2" xfId="47395"/>
    <cellStyle name="Comma 18 2 2 5 4 4" xfId="47396"/>
    <cellStyle name="Comma 18 2 2 5 4 5" xfId="47397"/>
    <cellStyle name="Comma 18 2 2 5 5" xfId="47398"/>
    <cellStyle name="Comma 18 2 2 5 5 2" xfId="47399"/>
    <cellStyle name="Comma 18 2 2 5 5 3" xfId="47400"/>
    <cellStyle name="Comma 18 2 2 5 6" xfId="47401"/>
    <cellStyle name="Comma 18 2 2 5 6 2" xfId="47402"/>
    <cellStyle name="Comma 18 2 2 5 6 3" xfId="47403"/>
    <cellStyle name="Comma 18 2 2 5 7" xfId="47404"/>
    <cellStyle name="Comma 18 2 2 5 7 2" xfId="47405"/>
    <cellStyle name="Comma 18 2 2 5 8" xfId="47406"/>
    <cellStyle name="Comma 18 2 2 5 9" xfId="47407"/>
    <cellStyle name="Comma 18 2 2 6" xfId="47408"/>
    <cellStyle name="Comma 18 2 2 6 2" xfId="47409"/>
    <cellStyle name="Comma 18 2 2 6 2 2" xfId="47410"/>
    <cellStyle name="Comma 18 2 2 6 2 3" xfId="47411"/>
    <cellStyle name="Comma 18 2 2 6 3" xfId="47412"/>
    <cellStyle name="Comma 18 2 2 6 3 2" xfId="47413"/>
    <cellStyle name="Comma 18 2 2 6 3 3" xfId="47414"/>
    <cellStyle name="Comma 18 2 2 6 4" xfId="47415"/>
    <cellStyle name="Comma 18 2 2 6 4 2" xfId="47416"/>
    <cellStyle name="Comma 18 2 2 6 5" xfId="47417"/>
    <cellStyle name="Comma 18 2 2 6 6" xfId="47418"/>
    <cellStyle name="Comma 18 2 2 7" xfId="47419"/>
    <cellStyle name="Comma 18 2 2 7 2" xfId="47420"/>
    <cellStyle name="Comma 18 2 2 7 2 2" xfId="47421"/>
    <cellStyle name="Comma 18 2 2 7 2 3" xfId="47422"/>
    <cellStyle name="Comma 18 2 2 7 3" xfId="47423"/>
    <cellStyle name="Comma 18 2 2 7 3 2" xfId="47424"/>
    <cellStyle name="Comma 18 2 2 7 3 3" xfId="47425"/>
    <cellStyle name="Comma 18 2 2 7 4" xfId="47426"/>
    <cellStyle name="Comma 18 2 2 7 4 2" xfId="47427"/>
    <cellStyle name="Comma 18 2 2 7 5" xfId="47428"/>
    <cellStyle name="Comma 18 2 2 7 6" xfId="47429"/>
    <cellStyle name="Comma 18 2 2 8" xfId="47430"/>
    <cellStyle name="Comma 18 2 2 8 2" xfId="47431"/>
    <cellStyle name="Comma 18 2 2 8 2 2" xfId="47432"/>
    <cellStyle name="Comma 18 2 2 8 2 3" xfId="47433"/>
    <cellStyle name="Comma 18 2 2 8 3" xfId="47434"/>
    <cellStyle name="Comma 18 2 2 8 3 2" xfId="47435"/>
    <cellStyle name="Comma 18 2 2 8 4" xfId="47436"/>
    <cellStyle name="Comma 18 2 2 8 5" xfId="47437"/>
    <cellStyle name="Comma 18 2 2 9" xfId="47438"/>
    <cellStyle name="Comma 18 2 2 9 2" xfId="47439"/>
    <cellStyle name="Comma 18 2 2 9 3" xfId="47440"/>
    <cellStyle name="Comma 18 2 3" xfId="47441"/>
    <cellStyle name="Comma 18 2 3 10" xfId="47442"/>
    <cellStyle name="Comma 18 2 3 10 2" xfId="47443"/>
    <cellStyle name="Comma 18 2 3 11" xfId="47444"/>
    <cellStyle name="Comma 18 2 3 12" xfId="47445"/>
    <cellStyle name="Comma 18 2 3 2" xfId="47446"/>
    <cellStyle name="Comma 18 2 3 2 10" xfId="47447"/>
    <cellStyle name="Comma 18 2 3 2 2" xfId="47448"/>
    <cellStyle name="Comma 18 2 3 2 2 2" xfId="47449"/>
    <cellStyle name="Comma 18 2 3 2 2 2 2" xfId="47450"/>
    <cellStyle name="Comma 18 2 3 2 2 2 2 2" xfId="47451"/>
    <cellStyle name="Comma 18 2 3 2 2 2 2 3" xfId="47452"/>
    <cellStyle name="Comma 18 2 3 2 2 2 3" xfId="47453"/>
    <cellStyle name="Comma 18 2 3 2 2 2 3 2" xfId="47454"/>
    <cellStyle name="Comma 18 2 3 2 2 2 3 3" xfId="47455"/>
    <cellStyle name="Comma 18 2 3 2 2 2 4" xfId="47456"/>
    <cellStyle name="Comma 18 2 3 2 2 2 4 2" xfId="47457"/>
    <cellStyle name="Comma 18 2 3 2 2 2 5" xfId="47458"/>
    <cellStyle name="Comma 18 2 3 2 2 2 6" xfId="47459"/>
    <cellStyle name="Comma 18 2 3 2 2 3" xfId="47460"/>
    <cellStyle name="Comma 18 2 3 2 2 3 2" xfId="47461"/>
    <cellStyle name="Comma 18 2 3 2 2 3 2 2" xfId="47462"/>
    <cellStyle name="Comma 18 2 3 2 2 3 2 3" xfId="47463"/>
    <cellStyle name="Comma 18 2 3 2 2 3 3" xfId="47464"/>
    <cellStyle name="Comma 18 2 3 2 2 3 3 2" xfId="47465"/>
    <cellStyle name="Comma 18 2 3 2 2 3 3 3" xfId="47466"/>
    <cellStyle name="Comma 18 2 3 2 2 3 4" xfId="47467"/>
    <cellStyle name="Comma 18 2 3 2 2 3 4 2" xfId="47468"/>
    <cellStyle name="Comma 18 2 3 2 2 3 5" xfId="47469"/>
    <cellStyle name="Comma 18 2 3 2 2 3 6" xfId="47470"/>
    <cellStyle name="Comma 18 2 3 2 2 4" xfId="47471"/>
    <cellStyle name="Comma 18 2 3 2 2 4 2" xfId="47472"/>
    <cellStyle name="Comma 18 2 3 2 2 4 2 2" xfId="47473"/>
    <cellStyle name="Comma 18 2 3 2 2 4 2 3" xfId="47474"/>
    <cellStyle name="Comma 18 2 3 2 2 4 3" xfId="47475"/>
    <cellStyle name="Comma 18 2 3 2 2 4 3 2" xfId="47476"/>
    <cellStyle name="Comma 18 2 3 2 2 4 4" xfId="47477"/>
    <cellStyle name="Comma 18 2 3 2 2 4 5" xfId="47478"/>
    <cellStyle name="Comma 18 2 3 2 2 5" xfId="47479"/>
    <cellStyle name="Comma 18 2 3 2 2 5 2" xfId="47480"/>
    <cellStyle name="Comma 18 2 3 2 2 5 3" xfId="47481"/>
    <cellStyle name="Comma 18 2 3 2 2 6" xfId="47482"/>
    <cellStyle name="Comma 18 2 3 2 2 6 2" xfId="47483"/>
    <cellStyle name="Comma 18 2 3 2 2 6 3" xfId="47484"/>
    <cellStyle name="Comma 18 2 3 2 2 7" xfId="47485"/>
    <cellStyle name="Comma 18 2 3 2 2 7 2" xfId="47486"/>
    <cellStyle name="Comma 18 2 3 2 2 8" xfId="47487"/>
    <cellStyle name="Comma 18 2 3 2 2 9" xfId="47488"/>
    <cellStyle name="Comma 18 2 3 2 3" xfId="47489"/>
    <cellStyle name="Comma 18 2 3 2 3 2" xfId="47490"/>
    <cellStyle name="Comma 18 2 3 2 3 2 2" xfId="47491"/>
    <cellStyle name="Comma 18 2 3 2 3 2 3" xfId="47492"/>
    <cellStyle name="Comma 18 2 3 2 3 3" xfId="47493"/>
    <cellStyle name="Comma 18 2 3 2 3 3 2" xfId="47494"/>
    <cellStyle name="Comma 18 2 3 2 3 3 3" xfId="47495"/>
    <cellStyle name="Comma 18 2 3 2 3 4" xfId="47496"/>
    <cellStyle name="Comma 18 2 3 2 3 4 2" xfId="47497"/>
    <cellStyle name="Comma 18 2 3 2 3 5" xfId="47498"/>
    <cellStyle name="Comma 18 2 3 2 3 6" xfId="47499"/>
    <cellStyle name="Comma 18 2 3 2 4" xfId="47500"/>
    <cellStyle name="Comma 18 2 3 2 4 2" xfId="47501"/>
    <cellStyle name="Comma 18 2 3 2 4 2 2" xfId="47502"/>
    <cellStyle name="Comma 18 2 3 2 4 2 3" xfId="47503"/>
    <cellStyle name="Comma 18 2 3 2 4 3" xfId="47504"/>
    <cellStyle name="Comma 18 2 3 2 4 3 2" xfId="47505"/>
    <cellStyle name="Comma 18 2 3 2 4 3 3" xfId="47506"/>
    <cellStyle name="Comma 18 2 3 2 4 4" xfId="47507"/>
    <cellStyle name="Comma 18 2 3 2 4 4 2" xfId="47508"/>
    <cellStyle name="Comma 18 2 3 2 4 5" xfId="47509"/>
    <cellStyle name="Comma 18 2 3 2 4 6" xfId="47510"/>
    <cellStyle name="Comma 18 2 3 2 5" xfId="47511"/>
    <cellStyle name="Comma 18 2 3 2 5 2" xfId="47512"/>
    <cellStyle name="Comma 18 2 3 2 5 2 2" xfId="47513"/>
    <cellStyle name="Comma 18 2 3 2 5 2 3" xfId="47514"/>
    <cellStyle name="Comma 18 2 3 2 5 3" xfId="47515"/>
    <cellStyle name="Comma 18 2 3 2 5 3 2" xfId="47516"/>
    <cellStyle name="Comma 18 2 3 2 5 4" xfId="47517"/>
    <cellStyle name="Comma 18 2 3 2 5 5" xfId="47518"/>
    <cellStyle name="Comma 18 2 3 2 6" xfId="47519"/>
    <cellStyle name="Comma 18 2 3 2 6 2" xfId="47520"/>
    <cellStyle name="Comma 18 2 3 2 6 3" xfId="47521"/>
    <cellStyle name="Comma 18 2 3 2 7" xfId="47522"/>
    <cellStyle name="Comma 18 2 3 2 7 2" xfId="47523"/>
    <cellStyle name="Comma 18 2 3 2 7 3" xfId="47524"/>
    <cellStyle name="Comma 18 2 3 2 8" xfId="47525"/>
    <cellStyle name="Comma 18 2 3 2 8 2" xfId="47526"/>
    <cellStyle name="Comma 18 2 3 2 9" xfId="47527"/>
    <cellStyle name="Comma 18 2 3 3" xfId="47528"/>
    <cellStyle name="Comma 18 2 3 3 2" xfId="47529"/>
    <cellStyle name="Comma 18 2 3 3 2 2" xfId="47530"/>
    <cellStyle name="Comma 18 2 3 3 2 2 2" xfId="47531"/>
    <cellStyle name="Comma 18 2 3 3 2 2 3" xfId="47532"/>
    <cellStyle name="Comma 18 2 3 3 2 3" xfId="47533"/>
    <cellStyle name="Comma 18 2 3 3 2 3 2" xfId="47534"/>
    <cellStyle name="Comma 18 2 3 3 2 3 3" xfId="47535"/>
    <cellStyle name="Comma 18 2 3 3 2 4" xfId="47536"/>
    <cellStyle name="Comma 18 2 3 3 2 4 2" xfId="47537"/>
    <cellStyle name="Comma 18 2 3 3 2 5" xfId="47538"/>
    <cellStyle name="Comma 18 2 3 3 2 6" xfId="47539"/>
    <cellStyle name="Comma 18 2 3 3 3" xfId="47540"/>
    <cellStyle name="Comma 18 2 3 3 3 2" xfId="47541"/>
    <cellStyle name="Comma 18 2 3 3 3 2 2" xfId="47542"/>
    <cellStyle name="Comma 18 2 3 3 3 2 3" xfId="47543"/>
    <cellStyle name="Comma 18 2 3 3 3 3" xfId="47544"/>
    <cellStyle name="Comma 18 2 3 3 3 3 2" xfId="47545"/>
    <cellStyle name="Comma 18 2 3 3 3 3 3" xfId="47546"/>
    <cellStyle name="Comma 18 2 3 3 3 4" xfId="47547"/>
    <cellStyle name="Comma 18 2 3 3 3 4 2" xfId="47548"/>
    <cellStyle name="Comma 18 2 3 3 3 5" xfId="47549"/>
    <cellStyle name="Comma 18 2 3 3 3 6" xfId="47550"/>
    <cellStyle name="Comma 18 2 3 3 4" xfId="47551"/>
    <cellStyle name="Comma 18 2 3 3 4 2" xfId="47552"/>
    <cellStyle name="Comma 18 2 3 3 4 2 2" xfId="47553"/>
    <cellStyle name="Comma 18 2 3 3 4 2 3" xfId="47554"/>
    <cellStyle name="Comma 18 2 3 3 4 3" xfId="47555"/>
    <cellStyle name="Comma 18 2 3 3 4 3 2" xfId="47556"/>
    <cellStyle name="Comma 18 2 3 3 4 4" xfId="47557"/>
    <cellStyle name="Comma 18 2 3 3 4 5" xfId="47558"/>
    <cellStyle name="Comma 18 2 3 3 5" xfId="47559"/>
    <cellStyle name="Comma 18 2 3 3 5 2" xfId="47560"/>
    <cellStyle name="Comma 18 2 3 3 5 3" xfId="47561"/>
    <cellStyle name="Comma 18 2 3 3 6" xfId="47562"/>
    <cellStyle name="Comma 18 2 3 3 6 2" xfId="47563"/>
    <cellStyle name="Comma 18 2 3 3 6 3" xfId="47564"/>
    <cellStyle name="Comma 18 2 3 3 7" xfId="47565"/>
    <cellStyle name="Comma 18 2 3 3 7 2" xfId="47566"/>
    <cellStyle name="Comma 18 2 3 3 8" xfId="47567"/>
    <cellStyle name="Comma 18 2 3 3 9" xfId="47568"/>
    <cellStyle name="Comma 18 2 3 4" xfId="47569"/>
    <cellStyle name="Comma 18 2 3 4 2" xfId="47570"/>
    <cellStyle name="Comma 18 2 3 4 2 2" xfId="47571"/>
    <cellStyle name="Comma 18 2 3 4 2 2 2" xfId="47572"/>
    <cellStyle name="Comma 18 2 3 4 2 2 3" xfId="47573"/>
    <cellStyle name="Comma 18 2 3 4 2 3" xfId="47574"/>
    <cellStyle name="Comma 18 2 3 4 2 3 2" xfId="47575"/>
    <cellStyle name="Comma 18 2 3 4 2 3 3" xfId="47576"/>
    <cellStyle name="Comma 18 2 3 4 2 4" xfId="47577"/>
    <cellStyle name="Comma 18 2 3 4 2 4 2" xfId="47578"/>
    <cellStyle name="Comma 18 2 3 4 2 5" xfId="47579"/>
    <cellStyle name="Comma 18 2 3 4 2 6" xfId="47580"/>
    <cellStyle name="Comma 18 2 3 4 3" xfId="47581"/>
    <cellStyle name="Comma 18 2 3 4 3 2" xfId="47582"/>
    <cellStyle name="Comma 18 2 3 4 3 2 2" xfId="47583"/>
    <cellStyle name="Comma 18 2 3 4 3 2 3" xfId="47584"/>
    <cellStyle name="Comma 18 2 3 4 3 3" xfId="47585"/>
    <cellStyle name="Comma 18 2 3 4 3 3 2" xfId="47586"/>
    <cellStyle name="Comma 18 2 3 4 3 3 3" xfId="47587"/>
    <cellStyle name="Comma 18 2 3 4 3 4" xfId="47588"/>
    <cellStyle name="Comma 18 2 3 4 3 4 2" xfId="47589"/>
    <cellStyle name="Comma 18 2 3 4 3 5" xfId="47590"/>
    <cellStyle name="Comma 18 2 3 4 3 6" xfId="47591"/>
    <cellStyle name="Comma 18 2 3 4 4" xfId="47592"/>
    <cellStyle name="Comma 18 2 3 4 4 2" xfId="47593"/>
    <cellStyle name="Comma 18 2 3 4 4 2 2" xfId="47594"/>
    <cellStyle name="Comma 18 2 3 4 4 2 3" xfId="47595"/>
    <cellStyle name="Comma 18 2 3 4 4 3" xfId="47596"/>
    <cellStyle name="Comma 18 2 3 4 4 3 2" xfId="47597"/>
    <cellStyle name="Comma 18 2 3 4 4 4" xfId="47598"/>
    <cellStyle name="Comma 18 2 3 4 4 5" xfId="47599"/>
    <cellStyle name="Comma 18 2 3 4 5" xfId="47600"/>
    <cellStyle name="Comma 18 2 3 4 5 2" xfId="47601"/>
    <cellStyle name="Comma 18 2 3 4 5 3" xfId="47602"/>
    <cellStyle name="Comma 18 2 3 4 6" xfId="47603"/>
    <cellStyle name="Comma 18 2 3 4 6 2" xfId="47604"/>
    <cellStyle name="Comma 18 2 3 4 6 3" xfId="47605"/>
    <cellStyle name="Comma 18 2 3 4 7" xfId="47606"/>
    <cellStyle name="Comma 18 2 3 4 7 2" xfId="47607"/>
    <cellStyle name="Comma 18 2 3 4 8" xfId="47608"/>
    <cellStyle name="Comma 18 2 3 4 9" xfId="47609"/>
    <cellStyle name="Comma 18 2 3 5" xfId="47610"/>
    <cellStyle name="Comma 18 2 3 5 2" xfId="47611"/>
    <cellStyle name="Comma 18 2 3 5 2 2" xfId="47612"/>
    <cellStyle name="Comma 18 2 3 5 2 3" xfId="47613"/>
    <cellStyle name="Comma 18 2 3 5 3" xfId="47614"/>
    <cellStyle name="Comma 18 2 3 5 3 2" xfId="47615"/>
    <cellStyle name="Comma 18 2 3 5 3 3" xfId="47616"/>
    <cellStyle name="Comma 18 2 3 5 4" xfId="47617"/>
    <cellStyle name="Comma 18 2 3 5 4 2" xfId="47618"/>
    <cellStyle name="Comma 18 2 3 5 5" xfId="47619"/>
    <cellStyle name="Comma 18 2 3 5 6" xfId="47620"/>
    <cellStyle name="Comma 18 2 3 6" xfId="47621"/>
    <cellStyle name="Comma 18 2 3 6 2" xfId="47622"/>
    <cellStyle name="Comma 18 2 3 6 2 2" xfId="47623"/>
    <cellStyle name="Comma 18 2 3 6 2 3" xfId="47624"/>
    <cellStyle name="Comma 18 2 3 6 3" xfId="47625"/>
    <cellStyle name="Comma 18 2 3 6 3 2" xfId="47626"/>
    <cellStyle name="Comma 18 2 3 6 3 3" xfId="47627"/>
    <cellStyle name="Comma 18 2 3 6 4" xfId="47628"/>
    <cellStyle name="Comma 18 2 3 6 4 2" xfId="47629"/>
    <cellStyle name="Comma 18 2 3 6 5" xfId="47630"/>
    <cellStyle name="Comma 18 2 3 6 6" xfId="47631"/>
    <cellStyle name="Comma 18 2 3 7" xfId="47632"/>
    <cellStyle name="Comma 18 2 3 7 2" xfId="47633"/>
    <cellStyle name="Comma 18 2 3 7 2 2" xfId="47634"/>
    <cellStyle name="Comma 18 2 3 7 2 3" xfId="47635"/>
    <cellStyle name="Comma 18 2 3 7 3" xfId="47636"/>
    <cellStyle name="Comma 18 2 3 7 3 2" xfId="47637"/>
    <cellStyle name="Comma 18 2 3 7 4" xfId="47638"/>
    <cellStyle name="Comma 18 2 3 7 5" xfId="47639"/>
    <cellStyle name="Comma 18 2 3 8" xfId="47640"/>
    <cellStyle name="Comma 18 2 3 8 2" xfId="47641"/>
    <cellStyle name="Comma 18 2 3 8 3" xfId="47642"/>
    <cellStyle name="Comma 18 2 3 9" xfId="47643"/>
    <cellStyle name="Comma 18 2 3 9 2" xfId="47644"/>
    <cellStyle name="Comma 18 2 3 9 3" xfId="47645"/>
    <cellStyle name="Comma 18 2 4" xfId="47646"/>
    <cellStyle name="Comma 18 2 4 10" xfId="47647"/>
    <cellStyle name="Comma 18 2 4 2" xfId="47648"/>
    <cellStyle name="Comma 18 2 4 2 2" xfId="47649"/>
    <cellStyle name="Comma 18 2 4 2 2 2" xfId="47650"/>
    <cellStyle name="Comma 18 2 4 2 2 2 2" xfId="47651"/>
    <cellStyle name="Comma 18 2 4 2 2 2 3" xfId="47652"/>
    <cellStyle name="Comma 18 2 4 2 2 3" xfId="47653"/>
    <cellStyle name="Comma 18 2 4 2 2 3 2" xfId="47654"/>
    <cellStyle name="Comma 18 2 4 2 2 3 3" xfId="47655"/>
    <cellStyle name="Comma 18 2 4 2 2 4" xfId="47656"/>
    <cellStyle name="Comma 18 2 4 2 2 4 2" xfId="47657"/>
    <cellStyle name="Comma 18 2 4 2 2 5" xfId="47658"/>
    <cellStyle name="Comma 18 2 4 2 2 6" xfId="47659"/>
    <cellStyle name="Comma 18 2 4 2 3" xfId="47660"/>
    <cellStyle name="Comma 18 2 4 2 3 2" xfId="47661"/>
    <cellStyle name="Comma 18 2 4 2 3 2 2" xfId="47662"/>
    <cellStyle name="Comma 18 2 4 2 3 2 3" xfId="47663"/>
    <cellStyle name="Comma 18 2 4 2 3 3" xfId="47664"/>
    <cellStyle name="Comma 18 2 4 2 3 3 2" xfId="47665"/>
    <cellStyle name="Comma 18 2 4 2 3 3 3" xfId="47666"/>
    <cellStyle name="Comma 18 2 4 2 3 4" xfId="47667"/>
    <cellStyle name="Comma 18 2 4 2 3 4 2" xfId="47668"/>
    <cellStyle name="Comma 18 2 4 2 3 5" xfId="47669"/>
    <cellStyle name="Comma 18 2 4 2 3 6" xfId="47670"/>
    <cellStyle name="Comma 18 2 4 2 4" xfId="47671"/>
    <cellStyle name="Comma 18 2 4 2 4 2" xfId="47672"/>
    <cellStyle name="Comma 18 2 4 2 4 2 2" xfId="47673"/>
    <cellStyle name="Comma 18 2 4 2 4 2 3" xfId="47674"/>
    <cellStyle name="Comma 18 2 4 2 4 3" xfId="47675"/>
    <cellStyle name="Comma 18 2 4 2 4 3 2" xfId="47676"/>
    <cellStyle name="Comma 18 2 4 2 4 4" xfId="47677"/>
    <cellStyle name="Comma 18 2 4 2 4 5" xfId="47678"/>
    <cellStyle name="Comma 18 2 4 2 5" xfId="47679"/>
    <cellStyle name="Comma 18 2 4 2 5 2" xfId="47680"/>
    <cellStyle name="Comma 18 2 4 2 5 3" xfId="47681"/>
    <cellStyle name="Comma 18 2 4 2 6" xfId="47682"/>
    <cellStyle name="Comma 18 2 4 2 6 2" xfId="47683"/>
    <cellStyle name="Comma 18 2 4 2 6 3" xfId="47684"/>
    <cellStyle name="Comma 18 2 4 2 7" xfId="47685"/>
    <cellStyle name="Comma 18 2 4 2 7 2" xfId="47686"/>
    <cellStyle name="Comma 18 2 4 2 8" xfId="47687"/>
    <cellStyle name="Comma 18 2 4 2 9" xfId="47688"/>
    <cellStyle name="Comma 18 2 4 3" xfId="47689"/>
    <cellStyle name="Comma 18 2 4 3 2" xfId="47690"/>
    <cellStyle name="Comma 18 2 4 3 2 2" xfId="47691"/>
    <cellStyle name="Comma 18 2 4 3 2 3" xfId="47692"/>
    <cellStyle name="Comma 18 2 4 3 3" xfId="47693"/>
    <cellStyle name="Comma 18 2 4 3 3 2" xfId="47694"/>
    <cellStyle name="Comma 18 2 4 3 3 3" xfId="47695"/>
    <cellStyle name="Comma 18 2 4 3 4" xfId="47696"/>
    <cellStyle name="Comma 18 2 4 3 4 2" xfId="47697"/>
    <cellStyle name="Comma 18 2 4 3 5" xfId="47698"/>
    <cellStyle name="Comma 18 2 4 3 6" xfId="47699"/>
    <cellStyle name="Comma 18 2 4 4" xfId="47700"/>
    <cellStyle name="Comma 18 2 4 4 2" xfId="47701"/>
    <cellStyle name="Comma 18 2 4 4 2 2" xfId="47702"/>
    <cellStyle name="Comma 18 2 4 4 2 3" xfId="47703"/>
    <cellStyle name="Comma 18 2 4 4 3" xfId="47704"/>
    <cellStyle name="Comma 18 2 4 4 3 2" xfId="47705"/>
    <cellStyle name="Comma 18 2 4 4 3 3" xfId="47706"/>
    <cellStyle name="Comma 18 2 4 4 4" xfId="47707"/>
    <cellStyle name="Comma 18 2 4 4 4 2" xfId="47708"/>
    <cellStyle name="Comma 18 2 4 4 5" xfId="47709"/>
    <cellStyle name="Comma 18 2 4 4 6" xfId="47710"/>
    <cellStyle name="Comma 18 2 4 5" xfId="47711"/>
    <cellStyle name="Comma 18 2 4 5 2" xfId="47712"/>
    <cellStyle name="Comma 18 2 4 5 2 2" xfId="47713"/>
    <cellStyle name="Comma 18 2 4 5 2 3" xfId="47714"/>
    <cellStyle name="Comma 18 2 4 5 3" xfId="47715"/>
    <cellStyle name="Comma 18 2 4 5 3 2" xfId="47716"/>
    <cellStyle name="Comma 18 2 4 5 4" xfId="47717"/>
    <cellStyle name="Comma 18 2 4 5 5" xfId="47718"/>
    <cellStyle name="Comma 18 2 4 6" xfId="47719"/>
    <cellStyle name="Comma 18 2 4 6 2" xfId="47720"/>
    <cellStyle name="Comma 18 2 4 6 3" xfId="47721"/>
    <cellStyle name="Comma 18 2 4 7" xfId="47722"/>
    <cellStyle name="Comma 18 2 4 7 2" xfId="47723"/>
    <cellStyle name="Comma 18 2 4 7 3" xfId="47724"/>
    <cellStyle name="Comma 18 2 4 8" xfId="47725"/>
    <cellStyle name="Comma 18 2 4 8 2" xfId="47726"/>
    <cellStyle name="Comma 18 2 4 9" xfId="47727"/>
    <cellStyle name="Comma 18 2 5" xfId="47728"/>
    <cellStyle name="Comma 18 2 5 2" xfId="47729"/>
    <cellStyle name="Comma 18 2 5 2 2" xfId="47730"/>
    <cellStyle name="Comma 18 2 5 2 2 2" xfId="47731"/>
    <cellStyle name="Comma 18 2 5 2 2 3" xfId="47732"/>
    <cellStyle name="Comma 18 2 5 2 3" xfId="47733"/>
    <cellStyle name="Comma 18 2 5 2 3 2" xfId="47734"/>
    <cellStyle name="Comma 18 2 5 2 3 3" xfId="47735"/>
    <cellStyle name="Comma 18 2 5 2 4" xfId="47736"/>
    <cellStyle name="Comma 18 2 5 2 4 2" xfId="47737"/>
    <cellStyle name="Comma 18 2 5 2 5" xfId="47738"/>
    <cellStyle name="Comma 18 2 5 2 6" xfId="47739"/>
    <cellStyle name="Comma 18 2 5 3" xfId="47740"/>
    <cellStyle name="Comma 18 2 5 3 2" xfId="47741"/>
    <cellStyle name="Comma 18 2 5 3 2 2" xfId="47742"/>
    <cellStyle name="Comma 18 2 5 3 2 3" xfId="47743"/>
    <cellStyle name="Comma 18 2 5 3 3" xfId="47744"/>
    <cellStyle name="Comma 18 2 5 3 3 2" xfId="47745"/>
    <cellStyle name="Comma 18 2 5 3 3 3" xfId="47746"/>
    <cellStyle name="Comma 18 2 5 3 4" xfId="47747"/>
    <cellStyle name="Comma 18 2 5 3 4 2" xfId="47748"/>
    <cellStyle name="Comma 18 2 5 3 5" xfId="47749"/>
    <cellStyle name="Comma 18 2 5 3 6" xfId="47750"/>
    <cellStyle name="Comma 18 2 5 4" xfId="47751"/>
    <cellStyle name="Comma 18 2 5 4 2" xfId="47752"/>
    <cellStyle name="Comma 18 2 5 4 2 2" xfId="47753"/>
    <cellStyle name="Comma 18 2 5 4 2 3" xfId="47754"/>
    <cellStyle name="Comma 18 2 5 4 3" xfId="47755"/>
    <cellStyle name="Comma 18 2 5 4 3 2" xfId="47756"/>
    <cellStyle name="Comma 18 2 5 4 4" xfId="47757"/>
    <cellStyle name="Comma 18 2 5 4 5" xfId="47758"/>
    <cellStyle name="Comma 18 2 5 5" xfId="47759"/>
    <cellStyle name="Comma 18 2 5 5 2" xfId="47760"/>
    <cellStyle name="Comma 18 2 5 5 3" xfId="47761"/>
    <cellStyle name="Comma 18 2 5 6" xfId="47762"/>
    <cellStyle name="Comma 18 2 5 6 2" xfId="47763"/>
    <cellStyle name="Comma 18 2 5 6 3" xfId="47764"/>
    <cellStyle name="Comma 18 2 5 7" xfId="47765"/>
    <cellStyle name="Comma 18 2 5 7 2" xfId="47766"/>
    <cellStyle name="Comma 18 2 5 8" xfId="47767"/>
    <cellStyle name="Comma 18 2 5 9" xfId="47768"/>
    <cellStyle name="Comma 18 2 6" xfId="47769"/>
    <cellStyle name="Comma 18 2 6 2" xfId="47770"/>
    <cellStyle name="Comma 18 2 6 2 2" xfId="47771"/>
    <cellStyle name="Comma 18 2 6 2 2 2" xfId="47772"/>
    <cellStyle name="Comma 18 2 6 2 2 3" xfId="47773"/>
    <cellStyle name="Comma 18 2 6 2 3" xfId="47774"/>
    <cellStyle name="Comma 18 2 6 2 3 2" xfId="47775"/>
    <cellStyle name="Comma 18 2 6 2 3 3" xfId="47776"/>
    <cellStyle name="Comma 18 2 6 2 4" xfId="47777"/>
    <cellStyle name="Comma 18 2 6 2 4 2" xfId="47778"/>
    <cellStyle name="Comma 18 2 6 2 5" xfId="47779"/>
    <cellStyle name="Comma 18 2 6 2 6" xfId="47780"/>
    <cellStyle name="Comma 18 2 6 3" xfId="47781"/>
    <cellStyle name="Comma 18 2 6 3 2" xfId="47782"/>
    <cellStyle name="Comma 18 2 6 3 2 2" xfId="47783"/>
    <cellStyle name="Comma 18 2 6 3 2 3" xfId="47784"/>
    <cellStyle name="Comma 18 2 6 3 3" xfId="47785"/>
    <cellStyle name="Comma 18 2 6 3 3 2" xfId="47786"/>
    <cellStyle name="Comma 18 2 6 3 3 3" xfId="47787"/>
    <cellStyle name="Comma 18 2 6 3 4" xfId="47788"/>
    <cellStyle name="Comma 18 2 6 3 4 2" xfId="47789"/>
    <cellStyle name="Comma 18 2 6 3 5" xfId="47790"/>
    <cellStyle name="Comma 18 2 6 3 6" xfId="47791"/>
    <cellStyle name="Comma 18 2 6 4" xfId="47792"/>
    <cellStyle name="Comma 18 2 6 4 2" xfId="47793"/>
    <cellStyle name="Comma 18 2 6 4 2 2" xfId="47794"/>
    <cellStyle name="Comma 18 2 6 4 2 3" xfId="47795"/>
    <cellStyle name="Comma 18 2 6 4 3" xfId="47796"/>
    <cellStyle name="Comma 18 2 6 4 3 2" xfId="47797"/>
    <cellStyle name="Comma 18 2 6 4 4" xfId="47798"/>
    <cellStyle name="Comma 18 2 6 4 5" xfId="47799"/>
    <cellStyle name="Comma 18 2 6 5" xfId="47800"/>
    <cellStyle name="Comma 18 2 6 5 2" xfId="47801"/>
    <cellStyle name="Comma 18 2 6 5 3" xfId="47802"/>
    <cellStyle name="Comma 18 2 6 6" xfId="47803"/>
    <cellStyle name="Comma 18 2 6 6 2" xfId="47804"/>
    <cellStyle name="Comma 18 2 6 6 3" xfId="47805"/>
    <cellStyle name="Comma 18 2 6 7" xfId="47806"/>
    <cellStyle name="Comma 18 2 6 7 2" xfId="47807"/>
    <cellStyle name="Comma 18 2 6 8" xfId="47808"/>
    <cellStyle name="Comma 18 2 6 9" xfId="47809"/>
    <cellStyle name="Comma 18 2 7" xfId="47810"/>
    <cellStyle name="Comma 18 2 7 2" xfId="47811"/>
    <cellStyle name="Comma 18 2 7 2 2" xfId="47812"/>
    <cellStyle name="Comma 18 2 7 2 3" xfId="47813"/>
    <cellStyle name="Comma 18 2 7 3" xfId="47814"/>
    <cellStyle name="Comma 18 2 7 3 2" xfId="47815"/>
    <cellStyle name="Comma 18 2 7 3 3" xfId="47816"/>
    <cellStyle name="Comma 18 2 7 4" xfId="47817"/>
    <cellStyle name="Comma 18 2 7 4 2" xfId="47818"/>
    <cellStyle name="Comma 18 2 7 5" xfId="47819"/>
    <cellStyle name="Comma 18 2 7 6" xfId="47820"/>
    <cellStyle name="Comma 18 2 8" xfId="47821"/>
    <cellStyle name="Comma 18 2 8 2" xfId="47822"/>
    <cellStyle name="Comma 18 2 8 2 2" xfId="47823"/>
    <cellStyle name="Comma 18 2 8 2 3" xfId="47824"/>
    <cellStyle name="Comma 18 2 8 3" xfId="47825"/>
    <cellStyle name="Comma 18 2 8 3 2" xfId="47826"/>
    <cellStyle name="Comma 18 2 8 3 3" xfId="47827"/>
    <cellStyle name="Comma 18 2 8 4" xfId="47828"/>
    <cellStyle name="Comma 18 2 8 4 2" xfId="47829"/>
    <cellStyle name="Comma 18 2 8 5" xfId="47830"/>
    <cellStyle name="Comma 18 2 8 6" xfId="47831"/>
    <cellStyle name="Comma 18 2 9" xfId="47832"/>
    <cellStyle name="Comma 18 2 9 2" xfId="47833"/>
    <cellStyle name="Comma 18 2 9 2 2" xfId="47834"/>
    <cellStyle name="Comma 18 2 9 2 3" xfId="47835"/>
    <cellStyle name="Comma 18 2 9 3" xfId="47836"/>
    <cellStyle name="Comma 18 2 9 3 2" xfId="47837"/>
    <cellStyle name="Comma 18 2 9 4" xfId="47838"/>
    <cellStyle name="Comma 18 2 9 5" xfId="47839"/>
    <cellStyle name="Comma 18 3" xfId="9476"/>
    <cellStyle name="Comma 18 3 10" xfId="47840"/>
    <cellStyle name="Comma 18 3 10 2" xfId="47841"/>
    <cellStyle name="Comma 18 3 10 3" xfId="47842"/>
    <cellStyle name="Comma 18 3 11" xfId="47843"/>
    <cellStyle name="Comma 18 3 11 2" xfId="47844"/>
    <cellStyle name="Comma 18 3 12" xfId="47845"/>
    <cellStyle name="Comma 18 3 13" xfId="47846"/>
    <cellStyle name="Comma 18 3 2" xfId="47847"/>
    <cellStyle name="Comma 18 3 2 10" xfId="47848"/>
    <cellStyle name="Comma 18 3 2 10 2" xfId="47849"/>
    <cellStyle name="Comma 18 3 2 11" xfId="47850"/>
    <cellStyle name="Comma 18 3 2 12" xfId="47851"/>
    <cellStyle name="Comma 18 3 2 2" xfId="47852"/>
    <cellStyle name="Comma 18 3 2 2 10" xfId="47853"/>
    <cellStyle name="Comma 18 3 2 2 2" xfId="47854"/>
    <cellStyle name="Comma 18 3 2 2 2 2" xfId="47855"/>
    <cellStyle name="Comma 18 3 2 2 2 2 2" xfId="47856"/>
    <cellStyle name="Comma 18 3 2 2 2 2 2 2" xfId="47857"/>
    <cellStyle name="Comma 18 3 2 2 2 2 2 3" xfId="47858"/>
    <cellStyle name="Comma 18 3 2 2 2 2 3" xfId="47859"/>
    <cellStyle name="Comma 18 3 2 2 2 2 3 2" xfId="47860"/>
    <cellStyle name="Comma 18 3 2 2 2 2 3 3" xfId="47861"/>
    <cellStyle name="Comma 18 3 2 2 2 2 4" xfId="47862"/>
    <cellStyle name="Comma 18 3 2 2 2 2 4 2" xfId="47863"/>
    <cellStyle name="Comma 18 3 2 2 2 2 5" xfId="47864"/>
    <cellStyle name="Comma 18 3 2 2 2 2 6" xfId="47865"/>
    <cellStyle name="Comma 18 3 2 2 2 3" xfId="47866"/>
    <cellStyle name="Comma 18 3 2 2 2 3 2" xfId="47867"/>
    <cellStyle name="Comma 18 3 2 2 2 3 2 2" xfId="47868"/>
    <cellStyle name="Comma 18 3 2 2 2 3 2 3" xfId="47869"/>
    <cellStyle name="Comma 18 3 2 2 2 3 3" xfId="47870"/>
    <cellStyle name="Comma 18 3 2 2 2 3 3 2" xfId="47871"/>
    <cellStyle name="Comma 18 3 2 2 2 3 3 3" xfId="47872"/>
    <cellStyle name="Comma 18 3 2 2 2 3 4" xfId="47873"/>
    <cellStyle name="Comma 18 3 2 2 2 3 4 2" xfId="47874"/>
    <cellStyle name="Comma 18 3 2 2 2 3 5" xfId="47875"/>
    <cellStyle name="Comma 18 3 2 2 2 3 6" xfId="47876"/>
    <cellStyle name="Comma 18 3 2 2 2 4" xfId="47877"/>
    <cellStyle name="Comma 18 3 2 2 2 4 2" xfId="47878"/>
    <cellStyle name="Comma 18 3 2 2 2 4 2 2" xfId="47879"/>
    <cellStyle name="Comma 18 3 2 2 2 4 2 3" xfId="47880"/>
    <cellStyle name="Comma 18 3 2 2 2 4 3" xfId="47881"/>
    <cellStyle name="Comma 18 3 2 2 2 4 3 2" xfId="47882"/>
    <cellStyle name="Comma 18 3 2 2 2 4 4" xfId="47883"/>
    <cellStyle name="Comma 18 3 2 2 2 4 5" xfId="47884"/>
    <cellStyle name="Comma 18 3 2 2 2 5" xfId="47885"/>
    <cellStyle name="Comma 18 3 2 2 2 5 2" xfId="47886"/>
    <cellStyle name="Comma 18 3 2 2 2 5 3" xfId="47887"/>
    <cellStyle name="Comma 18 3 2 2 2 6" xfId="47888"/>
    <cellStyle name="Comma 18 3 2 2 2 6 2" xfId="47889"/>
    <cellStyle name="Comma 18 3 2 2 2 6 3" xfId="47890"/>
    <cellStyle name="Comma 18 3 2 2 2 7" xfId="47891"/>
    <cellStyle name="Comma 18 3 2 2 2 7 2" xfId="47892"/>
    <cellStyle name="Comma 18 3 2 2 2 8" xfId="47893"/>
    <cellStyle name="Comma 18 3 2 2 2 9" xfId="47894"/>
    <cellStyle name="Comma 18 3 2 2 3" xfId="47895"/>
    <cellStyle name="Comma 18 3 2 2 3 2" xfId="47896"/>
    <cellStyle name="Comma 18 3 2 2 3 2 2" xfId="47897"/>
    <cellStyle name="Comma 18 3 2 2 3 2 3" xfId="47898"/>
    <cellStyle name="Comma 18 3 2 2 3 3" xfId="47899"/>
    <cellStyle name="Comma 18 3 2 2 3 3 2" xfId="47900"/>
    <cellStyle name="Comma 18 3 2 2 3 3 3" xfId="47901"/>
    <cellStyle name="Comma 18 3 2 2 3 4" xfId="47902"/>
    <cellStyle name="Comma 18 3 2 2 3 4 2" xfId="47903"/>
    <cellStyle name="Comma 18 3 2 2 3 5" xfId="47904"/>
    <cellStyle name="Comma 18 3 2 2 3 6" xfId="47905"/>
    <cellStyle name="Comma 18 3 2 2 4" xfId="47906"/>
    <cellStyle name="Comma 18 3 2 2 4 2" xfId="47907"/>
    <cellStyle name="Comma 18 3 2 2 4 2 2" xfId="47908"/>
    <cellStyle name="Comma 18 3 2 2 4 2 3" xfId="47909"/>
    <cellStyle name="Comma 18 3 2 2 4 3" xfId="47910"/>
    <cellStyle name="Comma 18 3 2 2 4 3 2" xfId="47911"/>
    <cellStyle name="Comma 18 3 2 2 4 3 3" xfId="47912"/>
    <cellStyle name="Comma 18 3 2 2 4 4" xfId="47913"/>
    <cellStyle name="Comma 18 3 2 2 4 4 2" xfId="47914"/>
    <cellStyle name="Comma 18 3 2 2 4 5" xfId="47915"/>
    <cellStyle name="Comma 18 3 2 2 4 6" xfId="47916"/>
    <cellStyle name="Comma 18 3 2 2 5" xfId="47917"/>
    <cellStyle name="Comma 18 3 2 2 5 2" xfId="47918"/>
    <cellStyle name="Comma 18 3 2 2 5 2 2" xfId="47919"/>
    <cellStyle name="Comma 18 3 2 2 5 2 3" xfId="47920"/>
    <cellStyle name="Comma 18 3 2 2 5 3" xfId="47921"/>
    <cellStyle name="Comma 18 3 2 2 5 3 2" xfId="47922"/>
    <cellStyle name="Comma 18 3 2 2 5 4" xfId="47923"/>
    <cellStyle name="Comma 18 3 2 2 5 5" xfId="47924"/>
    <cellStyle name="Comma 18 3 2 2 6" xfId="47925"/>
    <cellStyle name="Comma 18 3 2 2 6 2" xfId="47926"/>
    <cellStyle name="Comma 18 3 2 2 6 3" xfId="47927"/>
    <cellStyle name="Comma 18 3 2 2 7" xfId="47928"/>
    <cellStyle name="Comma 18 3 2 2 7 2" xfId="47929"/>
    <cellStyle name="Comma 18 3 2 2 7 3" xfId="47930"/>
    <cellStyle name="Comma 18 3 2 2 8" xfId="47931"/>
    <cellStyle name="Comma 18 3 2 2 8 2" xfId="47932"/>
    <cellStyle name="Comma 18 3 2 2 9" xfId="47933"/>
    <cellStyle name="Comma 18 3 2 3" xfId="47934"/>
    <cellStyle name="Comma 18 3 2 3 2" xfId="47935"/>
    <cellStyle name="Comma 18 3 2 3 2 2" xfId="47936"/>
    <cellStyle name="Comma 18 3 2 3 2 2 2" xfId="47937"/>
    <cellStyle name="Comma 18 3 2 3 2 2 3" xfId="47938"/>
    <cellStyle name="Comma 18 3 2 3 2 3" xfId="47939"/>
    <cellStyle name="Comma 18 3 2 3 2 3 2" xfId="47940"/>
    <cellStyle name="Comma 18 3 2 3 2 3 3" xfId="47941"/>
    <cellStyle name="Comma 18 3 2 3 2 4" xfId="47942"/>
    <cellStyle name="Comma 18 3 2 3 2 4 2" xfId="47943"/>
    <cellStyle name="Comma 18 3 2 3 2 5" xfId="47944"/>
    <cellStyle name="Comma 18 3 2 3 2 6" xfId="47945"/>
    <cellStyle name="Comma 18 3 2 3 3" xfId="47946"/>
    <cellStyle name="Comma 18 3 2 3 3 2" xfId="47947"/>
    <cellStyle name="Comma 18 3 2 3 3 2 2" xfId="47948"/>
    <cellStyle name="Comma 18 3 2 3 3 2 3" xfId="47949"/>
    <cellStyle name="Comma 18 3 2 3 3 3" xfId="47950"/>
    <cellStyle name="Comma 18 3 2 3 3 3 2" xfId="47951"/>
    <cellStyle name="Comma 18 3 2 3 3 3 3" xfId="47952"/>
    <cellStyle name="Comma 18 3 2 3 3 4" xfId="47953"/>
    <cellStyle name="Comma 18 3 2 3 3 4 2" xfId="47954"/>
    <cellStyle name="Comma 18 3 2 3 3 5" xfId="47955"/>
    <cellStyle name="Comma 18 3 2 3 3 6" xfId="47956"/>
    <cellStyle name="Comma 18 3 2 3 4" xfId="47957"/>
    <cellStyle name="Comma 18 3 2 3 4 2" xfId="47958"/>
    <cellStyle name="Comma 18 3 2 3 4 2 2" xfId="47959"/>
    <cellStyle name="Comma 18 3 2 3 4 2 3" xfId="47960"/>
    <cellStyle name="Comma 18 3 2 3 4 3" xfId="47961"/>
    <cellStyle name="Comma 18 3 2 3 4 3 2" xfId="47962"/>
    <cellStyle name="Comma 18 3 2 3 4 4" xfId="47963"/>
    <cellStyle name="Comma 18 3 2 3 4 5" xfId="47964"/>
    <cellStyle name="Comma 18 3 2 3 5" xfId="47965"/>
    <cellStyle name="Comma 18 3 2 3 5 2" xfId="47966"/>
    <cellStyle name="Comma 18 3 2 3 5 3" xfId="47967"/>
    <cellStyle name="Comma 18 3 2 3 6" xfId="47968"/>
    <cellStyle name="Comma 18 3 2 3 6 2" xfId="47969"/>
    <cellStyle name="Comma 18 3 2 3 6 3" xfId="47970"/>
    <cellStyle name="Comma 18 3 2 3 7" xfId="47971"/>
    <cellStyle name="Comma 18 3 2 3 7 2" xfId="47972"/>
    <cellStyle name="Comma 18 3 2 3 8" xfId="47973"/>
    <cellStyle name="Comma 18 3 2 3 9" xfId="47974"/>
    <cellStyle name="Comma 18 3 2 4" xfId="47975"/>
    <cellStyle name="Comma 18 3 2 4 2" xfId="47976"/>
    <cellStyle name="Comma 18 3 2 4 2 2" xfId="47977"/>
    <cellStyle name="Comma 18 3 2 4 2 2 2" xfId="47978"/>
    <cellStyle name="Comma 18 3 2 4 2 2 3" xfId="47979"/>
    <cellStyle name="Comma 18 3 2 4 2 3" xfId="47980"/>
    <cellStyle name="Comma 18 3 2 4 2 3 2" xfId="47981"/>
    <cellStyle name="Comma 18 3 2 4 2 3 3" xfId="47982"/>
    <cellStyle name="Comma 18 3 2 4 2 4" xfId="47983"/>
    <cellStyle name="Comma 18 3 2 4 2 4 2" xfId="47984"/>
    <cellStyle name="Comma 18 3 2 4 2 5" xfId="47985"/>
    <cellStyle name="Comma 18 3 2 4 2 6" xfId="47986"/>
    <cellStyle name="Comma 18 3 2 4 3" xfId="47987"/>
    <cellStyle name="Comma 18 3 2 4 3 2" xfId="47988"/>
    <cellStyle name="Comma 18 3 2 4 3 2 2" xfId="47989"/>
    <cellStyle name="Comma 18 3 2 4 3 2 3" xfId="47990"/>
    <cellStyle name="Comma 18 3 2 4 3 3" xfId="47991"/>
    <cellStyle name="Comma 18 3 2 4 3 3 2" xfId="47992"/>
    <cellStyle name="Comma 18 3 2 4 3 3 3" xfId="47993"/>
    <cellStyle name="Comma 18 3 2 4 3 4" xfId="47994"/>
    <cellStyle name="Comma 18 3 2 4 3 4 2" xfId="47995"/>
    <cellStyle name="Comma 18 3 2 4 3 5" xfId="47996"/>
    <cellStyle name="Comma 18 3 2 4 3 6" xfId="47997"/>
    <cellStyle name="Comma 18 3 2 4 4" xfId="47998"/>
    <cellStyle name="Comma 18 3 2 4 4 2" xfId="47999"/>
    <cellStyle name="Comma 18 3 2 4 4 2 2" xfId="48000"/>
    <cellStyle name="Comma 18 3 2 4 4 2 3" xfId="48001"/>
    <cellStyle name="Comma 18 3 2 4 4 3" xfId="48002"/>
    <cellStyle name="Comma 18 3 2 4 4 3 2" xfId="48003"/>
    <cellStyle name="Comma 18 3 2 4 4 4" xfId="48004"/>
    <cellStyle name="Comma 18 3 2 4 4 5" xfId="48005"/>
    <cellStyle name="Comma 18 3 2 4 5" xfId="48006"/>
    <cellStyle name="Comma 18 3 2 4 5 2" xfId="48007"/>
    <cellStyle name="Comma 18 3 2 4 5 3" xfId="48008"/>
    <cellStyle name="Comma 18 3 2 4 6" xfId="48009"/>
    <cellStyle name="Comma 18 3 2 4 6 2" xfId="48010"/>
    <cellStyle name="Comma 18 3 2 4 6 3" xfId="48011"/>
    <cellStyle name="Comma 18 3 2 4 7" xfId="48012"/>
    <cellStyle name="Comma 18 3 2 4 7 2" xfId="48013"/>
    <cellStyle name="Comma 18 3 2 4 8" xfId="48014"/>
    <cellStyle name="Comma 18 3 2 4 9" xfId="48015"/>
    <cellStyle name="Comma 18 3 2 5" xfId="48016"/>
    <cellStyle name="Comma 18 3 2 5 2" xfId="48017"/>
    <cellStyle name="Comma 18 3 2 5 2 2" xfId="48018"/>
    <cellStyle name="Comma 18 3 2 5 2 3" xfId="48019"/>
    <cellStyle name="Comma 18 3 2 5 3" xfId="48020"/>
    <cellStyle name="Comma 18 3 2 5 3 2" xfId="48021"/>
    <cellStyle name="Comma 18 3 2 5 3 3" xfId="48022"/>
    <cellStyle name="Comma 18 3 2 5 4" xfId="48023"/>
    <cellStyle name="Comma 18 3 2 5 4 2" xfId="48024"/>
    <cellStyle name="Comma 18 3 2 5 5" xfId="48025"/>
    <cellStyle name="Comma 18 3 2 5 6" xfId="48026"/>
    <cellStyle name="Comma 18 3 2 6" xfId="48027"/>
    <cellStyle name="Comma 18 3 2 6 2" xfId="48028"/>
    <cellStyle name="Comma 18 3 2 6 2 2" xfId="48029"/>
    <cellStyle name="Comma 18 3 2 6 2 3" xfId="48030"/>
    <cellStyle name="Comma 18 3 2 6 3" xfId="48031"/>
    <cellStyle name="Comma 18 3 2 6 3 2" xfId="48032"/>
    <cellStyle name="Comma 18 3 2 6 3 3" xfId="48033"/>
    <cellStyle name="Comma 18 3 2 6 4" xfId="48034"/>
    <cellStyle name="Comma 18 3 2 6 4 2" xfId="48035"/>
    <cellStyle name="Comma 18 3 2 6 5" xfId="48036"/>
    <cellStyle name="Comma 18 3 2 6 6" xfId="48037"/>
    <cellStyle name="Comma 18 3 2 7" xfId="48038"/>
    <cellStyle name="Comma 18 3 2 7 2" xfId="48039"/>
    <cellStyle name="Comma 18 3 2 7 2 2" xfId="48040"/>
    <cellStyle name="Comma 18 3 2 7 2 3" xfId="48041"/>
    <cellStyle name="Comma 18 3 2 7 3" xfId="48042"/>
    <cellStyle name="Comma 18 3 2 7 3 2" xfId="48043"/>
    <cellStyle name="Comma 18 3 2 7 4" xfId="48044"/>
    <cellStyle name="Comma 18 3 2 7 5" xfId="48045"/>
    <cellStyle name="Comma 18 3 2 8" xfId="48046"/>
    <cellStyle name="Comma 18 3 2 8 2" xfId="48047"/>
    <cellStyle name="Comma 18 3 2 8 3" xfId="48048"/>
    <cellStyle name="Comma 18 3 2 9" xfId="48049"/>
    <cellStyle name="Comma 18 3 2 9 2" xfId="48050"/>
    <cellStyle name="Comma 18 3 2 9 3" xfId="48051"/>
    <cellStyle name="Comma 18 3 3" xfId="48052"/>
    <cellStyle name="Comma 18 3 3 10" xfId="48053"/>
    <cellStyle name="Comma 18 3 3 2" xfId="48054"/>
    <cellStyle name="Comma 18 3 3 2 2" xfId="48055"/>
    <cellStyle name="Comma 18 3 3 2 2 2" xfId="48056"/>
    <cellStyle name="Comma 18 3 3 2 2 2 2" xfId="48057"/>
    <cellStyle name="Comma 18 3 3 2 2 2 3" xfId="48058"/>
    <cellStyle name="Comma 18 3 3 2 2 3" xfId="48059"/>
    <cellStyle name="Comma 18 3 3 2 2 3 2" xfId="48060"/>
    <cellStyle name="Comma 18 3 3 2 2 3 3" xfId="48061"/>
    <cellStyle name="Comma 18 3 3 2 2 4" xfId="48062"/>
    <cellStyle name="Comma 18 3 3 2 2 4 2" xfId="48063"/>
    <cellStyle name="Comma 18 3 3 2 2 5" xfId="48064"/>
    <cellStyle name="Comma 18 3 3 2 2 6" xfId="48065"/>
    <cellStyle name="Comma 18 3 3 2 3" xfId="48066"/>
    <cellStyle name="Comma 18 3 3 2 3 2" xfId="48067"/>
    <cellStyle name="Comma 18 3 3 2 3 2 2" xfId="48068"/>
    <cellStyle name="Comma 18 3 3 2 3 2 3" xfId="48069"/>
    <cellStyle name="Comma 18 3 3 2 3 3" xfId="48070"/>
    <cellStyle name="Comma 18 3 3 2 3 3 2" xfId="48071"/>
    <cellStyle name="Comma 18 3 3 2 3 3 3" xfId="48072"/>
    <cellStyle name="Comma 18 3 3 2 3 4" xfId="48073"/>
    <cellStyle name="Comma 18 3 3 2 3 4 2" xfId="48074"/>
    <cellStyle name="Comma 18 3 3 2 3 5" xfId="48075"/>
    <cellStyle name="Comma 18 3 3 2 3 6" xfId="48076"/>
    <cellStyle name="Comma 18 3 3 2 4" xfId="48077"/>
    <cellStyle name="Comma 18 3 3 2 4 2" xfId="48078"/>
    <cellStyle name="Comma 18 3 3 2 4 2 2" xfId="48079"/>
    <cellStyle name="Comma 18 3 3 2 4 2 3" xfId="48080"/>
    <cellStyle name="Comma 18 3 3 2 4 3" xfId="48081"/>
    <cellStyle name="Comma 18 3 3 2 4 3 2" xfId="48082"/>
    <cellStyle name="Comma 18 3 3 2 4 4" xfId="48083"/>
    <cellStyle name="Comma 18 3 3 2 4 5" xfId="48084"/>
    <cellStyle name="Comma 18 3 3 2 5" xfId="48085"/>
    <cellStyle name="Comma 18 3 3 2 5 2" xfId="48086"/>
    <cellStyle name="Comma 18 3 3 2 5 3" xfId="48087"/>
    <cellStyle name="Comma 18 3 3 2 6" xfId="48088"/>
    <cellStyle name="Comma 18 3 3 2 6 2" xfId="48089"/>
    <cellStyle name="Comma 18 3 3 2 6 3" xfId="48090"/>
    <cellStyle name="Comma 18 3 3 2 7" xfId="48091"/>
    <cellStyle name="Comma 18 3 3 2 7 2" xfId="48092"/>
    <cellStyle name="Comma 18 3 3 2 8" xfId="48093"/>
    <cellStyle name="Comma 18 3 3 2 9" xfId="48094"/>
    <cellStyle name="Comma 18 3 3 3" xfId="48095"/>
    <cellStyle name="Comma 18 3 3 3 2" xfId="48096"/>
    <cellStyle name="Comma 18 3 3 3 2 2" xfId="48097"/>
    <cellStyle name="Comma 18 3 3 3 2 3" xfId="48098"/>
    <cellStyle name="Comma 18 3 3 3 3" xfId="48099"/>
    <cellStyle name="Comma 18 3 3 3 3 2" xfId="48100"/>
    <cellStyle name="Comma 18 3 3 3 3 3" xfId="48101"/>
    <cellStyle name="Comma 18 3 3 3 4" xfId="48102"/>
    <cellStyle name="Comma 18 3 3 3 4 2" xfId="48103"/>
    <cellStyle name="Comma 18 3 3 3 5" xfId="48104"/>
    <cellStyle name="Comma 18 3 3 3 6" xfId="48105"/>
    <cellStyle name="Comma 18 3 3 4" xfId="48106"/>
    <cellStyle name="Comma 18 3 3 4 2" xfId="48107"/>
    <cellStyle name="Comma 18 3 3 4 2 2" xfId="48108"/>
    <cellStyle name="Comma 18 3 3 4 2 3" xfId="48109"/>
    <cellStyle name="Comma 18 3 3 4 3" xfId="48110"/>
    <cellStyle name="Comma 18 3 3 4 3 2" xfId="48111"/>
    <cellStyle name="Comma 18 3 3 4 3 3" xfId="48112"/>
    <cellStyle name="Comma 18 3 3 4 4" xfId="48113"/>
    <cellStyle name="Comma 18 3 3 4 4 2" xfId="48114"/>
    <cellStyle name="Comma 18 3 3 4 5" xfId="48115"/>
    <cellStyle name="Comma 18 3 3 4 6" xfId="48116"/>
    <cellStyle name="Comma 18 3 3 5" xfId="48117"/>
    <cellStyle name="Comma 18 3 3 5 2" xfId="48118"/>
    <cellStyle name="Comma 18 3 3 5 2 2" xfId="48119"/>
    <cellStyle name="Comma 18 3 3 5 2 3" xfId="48120"/>
    <cellStyle name="Comma 18 3 3 5 3" xfId="48121"/>
    <cellStyle name="Comma 18 3 3 5 3 2" xfId="48122"/>
    <cellStyle name="Comma 18 3 3 5 4" xfId="48123"/>
    <cellStyle name="Comma 18 3 3 5 5" xfId="48124"/>
    <cellStyle name="Comma 18 3 3 6" xfId="48125"/>
    <cellStyle name="Comma 18 3 3 6 2" xfId="48126"/>
    <cellStyle name="Comma 18 3 3 6 3" xfId="48127"/>
    <cellStyle name="Comma 18 3 3 7" xfId="48128"/>
    <cellStyle name="Comma 18 3 3 7 2" xfId="48129"/>
    <cellStyle name="Comma 18 3 3 7 3" xfId="48130"/>
    <cellStyle name="Comma 18 3 3 8" xfId="48131"/>
    <cellStyle name="Comma 18 3 3 8 2" xfId="48132"/>
    <cellStyle name="Comma 18 3 3 9" xfId="48133"/>
    <cellStyle name="Comma 18 3 4" xfId="48134"/>
    <cellStyle name="Comma 18 3 4 2" xfId="48135"/>
    <cellStyle name="Comma 18 3 4 2 2" xfId="48136"/>
    <cellStyle name="Comma 18 3 4 2 2 2" xfId="48137"/>
    <cellStyle name="Comma 18 3 4 2 2 3" xfId="48138"/>
    <cellStyle name="Comma 18 3 4 2 3" xfId="48139"/>
    <cellStyle name="Comma 18 3 4 2 3 2" xfId="48140"/>
    <cellStyle name="Comma 18 3 4 2 3 3" xfId="48141"/>
    <cellStyle name="Comma 18 3 4 2 4" xfId="48142"/>
    <cellStyle name="Comma 18 3 4 2 4 2" xfId="48143"/>
    <cellStyle name="Comma 18 3 4 2 5" xfId="48144"/>
    <cellStyle name="Comma 18 3 4 2 6" xfId="48145"/>
    <cellStyle name="Comma 18 3 4 3" xfId="48146"/>
    <cellStyle name="Comma 18 3 4 3 2" xfId="48147"/>
    <cellStyle name="Comma 18 3 4 3 2 2" xfId="48148"/>
    <cellStyle name="Comma 18 3 4 3 2 3" xfId="48149"/>
    <cellStyle name="Comma 18 3 4 3 3" xfId="48150"/>
    <cellStyle name="Comma 18 3 4 3 3 2" xfId="48151"/>
    <cellStyle name="Comma 18 3 4 3 3 3" xfId="48152"/>
    <cellStyle name="Comma 18 3 4 3 4" xfId="48153"/>
    <cellStyle name="Comma 18 3 4 3 4 2" xfId="48154"/>
    <cellStyle name="Comma 18 3 4 3 5" xfId="48155"/>
    <cellStyle name="Comma 18 3 4 3 6" xfId="48156"/>
    <cellStyle name="Comma 18 3 4 4" xfId="48157"/>
    <cellStyle name="Comma 18 3 4 4 2" xfId="48158"/>
    <cellStyle name="Comma 18 3 4 4 2 2" xfId="48159"/>
    <cellStyle name="Comma 18 3 4 4 2 3" xfId="48160"/>
    <cellStyle name="Comma 18 3 4 4 3" xfId="48161"/>
    <cellStyle name="Comma 18 3 4 4 3 2" xfId="48162"/>
    <cellStyle name="Comma 18 3 4 4 4" xfId="48163"/>
    <cellStyle name="Comma 18 3 4 4 5" xfId="48164"/>
    <cellStyle name="Comma 18 3 4 5" xfId="48165"/>
    <cellStyle name="Comma 18 3 4 5 2" xfId="48166"/>
    <cellStyle name="Comma 18 3 4 5 3" xfId="48167"/>
    <cellStyle name="Comma 18 3 4 6" xfId="48168"/>
    <cellStyle name="Comma 18 3 4 6 2" xfId="48169"/>
    <cellStyle name="Comma 18 3 4 6 3" xfId="48170"/>
    <cellStyle name="Comma 18 3 4 7" xfId="48171"/>
    <cellStyle name="Comma 18 3 4 7 2" xfId="48172"/>
    <cellStyle name="Comma 18 3 4 8" xfId="48173"/>
    <cellStyle name="Comma 18 3 4 9" xfId="48174"/>
    <cellStyle name="Comma 18 3 5" xfId="48175"/>
    <cellStyle name="Comma 18 3 5 2" xfId="48176"/>
    <cellStyle name="Comma 18 3 5 2 2" xfId="48177"/>
    <cellStyle name="Comma 18 3 5 2 2 2" xfId="48178"/>
    <cellStyle name="Comma 18 3 5 2 2 3" xfId="48179"/>
    <cellStyle name="Comma 18 3 5 2 3" xfId="48180"/>
    <cellStyle name="Comma 18 3 5 2 3 2" xfId="48181"/>
    <cellStyle name="Comma 18 3 5 2 3 3" xfId="48182"/>
    <cellStyle name="Comma 18 3 5 2 4" xfId="48183"/>
    <cellStyle name="Comma 18 3 5 2 4 2" xfId="48184"/>
    <cellStyle name="Comma 18 3 5 2 5" xfId="48185"/>
    <cellStyle name="Comma 18 3 5 2 6" xfId="48186"/>
    <cellStyle name="Comma 18 3 5 3" xfId="48187"/>
    <cellStyle name="Comma 18 3 5 3 2" xfId="48188"/>
    <cellStyle name="Comma 18 3 5 3 2 2" xfId="48189"/>
    <cellStyle name="Comma 18 3 5 3 2 3" xfId="48190"/>
    <cellStyle name="Comma 18 3 5 3 3" xfId="48191"/>
    <cellStyle name="Comma 18 3 5 3 3 2" xfId="48192"/>
    <cellStyle name="Comma 18 3 5 3 3 3" xfId="48193"/>
    <cellStyle name="Comma 18 3 5 3 4" xfId="48194"/>
    <cellStyle name="Comma 18 3 5 3 4 2" xfId="48195"/>
    <cellStyle name="Comma 18 3 5 3 5" xfId="48196"/>
    <cellStyle name="Comma 18 3 5 3 6" xfId="48197"/>
    <cellStyle name="Comma 18 3 5 4" xfId="48198"/>
    <cellStyle name="Comma 18 3 5 4 2" xfId="48199"/>
    <cellStyle name="Comma 18 3 5 4 2 2" xfId="48200"/>
    <cellStyle name="Comma 18 3 5 4 2 3" xfId="48201"/>
    <cellStyle name="Comma 18 3 5 4 3" xfId="48202"/>
    <cellStyle name="Comma 18 3 5 4 3 2" xfId="48203"/>
    <cellStyle name="Comma 18 3 5 4 4" xfId="48204"/>
    <cellStyle name="Comma 18 3 5 4 5" xfId="48205"/>
    <cellStyle name="Comma 18 3 5 5" xfId="48206"/>
    <cellStyle name="Comma 18 3 5 5 2" xfId="48207"/>
    <cellStyle name="Comma 18 3 5 5 3" xfId="48208"/>
    <cellStyle name="Comma 18 3 5 6" xfId="48209"/>
    <cellStyle name="Comma 18 3 5 6 2" xfId="48210"/>
    <cellStyle name="Comma 18 3 5 6 3" xfId="48211"/>
    <cellStyle name="Comma 18 3 5 7" xfId="48212"/>
    <cellStyle name="Comma 18 3 5 7 2" xfId="48213"/>
    <cellStyle name="Comma 18 3 5 8" xfId="48214"/>
    <cellStyle name="Comma 18 3 5 9" xfId="48215"/>
    <cellStyle name="Comma 18 3 6" xfId="48216"/>
    <cellStyle name="Comma 18 3 6 2" xfId="48217"/>
    <cellStyle name="Comma 18 3 6 2 2" xfId="48218"/>
    <cellStyle name="Comma 18 3 6 2 3" xfId="48219"/>
    <cellStyle name="Comma 18 3 6 3" xfId="48220"/>
    <cellStyle name="Comma 18 3 6 3 2" xfId="48221"/>
    <cellStyle name="Comma 18 3 6 3 3" xfId="48222"/>
    <cellStyle name="Comma 18 3 6 4" xfId="48223"/>
    <cellStyle name="Comma 18 3 6 4 2" xfId="48224"/>
    <cellStyle name="Comma 18 3 6 5" xfId="48225"/>
    <cellStyle name="Comma 18 3 6 6" xfId="48226"/>
    <cellStyle name="Comma 18 3 7" xfId="48227"/>
    <cellStyle name="Comma 18 3 7 2" xfId="48228"/>
    <cellStyle name="Comma 18 3 7 2 2" xfId="48229"/>
    <cellStyle name="Comma 18 3 7 2 3" xfId="48230"/>
    <cellStyle name="Comma 18 3 7 3" xfId="48231"/>
    <cellStyle name="Comma 18 3 7 3 2" xfId="48232"/>
    <cellStyle name="Comma 18 3 7 3 3" xfId="48233"/>
    <cellStyle name="Comma 18 3 7 4" xfId="48234"/>
    <cellStyle name="Comma 18 3 7 4 2" xfId="48235"/>
    <cellStyle name="Comma 18 3 7 5" xfId="48236"/>
    <cellStyle name="Comma 18 3 7 6" xfId="48237"/>
    <cellStyle name="Comma 18 3 8" xfId="48238"/>
    <cellStyle name="Comma 18 3 8 2" xfId="48239"/>
    <cellStyle name="Comma 18 3 8 2 2" xfId="48240"/>
    <cellStyle name="Comma 18 3 8 2 3" xfId="48241"/>
    <cellStyle name="Comma 18 3 8 3" xfId="48242"/>
    <cellStyle name="Comma 18 3 8 3 2" xfId="48243"/>
    <cellStyle name="Comma 18 3 8 4" xfId="48244"/>
    <cellStyle name="Comma 18 3 8 5" xfId="48245"/>
    <cellStyle name="Comma 18 3 9" xfId="48246"/>
    <cellStyle name="Comma 18 3 9 2" xfId="48247"/>
    <cellStyle name="Comma 18 3 9 3" xfId="48248"/>
    <cellStyle name="Comma 18 4" xfId="9477"/>
    <cellStyle name="Comma 18 4 10" xfId="48249"/>
    <cellStyle name="Comma 18 4 10 2" xfId="48250"/>
    <cellStyle name="Comma 18 4 11" xfId="48251"/>
    <cellStyle name="Comma 18 4 12" xfId="48252"/>
    <cellStyle name="Comma 18 4 2" xfId="48253"/>
    <cellStyle name="Comma 18 4 2 10" xfId="48254"/>
    <cellStyle name="Comma 18 4 2 2" xfId="48255"/>
    <cellStyle name="Comma 18 4 2 2 2" xfId="48256"/>
    <cellStyle name="Comma 18 4 2 2 2 2" xfId="48257"/>
    <cellStyle name="Comma 18 4 2 2 2 2 2" xfId="48258"/>
    <cellStyle name="Comma 18 4 2 2 2 2 3" xfId="48259"/>
    <cellStyle name="Comma 18 4 2 2 2 3" xfId="48260"/>
    <cellStyle name="Comma 18 4 2 2 2 3 2" xfId="48261"/>
    <cellStyle name="Comma 18 4 2 2 2 3 3" xfId="48262"/>
    <cellStyle name="Comma 18 4 2 2 2 4" xfId="48263"/>
    <cellStyle name="Comma 18 4 2 2 2 4 2" xfId="48264"/>
    <cellStyle name="Comma 18 4 2 2 2 5" xfId="48265"/>
    <cellStyle name="Comma 18 4 2 2 2 6" xfId="48266"/>
    <cellStyle name="Comma 18 4 2 2 3" xfId="48267"/>
    <cellStyle name="Comma 18 4 2 2 3 2" xfId="48268"/>
    <cellStyle name="Comma 18 4 2 2 3 2 2" xfId="48269"/>
    <cellStyle name="Comma 18 4 2 2 3 2 3" xfId="48270"/>
    <cellStyle name="Comma 18 4 2 2 3 3" xfId="48271"/>
    <cellStyle name="Comma 18 4 2 2 3 3 2" xfId="48272"/>
    <cellStyle name="Comma 18 4 2 2 3 3 3" xfId="48273"/>
    <cellStyle name="Comma 18 4 2 2 3 4" xfId="48274"/>
    <cellStyle name="Comma 18 4 2 2 3 4 2" xfId="48275"/>
    <cellStyle name="Comma 18 4 2 2 3 5" xfId="48276"/>
    <cellStyle name="Comma 18 4 2 2 3 6" xfId="48277"/>
    <cellStyle name="Comma 18 4 2 2 4" xfId="48278"/>
    <cellStyle name="Comma 18 4 2 2 4 2" xfId="48279"/>
    <cellStyle name="Comma 18 4 2 2 4 2 2" xfId="48280"/>
    <cellStyle name="Comma 18 4 2 2 4 2 3" xfId="48281"/>
    <cellStyle name="Comma 18 4 2 2 4 3" xfId="48282"/>
    <cellStyle name="Comma 18 4 2 2 4 3 2" xfId="48283"/>
    <cellStyle name="Comma 18 4 2 2 4 4" xfId="48284"/>
    <cellStyle name="Comma 18 4 2 2 4 5" xfId="48285"/>
    <cellStyle name="Comma 18 4 2 2 5" xfId="48286"/>
    <cellStyle name="Comma 18 4 2 2 5 2" xfId="48287"/>
    <cellStyle name="Comma 18 4 2 2 5 3" xfId="48288"/>
    <cellStyle name="Comma 18 4 2 2 6" xfId="48289"/>
    <cellStyle name="Comma 18 4 2 2 6 2" xfId="48290"/>
    <cellStyle name="Comma 18 4 2 2 6 3" xfId="48291"/>
    <cellStyle name="Comma 18 4 2 2 7" xfId="48292"/>
    <cellStyle name="Comma 18 4 2 2 7 2" xfId="48293"/>
    <cellStyle name="Comma 18 4 2 2 8" xfId="48294"/>
    <cellStyle name="Comma 18 4 2 2 9" xfId="48295"/>
    <cellStyle name="Comma 18 4 2 3" xfId="48296"/>
    <cellStyle name="Comma 18 4 2 3 2" xfId="48297"/>
    <cellStyle name="Comma 18 4 2 3 2 2" xfId="48298"/>
    <cellStyle name="Comma 18 4 2 3 2 3" xfId="48299"/>
    <cellStyle name="Comma 18 4 2 3 3" xfId="48300"/>
    <cellStyle name="Comma 18 4 2 3 3 2" xfId="48301"/>
    <cellStyle name="Comma 18 4 2 3 3 3" xfId="48302"/>
    <cellStyle name="Comma 18 4 2 3 4" xfId="48303"/>
    <cellStyle name="Comma 18 4 2 3 4 2" xfId="48304"/>
    <cellStyle name="Comma 18 4 2 3 5" xfId="48305"/>
    <cellStyle name="Comma 18 4 2 3 6" xfId="48306"/>
    <cellStyle name="Comma 18 4 2 4" xfId="48307"/>
    <cellStyle name="Comma 18 4 2 4 2" xfId="48308"/>
    <cellStyle name="Comma 18 4 2 4 2 2" xfId="48309"/>
    <cellStyle name="Comma 18 4 2 4 2 3" xfId="48310"/>
    <cellStyle name="Comma 18 4 2 4 3" xfId="48311"/>
    <cellStyle name="Comma 18 4 2 4 3 2" xfId="48312"/>
    <cellStyle name="Comma 18 4 2 4 3 3" xfId="48313"/>
    <cellStyle name="Comma 18 4 2 4 4" xfId="48314"/>
    <cellStyle name="Comma 18 4 2 4 4 2" xfId="48315"/>
    <cellStyle name="Comma 18 4 2 4 5" xfId="48316"/>
    <cellStyle name="Comma 18 4 2 4 6" xfId="48317"/>
    <cellStyle name="Comma 18 4 2 5" xfId="48318"/>
    <cellStyle name="Comma 18 4 2 5 2" xfId="48319"/>
    <cellStyle name="Comma 18 4 2 5 2 2" xfId="48320"/>
    <cellStyle name="Comma 18 4 2 5 2 3" xfId="48321"/>
    <cellStyle name="Comma 18 4 2 5 3" xfId="48322"/>
    <cellStyle name="Comma 18 4 2 5 3 2" xfId="48323"/>
    <cellStyle name="Comma 18 4 2 5 4" xfId="48324"/>
    <cellStyle name="Comma 18 4 2 5 5" xfId="48325"/>
    <cellStyle name="Comma 18 4 2 6" xfId="48326"/>
    <cellStyle name="Comma 18 4 2 6 2" xfId="48327"/>
    <cellStyle name="Comma 18 4 2 6 3" xfId="48328"/>
    <cellStyle name="Comma 18 4 2 7" xfId="48329"/>
    <cellStyle name="Comma 18 4 2 7 2" xfId="48330"/>
    <cellStyle name="Comma 18 4 2 7 3" xfId="48331"/>
    <cellStyle name="Comma 18 4 2 8" xfId="48332"/>
    <cellStyle name="Comma 18 4 2 8 2" xfId="48333"/>
    <cellStyle name="Comma 18 4 2 9" xfId="48334"/>
    <cellStyle name="Comma 18 4 3" xfId="48335"/>
    <cellStyle name="Comma 18 4 3 2" xfId="48336"/>
    <cellStyle name="Comma 18 4 3 2 2" xfId="48337"/>
    <cellStyle name="Comma 18 4 3 2 2 2" xfId="48338"/>
    <cellStyle name="Comma 18 4 3 2 2 3" xfId="48339"/>
    <cellStyle name="Comma 18 4 3 2 3" xfId="48340"/>
    <cellStyle name="Comma 18 4 3 2 3 2" xfId="48341"/>
    <cellStyle name="Comma 18 4 3 2 3 3" xfId="48342"/>
    <cellStyle name="Comma 18 4 3 2 4" xfId="48343"/>
    <cellStyle name="Comma 18 4 3 2 4 2" xfId="48344"/>
    <cellStyle name="Comma 18 4 3 2 5" xfId="48345"/>
    <cellStyle name="Comma 18 4 3 2 6" xfId="48346"/>
    <cellStyle name="Comma 18 4 3 3" xfId="48347"/>
    <cellStyle name="Comma 18 4 3 3 2" xfId="48348"/>
    <cellStyle name="Comma 18 4 3 3 2 2" xfId="48349"/>
    <cellStyle name="Comma 18 4 3 3 2 3" xfId="48350"/>
    <cellStyle name="Comma 18 4 3 3 3" xfId="48351"/>
    <cellStyle name="Comma 18 4 3 3 3 2" xfId="48352"/>
    <cellStyle name="Comma 18 4 3 3 3 3" xfId="48353"/>
    <cellStyle name="Comma 18 4 3 3 4" xfId="48354"/>
    <cellStyle name="Comma 18 4 3 3 4 2" xfId="48355"/>
    <cellStyle name="Comma 18 4 3 3 5" xfId="48356"/>
    <cellStyle name="Comma 18 4 3 3 6" xfId="48357"/>
    <cellStyle name="Comma 18 4 3 4" xfId="48358"/>
    <cellStyle name="Comma 18 4 3 4 2" xfId="48359"/>
    <cellStyle name="Comma 18 4 3 4 2 2" xfId="48360"/>
    <cellStyle name="Comma 18 4 3 4 2 3" xfId="48361"/>
    <cellStyle name="Comma 18 4 3 4 3" xfId="48362"/>
    <cellStyle name="Comma 18 4 3 4 3 2" xfId="48363"/>
    <cellStyle name="Comma 18 4 3 4 4" xfId="48364"/>
    <cellStyle name="Comma 18 4 3 4 5" xfId="48365"/>
    <cellStyle name="Comma 18 4 3 5" xfId="48366"/>
    <cellStyle name="Comma 18 4 3 5 2" xfId="48367"/>
    <cellStyle name="Comma 18 4 3 5 3" xfId="48368"/>
    <cellStyle name="Comma 18 4 3 6" xfId="48369"/>
    <cellStyle name="Comma 18 4 3 6 2" xfId="48370"/>
    <cellStyle name="Comma 18 4 3 6 3" xfId="48371"/>
    <cellStyle name="Comma 18 4 3 7" xfId="48372"/>
    <cellStyle name="Comma 18 4 3 7 2" xfId="48373"/>
    <cellStyle name="Comma 18 4 3 8" xfId="48374"/>
    <cellStyle name="Comma 18 4 3 9" xfId="48375"/>
    <cellStyle name="Comma 18 4 4" xfId="48376"/>
    <cellStyle name="Comma 18 4 4 2" xfId="48377"/>
    <cellStyle name="Comma 18 4 4 2 2" xfId="48378"/>
    <cellStyle name="Comma 18 4 4 2 2 2" xfId="48379"/>
    <cellStyle name="Comma 18 4 4 2 2 3" xfId="48380"/>
    <cellStyle name="Comma 18 4 4 2 3" xfId="48381"/>
    <cellStyle name="Comma 18 4 4 2 3 2" xfId="48382"/>
    <cellStyle name="Comma 18 4 4 2 3 3" xfId="48383"/>
    <cellStyle name="Comma 18 4 4 2 4" xfId="48384"/>
    <cellStyle name="Comma 18 4 4 2 4 2" xfId="48385"/>
    <cellStyle name="Comma 18 4 4 2 5" xfId="48386"/>
    <cellStyle name="Comma 18 4 4 2 6" xfId="48387"/>
    <cellStyle name="Comma 18 4 4 3" xfId="48388"/>
    <cellStyle name="Comma 18 4 4 3 2" xfId="48389"/>
    <cellStyle name="Comma 18 4 4 3 2 2" xfId="48390"/>
    <cellStyle name="Comma 18 4 4 3 2 3" xfId="48391"/>
    <cellStyle name="Comma 18 4 4 3 3" xfId="48392"/>
    <cellStyle name="Comma 18 4 4 3 3 2" xfId="48393"/>
    <cellStyle name="Comma 18 4 4 3 3 3" xfId="48394"/>
    <cellStyle name="Comma 18 4 4 3 4" xfId="48395"/>
    <cellStyle name="Comma 18 4 4 3 4 2" xfId="48396"/>
    <cellStyle name="Comma 18 4 4 3 5" xfId="48397"/>
    <cellStyle name="Comma 18 4 4 3 6" xfId="48398"/>
    <cellStyle name="Comma 18 4 4 4" xfId="48399"/>
    <cellStyle name="Comma 18 4 4 4 2" xfId="48400"/>
    <cellStyle name="Comma 18 4 4 4 2 2" xfId="48401"/>
    <cellStyle name="Comma 18 4 4 4 2 3" xfId="48402"/>
    <cellStyle name="Comma 18 4 4 4 3" xfId="48403"/>
    <cellStyle name="Comma 18 4 4 4 3 2" xfId="48404"/>
    <cellStyle name="Comma 18 4 4 4 4" xfId="48405"/>
    <cellStyle name="Comma 18 4 4 4 5" xfId="48406"/>
    <cellStyle name="Comma 18 4 4 5" xfId="48407"/>
    <cellStyle name="Comma 18 4 4 5 2" xfId="48408"/>
    <cellStyle name="Comma 18 4 4 5 3" xfId="48409"/>
    <cellStyle name="Comma 18 4 4 6" xfId="48410"/>
    <cellStyle name="Comma 18 4 4 6 2" xfId="48411"/>
    <cellStyle name="Comma 18 4 4 6 3" xfId="48412"/>
    <cellStyle name="Comma 18 4 4 7" xfId="48413"/>
    <cellStyle name="Comma 18 4 4 7 2" xfId="48414"/>
    <cellStyle name="Comma 18 4 4 8" xfId="48415"/>
    <cellStyle name="Comma 18 4 4 9" xfId="48416"/>
    <cellStyle name="Comma 18 4 5" xfId="48417"/>
    <cellStyle name="Comma 18 4 5 2" xfId="48418"/>
    <cellStyle name="Comma 18 4 5 2 2" xfId="48419"/>
    <cellStyle name="Comma 18 4 5 2 3" xfId="48420"/>
    <cellStyle name="Comma 18 4 5 3" xfId="48421"/>
    <cellStyle name="Comma 18 4 5 3 2" xfId="48422"/>
    <cellStyle name="Comma 18 4 5 3 3" xfId="48423"/>
    <cellStyle name="Comma 18 4 5 4" xfId="48424"/>
    <cellStyle name="Comma 18 4 5 4 2" xfId="48425"/>
    <cellStyle name="Comma 18 4 5 5" xfId="48426"/>
    <cellStyle name="Comma 18 4 5 6" xfId="48427"/>
    <cellStyle name="Comma 18 4 6" xfId="48428"/>
    <cellStyle name="Comma 18 4 6 2" xfId="48429"/>
    <cellStyle name="Comma 18 4 6 2 2" xfId="48430"/>
    <cellStyle name="Comma 18 4 6 2 3" xfId="48431"/>
    <cellStyle name="Comma 18 4 6 3" xfId="48432"/>
    <cellStyle name="Comma 18 4 6 3 2" xfId="48433"/>
    <cellStyle name="Comma 18 4 6 3 3" xfId="48434"/>
    <cellStyle name="Comma 18 4 6 4" xfId="48435"/>
    <cellStyle name="Comma 18 4 6 4 2" xfId="48436"/>
    <cellStyle name="Comma 18 4 6 5" xfId="48437"/>
    <cellStyle name="Comma 18 4 6 6" xfId="48438"/>
    <cellStyle name="Comma 18 4 7" xfId="48439"/>
    <cellStyle name="Comma 18 4 7 2" xfId="48440"/>
    <cellStyle name="Comma 18 4 7 2 2" xfId="48441"/>
    <cellStyle name="Comma 18 4 7 2 3" xfId="48442"/>
    <cellStyle name="Comma 18 4 7 3" xfId="48443"/>
    <cellStyle name="Comma 18 4 7 3 2" xfId="48444"/>
    <cellStyle name="Comma 18 4 7 4" xfId="48445"/>
    <cellStyle name="Comma 18 4 7 5" xfId="48446"/>
    <cellStyle name="Comma 18 4 8" xfId="48447"/>
    <cellStyle name="Comma 18 4 8 2" xfId="48448"/>
    <cellStyle name="Comma 18 4 8 3" xfId="48449"/>
    <cellStyle name="Comma 18 4 9" xfId="48450"/>
    <cellStyle name="Comma 18 4 9 2" xfId="48451"/>
    <cellStyle name="Comma 18 4 9 3" xfId="48452"/>
    <cellStyle name="Comma 18 5" xfId="9478"/>
    <cellStyle name="Comma 18 5 10" xfId="48453"/>
    <cellStyle name="Comma 18 5 2" xfId="48454"/>
    <cellStyle name="Comma 18 5 2 2" xfId="48455"/>
    <cellStyle name="Comma 18 5 2 2 2" xfId="48456"/>
    <cellStyle name="Comma 18 5 2 2 2 2" xfId="48457"/>
    <cellStyle name="Comma 18 5 2 2 2 3" xfId="48458"/>
    <cellStyle name="Comma 18 5 2 2 3" xfId="48459"/>
    <cellStyle name="Comma 18 5 2 2 3 2" xfId="48460"/>
    <cellStyle name="Comma 18 5 2 2 3 3" xfId="48461"/>
    <cellStyle name="Comma 18 5 2 2 4" xfId="48462"/>
    <cellStyle name="Comma 18 5 2 2 4 2" xfId="48463"/>
    <cellStyle name="Comma 18 5 2 2 5" xfId="48464"/>
    <cellStyle name="Comma 18 5 2 2 6" xfId="48465"/>
    <cellStyle name="Comma 18 5 2 3" xfId="48466"/>
    <cellStyle name="Comma 18 5 2 3 2" xfId="48467"/>
    <cellStyle name="Comma 18 5 2 3 2 2" xfId="48468"/>
    <cellStyle name="Comma 18 5 2 3 2 3" xfId="48469"/>
    <cellStyle name="Comma 18 5 2 3 3" xfId="48470"/>
    <cellStyle name="Comma 18 5 2 3 3 2" xfId="48471"/>
    <cellStyle name="Comma 18 5 2 3 3 3" xfId="48472"/>
    <cellStyle name="Comma 18 5 2 3 4" xfId="48473"/>
    <cellStyle name="Comma 18 5 2 3 4 2" xfId="48474"/>
    <cellStyle name="Comma 18 5 2 3 5" xfId="48475"/>
    <cellStyle name="Comma 18 5 2 3 6" xfId="48476"/>
    <cellStyle name="Comma 18 5 2 4" xfId="48477"/>
    <cellStyle name="Comma 18 5 2 4 2" xfId="48478"/>
    <cellStyle name="Comma 18 5 2 4 2 2" xfId="48479"/>
    <cellStyle name="Comma 18 5 2 4 2 3" xfId="48480"/>
    <cellStyle name="Comma 18 5 2 4 3" xfId="48481"/>
    <cellStyle name="Comma 18 5 2 4 3 2" xfId="48482"/>
    <cellStyle name="Comma 18 5 2 4 4" xfId="48483"/>
    <cellStyle name="Comma 18 5 2 4 5" xfId="48484"/>
    <cellStyle name="Comma 18 5 2 5" xfId="48485"/>
    <cellStyle name="Comma 18 5 2 5 2" xfId="48486"/>
    <cellStyle name="Comma 18 5 2 5 3" xfId="48487"/>
    <cellStyle name="Comma 18 5 2 6" xfId="48488"/>
    <cellStyle name="Comma 18 5 2 6 2" xfId="48489"/>
    <cellStyle name="Comma 18 5 2 6 3" xfId="48490"/>
    <cellStyle name="Comma 18 5 2 7" xfId="48491"/>
    <cellStyle name="Comma 18 5 2 7 2" xfId="48492"/>
    <cellStyle name="Comma 18 5 2 8" xfId="48493"/>
    <cellStyle name="Comma 18 5 2 9" xfId="48494"/>
    <cellStyle name="Comma 18 5 3" xfId="48495"/>
    <cellStyle name="Comma 18 5 3 2" xfId="48496"/>
    <cellStyle name="Comma 18 5 3 2 2" xfId="48497"/>
    <cellStyle name="Comma 18 5 3 2 3" xfId="48498"/>
    <cellStyle name="Comma 18 5 3 3" xfId="48499"/>
    <cellStyle name="Comma 18 5 3 3 2" xfId="48500"/>
    <cellStyle name="Comma 18 5 3 3 3" xfId="48501"/>
    <cellStyle name="Comma 18 5 3 4" xfId="48502"/>
    <cellStyle name="Comma 18 5 3 4 2" xfId="48503"/>
    <cellStyle name="Comma 18 5 3 5" xfId="48504"/>
    <cellStyle name="Comma 18 5 3 6" xfId="48505"/>
    <cellStyle name="Comma 18 5 4" xfId="48506"/>
    <cellStyle name="Comma 18 5 4 2" xfId="48507"/>
    <cellStyle name="Comma 18 5 4 2 2" xfId="48508"/>
    <cellStyle name="Comma 18 5 4 2 3" xfId="48509"/>
    <cellStyle name="Comma 18 5 4 3" xfId="48510"/>
    <cellStyle name="Comma 18 5 4 3 2" xfId="48511"/>
    <cellStyle name="Comma 18 5 4 3 3" xfId="48512"/>
    <cellStyle name="Comma 18 5 4 4" xfId="48513"/>
    <cellStyle name="Comma 18 5 4 4 2" xfId="48514"/>
    <cellStyle name="Comma 18 5 4 5" xfId="48515"/>
    <cellStyle name="Comma 18 5 4 6" xfId="48516"/>
    <cellStyle name="Comma 18 5 5" xfId="48517"/>
    <cellStyle name="Comma 18 5 5 2" xfId="48518"/>
    <cellStyle name="Comma 18 5 5 2 2" xfId="48519"/>
    <cellStyle name="Comma 18 5 5 2 3" xfId="48520"/>
    <cellStyle name="Comma 18 5 5 3" xfId="48521"/>
    <cellStyle name="Comma 18 5 5 3 2" xfId="48522"/>
    <cellStyle name="Comma 18 5 5 4" xfId="48523"/>
    <cellStyle name="Comma 18 5 5 5" xfId="48524"/>
    <cellStyle name="Comma 18 5 6" xfId="48525"/>
    <cellStyle name="Comma 18 5 6 2" xfId="48526"/>
    <cellStyle name="Comma 18 5 6 3" xfId="48527"/>
    <cellStyle name="Comma 18 5 7" xfId="48528"/>
    <cellStyle name="Comma 18 5 7 2" xfId="48529"/>
    <cellStyle name="Comma 18 5 7 3" xfId="48530"/>
    <cellStyle name="Comma 18 5 8" xfId="48531"/>
    <cellStyle name="Comma 18 5 8 2" xfId="48532"/>
    <cellStyle name="Comma 18 5 9" xfId="48533"/>
    <cellStyle name="Comma 18 6" xfId="48534"/>
    <cellStyle name="Comma 18 6 2" xfId="48535"/>
    <cellStyle name="Comma 18 6 2 2" xfId="48536"/>
    <cellStyle name="Comma 18 6 2 2 2" xfId="48537"/>
    <cellStyle name="Comma 18 6 2 2 3" xfId="48538"/>
    <cellStyle name="Comma 18 6 2 3" xfId="48539"/>
    <cellStyle name="Comma 18 6 2 3 2" xfId="48540"/>
    <cellStyle name="Comma 18 6 2 3 3" xfId="48541"/>
    <cellStyle name="Comma 18 6 2 4" xfId="48542"/>
    <cellStyle name="Comma 18 6 2 4 2" xfId="48543"/>
    <cellStyle name="Comma 18 6 2 5" xfId="48544"/>
    <cellStyle name="Comma 18 6 2 6" xfId="48545"/>
    <cellStyle name="Comma 18 6 3" xfId="48546"/>
    <cellStyle name="Comma 18 6 3 2" xfId="48547"/>
    <cellStyle name="Comma 18 6 3 2 2" xfId="48548"/>
    <cellStyle name="Comma 18 6 3 2 3" xfId="48549"/>
    <cellStyle name="Comma 18 6 3 3" xfId="48550"/>
    <cellStyle name="Comma 18 6 3 3 2" xfId="48551"/>
    <cellStyle name="Comma 18 6 3 3 3" xfId="48552"/>
    <cellStyle name="Comma 18 6 3 4" xfId="48553"/>
    <cellStyle name="Comma 18 6 3 4 2" xfId="48554"/>
    <cellStyle name="Comma 18 6 3 5" xfId="48555"/>
    <cellStyle name="Comma 18 6 3 6" xfId="48556"/>
    <cellStyle name="Comma 18 6 4" xfId="48557"/>
    <cellStyle name="Comma 18 6 4 2" xfId="48558"/>
    <cellStyle name="Comma 18 6 4 2 2" xfId="48559"/>
    <cellStyle name="Comma 18 6 4 2 3" xfId="48560"/>
    <cellStyle name="Comma 18 6 4 3" xfId="48561"/>
    <cellStyle name="Comma 18 6 4 3 2" xfId="48562"/>
    <cellStyle name="Comma 18 6 4 4" xfId="48563"/>
    <cellStyle name="Comma 18 6 4 5" xfId="48564"/>
    <cellStyle name="Comma 18 6 5" xfId="48565"/>
    <cellStyle name="Comma 18 6 5 2" xfId="48566"/>
    <cellStyle name="Comma 18 6 5 3" xfId="48567"/>
    <cellStyle name="Comma 18 6 6" xfId="48568"/>
    <cellStyle name="Comma 18 6 6 2" xfId="48569"/>
    <cellStyle name="Comma 18 6 6 3" xfId="48570"/>
    <cellStyle name="Comma 18 6 7" xfId="48571"/>
    <cellStyle name="Comma 18 6 7 2" xfId="48572"/>
    <cellStyle name="Comma 18 6 8" xfId="48573"/>
    <cellStyle name="Comma 18 6 9" xfId="48574"/>
    <cellStyle name="Comma 18 7" xfId="48575"/>
    <cellStyle name="Comma 18 7 2" xfId="48576"/>
    <cellStyle name="Comma 18 7 2 2" xfId="48577"/>
    <cellStyle name="Comma 18 7 2 2 2" xfId="48578"/>
    <cellStyle name="Comma 18 7 2 2 3" xfId="48579"/>
    <cellStyle name="Comma 18 7 2 3" xfId="48580"/>
    <cellStyle name="Comma 18 7 2 3 2" xfId="48581"/>
    <cellStyle name="Comma 18 7 2 3 3" xfId="48582"/>
    <cellStyle name="Comma 18 7 2 4" xfId="48583"/>
    <cellStyle name="Comma 18 7 2 4 2" xfId="48584"/>
    <cellStyle name="Comma 18 7 2 5" xfId="48585"/>
    <cellStyle name="Comma 18 7 2 6" xfId="48586"/>
    <cellStyle name="Comma 18 7 3" xfId="48587"/>
    <cellStyle name="Comma 18 7 3 2" xfId="48588"/>
    <cellStyle name="Comma 18 7 3 2 2" xfId="48589"/>
    <cellStyle name="Comma 18 7 3 2 3" xfId="48590"/>
    <cellStyle name="Comma 18 7 3 3" xfId="48591"/>
    <cellStyle name="Comma 18 7 3 3 2" xfId="48592"/>
    <cellStyle name="Comma 18 7 3 3 3" xfId="48593"/>
    <cellStyle name="Comma 18 7 3 4" xfId="48594"/>
    <cellStyle name="Comma 18 7 3 4 2" xfId="48595"/>
    <cellStyle name="Comma 18 7 3 5" xfId="48596"/>
    <cellStyle name="Comma 18 7 3 6" xfId="48597"/>
    <cellStyle name="Comma 18 7 4" xfId="48598"/>
    <cellStyle name="Comma 18 7 4 2" xfId="48599"/>
    <cellStyle name="Comma 18 7 4 2 2" xfId="48600"/>
    <cellStyle name="Comma 18 7 4 2 3" xfId="48601"/>
    <cellStyle name="Comma 18 7 4 3" xfId="48602"/>
    <cellStyle name="Comma 18 7 4 3 2" xfId="48603"/>
    <cellStyle name="Comma 18 7 4 4" xfId="48604"/>
    <cellStyle name="Comma 18 7 4 5" xfId="48605"/>
    <cellStyle name="Comma 18 7 5" xfId="48606"/>
    <cellStyle name="Comma 18 7 5 2" xfId="48607"/>
    <cellStyle name="Comma 18 7 5 3" xfId="48608"/>
    <cellStyle name="Comma 18 7 6" xfId="48609"/>
    <cellStyle name="Comma 18 7 6 2" xfId="48610"/>
    <cellStyle name="Comma 18 7 6 3" xfId="48611"/>
    <cellStyle name="Comma 18 7 7" xfId="48612"/>
    <cellStyle name="Comma 18 7 7 2" xfId="48613"/>
    <cellStyle name="Comma 18 7 8" xfId="48614"/>
    <cellStyle name="Comma 18 7 9" xfId="48615"/>
    <cellStyle name="Comma 18 8" xfId="48616"/>
    <cellStyle name="Comma 18 8 2" xfId="48617"/>
    <cellStyle name="Comma 18 8 2 2" xfId="48618"/>
    <cellStyle name="Comma 18 8 2 3" xfId="48619"/>
    <cellStyle name="Comma 18 8 3" xfId="48620"/>
    <cellStyle name="Comma 18 8 3 2" xfId="48621"/>
    <cellStyle name="Comma 18 8 3 3" xfId="48622"/>
    <cellStyle name="Comma 18 8 4" xfId="48623"/>
    <cellStyle name="Comma 18 8 4 2" xfId="48624"/>
    <cellStyle name="Comma 18 8 5" xfId="48625"/>
    <cellStyle name="Comma 18 8 6" xfId="48626"/>
    <cellStyle name="Comma 18 9" xfId="48627"/>
    <cellStyle name="Comma 18 9 2" xfId="48628"/>
    <cellStyle name="Comma 18 9 2 2" xfId="48629"/>
    <cellStyle name="Comma 18 9 2 3" xfId="48630"/>
    <cellStyle name="Comma 18 9 3" xfId="48631"/>
    <cellStyle name="Comma 18 9 3 2" xfId="48632"/>
    <cellStyle name="Comma 18 9 3 3" xfId="48633"/>
    <cellStyle name="Comma 18 9 4" xfId="48634"/>
    <cellStyle name="Comma 18 9 4 2" xfId="48635"/>
    <cellStyle name="Comma 18 9 5" xfId="48636"/>
    <cellStyle name="Comma 18 9 6" xfId="48637"/>
    <cellStyle name="Comma 19" xfId="3274"/>
    <cellStyle name="Comma 19 2" xfId="3275"/>
    <cellStyle name="Comma 19 2 2" xfId="48638"/>
    <cellStyle name="Comma 19 2 2 2" xfId="48639"/>
    <cellStyle name="Comma 19 2 3" xfId="48640"/>
    <cellStyle name="Comma 19 3" xfId="48641"/>
    <cellStyle name="Comma 19 3 2" xfId="48642"/>
    <cellStyle name="Comma 19 4" xfId="48643"/>
    <cellStyle name="Comma 19 4 2" xfId="48644"/>
    <cellStyle name="Comma 19 5" xfId="48645"/>
    <cellStyle name="Comma 19 6" xfId="48646"/>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647"/>
    <cellStyle name="Comma 2 2 3 3" xfId="13966"/>
    <cellStyle name="Comma 2 2 3 3 2" xfId="48648"/>
    <cellStyle name="Comma 2 2 4" xfId="9510"/>
    <cellStyle name="Comma 2 2 4 2" xfId="48649"/>
    <cellStyle name="Comma 2 2 4 2 2" xfId="48650"/>
    <cellStyle name="Comma 2 2 4 3" xfId="48651"/>
    <cellStyle name="Comma 2 2 5" xfId="13716"/>
    <cellStyle name="Comma 2 2 5 2" xfId="48652"/>
    <cellStyle name="Comma 2 2 6" xfId="48653"/>
    <cellStyle name="Comma 2 2 6 2" xfId="48654"/>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14590"/>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655"/>
    <cellStyle name="Comma 20 3" xfId="48656"/>
    <cellStyle name="Comma 20 3 2" xfId="48657"/>
    <cellStyle name="Comma 20 4" xfId="48658"/>
    <cellStyle name="Comma 20 4 2" xfId="48659"/>
    <cellStyle name="Comma 20 5" xfId="48660"/>
    <cellStyle name="Comma 20 6" xfId="48661"/>
    <cellStyle name="Comma 20 7" xfId="48662"/>
    <cellStyle name="Comma 21" xfId="3545"/>
    <cellStyle name="Comma 21 2" xfId="9802"/>
    <cellStyle name="Comma 21 2 2" xfId="48663"/>
    <cellStyle name="Comma 21 2 3" xfId="48664"/>
    <cellStyle name="Comma 21 3" xfId="48665"/>
    <cellStyle name="Comma 21 3 2" xfId="48666"/>
    <cellStyle name="Comma 21 4" xfId="48667"/>
    <cellStyle name="Comma 21 5" xfId="48668"/>
    <cellStyle name="Comma 22" xfId="3546"/>
    <cellStyle name="Comma 22 2" xfId="48669"/>
    <cellStyle name="Comma 22 2 2" xfId="48670"/>
    <cellStyle name="Comma 22 3" xfId="48671"/>
    <cellStyle name="Comma 22 4" xfId="48672"/>
    <cellStyle name="Comma 23" xfId="3547"/>
    <cellStyle name="Comma 23 2" xfId="48673"/>
    <cellStyle name="Comma 23 3" xfId="48674"/>
    <cellStyle name="Comma 24" xfId="3548"/>
    <cellStyle name="Comma 24 10" xfId="48675"/>
    <cellStyle name="Comma 24 10 2" xfId="48676"/>
    <cellStyle name="Comma 24 11" xfId="48677"/>
    <cellStyle name="Comma 24 12" xfId="48678"/>
    <cellStyle name="Comma 24 13" xfId="48679"/>
    <cellStyle name="Comma 24 2" xfId="48680"/>
    <cellStyle name="Comma 24 2 10" xfId="48681"/>
    <cellStyle name="Comma 24 2 2" xfId="48682"/>
    <cellStyle name="Comma 24 2 2 2" xfId="48683"/>
    <cellStyle name="Comma 24 2 2 2 2" xfId="48684"/>
    <cellStyle name="Comma 24 2 2 2 2 2" xfId="48685"/>
    <cellStyle name="Comma 24 2 2 2 2 3" xfId="48686"/>
    <cellStyle name="Comma 24 2 2 2 3" xfId="48687"/>
    <cellStyle name="Comma 24 2 2 2 3 2" xfId="48688"/>
    <cellStyle name="Comma 24 2 2 2 3 3" xfId="48689"/>
    <cellStyle name="Comma 24 2 2 2 4" xfId="48690"/>
    <cellStyle name="Comma 24 2 2 2 4 2" xfId="48691"/>
    <cellStyle name="Comma 24 2 2 2 5" xfId="48692"/>
    <cellStyle name="Comma 24 2 2 2 6" xfId="48693"/>
    <cellStyle name="Comma 24 2 2 3" xfId="48694"/>
    <cellStyle name="Comma 24 2 2 3 2" xfId="48695"/>
    <cellStyle name="Comma 24 2 2 3 2 2" xfId="48696"/>
    <cellStyle name="Comma 24 2 2 3 2 3" xfId="48697"/>
    <cellStyle name="Comma 24 2 2 3 3" xfId="48698"/>
    <cellStyle name="Comma 24 2 2 3 3 2" xfId="48699"/>
    <cellStyle name="Comma 24 2 2 3 3 3" xfId="48700"/>
    <cellStyle name="Comma 24 2 2 3 4" xfId="48701"/>
    <cellStyle name="Comma 24 2 2 3 4 2" xfId="48702"/>
    <cellStyle name="Comma 24 2 2 3 5" xfId="48703"/>
    <cellStyle name="Comma 24 2 2 3 6" xfId="48704"/>
    <cellStyle name="Comma 24 2 2 4" xfId="48705"/>
    <cellStyle name="Comma 24 2 2 4 2" xfId="48706"/>
    <cellStyle name="Comma 24 2 2 4 2 2" xfId="48707"/>
    <cellStyle name="Comma 24 2 2 4 2 3" xfId="48708"/>
    <cellStyle name="Comma 24 2 2 4 3" xfId="48709"/>
    <cellStyle name="Comma 24 2 2 4 3 2" xfId="48710"/>
    <cellStyle name="Comma 24 2 2 4 4" xfId="48711"/>
    <cellStyle name="Comma 24 2 2 4 5" xfId="48712"/>
    <cellStyle name="Comma 24 2 2 5" xfId="48713"/>
    <cellStyle name="Comma 24 2 2 5 2" xfId="48714"/>
    <cellStyle name="Comma 24 2 2 5 3" xfId="48715"/>
    <cellStyle name="Comma 24 2 2 6" xfId="48716"/>
    <cellStyle name="Comma 24 2 2 6 2" xfId="48717"/>
    <cellStyle name="Comma 24 2 2 6 3" xfId="48718"/>
    <cellStyle name="Comma 24 2 2 7" xfId="48719"/>
    <cellStyle name="Comma 24 2 2 7 2" xfId="48720"/>
    <cellStyle name="Comma 24 2 2 8" xfId="48721"/>
    <cellStyle name="Comma 24 2 2 9" xfId="48722"/>
    <cellStyle name="Comma 24 2 3" xfId="48723"/>
    <cellStyle name="Comma 24 2 3 2" xfId="48724"/>
    <cellStyle name="Comma 24 2 3 2 2" xfId="48725"/>
    <cellStyle name="Comma 24 2 3 2 3" xfId="48726"/>
    <cellStyle name="Comma 24 2 3 3" xfId="48727"/>
    <cellStyle name="Comma 24 2 3 3 2" xfId="48728"/>
    <cellStyle name="Comma 24 2 3 3 3" xfId="48729"/>
    <cellStyle name="Comma 24 2 3 4" xfId="48730"/>
    <cellStyle name="Comma 24 2 3 4 2" xfId="48731"/>
    <cellStyle name="Comma 24 2 3 5" xfId="48732"/>
    <cellStyle name="Comma 24 2 3 6" xfId="48733"/>
    <cellStyle name="Comma 24 2 4" xfId="48734"/>
    <cellStyle name="Comma 24 2 4 2" xfId="48735"/>
    <cellStyle name="Comma 24 2 4 2 2" xfId="48736"/>
    <cellStyle name="Comma 24 2 4 2 3" xfId="48737"/>
    <cellStyle name="Comma 24 2 4 3" xfId="48738"/>
    <cellStyle name="Comma 24 2 4 3 2" xfId="48739"/>
    <cellStyle name="Comma 24 2 4 3 3" xfId="48740"/>
    <cellStyle name="Comma 24 2 4 4" xfId="48741"/>
    <cellStyle name="Comma 24 2 4 4 2" xfId="48742"/>
    <cellStyle name="Comma 24 2 4 5" xfId="48743"/>
    <cellStyle name="Comma 24 2 4 6" xfId="48744"/>
    <cellStyle name="Comma 24 2 5" xfId="48745"/>
    <cellStyle name="Comma 24 2 5 2" xfId="48746"/>
    <cellStyle name="Comma 24 2 5 2 2" xfId="48747"/>
    <cellStyle name="Comma 24 2 5 2 3" xfId="48748"/>
    <cellStyle name="Comma 24 2 5 3" xfId="48749"/>
    <cellStyle name="Comma 24 2 5 3 2" xfId="48750"/>
    <cellStyle name="Comma 24 2 5 4" xfId="48751"/>
    <cellStyle name="Comma 24 2 5 5" xfId="48752"/>
    <cellStyle name="Comma 24 2 6" xfId="48753"/>
    <cellStyle name="Comma 24 2 6 2" xfId="48754"/>
    <cellStyle name="Comma 24 2 6 3" xfId="48755"/>
    <cellStyle name="Comma 24 2 7" xfId="48756"/>
    <cellStyle name="Comma 24 2 7 2" xfId="48757"/>
    <cellStyle name="Comma 24 2 7 3" xfId="48758"/>
    <cellStyle name="Comma 24 2 8" xfId="48759"/>
    <cellStyle name="Comma 24 2 8 2" xfId="48760"/>
    <cellStyle name="Comma 24 2 9" xfId="48761"/>
    <cellStyle name="Comma 24 3" xfId="48762"/>
    <cellStyle name="Comma 24 3 2" xfId="48763"/>
    <cellStyle name="Comma 24 3 2 2" xfId="48764"/>
    <cellStyle name="Comma 24 3 2 2 2" xfId="48765"/>
    <cellStyle name="Comma 24 3 2 2 3" xfId="48766"/>
    <cellStyle name="Comma 24 3 2 3" xfId="48767"/>
    <cellStyle name="Comma 24 3 2 3 2" xfId="48768"/>
    <cellStyle name="Comma 24 3 2 3 3" xfId="48769"/>
    <cellStyle name="Comma 24 3 2 4" xfId="48770"/>
    <cellStyle name="Comma 24 3 2 4 2" xfId="48771"/>
    <cellStyle name="Comma 24 3 2 5" xfId="48772"/>
    <cellStyle name="Comma 24 3 2 6" xfId="48773"/>
    <cellStyle name="Comma 24 3 3" xfId="48774"/>
    <cellStyle name="Comma 24 3 3 2" xfId="48775"/>
    <cellStyle name="Comma 24 3 3 2 2" xfId="48776"/>
    <cellStyle name="Comma 24 3 3 2 3" xfId="48777"/>
    <cellStyle name="Comma 24 3 3 3" xfId="48778"/>
    <cellStyle name="Comma 24 3 3 3 2" xfId="48779"/>
    <cellStyle name="Comma 24 3 3 3 3" xfId="48780"/>
    <cellStyle name="Comma 24 3 3 4" xfId="48781"/>
    <cellStyle name="Comma 24 3 3 4 2" xfId="48782"/>
    <cellStyle name="Comma 24 3 3 5" xfId="48783"/>
    <cellStyle name="Comma 24 3 3 6" xfId="48784"/>
    <cellStyle name="Comma 24 3 4" xfId="48785"/>
    <cellStyle name="Comma 24 3 4 2" xfId="48786"/>
    <cellStyle name="Comma 24 3 4 2 2" xfId="48787"/>
    <cellStyle name="Comma 24 3 4 2 3" xfId="48788"/>
    <cellStyle name="Comma 24 3 4 3" xfId="48789"/>
    <cellStyle name="Comma 24 3 4 3 2" xfId="48790"/>
    <cellStyle name="Comma 24 3 4 4" xfId="48791"/>
    <cellStyle name="Comma 24 3 4 5" xfId="48792"/>
    <cellStyle name="Comma 24 3 5" xfId="48793"/>
    <cellStyle name="Comma 24 3 5 2" xfId="48794"/>
    <cellStyle name="Comma 24 3 5 3" xfId="48795"/>
    <cellStyle name="Comma 24 3 6" xfId="48796"/>
    <cellStyle name="Comma 24 3 6 2" xfId="48797"/>
    <cellStyle name="Comma 24 3 6 3" xfId="48798"/>
    <cellStyle name="Comma 24 3 7" xfId="48799"/>
    <cellStyle name="Comma 24 3 7 2" xfId="48800"/>
    <cellStyle name="Comma 24 3 8" xfId="48801"/>
    <cellStyle name="Comma 24 3 9" xfId="48802"/>
    <cellStyle name="Comma 24 4" xfId="48803"/>
    <cellStyle name="Comma 24 4 2" xfId="48804"/>
    <cellStyle name="Comma 24 4 2 2" xfId="48805"/>
    <cellStyle name="Comma 24 4 2 2 2" xfId="48806"/>
    <cellStyle name="Comma 24 4 2 2 3" xfId="48807"/>
    <cellStyle name="Comma 24 4 2 3" xfId="48808"/>
    <cellStyle name="Comma 24 4 2 3 2" xfId="48809"/>
    <cellStyle name="Comma 24 4 2 3 3" xfId="48810"/>
    <cellStyle name="Comma 24 4 2 4" xfId="48811"/>
    <cellStyle name="Comma 24 4 2 4 2" xfId="48812"/>
    <cellStyle name="Comma 24 4 2 5" xfId="48813"/>
    <cellStyle name="Comma 24 4 2 6" xfId="48814"/>
    <cellStyle name="Comma 24 4 3" xfId="48815"/>
    <cellStyle name="Comma 24 4 3 2" xfId="48816"/>
    <cellStyle name="Comma 24 4 3 2 2" xfId="48817"/>
    <cellStyle name="Comma 24 4 3 2 3" xfId="48818"/>
    <cellStyle name="Comma 24 4 3 3" xfId="48819"/>
    <cellStyle name="Comma 24 4 3 3 2" xfId="48820"/>
    <cellStyle name="Comma 24 4 3 3 3" xfId="48821"/>
    <cellStyle name="Comma 24 4 3 4" xfId="48822"/>
    <cellStyle name="Comma 24 4 3 4 2" xfId="48823"/>
    <cellStyle name="Comma 24 4 3 5" xfId="48824"/>
    <cellStyle name="Comma 24 4 3 6" xfId="48825"/>
    <cellStyle name="Comma 24 4 4" xfId="48826"/>
    <cellStyle name="Comma 24 4 4 2" xfId="48827"/>
    <cellStyle name="Comma 24 4 4 2 2" xfId="48828"/>
    <cellStyle name="Comma 24 4 4 2 3" xfId="48829"/>
    <cellStyle name="Comma 24 4 4 3" xfId="48830"/>
    <cellStyle name="Comma 24 4 4 3 2" xfId="48831"/>
    <cellStyle name="Comma 24 4 4 4" xfId="48832"/>
    <cellStyle name="Comma 24 4 4 5" xfId="48833"/>
    <cellStyle name="Comma 24 4 5" xfId="48834"/>
    <cellStyle name="Comma 24 4 5 2" xfId="48835"/>
    <cellStyle name="Comma 24 4 5 3" xfId="48836"/>
    <cellStyle name="Comma 24 4 6" xfId="48837"/>
    <cellStyle name="Comma 24 4 6 2" xfId="48838"/>
    <cellStyle name="Comma 24 4 6 3" xfId="48839"/>
    <cellStyle name="Comma 24 4 7" xfId="48840"/>
    <cellStyle name="Comma 24 4 7 2" xfId="48841"/>
    <cellStyle name="Comma 24 4 8" xfId="48842"/>
    <cellStyle name="Comma 24 4 9" xfId="48843"/>
    <cellStyle name="Comma 24 5" xfId="48844"/>
    <cellStyle name="Comma 24 5 2" xfId="48845"/>
    <cellStyle name="Comma 24 5 2 2" xfId="48846"/>
    <cellStyle name="Comma 24 5 2 3" xfId="48847"/>
    <cellStyle name="Comma 24 5 3" xfId="48848"/>
    <cellStyle name="Comma 24 5 3 2" xfId="48849"/>
    <cellStyle name="Comma 24 5 3 3" xfId="48850"/>
    <cellStyle name="Comma 24 5 4" xfId="48851"/>
    <cellStyle name="Comma 24 5 4 2" xfId="48852"/>
    <cellStyle name="Comma 24 5 5" xfId="48853"/>
    <cellStyle name="Comma 24 5 6" xfId="48854"/>
    <cellStyle name="Comma 24 6" xfId="48855"/>
    <cellStyle name="Comma 24 6 2" xfId="48856"/>
    <cellStyle name="Comma 24 6 2 2" xfId="48857"/>
    <cellStyle name="Comma 24 6 2 3" xfId="48858"/>
    <cellStyle name="Comma 24 6 3" xfId="48859"/>
    <cellStyle name="Comma 24 6 3 2" xfId="48860"/>
    <cellStyle name="Comma 24 6 3 3" xfId="48861"/>
    <cellStyle name="Comma 24 6 4" xfId="48862"/>
    <cellStyle name="Comma 24 6 4 2" xfId="48863"/>
    <cellStyle name="Comma 24 6 5" xfId="48864"/>
    <cellStyle name="Comma 24 6 6" xfId="48865"/>
    <cellStyle name="Comma 24 7" xfId="48866"/>
    <cellStyle name="Comma 24 7 2" xfId="48867"/>
    <cellStyle name="Comma 24 7 2 2" xfId="48868"/>
    <cellStyle name="Comma 24 7 2 3" xfId="48869"/>
    <cellStyle name="Comma 24 7 3" xfId="48870"/>
    <cellStyle name="Comma 24 7 3 2" xfId="48871"/>
    <cellStyle name="Comma 24 7 4" xfId="48872"/>
    <cellStyle name="Comma 24 7 5" xfId="48873"/>
    <cellStyle name="Comma 24 8" xfId="48874"/>
    <cellStyle name="Comma 24 8 2" xfId="48875"/>
    <cellStyle name="Comma 24 8 3" xfId="48876"/>
    <cellStyle name="Comma 24 9" xfId="48877"/>
    <cellStyle name="Comma 24 9 2" xfId="48878"/>
    <cellStyle name="Comma 24 9 3" xfId="48879"/>
    <cellStyle name="Comma 25" xfId="3549"/>
    <cellStyle name="Comma 25 2" xfId="48880"/>
    <cellStyle name="Comma 25 3" xfId="48881"/>
    <cellStyle name="Comma 26" xfId="3550"/>
    <cellStyle name="Comma 26 10" xfId="48882"/>
    <cellStyle name="Comma 26 10 2" xfId="48883"/>
    <cellStyle name="Comma 26 11" xfId="48884"/>
    <cellStyle name="Comma 26 12" xfId="48885"/>
    <cellStyle name="Comma 26 13" xfId="48886"/>
    <cellStyle name="Comma 26 2" xfId="48887"/>
    <cellStyle name="Comma 26 2 10" xfId="48888"/>
    <cellStyle name="Comma 26 2 2" xfId="48889"/>
    <cellStyle name="Comma 26 2 2 2" xfId="48890"/>
    <cellStyle name="Comma 26 2 2 2 2" xfId="48891"/>
    <cellStyle name="Comma 26 2 2 2 2 2" xfId="48892"/>
    <cellStyle name="Comma 26 2 2 2 2 3" xfId="48893"/>
    <cellStyle name="Comma 26 2 2 2 3" xfId="48894"/>
    <cellStyle name="Comma 26 2 2 2 3 2" xfId="48895"/>
    <cellStyle name="Comma 26 2 2 2 3 3" xfId="48896"/>
    <cellStyle name="Comma 26 2 2 2 4" xfId="48897"/>
    <cellStyle name="Comma 26 2 2 2 4 2" xfId="48898"/>
    <cellStyle name="Comma 26 2 2 2 5" xfId="48899"/>
    <cellStyle name="Comma 26 2 2 2 6" xfId="48900"/>
    <cellStyle name="Comma 26 2 2 3" xfId="48901"/>
    <cellStyle name="Comma 26 2 2 3 2" xfId="48902"/>
    <cellStyle name="Comma 26 2 2 3 2 2" xfId="48903"/>
    <cellStyle name="Comma 26 2 2 3 2 3" xfId="48904"/>
    <cellStyle name="Comma 26 2 2 3 3" xfId="48905"/>
    <cellStyle name="Comma 26 2 2 3 3 2" xfId="48906"/>
    <cellStyle name="Comma 26 2 2 3 3 3" xfId="48907"/>
    <cellStyle name="Comma 26 2 2 3 4" xfId="48908"/>
    <cellStyle name="Comma 26 2 2 3 4 2" xfId="48909"/>
    <cellStyle name="Comma 26 2 2 3 5" xfId="48910"/>
    <cellStyle name="Comma 26 2 2 3 6" xfId="48911"/>
    <cellStyle name="Comma 26 2 2 4" xfId="48912"/>
    <cellStyle name="Comma 26 2 2 4 2" xfId="48913"/>
    <cellStyle name="Comma 26 2 2 4 2 2" xfId="48914"/>
    <cellStyle name="Comma 26 2 2 4 2 3" xfId="48915"/>
    <cellStyle name="Comma 26 2 2 4 3" xfId="48916"/>
    <cellStyle name="Comma 26 2 2 4 3 2" xfId="48917"/>
    <cellStyle name="Comma 26 2 2 4 4" xfId="48918"/>
    <cellStyle name="Comma 26 2 2 4 5" xfId="48919"/>
    <cellStyle name="Comma 26 2 2 5" xfId="48920"/>
    <cellStyle name="Comma 26 2 2 5 2" xfId="48921"/>
    <cellStyle name="Comma 26 2 2 5 3" xfId="48922"/>
    <cellStyle name="Comma 26 2 2 6" xfId="48923"/>
    <cellStyle name="Comma 26 2 2 6 2" xfId="48924"/>
    <cellStyle name="Comma 26 2 2 6 3" xfId="48925"/>
    <cellStyle name="Comma 26 2 2 7" xfId="48926"/>
    <cellStyle name="Comma 26 2 2 7 2" xfId="48927"/>
    <cellStyle name="Comma 26 2 2 8" xfId="48928"/>
    <cellStyle name="Comma 26 2 2 9" xfId="48929"/>
    <cellStyle name="Comma 26 2 3" xfId="48930"/>
    <cellStyle name="Comma 26 2 3 2" xfId="48931"/>
    <cellStyle name="Comma 26 2 3 2 2" xfId="48932"/>
    <cellStyle name="Comma 26 2 3 2 3" xfId="48933"/>
    <cellStyle name="Comma 26 2 3 3" xfId="48934"/>
    <cellStyle name="Comma 26 2 3 3 2" xfId="48935"/>
    <cellStyle name="Comma 26 2 3 3 3" xfId="48936"/>
    <cellStyle name="Comma 26 2 3 4" xfId="48937"/>
    <cellStyle name="Comma 26 2 3 4 2" xfId="48938"/>
    <cellStyle name="Comma 26 2 3 5" xfId="48939"/>
    <cellStyle name="Comma 26 2 3 6" xfId="48940"/>
    <cellStyle name="Comma 26 2 4" xfId="48941"/>
    <cellStyle name="Comma 26 2 4 2" xfId="48942"/>
    <cellStyle name="Comma 26 2 4 2 2" xfId="48943"/>
    <cellStyle name="Comma 26 2 4 2 3" xfId="48944"/>
    <cellStyle name="Comma 26 2 4 3" xfId="48945"/>
    <cellStyle name="Comma 26 2 4 3 2" xfId="48946"/>
    <cellStyle name="Comma 26 2 4 3 3" xfId="48947"/>
    <cellStyle name="Comma 26 2 4 4" xfId="48948"/>
    <cellStyle name="Comma 26 2 4 4 2" xfId="48949"/>
    <cellStyle name="Comma 26 2 4 5" xfId="48950"/>
    <cellStyle name="Comma 26 2 4 6" xfId="48951"/>
    <cellStyle name="Comma 26 2 5" xfId="48952"/>
    <cellStyle name="Comma 26 2 5 2" xfId="48953"/>
    <cellStyle name="Comma 26 2 5 2 2" xfId="48954"/>
    <cellStyle name="Comma 26 2 5 2 3" xfId="48955"/>
    <cellStyle name="Comma 26 2 5 3" xfId="48956"/>
    <cellStyle name="Comma 26 2 5 3 2" xfId="48957"/>
    <cellStyle name="Comma 26 2 5 4" xfId="48958"/>
    <cellStyle name="Comma 26 2 5 5" xfId="48959"/>
    <cellStyle name="Comma 26 2 6" xfId="48960"/>
    <cellStyle name="Comma 26 2 6 2" xfId="48961"/>
    <cellStyle name="Comma 26 2 6 3" xfId="48962"/>
    <cellStyle name="Comma 26 2 7" xfId="48963"/>
    <cellStyle name="Comma 26 2 7 2" xfId="48964"/>
    <cellStyle name="Comma 26 2 7 3" xfId="48965"/>
    <cellStyle name="Comma 26 2 8" xfId="48966"/>
    <cellStyle name="Comma 26 2 8 2" xfId="48967"/>
    <cellStyle name="Comma 26 2 9" xfId="48968"/>
    <cellStyle name="Comma 26 3" xfId="48969"/>
    <cellStyle name="Comma 26 3 2" xfId="48970"/>
    <cellStyle name="Comma 26 3 2 2" xfId="48971"/>
    <cellStyle name="Comma 26 3 2 2 2" xfId="48972"/>
    <cellStyle name="Comma 26 3 2 2 3" xfId="48973"/>
    <cellStyle name="Comma 26 3 2 3" xfId="48974"/>
    <cellStyle name="Comma 26 3 2 3 2" xfId="48975"/>
    <cellStyle name="Comma 26 3 2 3 3" xfId="48976"/>
    <cellStyle name="Comma 26 3 2 4" xfId="48977"/>
    <cellStyle name="Comma 26 3 2 4 2" xfId="48978"/>
    <cellStyle name="Comma 26 3 2 5" xfId="48979"/>
    <cellStyle name="Comma 26 3 2 6" xfId="48980"/>
    <cellStyle name="Comma 26 3 3" xfId="48981"/>
    <cellStyle name="Comma 26 3 3 2" xfId="48982"/>
    <cellStyle name="Comma 26 3 3 2 2" xfId="48983"/>
    <cellStyle name="Comma 26 3 3 2 3" xfId="48984"/>
    <cellStyle name="Comma 26 3 3 3" xfId="48985"/>
    <cellStyle name="Comma 26 3 3 3 2" xfId="48986"/>
    <cellStyle name="Comma 26 3 3 3 3" xfId="48987"/>
    <cellStyle name="Comma 26 3 3 4" xfId="48988"/>
    <cellStyle name="Comma 26 3 3 4 2" xfId="48989"/>
    <cellStyle name="Comma 26 3 3 5" xfId="48990"/>
    <cellStyle name="Comma 26 3 3 6" xfId="48991"/>
    <cellStyle name="Comma 26 3 4" xfId="48992"/>
    <cellStyle name="Comma 26 3 4 2" xfId="48993"/>
    <cellStyle name="Comma 26 3 4 2 2" xfId="48994"/>
    <cellStyle name="Comma 26 3 4 2 3" xfId="48995"/>
    <cellStyle name="Comma 26 3 4 3" xfId="48996"/>
    <cellStyle name="Comma 26 3 4 3 2" xfId="48997"/>
    <cellStyle name="Comma 26 3 4 4" xfId="48998"/>
    <cellStyle name="Comma 26 3 4 5" xfId="48999"/>
    <cellStyle name="Comma 26 3 5" xfId="49000"/>
    <cellStyle name="Comma 26 3 5 2" xfId="49001"/>
    <cellStyle name="Comma 26 3 5 3" xfId="49002"/>
    <cellStyle name="Comma 26 3 6" xfId="49003"/>
    <cellStyle name="Comma 26 3 6 2" xfId="49004"/>
    <cellStyle name="Comma 26 3 6 3" xfId="49005"/>
    <cellStyle name="Comma 26 3 7" xfId="49006"/>
    <cellStyle name="Comma 26 3 7 2" xfId="49007"/>
    <cellStyle name="Comma 26 3 8" xfId="49008"/>
    <cellStyle name="Comma 26 3 9" xfId="49009"/>
    <cellStyle name="Comma 26 4" xfId="49010"/>
    <cellStyle name="Comma 26 4 2" xfId="49011"/>
    <cellStyle name="Comma 26 4 2 2" xfId="49012"/>
    <cellStyle name="Comma 26 4 2 2 2" xfId="49013"/>
    <cellStyle name="Comma 26 4 2 2 3" xfId="49014"/>
    <cellStyle name="Comma 26 4 2 3" xfId="49015"/>
    <cellStyle name="Comma 26 4 2 3 2" xfId="49016"/>
    <cellStyle name="Comma 26 4 2 3 3" xfId="49017"/>
    <cellStyle name="Comma 26 4 2 4" xfId="49018"/>
    <cellStyle name="Comma 26 4 2 4 2" xfId="49019"/>
    <cellStyle name="Comma 26 4 2 5" xfId="49020"/>
    <cellStyle name="Comma 26 4 2 6" xfId="49021"/>
    <cellStyle name="Comma 26 4 3" xfId="49022"/>
    <cellStyle name="Comma 26 4 3 2" xfId="49023"/>
    <cellStyle name="Comma 26 4 3 2 2" xfId="49024"/>
    <cellStyle name="Comma 26 4 3 2 3" xfId="49025"/>
    <cellStyle name="Comma 26 4 3 3" xfId="49026"/>
    <cellStyle name="Comma 26 4 3 3 2" xfId="49027"/>
    <cellStyle name="Comma 26 4 3 3 3" xfId="49028"/>
    <cellStyle name="Comma 26 4 3 4" xfId="49029"/>
    <cellStyle name="Comma 26 4 3 4 2" xfId="49030"/>
    <cellStyle name="Comma 26 4 3 5" xfId="49031"/>
    <cellStyle name="Comma 26 4 3 6" xfId="49032"/>
    <cellStyle name="Comma 26 4 4" xfId="49033"/>
    <cellStyle name="Comma 26 4 4 2" xfId="49034"/>
    <cellStyle name="Comma 26 4 4 2 2" xfId="49035"/>
    <cellStyle name="Comma 26 4 4 2 3" xfId="49036"/>
    <cellStyle name="Comma 26 4 4 3" xfId="49037"/>
    <cellStyle name="Comma 26 4 4 3 2" xfId="49038"/>
    <cellStyle name="Comma 26 4 4 4" xfId="49039"/>
    <cellStyle name="Comma 26 4 4 5" xfId="49040"/>
    <cellStyle name="Comma 26 4 5" xfId="49041"/>
    <cellStyle name="Comma 26 4 5 2" xfId="49042"/>
    <cellStyle name="Comma 26 4 5 3" xfId="49043"/>
    <cellStyle name="Comma 26 4 6" xfId="49044"/>
    <cellStyle name="Comma 26 4 6 2" xfId="49045"/>
    <cellStyle name="Comma 26 4 6 3" xfId="49046"/>
    <cellStyle name="Comma 26 4 7" xfId="49047"/>
    <cellStyle name="Comma 26 4 7 2" xfId="49048"/>
    <cellStyle name="Comma 26 4 8" xfId="49049"/>
    <cellStyle name="Comma 26 4 9" xfId="49050"/>
    <cellStyle name="Comma 26 5" xfId="49051"/>
    <cellStyle name="Comma 26 5 2" xfId="49052"/>
    <cellStyle name="Comma 26 5 2 2" xfId="49053"/>
    <cellStyle name="Comma 26 5 2 3" xfId="49054"/>
    <cellStyle name="Comma 26 5 3" xfId="49055"/>
    <cellStyle name="Comma 26 5 3 2" xfId="49056"/>
    <cellStyle name="Comma 26 5 3 3" xfId="49057"/>
    <cellStyle name="Comma 26 5 4" xfId="49058"/>
    <cellStyle name="Comma 26 5 4 2" xfId="49059"/>
    <cellStyle name="Comma 26 5 5" xfId="49060"/>
    <cellStyle name="Comma 26 5 6" xfId="49061"/>
    <cellStyle name="Comma 26 6" xfId="49062"/>
    <cellStyle name="Comma 26 6 2" xfId="49063"/>
    <cellStyle name="Comma 26 6 2 2" xfId="49064"/>
    <cellStyle name="Comma 26 6 2 3" xfId="49065"/>
    <cellStyle name="Comma 26 6 3" xfId="49066"/>
    <cellStyle name="Comma 26 6 3 2" xfId="49067"/>
    <cellStyle name="Comma 26 6 3 3" xfId="49068"/>
    <cellStyle name="Comma 26 6 4" xfId="49069"/>
    <cellStyle name="Comma 26 6 4 2" xfId="49070"/>
    <cellStyle name="Comma 26 6 5" xfId="49071"/>
    <cellStyle name="Comma 26 6 6" xfId="49072"/>
    <cellStyle name="Comma 26 7" xfId="49073"/>
    <cellStyle name="Comma 26 7 2" xfId="49074"/>
    <cellStyle name="Comma 26 7 2 2" xfId="49075"/>
    <cellStyle name="Comma 26 7 2 3" xfId="49076"/>
    <cellStyle name="Comma 26 7 3" xfId="49077"/>
    <cellStyle name="Comma 26 7 3 2" xfId="49078"/>
    <cellStyle name="Comma 26 7 4" xfId="49079"/>
    <cellStyle name="Comma 26 7 5" xfId="49080"/>
    <cellStyle name="Comma 26 8" xfId="49081"/>
    <cellStyle name="Comma 26 8 2" xfId="49082"/>
    <cellStyle name="Comma 26 8 3" xfId="49083"/>
    <cellStyle name="Comma 26 9" xfId="49084"/>
    <cellStyle name="Comma 26 9 2" xfId="49085"/>
    <cellStyle name="Comma 26 9 3" xfId="49086"/>
    <cellStyle name="Comma 27" xfId="3551"/>
    <cellStyle name="Comma 27 10" xfId="49087"/>
    <cellStyle name="Comma 27 10 2" xfId="49088"/>
    <cellStyle name="Comma 27 11" xfId="49089"/>
    <cellStyle name="Comma 27 12" xfId="49090"/>
    <cellStyle name="Comma 27 13" xfId="49091"/>
    <cellStyle name="Comma 27 2" xfId="49092"/>
    <cellStyle name="Comma 27 2 10" xfId="49093"/>
    <cellStyle name="Comma 27 2 2" xfId="49094"/>
    <cellStyle name="Comma 27 2 2 2" xfId="49095"/>
    <cellStyle name="Comma 27 2 2 2 2" xfId="49096"/>
    <cellStyle name="Comma 27 2 2 2 2 2" xfId="49097"/>
    <cellStyle name="Comma 27 2 2 2 2 3" xfId="49098"/>
    <cellStyle name="Comma 27 2 2 2 3" xfId="49099"/>
    <cellStyle name="Comma 27 2 2 2 3 2" xfId="49100"/>
    <cellStyle name="Comma 27 2 2 2 3 3" xfId="49101"/>
    <cellStyle name="Comma 27 2 2 2 4" xfId="49102"/>
    <cellStyle name="Comma 27 2 2 2 4 2" xfId="49103"/>
    <cellStyle name="Comma 27 2 2 2 5" xfId="49104"/>
    <cellStyle name="Comma 27 2 2 2 6" xfId="49105"/>
    <cellStyle name="Comma 27 2 2 3" xfId="49106"/>
    <cellStyle name="Comma 27 2 2 3 2" xfId="49107"/>
    <cellStyle name="Comma 27 2 2 3 2 2" xfId="49108"/>
    <cellStyle name="Comma 27 2 2 3 2 3" xfId="49109"/>
    <cellStyle name="Comma 27 2 2 3 3" xfId="49110"/>
    <cellStyle name="Comma 27 2 2 3 3 2" xfId="49111"/>
    <cellStyle name="Comma 27 2 2 3 3 3" xfId="49112"/>
    <cellStyle name="Comma 27 2 2 3 4" xfId="49113"/>
    <cellStyle name="Comma 27 2 2 3 4 2" xfId="49114"/>
    <cellStyle name="Comma 27 2 2 3 5" xfId="49115"/>
    <cellStyle name="Comma 27 2 2 3 6" xfId="49116"/>
    <cellStyle name="Comma 27 2 2 4" xfId="49117"/>
    <cellStyle name="Comma 27 2 2 4 2" xfId="49118"/>
    <cellStyle name="Comma 27 2 2 4 2 2" xfId="49119"/>
    <cellStyle name="Comma 27 2 2 4 2 3" xfId="49120"/>
    <cellStyle name="Comma 27 2 2 4 3" xfId="49121"/>
    <cellStyle name="Comma 27 2 2 4 3 2" xfId="49122"/>
    <cellStyle name="Comma 27 2 2 4 4" xfId="49123"/>
    <cellStyle name="Comma 27 2 2 4 5" xfId="49124"/>
    <cellStyle name="Comma 27 2 2 5" xfId="49125"/>
    <cellStyle name="Comma 27 2 2 5 2" xfId="49126"/>
    <cellStyle name="Comma 27 2 2 5 3" xfId="49127"/>
    <cellStyle name="Comma 27 2 2 6" xfId="49128"/>
    <cellStyle name="Comma 27 2 2 6 2" xfId="49129"/>
    <cellStyle name="Comma 27 2 2 6 3" xfId="49130"/>
    <cellStyle name="Comma 27 2 2 7" xfId="49131"/>
    <cellStyle name="Comma 27 2 2 7 2" xfId="49132"/>
    <cellStyle name="Comma 27 2 2 8" xfId="49133"/>
    <cellStyle name="Comma 27 2 2 9" xfId="49134"/>
    <cellStyle name="Comma 27 2 3" xfId="49135"/>
    <cellStyle name="Comma 27 2 3 2" xfId="49136"/>
    <cellStyle name="Comma 27 2 3 2 2" xfId="49137"/>
    <cellStyle name="Comma 27 2 3 2 3" xfId="49138"/>
    <cellStyle name="Comma 27 2 3 3" xfId="49139"/>
    <cellStyle name="Comma 27 2 3 3 2" xfId="49140"/>
    <cellStyle name="Comma 27 2 3 3 3" xfId="49141"/>
    <cellStyle name="Comma 27 2 3 4" xfId="49142"/>
    <cellStyle name="Comma 27 2 3 4 2" xfId="49143"/>
    <cellStyle name="Comma 27 2 3 5" xfId="49144"/>
    <cellStyle name="Comma 27 2 3 6" xfId="49145"/>
    <cellStyle name="Comma 27 2 4" xfId="49146"/>
    <cellStyle name="Comma 27 2 4 2" xfId="49147"/>
    <cellStyle name="Comma 27 2 4 2 2" xfId="49148"/>
    <cellStyle name="Comma 27 2 4 2 3" xfId="49149"/>
    <cellStyle name="Comma 27 2 4 3" xfId="49150"/>
    <cellStyle name="Comma 27 2 4 3 2" xfId="49151"/>
    <cellStyle name="Comma 27 2 4 3 3" xfId="49152"/>
    <cellStyle name="Comma 27 2 4 4" xfId="49153"/>
    <cellStyle name="Comma 27 2 4 4 2" xfId="49154"/>
    <cellStyle name="Comma 27 2 4 5" xfId="49155"/>
    <cellStyle name="Comma 27 2 4 6" xfId="49156"/>
    <cellStyle name="Comma 27 2 5" xfId="49157"/>
    <cellStyle name="Comma 27 2 5 2" xfId="49158"/>
    <cellStyle name="Comma 27 2 5 2 2" xfId="49159"/>
    <cellStyle name="Comma 27 2 5 2 3" xfId="49160"/>
    <cellStyle name="Comma 27 2 5 3" xfId="49161"/>
    <cellStyle name="Comma 27 2 5 3 2" xfId="49162"/>
    <cellStyle name="Comma 27 2 5 4" xfId="49163"/>
    <cellStyle name="Comma 27 2 5 5" xfId="49164"/>
    <cellStyle name="Comma 27 2 6" xfId="49165"/>
    <cellStyle name="Comma 27 2 6 2" xfId="49166"/>
    <cellStyle name="Comma 27 2 6 3" xfId="49167"/>
    <cellStyle name="Comma 27 2 7" xfId="49168"/>
    <cellStyle name="Comma 27 2 7 2" xfId="49169"/>
    <cellStyle name="Comma 27 2 7 3" xfId="49170"/>
    <cellStyle name="Comma 27 2 8" xfId="49171"/>
    <cellStyle name="Comma 27 2 8 2" xfId="49172"/>
    <cellStyle name="Comma 27 2 9" xfId="49173"/>
    <cellStyle name="Comma 27 3" xfId="49174"/>
    <cellStyle name="Comma 27 3 2" xfId="49175"/>
    <cellStyle name="Comma 27 3 2 2" xfId="49176"/>
    <cellStyle name="Comma 27 3 2 2 2" xfId="49177"/>
    <cellStyle name="Comma 27 3 2 2 3" xfId="49178"/>
    <cellStyle name="Comma 27 3 2 3" xfId="49179"/>
    <cellStyle name="Comma 27 3 2 3 2" xfId="49180"/>
    <cellStyle name="Comma 27 3 2 3 3" xfId="49181"/>
    <cellStyle name="Comma 27 3 2 4" xfId="49182"/>
    <cellStyle name="Comma 27 3 2 4 2" xfId="49183"/>
    <cellStyle name="Comma 27 3 2 5" xfId="49184"/>
    <cellStyle name="Comma 27 3 2 6" xfId="49185"/>
    <cellStyle name="Comma 27 3 3" xfId="49186"/>
    <cellStyle name="Comma 27 3 3 2" xfId="49187"/>
    <cellStyle name="Comma 27 3 3 2 2" xfId="49188"/>
    <cellStyle name="Comma 27 3 3 2 3" xfId="49189"/>
    <cellStyle name="Comma 27 3 3 3" xfId="49190"/>
    <cellStyle name="Comma 27 3 3 3 2" xfId="49191"/>
    <cellStyle name="Comma 27 3 3 3 3" xfId="49192"/>
    <cellStyle name="Comma 27 3 3 4" xfId="49193"/>
    <cellStyle name="Comma 27 3 3 4 2" xfId="49194"/>
    <cellStyle name="Comma 27 3 3 5" xfId="49195"/>
    <cellStyle name="Comma 27 3 3 6" xfId="49196"/>
    <cellStyle name="Comma 27 3 4" xfId="49197"/>
    <cellStyle name="Comma 27 3 4 2" xfId="49198"/>
    <cellStyle name="Comma 27 3 4 2 2" xfId="49199"/>
    <cellStyle name="Comma 27 3 4 2 3" xfId="49200"/>
    <cellStyle name="Comma 27 3 4 3" xfId="49201"/>
    <cellStyle name="Comma 27 3 4 3 2" xfId="49202"/>
    <cellStyle name="Comma 27 3 4 4" xfId="49203"/>
    <cellStyle name="Comma 27 3 4 5" xfId="49204"/>
    <cellStyle name="Comma 27 3 5" xfId="49205"/>
    <cellStyle name="Comma 27 3 5 2" xfId="49206"/>
    <cellStyle name="Comma 27 3 5 3" xfId="49207"/>
    <cellStyle name="Comma 27 3 6" xfId="49208"/>
    <cellStyle name="Comma 27 3 6 2" xfId="49209"/>
    <cellStyle name="Comma 27 3 6 3" xfId="49210"/>
    <cellStyle name="Comma 27 3 7" xfId="49211"/>
    <cellStyle name="Comma 27 3 7 2" xfId="49212"/>
    <cellStyle name="Comma 27 3 8" xfId="49213"/>
    <cellStyle name="Comma 27 3 9" xfId="49214"/>
    <cellStyle name="Comma 27 4" xfId="49215"/>
    <cellStyle name="Comma 27 4 2" xfId="49216"/>
    <cellStyle name="Comma 27 4 2 2" xfId="49217"/>
    <cellStyle name="Comma 27 4 2 2 2" xfId="49218"/>
    <cellStyle name="Comma 27 4 2 2 3" xfId="49219"/>
    <cellStyle name="Comma 27 4 2 3" xfId="49220"/>
    <cellStyle name="Comma 27 4 2 3 2" xfId="49221"/>
    <cellStyle name="Comma 27 4 2 3 3" xfId="49222"/>
    <cellStyle name="Comma 27 4 2 4" xfId="49223"/>
    <cellStyle name="Comma 27 4 2 4 2" xfId="49224"/>
    <cellStyle name="Comma 27 4 2 5" xfId="49225"/>
    <cellStyle name="Comma 27 4 2 6" xfId="49226"/>
    <cellStyle name="Comma 27 4 3" xfId="49227"/>
    <cellStyle name="Comma 27 4 3 2" xfId="49228"/>
    <cellStyle name="Comma 27 4 3 2 2" xfId="49229"/>
    <cellStyle name="Comma 27 4 3 2 3" xfId="49230"/>
    <cellStyle name="Comma 27 4 3 3" xfId="49231"/>
    <cellStyle name="Comma 27 4 3 3 2" xfId="49232"/>
    <cellStyle name="Comma 27 4 3 3 3" xfId="49233"/>
    <cellStyle name="Comma 27 4 3 4" xfId="49234"/>
    <cellStyle name="Comma 27 4 3 4 2" xfId="49235"/>
    <cellStyle name="Comma 27 4 3 5" xfId="49236"/>
    <cellStyle name="Comma 27 4 3 6" xfId="49237"/>
    <cellStyle name="Comma 27 4 4" xfId="49238"/>
    <cellStyle name="Comma 27 4 4 2" xfId="49239"/>
    <cellStyle name="Comma 27 4 4 2 2" xfId="49240"/>
    <cellStyle name="Comma 27 4 4 2 3" xfId="49241"/>
    <cellStyle name="Comma 27 4 4 3" xfId="49242"/>
    <cellStyle name="Comma 27 4 4 3 2" xfId="49243"/>
    <cellStyle name="Comma 27 4 4 4" xfId="49244"/>
    <cellStyle name="Comma 27 4 4 5" xfId="49245"/>
    <cellStyle name="Comma 27 4 5" xfId="49246"/>
    <cellStyle name="Comma 27 4 5 2" xfId="49247"/>
    <cellStyle name="Comma 27 4 5 3" xfId="49248"/>
    <cellStyle name="Comma 27 4 6" xfId="49249"/>
    <cellStyle name="Comma 27 4 6 2" xfId="49250"/>
    <cellStyle name="Comma 27 4 6 3" xfId="49251"/>
    <cellStyle name="Comma 27 4 7" xfId="49252"/>
    <cellStyle name="Comma 27 4 7 2" xfId="49253"/>
    <cellStyle name="Comma 27 4 8" xfId="49254"/>
    <cellStyle name="Comma 27 4 9" xfId="49255"/>
    <cellStyle name="Comma 27 5" xfId="49256"/>
    <cellStyle name="Comma 27 5 2" xfId="49257"/>
    <cellStyle name="Comma 27 5 2 2" xfId="49258"/>
    <cellStyle name="Comma 27 5 2 3" xfId="49259"/>
    <cellStyle name="Comma 27 5 3" xfId="49260"/>
    <cellStyle name="Comma 27 5 3 2" xfId="49261"/>
    <cellStyle name="Comma 27 5 3 3" xfId="49262"/>
    <cellStyle name="Comma 27 5 4" xfId="49263"/>
    <cellStyle name="Comma 27 5 4 2" xfId="49264"/>
    <cellStyle name="Comma 27 5 5" xfId="49265"/>
    <cellStyle name="Comma 27 5 6" xfId="49266"/>
    <cellStyle name="Comma 27 6" xfId="49267"/>
    <cellStyle name="Comma 27 6 2" xfId="49268"/>
    <cellStyle name="Comma 27 6 2 2" xfId="49269"/>
    <cellStyle name="Comma 27 6 2 3" xfId="49270"/>
    <cellStyle name="Comma 27 6 3" xfId="49271"/>
    <cellStyle name="Comma 27 6 3 2" xfId="49272"/>
    <cellStyle name="Comma 27 6 3 3" xfId="49273"/>
    <cellStyle name="Comma 27 6 4" xfId="49274"/>
    <cellStyle name="Comma 27 6 4 2" xfId="49275"/>
    <cellStyle name="Comma 27 6 5" xfId="49276"/>
    <cellStyle name="Comma 27 6 6" xfId="49277"/>
    <cellStyle name="Comma 27 7" xfId="49278"/>
    <cellStyle name="Comma 27 7 2" xfId="49279"/>
    <cellStyle name="Comma 27 7 2 2" xfId="49280"/>
    <cellStyle name="Comma 27 7 2 3" xfId="49281"/>
    <cellStyle name="Comma 27 7 3" xfId="49282"/>
    <cellStyle name="Comma 27 7 3 2" xfId="49283"/>
    <cellStyle name="Comma 27 7 4" xfId="49284"/>
    <cellStyle name="Comma 27 7 5" xfId="49285"/>
    <cellStyle name="Comma 27 8" xfId="49286"/>
    <cellStyle name="Comma 27 8 2" xfId="49287"/>
    <cellStyle name="Comma 27 8 3" xfId="49288"/>
    <cellStyle name="Comma 27 9" xfId="49289"/>
    <cellStyle name="Comma 27 9 2" xfId="49290"/>
    <cellStyle name="Comma 27 9 3" xfId="49291"/>
    <cellStyle name="Comma 28" xfId="3552"/>
    <cellStyle name="Comma 28 2" xfId="49292"/>
    <cellStyle name="Comma 28 3" xfId="49293"/>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14591"/>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14592"/>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14593"/>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14594"/>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14595"/>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14596"/>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14597"/>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14598"/>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14599"/>
    <cellStyle name="Comma 3 4 2 2 3" xfId="3681"/>
    <cellStyle name="Comma 3 4 2 2 4" xfId="3682"/>
    <cellStyle name="Comma 3 4 2 2 5" xfId="14600"/>
    <cellStyle name="Comma 3 4 2 3" xfId="3683"/>
    <cellStyle name="Comma 3 4 2 3 2" xfId="3684"/>
    <cellStyle name="Comma 3 4 2 3 3" xfId="14601"/>
    <cellStyle name="Comma 3 4 2 4" xfId="3685"/>
    <cellStyle name="Comma 3 4 2 5" xfId="3686"/>
    <cellStyle name="Comma 3 4 2 6" xfId="14233"/>
    <cellStyle name="Comma 3 4 3" xfId="3687"/>
    <cellStyle name="Comma 3 4 3 2" xfId="3688"/>
    <cellStyle name="Comma 3 4 3 2 2" xfId="3689"/>
    <cellStyle name="Comma 3 4 3 2 3" xfId="14602"/>
    <cellStyle name="Comma 3 4 3 3" xfId="3690"/>
    <cellStyle name="Comma 3 4 3 4" xfId="3691"/>
    <cellStyle name="Comma 3 4 3 5" xfId="14603"/>
    <cellStyle name="Comma 3 4 4" xfId="3692"/>
    <cellStyle name="Comma 3 4 4 2" xfId="3693"/>
    <cellStyle name="Comma 3 4 4 3" xfId="14604"/>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14605"/>
    <cellStyle name="Comma 3 5 2 3" xfId="3702"/>
    <cellStyle name="Comma 3 5 2 3 2" xfId="3703"/>
    <cellStyle name="Comma 3 5 2 4" xfId="3704"/>
    <cellStyle name="Comma 3 5 2 5" xfId="3705"/>
    <cellStyle name="Comma 3 5 2 6" xfId="14606"/>
    <cellStyle name="Comma 3 5 3" xfId="3706"/>
    <cellStyle name="Comma 3 5 3 2" xfId="3707"/>
    <cellStyle name="Comma 3 5 3 2 2" xfId="3708"/>
    <cellStyle name="Comma 3 5 3 3" xfId="3709"/>
    <cellStyle name="Comma 3 5 3 4" xfId="14607"/>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14608"/>
    <cellStyle name="Comma 3 6 3" xfId="3720"/>
    <cellStyle name="Comma 3 6 3 2" xfId="3721"/>
    <cellStyle name="Comma 3 6 4" xfId="3722"/>
    <cellStyle name="Comma 3 6 5" xfId="3723"/>
    <cellStyle name="Comma 3 6 6" xfId="14609"/>
    <cellStyle name="Comma 3 7" xfId="3724"/>
    <cellStyle name="Comma 3 7 2" xfId="3725"/>
    <cellStyle name="Comma 3 7 2 2" xfId="3726"/>
    <cellStyle name="Comma 3 7 3" xfId="3727"/>
    <cellStyle name="Comma 3 7 4" xfId="3728"/>
    <cellStyle name="Comma 3 7 5" xfId="14610"/>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94"/>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95"/>
    <cellStyle name="Comma 6 10 2 3" xfId="49296"/>
    <cellStyle name="Comma 6 10 3" xfId="49297"/>
    <cellStyle name="Comma 6 10 3 2" xfId="49298"/>
    <cellStyle name="Comma 6 10 4" xfId="49299"/>
    <cellStyle name="Comma 6 10 5" xfId="49300"/>
    <cellStyle name="Comma 6 11" xfId="9836"/>
    <cellStyle name="Comma 6 11 2" xfId="49301"/>
    <cellStyle name="Comma 6 11 3" xfId="49302"/>
    <cellStyle name="Comma 6 12" xfId="9837"/>
    <cellStyle name="Comma 6 12 2" xfId="49303"/>
    <cellStyle name="Comma 6 12 3" xfId="49304"/>
    <cellStyle name="Comma 6 13" xfId="9838"/>
    <cellStyle name="Comma 6 13 2" xfId="49305"/>
    <cellStyle name="Comma 6 14" xfId="49306"/>
    <cellStyle name="Comma 6 15" xfId="49307"/>
    <cellStyle name="Comma 6 16" xfId="49308"/>
    <cellStyle name="Comma 6 2" xfId="3850"/>
    <cellStyle name="Comma 6 2 10" xfId="49309"/>
    <cellStyle name="Comma 6 2 10 2" xfId="49310"/>
    <cellStyle name="Comma 6 2 10 3" xfId="49311"/>
    <cellStyle name="Comma 6 2 11" xfId="49312"/>
    <cellStyle name="Comma 6 2 11 2" xfId="49313"/>
    <cellStyle name="Comma 6 2 11 3" xfId="49314"/>
    <cellStyle name="Comma 6 2 12" xfId="49315"/>
    <cellStyle name="Comma 6 2 12 2" xfId="49316"/>
    <cellStyle name="Comma 6 2 13" xfId="49317"/>
    <cellStyle name="Comma 6 2 14" xfId="49318"/>
    <cellStyle name="Comma 6 2 15" xfId="49319"/>
    <cellStyle name="Comma 6 2 2" xfId="3851"/>
    <cellStyle name="Comma 6 2 2 10" xfId="49320"/>
    <cellStyle name="Comma 6 2 2 10 2" xfId="49321"/>
    <cellStyle name="Comma 6 2 2 10 3" xfId="49322"/>
    <cellStyle name="Comma 6 2 2 11" xfId="49323"/>
    <cellStyle name="Comma 6 2 2 11 2" xfId="49324"/>
    <cellStyle name="Comma 6 2 2 12" xfId="49325"/>
    <cellStyle name="Comma 6 2 2 13" xfId="49326"/>
    <cellStyle name="Comma 6 2 2 14" xfId="49327"/>
    <cellStyle name="Comma 6 2 2 2" xfId="9839"/>
    <cellStyle name="Comma 6 2 2 2 10" xfId="49328"/>
    <cellStyle name="Comma 6 2 2 2 10 2" xfId="49329"/>
    <cellStyle name="Comma 6 2 2 2 11" xfId="49330"/>
    <cellStyle name="Comma 6 2 2 2 12" xfId="49331"/>
    <cellStyle name="Comma 6 2 2 2 13" xfId="49332"/>
    <cellStyle name="Comma 6 2 2 2 2" xfId="49333"/>
    <cellStyle name="Comma 6 2 2 2 2 10" xfId="49334"/>
    <cellStyle name="Comma 6 2 2 2 2 2" xfId="49335"/>
    <cellStyle name="Comma 6 2 2 2 2 2 2" xfId="49336"/>
    <cellStyle name="Comma 6 2 2 2 2 2 2 2" xfId="49337"/>
    <cellStyle name="Comma 6 2 2 2 2 2 2 2 2" xfId="49338"/>
    <cellStyle name="Comma 6 2 2 2 2 2 2 2 3" xfId="49339"/>
    <cellStyle name="Comma 6 2 2 2 2 2 2 3" xfId="49340"/>
    <cellStyle name="Comma 6 2 2 2 2 2 2 3 2" xfId="49341"/>
    <cellStyle name="Comma 6 2 2 2 2 2 2 3 3" xfId="49342"/>
    <cellStyle name="Comma 6 2 2 2 2 2 2 4" xfId="49343"/>
    <cellStyle name="Comma 6 2 2 2 2 2 2 4 2" xfId="49344"/>
    <cellStyle name="Comma 6 2 2 2 2 2 2 5" xfId="49345"/>
    <cellStyle name="Comma 6 2 2 2 2 2 2 6" xfId="49346"/>
    <cellStyle name="Comma 6 2 2 2 2 2 3" xfId="49347"/>
    <cellStyle name="Comma 6 2 2 2 2 2 3 2" xfId="49348"/>
    <cellStyle name="Comma 6 2 2 2 2 2 3 2 2" xfId="49349"/>
    <cellStyle name="Comma 6 2 2 2 2 2 3 2 3" xfId="49350"/>
    <cellStyle name="Comma 6 2 2 2 2 2 3 3" xfId="49351"/>
    <cellStyle name="Comma 6 2 2 2 2 2 3 3 2" xfId="49352"/>
    <cellStyle name="Comma 6 2 2 2 2 2 3 3 3" xfId="49353"/>
    <cellStyle name="Comma 6 2 2 2 2 2 3 4" xfId="49354"/>
    <cellStyle name="Comma 6 2 2 2 2 2 3 4 2" xfId="49355"/>
    <cellStyle name="Comma 6 2 2 2 2 2 3 5" xfId="49356"/>
    <cellStyle name="Comma 6 2 2 2 2 2 3 6" xfId="49357"/>
    <cellStyle name="Comma 6 2 2 2 2 2 4" xfId="49358"/>
    <cellStyle name="Comma 6 2 2 2 2 2 4 2" xfId="49359"/>
    <cellStyle name="Comma 6 2 2 2 2 2 4 2 2" xfId="49360"/>
    <cellStyle name="Comma 6 2 2 2 2 2 4 2 3" xfId="49361"/>
    <cellStyle name="Comma 6 2 2 2 2 2 4 3" xfId="49362"/>
    <cellStyle name="Comma 6 2 2 2 2 2 4 3 2" xfId="49363"/>
    <cellStyle name="Comma 6 2 2 2 2 2 4 4" xfId="49364"/>
    <cellStyle name="Comma 6 2 2 2 2 2 4 5" xfId="49365"/>
    <cellStyle name="Comma 6 2 2 2 2 2 5" xfId="49366"/>
    <cellStyle name="Comma 6 2 2 2 2 2 5 2" xfId="49367"/>
    <cellStyle name="Comma 6 2 2 2 2 2 5 3" xfId="49368"/>
    <cellStyle name="Comma 6 2 2 2 2 2 6" xfId="49369"/>
    <cellStyle name="Comma 6 2 2 2 2 2 6 2" xfId="49370"/>
    <cellStyle name="Comma 6 2 2 2 2 2 6 3" xfId="49371"/>
    <cellStyle name="Comma 6 2 2 2 2 2 7" xfId="49372"/>
    <cellStyle name="Comma 6 2 2 2 2 2 7 2" xfId="49373"/>
    <cellStyle name="Comma 6 2 2 2 2 2 8" xfId="49374"/>
    <cellStyle name="Comma 6 2 2 2 2 2 9" xfId="49375"/>
    <cellStyle name="Comma 6 2 2 2 2 3" xfId="49376"/>
    <cellStyle name="Comma 6 2 2 2 2 3 2" xfId="49377"/>
    <cellStyle name="Comma 6 2 2 2 2 3 2 2" xfId="49378"/>
    <cellStyle name="Comma 6 2 2 2 2 3 2 3" xfId="49379"/>
    <cellStyle name="Comma 6 2 2 2 2 3 3" xfId="49380"/>
    <cellStyle name="Comma 6 2 2 2 2 3 3 2" xfId="49381"/>
    <cellStyle name="Comma 6 2 2 2 2 3 3 3" xfId="49382"/>
    <cellStyle name="Comma 6 2 2 2 2 3 4" xfId="49383"/>
    <cellStyle name="Comma 6 2 2 2 2 3 4 2" xfId="49384"/>
    <cellStyle name="Comma 6 2 2 2 2 3 5" xfId="49385"/>
    <cellStyle name="Comma 6 2 2 2 2 3 6" xfId="49386"/>
    <cellStyle name="Comma 6 2 2 2 2 4" xfId="49387"/>
    <cellStyle name="Comma 6 2 2 2 2 4 2" xfId="49388"/>
    <cellStyle name="Comma 6 2 2 2 2 4 2 2" xfId="49389"/>
    <cellStyle name="Comma 6 2 2 2 2 4 2 3" xfId="49390"/>
    <cellStyle name="Comma 6 2 2 2 2 4 3" xfId="49391"/>
    <cellStyle name="Comma 6 2 2 2 2 4 3 2" xfId="49392"/>
    <cellStyle name="Comma 6 2 2 2 2 4 3 3" xfId="49393"/>
    <cellStyle name="Comma 6 2 2 2 2 4 4" xfId="49394"/>
    <cellStyle name="Comma 6 2 2 2 2 4 4 2" xfId="49395"/>
    <cellStyle name="Comma 6 2 2 2 2 4 5" xfId="49396"/>
    <cellStyle name="Comma 6 2 2 2 2 4 6" xfId="49397"/>
    <cellStyle name="Comma 6 2 2 2 2 5" xfId="49398"/>
    <cellStyle name="Comma 6 2 2 2 2 5 2" xfId="49399"/>
    <cellStyle name="Comma 6 2 2 2 2 5 2 2" xfId="49400"/>
    <cellStyle name="Comma 6 2 2 2 2 5 2 3" xfId="49401"/>
    <cellStyle name="Comma 6 2 2 2 2 5 3" xfId="49402"/>
    <cellStyle name="Comma 6 2 2 2 2 5 3 2" xfId="49403"/>
    <cellStyle name="Comma 6 2 2 2 2 5 4" xfId="49404"/>
    <cellStyle name="Comma 6 2 2 2 2 5 5" xfId="49405"/>
    <cellStyle name="Comma 6 2 2 2 2 6" xfId="49406"/>
    <cellStyle name="Comma 6 2 2 2 2 6 2" xfId="49407"/>
    <cellStyle name="Comma 6 2 2 2 2 6 3" xfId="49408"/>
    <cellStyle name="Comma 6 2 2 2 2 7" xfId="49409"/>
    <cellStyle name="Comma 6 2 2 2 2 7 2" xfId="49410"/>
    <cellStyle name="Comma 6 2 2 2 2 7 3" xfId="49411"/>
    <cellStyle name="Comma 6 2 2 2 2 8" xfId="49412"/>
    <cellStyle name="Comma 6 2 2 2 2 8 2" xfId="49413"/>
    <cellStyle name="Comma 6 2 2 2 2 9" xfId="49414"/>
    <cellStyle name="Comma 6 2 2 2 3" xfId="49415"/>
    <cellStyle name="Comma 6 2 2 2 3 2" xfId="49416"/>
    <cellStyle name="Comma 6 2 2 2 3 2 2" xfId="49417"/>
    <cellStyle name="Comma 6 2 2 2 3 2 2 2" xfId="49418"/>
    <cellStyle name="Comma 6 2 2 2 3 2 2 3" xfId="49419"/>
    <cellStyle name="Comma 6 2 2 2 3 2 3" xfId="49420"/>
    <cellStyle name="Comma 6 2 2 2 3 2 3 2" xfId="49421"/>
    <cellStyle name="Comma 6 2 2 2 3 2 3 3" xfId="49422"/>
    <cellStyle name="Comma 6 2 2 2 3 2 4" xfId="49423"/>
    <cellStyle name="Comma 6 2 2 2 3 2 4 2" xfId="49424"/>
    <cellStyle name="Comma 6 2 2 2 3 2 5" xfId="49425"/>
    <cellStyle name="Comma 6 2 2 2 3 2 6" xfId="49426"/>
    <cellStyle name="Comma 6 2 2 2 3 3" xfId="49427"/>
    <cellStyle name="Comma 6 2 2 2 3 3 2" xfId="49428"/>
    <cellStyle name="Comma 6 2 2 2 3 3 2 2" xfId="49429"/>
    <cellStyle name="Comma 6 2 2 2 3 3 2 3" xfId="49430"/>
    <cellStyle name="Comma 6 2 2 2 3 3 3" xfId="49431"/>
    <cellStyle name="Comma 6 2 2 2 3 3 3 2" xfId="49432"/>
    <cellStyle name="Comma 6 2 2 2 3 3 3 3" xfId="49433"/>
    <cellStyle name="Comma 6 2 2 2 3 3 4" xfId="49434"/>
    <cellStyle name="Comma 6 2 2 2 3 3 4 2" xfId="49435"/>
    <cellStyle name="Comma 6 2 2 2 3 3 5" xfId="49436"/>
    <cellStyle name="Comma 6 2 2 2 3 3 6" xfId="49437"/>
    <cellStyle name="Comma 6 2 2 2 3 4" xfId="49438"/>
    <cellStyle name="Comma 6 2 2 2 3 4 2" xfId="49439"/>
    <cellStyle name="Comma 6 2 2 2 3 4 2 2" xfId="49440"/>
    <cellStyle name="Comma 6 2 2 2 3 4 2 3" xfId="49441"/>
    <cellStyle name="Comma 6 2 2 2 3 4 3" xfId="49442"/>
    <cellStyle name="Comma 6 2 2 2 3 4 3 2" xfId="49443"/>
    <cellStyle name="Comma 6 2 2 2 3 4 4" xfId="49444"/>
    <cellStyle name="Comma 6 2 2 2 3 4 5" xfId="49445"/>
    <cellStyle name="Comma 6 2 2 2 3 5" xfId="49446"/>
    <cellStyle name="Comma 6 2 2 2 3 5 2" xfId="49447"/>
    <cellStyle name="Comma 6 2 2 2 3 5 3" xfId="49448"/>
    <cellStyle name="Comma 6 2 2 2 3 6" xfId="49449"/>
    <cellStyle name="Comma 6 2 2 2 3 6 2" xfId="49450"/>
    <cellStyle name="Comma 6 2 2 2 3 6 3" xfId="49451"/>
    <cellStyle name="Comma 6 2 2 2 3 7" xfId="49452"/>
    <cellStyle name="Comma 6 2 2 2 3 7 2" xfId="49453"/>
    <cellStyle name="Comma 6 2 2 2 3 8" xfId="49454"/>
    <cellStyle name="Comma 6 2 2 2 3 9" xfId="49455"/>
    <cellStyle name="Comma 6 2 2 2 4" xfId="49456"/>
    <cellStyle name="Comma 6 2 2 2 4 2" xfId="49457"/>
    <cellStyle name="Comma 6 2 2 2 4 2 2" xfId="49458"/>
    <cellStyle name="Comma 6 2 2 2 4 2 2 2" xfId="49459"/>
    <cellStyle name="Comma 6 2 2 2 4 2 2 3" xfId="49460"/>
    <cellStyle name="Comma 6 2 2 2 4 2 3" xfId="49461"/>
    <cellStyle name="Comma 6 2 2 2 4 2 3 2" xfId="49462"/>
    <cellStyle name="Comma 6 2 2 2 4 2 3 3" xfId="49463"/>
    <cellStyle name="Comma 6 2 2 2 4 2 4" xfId="49464"/>
    <cellStyle name="Comma 6 2 2 2 4 2 4 2" xfId="49465"/>
    <cellStyle name="Comma 6 2 2 2 4 2 5" xfId="49466"/>
    <cellStyle name="Comma 6 2 2 2 4 2 6" xfId="49467"/>
    <cellStyle name="Comma 6 2 2 2 4 3" xfId="49468"/>
    <cellStyle name="Comma 6 2 2 2 4 3 2" xfId="49469"/>
    <cellStyle name="Comma 6 2 2 2 4 3 2 2" xfId="49470"/>
    <cellStyle name="Comma 6 2 2 2 4 3 2 3" xfId="49471"/>
    <cellStyle name="Comma 6 2 2 2 4 3 3" xfId="49472"/>
    <cellStyle name="Comma 6 2 2 2 4 3 3 2" xfId="49473"/>
    <cellStyle name="Comma 6 2 2 2 4 3 3 3" xfId="49474"/>
    <cellStyle name="Comma 6 2 2 2 4 3 4" xfId="49475"/>
    <cellStyle name="Comma 6 2 2 2 4 3 4 2" xfId="49476"/>
    <cellStyle name="Comma 6 2 2 2 4 3 5" xfId="49477"/>
    <cellStyle name="Comma 6 2 2 2 4 3 6" xfId="49478"/>
    <cellStyle name="Comma 6 2 2 2 4 4" xfId="49479"/>
    <cellStyle name="Comma 6 2 2 2 4 4 2" xfId="49480"/>
    <cellStyle name="Comma 6 2 2 2 4 4 2 2" xfId="49481"/>
    <cellStyle name="Comma 6 2 2 2 4 4 2 3" xfId="49482"/>
    <cellStyle name="Comma 6 2 2 2 4 4 3" xfId="49483"/>
    <cellStyle name="Comma 6 2 2 2 4 4 3 2" xfId="49484"/>
    <cellStyle name="Comma 6 2 2 2 4 4 4" xfId="49485"/>
    <cellStyle name="Comma 6 2 2 2 4 4 5" xfId="49486"/>
    <cellStyle name="Comma 6 2 2 2 4 5" xfId="49487"/>
    <cellStyle name="Comma 6 2 2 2 4 5 2" xfId="49488"/>
    <cellStyle name="Comma 6 2 2 2 4 5 3" xfId="49489"/>
    <cellStyle name="Comma 6 2 2 2 4 6" xfId="49490"/>
    <cellStyle name="Comma 6 2 2 2 4 6 2" xfId="49491"/>
    <cellStyle name="Comma 6 2 2 2 4 6 3" xfId="49492"/>
    <cellStyle name="Comma 6 2 2 2 4 7" xfId="49493"/>
    <cellStyle name="Comma 6 2 2 2 4 7 2" xfId="49494"/>
    <cellStyle name="Comma 6 2 2 2 4 8" xfId="49495"/>
    <cellStyle name="Comma 6 2 2 2 4 9" xfId="49496"/>
    <cellStyle name="Comma 6 2 2 2 5" xfId="49497"/>
    <cellStyle name="Comma 6 2 2 2 5 2" xfId="49498"/>
    <cellStyle name="Comma 6 2 2 2 5 2 2" xfId="49499"/>
    <cellStyle name="Comma 6 2 2 2 5 2 3" xfId="49500"/>
    <cellStyle name="Comma 6 2 2 2 5 3" xfId="49501"/>
    <cellStyle name="Comma 6 2 2 2 5 3 2" xfId="49502"/>
    <cellStyle name="Comma 6 2 2 2 5 3 3" xfId="49503"/>
    <cellStyle name="Comma 6 2 2 2 5 4" xfId="49504"/>
    <cellStyle name="Comma 6 2 2 2 5 4 2" xfId="49505"/>
    <cellStyle name="Comma 6 2 2 2 5 5" xfId="49506"/>
    <cellStyle name="Comma 6 2 2 2 5 6" xfId="49507"/>
    <cellStyle name="Comma 6 2 2 2 6" xfId="49508"/>
    <cellStyle name="Comma 6 2 2 2 6 2" xfId="49509"/>
    <cellStyle name="Comma 6 2 2 2 6 2 2" xfId="49510"/>
    <cellStyle name="Comma 6 2 2 2 6 2 3" xfId="49511"/>
    <cellStyle name="Comma 6 2 2 2 6 3" xfId="49512"/>
    <cellStyle name="Comma 6 2 2 2 6 3 2" xfId="49513"/>
    <cellStyle name="Comma 6 2 2 2 6 3 3" xfId="49514"/>
    <cellStyle name="Comma 6 2 2 2 6 4" xfId="49515"/>
    <cellStyle name="Comma 6 2 2 2 6 4 2" xfId="49516"/>
    <cellStyle name="Comma 6 2 2 2 6 5" xfId="49517"/>
    <cellStyle name="Comma 6 2 2 2 6 6" xfId="49518"/>
    <cellStyle name="Comma 6 2 2 2 7" xfId="49519"/>
    <cellStyle name="Comma 6 2 2 2 7 2" xfId="49520"/>
    <cellStyle name="Comma 6 2 2 2 7 2 2" xfId="49521"/>
    <cellStyle name="Comma 6 2 2 2 7 2 3" xfId="49522"/>
    <cellStyle name="Comma 6 2 2 2 7 3" xfId="49523"/>
    <cellStyle name="Comma 6 2 2 2 7 3 2" xfId="49524"/>
    <cellStyle name="Comma 6 2 2 2 7 4" xfId="49525"/>
    <cellStyle name="Comma 6 2 2 2 7 5" xfId="49526"/>
    <cellStyle name="Comma 6 2 2 2 8" xfId="49527"/>
    <cellStyle name="Comma 6 2 2 2 8 2" xfId="49528"/>
    <cellStyle name="Comma 6 2 2 2 8 3" xfId="49529"/>
    <cellStyle name="Comma 6 2 2 2 9" xfId="49530"/>
    <cellStyle name="Comma 6 2 2 2 9 2" xfId="49531"/>
    <cellStyle name="Comma 6 2 2 2 9 3" xfId="49532"/>
    <cellStyle name="Comma 6 2 2 3" xfId="49533"/>
    <cellStyle name="Comma 6 2 2 3 10" xfId="49534"/>
    <cellStyle name="Comma 6 2 2 3 2" xfId="49535"/>
    <cellStyle name="Comma 6 2 2 3 2 2" xfId="49536"/>
    <cellStyle name="Comma 6 2 2 3 2 2 2" xfId="49537"/>
    <cellStyle name="Comma 6 2 2 3 2 2 2 2" xfId="49538"/>
    <cellStyle name="Comma 6 2 2 3 2 2 2 3" xfId="49539"/>
    <cellStyle name="Comma 6 2 2 3 2 2 3" xfId="49540"/>
    <cellStyle name="Comma 6 2 2 3 2 2 3 2" xfId="49541"/>
    <cellStyle name="Comma 6 2 2 3 2 2 3 3" xfId="49542"/>
    <cellStyle name="Comma 6 2 2 3 2 2 4" xfId="49543"/>
    <cellStyle name="Comma 6 2 2 3 2 2 4 2" xfId="49544"/>
    <cellStyle name="Comma 6 2 2 3 2 2 5" xfId="49545"/>
    <cellStyle name="Comma 6 2 2 3 2 2 6" xfId="49546"/>
    <cellStyle name="Comma 6 2 2 3 2 3" xfId="49547"/>
    <cellStyle name="Comma 6 2 2 3 2 3 2" xfId="49548"/>
    <cellStyle name="Comma 6 2 2 3 2 3 2 2" xfId="49549"/>
    <cellStyle name="Comma 6 2 2 3 2 3 2 3" xfId="49550"/>
    <cellStyle name="Comma 6 2 2 3 2 3 3" xfId="49551"/>
    <cellStyle name="Comma 6 2 2 3 2 3 3 2" xfId="49552"/>
    <cellStyle name="Comma 6 2 2 3 2 3 3 3" xfId="49553"/>
    <cellStyle name="Comma 6 2 2 3 2 3 4" xfId="49554"/>
    <cellStyle name="Comma 6 2 2 3 2 3 4 2" xfId="49555"/>
    <cellStyle name="Comma 6 2 2 3 2 3 5" xfId="49556"/>
    <cellStyle name="Comma 6 2 2 3 2 3 6" xfId="49557"/>
    <cellStyle name="Comma 6 2 2 3 2 4" xfId="49558"/>
    <cellStyle name="Comma 6 2 2 3 2 4 2" xfId="49559"/>
    <cellStyle name="Comma 6 2 2 3 2 4 2 2" xfId="49560"/>
    <cellStyle name="Comma 6 2 2 3 2 4 2 3" xfId="49561"/>
    <cellStyle name="Comma 6 2 2 3 2 4 3" xfId="49562"/>
    <cellStyle name="Comma 6 2 2 3 2 4 3 2" xfId="49563"/>
    <cellStyle name="Comma 6 2 2 3 2 4 4" xfId="49564"/>
    <cellStyle name="Comma 6 2 2 3 2 4 5" xfId="49565"/>
    <cellStyle name="Comma 6 2 2 3 2 5" xfId="49566"/>
    <cellStyle name="Comma 6 2 2 3 2 5 2" xfId="49567"/>
    <cellStyle name="Comma 6 2 2 3 2 5 3" xfId="49568"/>
    <cellStyle name="Comma 6 2 2 3 2 6" xfId="49569"/>
    <cellStyle name="Comma 6 2 2 3 2 6 2" xfId="49570"/>
    <cellStyle name="Comma 6 2 2 3 2 6 3" xfId="49571"/>
    <cellStyle name="Comma 6 2 2 3 2 7" xfId="49572"/>
    <cellStyle name="Comma 6 2 2 3 2 7 2" xfId="49573"/>
    <cellStyle name="Comma 6 2 2 3 2 8" xfId="49574"/>
    <cellStyle name="Comma 6 2 2 3 2 9" xfId="49575"/>
    <cellStyle name="Comma 6 2 2 3 3" xfId="49576"/>
    <cellStyle name="Comma 6 2 2 3 3 2" xfId="49577"/>
    <cellStyle name="Comma 6 2 2 3 3 2 2" xfId="49578"/>
    <cellStyle name="Comma 6 2 2 3 3 2 3" xfId="49579"/>
    <cellStyle name="Comma 6 2 2 3 3 3" xfId="49580"/>
    <cellStyle name="Comma 6 2 2 3 3 3 2" xfId="49581"/>
    <cellStyle name="Comma 6 2 2 3 3 3 3" xfId="49582"/>
    <cellStyle name="Comma 6 2 2 3 3 4" xfId="49583"/>
    <cellStyle name="Comma 6 2 2 3 3 4 2" xfId="49584"/>
    <cellStyle name="Comma 6 2 2 3 3 5" xfId="49585"/>
    <cellStyle name="Comma 6 2 2 3 3 6" xfId="49586"/>
    <cellStyle name="Comma 6 2 2 3 4" xfId="49587"/>
    <cellStyle name="Comma 6 2 2 3 4 2" xfId="49588"/>
    <cellStyle name="Comma 6 2 2 3 4 2 2" xfId="49589"/>
    <cellStyle name="Comma 6 2 2 3 4 2 3" xfId="49590"/>
    <cellStyle name="Comma 6 2 2 3 4 3" xfId="49591"/>
    <cellStyle name="Comma 6 2 2 3 4 3 2" xfId="49592"/>
    <cellStyle name="Comma 6 2 2 3 4 3 3" xfId="49593"/>
    <cellStyle name="Comma 6 2 2 3 4 4" xfId="49594"/>
    <cellStyle name="Comma 6 2 2 3 4 4 2" xfId="49595"/>
    <cellStyle name="Comma 6 2 2 3 4 5" xfId="49596"/>
    <cellStyle name="Comma 6 2 2 3 4 6" xfId="49597"/>
    <cellStyle name="Comma 6 2 2 3 5" xfId="49598"/>
    <cellStyle name="Comma 6 2 2 3 5 2" xfId="49599"/>
    <cellStyle name="Comma 6 2 2 3 5 2 2" xfId="49600"/>
    <cellStyle name="Comma 6 2 2 3 5 2 3" xfId="49601"/>
    <cellStyle name="Comma 6 2 2 3 5 3" xfId="49602"/>
    <cellStyle name="Comma 6 2 2 3 5 3 2" xfId="49603"/>
    <cellStyle name="Comma 6 2 2 3 5 4" xfId="49604"/>
    <cellStyle name="Comma 6 2 2 3 5 5" xfId="49605"/>
    <cellStyle name="Comma 6 2 2 3 6" xfId="49606"/>
    <cellStyle name="Comma 6 2 2 3 6 2" xfId="49607"/>
    <cellStyle name="Comma 6 2 2 3 6 3" xfId="49608"/>
    <cellStyle name="Comma 6 2 2 3 7" xfId="49609"/>
    <cellStyle name="Comma 6 2 2 3 7 2" xfId="49610"/>
    <cellStyle name="Comma 6 2 2 3 7 3" xfId="49611"/>
    <cellStyle name="Comma 6 2 2 3 8" xfId="49612"/>
    <cellStyle name="Comma 6 2 2 3 8 2" xfId="49613"/>
    <cellStyle name="Comma 6 2 2 3 9" xfId="49614"/>
    <cellStyle name="Comma 6 2 2 4" xfId="49615"/>
    <cellStyle name="Comma 6 2 2 4 2" xfId="49616"/>
    <cellStyle name="Comma 6 2 2 4 2 2" xfId="49617"/>
    <cellStyle name="Comma 6 2 2 4 2 2 2" xfId="49618"/>
    <cellStyle name="Comma 6 2 2 4 2 2 3" xfId="49619"/>
    <cellStyle name="Comma 6 2 2 4 2 3" xfId="49620"/>
    <cellStyle name="Comma 6 2 2 4 2 3 2" xfId="49621"/>
    <cellStyle name="Comma 6 2 2 4 2 3 3" xfId="49622"/>
    <cellStyle name="Comma 6 2 2 4 2 4" xfId="49623"/>
    <cellStyle name="Comma 6 2 2 4 2 4 2" xfId="49624"/>
    <cellStyle name="Comma 6 2 2 4 2 5" xfId="49625"/>
    <cellStyle name="Comma 6 2 2 4 2 6" xfId="49626"/>
    <cellStyle name="Comma 6 2 2 4 3" xfId="49627"/>
    <cellStyle name="Comma 6 2 2 4 3 2" xfId="49628"/>
    <cellStyle name="Comma 6 2 2 4 3 2 2" xfId="49629"/>
    <cellStyle name="Comma 6 2 2 4 3 2 3" xfId="49630"/>
    <cellStyle name="Comma 6 2 2 4 3 3" xfId="49631"/>
    <cellStyle name="Comma 6 2 2 4 3 3 2" xfId="49632"/>
    <cellStyle name="Comma 6 2 2 4 3 3 3" xfId="49633"/>
    <cellStyle name="Comma 6 2 2 4 3 4" xfId="49634"/>
    <cellStyle name="Comma 6 2 2 4 3 4 2" xfId="49635"/>
    <cellStyle name="Comma 6 2 2 4 3 5" xfId="49636"/>
    <cellStyle name="Comma 6 2 2 4 3 6" xfId="49637"/>
    <cellStyle name="Comma 6 2 2 4 4" xfId="49638"/>
    <cellStyle name="Comma 6 2 2 4 4 2" xfId="49639"/>
    <cellStyle name="Comma 6 2 2 4 4 2 2" xfId="49640"/>
    <cellStyle name="Comma 6 2 2 4 4 2 3" xfId="49641"/>
    <cellStyle name="Comma 6 2 2 4 4 3" xfId="49642"/>
    <cellStyle name="Comma 6 2 2 4 4 3 2" xfId="49643"/>
    <cellStyle name="Comma 6 2 2 4 4 4" xfId="49644"/>
    <cellStyle name="Comma 6 2 2 4 4 5" xfId="49645"/>
    <cellStyle name="Comma 6 2 2 4 5" xfId="49646"/>
    <cellStyle name="Comma 6 2 2 4 5 2" xfId="49647"/>
    <cellStyle name="Comma 6 2 2 4 5 3" xfId="49648"/>
    <cellStyle name="Comma 6 2 2 4 6" xfId="49649"/>
    <cellStyle name="Comma 6 2 2 4 6 2" xfId="49650"/>
    <cellStyle name="Comma 6 2 2 4 6 3" xfId="49651"/>
    <cellStyle name="Comma 6 2 2 4 7" xfId="49652"/>
    <cellStyle name="Comma 6 2 2 4 7 2" xfId="49653"/>
    <cellStyle name="Comma 6 2 2 4 8" xfId="49654"/>
    <cellStyle name="Comma 6 2 2 4 9" xfId="49655"/>
    <cellStyle name="Comma 6 2 2 5" xfId="49656"/>
    <cellStyle name="Comma 6 2 2 5 2" xfId="49657"/>
    <cellStyle name="Comma 6 2 2 5 2 2" xfId="49658"/>
    <cellStyle name="Comma 6 2 2 5 2 2 2" xfId="49659"/>
    <cellStyle name="Comma 6 2 2 5 2 2 3" xfId="49660"/>
    <cellStyle name="Comma 6 2 2 5 2 3" xfId="49661"/>
    <cellStyle name="Comma 6 2 2 5 2 3 2" xfId="49662"/>
    <cellStyle name="Comma 6 2 2 5 2 3 3" xfId="49663"/>
    <cellStyle name="Comma 6 2 2 5 2 4" xfId="49664"/>
    <cellStyle name="Comma 6 2 2 5 2 4 2" xfId="49665"/>
    <cellStyle name="Comma 6 2 2 5 2 5" xfId="49666"/>
    <cellStyle name="Comma 6 2 2 5 2 6" xfId="49667"/>
    <cellStyle name="Comma 6 2 2 5 3" xfId="49668"/>
    <cellStyle name="Comma 6 2 2 5 3 2" xfId="49669"/>
    <cellStyle name="Comma 6 2 2 5 3 2 2" xfId="49670"/>
    <cellStyle name="Comma 6 2 2 5 3 2 3" xfId="49671"/>
    <cellStyle name="Comma 6 2 2 5 3 3" xfId="49672"/>
    <cellStyle name="Comma 6 2 2 5 3 3 2" xfId="49673"/>
    <cellStyle name="Comma 6 2 2 5 3 3 3" xfId="49674"/>
    <cellStyle name="Comma 6 2 2 5 3 4" xfId="49675"/>
    <cellStyle name="Comma 6 2 2 5 3 4 2" xfId="49676"/>
    <cellStyle name="Comma 6 2 2 5 3 5" xfId="49677"/>
    <cellStyle name="Comma 6 2 2 5 3 6" xfId="49678"/>
    <cellStyle name="Comma 6 2 2 5 4" xfId="49679"/>
    <cellStyle name="Comma 6 2 2 5 4 2" xfId="49680"/>
    <cellStyle name="Comma 6 2 2 5 4 2 2" xfId="49681"/>
    <cellStyle name="Comma 6 2 2 5 4 2 3" xfId="49682"/>
    <cellStyle name="Comma 6 2 2 5 4 3" xfId="49683"/>
    <cellStyle name="Comma 6 2 2 5 4 3 2" xfId="49684"/>
    <cellStyle name="Comma 6 2 2 5 4 4" xfId="49685"/>
    <cellStyle name="Comma 6 2 2 5 4 5" xfId="49686"/>
    <cellStyle name="Comma 6 2 2 5 5" xfId="49687"/>
    <cellStyle name="Comma 6 2 2 5 5 2" xfId="49688"/>
    <cellStyle name="Comma 6 2 2 5 5 3" xfId="49689"/>
    <cellStyle name="Comma 6 2 2 5 6" xfId="49690"/>
    <cellStyle name="Comma 6 2 2 5 6 2" xfId="49691"/>
    <cellStyle name="Comma 6 2 2 5 6 3" xfId="49692"/>
    <cellStyle name="Comma 6 2 2 5 7" xfId="49693"/>
    <cellStyle name="Comma 6 2 2 5 7 2" xfId="49694"/>
    <cellStyle name="Comma 6 2 2 5 8" xfId="49695"/>
    <cellStyle name="Comma 6 2 2 5 9" xfId="49696"/>
    <cellStyle name="Comma 6 2 2 6" xfId="49697"/>
    <cellStyle name="Comma 6 2 2 6 2" xfId="49698"/>
    <cellStyle name="Comma 6 2 2 6 2 2" xfId="49699"/>
    <cellStyle name="Comma 6 2 2 6 2 3" xfId="49700"/>
    <cellStyle name="Comma 6 2 2 6 3" xfId="49701"/>
    <cellStyle name="Comma 6 2 2 6 3 2" xfId="49702"/>
    <cellStyle name="Comma 6 2 2 6 3 3" xfId="49703"/>
    <cellStyle name="Comma 6 2 2 6 4" xfId="49704"/>
    <cellStyle name="Comma 6 2 2 6 4 2" xfId="49705"/>
    <cellStyle name="Comma 6 2 2 6 5" xfId="49706"/>
    <cellStyle name="Comma 6 2 2 6 6" xfId="49707"/>
    <cellStyle name="Comma 6 2 2 7" xfId="49708"/>
    <cellStyle name="Comma 6 2 2 7 2" xfId="49709"/>
    <cellStyle name="Comma 6 2 2 7 2 2" xfId="49710"/>
    <cellStyle name="Comma 6 2 2 7 2 3" xfId="49711"/>
    <cellStyle name="Comma 6 2 2 7 3" xfId="49712"/>
    <cellStyle name="Comma 6 2 2 7 3 2" xfId="49713"/>
    <cellStyle name="Comma 6 2 2 7 3 3" xfId="49714"/>
    <cellStyle name="Comma 6 2 2 7 4" xfId="49715"/>
    <cellStyle name="Comma 6 2 2 7 4 2" xfId="49716"/>
    <cellStyle name="Comma 6 2 2 7 5" xfId="49717"/>
    <cellStyle name="Comma 6 2 2 7 6" xfId="49718"/>
    <cellStyle name="Comma 6 2 2 8" xfId="49719"/>
    <cellStyle name="Comma 6 2 2 8 2" xfId="49720"/>
    <cellStyle name="Comma 6 2 2 8 2 2" xfId="49721"/>
    <cellStyle name="Comma 6 2 2 8 2 3" xfId="49722"/>
    <cellStyle name="Comma 6 2 2 8 3" xfId="49723"/>
    <cellStyle name="Comma 6 2 2 8 3 2" xfId="49724"/>
    <cellStyle name="Comma 6 2 2 8 4" xfId="49725"/>
    <cellStyle name="Comma 6 2 2 8 5" xfId="49726"/>
    <cellStyle name="Comma 6 2 2 9" xfId="49727"/>
    <cellStyle name="Comma 6 2 2 9 2" xfId="49728"/>
    <cellStyle name="Comma 6 2 2 9 3" xfId="49729"/>
    <cellStyle name="Comma 6 2 3" xfId="9840"/>
    <cellStyle name="Comma 6 2 3 10" xfId="49730"/>
    <cellStyle name="Comma 6 2 3 10 2" xfId="49731"/>
    <cellStyle name="Comma 6 2 3 11" xfId="49732"/>
    <cellStyle name="Comma 6 2 3 12" xfId="49733"/>
    <cellStyle name="Comma 6 2 3 13" xfId="49734"/>
    <cellStyle name="Comma 6 2 3 2" xfId="9841"/>
    <cellStyle name="Comma 6 2 3 2 10" xfId="49735"/>
    <cellStyle name="Comma 6 2 3 2 2" xfId="49736"/>
    <cellStyle name="Comma 6 2 3 2 2 2" xfId="49737"/>
    <cellStyle name="Comma 6 2 3 2 2 2 2" xfId="49738"/>
    <cellStyle name="Comma 6 2 3 2 2 2 2 2" xfId="49739"/>
    <cellStyle name="Comma 6 2 3 2 2 2 2 3" xfId="49740"/>
    <cellStyle name="Comma 6 2 3 2 2 2 3" xfId="49741"/>
    <cellStyle name="Comma 6 2 3 2 2 2 3 2" xfId="49742"/>
    <cellStyle name="Comma 6 2 3 2 2 2 3 3" xfId="49743"/>
    <cellStyle name="Comma 6 2 3 2 2 2 4" xfId="49744"/>
    <cellStyle name="Comma 6 2 3 2 2 2 4 2" xfId="49745"/>
    <cellStyle name="Comma 6 2 3 2 2 2 5" xfId="49746"/>
    <cellStyle name="Comma 6 2 3 2 2 2 6" xfId="49747"/>
    <cellStyle name="Comma 6 2 3 2 2 3" xfId="49748"/>
    <cellStyle name="Comma 6 2 3 2 2 3 2" xfId="49749"/>
    <cellStyle name="Comma 6 2 3 2 2 3 2 2" xfId="49750"/>
    <cellStyle name="Comma 6 2 3 2 2 3 2 3" xfId="49751"/>
    <cellStyle name="Comma 6 2 3 2 2 3 3" xfId="49752"/>
    <cellStyle name="Comma 6 2 3 2 2 3 3 2" xfId="49753"/>
    <cellStyle name="Comma 6 2 3 2 2 3 3 3" xfId="49754"/>
    <cellStyle name="Comma 6 2 3 2 2 3 4" xfId="49755"/>
    <cellStyle name="Comma 6 2 3 2 2 3 4 2" xfId="49756"/>
    <cellStyle name="Comma 6 2 3 2 2 3 5" xfId="49757"/>
    <cellStyle name="Comma 6 2 3 2 2 3 6" xfId="49758"/>
    <cellStyle name="Comma 6 2 3 2 2 4" xfId="49759"/>
    <cellStyle name="Comma 6 2 3 2 2 4 2" xfId="49760"/>
    <cellStyle name="Comma 6 2 3 2 2 4 2 2" xfId="49761"/>
    <cellStyle name="Comma 6 2 3 2 2 4 2 3" xfId="49762"/>
    <cellStyle name="Comma 6 2 3 2 2 4 3" xfId="49763"/>
    <cellStyle name="Comma 6 2 3 2 2 4 3 2" xfId="49764"/>
    <cellStyle name="Comma 6 2 3 2 2 4 4" xfId="49765"/>
    <cellStyle name="Comma 6 2 3 2 2 4 5" xfId="49766"/>
    <cellStyle name="Comma 6 2 3 2 2 5" xfId="49767"/>
    <cellStyle name="Comma 6 2 3 2 2 5 2" xfId="49768"/>
    <cellStyle name="Comma 6 2 3 2 2 5 3" xfId="49769"/>
    <cellStyle name="Comma 6 2 3 2 2 6" xfId="49770"/>
    <cellStyle name="Comma 6 2 3 2 2 6 2" xfId="49771"/>
    <cellStyle name="Comma 6 2 3 2 2 6 3" xfId="49772"/>
    <cellStyle name="Comma 6 2 3 2 2 7" xfId="49773"/>
    <cellStyle name="Comma 6 2 3 2 2 7 2" xfId="49774"/>
    <cellStyle name="Comma 6 2 3 2 2 8" xfId="49775"/>
    <cellStyle name="Comma 6 2 3 2 2 9" xfId="49776"/>
    <cellStyle name="Comma 6 2 3 2 3" xfId="49777"/>
    <cellStyle name="Comma 6 2 3 2 3 2" xfId="49778"/>
    <cellStyle name="Comma 6 2 3 2 3 2 2" xfId="49779"/>
    <cellStyle name="Comma 6 2 3 2 3 2 3" xfId="49780"/>
    <cellStyle name="Comma 6 2 3 2 3 3" xfId="49781"/>
    <cellStyle name="Comma 6 2 3 2 3 3 2" xfId="49782"/>
    <cellStyle name="Comma 6 2 3 2 3 3 3" xfId="49783"/>
    <cellStyle name="Comma 6 2 3 2 3 4" xfId="49784"/>
    <cellStyle name="Comma 6 2 3 2 3 4 2" xfId="49785"/>
    <cellStyle name="Comma 6 2 3 2 3 5" xfId="49786"/>
    <cellStyle name="Comma 6 2 3 2 3 6" xfId="49787"/>
    <cellStyle name="Comma 6 2 3 2 4" xfId="49788"/>
    <cellStyle name="Comma 6 2 3 2 4 2" xfId="49789"/>
    <cellStyle name="Comma 6 2 3 2 4 2 2" xfId="49790"/>
    <cellStyle name="Comma 6 2 3 2 4 2 3" xfId="49791"/>
    <cellStyle name="Comma 6 2 3 2 4 3" xfId="49792"/>
    <cellStyle name="Comma 6 2 3 2 4 3 2" xfId="49793"/>
    <cellStyle name="Comma 6 2 3 2 4 3 3" xfId="49794"/>
    <cellStyle name="Comma 6 2 3 2 4 4" xfId="49795"/>
    <cellStyle name="Comma 6 2 3 2 4 4 2" xfId="49796"/>
    <cellStyle name="Comma 6 2 3 2 4 5" xfId="49797"/>
    <cellStyle name="Comma 6 2 3 2 4 6" xfId="49798"/>
    <cellStyle name="Comma 6 2 3 2 5" xfId="49799"/>
    <cellStyle name="Comma 6 2 3 2 5 2" xfId="49800"/>
    <cellStyle name="Comma 6 2 3 2 5 2 2" xfId="49801"/>
    <cellStyle name="Comma 6 2 3 2 5 2 3" xfId="49802"/>
    <cellStyle name="Comma 6 2 3 2 5 3" xfId="49803"/>
    <cellStyle name="Comma 6 2 3 2 5 3 2" xfId="49804"/>
    <cellStyle name="Comma 6 2 3 2 5 4" xfId="49805"/>
    <cellStyle name="Comma 6 2 3 2 5 5" xfId="49806"/>
    <cellStyle name="Comma 6 2 3 2 6" xfId="49807"/>
    <cellStyle name="Comma 6 2 3 2 6 2" xfId="49808"/>
    <cellStyle name="Comma 6 2 3 2 6 3" xfId="49809"/>
    <cellStyle name="Comma 6 2 3 2 7" xfId="49810"/>
    <cellStyle name="Comma 6 2 3 2 7 2" xfId="49811"/>
    <cellStyle name="Comma 6 2 3 2 7 3" xfId="49812"/>
    <cellStyle name="Comma 6 2 3 2 8" xfId="49813"/>
    <cellStyle name="Comma 6 2 3 2 8 2" xfId="49814"/>
    <cellStyle name="Comma 6 2 3 2 9" xfId="49815"/>
    <cellStyle name="Comma 6 2 3 3" xfId="9842"/>
    <cellStyle name="Comma 6 2 3 3 2" xfId="49816"/>
    <cellStyle name="Comma 6 2 3 3 2 2" xfId="49817"/>
    <cellStyle name="Comma 6 2 3 3 2 2 2" xfId="49818"/>
    <cellStyle name="Comma 6 2 3 3 2 2 3" xfId="49819"/>
    <cellStyle name="Comma 6 2 3 3 2 3" xfId="49820"/>
    <cellStyle name="Comma 6 2 3 3 2 3 2" xfId="49821"/>
    <cellStyle name="Comma 6 2 3 3 2 3 3" xfId="49822"/>
    <cellStyle name="Comma 6 2 3 3 2 4" xfId="49823"/>
    <cellStyle name="Comma 6 2 3 3 2 4 2" xfId="49824"/>
    <cellStyle name="Comma 6 2 3 3 2 5" xfId="49825"/>
    <cellStyle name="Comma 6 2 3 3 2 6" xfId="49826"/>
    <cellStyle name="Comma 6 2 3 3 3" xfId="49827"/>
    <cellStyle name="Comma 6 2 3 3 3 2" xfId="49828"/>
    <cellStyle name="Comma 6 2 3 3 3 2 2" xfId="49829"/>
    <cellStyle name="Comma 6 2 3 3 3 2 3" xfId="49830"/>
    <cellStyle name="Comma 6 2 3 3 3 3" xfId="49831"/>
    <cellStyle name="Comma 6 2 3 3 3 3 2" xfId="49832"/>
    <cellStyle name="Comma 6 2 3 3 3 3 3" xfId="49833"/>
    <cellStyle name="Comma 6 2 3 3 3 4" xfId="49834"/>
    <cellStyle name="Comma 6 2 3 3 3 4 2" xfId="49835"/>
    <cellStyle name="Comma 6 2 3 3 3 5" xfId="49836"/>
    <cellStyle name="Comma 6 2 3 3 3 6" xfId="49837"/>
    <cellStyle name="Comma 6 2 3 3 4" xfId="49838"/>
    <cellStyle name="Comma 6 2 3 3 4 2" xfId="49839"/>
    <cellStyle name="Comma 6 2 3 3 4 2 2" xfId="49840"/>
    <cellStyle name="Comma 6 2 3 3 4 2 3" xfId="49841"/>
    <cellStyle name="Comma 6 2 3 3 4 3" xfId="49842"/>
    <cellStyle name="Comma 6 2 3 3 4 3 2" xfId="49843"/>
    <cellStyle name="Comma 6 2 3 3 4 4" xfId="49844"/>
    <cellStyle name="Comma 6 2 3 3 4 5" xfId="49845"/>
    <cellStyle name="Comma 6 2 3 3 5" xfId="49846"/>
    <cellStyle name="Comma 6 2 3 3 5 2" xfId="49847"/>
    <cellStyle name="Comma 6 2 3 3 5 3" xfId="49848"/>
    <cellStyle name="Comma 6 2 3 3 6" xfId="49849"/>
    <cellStyle name="Comma 6 2 3 3 6 2" xfId="49850"/>
    <cellStyle name="Comma 6 2 3 3 6 3" xfId="49851"/>
    <cellStyle name="Comma 6 2 3 3 7" xfId="49852"/>
    <cellStyle name="Comma 6 2 3 3 7 2" xfId="49853"/>
    <cellStyle name="Comma 6 2 3 3 8" xfId="49854"/>
    <cellStyle name="Comma 6 2 3 3 9" xfId="49855"/>
    <cellStyle name="Comma 6 2 3 4" xfId="14029"/>
    <cellStyle name="Comma 6 2 3 4 2" xfId="49856"/>
    <cellStyle name="Comma 6 2 3 4 2 2" xfId="49857"/>
    <cellStyle name="Comma 6 2 3 4 2 2 2" xfId="49858"/>
    <cellStyle name="Comma 6 2 3 4 2 2 3" xfId="49859"/>
    <cellStyle name="Comma 6 2 3 4 2 3" xfId="49860"/>
    <cellStyle name="Comma 6 2 3 4 2 3 2" xfId="49861"/>
    <cellStyle name="Comma 6 2 3 4 2 3 3" xfId="49862"/>
    <cellStyle name="Comma 6 2 3 4 2 4" xfId="49863"/>
    <cellStyle name="Comma 6 2 3 4 2 4 2" xfId="49864"/>
    <cellStyle name="Comma 6 2 3 4 2 5" xfId="49865"/>
    <cellStyle name="Comma 6 2 3 4 2 6" xfId="49866"/>
    <cellStyle name="Comma 6 2 3 4 3" xfId="49867"/>
    <cellStyle name="Comma 6 2 3 4 3 2" xfId="49868"/>
    <cellStyle name="Comma 6 2 3 4 3 2 2" xfId="49869"/>
    <cellStyle name="Comma 6 2 3 4 3 2 3" xfId="49870"/>
    <cellStyle name="Comma 6 2 3 4 3 3" xfId="49871"/>
    <cellStyle name="Comma 6 2 3 4 3 3 2" xfId="49872"/>
    <cellStyle name="Comma 6 2 3 4 3 3 3" xfId="49873"/>
    <cellStyle name="Comma 6 2 3 4 3 4" xfId="49874"/>
    <cellStyle name="Comma 6 2 3 4 3 4 2" xfId="49875"/>
    <cellStyle name="Comma 6 2 3 4 3 5" xfId="49876"/>
    <cellStyle name="Comma 6 2 3 4 3 6" xfId="49877"/>
    <cellStyle name="Comma 6 2 3 4 4" xfId="49878"/>
    <cellStyle name="Comma 6 2 3 4 4 2" xfId="49879"/>
    <cellStyle name="Comma 6 2 3 4 4 2 2" xfId="49880"/>
    <cellStyle name="Comma 6 2 3 4 4 2 3" xfId="49881"/>
    <cellStyle name="Comma 6 2 3 4 4 3" xfId="49882"/>
    <cellStyle name="Comma 6 2 3 4 4 3 2" xfId="49883"/>
    <cellStyle name="Comma 6 2 3 4 4 4" xfId="49884"/>
    <cellStyle name="Comma 6 2 3 4 4 5" xfId="49885"/>
    <cellStyle name="Comma 6 2 3 4 5" xfId="49886"/>
    <cellStyle name="Comma 6 2 3 4 5 2" xfId="49887"/>
    <cellStyle name="Comma 6 2 3 4 5 3" xfId="49888"/>
    <cellStyle name="Comma 6 2 3 4 6" xfId="49889"/>
    <cellStyle name="Comma 6 2 3 4 6 2" xfId="49890"/>
    <cellStyle name="Comma 6 2 3 4 6 3" xfId="49891"/>
    <cellStyle name="Comma 6 2 3 4 7" xfId="49892"/>
    <cellStyle name="Comma 6 2 3 4 7 2" xfId="49893"/>
    <cellStyle name="Comma 6 2 3 4 8" xfId="49894"/>
    <cellStyle name="Comma 6 2 3 4 9" xfId="49895"/>
    <cellStyle name="Comma 6 2 3 5" xfId="49896"/>
    <cellStyle name="Comma 6 2 3 5 2" xfId="49897"/>
    <cellStyle name="Comma 6 2 3 5 2 2" xfId="49898"/>
    <cellStyle name="Comma 6 2 3 5 2 3" xfId="49899"/>
    <cellStyle name="Comma 6 2 3 5 3" xfId="49900"/>
    <cellStyle name="Comma 6 2 3 5 3 2" xfId="49901"/>
    <cellStyle name="Comma 6 2 3 5 3 3" xfId="49902"/>
    <cellStyle name="Comma 6 2 3 5 4" xfId="49903"/>
    <cellStyle name="Comma 6 2 3 5 4 2" xfId="49904"/>
    <cellStyle name="Comma 6 2 3 5 5" xfId="49905"/>
    <cellStyle name="Comma 6 2 3 5 6" xfId="49906"/>
    <cellStyle name="Comma 6 2 3 6" xfId="49907"/>
    <cellStyle name="Comma 6 2 3 6 2" xfId="49908"/>
    <cellStyle name="Comma 6 2 3 6 2 2" xfId="49909"/>
    <cellStyle name="Comma 6 2 3 6 2 3" xfId="49910"/>
    <cellStyle name="Comma 6 2 3 6 3" xfId="49911"/>
    <cellStyle name="Comma 6 2 3 6 3 2" xfId="49912"/>
    <cellStyle name="Comma 6 2 3 6 3 3" xfId="49913"/>
    <cellStyle name="Comma 6 2 3 6 4" xfId="49914"/>
    <cellStyle name="Comma 6 2 3 6 4 2" xfId="49915"/>
    <cellStyle name="Comma 6 2 3 6 5" xfId="49916"/>
    <cellStyle name="Comma 6 2 3 6 6" xfId="49917"/>
    <cellStyle name="Comma 6 2 3 7" xfId="49918"/>
    <cellStyle name="Comma 6 2 3 7 2" xfId="49919"/>
    <cellStyle name="Comma 6 2 3 7 2 2" xfId="49920"/>
    <cellStyle name="Comma 6 2 3 7 2 3" xfId="49921"/>
    <cellStyle name="Comma 6 2 3 7 3" xfId="49922"/>
    <cellStyle name="Comma 6 2 3 7 3 2" xfId="49923"/>
    <cellStyle name="Comma 6 2 3 7 4" xfId="49924"/>
    <cellStyle name="Comma 6 2 3 7 5" xfId="49925"/>
    <cellStyle name="Comma 6 2 3 8" xfId="49926"/>
    <cellStyle name="Comma 6 2 3 8 2" xfId="49927"/>
    <cellStyle name="Comma 6 2 3 8 3" xfId="49928"/>
    <cellStyle name="Comma 6 2 3 9" xfId="49929"/>
    <cellStyle name="Comma 6 2 3 9 2" xfId="49930"/>
    <cellStyle name="Comma 6 2 3 9 3" xfId="49931"/>
    <cellStyle name="Comma 6 2 4" xfId="9843"/>
    <cellStyle name="Comma 6 2 4 10" xfId="49932"/>
    <cellStyle name="Comma 6 2 4 2" xfId="9844"/>
    <cellStyle name="Comma 6 2 4 2 2" xfId="49933"/>
    <cellStyle name="Comma 6 2 4 2 2 2" xfId="49934"/>
    <cellStyle name="Comma 6 2 4 2 2 2 2" xfId="49935"/>
    <cellStyle name="Comma 6 2 4 2 2 2 3" xfId="49936"/>
    <cellStyle name="Comma 6 2 4 2 2 3" xfId="49937"/>
    <cellStyle name="Comma 6 2 4 2 2 3 2" xfId="49938"/>
    <cellStyle name="Comma 6 2 4 2 2 3 3" xfId="49939"/>
    <cellStyle name="Comma 6 2 4 2 2 4" xfId="49940"/>
    <cellStyle name="Comma 6 2 4 2 2 4 2" xfId="49941"/>
    <cellStyle name="Comma 6 2 4 2 2 5" xfId="49942"/>
    <cellStyle name="Comma 6 2 4 2 2 6" xfId="49943"/>
    <cellStyle name="Comma 6 2 4 2 3" xfId="49944"/>
    <cellStyle name="Comma 6 2 4 2 3 2" xfId="49945"/>
    <cellStyle name="Comma 6 2 4 2 3 2 2" xfId="49946"/>
    <cellStyle name="Comma 6 2 4 2 3 2 3" xfId="49947"/>
    <cellStyle name="Comma 6 2 4 2 3 3" xfId="49948"/>
    <cellStyle name="Comma 6 2 4 2 3 3 2" xfId="49949"/>
    <cellStyle name="Comma 6 2 4 2 3 3 3" xfId="49950"/>
    <cellStyle name="Comma 6 2 4 2 3 4" xfId="49951"/>
    <cellStyle name="Comma 6 2 4 2 3 4 2" xfId="49952"/>
    <cellStyle name="Comma 6 2 4 2 3 5" xfId="49953"/>
    <cellStyle name="Comma 6 2 4 2 3 6" xfId="49954"/>
    <cellStyle name="Comma 6 2 4 2 4" xfId="49955"/>
    <cellStyle name="Comma 6 2 4 2 4 2" xfId="49956"/>
    <cellStyle name="Comma 6 2 4 2 4 2 2" xfId="49957"/>
    <cellStyle name="Comma 6 2 4 2 4 2 3" xfId="49958"/>
    <cellStyle name="Comma 6 2 4 2 4 3" xfId="49959"/>
    <cellStyle name="Comma 6 2 4 2 4 3 2" xfId="49960"/>
    <cellStyle name="Comma 6 2 4 2 4 4" xfId="49961"/>
    <cellStyle name="Comma 6 2 4 2 4 5" xfId="49962"/>
    <cellStyle name="Comma 6 2 4 2 5" xfId="49963"/>
    <cellStyle name="Comma 6 2 4 2 5 2" xfId="49964"/>
    <cellStyle name="Comma 6 2 4 2 5 3" xfId="49965"/>
    <cellStyle name="Comma 6 2 4 2 6" xfId="49966"/>
    <cellStyle name="Comma 6 2 4 2 6 2" xfId="49967"/>
    <cellStyle name="Comma 6 2 4 2 6 3" xfId="49968"/>
    <cellStyle name="Comma 6 2 4 2 7" xfId="49969"/>
    <cellStyle name="Comma 6 2 4 2 7 2" xfId="49970"/>
    <cellStyle name="Comma 6 2 4 2 8" xfId="49971"/>
    <cellStyle name="Comma 6 2 4 2 9" xfId="49972"/>
    <cellStyle name="Comma 6 2 4 3" xfId="49973"/>
    <cellStyle name="Comma 6 2 4 3 2" xfId="49974"/>
    <cellStyle name="Comma 6 2 4 3 2 2" xfId="49975"/>
    <cellStyle name="Comma 6 2 4 3 2 3" xfId="49976"/>
    <cellStyle name="Comma 6 2 4 3 3" xfId="49977"/>
    <cellStyle name="Comma 6 2 4 3 3 2" xfId="49978"/>
    <cellStyle name="Comma 6 2 4 3 3 3" xfId="49979"/>
    <cellStyle name="Comma 6 2 4 3 4" xfId="49980"/>
    <cellStyle name="Comma 6 2 4 3 4 2" xfId="49981"/>
    <cellStyle name="Comma 6 2 4 3 5" xfId="49982"/>
    <cellStyle name="Comma 6 2 4 3 6" xfId="49983"/>
    <cellStyle name="Comma 6 2 4 4" xfId="49984"/>
    <cellStyle name="Comma 6 2 4 4 2" xfId="49985"/>
    <cellStyle name="Comma 6 2 4 4 2 2" xfId="49986"/>
    <cellStyle name="Comma 6 2 4 4 2 3" xfId="49987"/>
    <cellStyle name="Comma 6 2 4 4 3" xfId="49988"/>
    <cellStyle name="Comma 6 2 4 4 3 2" xfId="49989"/>
    <cellStyle name="Comma 6 2 4 4 3 3" xfId="49990"/>
    <cellStyle name="Comma 6 2 4 4 4" xfId="49991"/>
    <cellStyle name="Comma 6 2 4 4 4 2" xfId="49992"/>
    <cellStyle name="Comma 6 2 4 4 5" xfId="49993"/>
    <cellStyle name="Comma 6 2 4 4 6" xfId="49994"/>
    <cellStyle name="Comma 6 2 4 5" xfId="49995"/>
    <cellStyle name="Comma 6 2 4 5 2" xfId="49996"/>
    <cellStyle name="Comma 6 2 4 5 2 2" xfId="49997"/>
    <cellStyle name="Comma 6 2 4 5 2 3" xfId="49998"/>
    <cellStyle name="Comma 6 2 4 5 3" xfId="49999"/>
    <cellStyle name="Comma 6 2 4 5 3 2" xfId="50000"/>
    <cellStyle name="Comma 6 2 4 5 4" xfId="50001"/>
    <cellStyle name="Comma 6 2 4 5 5" xfId="50002"/>
    <cellStyle name="Comma 6 2 4 6" xfId="50003"/>
    <cellStyle name="Comma 6 2 4 6 2" xfId="50004"/>
    <cellStyle name="Comma 6 2 4 6 3" xfId="50005"/>
    <cellStyle name="Comma 6 2 4 7" xfId="50006"/>
    <cellStyle name="Comma 6 2 4 7 2" xfId="50007"/>
    <cellStyle name="Comma 6 2 4 7 3" xfId="50008"/>
    <cellStyle name="Comma 6 2 4 8" xfId="50009"/>
    <cellStyle name="Comma 6 2 4 8 2" xfId="50010"/>
    <cellStyle name="Comma 6 2 4 9" xfId="50011"/>
    <cellStyle name="Comma 6 2 5" xfId="9845"/>
    <cellStyle name="Comma 6 2 5 2" xfId="50012"/>
    <cellStyle name="Comma 6 2 5 2 2" xfId="50013"/>
    <cellStyle name="Comma 6 2 5 2 2 2" xfId="50014"/>
    <cellStyle name="Comma 6 2 5 2 2 3" xfId="50015"/>
    <cellStyle name="Comma 6 2 5 2 3" xfId="50016"/>
    <cellStyle name="Comma 6 2 5 2 3 2" xfId="50017"/>
    <cellStyle name="Comma 6 2 5 2 3 3" xfId="50018"/>
    <cellStyle name="Comma 6 2 5 2 4" xfId="50019"/>
    <cellStyle name="Comma 6 2 5 2 4 2" xfId="50020"/>
    <cellStyle name="Comma 6 2 5 2 5" xfId="50021"/>
    <cellStyle name="Comma 6 2 5 2 6" xfId="50022"/>
    <cellStyle name="Comma 6 2 5 3" xfId="50023"/>
    <cellStyle name="Comma 6 2 5 3 2" xfId="50024"/>
    <cellStyle name="Comma 6 2 5 3 2 2" xfId="50025"/>
    <cellStyle name="Comma 6 2 5 3 2 3" xfId="50026"/>
    <cellStyle name="Comma 6 2 5 3 3" xfId="50027"/>
    <cellStyle name="Comma 6 2 5 3 3 2" xfId="50028"/>
    <cellStyle name="Comma 6 2 5 3 3 3" xfId="50029"/>
    <cellStyle name="Comma 6 2 5 3 4" xfId="50030"/>
    <cellStyle name="Comma 6 2 5 3 4 2" xfId="50031"/>
    <cellStyle name="Comma 6 2 5 3 5" xfId="50032"/>
    <cellStyle name="Comma 6 2 5 3 6" xfId="50033"/>
    <cellStyle name="Comma 6 2 5 4" xfId="50034"/>
    <cellStyle name="Comma 6 2 5 4 2" xfId="50035"/>
    <cellStyle name="Comma 6 2 5 4 2 2" xfId="50036"/>
    <cellStyle name="Comma 6 2 5 4 2 3" xfId="50037"/>
    <cellStyle name="Comma 6 2 5 4 3" xfId="50038"/>
    <cellStyle name="Comma 6 2 5 4 3 2" xfId="50039"/>
    <cellStyle name="Comma 6 2 5 4 4" xfId="50040"/>
    <cellStyle name="Comma 6 2 5 4 5" xfId="50041"/>
    <cellStyle name="Comma 6 2 5 5" xfId="50042"/>
    <cellStyle name="Comma 6 2 5 5 2" xfId="50043"/>
    <cellStyle name="Comma 6 2 5 5 3" xfId="50044"/>
    <cellStyle name="Comma 6 2 5 6" xfId="50045"/>
    <cellStyle name="Comma 6 2 5 6 2" xfId="50046"/>
    <cellStyle name="Comma 6 2 5 6 3" xfId="50047"/>
    <cellStyle name="Comma 6 2 5 7" xfId="50048"/>
    <cellStyle name="Comma 6 2 5 7 2" xfId="50049"/>
    <cellStyle name="Comma 6 2 5 8" xfId="50050"/>
    <cellStyle name="Comma 6 2 5 9" xfId="50051"/>
    <cellStyle name="Comma 6 2 6" xfId="9846"/>
    <cellStyle name="Comma 6 2 6 2" xfId="50052"/>
    <cellStyle name="Comma 6 2 6 2 2" xfId="50053"/>
    <cellStyle name="Comma 6 2 6 2 2 2" xfId="50054"/>
    <cellStyle name="Comma 6 2 6 2 2 3" xfId="50055"/>
    <cellStyle name="Comma 6 2 6 2 3" xfId="50056"/>
    <cellStyle name="Comma 6 2 6 2 3 2" xfId="50057"/>
    <cellStyle name="Comma 6 2 6 2 3 3" xfId="50058"/>
    <cellStyle name="Comma 6 2 6 2 4" xfId="50059"/>
    <cellStyle name="Comma 6 2 6 2 4 2" xfId="50060"/>
    <cellStyle name="Comma 6 2 6 2 5" xfId="50061"/>
    <cellStyle name="Comma 6 2 6 2 6" xfId="50062"/>
    <cellStyle name="Comma 6 2 6 3" xfId="50063"/>
    <cellStyle name="Comma 6 2 6 3 2" xfId="50064"/>
    <cellStyle name="Comma 6 2 6 3 2 2" xfId="50065"/>
    <cellStyle name="Comma 6 2 6 3 2 3" xfId="50066"/>
    <cellStyle name="Comma 6 2 6 3 3" xfId="50067"/>
    <cellStyle name="Comma 6 2 6 3 3 2" xfId="50068"/>
    <cellStyle name="Comma 6 2 6 3 3 3" xfId="50069"/>
    <cellStyle name="Comma 6 2 6 3 4" xfId="50070"/>
    <cellStyle name="Comma 6 2 6 3 4 2" xfId="50071"/>
    <cellStyle name="Comma 6 2 6 3 5" xfId="50072"/>
    <cellStyle name="Comma 6 2 6 3 6" xfId="50073"/>
    <cellStyle name="Comma 6 2 6 4" xfId="50074"/>
    <cellStyle name="Comma 6 2 6 4 2" xfId="50075"/>
    <cellStyle name="Comma 6 2 6 4 2 2" xfId="50076"/>
    <cellStyle name="Comma 6 2 6 4 2 3" xfId="50077"/>
    <cellStyle name="Comma 6 2 6 4 3" xfId="50078"/>
    <cellStyle name="Comma 6 2 6 4 3 2" xfId="50079"/>
    <cellStyle name="Comma 6 2 6 4 4" xfId="50080"/>
    <cellStyle name="Comma 6 2 6 4 5" xfId="50081"/>
    <cellStyle name="Comma 6 2 6 5" xfId="50082"/>
    <cellStyle name="Comma 6 2 6 5 2" xfId="50083"/>
    <cellStyle name="Comma 6 2 6 5 3" xfId="50084"/>
    <cellStyle name="Comma 6 2 6 6" xfId="50085"/>
    <cellStyle name="Comma 6 2 6 6 2" xfId="50086"/>
    <cellStyle name="Comma 6 2 6 6 3" xfId="50087"/>
    <cellStyle name="Comma 6 2 6 7" xfId="50088"/>
    <cellStyle name="Comma 6 2 6 7 2" xfId="50089"/>
    <cellStyle name="Comma 6 2 6 8" xfId="50090"/>
    <cellStyle name="Comma 6 2 6 9" xfId="50091"/>
    <cellStyle name="Comma 6 2 7" xfId="9847"/>
    <cellStyle name="Comma 6 2 7 2" xfId="50092"/>
    <cellStyle name="Comma 6 2 7 2 2" xfId="50093"/>
    <cellStyle name="Comma 6 2 7 2 3" xfId="50094"/>
    <cellStyle name="Comma 6 2 7 3" xfId="50095"/>
    <cellStyle name="Comma 6 2 7 3 2" xfId="50096"/>
    <cellStyle name="Comma 6 2 7 3 3" xfId="50097"/>
    <cellStyle name="Comma 6 2 7 4" xfId="50098"/>
    <cellStyle name="Comma 6 2 7 4 2" xfId="50099"/>
    <cellStyle name="Comma 6 2 7 5" xfId="50100"/>
    <cellStyle name="Comma 6 2 7 6" xfId="50101"/>
    <cellStyle name="Comma 6 2 8" xfId="50102"/>
    <cellStyle name="Comma 6 2 8 2" xfId="50103"/>
    <cellStyle name="Comma 6 2 8 2 2" xfId="50104"/>
    <cellStyle name="Comma 6 2 8 2 3" xfId="50105"/>
    <cellStyle name="Comma 6 2 8 3" xfId="50106"/>
    <cellStyle name="Comma 6 2 8 3 2" xfId="50107"/>
    <cellStyle name="Comma 6 2 8 3 3" xfId="50108"/>
    <cellStyle name="Comma 6 2 8 4" xfId="50109"/>
    <cellStyle name="Comma 6 2 8 4 2" xfId="50110"/>
    <cellStyle name="Comma 6 2 8 5" xfId="50111"/>
    <cellStyle name="Comma 6 2 8 6" xfId="50112"/>
    <cellStyle name="Comma 6 2 9" xfId="50113"/>
    <cellStyle name="Comma 6 2 9 2" xfId="50114"/>
    <cellStyle name="Comma 6 2 9 2 2" xfId="50115"/>
    <cellStyle name="Comma 6 2 9 2 3" xfId="50116"/>
    <cellStyle name="Comma 6 2 9 3" xfId="50117"/>
    <cellStyle name="Comma 6 2 9 3 2" xfId="50118"/>
    <cellStyle name="Comma 6 2 9 4" xfId="50119"/>
    <cellStyle name="Comma 6 2 9 5" xfId="50120"/>
    <cellStyle name="Comma 6 3" xfId="3852"/>
    <cellStyle name="Comma 6 3 10" xfId="50121"/>
    <cellStyle name="Comma 6 3 10 2" xfId="50122"/>
    <cellStyle name="Comma 6 3 10 3" xfId="50123"/>
    <cellStyle name="Comma 6 3 11" xfId="50124"/>
    <cellStyle name="Comma 6 3 11 2" xfId="50125"/>
    <cellStyle name="Comma 6 3 12" xfId="50126"/>
    <cellStyle name="Comma 6 3 13" xfId="50127"/>
    <cellStyle name="Comma 6 3 14" xfId="50128"/>
    <cellStyle name="Comma 6 3 2" xfId="3853"/>
    <cellStyle name="Comma 6 3 2 10" xfId="50129"/>
    <cellStyle name="Comma 6 3 2 10 2" xfId="50130"/>
    <cellStyle name="Comma 6 3 2 11" xfId="50131"/>
    <cellStyle name="Comma 6 3 2 12" xfId="50132"/>
    <cellStyle name="Comma 6 3 2 13" xfId="50133"/>
    <cellStyle name="Comma 6 3 2 2" xfId="3854"/>
    <cellStyle name="Comma 6 3 2 2 10" xfId="50134"/>
    <cellStyle name="Comma 6 3 2 2 11" xfId="50135"/>
    <cellStyle name="Comma 6 3 2 2 2" xfId="3855"/>
    <cellStyle name="Comma 6 3 2 2 2 10" xfId="50136"/>
    <cellStyle name="Comma 6 3 2 2 2 2" xfId="3856"/>
    <cellStyle name="Comma 6 3 2 2 2 2 2" xfId="50137"/>
    <cellStyle name="Comma 6 3 2 2 2 2 2 2" xfId="50138"/>
    <cellStyle name="Comma 6 3 2 2 2 2 2 3" xfId="50139"/>
    <cellStyle name="Comma 6 3 2 2 2 2 3" xfId="50140"/>
    <cellStyle name="Comma 6 3 2 2 2 2 3 2" xfId="50141"/>
    <cellStyle name="Comma 6 3 2 2 2 2 3 3" xfId="50142"/>
    <cellStyle name="Comma 6 3 2 2 2 2 4" xfId="50143"/>
    <cellStyle name="Comma 6 3 2 2 2 2 4 2" xfId="50144"/>
    <cellStyle name="Comma 6 3 2 2 2 2 5" xfId="50145"/>
    <cellStyle name="Comma 6 3 2 2 2 2 6" xfId="50146"/>
    <cellStyle name="Comma 6 3 2 2 2 3" xfId="14030"/>
    <cellStyle name="Comma 6 3 2 2 2 3 2" xfId="50147"/>
    <cellStyle name="Comma 6 3 2 2 2 3 2 2" xfId="50148"/>
    <cellStyle name="Comma 6 3 2 2 2 3 2 3" xfId="50149"/>
    <cellStyle name="Comma 6 3 2 2 2 3 3" xfId="50150"/>
    <cellStyle name="Comma 6 3 2 2 2 3 3 2" xfId="50151"/>
    <cellStyle name="Comma 6 3 2 2 2 3 3 3" xfId="50152"/>
    <cellStyle name="Comma 6 3 2 2 2 3 4" xfId="50153"/>
    <cellStyle name="Comma 6 3 2 2 2 3 4 2" xfId="50154"/>
    <cellStyle name="Comma 6 3 2 2 2 3 5" xfId="50155"/>
    <cellStyle name="Comma 6 3 2 2 2 3 6" xfId="50156"/>
    <cellStyle name="Comma 6 3 2 2 2 4" xfId="50157"/>
    <cellStyle name="Comma 6 3 2 2 2 4 2" xfId="50158"/>
    <cellStyle name="Comma 6 3 2 2 2 4 2 2" xfId="50159"/>
    <cellStyle name="Comma 6 3 2 2 2 4 2 3" xfId="50160"/>
    <cellStyle name="Comma 6 3 2 2 2 4 3" xfId="50161"/>
    <cellStyle name="Comma 6 3 2 2 2 4 3 2" xfId="50162"/>
    <cellStyle name="Comma 6 3 2 2 2 4 4" xfId="50163"/>
    <cellStyle name="Comma 6 3 2 2 2 4 5" xfId="50164"/>
    <cellStyle name="Comma 6 3 2 2 2 5" xfId="50165"/>
    <cellStyle name="Comma 6 3 2 2 2 5 2" xfId="50166"/>
    <cellStyle name="Comma 6 3 2 2 2 5 3" xfId="50167"/>
    <cellStyle name="Comma 6 3 2 2 2 6" xfId="50168"/>
    <cellStyle name="Comma 6 3 2 2 2 6 2" xfId="50169"/>
    <cellStyle name="Comma 6 3 2 2 2 6 3" xfId="50170"/>
    <cellStyle name="Comma 6 3 2 2 2 7" xfId="50171"/>
    <cellStyle name="Comma 6 3 2 2 2 7 2" xfId="50172"/>
    <cellStyle name="Comma 6 3 2 2 2 8" xfId="50173"/>
    <cellStyle name="Comma 6 3 2 2 2 9" xfId="50174"/>
    <cellStyle name="Comma 6 3 2 2 3" xfId="3857"/>
    <cellStyle name="Comma 6 3 2 2 3 2" xfId="14031"/>
    <cellStyle name="Comma 6 3 2 2 3 2 2" xfId="50175"/>
    <cellStyle name="Comma 6 3 2 2 3 2 3" xfId="50176"/>
    <cellStyle name="Comma 6 3 2 2 3 3" xfId="50177"/>
    <cellStyle name="Comma 6 3 2 2 3 3 2" xfId="50178"/>
    <cellStyle name="Comma 6 3 2 2 3 3 3" xfId="50179"/>
    <cellStyle name="Comma 6 3 2 2 3 4" xfId="50180"/>
    <cellStyle name="Comma 6 3 2 2 3 4 2" xfId="50181"/>
    <cellStyle name="Comma 6 3 2 2 3 5" xfId="50182"/>
    <cellStyle name="Comma 6 3 2 2 3 6" xfId="50183"/>
    <cellStyle name="Comma 6 3 2 2 3 7" xfId="50184"/>
    <cellStyle name="Comma 6 3 2 2 4" xfId="9848"/>
    <cellStyle name="Comma 6 3 2 2 4 2" xfId="50185"/>
    <cellStyle name="Comma 6 3 2 2 4 2 2" xfId="50186"/>
    <cellStyle name="Comma 6 3 2 2 4 2 3" xfId="50187"/>
    <cellStyle name="Comma 6 3 2 2 4 3" xfId="50188"/>
    <cellStyle name="Comma 6 3 2 2 4 3 2" xfId="50189"/>
    <cellStyle name="Comma 6 3 2 2 4 3 3" xfId="50190"/>
    <cellStyle name="Comma 6 3 2 2 4 4" xfId="50191"/>
    <cellStyle name="Comma 6 3 2 2 4 4 2" xfId="50192"/>
    <cellStyle name="Comma 6 3 2 2 4 5" xfId="50193"/>
    <cellStyle name="Comma 6 3 2 2 4 6" xfId="50194"/>
    <cellStyle name="Comma 6 3 2 2 5" xfId="9849"/>
    <cellStyle name="Comma 6 3 2 2 5 2" xfId="50195"/>
    <cellStyle name="Comma 6 3 2 2 5 2 2" xfId="50196"/>
    <cellStyle name="Comma 6 3 2 2 5 2 3" xfId="50197"/>
    <cellStyle name="Comma 6 3 2 2 5 3" xfId="50198"/>
    <cellStyle name="Comma 6 3 2 2 5 3 2" xfId="50199"/>
    <cellStyle name="Comma 6 3 2 2 5 4" xfId="50200"/>
    <cellStyle name="Comma 6 3 2 2 5 5" xfId="50201"/>
    <cellStyle name="Comma 6 3 2 2 6" xfId="50202"/>
    <cellStyle name="Comma 6 3 2 2 6 2" xfId="50203"/>
    <cellStyle name="Comma 6 3 2 2 6 3" xfId="50204"/>
    <cellStyle name="Comma 6 3 2 2 7" xfId="50205"/>
    <cellStyle name="Comma 6 3 2 2 7 2" xfId="50206"/>
    <cellStyle name="Comma 6 3 2 2 7 3" xfId="50207"/>
    <cellStyle name="Comma 6 3 2 2 8" xfId="50208"/>
    <cellStyle name="Comma 6 3 2 2 8 2" xfId="50209"/>
    <cellStyle name="Comma 6 3 2 2 9" xfId="50210"/>
    <cellStyle name="Comma 6 3 2 3" xfId="3858"/>
    <cellStyle name="Comma 6 3 2 3 10" xfId="50211"/>
    <cellStyle name="Comma 6 3 2 3 2" xfId="3859"/>
    <cellStyle name="Comma 6 3 2 3 2 2" xfId="50212"/>
    <cellStyle name="Comma 6 3 2 3 2 2 2" xfId="50213"/>
    <cellStyle name="Comma 6 3 2 3 2 2 3" xfId="50214"/>
    <cellStyle name="Comma 6 3 2 3 2 3" xfId="50215"/>
    <cellStyle name="Comma 6 3 2 3 2 3 2" xfId="50216"/>
    <cellStyle name="Comma 6 3 2 3 2 3 3" xfId="50217"/>
    <cellStyle name="Comma 6 3 2 3 2 4" xfId="50218"/>
    <cellStyle name="Comma 6 3 2 3 2 4 2" xfId="50219"/>
    <cellStyle name="Comma 6 3 2 3 2 5" xfId="50220"/>
    <cellStyle name="Comma 6 3 2 3 2 6" xfId="50221"/>
    <cellStyle name="Comma 6 3 2 3 3" xfId="14032"/>
    <cellStyle name="Comma 6 3 2 3 3 2" xfId="50222"/>
    <cellStyle name="Comma 6 3 2 3 3 2 2" xfId="50223"/>
    <cellStyle name="Comma 6 3 2 3 3 2 3" xfId="50224"/>
    <cellStyle name="Comma 6 3 2 3 3 3" xfId="50225"/>
    <cellStyle name="Comma 6 3 2 3 3 3 2" xfId="50226"/>
    <cellStyle name="Comma 6 3 2 3 3 3 3" xfId="50227"/>
    <cellStyle name="Comma 6 3 2 3 3 4" xfId="50228"/>
    <cellStyle name="Comma 6 3 2 3 3 4 2" xfId="50229"/>
    <cellStyle name="Comma 6 3 2 3 3 5" xfId="50230"/>
    <cellStyle name="Comma 6 3 2 3 3 6" xfId="50231"/>
    <cellStyle name="Comma 6 3 2 3 4" xfId="50232"/>
    <cellStyle name="Comma 6 3 2 3 4 2" xfId="50233"/>
    <cellStyle name="Comma 6 3 2 3 4 2 2" xfId="50234"/>
    <cellStyle name="Comma 6 3 2 3 4 2 3" xfId="50235"/>
    <cellStyle name="Comma 6 3 2 3 4 3" xfId="50236"/>
    <cellStyle name="Comma 6 3 2 3 4 3 2" xfId="50237"/>
    <cellStyle name="Comma 6 3 2 3 4 4" xfId="50238"/>
    <cellStyle name="Comma 6 3 2 3 4 5" xfId="50239"/>
    <cellStyle name="Comma 6 3 2 3 5" xfId="50240"/>
    <cellStyle name="Comma 6 3 2 3 5 2" xfId="50241"/>
    <cellStyle name="Comma 6 3 2 3 5 3" xfId="50242"/>
    <cellStyle name="Comma 6 3 2 3 6" xfId="50243"/>
    <cellStyle name="Comma 6 3 2 3 6 2" xfId="50244"/>
    <cellStyle name="Comma 6 3 2 3 6 3" xfId="50245"/>
    <cellStyle name="Comma 6 3 2 3 7" xfId="50246"/>
    <cellStyle name="Comma 6 3 2 3 7 2" xfId="50247"/>
    <cellStyle name="Comma 6 3 2 3 8" xfId="50248"/>
    <cellStyle name="Comma 6 3 2 3 9" xfId="50249"/>
    <cellStyle name="Comma 6 3 2 4" xfId="3860"/>
    <cellStyle name="Comma 6 3 2 4 10" xfId="50250"/>
    <cellStyle name="Comma 6 3 2 4 2" xfId="14033"/>
    <cellStyle name="Comma 6 3 2 4 2 2" xfId="50251"/>
    <cellStyle name="Comma 6 3 2 4 2 2 2" xfId="50252"/>
    <cellStyle name="Comma 6 3 2 4 2 2 3" xfId="50253"/>
    <cellStyle name="Comma 6 3 2 4 2 3" xfId="50254"/>
    <cellStyle name="Comma 6 3 2 4 2 3 2" xfId="50255"/>
    <cellStyle name="Comma 6 3 2 4 2 3 3" xfId="50256"/>
    <cellStyle name="Comma 6 3 2 4 2 4" xfId="50257"/>
    <cellStyle name="Comma 6 3 2 4 2 4 2" xfId="50258"/>
    <cellStyle name="Comma 6 3 2 4 2 5" xfId="50259"/>
    <cellStyle name="Comma 6 3 2 4 2 6" xfId="50260"/>
    <cellStyle name="Comma 6 3 2 4 3" xfId="50261"/>
    <cellStyle name="Comma 6 3 2 4 3 2" xfId="50262"/>
    <cellStyle name="Comma 6 3 2 4 3 2 2" xfId="50263"/>
    <cellStyle name="Comma 6 3 2 4 3 2 3" xfId="50264"/>
    <cellStyle name="Comma 6 3 2 4 3 3" xfId="50265"/>
    <cellStyle name="Comma 6 3 2 4 3 3 2" xfId="50266"/>
    <cellStyle name="Comma 6 3 2 4 3 3 3" xfId="50267"/>
    <cellStyle name="Comma 6 3 2 4 3 4" xfId="50268"/>
    <cellStyle name="Comma 6 3 2 4 3 4 2" xfId="50269"/>
    <cellStyle name="Comma 6 3 2 4 3 5" xfId="50270"/>
    <cellStyle name="Comma 6 3 2 4 3 6" xfId="50271"/>
    <cellStyle name="Comma 6 3 2 4 4" xfId="50272"/>
    <cellStyle name="Comma 6 3 2 4 4 2" xfId="50273"/>
    <cellStyle name="Comma 6 3 2 4 4 2 2" xfId="50274"/>
    <cellStyle name="Comma 6 3 2 4 4 2 3" xfId="50275"/>
    <cellStyle name="Comma 6 3 2 4 4 3" xfId="50276"/>
    <cellStyle name="Comma 6 3 2 4 4 3 2" xfId="50277"/>
    <cellStyle name="Comma 6 3 2 4 4 4" xfId="50278"/>
    <cellStyle name="Comma 6 3 2 4 4 5" xfId="50279"/>
    <cellStyle name="Comma 6 3 2 4 5" xfId="50280"/>
    <cellStyle name="Comma 6 3 2 4 5 2" xfId="50281"/>
    <cellStyle name="Comma 6 3 2 4 5 3" xfId="50282"/>
    <cellStyle name="Comma 6 3 2 4 6" xfId="50283"/>
    <cellStyle name="Comma 6 3 2 4 6 2" xfId="50284"/>
    <cellStyle name="Comma 6 3 2 4 6 3" xfId="50285"/>
    <cellStyle name="Comma 6 3 2 4 7" xfId="50286"/>
    <cellStyle name="Comma 6 3 2 4 7 2" xfId="50287"/>
    <cellStyle name="Comma 6 3 2 4 8" xfId="50288"/>
    <cellStyle name="Comma 6 3 2 4 9" xfId="50289"/>
    <cellStyle name="Comma 6 3 2 5" xfId="9850"/>
    <cellStyle name="Comma 6 3 2 5 2" xfId="50290"/>
    <cellStyle name="Comma 6 3 2 5 2 2" xfId="50291"/>
    <cellStyle name="Comma 6 3 2 5 2 3" xfId="50292"/>
    <cellStyle name="Comma 6 3 2 5 3" xfId="50293"/>
    <cellStyle name="Comma 6 3 2 5 3 2" xfId="50294"/>
    <cellStyle name="Comma 6 3 2 5 3 3" xfId="50295"/>
    <cellStyle name="Comma 6 3 2 5 4" xfId="50296"/>
    <cellStyle name="Comma 6 3 2 5 4 2" xfId="50297"/>
    <cellStyle name="Comma 6 3 2 5 5" xfId="50298"/>
    <cellStyle name="Comma 6 3 2 5 6" xfId="50299"/>
    <cellStyle name="Comma 6 3 2 6" xfId="9851"/>
    <cellStyle name="Comma 6 3 2 6 2" xfId="50300"/>
    <cellStyle name="Comma 6 3 2 6 2 2" xfId="50301"/>
    <cellStyle name="Comma 6 3 2 6 2 3" xfId="50302"/>
    <cellStyle name="Comma 6 3 2 6 3" xfId="50303"/>
    <cellStyle name="Comma 6 3 2 6 3 2" xfId="50304"/>
    <cellStyle name="Comma 6 3 2 6 3 3" xfId="50305"/>
    <cellStyle name="Comma 6 3 2 6 4" xfId="50306"/>
    <cellStyle name="Comma 6 3 2 6 4 2" xfId="50307"/>
    <cellStyle name="Comma 6 3 2 6 5" xfId="50308"/>
    <cellStyle name="Comma 6 3 2 6 6" xfId="50309"/>
    <cellStyle name="Comma 6 3 2 7" xfId="50310"/>
    <cellStyle name="Comma 6 3 2 7 2" xfId="50311"/>
    <cellStyle name="Comma 6 3 2 7 2 2" xfId="50312"/>
    <cellStyle name="Comma 6 3 2 7 2 3" xfId="50313"/>
    <cellStyle name="Comma 6 3 2 7 3" xfId="50314"/>
    <cellStyle name="Comma 6 3 2 7 3 2" xfId="50315"/>
    <cellStyle name="Comma 6 3 2 7 4" xfId="50316"/>
    <cellStyle name="Comma 6 3 2 7 5" xfId="50317"/>
    <cellStyle name="Comma 6 3 2 8" xfId="50318"/>
    <cellStyle name="Comma 6 3 2 8 2" xfId="50319"/>
    <cellStyle name="Comma 6 3 2 8 3" xfId="50320"/>
    <cellStyle name="Comma 6 3 2 9" xfId="50321"/>
    <cellStyle name="Comma 6 3 2 9 2" xfId="50322"/>
    <cellStyle name="Comma 6 3 2 9 3" xfId="50323"/>
    <cellStyle name="Comma 6 3 3" xfId="3861"/>
    <cellStyle name="Comma 6 3 3 10" xfId="50324"/>
    <cellStyle name="Comma 6 3 3 11" xfId="50325"/>
    <cellStyle name="Comma 6 3 3 2" xfId="3862"/>
    <cellStyle name="Comma 6 3 3 2 10" xfId="50326"/>
    <cellStyle name="Comma 6 3 3 2 2" xfId="3863"/>
    <cellStyle name="Comma 6 3 3 2 2 2" xfId="9852"/>
    <cellStyle name="Comma 6 3 3 2 2 2 2" xfId="50327"/>
    <cellStyle name="Comma 6 3 3 2 2 2 3" xfId="50328"/>
    <cellStyle name="Comma 6 3 3 2 2 3" xfId="50329"/>
    <cellStyle name="Comma 6 3 3 2 2 3 2" xfId="50330"/>
    <cellStyle name="Comma 6 3 3 2 2 3 3" xfId="50331"/>
    <cellStyle name="Comma 6 3 3 2 2 4" xfId="50332"/>
    <cellStyle name="Comma 6 3 3 2 2 4 2" xfId="50333"/>
    <cellStyle name="Comma 6 3 3 2 2 5" xfId="50334"/>
    <cellStyle name="Comma 6 3 3 2 2 6" xfId="50335"/>
    <cellStyle name="Comma 6 3 3 2 2 7" xfId="50336"/>
    <cellStyle name="Comma 6 3 3 2 3" xfId="9853"/>
    <cellStyle name="Comma 6 3 3 2 3 2" xfId="50337"/>
    <cellStyle name="Comma 6 3 3 2 3 2 2" xfId="50338"/>
    <cellStyle name="Comma 6 3 3 2 3 2 3" xfId="50339"/>
    <cellStyle name="Comma 6 3 3 2 3 3" xfId="50340"/>
    <cellStyle name="Comma 6 3 3 2 3 3 2" xfId="50341"/>
    <cellStyle name="Comma 6 3 3 2 3 3 3" xfId="50342"/>
    <cellStyle name="Comma 6 3 3 2 3 4" xfId="50343"/>
    <cellStyle name="Comma 6 3 3 2 3 4 2" xfId="50344"/>
    <cellStyle name="Comma 6 3 3 2 3 5" xfId="50345"/>
    <cellStyle name="Comma 6 3 3 2 3 6" xfId="50346"/>
    <cellStyle name="Comma 6 3 3 2 4" xfId="9854"/>
    <cellStyle name="Comma 6 3 3 2 4 2" xfId="50347"/>
    <cellStyle name="Comma 6 3 3 2 4 2 2" xfId="50348"/>
    <cellStyle name="Comma 6 3 3 2 4 2 3" xfId="50349"/>
    <cellStyle name="Comma 6 3 3 2 4 3" xfId="50350"/>
    <cellStyle name="Comma 6 3 3 2 4 3 2" xfId="50351"/>
    <cellStyle name="Comma 6 3 3 2 4 4" xfId="50352"/>
    <cellStyle name="Comma 6 3 3 2 4 5" xfId="50353"/>
    <cellStyle name="Comma 6 3 3 2 5" xfId="9855"/>
    <cellStyle name="Comma 6 3 3 2 5 2" xfId="50354"/>
    <cellStyle name="Comma 6 3 3 2 5 3" xfId="50355"/>
    <cellStyle name="Comma 6 3 3 2 6" xfId="50356"/>
    <cellStyle name="Comma 6 3 3 2 6 2" xfId="50357"/>
    <cellStyle name="Comma 6 3 3 2 6 3" xfId="50358"/>
    <cellStyle name="Comma 6 3 3 2 7" xfId="50359"/>
    <cellStyle name="Comma 6 3 3 2 7 2" xfId="50360"/>
    <cellStyle name="Comma 6 3 3 2 8" xfId="50361"/>
    <cellStyle name="Comma 6 3 3 2 9" xfId="50362"/>
    <cellStyle name="Comma 6 3 3 3" xfId="3864"/>
    <cellStyle name="Comma 6 3 3 3 2" xfId="9856"/>
    <cellStyle name="Comma 6 3 3 3 2 2" xfId="50363"/>
    <cellStyle name="Comma 6 3 3 3 2 3" xfId="50364"/>
    <cellStyle name="Comma 6 3 3 3 3" xfId="50365"/>
    <cellStyle name="Comma 6 3 3 3 3 2" xfId="50366"/>
    <cellStyle name="Comma 6 3 3 3 3 3" xfId="50367"/>
    <cellStyle name="Comma 6 3 3 3 4" xfId="50368"/>
    <cellStyle name="Comma 6 3 3 3 4 2" xfId="50369"/>
    <cellStyle name="Comma 6 3 3 3 5" xfId="50370"/>
    <cellStyle name="Comma 6 3 3 3 6" xfId="50371"/>
    <cellStyle name="Comma 6 3 3 3 7" xfId="50372"/>
    <cellStyle name="Comma 6 3 3 4" xfId="9857"/>
    <cellStyle name="Comma 6 3 3 4 2" xfId="50373"/>
    <cellStyle name="Comma 6 3 3 4 2 2" xfId="50374"/>
    <cellStyle name="Comma 6 3 3 4 2 3" xfId="50375"/>
    <cellStyle name="Comma 6 3 3 4 3" xfId="50376"/>
    <cellStyle name="Comma 6 3 3 4 3 2" xfId="50377"/>
    <cellStyle name="Comma 6 3 3 4 3 3" xfId="50378"/>
    <cellStyle name="Comma 6 3 3 4 4" xfId="50379"/>
    <cellStyle name="Comma 6 3 3 4 4 2" xfId="50380"/>
    <cellStyle name="Comma 6 3 3 4 5" xfId="50381"/>
    <cellStyle name="Comma 6 3 3 4 6" xfId="50382"/>
    <cellStyle name="Comma 6 3 3 5" xfId="9858"/>
    <cellStyle name="Comma 6 3 3 5 2" xfId="50383"/>
    <cellStyle name="Comma 6 3 3 5 2 2" xfId="50384"/>
    <cellStyle name="Comma 6 3 3 5 2 3" xfId="50385"/>
    <cellStyle name="Comma 6 3 3 5 3" xfId="50386"/>
    <cellStyle name="Comma 6 3 3 5 3 2" xfId="50387"/>
    <cellStyle name="Comma 6 3 3 5 4" xfId="50388"/>
    <cellStyle name="Comma 6 3 3 5 5" xfId="50389"/>
    <cellStyle name="Comma 6 3 3 6" xfId="9859"/>
    <cellStyle name="Comma 6 3 3 6 2" xfId="50390"/>
    <cellStyle name="Comma 6 3 3 6 3" xfId="50391"/>
    <cellStyle name="Comma 6 3 3 7" xfId="50392"/>
    <cellStyle name="Comma 6 3 3 7 2" xfId="50393"/>
    <cellStyle name="Comma 6 3 3 7 3" xfId="50394"/>
    <cellStyle name="Comma 6 3 3 8" xfId="50395"/>
    <cellStyle name="Comma 6 3 3 8 2" xfId="50396"/>
    <cellStyle name="Comma 6 3 3 9" xfId="50397"/>
    <cellStyle name="Comma 6 3 4" xfId="3865"/>
    <cellStyle name="Comma 6 3 4 10" xfId="50398"/>
    <cellStyle name="Comma 6 3 4 2" xfId="3866"/>
    <cellStyle name="Comma 6 3 4 2 2" xfId="9860"/>
    <cellStyle name="Comma 6 3 4 2 2 2" xfId="50399"/>
    <cellStyle name="Comma 6 3 4 2 2 3" xfId="50400"/>
    <cellStyle name="Comma 6 3 4 2 3" xfId="50401"/>
    <cellStyle name="Comma 6 3 4 2 3 2" xfId="50402"/>
    <cellStyle name="Comma 6 3 4 2 3 3" xfId="50403"/>
    <cellStyle name="Comma 6 3 4 2 4" xfId="50404"/>
    <cellStyle name="Comma 6 3 4 2 4 2" xfId="50405"/>
    <cellStyle name="Comma 6 3 4 2 5" xfId="50406"/>
    <cellStyle name="Comma 6 3 4 2 6" xfId="50407"/>
    <cellStyle name="Comma 6 3 4 2 7" xfId="50408"/>
    <cellStyle name="Comma 6 3 4 3" xfId="9861"/>
    <cellStyle name="Comma 6 3 4 3 2" xfId="50409"/>
    <cellStyle name="Comma 6 3 4 3 2 2" xfId="50410"/>
    <cellStyle name="Comma 6 3 4 3 2 3" xfId="50411"/>
    <cellStyle name="Comma 6 3 4 3 3" xfId="50412"/>
    <cellStyle name="Comma 6 3 4 3 3 2" xfId="50413"/>
    <cellStyle name="Comma 6 3 4 3 3 3" xfId="50414"/>
    <cellStyle name="Comma 6 3 4 3 4" xfId="50415"/>
    <cellStyle name="Comma 6 3 4 3 4 2" xfId="50416"/>
    <cellStyle name="Comma 6 3 4 3 5" xfId="50417"/>
    <cellStyle name="Comma 6 3 4 3 6" xfId="50418"/>
    <cellStyle name="Comma 6 3 4 4" xfId="9862"/>
    <cellStyle name="Comma 6 3 4 4 2" xfId="50419"/>
    <cellStyle name="Comma 6 3 4 4 2 2" xfId="50420"/>
    <cellStyle name="Comma 6 3 4 4 2 3" xfId="50421"/>
    <cellStyle name="Comma 6 3 4 4 3" xfId="50422"/>
    <cellStyle name="Comma 6 3 4 4 3 2" xfId="50423"/>
    <cellStyle name="Comma 6 3 4 4 4" xfId="50424"/>
    <cellStyle name="Comma 6 3 4 4 5" xfId="50425"/>
    <cellStyle name="Comma 6 3 4 5" xfId="9863"/>
    <cellStyle name="Comma 6 3 4 5 2" xfId="50426"/>
    <cellStyle name="Comma 6 3 4 5 3" xfId="50427"/>
    <cellStyle name="Comma 6 3 4 6" xfId="50428"/>
    <cellStyle name="Comma 6 3 4 6 2" xfId="50429"/>
    <cellStyle name="Comma 6 3 4 6 3" xfId="50430"/>
    <cellStyle name="Comma 6 3 4 7" xfId="50431"/>
    <cellStyle name="Comma 6 3 4 7 2" xfId="50432"/>
    <cellStyle name="Comma 6 3 4 8" xfId="50433"/>
    <cellStyle name="Comma 6 3 4 9" xfId="50434"/>
    <cellStyle name="Comma 6 3 5" xfId="3867"/>
    <cellStyle name="Comma 6 3 5 10" xfId="50435"/>
    <cellStyle name="Comma 6 3 5 2" xfId="3868"/>
    <cellStyle name="Comma 6 3 5 2 2" xfId="9864"/>
    <cellStyle name="Comma 6 3 5 2 2 2" xfId="50436"/>
    <cellStyle name="Comma 6 3 5 2 2 3" xfId="50437"/>
    <cellStyle name="Comma 6 3 5 2 3" xfId="50438"/>
    <cellStyle name="Comma 6 3 5 2 3 2" xfId="50439"/>
    <cellStyle name="Comma 6 3 5 2 3 3" xfId="50440"/>
    <cellStyle name="Comma 6 3 5 2 4" xfId="50441"/>
    <cellStyle name="Comma 6 3 5 2 4 2" xfId="50442"/>
    <cellStyle name="Comma 6 3 5 2 5" xfId="50443"/>
    <cellStyle name="Comma 6 3 5 2 6" xfId="50444"/>
    <cellStyle name="Comma 6 3 5 2 7" xfId="50445"/>
    <cellStyle name="Comma 6 3 5 3" xfId="9865"/>
    <cellStyle name="Comma 6 3 5 3 2" xfId="50446"/>
    <cellStyle name="Comma 6 3 5 3 2 2" xfId="50447"/>
    <cellStyle name="Comma 6 3 5 3 2 3" xfId="50448"/>
    <cellStyle name="Comma 6 3 5 3 3" xfId="50449"/>
    <cellStyle name="Comma 6 3 5 3 3 2" xfId="50450"/>
    <cellStyle name="Comma 6 3 5 3 3 3" xfId="50451"/>
    <cellStyle name="Comma 6 3 5 3 4" xfId="50452"/>
    <cellStyle name="Comma 6 3 5 3 4 2" xfId="50453"/>
    <cellStyle name="Comma 6 3 5 3 5" xfId="50454"/>
    <cellStyle name="Comma 6 3 5 3 6" xfId="50455"/>
    <cellStyle name="Comma 6 3 5 4" xfId="9866"/>
    <cellStyle name="Comma 6 3 5 4 2" xfId="50456"/>
    <cellStyle name="Comma 6 3 5 4 2 2" xfId="50457"/>
    <cellStyle name="Comma 6 3 5 4 2 3" xfId="50458"/>
    <cellStyle name="Comma 6 3 5 4 3" xfId="50459"/>
    <cellStyle name="Comma 6 3 5 4 3 2" xfId="50460"/>
    <cellStyle name="Comma 6 3 5 4 4" xfId="50461"/>
    <cellStyle name="Comma 6 3 5 4 5" xfId="50462"/>
    <cellStyle name="Comma 6 3 5 5" xfId="9867"/>
    <cellStyle name="Comma 6 3 5 5 2" xfId="50463"/>
    <cellStyle name="Comma 6 3 5 5 3" xfId="50464"/>
    <cellStyle name="Comma 6 3 5 6" xfId="50465"/>
    <cellStyle name="Comma 6 3 5 6 2" xfId="50466"/>
    <cellStyle name="Comma 6 3 5 6 3" xfId="50467"/>
    <cellStyle name="Comma 6 3 5 7" xfId="50468"/>
    <cellStyle name="Comma 6 3 5 7 2" xfId="50469"/>
    <cellStyle name="Comma 6 3 5 8" xfId="50470"/>
    <cellStyle name="Comma 6 3 5 9" xfId="50471"/>
    <cellStyle name="Comma 6 3 6" xfId="3869"/>
    <cellStyle name="Comma 6 3 6 2" xfId="9868"/>
    <cellStyle name="Comma 6 3 6 2 2" xfId="50472"/>
    <cellStyle name="Comma 6 3 6 2 3" xfId="50473"/>
    <cellStyle name="Comma 6 3 6 3" xfId="9869"/>
    <cellStyle name="Comma 6 3 6 3 2" xfId="50474"/>
    <cellStyle name="Comma 6 3 6 3 3" xfId="50475"/>
    <cellStyle name="Comma 6 3 6 4" xfId="50476"/>
    <cellStyle name="Comma 6 3 6 4 2" xfId="50477"/>
    <cellStyle name="Comma 6 3 6 5" xfId="50478"/>
    <cellStyle name="Comma 6 3 6 6" xfId="50479"/>
    <cellStyle name="Comma 6 3 6 7" xfId="50480"/>
    <cellStyle name="Comma 6 3 7" xfId="9870"/>
    <cellStyle name="Comma 6 3 7 2" xfId="50481"/>
    <cellStyle name="Comma 6 3 7 2 2" xfId="50482"/>
    <cellStyle name="Comma 6 3 7 2 3" xfId="50483"/>
    <cellStyle name="Comma 6 3 7 3" xfId="50484"/>
    <cellStyle name="Comma 6 3 7 3 2" xfId="50485"/>
    <cellStyle name="Comma 6 3 7 3 3" xfId="50486"/>
    <cellStyle name="Comma 6 3 7 4" xfId="50487"/>
    <cellStyle name="Comma 6 3 7 4 2" xfId="50488"/>
    <cellStyle name="Comma 6 3 7 5" xfId="50489"/>
    <cellStyle name="Comma 6 3 7 6" xfId="50490"/>
    <cellStyle name="Comma 6 3 8" xfId="9871"/>
    <cellStyle name="Comma 6 3 8 2" xfId="50491"/>
    <cellStyle name="Comma 6 3 8 2 2" xfId="50492"/>
    <cellStyle name="Comma 6 3 8 2 3" xfId="50493"/>
    <cellStyle name="Comma 6 3 8 3" xfId="50494"/>
    <cellStyle name="Comma 6 3 8 3 2" xfId="50495"/>
    <cellStyle name="Comma 6 3 8 4" xfId="50496"/>
    <cellStyle name="Comma 6 3 8 5" xfId="50497"/>
    <cellStyle name="Comma 6 3 9" xfId="9872"/>
    <cellStyle name="Comma 6 3 9 2" xfId="50498"/>
    <cellStyle name="Comma 6 3 9 3" xfId="50499"/>
    <cellStyle name="Comma 6 4" xfId="3870"/>
    <cellStyle name="Comma 6 4 10" xfId="50500"/>
    <cellStyle name="Comma 6 4 10 2" xfId="50501"/>
    <cellStyle name="Comma 6 4 11" xfId="50502"/>
    <cellStyle name="Comma 6 4 12" xfId="50503"/>
    <cellStyle name="Comma 6 4 13" xfId="50504"/>
    <cellStyle name="Comma 6 4 2" xfId="3871"/>
    <cellStyle name="Comma 6 4 2 10" xfId="50505"/>
    <cellStyle name="Comma 6 4 2 11" xfId="50506"/>
    <cellStyle name="Comma 6 4 2 2" xfId="3872"/>
    <cellStyle name="Comma 6 4 2 2 10" xfId="50507"/>
    <cellStyle name="Comma 6 4 2 2 2" xfId="3873"/>
    <cellStyle name="Comma 6 4 2 2 2 2" xfId="50508"/>
    <cellStyle name="Comma 6 4 2 2 2 2 2" xfId="50509"/>
    <cellStyle name="Comma 6 4 2 2 2 2 3" xfId="50510"/>
    <cellStyle name="Comma 6 4 2 2 2 3" xfId="50511"/>
    <cellStyle name="Comma 6 4 2 2 2 3 2" xfId="50512"/>
    <cellStyle name="Comma 6 4 2 2 2 3 3" xfId="50513"/>
    <cellStyle name="Comma 6 4 2 2 2 4" xfId="50514"/>
    <cellStyle name="Comma 6 4 2 2 2 4 2" xfId="50515"/>
    <cellStyle name="Comma 6 4 2 2 2 5" xfId="50516"/>
    <cellStyle name="Comma 6 4 2 2 2 6" xfId="50517"/>
    <cellStyle name="Comma 6 4 2 2 3" xfId="14034"/>
    <cellStyle name="Comma 6 4 2 2 3 2" xfId="50518"/>
    <cellStyle name="Comma 6 4 2 2 3 2 2" xfId="50519"/>
    <cellStyle name="Comma 6 4 2 2 3 2 3" xfId="50520"/>
    <cellStyle name="Comma 6 4 2 2 3 3" xfId="50521"/>
    <cellStyle name="Comma 6 4 2 2 3 3 2" xfId="50522"/>
    <cellStyle name="Comma 6 4 2 2 3 3 3" xfId="50523"/>
    <cellStyle name="Comma 6 4 2 2 3 4" xfId="50524"/>
    <cellStyle name="Comma 6 4 2 2 3 4 2" xfId="50525"/>
    <cellStyle name="Comma 6 4 2 2 3 5" xfId="50526"/>
    <cellStyle name="Comma 6 4 2 2 3 6" xfId="50527"/>
    <cellStyle name="Comma 6 4 2 2 4" xfId="50528"/>
    <cellStyle name="Comma 6 4 2 2 4 2" xfId="50529"/>
    <cellStyle name="Comma 6 4 2 2 4 2 2" xfId="50530"/>
    <cellStyle name="Comma 6 4 2 2 4 2 3" xfId="50531"/>
    <cellStyle name="Comma 6 4 2 2 4 3" xfId="50532"/>
    <cellStyle name="Comma 6 4 2 2 4 3 2" xfId="50533"/>
    <cellStyle name="Comma 6 4 2 2 4 4" xfId="50534"/>
    <cellStyle name="Comma 6 4 2 2 4 5" xfId="50535"/>
    <cellStyle name="Comma 6 4 2 2 5" xfId="50536"/>
    <cellStyle name="Comma 6 4 2 2 5 2" xfId="50537"/>
    <cellStyle name="Comma 6 4 2 2 5 3" xfId="50538"/>
    <cellStyle name="Comma 6 4 2 2 6" xfId="50539"/>
    <cellStyle name="Comma 6 4 2 2 6 2" xfId="50540"/>
    <cellStyle name="Comma 6 4 2 2 6 3" xfId="50541"/>
    <cellStyle name="Comma 6 4 2 2 7" xfId="50542"/>
    <cellStyle name="Comma 6 4 2 2 7 2" xfId="50543"/>
    <cellStyle name="Comma 6 4 2 2 8" xfId="50544"/>
    <cellStyle name="Comma 6 4 2 2 9" xfId="50545"/>
    <cellStyle name="Comma 6 4 2 3" xfId="3874"/>
    <cellStyle name="Comma 6 4 2 3 2" xfId="14035"/>
    <cellStyle name="Comma 6 4 2 3 2 2" xfId="50546"/>
    <cellStyle name="Comma 6 4 2 3 2 3" xfId="50547"/>
    <cellStyle name="Comma 6 4 2 3 3" xfId="50548"/>
    <cellStyle name="Comma 6 4 2 3 3 2" xfId="50549"/>
    <cellStyle name="Comma 6 4 2 3 3 3" xfId="50550"/>
    <cellStyle name="Comma 6 4 2 3 4" xfId="50551"/>
    <cellStyle name="Comma 6 4 2 3 4 2" xfId="50552"/>
    <cellStyle name="Comma 6 4 2 3 5" xfId="50553"/>
    <cellStyle name="Comma 6 4 2 3 6" xfId="50554"/>
    <cellStyle name="Comma 6 4 2 3 7" xfId="50555"/>
    <cellStyle name="Comma 6 4 2 4" xfId="9873"/>
    <cellStyle name="Comma 6 4 2 4 2" xfId="50556"/>
    <cellStyle name="Comma 6 4 2 4 2 2" xfId="50557"/>
    <cellStyle name="Comma 6 4 2 4 2 3" xfId="50558"/>
    <cellStyle name="Comma 6 4 2 4 3" xfId="50559"/>
    <cellStyle name="Comma 6 4 2 4 3 2" xfId="50560"/>
    <cellStyle name="Comma 6 4 2 4 3 3" xfId="50561"/>
    <cellStyle name="Comma 6 4 2 4 4" xfId="50562"/>
    <cellStyle name="Comma 6 4 2 4 4 2" xfId="50563"/>
    <cellStyle name="Comma 6 4 2 4 5" xfId="50564"/>
    <cellStyle name="Comma 6 4 2 4 6" xfId="50565"/>
    <cellStyle name="Comma 6 4 2 5" xfId="9874"/>
    <cellStyle name="Comma 6 4 2 5 2" xfId="50566"/>
    <cellStyle name="Comma 6 4 2 5 2 2" xfId="50567"/>
    <cellStyle name="Comma 6 4 2 5 2 3" xfId="50568"/>
    <cellStyle name="Comma 6 4 2 5 3" xfId="50569"/>
    <cellStyle name="Comma 6 4 2 5 3 2" xfId="50570"/>
    <cellStyle name="Comma 6 4 2 5 4" xfId="50571"/>
    <cellStyle name="Comma 6 4 2 5 5" xfId="50572"/>
    <cellStyle name="Comma 6 4 2 6" xfId="50573"/>
    <cellStyle name="Comma 6 4 2 6 2" xfId="50574"/>
    <cellStyle name="Comma 6 4 2 6 3" xfId="50575"/>
    <cellStyle name="Comma 6 4 2 7" xfId="50576"/>
    <cellStyle name="Comma 6 4 2 7 2" xfId="50577"/>
    <cellStyle name="Comma 6 4 2 7 3" xfId="50578"/>
    <cellStyle name="Comma 6 4 2 8" xfId="50579"/>
    <cellStyle name="Comma 6 4 2 8 2" xfId="50580"/>
    <cellStyle name="Comma 6 4 2 9" xfId="50581"/>
    <cellStyle name="Comma 6 4 3" xfId="3875"/>
    <cellStyle name="Comma 6 4 3 10" xfId="50582"/>
    <cellStyle name="Comma 6 4 3 2" xfId="3876"/>
    <cellStyle name="Comma 6 4 3 2 2" xfId="50583"/>
    <cellStyle name="Comma 6 4 3 2 2 2" xfId="50584"/>
    <cellStyle name="Comma 6 4 3 2 2 3" xfId="50585"/>
    <cellStyle name="Comma 6 4 3 2 3" xfId="50586"/>
    <cellStyle name="Comma 6 4 3 2 3 2" xfId="50587"/>
    <cellStyle name="Comma 6 4 3 2 3 3" xfId="50588"/>
    <cellStyle name="Comma 6 4 3 2 4" xfId="50589"/>
    <cellStyle name="Comma 6 4 3 2 4 2" xfId="50590"/>
    <cellStyle name="Comma 6 4 3 2 5" xfId="50591"/>
    <cellStyle name="Comma 6 4 3 2 6" xfId="50592"/>
    <cellStyle name="Comma 6 4 3 3" xfId="14036"/>
    <cellStyle name="Comma 6 4 3 3 2" xfId="50593"/>
    <cellStyle name="Comma 6 4 3 3 2 2" xfId="50594"/>
    <cellStyle name="Comma 6 4 3 3 2 3" xfId="50595"/>
    <cellStyle name="Comma 6 4 3 3 3" xfId="50596"/>
    <cellStyle name="Comma 6 4 3 3 3 2" xfId="50597"/>
    <cellStyle name="Comma 6 4 3 3 3 3" xfId="50598"/>
    <cellStyle name="Comma 6 4 3 3 4" xfId="50599"/>
    <cellStyle name="Comma 6 4 3 3 4 2" xfId="50600"/>
    <cellStyle name="Comma 6 4 3 3 5" xfId="50601"/>
    <cellStyle name="Comma 6 4 3 3 6" xfId="50602"/>
    <cellStyle name="Comma 6 4 3 4" xfId="50603"/>
    <cellStyle name="Comma 6 4 3 4 2" xfId="50604"/>
    <cellStyle name="Comma 6 4 3 4 2 2" xfId="50605"/>
    <cellStyle name="Comma 6 4 3 4 2 3" xfId="50606"/>
    <cellStyle name="Comma 6 4 3 4 3" xfId="50607"/>
    <cellStyle name="Comma 6 4 3 4 3 2" xfId="50608"/>
    <cellStyle name="Comma 6 4 3 4 4" xfId="50609"/>
    <cellStyle name="Comma 6 4 3 4 5" xfId="50610"/>
    <cellStyle name="Comma 6 4 3 5" xfId="50611"/>
    <cellStyle name="Comma 6 4 3 5 2" xfId="50612"/>
    <cellStyle name="Comma 6 4 3 5 3" xfId="50613"/>
    <cellStyle name="Comma 6 4 3 6" xfId="50614"/>
    <cellStyle name="Comma 6 4 3 6 2" xfId="50615"/>
    <cellStyle name="Comma 6 4 3 6 3" xfId="50616"/>
    <cellStyle name="Comma 6 4 3 7" xfId="50617"/>
    <cellStyle name="Comma 6 4 3 7 2" xfId="50618"/>
    <cellStyle name="Comma 6 4 3 8" xfId="50619"/>
    <cellStyle name="Comma 6 4 3 9" xfId="50620"/>
    <cellStyle name="Comma 6 4 4" xfId="3877"/>
    <cellStyle name="Comma 6 4 4 10" xfId="50621"/>
    <cellStyle name="Comma 6 4 4 2" xfId="14037"/>
    <cellStyle name="Comma 6 4 4 2 2" xfId="50622"/>
    <cellStyle name="Comma 6 4 4 2 2 2" xfId="50623"/>
    <cellStyle name="Comma 6 4 4 2 2 3" xfId="50624"/>
    <cellStyle name="Comma 6 4 4 2 3" xfId="50625"/>
    <cellStyle name="Comma 6 4 4 2 3 2" xfId="50626"/>
    <cellStyle name="Comma 6 4 4 2 3 3" xfId="50627"/>
    <cellStyle name="Comma 6 4 4 2 4" xfId="50628"/>
    <cellStyle name="Comma 6 4 4 2 4 2" xfId="50629"/>
    <cellStyle name="Comma 6 4 4 2 5" xfId="50630"/>
    <cellStyle name="Comma 6 4 4 2 6" xfId="50631"/>
    <cellStyle name="Comma 6 4 4 3" xfId="50632"/>
    <cellStyle name="Comma 6 4 4 3 2" xfId="50633"/>
    <cellStyle name="Comma 6 4 4 3 2 2" xfId="50634"/>
    <cellStyle name="Comma 6 4 4 3 2 3" xfId="50635"/>
    <cellStyle name="Comma 6 4 4 3 3" xfId="50636"/>
    <cellStyle name="Comma 6 4 4 3 3 2" xfId="50637"/>
    <cellStyle name="Comma 6 4 4 3 3 3" xfId="50638"/>
    <cellStyle name="Comma 6 4 4 3 4" xfId="50639"/>
    <cellStyle name="Comma 6 4 4 3 4 2" xfId="50640"/>
    <cellStyle name="Comma 6 4 4 3 5" xfId="50641"/>
    <cellStyle name="Comma 6 4 4 3 6" xfId="50642"/>
    <cellStyle name="Comma 6 4 4 4" xfId="50643"/>
    <cellStyle name="Comma 6 4 4 4 2" xfId="50644"/>
    <cellStyle name="Comma 6 4 4 4 2 2" xfId="50645"/>
    <cellStyle name="Comma 6 4 4 4 2 3" xfId="50646"/>
    <cellStyle name="Comma 6 4 4 4 3" xfId="50647"/>
    <cellStyle name="Comma 6 4 4 4 3 2" xfId="50648"/>
    <cellStyle name="Comma 6 4 4 4 4" xfId="50649"/>
    <cellStyle name="Comma 6 4 4 4 5" xfId="50650"/>
    <cellStyle name="Comma 6 4 4 5" xfId="50651"/>
    <cellStyle name="Comma 6 4 4 5 2" xfId="50652"/>
    <cellStyle name="Comma 6 4 4 5 3" xfId="50653"/>
    <cellStyle name="Comma 6 4 4 6" xfId="50654"/>
    <cellStyle name="Comma 6 4 4 6 2" xfId="50655"/>
    <cellStyle name="Comma 6 4 4 6 3" xfId="50656"/>
    <cellStyle name="Comma 6 4 4 7" xfId="50657"/>
    <cellStyle name="Comma 6 4 4 7 2" xfId="50658"/>
    <cellStyle name="Comma 6 4 4 8" xfId="50659"/>
    <cellStyle name="Comma 6 4 4 9" xfId="50660"/>
    <cellStyle name="Comma 6 4 5" xfId="9875"/>
    <cellStyle name="Comma 6 4 5 2" xfId="50661"/>
    <cellStyle name="Comma 6 4 5 2 2" xfId="50662"/>
    <cellStyle name="Comma 6 4 5 2 3" xfId="50663"/>
    <cellStyle name="Comma 6 4 5 3" xfId="50664"/>
    <cellStyle name="Comma 6 4 5 3 2" xfId="50665"/>
    <cellStyle name="Comma 6 4 5 3 3" xfId="50666"/>
    <cellStyle name="Comma 6 4 5 4" xfId="50667"/>
    <cellStyle name="Comma 6 4 5 4 2" xfId="50668"/>
    <cellStyle name="Comma 6 4 5 5" xfId="50669"/>
    <cellStyle name="Comma 6 4 5 6" xfId="50670"/>
    <cellStyle name="Comma 6 4 6" xfId="9876"/>
    <cellStyle name="Comma 6 4 6 2" xfId="50671"/>
    <cellStyle name="Comma 6 4 6 2 2" xfId="50672"/>
    <cellStyle name="Comma 6 4 6 2 3" xfId="50673"/>
    <cellStyle name="Comma 6 4 6 3" xfId="50674"/>
    <cellStyle name="Comma 6 4 6 3 2" xfId="50675"/>
    <cellStyle name="Comma 6 4 6 3 3" xfId="50676"/>
    <cellStyle name="Comma 6 4 6 4" xfId="50677"/>
    <cellStyle name="Comma 6 4 6 4 2" xfId="50678"/>
    <cellStyle name="Comma 6 4 6 5" xfId="50679"/>
    <cellStyle name="Comma 6 4 6 6" xfId="50680"/>
    <cellStyle name="Comma 6 4 7" xfId="50681"/>
    <cellStyle name="Comma 6 4 7 2" xfId="50682"/>
    <cellStyle name="Comma 6 4 7 2 2" xfId="50683"/>
    <cellStyle name="Comma 6 4 7 2 3" xfId="50684"/>
    <cellStyle name="Comma 6 4 7 3" xfId="50685"/>
    <cellStyle name="Comma 6 4 7 3 2" xfId="50686"/>
    <cellStyle name="Comma 6 4 7 4" xfId="50687"/>
    <cellStyle name="Comma 6 4 7 5" xfId="50688"/>
    <cellStyle name="Comma 6 4 8" xfId="50689"/>
    <cellStyle name="Comma 6 4 8 2" xfId="50690"/>
    <cellStyle name="Comma 6 4 8 3" xfId="50691"/>
    <cellStyle name="Comma 6 4 9" xfId="50692"/>
    <cellStyle name="Comma 6 4 9 2" xfId="50693"/>
    <cellStyle name="Comma 6 4 9 3" xfId="50694"/>
    <cellStyle name="Comma 6 5" xfId="3878"/>
    <cellStyle name="Comma 6 5 10" xfId="50695"/>
    <cellStyle name="Comma 6 5 11" xfId="50696"/>
    <cellStyle name="Comma 6 5 2" xfId="3879"/>
    <cellStyle name="Comma 6 5 2 10" xfId="50697"/>
    <cellStyle name="Comma 6 5 2 2" xfId="3880"/>
    <cellStyle name="Comma 6 5 2 2 2" xfId="9877"/>
    <cellStyle name="Comma 6 5 2 2 2 2" xfId="50698"/>
    <cellStyle name="Comma 6 5 2 2 2 3" xfId="50699"/>
    <cellStyle name="Comma 6 5 2 2 3" xfId="50700"/>
    <cellStyle name="Comma 6 5 2 2 3 2" xfId="50701"/>
    <cellStyle name="Comma 6 5 2 2 3 3" xfId="50702"/>
    <cellStyle name="Comma 6 5 2 2 4" xfId="50703"/>
    <cellStyle name="Comma 6 5 2 2 4 2" xfId="50704"/>
    <cellStyle name="Comma 6 5 2 2 5" xfId="50705"/>
    <cellStyle name="Comma 6 5 2 2 6" xfId="50706"/>
    <cellStyle name="Comma 6 5 2 2 7" xfId="50707"/>
    <cellStyle name="Comma 6 5 2 3" xfId="9878"/>
    <cellStyle name="Comma 6 5 2 3 2" xfId="50708"/>
    <cellStyle name="Comma 6 5 2 3 2 2" xfId="50709"/>
    <cellStyle name="Comma 6 5 2 3 2 3" xfId="50710"/>
    <cellStyle name="Comma 6 5 2 3 3" xfId="50711"/>
    <cellStyle name="Comma 6 5 2 3 3 2" xfId="50712"/>
    <cellStyle name="Comma 6 5 2 3 3 3" xfId="50713"/>
    <cellStyle name="Comma 6 5 2 3 4" xfId="50714"/>
    <cellStyle name="Comma 6 5 2 3 4 2" xfId="50715"/>
    <cellStyle name="Comma 6 5 2 3 5" xfId="50716"/>
    <cellStyle name="Comma 6 5 2 3 6" xfId="50717"/>
    <cellStyle name="Comma 6 5 2 4" xfId="9879"/>
    <cellStyle name="Comma 6 5 2 4 2" xfId="50718"/>
    <cellStyle name="Comma 6 5 2 4 2 2" xfId="50719"/>
    <cellStyle name="Comma 6 5 2 4 2 3" xfId="50720"/>
    <cellStyle name="Comma 6 5 2 4 3" xfId="50721"/>
    <cellStyle name="Comma 6 5 2 4 3 2" xfId="50722"/>
    <cellStyle name="Comma 6 5 2 4 4" xfId="50723"/>
    <cellStyle name="Comma 6 5 2 4 5" xfId="50724"/>
    <cellStyle name="Comma 6 5 2 5" xfId="9880"/>
    <cellStyle name="Comma 6 5 2 5 2" xfId="50725"/>
    <cellStyle name="Comma 6 5 2 5 3" xfId="50726"/>
    <cellStyle name="Comma 6 5 2 6" xfId="50727"/>
    <cellStyle name="Comma 6 5 2 6 2" xfId="50728"/>
    <cellStyle name="Comma 6 5 2 6 3" xfId="50729"/>
    <cellStyle name="Comma 6 5 2 7" xfId="50730"/>
    <cellStyle name="Comma 6 5 2 7 2" xfId="50731"/>
    <cellStyle name="Comma 6 5 2 8" xfId="50732"/>
    <cellStyle name="Comma 6 5 2 9" xfId="50733"/>
    <cellStyle name="Comma 6 5 3" xfId="3881"/>
    <cellStyle name="Comma 6 5 3 2" xfId="9881"/>
    <cellStyle name="Comma 6 5 3 2 2" xfId="50734"/>
    <cellStyle name="Comma 6 5 3 2 3" xfId="50735"/>
    <cellStyle name="Comma 6 5 3 3" xfId="50736"/>
    <cellStyle name="Comma 6 5 3 3 2" xfId="50737"/>
    <cellStyle name="Comma 6 5 3 3 3" xfId="50738"/>
    <cellStyle name="Comma 6 5 3 4" xfId="50739"/>
    <cellStyle name="Comma 6 5 3 4 2" xfId="50740"/>
    <cellStyle name="Comma 6 5 3 5" xfId="50741"/>
    <cellStyle name="Comma 6 5 3 6" xfId="50742"/>
    <cellStyle name="Comma 6 5 3 7" xfId="50743"/>
    <cellStyle name="Comma 6 5 4" xfId="9882"/>
    <cellStyle name="Comma 6 5 4 2" xfId="50744"/>
    <cellStyle name="Comma 6 5 4 2 2" xfId="50745"/>
    <cellStyle name="Comma 6 5 4 2 3" xfId="50746"/>
    <cellStyle name="Comma 6 5 4 3" xfId="50747"/>
    <cellStyle name="Comma 6 5 4 3 2" xfId="50748"/>
    <cellStyle name="Comma 6 5 4 3 3" xfId="50749"/>
    <cellStyle name="Comma 6 5 4 4" xfId="50750"/>
    <cellStyle name="Comma 6 5 4 4 2" xfId="50751"/>
    <cellStyle name="Comma 6 5 4 5" xfId="50752"/>
    <cellStyle name="Comma 6 5 4 6" xfId="50753"/>
    <cellStyle name="Comma 6 5 5" xfId="9883"/>
    <cellStyle name="Comma 6 5 5 2" xfId="50754"/>
    <cellStyle name="Comma 6 5 5 2 2" xfId="50755"/>
    <cellStyle name="Comma 6 5 5 2 3" xfId="50756"/>
    <cellStyle name="Comma 6 5 5 3" xfId="50757"/>
    <cellStyle name="Comma 6 5 5 3 2" xfId="50758"/>
    <cellStyle name="Comma 6 5 5 4" xfId="50759"/>
    <cellStyle name="Comma 6 5 5 5" xfId="50760"/>
    <cellStyle name="Comma 6 5 6" xfId="9884"/>
    <cellStyle name="Comma 6 5 6 2" xfId="50761"/>
    <cellStyle name="Comma 6 5 6 3" xfId="50762"/>
    <cellStyle name="Comma 6 5 7" xfId="50763"/>
    <cellStyle name="Comma 6 5 7 2" xfId="50764"/>
    <cellStyle name="Comma 6 5 7 3" xfId="50765"/>
    <cellStyle name="Comma 6 5 8" xfId="50766"/>
    <cellStyle name="Comma 6 5 8 2" xfId="50767"/>
    <cellStyle name="Comma 6 5 9" xfId="50768"/>
    <cellStyle name="Comma 6 6" xfId="3882"/>
    <cellStyle name="Comma 6 6 10" xfId="50769"/>
    <cellStyle name="Comma 6 6 2" xfId="3883"/>
    <cellStyle name="Comma 6 6 2 2" xfId="9885"/>
    <cellStyle name="Comma 6 6 2 2 2" xfId="50770"/>
    <cellStyle name="Comma 6 6 2 2 3" xfId="50771"/>
    <cellStyle name="Comma 6 6 2 3" xfId="50772"/>
    <cellStyle name="Comma 6 6 2 3 2" xfId="50773"/>
    <cellStyle name="Comma 6 6 2 3 3" xfId="50774"/>
    <cellStyle name="Comma 6 6 2 4" xfId="50775"/>
    <cellStyle name="Comma 6 6 2 4 2" xfId="50776"/>
    <cellStyle name="Comma 6 6 2 5" xfId="50777"/>
    <cellStyle name="Comma 6 6 2 6" xfId="50778"/>
    <cellStyle name="Comma 6 6 2 7" xfId="50779"/>
    <cellStyle name="Comma 6 6 3" xfId="9886"/>
    <cellStyle name="Comma 6 6 3 2" xfId="50780"/>
    <cellStyle name="Comma 6 6 3 2 2" xfId="50781"/>
    <cellStyle name="Comma 6 6 3 2 3" xfId="50782"/>
    <cellStyle name="Comma 6 6 3 3" xfId="50783"/>
    <cellStyle name="Comma 6 6 3 3 2" xfId="50784"/>
    <cellStyle name="Comma 6 6 3 3 3" xfId="50785"/>
    <cellStyle name="Comma 6 6 3 4" xfId="50786"/>
    <cellStyle name="Comma 6 6 3 4 2" xfId="50787"/>
    <cellStyle name="Comma 6 6 3 5" xfId="50788"/>
    <cellStyle name="Comma 6 6 3 6" xfId="50789"/>
    <cellStyle name="Comma 6 6 4" xfId="9887"/>
    <cellStyle name="Comma 6 6 4 2" xfId="50790"/>
    <cellStyle name="Comma 6 6 4 2 2" xfId="50791"/>
    <cellStyle name="Comma 6 6 4 2 3" xfId="50792"/>
    <cellStyle name="Comma 6 6 4 3" xfId="50793"/>
    <cellStyle name="Comma 6 6 4 3 2" xfId="50794"/>
    <cellStyle name="Comma 6 6 4 4" xfId="50795"/>
    <cellStyle name="Comma 6 6 4 5" xfId="50796"/>
    <cellStyle name="Comma 6 6 5" xfId="9888"/>
    <cellStyle name="Comma 6 6 5 2" xfId="50797"/>
    <cellStyle name="Comma 6 6 5 3" xfId="50798"/>
    <cellStyle name="Comma 6 6 6" xfId="50799"/>
    <cellStyle name="Comma 6 6 6 2" xfId="50800"/>
    <cellStyle name="Comma 6 6 6 3" xfId="50801"/>
    <cellStyle name="Comma 6 6 7" xfId="50802"/>
    <cellStyle name="Comma 6 6 7 2" xfId="50803"/>
    <cellStyle name="Comma 6 6 8" xfId="50804"/>
    <cellStyle name="Comma 6 6 9" xfId="50805"/>
    <cellStyle name="Comma 6 7" xfId="3884"/>
    <cellStyle name="Comma 6 7 10" xfId="50806"/>
    <cellStyle name="Comma 6 7 2" xfId="3885"/>
    <cellStyle name="Comma 6 7 2 2" xfId="9889"/>
    <cellStyle name="Comma 6 7 2 2 2" xfId="50807"/>
    <cellStyle name="Comma 6 7 2 2 3" xfId="50808"/>
    <cellStyle name="Comma 6 7 2 3" xfId="50809"/>
    <cellStyle name="Comma 6 7 2 3 2" xfId="50810"/>
    <cellStyle name="Comma 6 7 2 3 3" xfId="50811"/>
    <cellStyle name="Comma 6 7 2 4" xfId="50812"/>
    <cellStyle name="Comma 6 7 2 4 2" xfId="50813"/>
    <cellStyle name="Comma 6 7 2 5" xfId="50814"/>
    <cellStyle name="Comma 6 7 2 6" xfId="50815"/>
    <cellStyle name="Comma 6 7 2 7" xfId="50816"/>
    <cellStyle name="Comma 6 7 3" xfId="9890"/>
    <cellStyle name="Comma 6 7 3 2" xfId="50817"/>
    <cellStyle name="Comma 6 7 3 2 2" xfId="50818"/>
    <cellStyle name="Comma 6 7 3 2 3" xfId="50819"/>
    <cellStyle name="Comma 6 7 3 3" xfId="50820"/>
    <cellStyle name="Comma 6 7 3 3 2" xfId="50821"/>
    <cellStyle name="Comma 6 7 3 3 3" xfId="50822"/>
    <cellStyle name="Comma 6 7 3 4" xfId="50823"/>
    <cellStyle name="Comma 6 7 3 4 2" xfId="50824"/>
    <cellStyle name="Comma 6 7 3 5" xfId="50825"/>
    <cellStyle name="Comma 6 7 3 6" xfId="50826"/>
    <cellStyle name="Comma 6 7 4" xfId="9891"/>
    <cellStyle name="Comma 6 7 4 2" xfId="50827"/>
    <cellStyle name="Comma 6 7 4 2 2" xfId="50828"/>
    <cellStyle name="Comma 6 7 4 2 3" xfId="50829"/>
    <cellStyle name="Comma 6 7 4 3" xfId="50830"/>
    <cellStyle name="Comma 6 7 4 3 2" xfId="50831"/>
    <cellStyle name="Comma 6 7 4 4" xfId="50832"/>
    <cellStyle name="Comma 6 7 4 5" xfId="50833"/>
    <cellStyle name="Comma 6 7 5" xfId="9892"/>
    <cellStyle name="Comma 6 7 5 2" xfId="50834"/>
    <cellStyle name="Comma 6 7 5 3" xfId="50835"/>
    <cellStyle name="Comma 6 7 6" xfId="50836"/>
    <cellStyle name="Comma 6 7 6 2" xfId="50837"/>
    <cellStyle name="Comma 6 7 6 3" xfId="50838"/>
    <cellStyle name="Comma 6 7 7" xfId="50839"/>
    <cellStyle name="Comma 6 7 7 2" xfId="50840"/>
    <cellStyle name="Comma 6 7 8" xfId="50841"/>
    <cellStyle name="Comma 6 7 9" xfId="50842"/>
    <cellStyle name="Comma 6 8" xfId="3886"/>
    <cellStyle name="Comma 6 8 2" xfId="9893"/>
    <cellStyle name="Comma 6 8 2 2" xfId="9894"/>
    <cellStyle name="Comma 6 8 2 3" xfId="50843"/>
    <cellStyle name="Comma 6 8 3" xfId="9895"/>
    <cellStyle name="Comma 6 8 3 2" xfId="50844"/>
    <cellStyle name="Comma 6 8 3 3" xfId="50845"/>
    <cellStyle name="Comma 6 8 4" xfId="9896"/>
    <cellStyle name="Comma 6 8 4 2" xfId="50846"/>
    <cellStyle name="Comma 6 8 5" xfId="9897"/>
    <cellStyle name="Comma 6 8 6" xfId="50847"/>
    <cellStyle name="Comma 6 8 7" xfId="50848"/>
    <cellStyle name="Comma 6 9" xfId="9898"/>
    <cellStyle name="Comma 6 9 2" xfId="9899"/>
    <cellStyle name="Comma 6 9 2 2" xfId="50849"/>
    <cellStyle name="Comma 6 9 2 3" xfId="50850"/>
    <cellStyle name="Comma 6 9 3" xfId="9900"/>
    <cellStyle name="Comma 6 9 3 2" xfId="50851"/>
    <cellStyle name="Comma 6 9 3 3" xfId="50852"/>
    <cellStyle name="Comma 6 9 4" xfId="50853"/>
    <cellStyle name="Comma 6 9 4 2" xfId="50854"/>
    <cellStyle name="Comma 6 9 5" xfId="50855"/>
    <cellStyle name="Comma 6 9 6" xfId="50856"/>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14611"/>
    <cellStyle name="Comma 7 10 2" xfId="50857"/>
    <cellStyle name="Comma 7 10 2 2" xfId="50858"/>
    <cellStyle name="Comma 7 10 2 3" xfId="50859"/>
    <cellStyle name="Comma 7 10 3" xfId="50860"/>
    <cellStyle name="Comma 7 10 3 2" xfId="50861"/>
    <cellStyle name="Comma 7 10 4" xfId="50862"/>
    <cellStyle name="Comma 7 10 5" xfId="50863"/>
    <cellStyle name="Comma 7 11" xfId="50864"/>
    <cellStyle name="Comma 7 11 2" xfId="50865"/>
    <cellStyle name="Comma 7 11 3" xfId="50866"/>
    <cellStyle name="Comma 7 12" xfId="50867"/>
    <cellStyle name="Comma 7 12 2" xfId="50868"/>
    <cellStyle name="Comma 7 12 3" xfId="50869"/>
    <cellStyle name="Comma 7 13" xfId="50870"/>
    <cellStyle name="Comma 7 13 2" xfId="50871"/>
    <cellStyle name="Comma 7 14" xfId="50872"/>
    <cellStyle name="Comma 7 15" xfId="50873"/>
    <cellStyle name="Comma 7 16" xfId="50874"/>
    <cellStyle name="Comma 7 2" xfId="3909"/>
    <cellStyle name="Comma 7 2 10" xfId="50875"/>
    <cellStyle name="Comma 7 2 10 2" xfId="50876"/>
    <cellStyle name="Comma 7 2 10 3" xfId="50877"/>
    <cellStyle name="Comma 7 2 11" xfId="50878"/>
    <cellStyle name="Comma 7 2 11 2" xfId="50879"/>
    <cellStyle name="Comma 7 2 11 3" xfId="50880"/>
    <cellStyle name="Comma 7 2 12" xfId="50881"/>
    <cellStyle name="Comma 7 2 12 2" xfId="50882"/>
    <cellStyle name="Comma 7 2 13" xfId="50883"/>
    <cellStyle name="Comma 7 2 14" xfId="50884"/>
    <cellStyle name="Comma 7 2 15" xfId="50885"/>
    <cellStyle name="Comma 7 2 2" xfId="3910"/>
    <cellStyle name="Comma 7 2 2 10" xfId="50886"/>
    <cellStyle name="Comma 7 2 2 10 2" xfId="50887"/>
    <cellStyle name="Comma 7 2 2 10 3" xfId="50888"/>
    <cellStyle name="Comma 7 2 2 11" xfId="50889"/>
    <cellStyle name="Comma 7 2 2 11 2" xfId="50890"/>
    <cellStyle name="Comma 7 2 2 12" xfId="50891"/>
    <cellStyle name="Comma 7 2 2 13" xfId="50892"/>
    <cellStyle name="Comma 7 2 2 14" xfId="50893"/>
    <cellStyle name="Comma 7 2 2 2" xfId="3911"/>
    <cellStyle name="Comma 7 2 2 2 10" xfId="50894"/>
    <cellStyle name="Comma 7 2 2 2 10 2" xfId="50895"/>
    <cellStyle name="Comma 7 2 2 2 11" xfId="50896"/>
    <cellStyle name="Comma 7 2 2 2 12" xfId="50897"/>
    <cellStyle name="Comma 7 2 2 2 13" xfId="50898"/>
    <cellStyle name="Comma 7 2 2 2 2" xfId="9901"/>
    <cellStyle name="Comma 7 2 2 2 2 10" xfId="50899"/>
    <cellStyle name="Comma 7 2 2 2 2 2" xfId="9902"/>
    <cellStyle name="Comma 7 2 2 2 2 2 2" xfId="50900"/>
    <cellStyle name="Comma 7 2 2 2 2 2 2 2" xfId="50901"/>
    <cellStyle name="Comma 7 2 2 2 2 2 2 2 2" xfId="50902"/>
    <cellStyle name="Comma 7 2 2 2 2 2 2 2 3" xfId="50903"/>
    <cellStyle name="Comma 7 2 2 2 2 2 2 3" xfId="50904"/>
    <cellStyle name="Comma 7 2 2 2 2 2 2 3 2" xfId="50905"/>
    <cellStyle name="Comma 7 2 2 2 2 2 2 3 3" xfId="50906"/>
    <cellStyle name="Comma 7 2 2 2 2 2 2 4" xfId="50907"/>
    <cellStyle name="Comma 7 2 2 2 2 2 2 4 2" xfId="50908"/>
    <cellStyle name="Comma 7 2 2 2 2 2 2 5" xfId="50909"/>
    <cellStyle name="Comma 7 2 2 2 2 2 2 6" xfId="50910"/>
    <cellStyle name="Comma 7 2 2 2 2 2 3" xfId="50911"/>
    <cellStyle name="Comma 7 2 2 2 2 2 3 2" xfId="50912"/>
    <cellStyle name="Comma 7 2 2 2 2 2 3 2 2" xfId="50913"/>
    <cellStyle name="Comma 7 2 2 2 2 2 3 2 3" xfId="50914"/>
    <cellStyle name="Comma 7 2 2 2 2 2 3 3" xfId="50915"/>
    <cellStyle name="Comma 7 2 2 2 2 2 3 3 2" xfId="50916"/>
    <cellStyle name="Comma 7 2 2 2 2 2 3 3 3" xfId="50917"/>
    <cellStyle name="Comma 7 2 2 2 2 2 3 4" xfId="50918"/>
    <cellStyle name="Comma 7 2 2 2 2 2 3 4 2" xfId="50919"/>
    <cellStyle name="Comma 7 2 2 2 2 2 3 5" xfId="50920"/>
    <cellStyle name="Comma 7 2 2 2 2 2 3 6" xfId="50921"/>
    <cellStyle name="Comma 7 2 2 2 2 2 4" xfId="50922"/>
    <cellStyle name="Comma 7 2 2 2 2 2 4 2" xfId="50923"/>
    <cellStyle name="Comma 7 2 2 2 2 2 4 2 2" xfId="50924"/>
    <cellStyle name="Comma 7 2 2 2 2 2 4 2 3" xfId="50925"/>
    <cellStyle name="Comma 7 2 2 2 2 2 4 3" xfId="50926"/>
    <cellStyle name="Comma 7 2 2 2 2 2 4 3 2" xfId="50927"/>
    <cellStyle name="Comma 7 2 2 2 2 2 4 4" xfId="50928"/>
    <cellStyle name="Comma 7 2 2 2 2 2 4 5" xfId="50929"/>
    <cellStyle name="Comma 7 2 2 2 2 2 5" xfId="50930"/>
    <cellStyle name="Comma 7 2 2 2 2 2 5 2" xfId="50931"/>
    <cellStyle name="Comma 7 2 2 2 2 2 5 3" xfId="50932"/>
    <cellStyle name="Comma 7 2 2 2 2 2 6" xfId="50933"/>
    <cellStyle name="Comma 7 2 2 2 2 2 6 2" xfId="50934"/>
    <cellStyle name="Comma 7 2 2 2 2 2 6 3" xfId="50935"/>
    <cellStyle name="Comma 7 2 2 2 2 2 7" xfId="50936"/>
    <cellStyle name="Comma 7 2 2 2 2 2 7 2" xfId="50937"/>
    <cellStyle name="Comma 7 2 2 2 2 2 8" xfId="50938"/>
    <cellStyle name="Comma 7 2 2 2 2 2 9" xfId="50939"/>
    <cellStyle name="Comma 7 2 2 2 2 3" xfId="50940"/>
    <cellStyle name="Comma 7 2 2 2 2 3 2" xfId="50941"/>
    <cellStyle name="Comma 7 2 2 2 2 3 2 2" xfId="50942"/>
    <cellStyle name="Comma 7 2 2 2 2 3 2 3" xfId="50943"/>
    <cellStyle name="Comma 7 2 2 2 2 3 3" xfId="50944"/>
    <cellStyle name="Comma 7 2 2 2 2 3 3 2" xfId="50945"/>
    <cellStyle name="Comma 7 2 2 2 2 3 3 3" xfId="50946"/>
    <cellStyle name="Comma 7 2 2 2 2 3 4" xfId="50947"/>
    <cellStyle name="Comma 7 2 2 2 2 3 4 2" xfId="50948"/>
    <cellStyle name="Comma 7 2 2 2 2 3 5" xfId="50949"/>
    <cellStyle name="Comma 7 2 2 2 2 3 6" xfId="50950"/>
    <cellStyle name="Comma 7 2 2 2 2 4" xfId="50951"/>
    <cellStyle name="Comma 7 2 2 2 2 4 2" xfId="50952"/>
    <cellStyle name="Comma 7 2 2 2 2 4 2 2" xfId="50953"/>
    <cellStyle name="Comma 7 2 2 2 2 4 2 3" xfId="50954"/>
    <cellStyle name="Comma 7 2 2 2 2 4 3" xfId="50955"/>
    <cellStyle name="Comma 7 2 2 2 2 4 3 2" xfId="50956"/>
    <cellStyle name="Comma 7 2 2 2 2 4 3 3" xfId="50957"/>
    <cellStyle name="Comma 7 2 2 2 2 4 4" xfId="50958"/>
    <cellStyle name="Comma 7 2 2 2 2 4 4 2" xfId="50959"/>
    <cellStyle name="Comma 7 2 2 2 2 4 5" xfId="50960"/>
    <cellStyle name="Comma 7 2 2 2 2 4 6" xfId="50961"/>
    <cellStyle name="Comma 7 2 2 2 2 5" xfId="50962"/>
    <cellStyle name="Comma 7 2 2 2 2 5 2" xfId="50963"/>
    <cellStyle name="Comma 7 2 2 2 2 5 2 2" xfId="50964"/>
    <cellStyle name="Comma 7 2 2 2 2 5 2 3" xfId="50965"/>
    <cellStyle name="Comma 7 2 2 2 2 5 3" xfId="50966"/>
    <cellStyle name="Comma 7 2 2 2 2 5 3 2" xfId="50967"/>
    <cellStyle name="Comma 7 2 2 2 2 5 4" xfId="50968"/>
    <cellStyle name="Comma 7 2 2 2 2 5 5" xfId="50969"/>
    <cellStyle name="Comma 7 2 2 2 2 6" xfId="50970"/>
    <cellStyle name="Comma 7 2 2 2 2 6 2" xfId="50971"/>
    <cellStyle name="Comma 7 2 2 2 2 6 3" xfId="50972"/>
    <cellStyle name="Comma 7 2 2 2 2 7" xfId="50973"/>
    <cellStyle name="Comma 7 2 2 2 2 7 2" xfId="50974"/>
    <cellStyle name="Comma 7 2 2 2 2 7 3" xfId="50975"/>
    <cellStyle name="Comma 7 2 2 2 2 8" xfId="50976"/>
    <cellStyle name="Comma 7 2 2 2 2 8 2" xfId="50977"/>
    <cellStyle name="Comma 7 2 2 2 2 9" xfId="50978"/>
    <cellStyle name="Comma 7 2 2 2 3" xfId="9903"/>
    <cellStyle name="Comma 7 2 2 2 3 2" xfId="50979"/>
    <cellStyle name="Comma 7 2 2 2 3 2 2" xfId="50980"/>
    <cellStyle name="Comma 7 2 2 2 3 2 2 2" xfId="50981"/>
    <cellStyle name="Comma 7 2 2 2 3 2 2 3" xfId="50982"/>
    <cellStyle name="Comma 7 2 2 2 3 2 3" xfId="50983"/>
    <cellStyle name="Comma 7 2 2 2 3 2 3 2" xfId="50984"/>
    <cellStyle name="Comma 7 2 2 2 3 2 3 3" xfId="50985"/>
    <cellStyle name="Comma 7 2 2 2 3 2 4" xfId="50986"/>
    <cellStyle name="Comma 7 2 2 2 3 2 4 2" xfId="50987"/>
    <cellStyle name="Comma 7 2 2 2 3 2 5" xfId="50988"/>
    <cellStyle name="Comma 7 2 2 2 3 2 6" xfId="50989"/>
    <cellStyle name="Comma 7 2 2 2 3 3" xfId="50990"/>
    <cellStyle name="Comma 7 2 2 2 3 3 2" xfId="50991"/>
    <cellStyle name="Comma 7 2 2 2 3 3 2 2" xfId="50992"/>
    <cellStyle name="Comma 7 2 2 2 3 3 2 3" xfId="50993"/>
    <cellStyle name="Comma 7 2 2 2 3 3 3" xfId="50994"/>
    <cellStyle name="Comma 7 2 2 2 3 3 3 2" xfId="50995"/>
    <cellStyle name="Comma 7 2 2 2 3 3 3 3" xfId="50996"/>
    <cellStyle name="Comma 7 2 2 2 3 3 4" xfId="50997"/>
    <cellStyle name="Comma 7 2 2 2 3 3 4 2" xfId="50998"/>
    <cellStyle name="Comma 7 2 2 2 3 3 5" xfId="50999"/>
    <cellStyle name="Comma 7 2 2 2 3 3 6" xfId="51000"/>
    <cellStyle name="Comma 7 2 2 2 3 4" xfId="51001"/>
    <cellStyle name="Comma 7 2 2 2 3 4 2" xfId="51002"/>
    <cellStyle name="Comma 7 2 2 2 3 4 2 2" xfId="51003"/>
    <cellStyle name="Comma 7 2 2 2 3 4 2 3" xfId="51004"/>
    <cellStyle name="Comma 7 2 2 2 3 4 3" xfId="51005"/>
    <cellStyle name="Comma 7 2 2 2 3 4 3 2" xfId="51006"/>
    <cellStyle name="Comma 7 2 2 2 3 4 4" xfId="51007"/>
    <cellStyle name="Comma 7 2 2 2 3 4 5" xfId="51008"/>
    <cellStyle name="Comma 7 2 2 2 3 5" xfId="51009"/>
    <cellStyle name="Comma 7 2 2 2 3 5 2" xfId="51010"/>
    <cellStyle name="Comma 7 2 2 2 3 5 3" xfId="51011"/>
    <cellStyle name="Comma 7 2 2 2 3 6" xfId="51012"/>
    <cellStyle name="Comma 7 2 2 2 3 6 2" xfId="51013"/>
    <cellStyle name="Comma 7 2 2 2 3 6 3" xfId="51014"/>
    <cellStyle name="Comma 7 2 2 2 3 7" xfId="51015"/>
    <cellStyle name="Comma 7 2 2 2 3 7 2" xfId="51016"/>
    <cellStyle name="Comma 7 2 2 2 3 8" xfId="51017"/>
    <cellStyle name="Comma 7 2 2 2 3 9" xfId="51018"/>
    <cellStyle name="Comma 7 2 2 2 4" xfId="9904"/>
    <cellStyle name="Comma 7 2 2 2 4 2" xfId="51019"/>
    <cellStyle name="Comma 7 2 2 2 4 2 2" xfId="51020"/>
    <cellStyle name="Comma 7 2 2 2 4 2 2 2" xfId="51021"/>
    <cellStyle name="Comma 7 2 2 2 4 2 2 3" xfId="51022"/>
    <cellStyle name="Comma 7 2 2 2 4 2 3" xfId="51023"/>
    <cellStyle name="Comma 7 2 2 2 4 2 3 2" xfId="51024"/>
    <cellStyle name="Comma 7 2 2 2 4 2 3 3" xfId="51025"/>
    <cellStyle name="Comma 7 2 2 2 4 2 4" xfId="51026"/>
    <cellStyle name="Comma 7 2 2 2 4 2 4 2" xfId="51027"/>
    <cellStyle name="Comma 7 2 2 2 4 2 5" xfId="51028"/>
    <cellStyle name="Comma 7 2 2 2 4 2 6" xfId="51029"/>
    <cellStyle name="Comma 7 2 2 2 4 3" xfId="51030"/>
    <cellStyle name="Comma 7 2 2 2 4 3 2" xfId="51031"/>
    <cellStyle name="Comma 7 2 2 2 4 3 2 2" xfId="51032"/>
    <cellStyle name="Comma 7 2 2 2 4 3 2 3" xfId="51033"/>
    <cellStyle name="Comma 7 2 2 2 4 3 3" xfId="51034"/>
    <cellStyle name="Comma 7 2 2 2 4 3 3 2" xfId="51035"/>
    <cellStyle name="Comma 7 2 2 2 4 3 3 3" xfId="51036"/>
    <cellStyle name="Comma 7 2 2 2 4 3 4" xfId="51037"/>
    <cellStyle name="Comma 7 2 2 2 4 3 4 2" xfId="51038"/>
    <cellStyle name="Comma 7 2 2 2 4 3 5" xfId="51039"/>
    <cellStyle name="Comma 7 2 2 2 4 3 6" xfId="51040"/>
    <cellStyle name="Comma 7 2 2 2 4 4" xfId="51041"/>
    <cellStyle name="Comma 7 2 2 2 4 4 2" xfId="51042"/>
    <cellStyle name="Comma 7 2 2 2 4 4 2 2" xfId="51043"/>
    <cellStyle name="Comma 7 2 2 2 4 4 2 3" xfId="51044"/>
    <cellStyle name="Comma 7 2 2 2 4 4 3" xfId="51045"/>
    <cellStyle name="Comma 7 2 2 2 4 4 3 2" xfId="51046"/>
    <cellStyle name="Comma 7 2 2 2 4 4 4" xfId="51047"/>
    <cellStyle name="Comma 7 2 2 2 4 4 5" xfId="51048"/>
    <cellStyle name="Comma 7 2 2 2 4 5" xfId="51049"/>
    <cellStyle name="Comma 7 2 2 2 4 5 2" xfId="51050"/>
    <cellStyle name="Comma 7 2 2 2 4 5 3" xfId="51051"/>
    <cellStyle name="Comma 7 2 2 2 4 6" xfId="51052"/>
    <cellStyle name="Comma 7 2 2 2 4 6 2" xfId="51053"/>
    <cellStyle name="Comma 7 2 2 2 4 6 3" xfId="51054"/>
    <cellStyle name="Comma 7 2 2 2 4 7" xfId="51055"/>
    <cellStyle name="Comma 7 2 2 2 4 7 2" xfId="51056"/>
    <cellStyle name="Comma 7 2 2 2 4 8" xfId="51057"/>
    <cellStyle name="Comma 7 2 2 2 4 9" xfId="51058"/>
    <cellStyle name="Comma 7 2 2 2 5" xfId="14038"/>
    <cellStyle name="Comma 7 2 2 2 5 2" xfId="51059"/>
    <cellStyle name="Comma 7 2 2 2 5 2 2" xfId="51060"/>
    <cellStyle name="Comma 7 2 2 2 5 2 3" xfId="51061"/>
    <cellStyle name="Comma 7 2 2 2 5 3" xfId="51062"/>
    <cellStyle name="Comma 7 2 2 2 5 3 2" xfId="51063"/>
    <cellStyle name="Comma 7 2 2 2 5 3 3" xfId="51064"/>
    <cellStyle name="Comma 7 2 2 2 5 4" xfId="51065"/>
    <cellStyle name="Comma 7 2 2 2 5 4 2" xfId="51066"/>
    <cellStyle name="Comma 7 2 2 2 5 5" xfId="51067"/>
    <cellStyle name="Comma 7 2 2 2 5 6" xfId="51068"/>
    <cellStyle name="Comma 7 2 2 2 6" xfId="51069"/>
    <cellStyle name="Comma 7 2 2 2 6 2" xfId="51070"/>
    <cellStyle name="Comma 7 2 2 2 6 2 2" xfId="51071"/>
    <cellStyle name="Comma 7 2 2 2 6 2 3" xfId="51072"/>
    <cellStyle name="Comma 7 2 2 2 6 3" xfId="51073"/>
    <cellStyle name="Comma 7 2 2 2 6 3 2" xfId="51074"/>
    <cellStyle name="Comma 7 2 2 2 6 3 3" xfId="51075"/>
    <cellStyle name="Comma 7 2 2 2 6 4" xfId="51076"/>
    <cellStyle name="Comma 7 2 2 2 6 4 2" xfId="51077"/>
    <cellStyle name="Comma 7 2 2 2 6 5" xfId="51078"/>
    <cellStyle name="Comma 7 2 2 2 6 6" xfId="51079"/>
    <cellStyle name="Comma 7 2 2 2 7" xfId="51080"/>
    <cellStyle name="Comma 7 2 2 2 7 2" xfId="51081"/>
    <cellStyle name="Comma 7 2 2 2 7 2 2" xfId="51082"/>
    <cellStyle name="Comma 7 2 2 2 7 2 3" xfId="51083"/>
    <cellStyle name="Comma 7 2 2 2 7 3" xfId="51084"/>
    <cellStyle name="Comma 7 2 2 2 7 3 2" xfId="51085"/>
    <cellStyle name="Comma 7 2 2 2 7 4" xfId="51086"/>
    <cellStyle name="Comma 7 2 2 2 7 5" xfId="51087"/>
    <cellStyle name="Comma 7 2 2 2 8" xfId="51088"/>
    <cellStyle name="Comma 7 2 2 2 8 2" xfId="51089"/>
    <cellStyle name="Comma 7 2 2 2 8 3" xfId="51090"/>
    <cellStyle name="Comma 7 2 2 2 9" xfId="51091"/>
    <cellStyle name="Comma 7 2 2 2 9 2" xfId="51092"/>
    <cellStyle name="Comma 7 2 2 2 9 3" xfId="51093"/>
    <cellStyle name="Comma 7 2 2 3" xfId="9905"/>
    <cellStyle name="Comma 7 2 2 3 10" xfId="51094"/>
    <cellStyle name="Comma 7 2 2 3 2" xfId="9906"/>
    <cellStyle name="Comma 7 2 2 3 2 2" xfId="51095"/>
    <cellStyle name="Comma 7 2 2 3 2 2 2" xfId="51096"/>
    <cellStyle name="Comma 7 2 2 3 2 2 2 2" xfId="51097"/>
    <cellStyle name="Comma 7 2 2 3 2 2 2 3" xfId="51098"/>
    <cellStyle name="Comma 7 2 2 3 2 2 3" xfId="51099"/>
    <cellStyle name="Comma 7 2 2 3 2 2 3 2" xfId="51100"/>
    <cellStyle name="Comma 7 2 2 3 2 2 3 3" xfId="51101"/>
    <cellStyle name="Comma 7 2 2 3 2 2 4" xfId="51102"/>
    <cellStyle name="Comma 7 2 2 3 2 2 4 2" xfId="51103"/>
    <cellStyle name="Comma 7 2 2 3 2 2 5" xfId="51104"/>
    <cellStyle name="Comma 7 2 2 3 2 2 6" xfId="51105"/>
    <cellStyle name="Comma 7 2 2 3 2 3" xfId="51106"/>
    <cellStyle name="Comma 7 2 2 3 2 3 2" xfId="51107"/>
    <cellStyle name="Comma 7 2 2 3 2 3 2 2" xfId="51108"/>
    <cellStyle name="Comma 7 2 2 3 2 3 2 3" xfId="51109"/>
    <cellStyle name="Comma 7 2 2 3 2 3 3" xfId="51110"/>
    <cellStyle name="Comma 7 2 2 3 2 3 3 2" xfId="51111"/>
    <cellStyle name="Comma 7 2 2 3 2 3 3 3" xfId="51112"/>
    <cellStyle name="Comma 7 2 2 3 2 3 4" xfId="51113"/>
    <cellStyle name="Comma 7 2 2 3 2 3 4 2" xfId="51114"/>
    <cellStyle name="Comma 7 2 2 3 2 3 5" xfId="51115"/>
    <cellStyle name="Comma 7 2 2 3 2 3 6" xfId="51116"/>
    <cellStyle name="Comma 7 2 2 3 2 4" xfId="51117"/>
    <cellStyle name="Comma 7 2 2 3 2 4 2" xfId="51118"/>
    <cellStyle name="Comma 7 2 2 3 2 4 2 2" xfId="51119"/>
    <cellStyle name="Comma 7 2 2 3 2 4 2 3" xfId="51120"/>
    <cellStyle name="Comma 7 2 2 3 2 4 3" xfId="51121"/>
    <cellStyle name="Comma 7 2 2 3 2 4 3 2" xfId="51122"/>
    <cellStyle name="Comma 7 2 2 3 2 4 4" xfId="51123"/>
    <cellStyle name="Comma 7 2 2 3 2 4 5" xfId="51124"/>
    <cellStyle name="Comma 7 2 2 3 2 5" xfId="51125"/>
    <cellStyle name="Comma 7 2 2 3 2 5 2" xfId="51126"/>
    <cellStyle name="Comma 7 2 2 3 2 5 3" xfId="51127"/>
    <cellStyle name="Comma 7 2 2 3 2 6" xfId="51128"/>
    <cellStyle name="Comma 7 2 2 3 2 6 2" xfId="51129"/>
    <cellStyle name="Comma 7 2 2 3 2 6 3" xfId="51130"/>
    <cellStyle name="Comma 7 2 2 3 2 7" xfId="51131"/>
    <cellStyle name="Comma 7 2 2 3 2 7 2" xfId="51132"/>
    <cellStyle name="Comma 7 2 2 3 2 8" xfId="51133"/>
    <cellStyle name="Comma 7 2 2 3 2 9" xfId="51134"/>
    <cellStyle name="Comma 7 2 2 3 3" xfId="51135"/>
    <cellStyle name="Comma 7 2 2 3 3 2" xfId="51136"/>
    <cellStyle name="Comma 7 2 2 3 3 2 2" xfId="51137"/>
    <cellStyle name="Comma 7 2 2 3 3 2 3" xfId="51138"/>
    <cellStyle name="Comma 7 2 2 3 3 3" xfId="51139"/>
    <cellStyle name="Comma 7 2 2 3 3 3 2" xfId="51140"/>
    <cellStyle name="Comma 7 2 2 3 3 3 3" xfId="51141"/>
    <cellStyle name="Comma 7 2 2 3 3 4" xfId="51142"/>
    <cellStyle name="Comma 7 2 2 3 3 4 2" xfId="51143"/>
    <cellStyle name="Comma 7 2 2 3 3 5" xfId="51144"/>
    <cellStyle name="Comma 7 2 2 3 3 6" xfId="51145"/>
    <cellStyle name="Comma 7 2 2 3 4" xfId="51146"/>
    <cellStyle name="Comma 7 2 2 3 4 2" xfId="51147"/>
    <cellStyle name="Comma 7 2 2 3 4 2 2" xfId="51148"/>
    <cellStyle name="Comma 7 2 2 3 4 2 3" xfId="51149"/>
    <cellStyle name="Comma 7 2 2 3 4 3" xfId="51150"/>
    <cellStyle name="Comma 7 2 2 3 4 3 2" xfId="51151"/>
    <cellStyle name="Comma 7 2 2 3 4 3 3" xfId="51152"/>
    <cellStyle name="Comma 7 2 2 3 4 4" xfId="51153"/>
    <cellStyle name="Comma 7 2 2 3 4 4 2" xfId="51154"/>
    <cellStyle name="Comma 7 2 2 3 4 5" xfId="51155"/>
    <cellStyle name="Comma 7 2 2 3 4 6" xfId="51156"/>
    <cellStyle name="Comma 7 2 2 3 5" xfId="51157"/>
    <cellStyle name="Comma 7 2 2 3 5 2" xfId="51158"/>
    <cellStyle name="Comma 7 2 2 3 5 2 2" xfId="51159"/>
    <cellStyle name="Comma 7 2 2 3 5 2 3" xfId="51160"/>
    <cellStyle name="Comma 7 2 2 3 5 3" xfId="51161"/>
    <cellStyle name="Comma 7 2 2 3 5 3 2" xfId="51162"/>
    <cellStyle name="Comma 7 2 2 3 5 4" xfId="51163"/>
    <cellStyle name="Comma 7 2 2 3 5 5" xfId="51164"/>
    <cellStyle name="Comma 7 2 2 3 6" xfId="51165"/>
    <cellStyle name="Comma 7 2 2 3 6 2" xfId="51166"/>
    <cellStyle name="Comma 7 2 2 3 6 3" xfId="51167"/>
    <cellStyle name="Comma 7 2 2 3 7" xfId="51168"/>
    <cellStyle name="Comma 7 2 2 3 7 2" xfId="51169"/>
    <cellStyle name="Comma 7 2 2 3 7 3" xfId="51170"/>
    <cellStyle name="Comma 7 2 2 3 8" xfId="51171"/>
    <cellStyle name="Comma 7 2 2 3 8 2" xfId="51172"/>
    <cellStyle name="Comma 7 2 2 3 9" xfId="51173"/>
    <cellStyle name="Comma 7 2 2 4" xfId="9907"/>
    <cellStyle name="Comma 7 2 2 4 2" xfId="9908"/>
    <cellStyle name="Comma 7 2 2 4 2 2" xfId="51174"/>
    <cellStyle name="Comma 7 2 2 4 2 2 2" xfId="51175"/>
    <cellStyle name="Comma 7 2 2 4 2 2 3" xfId="51176"/>
    <cellStyle name="Comma 7 2 2 4 2 3" xfId="51177"/>
    <cellStyle name="Comma 7 2 2 4 2 3 2" xfId="51178"/>
    <cellStyle name="Comma 7 2 2 4 2 3 3" xfId="51179"/>
    <cellStyle name="Comma 7 2 2 4 2 4" xfId="51180"/>
    <cellStyle name="Comma 7 2 2 4 2 4 2" xfId="51181"/>
    <cellStyle name="Comma 7 2 2 4 2 5" xfId="51182"/>
    <cellStyle name="Comma 7 2 2 4 2 6" xfId="51183"/>
    <cellStyle name="Comma 7 2 2 4 3" xfId="51184"/>
    <cellStyle name="Comma 7 2 2 4 3 2" xfId="51185"/>
    <cellStyle name="Comma 7 2 2 4 3 2 2" xfId="51186"/>
    <cellStyle name="Comma 7 2 2 4 3 2 3" xfId="51187"/>
    <cellStyle name="Comma 7 2 2 4 3 3" xfId="51188"/>
    <cellStyle name="Comma 7 2 2 4 3 3 2" xfId="51189"/>
    <cellStyle name="Comma 7 2 2 4 3 3 3" xfId="51190"/>
    <cellStyle name="Comma 7 2 2 4 3 4" xfId="51191"/>
    <cellStyle name="Comma 7 2 2 4 3 4 2" xfId="51192"/>
    <cellStyle name="Comma 7 2 2 4 3 5" xfId="51193"/>
    <cellStyle name="Comma 7 2 2 4 3 6" xfId="51194"/>
    <cellStyle name="Comma 7 2 2 4 4" xfId="51195"/>
    <cellStyle name="Comma 7 2 2 4 4 2" xfId="51196"/>
    <cellStyle name="Comma 7 2 2 4 4 2 2" xfId="51197"/>
    <cellStyle name="Comma 7 2 2 4 4 2 3" xfId="51198"/>
    <cellStyle name="Comma 7 2 2 4 4 3" xfId="51199"/>
    <cellStyle name="Comma 7 2 2 4 4 3 2" xfId="51200"/>
    <cellStyle name="Comma 7 2 2 4 4 4" xfId="51201"/>
    <cellStyle name="Comma 7 2 2 4 4 5" xfId="51202"/>
    <cellStyle name="Comma 7 2 2 4 5" xfId="51203"/>
    <cellStyle name="Comma 7 2 2 4 5 2" xfId="51204"/>
    <cellStyle name="Comma 7 2 2 4 5 3" xfId="51205"/>
    <cellStyle name="Comma 7 2 2 4 6" xfId="51206"/>
    <cellStyle name="Comma 7 2 2 4 6 2" xfId="51207"/>
    <cellStyle name="Comma 7 2 2 4 6 3" xfId="51208"/>
    <cellStyle name="Comma 7 2 2 4 7" xfId="51209"/>
    <cellStyle name="Comma 7 2 2 4 7 2" xfId="51210"/>
    <cellStyle name="Comma 7 2 2 4 8" xfId="51211"/>
    <cellStyle name="Comma 7 2 2 4 9" xfId="51212"/>
    <cellStyle name="Comma 7 2 2 5" xfId="9909"/>
    <cellStyle name="Comma 7 2 2 5 2" xfId="51213"/>
    <cellStyle name="Comma 7 2 2 5 2 2" xfId="51214"/>
    <cellStyle name="Comma 7 2 2 5 2 2 2" xfId="51215"/>
    <cellStyle name="Comma 7 2 2 5 2 2 3" xfId="51216"/>
    <cellStyle name="Comma 7 2 2 5 2 3" xfId="51217"/>
    <cellStyle name="Comma 7 2 2 5 2 3 2" xfId="51218"/>
    <cellStyle name="Comma 7 2 2 5 2 3 3" xfId="51219"/>
    <cellStyle name="Comma 7 2 2 5 2 4" xfId="51220"/>
    <cellStyle name="Comma 7 2 2 5 2 4 2" xfId="51221"/>
    <cellStyle name="Comma 7 2 2 5 2 5" xfId="51222"/>
    <cellStyle name="Comma 7 2 2 5 2 6" xfId="51223"/>
    <cellStyle name="Comma 7 2 2 5 3" xfId="51224"/>
    <cellStyle name="Comma 7 2 2 5 3 2" xfId="51225"/>
    <cellStyle name="Comma 7 2 2 5 3 2 2" xfId="51226"/>
    <cellStyle name="Comma 7 2 2 5 3 2 3" xfId="51227"/>
    <cellStyle name="Comma 7 2 2 5 3 3" xfId="51228"/>
    <cellStyle name="Comma 7 2 2 5 3 3 2" xfId="51229"/>
    <cellStyle name="Comma 7 2 2 5 3 3 3" xfId="51230"/>
    <cellStyle name="Comma 7 2 2 5 3 4" xfId="51231"/>
    <cellStyle name="Comma 7 2 2 5 3 4 2" xfId="51232"/>
    <cellStyle name="Comma 7 2 2 5 3 5" xfId="51233"/>
    <cellStyle name="Comma 7 2 2 5 3 6" xfId="51234"/>
    <cellStyle name="Comma 7 2 2 5 4" xfId="51235"/>
    <cellStyle name="Comma 7 2 2 5 4 2" xfId="51236"/>
    <cellStyle name="Comma 7 2 2 5 4 2 2" xfId="51237"/>
    <cellStyle name="Comma 7 2 2 5 4 2 3" xfId="51238"/>
    <cellStyle name="Comma 7 2 2 5 4 3" xfId="51239"/>
    <cellStyle name="Comma 7 2 2 5 4 3 2" xfId="51240"/>
    <cellStyle name="Comma 7 2 2 5 4 4" xfId="51241"/>
    <cellStyle name="Comma 7 2 2 5 4 5" xfId="51242"/>
    <cellStyle name="Comma 7 2 2 5 5" xfId="51243"/>
    <cellStyle name="Comma 7 2 2 5 5 2" xfId="51244"/>
    <cellStyle name="Comma 7 2 2 5 5 3" xfId="51245"/>
    <cellStyle name="Comma 7 2 2 5 6" xfId="51246"/>
    <cellStyle name="Comma 7 2 2 5 6 2" xfId="51247"/>
    <cellStyle name="Comma 7 2 2 5 6 3" xfId="51248"/>
    <cellStyle name="Comma 7 2 2 5 7" xfId="51249"/>
    <cellStyle name="Comma 7 2 2 5 7 2" xfId="51250"/>
    <cellStyle name="Comma 7 2 2 5 8" xfId="51251"/>
    <cellStyle name="Comma 7 2 2 5 9" xfId="51252"/>
    <cellStyle name="Comma 7 2 2 6" xfId="9910"/>
    <cellStyle name="Comma 7 2 2 6 2" xfId="51253"/>
    <cellStyle name="Comma 7 2 2 6 2 2" xfId="51254"/>
    <cellStyle name="Comma 7 2 2 6 2 3" xfId="51255"/>
    <cellStyle name="Comma 7 2 2 6 3" xfId="51256"/>
    <cellStyle name="Comma 7 2 2 6 3 2" xfId="51257"/>
    <cellStyle name="Comma 7 2 2 6 3 3" xfId="51258"/>
    <cellStyle name="Comma 7 2 2 6 4" xfId="51259"/>
    <cellStyle name="Comma 7 2 2 6 4 2" xfId="51260"/>
    <cellStyle name="Comma 7 2 2 6 5" xfId="51261"/>
    <cellStyle name="Comma 7 2 2 6 6" xfId="51262"/>
    <cellStyle name="Comma 7 2 2 7" xfId="51263"/>
    <cellStyle name="Comma 7 2 2 7 2" xfId="51264"/>
    <cellStyle name="Comma 7 2 2 7 2 2" xfId="51265"/>
    <cellStyle name="Comma 7 2 2 7 2 3" xfId="51266"/>
    <cellStyle name="Comma 7 2 2 7 3" xfId="51267"/>
    <cellStyle name="Comma 7 2 2 7 3 2" xfId="51268"/>
    <cellStyle name="Comma 7 2 2 7 3 3" xfId="51269"/>
    <cellStyle name="Comma 7 2 2 7 4" xfId="51270"/>
    <cellStyle name="Comma 7 2 2 7 4 2" xfId="51271"/>
    <cellStyle name="Comma 7 2 2 7 5" xfId="51272"/>
    <cellStyle name="Comma 7 2 2 7 6" xfId="51273"/>
    <cellStyle name="Comma 7 2 2 8" xfId="51274"/>
    <cellStyle name="Comma 7 2 2 8 2" xfId="51275"/>
    <cellStyle name="Comma 7 2 2 8 2 2" xfId="51276"/>
    <cellStyle name="Comma 7 2 2 8 2 3" xfId="51277"/>
    <cellStyle name="Comma 7 2 2 8 3" xfId="51278"/>
    <cellStyle name="Comma 7 2 2 8 3 2" xfId="51279"/>
    <cellStyle name="Comma 7 2 2 8 4" xfId="51280"/>
    <cellStyle name="Comma 7 2 2 8 5" xfId="51281"/>
    <cellStyle name="Comma 7 2 2 9" xfId="51282"/>
    <cellStyle name="Comma 7 2 2 9 2" xfId="51283"/>
    <cellStyle name="Comma 7 2 2 9 3" xfId="51284"/>
    <cellStyle name="Comma 7 2 3" xfId="3912"/>
    <cellStyle name="Comma 7 2 3 10" xfId="51285"/>
    <cellStyle name="Comma 7 2 3 10 2" xfId="51286"/>
    <cellStyle name="Comma 7 2 3 11" xfId="51287"/>
    <cellStyle name="Comma 7 2 3 12" xfId="51288"/>
    <cellStyle name="Comma 7 2 3 13" xfId="51289"/>
    <cellStyle name="Comma 7 2 3 2" xfId="9911"/>
    <cellStyle name="Comma 7 2 3 2 10" xfId="51290"/>
    <cellStyle name="Comma 7 2 3 2 2" xfId="9912"/>
    <cellStyle name="Comma 7 2 3 2 2 2" xfId="51291"/>
    <cellStyle name="Comma 7 2 3 2 2 2 2" xfId="51292"/>
    <cellStyle name="Comma 7 2 3 2 2 2 2 2" xfId="51293"/>
    <cellStyle name="Comma 7 2 3 2 2 2 2 3" xfId="51294"/>
    <cellStyle name="Comma 7 2 3 2 2 2 3" xfId="51295"/>
    <cellStyle name="Comma 7 2 3 2 2 2 3 2" xfId="51296"/>
    <cellStyle name="Comma 7 2 3 2 2 2 3 3" xfId="51297"/>
    <cellStyle name="Comma 7 2 3 2 2 2 4" xfId="51298"/>
    <cellStyle name="Comma 7 2 3 2 2 2 4 2" xfId="51299"/>
    <cellStyle name="Comma 7 2 3 2 2 2 5" xfId="51300"/>
    <cellStyle name="Comma 7 2 3 2 2 2 6" xfId="51301"/>
    <cellStyle name="Comma 7 2 3 2 2 3" xfId="51302"/>
    <cellStyle name="Comma 7 2 3 2 2 3 2" xfId="51303"/>
    <cellStyle name="Comma 7 2 3 2 2 3 2 2" xfId="51304"/>
    <cellStyle name="Comma 7 2 3 2 2 3 2 3" xfId="51305"/>
    <cellStyle name="Comma 7 2 3 2 2 3 3" xfId="51306"/>
    <cellStyle name="Comma 7 2 3 2 2 3 3 2" xfId="51307"/>
    <cellStyle name="Comma 7 2 3 2 2 3 3 3" xfId="51308"/>
    <cellStyle name="Comma 7 2 3 2 2 3 4" xfId="51309"/>
    <cellStyle name="Comma 7 2 3 2 2 3 4 2" xfId="51310"/>
    <cellStyle name="Comma 7 2 3 2 2 3 5" xfId="51311"/>
    <cellStyle name="Comma 7 2 3 2 2 3 6" xfId="51312"/>
    <cellStyle name="Comma 7 2 3 2 2 4" xfId="51313"/>
    <cellStyle name="Comma 7 2 3 2 2 4 2" xfId="51314"/>
    <cellStyle name="Comma 7 2 3 2 2 4 2 2" xfId="51315"/>
    <cellStyle name="Comma 7 2 3 2 2 4 2 3" xfId="51316"/>
    <cellStyle name="Comma 7 2 3 2 2 4 3" xfId="51317"/>
    <cellStyle name="Comma 7 2 3 2 2 4 3 2" xfId="51318"/>
    <cellStyle name="Comma 7 2 3 2 2 4 4" xfId="51319"/>
    <cellStyle name="Comma 7 2 3 2 2 4 5" xfId="51320"/>
    <cellStyle name="Comma 7 2 3 2 2 5" xfId="51321"/>
    <cellStyle name="Comma 7 2 3 2 2 5 2" xfId="51322"/>
    <cellStyle name="Comma 7 2 3 2 2 5 3" xfId="51323"/>
    <cellStyle name="Comma 7 2 3 2 2 6" xfId="51324"/>
    <cellStyle name="Comma 7 2 3 2 2 6 2" xfId="51325"/>
    <cellStyle name="Comma 7 2 3 2 2 6 3" xfId="51326"/>
    <cellStyle name="Comma 7 2 3 2 2 7" xfId="51327"/>
    <cellStyle name="Comma 7 2 3 2 2 7 2" xfId="51328"/>
    <cellStyle name="Comma 7 2 3 2 2 8" xfId="51329"/>
    <cellStyle name="Comma 7 2 3 2 2 9" xfId="51330"/>
    <cellStyle name="Comma 7 2 3 2 3" xfId="51331"/>
    <cellStyle name="Comma 7 2 3 2 3 2" xfId="51332"/>
    <cellStyle name="Comma 7 2 3 2 3 2 2" xfId="51333"/>
    <cellStyle name="Comma 7 2 3 2 3 2 3" xfId="51334"/>
    <cellStyle name="Comma 7 2 3 2 3 3" xfId="51335"/>
    <cellStyle name="Comma 7 2 3 2 3 3 2" xfId="51336"/>
    <cellStyle name="Comma 7 2 3 2 3 3 3" xfId="51337"/>
    <cellStyle name="Comma 7 2 3 2 3 4" xfId="51338"/>
    <cellStyle name="Comma 7 2 3 2 3 4 2" xfId="51339"/>
    <cellStyle name="Comma 7 2 3 2 3 5" xfId="51340"/>
    <cellStyle name="Comma 7 2 3 2 3 6" xfId="51341"/>
    <cellStyle name="Comma 7 2 3 2 4" xfId="51342"/>
    <cellStyle name="Comma 7 2 3 2 4 2" xfId="51343"/>
    <cellStyle name="Comma 7 2 3 2 4 2 2" xfId="51344"/>
    <cellStyle name="Comma 7 2 3 2 4 2 3" xfId="51345"/>
    <cellStyle name="Comma 7 2 3 2 4 3" xfId="51346"/>
    <cellStyle name="Comma 7 2 3 2 4 3 2" xfId="51347"/>
    <cellStyle name="Comma 7 2 3 2 4 3 3" xfId="51348"/>
    <cellStyle name="Comma 7 2 3 2 4 4" xfId="51349"/>
    <cellStyle name="Comma 7 2 3 2 4 4 2" xfId="51350"/>
    <cellStyle name="Comma 7 2 3 2 4 5" xfId="51351"/>
    <cellStyle name="Comma 7 2 3 2 4 6" xfId="51352"/>
    <cellStyle name="Comma 7 2 3 2 5" xfId="51353"/>
    <cellStyle name="Comma 7 2 3 2 5 2" xfId="51354"/>
    <cellStyle name="Comma 7 2 3 2 5 2 2" xfId="51355"/>
    <cellStyle name="Comma 7 2 3 2 5 2 3" xfId="51356"/>
    <cellStyle name="Comma 7 2 3 2 5 3" xfId="51357"/>
    <cellStyle name="Comma 7 2 3 2 5 3 2" xfId="51358"/>
    <cellStyle name="Comma 7 2 3 2 5 4" xfId="51359"/>
    <cellStyle name="Comma 7 2 3 2 5 5" xfId="51360"/>
    <cellStyle name="Comma 7 2 3 2 6" xfId="51361"/>
    <cellStyle name="Comma 7 2 3 2 6 2" xfId="51362"/>
    <cellStyle name="Comma 7 2 3 2 6 3" xfId="51363"/>
    <cellStyle name="Comma 7 2 3 2 7" xfId="51364"/>
    <cellStyle name="Comma 7 2 3 2 7 2" xfId="51365"/>
    <cellStyle name="Comma 7 2 3 2 7 3" xfId="51366"/>
    <cellStyle name="Comma 7 2 3 2 8" xfId="51367"/>
    <cellStyle name="Comma 7 2 3 2 8 2" xfId="51368"/>
    <cellStyle name="Comma 7 2 3 2 9" xfId="51369"/>
    <cellStyle name="Comma 7 2 3 3" xfId="9913"/>
    <cellStyle name="Comma 7 2 3 3 2" xfId="51370"/>
    <cellStyle name="Comma 7 2 3 3 2 2" xfId="51371"/>
    <cellStyle name="Comma 7 2 3 3 2 2 2" xfId="51372"/>
    <cellStyle name="Comma 7 2 3 3 2 2 3" xfId="51373"/>
    <cellStyle name="Comma 7 2 3 3 2 3" xfId="51374"/>
    <cellStyle name="Comma 7 2 3 3 2 3 2" xfId="51375"/>
    <cellStyle name="Comma 7 2 3 3 2 3 3" xfId="51376"/>
    <cellStyle name="Comma 7 2 3 3 2 4" xfId="51377"/>
    <cellStyle name="Comma 7 2 3 3 2 4 2" xfId="51378"/>
    <cellStyle name="Comma 7 2 3 3 2 5" xfId="51379"/>
    <cellStyle name="Comma 7 2 3 3 2 6" xfId="51380"/>
    <cellStyle name="Comma 7 2 3 3 3" xfId="51381"/>
    <cellStyle name="Comma 7 2 3 3 3 2" xfId="51382"/>
    <cellStyle name="Comma 7 2 3 3 3 2 2" xfId="51383"/>
    <cellStyle name="Comma 7 2 3 3 3 2 3" xfId="51384"/>
    <cellStyle name="Comma 7 2 3 3 3 3" xfId="51385"/>
    <cellStyle name="Comma 7 2 3 3 3 3 2" xfId="51386"/>
    <cellStyle name="Comma 7 2 3 3 3 3 3" xfId="51387"/>
    <cellStyle name="Comma 7 2 3 3 3 4" xfId="51388"/>
    <cellStyle name="Comma 7 2 3 3 3 4 2" xfId="51389"/>
    <cellStyle name="Comma 7 2 3 3 3 5" xfId="51390"/>
    <cellStyle name="Comma 7 2 3 3 3 6" xfId="51391"/>
    <cellStyle name="Comma 7 2 3 3 4" xfId="51392"/>
    <cellStyle name="Comma 7 2 3 3 4 2" xfId="51393"/>
    <cellStyle name="Comma 7 2 3 3 4 2 2" xfId="51394"/>
    <cellStyle name="Comma 7 2 3 3 4 2 3" xfId="51395"/>
    <cellStyle name="Comma 7 2 3 3 4 3" xfId="51396"/>
    <cellStyle name="Comma 7 2 3 3 4 3 2" xfId="51397"/>
    <cellStyle name="Comma 7 2 3 3 4 4" xfId="51398"/>
    <cellStyle name="Comma 7 2 3 3 4 5" xfId="51399"/>
    <cellStyle name="Comma 7 2 3 3 5" xfId="51400"/>
    <cellStyle name="Comma 7 2 3 3 5 2" xfId="51401"/>
    <cellStyle name="Comma 7 2 3 3 5 3" xfId="51402"/>
    <cellStyle name="Comma 7 2 3 3 6" xfId="51403"/>
    <cellStyle name="Comma 7 2 3 3 6 2" xfId="51404"/>
    <cellStyle name="Comma 7 2 3 3 6 3" xfId="51405"/>
    <cellStyle name="Comma 7 2 3 3 7" xfId="51406"/>
    <cellStyle name="Comma 7 2 3 3 7 2" xfId="51407"/>
    <cellStyle name="Comma 7 2 3 3 8" xfId="51408"/>
    <cellStyle name="Comma 7 2 3 3 9" xfId="51409"/>
    <cellStyle name="Comma 7 2 3 4" xfId="9914"/>
    <cellStyle name="Comma 7 2 3 4 2" xfId="51410"/>
    <cellStyle name="Comma 7 2 3 4 2 2" xfId="51411"/>
    <cellStyle name="Comma 7 2 3 4 2 2 2" xfId="51412"/>
    <cellStyle name="Comma 7 2 3 4 2 2 3" xfId="51413"/>
    <cellStyle name="Comma 7 2 3 4 2 3" xfId="51414"/>
    <cellStyle name="Comma 7 2 3 4 2 3 2" xfId="51415"/>
    <cellStyle name="Comma 7 2 3 4 2 3 3" xfId="51416"/>
    <cellStyle name="Comma 7 2 3 4 2 4" xfId="51417"/>
    <cellStyle name="Comma 7 2 3 4 2 4 2" xfId="51418"/>
    <cellStyle name="Comma 7 2 3 4 2 5" xfId="51419"/>
    <cellStyle name="Comma 7 2 3 4 2 6" xfId="51420"/>
    <cellStyle name="Comma 7 2 3 4 3" xfId="51421"/>
    <cellStyle name="Comma 7 2 3 4 3 2" xfId="51422"/>
    <cellStyle name="Comma 7 2 3 4 3 2 2" xfId="51423"/>
    <cellStyle name="Comma 7 2 3 4 3 2 3" xfId="51424"/>
    <cellStyle name="Comma 7 2 3 4 3 3" xfId="51425"/>
    <cellStyle name="Comma 7 2 3 4 3 3 2" xfId="51426"/>
    <cellStyle name="Comma 7 2 3 4 3 3 3" xfId="51427"/>
    <cellStyle name="Comma 7 2 3 4 3 4" xfId="51428"/>
    <cellStyle name="Comma 7 2 3 4 3 4 2" xfId="51429"/>
    <cellStyle name="Comma 7 2 3 4 3 5" xfId="51430"/>
    <cellStyle name="Comma 7 2 3 4 3 6" xfId="51431"/>
    <cellStyle name="Comma 7 2 3 4 4" xfId="51432"/>
    <cellStyle name="Comma 7 2 3 4 4 2" xfId="51433"/>
    <cellStyle name="Comma 7 2 3 4 4 2 2" xfId="51434"/>
    <cellStyle name="Comma 7 2 3 4 4 2 3" xfId="51435"/>
    <cellStyle name="Comma 7 2 3 4 4 3" xfId="51436"/>
    <cellStyle name="Comma 7 2 3 4 4 3 2" xfId="51437"/>
    <cellStyle name="Comma 7 2 3 4 4 4" xfId="51438"/>
    <cellStyle name="Comma 7 2 3 4 4 5" xfId="51439"/>
    <cellStyle name="Comma 7 2 3 4 5" xfId="51440"/>
    <cellStyle name="Comma 7 2 3 4 5 2" xfId="51441"/>
    <cellStyle name="Comma 7 2 3 4 5 3" xfId="51442"/>
    <cellStyle name="Comma 7 2 3 4 6" xfId="51443"/>
    <cellStyle name="Comma 7 2 3 4 6 2" xfId="51444"/>
    <cellStyle name="Comma 7 2 3 4 6 3" xfId="51445"/>
    <cellStyle name="Comma 7 2 3 4 7" xfId="51446"/>
    <cellStyle name="Comma 7 2 3 4 7 2" xfId="51447"/>
    <cellStyle name="Comma 7 2 3 4 8" xfId="51448"/>
    <cellStyle name="Comma 7 2 3 4 9" xfId="51449"/>
    <cellStyle name="Comma 7 2 3 5" xfId="14039"/>
    <cellStyle name="Comma 7 2 3 5 2" xfId="51450"/>
    <cellStyle name="Comma 7 2 3 5 2 2" xfId="51451"/>
    <cellStyle name="Comma 7 2 3 5 2 3" xfId="51452"/>
    <cellStyle name="Comma 7 2 3 5 3" xfId="51453"/>
    <cellStyle name="Comma 7 2 3 5 3 2" xfId="51454"/>
    <cellStyle name="Comma 7 2 3 5 3 3" xfId="51455"/>
    <cellStyle name="Comma 7 2 3 5 4" xfId="51456"/>
    <cellStyle name="Comma 7 2 3 5 4 2" xfId="51457"/>
    <cellStyle name="Comma 7 2 3 5 5" xfId="51458"/>
    <cellStyle name="Comma 7 2 3 5 6" xfId="51459"/>
    <cellStyle name="Comma 7 2 3 6" xfId="51460"/>
    <cellStyle name="Comma 7 2 3 6 2" xfId="51461"/>
    <cellStyle name="Comma 7 2 3 6 2 2" xfId="51462"/>
    <cellStyle name="Comma 7 2 3 6 2 3" xfId="51463"/>
    <cellStyle name="Comma 7 2 3 6 3" xfId="51464"/>
    <cellStyle name="Comma 7 2 3 6 3 2" xfId="51465"/>
    <cellStyle name="Comma 7 2 3 6 3 3" xfId="51466"/>
    <cellStyle name="Comma 7 2 3 6 4" xfId="51467"/>
    <cellStyle name="Comma 7 2 3 6 4 2" xfId="51468"/>
    <cellStyle name="Comma 7 2 3 6 5" xfId="51469"/>
    <cellStyle name="Comma 7 2 3 6 6" xfId="51470"/>
    <cellStyle name="Comma 7 2 3 7" xfId="51471"/>
    <cellStyle name="Comma 7 2 3 7 2" xfId="51472"/>
    <cellStyle name="Comma 7 2 3 7 2 2" xfId="51473"/>
    <cellStyle name="Comma 7 2 3 7 2 3" xfId="51474"/>
    <cellStyle name="Comma 7 2 3 7 3" xfId="51475"/>
    <cellStyle name="Comma 7 2 3 7 3 2" xfId="51476"/>
    <cellStyle name="Comma 7 2 3 7 4" xfId="51477"/>
    <cellStyle name="Comma 7 2 3 7 5" xfId="51478"/>
    <cellStyle name="Comma 7 2 3 8" xfId="51479"/>
    <cellStyle name="Comma 7 2 3 8 2" xfId="51480"/>
    <cellStyle name="Comma 7 2 3 8 3" xfId="51481"/>
    <cellStyle name="Comma 7 2 3 9" xfId="51482"/>
    <cellStyle name="Comma 7 2 3 9 2" xfId="51483"/>
    <cellStyle name="Comma 7 2 3 9 3" xfId="51484"/>
    <cellStyle name="Comma 7 2 4" xfId="9915"/>
    <cellStyle name="Comma 7 2 4 10" xfId="51485"/>
    <cellStyle name="Comma 7 2 4 2" xfId="9916"/>
    <cellStyle name="Comma 7 2 4 2 2" xfId="51486"/>
    <cellStyle name="Comma 7 2 4 2 2 2" xfId="51487"/>
    <cellStyle name="Comma 7 2 4 2 2 2 2" xfId="51488"/>
    <cellStyle name="Comma 7 2 4 2 2 2 3" xfId="51489"/>
    <cellStyle name="Comma 7 2 4 2 2 3" xfId="51490"/>
    <cellStyle name="Comma 7 2 4 2 2 3 2" xfId="51491"/>
    <cellStyle name="Comma 7 2 4 2 2 3 3" xfId="51492"/>
    <cellStyle name="Comma 7 2 4 2 2 4" xfId="51493"/>
    <cellStyle name="Comma 7 2 4 2 2 4 2" xfId="51494"/>
    <cellStyle name="Comma 7 2 4 2 2 5" xfId="51495"/>
    <cellStyle name="Comma 7 2 4 2 2 6" xfId="51496"/>
    <cellStyle name="Comma 7 2 4 2 3" xfId="51497"/>
    <cellStyle name="Comma 7 2 4 2 3 2" xfId="51498"/>
    <cellStyle name="Comma 7 2 4 2 3 2 2" xfId="51499"/>
    <cellStyle name="Comma 7 2 4 2 3 2 3" xfId="51500"/>
    <cellStyle name="Comma 7 2 4 2 3 3" xfId="51501"/>
    <cellStyle name="Comma 7 2 4 2 3 3 2" xfId="51502"/>
    <cellStyle name="Comma 7 2 4 2 3 3 3" xfId="51503"/>
    <cellStyle name="Comma 7 2 4 2 3 4" xfId="51504"/>
    <cellStyle name="Comma 7 2 4 2 3 4 2" xfId="51505"/>
    <cellStyle name="Comma 7 2 4 2 3 5" xfId="51506"/>
    <cellStyle name="Comma 7 2 4 2 3 6" xfId="51507"/>
    <cellStyle name="Comma 7 2 4 2 4" xfId="51508"/>
    <cellStyle name="Comma 7 2 4 2 4 2" xfId="51509"/>
    <cellStyle name="Comma 7 2 4 2 4 2 2" xfId="51510"/>
    <cellStyle name="Comma 7 2 4 2 4 2 3" xfId="51511"/>
    <cellStyle name="Comma 7 2 4 2 4 3" xfId="51512"/>
    <cellStyle name="Comma 7 2 4 2 4 3 2" xfId="51513"/>
    <cellStyle name="Comma 7 2 4 2 4 4" xfId="51514"/>
    <cellStyle name="Comma 7 2 4 2 4 5" xfId="51515"/>
    <cellStyle name="Comma 7 2 4 2 5" xfId="51516"/>
    <cellStyle name="Comma 7 2 4 2 5 2" xfId="51517"/>
    <cellStyle name="Comma 7 2 4 2 5 3" xfId="51518"/>
    <cellStyle name="Comma 7 2 4 2 6" xfId="51519"/>
    <cellStyle name="Comma 7 2 4 2 6 2" xfId="51520"/>
    <cellStyle name="Comma 7 2 4 2 6 3" xfId="51521"/>
    <cellStyle name="Comma 7 2 4 2 7" xfId="51522"/>
    <cellStyle name="Comma 7 2 4 2 7 2" xfId="51523"/>
    <cellStyle name="Comma 7 2 4 2 8" xfId="51524"/>
    <cellStyle name="Comma 7 2 4 2 9" xfId="51525"/>
    <cellStyle name="Comma 7 2 4 3" xfId="51526"/>
    <cellStyle name="Comma 7 2 4 3 2" xfId="51527"/>
    <cellStyle name="Comma 7 2 4 3 2 2" xfId="51528"/>
    <cellStyle name="Comma 7 2 4 3 2 3" xfId="51529"/>
    <cellStyle name="Comma 7 2 4 3 3" xfId="51530"/>
    <cellStyle name="Comma 7 2 4 3 3 2" xfId="51531"/>
    <cellStyle name="Comma 7 2 4 3 3 3" xfId="51532"/>
    <cellStyle name="Comma 7 2 4 3 4" xfId="51533"/>
    <cellStyle name="Comma 7 2 4 3 4 2" xfId="51534"/>
    <cellStyle name="Comma 7 2 4 3 5" xfId="51535"/>
    <cellStyle name="Comma 7 2 4 3 6" xfId="51536"/>
    <cellStyle name="Comma 7 2 4 4" xfId="51537"/>
    <cellStyle name="Comma 7 2 4 4 2" xfId="51538"/>
    <cellStyle name="Comma 7 2 4 4 2 2" xfId="51539"/>
    <cellStyle name="Comma 7 2 4 4 2 3" xfId="51540"/>
    <cellStyle name="Comma 7 2 4 4 3" xfId="51541"/>
    <cellStyle name="Comma 7 2 4 4 3 2" xfId="51542"/>
    <cellStyle name="Comma 7 2 4 4 3 3" xfId="51543"/>
    <cellStyle name="Comma 7 2 4 4 4" xfId="51544"/>
    <cellStyle name="Comma 7 2 4 4 4 2" xfId="51545"/>
    <cellStyle name="Comma 7 2 4 4 5" xfId="51546"/>
    <cellStyle name="Comma 7 2 4 4 6" xfId="51547"/>
    <cellStyle name="Comma 7 2 4 5" xfId="51548"/>
    <cellStyle name="Comma 7 2 4 5 2" xfId="51549"/>
    <cellStyle name="Comma 7 2 4 5 2 2" xfId="51550"/>
    <cellStyle name="Comma 7 2 4 5 2 3" xfId="51551"/>
    <cellStyle name="Comma 7 2 4 5 3" xfId="51552"/>
    <cellStyle name="Comma 7 2 4 5 3 2" xfId="51553"/>
    <cellStyle name="Comma 7 2 4 5 4" xfId="51554"/>
    <cellStyle name="Comma 7 2 4 5 5" xfId="51555"/>
    <cellStyle name="Comma 7 2 4 6" xfId="51556"/>
    <cellStyle name="Comma 7 2 4 6 2" xfId="51557"/>
    <cellStyle name="Comma 7 2 4 6 3" xfId="51558"/>
    <cellStyle name="Comma 7 2 4 7" xfId="51559"/>
    <cellStyle name="Comma 7 2 4 7 2" xfId="51560"/>
    <cellStyle name="Comma 7 2 4 7 3" xfId="51561"/>
    <cellStyle name="Comma 7 2 4 8" xfId="51562"/>
    <cellStyle name="Comma 7 2 4 8 2" xfId="51563"/>
    <cellStyle name="Comma 7 2 4 9" xfId="51564"/>
    <cellStyle name="Comma 7 2 5" xfId="9917"/>
    <cellStyle name="Comma 7 2 5 2" xfId="9918"/>
    <cellStyle name="Comma 7 2 5 2 2" xfId="51565"/>
    <cellStyle name="Comma 7 2 5 2 2 2" xfId="51566"/>
    <cellStyle name="Comma 7 2 5 2 2 3" xfId="51567"/>
    <cellStyle name="Comma 7 2 5 2 3" xfId="51568"/>
    <cellStyle name="Comma 7 2 5 2 3 2" xfId="51569"/>
    <cellStyle name="Comma 7 2 5 2 3 3" xfId="51570"/>
    <cellStyle name="Comma 7 2 5 2 4" xfId="51571"/>
    <cellStyle name="Comma 7 2 5 2 4 2" xfId="51572"/>
    <cellStyle name="Comma 7 2 5 2 5" xfId="51573"/>
    <cellStyle name="Comma 7 2 5 2 6" xfId="51574"/>
    <cellStyle name="Comma 7 2 5 3" xfId="51575"/>
    <cellStyle name="Comma 7 2 5 3 2" xfId="51576"/>
    <cellStyle name="Comma 7 2 5 3 2 2" xfId="51577"/>
    <cellStyle name="Comma 7 2 5 3 2 3" xfId="51578"/>
    <cellStyle name="Comma 7 2 5 3 3" xfId="51579"/>
    <cellStyle name="Comma 7 2 5 3 3 2" xfId="51580"/>
    <cellStyle name="Comma 7 2 5 3 3 3" xfId="51581"/>
    <cellStyle name="Comma 7 2 5 3 4" xfId="51582"/>
    <cellStyle name="Comma 7 2 5 3 4 2" xfId="51583"/>
    <cellStyle name="Comma 7 2 5 3 5" xfId="51584"/>
    <cellStyle name="Comma 7 2 5 3 6" xfId="51585"/>
    <cellStyle name="Comma 7 2 5 4" xfId="51586"/>
    <cellStyle name="Comma 7 2 5 4 2" xfId="51587"/>
    <cellStyle name="Comma 7 2 5 4 2 2" xfId="51588"/>
    <cellStyle name="Comma 7 2 5 4 2 3" xfId="51589"/>
    <cellStyle name="Comma 7 2 5 4 3" xfId="51590"/>
    <cellStyle name="Comma 7 2 5 4 3 2" xfId="51591"/>
    <cellStyle name="Comma 7 2 5 4 4" xfId="51592"/>
    <cellStyle name="Comma 7 2 5 4 5" xfId="51593"/>
    <cellStyle name="Comma 7 2 5 5" xfId="51594"/>
    <cellStyle name="Comma 7 2 5 5 2" xfId="51595"/>
    <cellStyle name="Comma 7 2 5 5 3" xfId="51596"/>
    <cellStyle name="Comma 7 2 5 6" xfId="51597"/>
    <cellStyle name="Comma 7 2 5 6 2" xfId="51598"/>
    <cellStyle name="Comma 7 2 5 6 3" xfId="51599"/>
    <cellStyle name="Comma 7 2 5 7" xfId="51600"/>
    <cellStyle name="Comma 7 2 5 7 2" xfId="51601"/>
    <cellStyle name="Comma 7 2 5 8" xfId="51602"/>
    <cellStyle name="Comma 7 2 5 9" xfId="51603"/>
    <cellStyle name="Comma 7 2 6" xfId="9919"/>
    <cellStyle name="Comma 7 2 6 2" xfId="51604"/>
    <cellStyle name="Comma 7 2 6 2 2" xfId="51605"/>
    <cellStyle name="Comma 7 2 6 2 2 2" xfId="51606"/>
    <cellStyle name="Comma 7 2 6 2 2 3" xfId="51607"/>
    <cellStyle name="Comma 7 2 6 2 3" xfId="51608"/>
    <cellStyle name="Comma 7 2 6 2 3 2" xfId="51609"/>
    <cellStyle name="Comma 7 2 6 2 3 3" xfId="51610"/>
    <cellStyle name="Comma 7 2 6 2 4" xfId="51611"/>
    <cellStyle name="Comma 7 2 6 2 4 2" xfId="51612"/>
    <cellStyle name="Comma 7 2 6 2 5" xfId="51613"/>
    <cellStyle name="Comma 7 2 6 2 6" xfId="51614"/>
    <cellStyle name="Comma 7 2 6 3" xfId="51615"/>
    <cellStyle name="Comma 7 2 6 3 2" xfId="51616"/>
    <cellStyle name="Comma 7 2 6 3 2 2" xfId="51617"/>
    <cellStyle name="Comma 7 2 6 3 2 3" xfId="51618"/>
    <cellStyle name="Comma 7 2 6 3 3" xfId="51619"/>
    <cellStyle name="Comma 7 2 6 3 3 2" xfId="51620"/>
    <cellStyle name="Comma 7 2 6 3 3 3" xfId="51621"/>
    <cellStyle name="Comma 7 2 6 3 4" xfId="51622"/>
    <cellStyle name="Comma 7 2 6 3 4 2" xfId="51623"/>
    <cellStyle name="Comma 7 2 6 3 5" xfId="51624"/>
    <cellStyle name="Comma 7 2 6 3 6" xfId="51625"/>
    <cellStyle name="Comma 7 2 6 4" xfId="51626"/>
    <cellStyle name="Comma 7 2 6 4 2" xfId="51627"/>
    <cellStyle name="Comma 7 2 6 4 2 2" xfId="51628"/>
    <cellStyle name="Comma 7 2 6 4 2 3" xfId="51629"/>
    <cellStyle name="Comma 7 2 6 4 3" xfId="51630"/>
    <cellStyle name="Comma 7 2 6 4 3 2" xfId="51631"/>
    <cellStyle name="Comma 7 2 6 4 4" xfId="51632"/>
    <cellStyle name="Comma 7 2 6 4 5" xfId="51633"/>
    <cellStyle name="Comma 7 2 6 5" xfId="51634"/>
    <cellStyle name="Comma 7 2 6 5 2" xfId="51635"/>
    <cellStyle name="Comma 7 2 6 5 3" xfId="51636"/>
    <cellStyle name="Comma 7 2 6 6" xfId="51637"/>
    <cellStyle name="Comma 7 2 6 6 2" xfId="51638"/>
    <cellStyle name="Comma 7 2 6 6 3" xfId="51639"/>
    <cellStyle name="Comma 7 2 6 7" xfId="51640"/>
    <cellStyle name="Comma 7 2 6 7 2" xfId="51641"/>
    <cellStyle name="Comma 7 2 6 8" xfId="51642"/>
    <cellStyle name="Comma 7 2 6 9" xfId="51643"/>
    <cellStyle name="Comma 7 2 7" xfId="9920"/>
    <cellStyle name="Comma 7 2 7 2" xfId="51644"/>
    <cellStyle name="Comma 7 2 7 2 2" xfId="51645"/>
    <cellStyle name="Comma 7 2 7 2 3" xfId="51646"/>
    <cellStyle name="Comma 7 2 7 3" xfId="51647"/>
    <cellStyle name="Comma 7 2 7 3 2" xfId="51648"/>
    <cellStyle name="Comma 7 2 7 3 3" xfId="51649"/>
    <cellStyle name="Comma 7 2 7 4" xfId="51650"/>
    <cellStyle name="Comma 7 2 7 4 2" xfId="51651"/>
    <cellStyle name="Comma 7 2 7 5" xfId="51652"/>
    <cellStyle name="Comma 7 2 7 6" xfId="51653"/>
    <cellStyle name="Comma 7 2 8" xfId="51654"/>
    <cellStyle name="Comma 7 2 8 2" xfId="51655"/>
    <cellStyle name="Comma 7 2 8 2 2" xfId="51656"/>
    <cellStyle name="Comma 7 2 8 2 3" xfId="51657"/>
    <cellStyle name="Comma 7 2 8 3" xfId="51658"/>
    <cellStyle name="Comma 7 2 8 3 2" xfId="51659"/>
    <cellStyle name="Comma 7 2 8 3 3" xfId="51660"/>
    <cellStyle name="Comma 7 2 8 4" xfId="51661"/>
    <cellStyle name="Comma 7 2 8 4 2" xfId="51662"/>
    <cellStyle name="Comma 7 2 8 5" xfId="51663"/>
    <cellStyle name="Comma 7 2 8 6" xfId="51664"/>
    <cellStyle name="Comma 7 2 9" xfId="51665"/>
    <cellStyle name="Comma 7 2 9 2" xfId="51666"/>
    <cellStyle name="Comma 7 2 9 2 2" xfId="51667"/>
    <cellStyle name="Comma 7 2 9 2 3" xfId="51668"/>
    <cellStyle name="Comma 7 2 9 3" xfId="51669"/>
    <cellStyle name="Comma 7 2 9 3 2" xfId="51670"/>
    <cellStyle name="Comma 7 2 9 4" xfId="51671"/>
    <cellStyle name="Comma 7 2 9 5" xfId="51672"/>
    <cellStyle name="Comma 7 3" xfId="3913"/>
    <cellStyle name="Comma 7 3 10" xfId="51673"/>
    <cellStyle name="Comma 7 3 10 2" xfId="51674"/>
    <cellStyle name="Comma 7 3 10 3" xfId="51675"/>
    <cellStyle name="Comma 7 3 11" xfId="51676"/>
    <cellStyle name="Comma 7 3 11 2" xfId="51677"/>
    <cellStyle name="Comma 7 3 12" xfId="51678"/>
    <cellStyle name="Comma 7 3 13" xfId="51679"/>
    <cellStyle name="Comma 7 3 14" xfId="51680"/>
    <cellStyle name="Comma 7 3 2" xfId="3914"/>
    <cellStyle name="Comma 7 3 2 10" xfId="51681"/>
    <cellStyle name="Comma 7 3 2 10 2" xfId="51682"/>
    <cellStyle name="Comma 7 3 2 11" xfId="51683"/>
    <cellStyle name="Comma 7 3 2 12" xfId="51684"/>
    <cellStyle name="Comma 7 3 2 2" xfId="9921"/>
    <cellStyle name="Comma 7 3 2 2 10" xfId="51685"/>
    <cellStyle name="Comma 7 3 2 2 2" xfId="9922"/>
    <cellStyle name="Comma 7 3 2 2 2 2" xfId="51686"/>
    <cellStyle name="Comma 7 3 2 2 2 2 2" xfId="51687"/>
    <cellStyle name="Comma 7 3 2 2 2 2 2 2" xfId="51688"/>
    <cellStyle name="Comma 7 3 2 2 2 2 2 3" xfId="51689"/>
    <cellStyle name="Comma 7 3 2 2 2 2 3" xfId="51690"/>
    <cellStyle name="Comma 7 3 2 2 2 2 3 2" xfId="51691"/>
    <cellStyle name="Comma 7 3 2 2 2 2 3 3" xfId="51692"/>
    <cellStyle name="Comma 7 3 2 2 2 2 4" xfId="51693"/>
    <cellStyle name="Comma 7 3 2 2 2 2 4 2" xfId="51694"/>
    <cellStyle name="Comma 7 3 2 2 2 2 5" xfId="51695"/>
    <cellStyle name="Comma 7 3 2 2 2 2 6" xfId="51696"/>
    <cellStyle name="Comma 7 3 2 2 2 3" xfId="51697"/>
    <cellStyle name="Comma 7 3 2 2 2 3 2" xfId="51698"/>
    <cellStyle name="Comma 7 3 2 2 2 3 2 2" xfId="51699"/>
    <cellStyle name="Comma 7 3 2 2 2 3 2 3" xfId="51700"/>
    <cellStyle name="Comma 7 3 2 2 2 3 3" xfId="51701"/>
    <cellStyle name="Comma 7 3 2 2 2 3 3 2" xfId="51702"/>
    <cellStyle name="Comma 7 3 2 2 2 3 3 3" xfId="51703"/>
    <cellStyle name="Comma 7 3 2 2 2 3 4" xfId="51704"/>
    <cellStyle name="Comma 7 3 2 2 2 3 4 2" xfId="51705"/>
    <cellStyle name="Comma 7 3 2 2 2 3 5" xfId="51706"/>
    <cellStyle name="Comma 7 3 2 2 2 3 6" xfId="51707"/>
    <cellStyle name="Comma 7 3 2 2 2 4" xfId="51708"/>
    <cellStyle name="Comma 7 3 2 2 2 4 2" xfId="51709"/>
    <cellStyle name="Comma 7 3 2 2 2 4 2 2" xfId="51710"/>
    <cellStyle name="Comma 7 3 2 2 2 4 2 3" xfId="51711"/>
    <cellStyle name="Comma 7 3 2 2 2 4 3" xfId="51712"/>
    <cellStyle name="Comma 7 3 2 2 2 4 3 2" xfId="51713"/>
    <cellStyle name="Comma 7 3 2 2 2 4 4" xfId="51714"/>
    <cellStyle name="Comma 7 3 2 2 2 4 5" xfId="51715"/>
    <cellStyle name="Comma 7 3 2 2 2 5" xfId="51716"/>
    <cellStyle name="Comma 7 3 2 2 2 5 2" xfId="51717"/>
    <cellStyle name="Comma 7 3 2 2 2 5 3" xfId="51718"/>
    <cellStyle name="Comma 7 3 2 2 2 6" xfId="51719"/>
    <cellStyle name="Comma 7 3 2 2 2 6 2" xfId="51720"/>
    <cellStyle name="Comma 7 3 2 2 2 6 3" xfId="51721"/>
    <cellStyle name="Comma 7 3 2 2 2 7" xfId="51722"/>
    <cellStyle name="Comma 7 3 2 2 2 7 2" xfId="51723"/>
    <cellStyle name="Comma 7 3 2 2 2 8" xfId="51724"/>
    <cellStyle name="Comma 7 3 2 2 2 9" xfId="51725"/>
    <cellStyle name="Comma 7 3 2 2 3" xfId="51726"/>
    <cellStyle name="Comma 7 3 2 2 3 2" xfId="51727"/>
    <cellStyle name="Comma 7 3 2 2 3 2 2" xfId="51728"/>
    <cellStyle name="Comma 7 3 2 2 3 2 3" xfId="51729"/>
    <cellStyle name="Comma 7 3 2 2 3 3" xfId="51730"/>
    <cellStyle name="Comma 7 3 2 2 3 3 2" xfId="51731"/>
    <cellStyle name="Comma 7 3 2 2 3 3 3" xfId="51732"/>
    <cellStyle name="Comma 7 3 2 2 3 4" xfId="51733"/>
    <cellStyle name="Comma 7 3 2 2 3 4 2" xfId="51734"/>
    <cellStyle name="Comma 7 3 2 2 3 5" xfId="51735"/>
    <cellStyle name="Comma 7 3 2 2 3 6" xfId="51736"/>
    <cellStyle name="Comma 7 3 2 2 4" xfId="51737"/>
    <cellStyle name="Comma 7 3 2 2 4 2" xfId="51738"/>
    <cellStyle name="Comma 7 3 2 2 4 2 2" xfId="51739"/>
    <cellStyle name="Comma 7 3 2 2 4 2 3" xfId="51740"/>
    <cellStyle name="Comma 7 3 2 2 4 3" xfId="51741"/>
    <cellStyle name="Comma 7 3 2 2 4 3 2" xfId="51742"/>
    <cellStyle name="Comma 7 3 2 2 4 3 3" xfId="51743"/>
    <cellStyle name="Comma 7 3 2 2 4 4" xfId="51744"/>
    <cellStyle name="Comma 7 3 2 2 4 4 2" xfId="51745"/>
    <cellStyle name="Comma 7 3 2 2 4 5" xfId="51746"/>
    <cellStyle name="Comma 7 3 2 2 4 6" xfId="51747"/>
    <cellStyle name="Comma 7 3 2 2 5" xfId="51748"/>
    <cellStyle name="Comma 7 3 2 2 5 2" xfId="51749"/>
    <cellStyle name="Comma 7 3 2 2 5 2 2" xfId="51750"/>
    <cellStyle name="Comma 7 3 2 2 5 2 3" xfId="51751"/>
    <cellStyle name="Comma 7 3 2 2 5 3" xfId="51752"/>
    <cellStyle name="Comma 7 3 2 2 5 3 2" xfId="51753"/>
    <cellStyle name="Comma 7 3 2 2 5 4" xfId="51754"/>
    <cellStyle name="Comma 7 3 2 2 5 5" xfId="51755"/>
    <cellStyle name="Comma 7 3 2 2 6" xfId="51756"/>
    <cellStyle name="Comma 7 3 2 2 6 2" xfId="51757"/>
    <cellStyle name="Comma 7 3 2 2 6 3" xfId="51758"/>
    <cellStyle name="Comma 7 3 2 2 7" xfId="51759"/>
    <cellStyle name="Comma 7 3 2 2 7 2" xfId="51760"/>
    <cellStyle name="Comma 7 3 2 2 7 3" xfId="51761"/>
    <cellStyle name="Comma 7 3 2 2 8" xfId="51762"/>
    <cellStyle name="Comma 7 3 2 2 8 2" xfId="51763"/>
    <cellStyle name="Comma 7 3 2 2 9" xfId="51764"/>
    <cellStyle name="Comma 7 3 2 3" xfId="9923"/>
    <cellStyle name="Comma 7 3 2 3 2" xfId="51765"/>
    <cellStyle name="Comma 7 3 2 3 2 2" xfId="51766"/>
    <cellStyle name="Comma 7 3 2 3 2 2 2" xfId="51767"/>
    <cellStyle name="Comma 7 3 2 3 2 2 3" xfId="51768"/>
    <cellStyle name="Comma 7 3 2 3 2 3" xfId="51769"/>
    <cellStyle name="Comma 7 3 2 3 2 3 2" xfId="51770"/>
    <cellStyle name="Comma 7 3 2 3 2 3 3" xfId="51771"/>
    <cellStyle name="Comma 7 3 2 3 2 4" xfId="51772"/>
    <cellStyle name="Comma 7 3 2 3 2 4 2" xfId="51773"/>
    <cellStyle name="Comma 7 3 2 3 2 5" xfId="51774"/>
    <cellStyle name="Comma 7 3 2 3 2 6" xfId="51775"/>
    <cellStyle name="Comma 7 3 2 3 3" xfId="51776"/>
    <cellStyle name="Comma 7 3 2 3 3 2" xfId="51777"/>
    <cellStyle name="Comma 7 3 2 3 3 2 2" xfId="51778"/>
    <cellStyle name="Comma 7 3 2 3 3 2 3" xfId="51779"/>
    <cellStyle name="Comma 7 3 2 3 3 3" xfId="51780"/>
    <cellStyle name="Comma 7 3 2 3 3 3 2" xfId="51781"/>
    <cellStyle name="Comma 7 3 2 3 3 3 3" xfId="51782"/>
    <cellStyle name="Comma 7 3 2 3 3 4" xfId="51783"/>
    <cellStyle name="Comma 7 3 2 3 3 4 2" xfId="51784"/>
    <cellStyle name="Comma 7 3 2 3 3 5" xfId="51785"/>
    <cellStyle name="Comma 7 3 2 3 3 6" xfId="51786"/>
    <cellStyle name="Comma 7 3 2 3 4" xfId="51787"/>
    <cellStyle name="Comma 7 3 2 3 4 2" xfId="51788"/>
    <cellStyle name="Comma 7 3 2 3 4 2 2" xfId="51789"/>
    <cellStyle name="Comma 7 3 2 3 4 2 3" xfId="51790"/>
    <cellStyle name="Comma 7 3 2 3 4 3" xfId="51791"/>
    <cellStyle name="Comma 7 3 2 3 4 3 2" xfId="51792"/>
    <cellStyle name="Comma 7 3 2 3 4 4" xfId="51793"/>
    <cellStyle name="Comma 7 3 2 3 4 5" xfId="51794"/>
    <cellStyle name="Comma 7 3 2 3 5" xfId="51795"/>
    <cellStyle name="Comma 7 3 2 3 5 2" xfId="51796"/>
    <cellStyle name="Comma 7 3 2 3 5 3" xfId="51797"/>
    <cellStyle name="Comma 7 3 2 3 6" xfId="51798"/>
    <cellStyle name="Comma 7 3 2 3 6 2" xfId="51799"/>
    <cellStyle name="Comma 7 3 2 3 6 3" xfId="51800"/>
    <cellStyle name="Comma 7 3 2 3 7" xfId="51801"/>
    <cellStyle name="Comma 7 3 2 3 7 2" xfId="51802"/>
    <cellStyle name="Comma 7 3 2 3 8" xfId="51803"/>
    <cellStyle name="Comma 7 3 2 3 9" xfId="51804"/>
    <cellStyle name="Comma 7 3 2 4" xfId="9924"/>
    <cellStyle name="Comma 7 3 2 4 2" xfId="51805"/>
    <cellStyle name="Comma 7 3 2 4 2 2" xfId="51806"/>
    <cellStyle name="Comma 7 3 2 4 2 2 2" xfId="51807"/>
    <cellStyle name="Comma 7 3 2 4 2 2 3" xfId="51808"/>
    <cellStyle name="Comma 7 3 2 4 2 3" xfId="51809"/>
    <cellStyle name="Comma 7 3 2 4 2 3 2" xfId="51810"/>
    <cellStyle name="Comma 7 3 2 4 2 3 3" xfId="51811"/>
    <cellStyle name="Comma 7 3 2 4 2 4" xfId="51812"/>
    <cellStyle name="Comma 7 3 2 4 2 4 2" xfId="51813"/>
    <cellStyle name="Comma 7 3 2 4 2 5" xfId="51814"/>
    <cellStyle name="Comma 7 3 2 4 2 6" xfId="51815"/>
    <cellStyle name="Comma 7 3 2 4 3" xfId="51816"/>
    <cellStyle name="Comma 7 3 2 4 3 2" xfId="51817"/>
    <cellStyle name="Comma 7 3 2 4 3 2 2" xfId="51818"/>
    <cellStyle name="Comma 7 3 2 4 3 2 3" xfId="51819"/>
    <cellStyle name="Comma 7 3 2 4 3 3" xfId="51820"/>
    <cellStyle name="Comma 7 3 2 4 3 3 2" xfId="51821"/>
    <cellStyle name="Comma 7 3 2 4 3 3 3" xfId="51822"/>
    <cellStyle name="Comma 7 3 2 4 3 4" xfId="51823"/>
    <cellStyle name="Comma 7 3 2 4 3 4 2" xfId="51824"/>
    <cellStyle name="Comma 7 3 2 4 3 5" xfId="51825"/>
    <cellStyle name="Comma 7 3 2 4 3 6" xfId="51826"/>
    <cellStyle name="Comma 7 3 2 4 4" xfId="51827"/>
    <cellStyle name="Comma 7 3 2 4 4 2" xfId="51828"/>
    <cellStyle name="Comma 7 3 2 4 4 2 2" xfId="51829"/>
    <cellStyle name="Comma 7 3 2 4 4 2 3" xfId="51830"/>
    <cellStyle name="Comma 7 3 2 4 4 3" xfId="51831"/>
    <cellStyle name="Comma 7 3 2 4 4 3 2" xfId="51832"/>
    <cellStyle name="Comma 7 3 2 4 4 4" xfId="51833"/>
    <cellStyle name="Comma 7 3 2 4 4 5" xfId="51834"/>
    <cellStyle name="Comma 7 3 2 4 5" xfId="51835"/>
    <cellStyle name="Comma 7 3 2 4 5 2" xfId="51836"/>
    <cellStyle name="Comma 7 3 2 4 5 3" xfId="51837"/>
    <cellStyle name="Comma 7 3 2 4 6" xfId="51838"/>
    <cellStyle name="Comma 7 3 2 4 6 2" xfId="51839"/>
    <cellStyle name="Comma 7 3 2 4 6 3" xfId="51840"/>
    <cellStyle name="Comma 7 3 2 4 7" xfId="51841"/>
    <cellStyle name="Comma 7 3 2 4 7 2" xfId="51842"/>
    <cellStyle name="Comma 7 3 2 4 8" xfId="51843"/>
    <cellStyle name="Comma 7 3 2 4 9" xfId="51844"/>
    <cellStyle name="Comma 7 3 2 5" xfId="51845"/>
    <cellStyle name="Comma 7 3 2 5 2" xfId="51846"/>
    <cellStyle name="Comma 7 3 2 5 2 2" xfId="51847"/>
    <cellStyle name="Comma 7 3 2 5 2 3" xfId="51848"/>
    <cellStyle name="Comma 7 3 2 5 3" xfId="51849"/>
    <cellStyle name="Comma 7 3 2 5 3 2" xfId="51850"/>
    <cellStyle name="Comma 7 3 2 5 3 3" xfId="51851"/>
    <cellStyle name="Comma 7 3 2 5 4" xfId="51852"/>
    <cellStyle name="Comma 7 3 2 5 4 2" xfId="51853"/>
    <cellStyle name="Comma 7 3 2 5 5" xfId="51854"/>
    <cellStyle name="Comma 7 3 2 5 6" xfId="51855"/>
    <cellStyle name="Comma 7 3 2 6" xfId="51856"/>
    <cellStyle name="Comma 7 3 2 6 2" xfId="51857"/>
    <cellStyle name="Comma 7 3 2 6 2 2" xfId="51858"/>
    <cellStyle name="Comma 7 3 2 6 2 3" xfId="51859"/>
    <cellStyle name="Comma 7 3 2 6 3" xfId="51860"/>
    <cellStyle name="Comma 7 3 2 6 3 2" xfId="51861"/>
    <cellStyle name="Comma 7 3 2 6 3 3" xfId="51862"/>
    <cellStyle name="Comma 7 3 2 6 4" xfId="51863"/>
    <cellStyle name="Comma 7 3 2 6 4 2" xfId="51864"/>
    <cellStyle name="Comma 7 3 2 6 5" xfId="51865"/>
    <cellStyle name="Comma 7 3 2 6 6" xfId="51866"/>
    <cellStyle name="Comma 7 3 2 7" xfId="51867"/>
    <cellStyle name="Comma 7 3 2 7 2" xfId="51868"/>
    <cellStyle name="Comma 7 3 2 7 2 2" xfId="51869"/>
    <cellStyle name="Comma 7 3 2 7 2 3" xfId="51870"/>
    <cellStyle name="Comma 7 3 2 7 3" xfId="51871"/>
    <cellStyle name="Comma 7 3 2 7 3 2" xfId="51872"/>
    <cellStyle name="Comma 7 3 2 7 4" xfId="51873"/>
    <cellStyle name="Comma 7 3 2 7 5" xfId="51874"/>
    <cellStyle name="Comma 7 3 2 8" xfId="51875"/>
    <cellStyle name="Comma 7 3 2 8 2" xfId="51876"/>
    <cellStyle name="Comma 7 3 2 8 3" xfId="51877"/>
    <cellStyle name="Comma 7 3 2 9" xfId="51878"/>
    <cellStyle name="Comma 7 3 2 9 2" xfId="51879"/>
    <cellStyle name="Comma 7 3 2 9 3" xfId="51880"/>
    <cellStyle name="Comma 7 3 3" xfId="9925"/>
    <cellStyle name="Comma 7 3 3 10" xfId="51881"/>
    <cellStyle name="Comma 7 3 3 2" xfId="9926"/>
    <cellStyle name="Comma 7 3 3 2 2" xfId="51882"/>
    <cellStyle name="Comma 7 3 3 2 2 2" xfId="51883"/>
    <cellStyle name="Comma 7 3 3 2 2 2 2" xfId="51884"/>
    <cellStyle name="Comma 7 3 3 2 2 2 3" xfId="51885"/>
    <cellStyle name="Comma 7 3 3 2 2 3" xfId="51886"/>
    <cellStyle name="Comma 7 3 3 2 2 3 2" xfId="51887"/>
    <cellStyle name="Comma 7 3 3 2 2 3 3" xfId="51888"/>
    <cellStyle name="Comma 7 3 3 2 2 4" xfId="51889"/>
    <cellStyle name="Comma 7 3 3 2 2 4 2" xfId="51890"/>
    <cellStyle name="Comma 7 3 3 2 2 5" xfId="51891"/>
    <cellStyle name="Comma 7 3 3 2 2 6" xfId="51892"/>
    <cellStyle name="Comma 7 3 3 2 3" xfId="51893"/>
    <cellStyle name="Comma 7 3 3 2 3 2" xfId="51894"/>
    <cellStyle name="Comma 7 3 3 2 3 2 2" xfId="51895"/>
    <cellStyle name="Comma 7 3 3 2 3 2 3" xfId="51896"/>
    <cellStyle name="Comma 7 3 3 2 3 3" xfId="51897"/>
    <cellStyle name="Comma 7 3 3 2 3 3 2" xfId="51898"/>
    <cellStyle name="Comma 7 3 3 2 3 3 3" xfId="51899"/>
    <cellStyle name="Comma 7 3 3 2 3 4" xfId="51900"/>
    <cellStyle name="Comma 7 3 3 2 3 4 2" xfId="51901"/>
    <cellStyle name="Comma 7 3 3 2 3 5" xfId="51902"/>
    <cellStyle name="Comma 7 3 3 2 3 6" xfId="51903"/>
    <cellStyle name="Comma 7 3 3 2 4" xfId="51904"/>
    <cellStyle name="Comma 7 3 3 2 4 2" xfId="51905"/>
    <cellStyle name="Comma 7 3 3 2 4 2 2" xfId="51906"/>
    <cellStyle name="Comma 7 3 3 2 4 2 3" xfId="51907"/>
    <cellStyle name="Comma 7 3 3 2 4 3" xfId="51908"/>
    <cellStyle name="Comma 7 3 3 2 4 3 2" xfId="51909"/>
    <cellStyle name="Comma 7 3 3 2 4 4" xfId="51910"/>
    <cellStyle name="Comma 7 3 3 2 4 5" xfId="51911"/>
    <cellStyle name="Comma 7 3 3 2 5" xfId="51912"/>
    <cellStyle name="Comma 7 3 3 2 5 2" xfId="51913"/>
    <cellStyle name="Comma 7 3 3 2 5 3" xfId="51914"/>
    <cellStyle name="Comma 7 3 3 2 6" xfId="51915"/>
    <cellStyle name="Comma 7 3 3 2 6 2" xfId="51916"/>
    <cellStyle name="Comma 7 3 3 2 6 3" xfId="51917"/>
    <cellStyle name="Comma 7 3 3 2 7" xfId="51918"/>
    <cellStyle name="Comma 7 3 3 2 7 2" xfId="51919"/>
    <cellStyle name="Comma 7 3 3 2 8" xfId="51920"/>
    <cellStyle name="Comma 7 3 3 2 9" xfId="51921"/>
    <cellStyle name="Comma 7 3 3 3" xfId="51922"/>
    <cellStyle name="Comma 7 3 3 3 2" xfId="51923"/>
    <cellStyle name="Comma 7 3 3 3 2 2" xfId="51924"/>
    <cellStyle name="Comma 7 3 3 3 2 3" xfId="51925"/>
    <cellStyle name="Comma 7 3 3 3 3" xfId="51926"/>
    <cellStyle name="Comma 7 3 3 3 3 2" xfId="51927"/>
    <cellStyle name="Comma 7 3 3 3 3 3" xfId="51928"/>
    <cellStyle name="Comma 7 3 3 3 4" xfId="51929"/>
    <cellStyle name="Comma 7 3 3 3 4 2" xfId="51930"/>
    <cellStyle name="Comma 7 3 3 3 5" xfId="51931"/>
    <cellStyle name="Comma 7 3 3 3 6" xfId="51932"/>
    <cellStyle name="Comma 7 3 3 4" xfId="51933"/>
    <cellStyle name="Comma 7 3 3 4 2" xfId="51934"/>
    <cellStyle name="Comma 7 3 3 4 2 2" xfId="51935"/>
    <cellStyle name="Comma 7 3 3 4 2 3" xfId="51936"/>
    <cellStyle name="Comma 7 3 3 4 3" xfId="51937"/>
    <cellStyle name="Comma 7 3 3 4 3 2" xfId="51938"/>
    <cellStyle name="Comma 7 3 3 4 3 3" xfId="51939"/>
    <cellStyle name="Comma 7 3 3 4 4" xfId="51940"/>
    <cellStyle name="Comma 7 3 3 4 4 2" xfId="51941"/>
    <cellStyle name="Comma 7 3 3 4 5" xfId="51942"/>
    <cellStyle name="Comma 7 3 3 4 6" xfId="51943"/>
    <cellStyle name="Comma 7 3 3 5" xfId="51944"/>
    <cellStyle name="Comma 7 3 3 5 2" xfId="51945"/>
    <cellStyle name="Comma 7 3 3 5 2 2" xfId="51946"/>
    <cellStyle name="Comma 7 3 3 5 2 3" xfId="51947"/>
    <cellStyle name="Comma 7 3 3 5 3" xfId="51948"/>
    <cellStyle name="Comma 7 3 3 5 3 2" xfId="51949"/>
    <cellStyle name="Comma 7 3 3 5 4" xfId="51950"/>
    <cellStyle name="Comma 7 3 3 5 5" xfId="51951"/>
    <cellStyle name="Comma 7 3 3 6" xfId="51952"/>
    <cellStyle name="Comma 7 3 3 6 2" xfId="51953"/>
    <cellStyle name="Comma 7 3 3 6 3" xfId="51954"/>
    <cellStyle name="Comma 7 3 3 7" xfId="51955"/>
    <cellStyle name="Comma 7 3 3 7 2" xfId="51956"/>
    <cellStyle name="Comma 7 3 3 7 3" xfId="51957"/>
    <cellStyle name="Comma 7 3 3 8" xfId="51958"/>
    <cellStyle name="Comma 7 3 3 8 2" xfId="51959"/>
    <cellStyle name="Comma 7 3 3 9" xfId="51960"/>
    <cellStyle name="Comma 7 3 4" xfId="9927"/>
    <cellStyle name="Comma 7 3 4 2" xfId="51961"/>
    <cellStyle name="Comma 7 3 4 2 2" xfId="51962"/>
    <cellStyle name="Comma 7 3 4 2 2 2" xfId="51963"/>
    <cellStyle name="Comma 7 3 4 2 2 3" xfId="51964"/>
    <cellStyle name="Comma 7 3 4 2 3" xfId="51965"/>
    <cellStyle name="Comma 7 3 4 2 3 2" xfId="51966"/>
    <cellStyle name="Comma 7 3 4 2 3 3" xfId="51967"/>
    <cellStyle name="Comma 7 3 4 2 4" xfId="51968"/>
    <cellStyle name="Comma 7 3 4 2 4 2" xfId="51969"/>
    <cellStyle name="Comma 7 3 4 2 5" xfId="51970"/>
    <cellStyle name="Comma 7 3 4 2 6" xfId="51971"/>
    <cellStyle name="Comma 7 3 4 3" xfId="51972"/>
    <cellStyle name="Comma 7 3 4 3 2" xfId="51973"/>
    <cellStyle name="Comma 7 3 4 3 2 2" xfId="51974"/>
    <cellStyle name="Comma 7 3 4 3 2 3" xfId="51975"/>
    <cellStyle name="Comma 7 3 4 3 3" xfId="51976"/>
    <cellStyle name="Comma 7 3 4 3 3 2" xfId="51977"/>
    <cellStyle name="Comma 7 3 4 3 3 3" xfId="51978"/>
    <cellStyle name="Comma 7 3 4 3 4" xfId="51979"/>
    <cellStyle name="Comma 7 3 4 3 4 2" xfId="51980"/>
    <cellStyle name="Comma 7 3 4 3 5" xfId="51981"/>
    <cellStyle name="Comma 7 3 4 3 6" xfId="51982"/>
    <cellStyle name="Comma 7 3 4 4" xfId="51983"/>
    <cellStyle name="Comma 7 3 4 4 2" xfId="51984"/>
    <cellStyle name="Comma 7 3 4 4 2 2" xfId="51985"/>
    <cellStyle name="Comma 7 3 4 4 2 3" xfId="51986"/>
    <cellStyle name="Comma 7 3 4 4 3" xfId="51987"/>
    <cellStyle name="Comma 7 3 4 4 3 2" xfId="51988"/>
    <cellStyle name="Comma 7 3 4 4 4" xfId="51989"/>
    <cellStyle name="Comma 7 3 4 4 5" xfId="51990"/>
    <cellStyle name="Comma 7 3 4 5" xfId="51991"/>
    <cellStyle name="Comma 7 3 4 5 2" xfId="51992"/>
    <cellStyle name="Comma 7 3 4 5 3" xfId="51993"/>
    <cellStyle name="Comma 7 3 4 6" xfId="51994"/>
    <cellStyle name="Comma 7 3 4 6 2" xfId="51995"/>
    <cellStyle name="Comma 7 3 4 6 3" xfId="51996"/>
    <cellStyle name="Comma 7 3 4 7" xfId="51997"/>
    <cellStyle name="Comma 7 3 4 7 2" xfId="51998"/>
    <cellStyle name="Comma 7 3 4 8" xfId="51999"/>
    <cellStyle name="Comma 7 3 4 9" xfId="52000"/>
    <cellStyle name="Comma 7 3 5" xfId="9928"/>
    <cellStyle name="Comma 7 3 5 2" xfId="52001"/>
    <cellStyle name="Comma 7 3 5 2 2" xfId="52002"/>
    <cellStyle name="Comma 7 3 5 2 2 2" xfId="52003"/>
    <cellStyle name="Comma 7 3 5 2 2 3" xfId="52004"/>
    <cellStyle name="Comma 7 3 5 2 3" xfId="52005"/>
    <cellStyle name="Comma 7 3 5 2 3 2" xfId="52006"/>
    <cellStyle name="Comma 7 3 5 2 3 3" xfId="52007"/>
    <cellStyle name="Comma 7 3 5 2 4" xfId="52008"/>
    <cellStyle name="Comma 7 3 5 2 4 2" xfId="52009"/>
    <cellStyle name="Comma 7 3 5 2 5" xfId="52010"/>
    <cellStyle name="Comma 7 3 5 2 6" xfId="52011"/>
    <cellStyle name="Comma 7 3 5 3" xfId="52012"/>
    <cellStyle name="Comma 7 3 5 3 2" xfId="52013"/>
    <cellStyle name="Comma 7 3 5 3 2 2" xfId="52014"/>
    <cellStyle name="Comma 7 3 5 3 2 3" xfId="52015"/>
    <cellStyle name="Comma 7 3 5 3 3" xfId="52016"/>
    <cellStyle name="Comma 7 3 5 3 3 2" xfId="52017"/>
    <cellStyle name="Comma 7 3 5 3 3 3" xfId="52018"/>
    <cellStyle name="Comma 7 3 5 3 4" xfId="52019"/>
    <cellStyle name="Comma 7 3 5 3 4 2" xfId="52020"/>
    <cellStyle name="Comma 7 3 5 3 5" xfId="52021"/>
    <cellStyle name="Comma 7 3 5 3 6" xfId="52022"/>
    <cellStyle name="Comma 7 3 5 4" xfId="52023"/>
    <cellStyle name="Comma 7 3 5 4 2" xfId="52024"/>
    <cellStyle name="Comma 7 3 5 4 2 2" xfId="52025"/>
    <cellStyle name="Comma 7 3 5 4 2 3" xfId="52026"/>
    <cellStyle name="Comma 7 3 5 4 3" xfId="52027"/>
    <cellStyle name="Comma 7 3 5 4 3 2" xfId="52028"/>
    <cellStyle name="Comma 7 3 5 4 4" xfId="52029"/>
    <cellStyle name="Comma 7 3 5 4 5" xfId="52030"/>
    <cellStyle name="Comma 7 3 5 5" xfId="52031"/>
    <cellStyle name="Comma 7 3 5 5 2" xfId="52032"/>
    <cellStyle name="Comma 7 3 5 5 3" xfId="52033"/>
    <cellStyle name="Comma 7 3 5 6" xfId="52034"/>
    <cellStyle name="Comma 7 3 5 6 2" xfId="52035"/>
    <cellStyle name="Comma 7 3 5 6 3" xfId="52036"/>
    <cellStyle name="Comma 7 3 5 7" xfId="52037"/>
    <cellStyle name="Comma 7 3 5 7 2" xfId="52038"/>
    <cellStyle name="Comma 7 3 5 8" xfId="52039"/>
    <cellStyle name="Comma 7 3 5 9" xfId="52040"/>
    <cellStyle name="Comma 7 3 6" xfId="14040"/>
    <cellStyle name="Comma 7 3 6 2" xfId="52041"/>
    <cellStyle name="Comma 7 3 6 2 2" xfId="52042"/>
    <cellStyle name="Comma 7 3 6 2 3" xfId="52043"/>
    <cellStyle name="Comma 7 3 6 3" xfId="52044"/>
    <cellStyle name="Comma 7 3 6 3 2" xfId="52045"/>
    <cellStyle name="Comma 7 3 6 3 3" xfId="52046"/>
    <cellStyle name="Comma 7 3 6 4" xfId="52047"/>
    <cellStyle name="Comma 7 3 6 4 2" xfId="52048"/>
    <cellStyle name="Comma 7 3 6 5" xfId="52049"/>
    <cellStyle name="Comma 7 3 6 6" xfId="52050"/>
    <cellStyle name="Comma 7 3 7" xfId="52051"/>
    <cellStyle name="Comma 7 3 7 2" xfId="52052"/>
    <cellStyle name="Comma 7 3 7 2 2" xfId="52053"/>
    <cellStyle name="Comma 7 3 7 2 3" xfId="52054"/>
    <cellStyle name="Comma 7 3 7 3" xfId="52055"/>
    <cellStyle name="Comma 7 3 7 3 2" xfId="52056"/>
    <cellStyle name="Comma 7 3 7 3 3" xfId="52057"/>
    <cellStyle name="Comma 7 3 7 4" xfId="52058"/>
    <cellStyle name="Comma 7 3 7 4 2" xfId="52059"/>
    <cellStyle name="Comma 7 3 7 5" xfId="52060"/>
    <cellStyle name="Comma 7 3 7 6" xfId="52061"/>
    <cellStyle name="Comma 7 3 8" xfId="52062"/>
    <cellStyle name="Comma 7 3 8 2" xfId="52063"/>
    <cellStyle name="Comma 7 3 8 2 2" xfId="52064"/>
    <cellStyle name="Comma 7 3 8 2 3" xfId="52065"/>
    <cellStyle name="Comma 7 3 8 3" xfId="52066"/>
    <cellStyle name="Comma 7 3 8 3 2" xfId="52067"/>
    <cellStyle name="Comma 7 3 8 4" xfId="52068"/>
    <cellStyle name="Comma 7 3 8 5" xfId="52069"/>
    <cellStyle name="Comma 7 3 9" xfId="52070"/>
    <cellStyle name="Comma 7 3 9 2" xfId="52071"/>
    <cellStyle name="Comma 7 3 9 3" xfId="52072"/>
    <cellStyle name="Comma 7 4" xfId="3915"/>
    <cellStyle name="Comma 7 4 10" xfId="52073"/>
    <cellStyle name="Comma 7 4 10 2" xfId="52074"/>
    <cellStyle name="Comma 7 4 11" xfId="52075"/>
    <cellStyle name="Comma 7 4 12" xfId="52076"/>
    <cellStyle name="Comma 7 4 2" xfId="3916"/>
    <cellStyle name="Comma 7 4 2 10" xfId="52077"/>
    <cellStyle name="Comma 7 4 2 2" xfId="9929"/>
    <cellStyle name="Comma 7 4 2 2 2" xfId="9930"/>
    <cellStyle name="Comma 7 4 2 2 2 2" xfId="52078"/>
    <cellStyle name="Comma 7 4 2 2 2 2 2" xfId="52079"/>
    <cellStyle name="Comma 7 4 2 2 2 2 3" xfId="52080"/>
    <cellStyle name="Comma 7 4 2 2 2 3" xfId="52081"/>
    <cellStyle name="Comma 7 4 2 2 2 3 2" xfId="52082"/>
    <cellStyle name="Comma 7 4 2 2 2 3 3" xfId="52083"/>
    <cellStyle name="Comma 7 4 2 2 2 4" xfId="52084"/>
    <cellStyle name="Comma 7 4 2 2 2 4 2" xfId="52085"/>
    <cellStyle name="Comma 7 4 2 2 2 5" xfId="52086"/>
    <cellStyle name="Comma 7 4 2 2 2 6" xfId="52087"/>
    <cellStyle name="Comma 7 4 2 2 3" xfId="52088"/>
    <cellStyle name="Comma 7 4 2 2 3 2" xfId="52089"/>
    <cellStyle name="Comma 7 4 2 2 3 2 2" xfId="52090"/>
    <cellStyle name="Comma 7 4 2 2 3 2 3" xfId="52091"/>
    <cellStyle name="Comma 7 4 2 2 3 3" xfId="52092"/>
    <cellStyle name="Comma 7 4 2 2 3 3 2" xfId="52093"/>
    <cellStyle name="Comma 7 4 2 2 3 3 3" xfId="52094"/>
    <cellStyle name="Comma 7 4 2 2 3 4" xfId="52095"/>
    <cellStyle name="Comma 7 4 2 2 3 4 2" xfId="52096"/>
    <cellStyle name="Comma 7 4 2 2 3 5" xfId="52097"/>
    <cellStyle name="Comma 7 4 2 2 3 6" xfId="52098"/>
    <cellStyle name="Comma 7 4 2 2 4" xfId="52099"/>
    <cellStyle name="Comma 7 4 2 2 4 2" xfId="52100"/>
    <cellStyle name="Comma 7 4 2 2 4 2 2" xfId="52101"/>
    <cellStyle name="Comma 7 4 2 2 4 2 3" xfId="52102"/>
    <cellStyle name="Comma 7 4 2 2 4 3" xfId="52103"/>
    <cellStyle name="Comma 7 4 2 2 4 3 2" xfId="52104"/>
    <cellStyle name="Comma 7 4 2 2 4 4" xfId="52105"/>
    <cellStyle name="Comma 7 4 2 2 4 5" xfId="52106"/>
    <cellStyle name="Comma 7 4 2 2 5" xfId="52107"/>
    <cellStyle name="Comma 7 4 2 2 5 2" xfId="52108"/>
    <cellStyle name="Comma 7 4 2 2 5 3" xfId="52109"/>
    <cellStyle name="Comma 7 4 2 2 6" xfId="52110"/>
    <cellStyle name="Comma 7 4 2 2 6 2" xfId="52111"/>
    <cellStyle name="Comma 7 4 2 2 6 3" xfId="52112"/>
    <cellStyle name="Comma 7 4 2 2 7" xfId="52113"/>
    <cellStyle name="Comma 7 4 2 2 7 2" xfId="52114"/>
    <cellStyle name="Comma 7 4 2 2 8" xfId="52115"/>
    <cellStyle name="Comma 7 4 2 2 9" xfId="52116"/>
    <cellStyle name="Comma 7 4 2 3" xfId="9931"/>
    <cellStyle name="Comma 7 4 2 3 2" xfId="52117"/>
    <cellStyle name="Comma 7 4 2 3 2 2" xfId="52118"/>
    <cellStyle name="Comma 7 4 2 3 2 3" xfId="52119"/>
    <cellStyle name="Comma 7 4 2 3 3" xfId="52120"/>
    <cellStyle name="Comma 7 4 2 3 3 2" xfId="52121"/>
    <cellStyle name="Comma 7 4 2 3 3 3" xfId="52122"/>
    <cellStyle name="Comma 7 4 2 3 4" xfId="52123"/>
    <cellStyle name="Comma 7 4 2 3 4 2" xfId="52124"/>
    <cellStyle name="Comma 7 4 2 3 5" xfId="52125"/>
    <cellStyle name="Comma 7 4 2 3 6" xfId="52126"/>
    <cellStyle name="Comma 7 4 2 4" xfId="9932"/>
    <cellStyle name="Comma 7 4 2 4 2" xfId="52127"/>
    <cellStyle name="Comma 7 4 2 4 2 2" xfId="52128"/>
    <cellStyle name="Comma 7 4 2 4 2 3" xfId="52129"/>
    <cellStyle name="Comma 7 4 2 4 3" xfId="52130"/>
    <cellStyle name="Comma 7 4 2 4 3 2" xfId="52131"/>
    <cellStyle name="Comma 7 4 2 4 3 3" xfId="52132"/>
    <cellStyle name="Comma 7 4 2 4 4" xfId="52133"/>
    <cellStyle name="Comma 7 4 2 4 4 2" xfId="52134"/>
    <cellStyle name="Comma 7 4 2 4 5" xfId="52135"/>
    <cellStyle name="Comma 7 4 2 4 6" xfId="52136"/>
    <cellStyle name="Comma 7 4 2 5" xfId="52137"/>
    <cellStyle name="Comma 7 4 2 5 2" xfId="52138"/>
    <cellStyle name="Comma 7 4 2 5 2 2" xfId="52139"/>
    <cellStyle name="Comma 7 4 2 5 2 3" xfId="52140"/>
    <cellStyle name="Comma 7 4 2 5 3" xfId="52141"/>
    <cellStyle name="Comma 7 4 2 5 3 2" xfId="52142"/>
    <cellStyle name="Comma 7 4 2 5 4" xfId="52143"/>
    <cellStyle name="Comma 7 4 2 5 5" xfId="52144"/>
    <cellStyle name="Comma 7 4 2 6" xfId="52145"/>
    <cellStyle name="Comma 7 4 2 6 2" xfId="52146"/>
    <cellStyle name="Comma 7 4 2 6 3" xfId="52147"/>
    <cellStyle name="Comma 7 4 2 7" xfId="52148"/>
    <cellStyle name="Comma 7 4 2 7 2" xfId="52149"/>
    <cellStyle name="Comma 7 4 2 7 3" xfId="52150"/>
    <cellStyle name="Comma 7 4 2 8" xfId="52151"/>
    <cellStyle name="Comma 7 4 2 8 2" xfId="52152"/>
    <cellStyle name="Comma 7 4 2 9" xfId="52153"/>
    <cellStyle name="Comma 7 4 3" xfId="9933"/>
    <cellStyle name="Comma 7 4 3 2" xfId="9934"/>
    <cellStyle name="Comma 7 4 3 2 2" xfId="52154"/>
    <cellStyle name="Comma 7 4 3 2 2 2" xfId="52155"/>
    <cellStyle name="Comma 7 4 3 2 2 3" xfId="52156"/>
    <cellStyle name="Comma 7 4 3 2 3" xfId="52157"/>
    <cellStyle name="Comma 7 4 3 2 3 2" xfId="52158"/>
    <cellStyle name="Comma 7 4 3 2 3 3" xfId="52159"/>
    <cellStyle name="Comma 7 4 3 2 4" xfId="52160"/>
    <cellStyle name="Comma 7 4 3 2 4 2" xfId="52161"/>
    <cellStyle name="Comma 7 4 3 2 5" xfId="52162"/>
    <cellStyle name="Comma 7 4 3 2 6" xfId="52163"/>
    <cellStyle name="Comma 7 4 3 3" xfId="52164"/>
    <cellStyle name="Comma 7 4 3 3 2" xfId="52165"/>
    <cellStyle name="Comma 7 4 3 3 2 2" xfId="52166"/>
    <cellStyle name="Comma 7 4 3 3 2 3" xfId="52167"/>
    <cellStyle name="Comma 7 4 3 3 3" xfId="52168"/>
    <cellStyle name="Comma 7 4 3 3 3 2" xfId="52169"/>
    <cellStyle name="Comma 7 4 3 3 3 3" xfId="52170"/>
    <cellStyle name="Comma 7 4 3 3 4" xfId="52171"/>
    <cellStyle name="Comma 7 4 3 3 4 2" xfId="52172"/>
    <cellStyle name="Comma 7 4 3 3 5" xfId="52173"/>
    <cellStyle name="Comma 7 4 3 3 6" xfId="52174"/>
    <cellStyle name="Comma 7 4 3 4" xfId="52175"/>
    <cellStyle name="Comma 7 4 3 4 2" xfId="52176"/>
    <cellStyle name="Comma 7 4 3 4 2 2" xfId="52177"/>
    <cellStyle name="Comma 7 4 3 4 2 3" xfId="52178"/>
    <cellStyle name="Comma 7 4 3 4 3" xfId="52179"/>
    <cellStyle name="Comma 7 4 3 4 3 2" xfId="52180"/>
    <cellStyle name="Comma 7 4 3 4 4" xfId="52181"/>
    <cellStyle name="Comma 7 4 3 4 5" xfId="52182"/>
    <cellStyle name="Comma 7 4 3 5" xfId="52183"/>
    <cellStyle name="Comma 7 4 3 5 2" xfId="52184"/>
    <cellStyle name="Comma 7 4 3 5 3" xfId="52185"/>
    <cellStyle name="Comma 7 4 3 6" xfId="52186"/>
    <cellStyle name="Comma 7 4 3 6 2" xfId="52187"/>
    <cellStyle name="Comma 7 4 3 6 3" xfId="52188"/>
    <cellStyle name="Comma 7 4 3 7" xfId="52189"/>
    <cellStyle name="Comma 7 4 3 7 2" xfId="52190"/>
    <cellStyle name="Comma 7 4 3 8" xfId="52191"/>
    <cellStyle name="Comma 7 4 3 9" xfId="52192"/>
    <cellStyle name="Comma 7 4 4" xfId="9935"/>
    <cellStyle name="Comma 7 4 4 2" xfId="52193"/>
    <cellStyle name="Comma 7 4 4 2 2" xfId="52194"/>
    <cellStyle name="Comma 7 4 4 2 2 2" xfId="52195"/>
    <cellStyle name="Comma 7 4 4 2 2 3" xfId="52196"/>
    <cellStyle name="Comma 7 4 4 2 3" xfId="52197"/>
    <cellStyle name="Comma 7 4 4 2 3 2" xfId="52198"/>
    <cellStyle name="Comma 7 4 4 2 3 3" xfId="52199"/>
    <cellStyle name="Comma 7 4 4 2 4" xfId="52200"/>
    <cellStyle name="Comma 7 4 4 2 4 2" xfId="52201"/>
    <cellStyle name="Comma 7 4 4 2 5" xfId="52202"/>
    <cellStyle name="Comma 7 4 4 2 6" xfId="52203"/>
    <cellStyle name="Comma 7 4 4 3" xfId="52204"/>
    <cellStyle name="Comma 7 4 4 3 2" xfId="52205"/>
    <cellStyle name="Comma 7 4 4 3 2 2" xfId="52206"/>
    <cellStyle name="Comma 7 4 4 3 2 3" xfId="52207"/>
    <cellStyle name="Comma 7 4 4 3 3" xfId="52208"/>
    <cellStyle name="Comma 7 4 4 3 3 2" xfId="52209"/>
    <cellStyle name="Comma 7 4 4 3 3 3" xfId="52210"/>
    <cellStyle name="Comma 7 4 4 3 4" xfId="52211"/>
    <cellStyle name="Comma 7 4 4 3 4 2" xfId="52212"/>
    <cellStyle name="Comma 7 4 4 3 5" xfId="52213"/>
    <cellStyle name="Comma 7 4 4 3 6" xfId="52214"/>
    <cellStyle name="Comma 7 4 4 4" xfId="52215"/>
    <cellStyle name="Comma 7 4 4 4 2" xfId="52216"/>
    <cellStyle name="Comma 7 4 4 4 2 2" xfId="52217"/>
    <cellStyle name="Comma 7 4 4 4 2 3" xfId="52218"/>
    <cellStyle name="Comma 7 4 4 4 3" xfId="52219"/>
    <cellStyle name="Comma 7 4 4 4 3 2" xfId="52220"/>
    <cellStyle name="Comma 7 4 4 4 4" xfId="52221"/>
    <cellStyle name="Comma 7 4 4 4 5" xfId="52222"/>
    <cellStyle name="Comma 7 4 4 5" xfId="52223"/>
    <cellStyle name="Comma 7 4 4 5 2" xfId="52224"/>
    <cellStyle name="Comma 7 4 4 5 3" xfId="52225"/>
    <cellStyle name="Comma 7 4 4 6" xfId="52226"/>
    <cellStyle name="Comma 7 4 4 6 2" xfId="52227"/>
    <cellStyle name="Comma 7 4 4 6 3" xfId="52228"/>
    <cellStyle name="Comma 7 4 4 7" xfId="52229"/>
    <cellStyle name="Comma 7 4 4 7 2" xfId="52230"/>
    <cellStyle name="Comma 7 4 4 8" xfId="52231"/>
    <cellStyle name="Comma 7 4 4 9" xfId="52232"/>
    <cellStyle name="Comma 7 4 5" xfId="9936"/>
    <cellStyle name="Comma 7 4 5 2" xfId="52233"/>
    <cellStyle name="Comma 7 4 5 2 2" xfId="52234"/>
    <cellStyle name="Comma 7 4 5 2 3" xfId="52235"/>
    <cellStyle name="Comma 7 4 5 3" xfId="52236"/>
    <cellStyle name="Comma 7 4 5 3 2" xfId="52237"/>
    <cellStyle name="Comma 7 4 5 3 3" xfId="52238"/>
    <cellStyle name="Comma 7 4 5 4" xfId="52239"/>
    <cellStyle name="Comma 7 4 5 4 2" xfId="52240"/>
    <cellStyle name="Comma 7 4 5 5" xfId="52241"/>
    <cellStyle name="Comma 7 4 5 6" xfId="52242"/>
    <cellStyle name="Comma 7 4 6" xfId="52243"/>
    <cellStyle name="Comma 7 4 6 2" xfId="52244"/>
    <cellStyle name="Comma 7 4 6 2 2" xfId="52245"/>
    <cellStyle name="Comma 7 4 6 2 3" xfId="52246"/>
    <cellStyle name="Comma 7 4 6 3" xfId="52247"/>
    <cellStyle name="Comma 7 4 6 3 2" xfId="52248"/>
    <cellStyle name="Comma 7 4 6 3 3" xfId="52249"/>
    <cellStyle name="Comma 7 4 6 4" xfId="52250"/>
    <cellStyle name="Comma 7 4 6 4 2" xfId="52251"/>
    <cellStyle name="Comma 7 4 6 5" xfId="52252"/>
    <cellStyle name="Comma 7 4 6 6" xfId="52253"/>
    <cellStyle name="Comma 7 4 7" xfId="52254"/>
    <cellStyle name="Comma 7 4 7 2" xfId="52255"/>
    <cellStyle name="Comma 7 4 7 2 2" xfId="52256"/>
    <cellStyle name="Comma 7 4 7 2 3" xfId="52257"/>
    <cellStyle name="Comma 7 4 7 3" xfId="52258"/>
    <cellStyle name="Comma 7 4 7 3 2" xfId="52259"/>
    <cellStyle name="Comma 7 4 7 4" xfId="52260"/>
    <cellStyle name="Comma 7 4 7 5" xfId="52261"/>
    <cellStyle name="Comma 7 4 8" xfId="52262"/>
    <cellStyle name="Comma 7 4 8 2" xfId="52263"/>
    <cellStyle name="Comma 7 4 8 3" xfId="52264"/>
    <cellStyle name="Comma 7 4 9" xfId="52265"/>
    <cellStyle name="Comma 7 4 9 2" xfId="52266"/>
    <cellStyle name="Comma 7 4 9 3" xfId="52267"/>
    <cellStyle name="Comma 7 5" xfId="3917"/>
    <cellStyle name="Comma 7 5 10" xfId="52268"/>
    <cellStyle name="Comma 7 5 2" xfId="3918"/>
    <cellStyle name="Comma 7 5 2 2" xfId="9937"/>
    <cellStyle name="Comma 7 5 2 2 2" xfId="9938"/>
    <cellStyle name="Comma 7 5 2 2 2 2" xfId="52269"/>
    <cellStyle name="Comma 7 5 2 2 2 3" xfId="52270"/>
    <cellStyle name="Comma 7 5 2 2 3" xfId="52271"/>
    <cellStyle name="Comma 7 5 2 2 3 2" xfId="52272"/>
    <cellStyle name="Comma 7 5 2 2 3 3" xfId="52273"/>
    <cellStyle name="Comma 7 5 2 2 4" xfId="52274"/>
    <cellStyle name="Comma 7 5 2 2 4 2" xfId="52275"/>
    <cellStyle name="Comma 7 5 2 2 5" xfId="52276"/>
    <cellStyle name="Comma 7 5 2 2 6" xfId="52277"/>
    <cellStyle name="Comma 7 5 2 3" xfId="9939"/>
    <cellStyle name="Comma 7 5 2 3 2" xfId="52278"/>
    <cellStyle name="Comma 7 5 2 3 2 2" xfId="52279"/>
    <cellStyle name="Comma 7 5 2 3 2 3" xfId="52280"/>
    <cellStyle name="Comma 7 5 2 3 3" xfId="52281"/>
    <cellStyle name="Comma 7 5 2 3 3 2" xfId="52282"/>
    <cellStyle name="Comma 7 5 2 3 3 3" xfId="52283"/>
    <cellStyle name="Comma 7 5 2 3 4" xfId="52284"/>
    <cellStyle name="Comma 7 5 2 3 4 2" xfId="52285"/>
    <cellStyle name="Comma 7 5 2 3 5" xfId="52286"/>
    <cellStyle name="Comma 7 5 2 3 6" xfId="52287"/>
    <cellStyle name="Comma 7 5 2 4" xfId="9940"/>
    <cellStyle name="Comma 7 5 2 4 2" xfId="52288"/>
    <cellStyle name="Comma 7 5 2 4 2 2" xfId="52289"/>
    <cellStyle name="Comma 7 5 2 4 2 3" xfId="52290"/>
    <cellStyle name="Comma 7 5 2 4 3" xfId="52291"/>
    <cellStyle name="Comma 7 5 2 4 3 2" xfId="52292"/>
    <cellStyle name="Comma 7 5 2 4 4" xfId="52293"/>
    <cellStyle name="Comma 7 5 2 4 5" xfId="52294"/>
    <cellStyle name="Comma 7 5 2 5" xfId="52295"/>
    <cellStyle name="Comma 7 5 2 5 2" xfId="52296"/>
    <cellStyle name="Comma 7 5 2 5 3" xfId="52297"/>
    <cellStyle name="Comma 7 5 2 6" xfId="52298"/>
    <cellStyle name="Comma 7 5 2 6 2" xfId="52299"/>
    <cellStyle name="Comma 7 5 2 6 3" xfId="52300"/>
    <cellStyle name="Comma 7 5 2 7" xfId="52301"/>
    <cellStyle name="Comma 7 5 2 7 2" xfId="52302"/>
    <cellStyle name="Comma 7 5 2 8" xfId="52303"/>
    <cellStyle name="Comma 7 5 2 9" xfId="52304"/>
    <cellStyle name="Comma 7 5 3" xfId="9941"/>
    <cellStyle name="Comma 7 5 3 2" xfId="9942"/>
    <cellStyle name="Comma 7 5 3 2 2" xfId="52305"/>
    <cellStyle name="Comma 7 5 3 2 3" xfId="52306"/>
    <cellStyle name="Comma 7 5 3 3" xfId="52307"/>
    <cellStyle name="Comma 7 5 3 3 2" xfId="52308"/>
    <cellStyle name="Comma 7 5 3 3 3" xfId="52309"/>
    <cellStyle name="Comma 7 5 3 4" xfId="52310"/>
    <cellStyle name="Comma 7 5 3 4 2" xfId="52311"/>
    <cellStyle name="Comma 7 5 3 5" xfId="52312"/>
    <cellStyle name="Comma 7 5 3 6" xfId="52313"/>
    <cellStyle name="Comma 7 5 4" xfId="9943"/>
    <cellStyle name="Comma 7 5 4 2" xfId="52314"/>
    <cellStyle name="Comma 7 5 4 2 2" xfId="52315"/>
    <cellStyle name="Comma 7 5 4 2 3" xfId="52316"/>
    <cellStyle name="Comma 7 5 4 3" xfId="52317"/>
    <cellStyle name="Comma 7 5 4 3 2" xfId="52318"/>
    <cellStyle name="Comma 7 5 4 3 3" xfId="52319"/>
    <cellStyle name="Comma 7 5 4 4" xfId="52320"/>
    <cellStyle name="Comma 7 5 4 4 2" xfId="52321"/>
    <cellStyle name="Comma 7 5 4 5" xfId="52322"/>
    <cellStyle name="Comma 7 5 4 6" xfId="52323"/>
    <cellStyle name="Comma 7 5 5" xfId="9944"/>
    <cellStyle name="Comma 7 5 5 2" xfId="52324"/>
    <cellStyle name="Comma 7 5 5 2 2" xfId="52325"/>
    <cellStyle name="Comma 7 5 5 2 3" xfId="52326"/>
    <cellStyle name="Comma 7 5 5 3" xfId="52327"/>
    <cellStyle name="Comma 7 5 5 3 2" xfId="52328"/>
    <cellStyle name="Comma 7 5 5 4" xfId="52329"/>
    <cellStyle name="Comma 7 5 5 5" xfId="52330"/>
    <cellStyle name="Comma 7 5 6" xfId="52331"/>
    <cellStyle name="Comma 7 5 6 2" xfId="52332"/>
    <cellStyle name="Comma 7 5 6 3" xfId="52333"/>
    <cellStyle name="Comma 7 5 7" xfId="52334"/>
    <cellStyle name="Comma 7 5 7 2" xfId="52335"/>
    <cellStyle name="Comma 7 5 7 3" xfId="52336"/>
    <cellStyle name="Comma 7 5 8" xfId="52337"/>
    <cellStyle name="Comma 7 5 8 2" xfId="52338"/>
    <cellStyle name="Comma 7 5 9" xfId="52339"/>
    <cellStyle name="Comma 7 6" xfId="3919"/>
    <cellStyle name="Comma 7 6 2" xfId="3920"/>
    <cellStyle name="Comma 7 6 2 2" xfId="9945"/>
    <cellStyle name="Comma 7 6 2 2 2" xfId="9946"/>
    <cellStyle name="Comma 7 6 2 2 3" xfId="52340"/>
    <cellStyle name="Comma 7 6 2 3" xfId="9947"/>
    <cellStyle name="Comma 7 6 2 3 2" xfId="52341"/>
    <cellStyle name="Comma 7 6 2 3 3" xfId="52342"/>
    <cellStyle name="Comma 7 6 2 4" xfId="9948"/>
    <cellStyle name="Comma 7 6 2 4 2" xfId="52343"/>
    <cellStyle name="Comma 7 6 2 5" xfId="52344"/>
    <cellStyle name="Comma 7 6 2 6" xfId="52345"/>
    <cellStyle name="Comma 7 6 3" xfId="9949"/>
    <cellStyle name="Comma 7 6 3 2" xfId="9950"/>
    <cellStyle name="Comma 7 6 3 2 2" xfId="52346"/>
    <cellStyle name="Comma 7 6 3 2 3" xfId="52347"/>
    <cellStyle name="Comma 7 6 3 3" xfId="52348"/>
    <cellStyle name="Comma 7 6 3 3 2" xfId="52349"/>
    <cellStyle name="Comma 7 6 3 3 3" xfId="52350"/>
    <cellStyle name="Comma 7 6 3 4" xfId="52351"/>
    <cellStyle name="Comma 7 6 3 4 2" xfId="52352"/>
    <cellStyle name="Comma 7 6 3 5" xfId="52353"/>
    <cellStyle name="Comma 7 6 3 6" xfId="52354"/>
    <cellStyle name="Comma 7 6 4" xfId="9951"/>
    <cellStyle name="Comma 7 6 4 2" xfId="52355"/>
    <cellStyle name="Comma 7 6 4 2 2" xfId="52356"/>
    <cellStyle name="Comma 7 6 4 2 3" xfId="52357"/>
    <cellStyle name="Comma 7 6 4 3" xfId="52358"/>
    <cellStyle name="Comma 7 6 4 3 2" xfId="52359"/>
    <cellStyle name="Comma 7 6 4 4" xfId="52360"/>
    <cellStyle name="Comma 7 6 4 5" xfId="52361"/>
    <cellStyle name="Comma 7 6 5" xfId="9952"/>
    <cellStyle name="Comma 7 6 5 2" xfId="52362"/>
    <cellStyle name="Comma 7 6 5 3" xfId="52363"/>
    <cellStyle name="Comma 7 6 6" xfId="52364"/>
    <cellStyle name="Comma 7 6 6 2" xfId="52365"/>
    <cellStyle name="Comma 7 6 6 3" xfId="52366"/>
    <cellStyle name="Comma 7 6 7" xfId="52367"/>
    <cellStyle name="Comma 7 6 7 2" xfId="52368"/>
    <cellStyle name="Comma 7 6 8" xfId="52369"/>
    <cellStyle name="Comma 7 6 9" xfId="52370"/>
    <cellStyle name="Comma 7 7" xfId="3921"/>
    <cellStyle name="Comma 7 7 2" xfId="9953"/>
    <cellStyle name="Comma 7 7 2 2" xfId="9954"/>
    <cellStyle name="Comma 7 7 2 2 2" xfId="52371"/>
    <cellStyle name="Comma 7 7 2 2 3" xfId="52372"/>
    <cellStyle name="Comma 7 7 2 3" xfId="52373"/>
    <cellStyle name="Comma 7 7 2 3 2" xfId="52374"/>
    <cellStyle name="Comma 7 7 2 3 3" xfId="52375"/>
    <cellStyle name="Comma 7 7 2 4" xfId="52376"/>
    <cellStyle name="Comma 7 7 2 4 2" xfId="52377"/>
    <cellStyle name="Comma 7 7 2 5" xfId="52378"/>
    <cellStyle name="Comma 7 7 2 6" xfId="52379"/>
    <cellStyle name="Comma 7 7 3" xfId="9955"/>
    <cellStyle name="Comma 7 7 3 2" xfId="52380"/>
    <cellStyle name="Comma 7 7 3 2 2" xfId="52381"/>
    <cellStyle name="Comma 7 7 3 2 3" xfId="52382"/>
    <cellStyle name="Comma 7 7 3 3" xfId="52383"/>
    <cellStyle name="Comma 7 7 3 3 2" xfId="52384"/>
    <cellStyle name="Comma 7 7 3 3 3" xfId="52385"/>
    <cellStyle name="Comma 7 7 3 4" xfId="52386"/>
    <cellStyle name="Comma 7 7 3 4 2" xfId="52387"/>
    <cellStyle name="Comma 7 7 3 5" xfId="52388"/>
    <cellStyle name="Comma 7 7 3 6" xfId="52389"/>
    <cellStyle name="Comma 7 7 4" xfId="9956"/>
    <cellStyle name="Comma 7 7 4 2" xfId="52390"/>
    <cellStyle name="Comma 7 7 4 2 2" xfId="52391"/>
    <cellStyle name="Comma 7 7 4 2 3" xfId="52392"/>
    <cellStyle name="Comma 7 7 4 3" xfId="52393"/>
    <cellStyle name="Comma 7 7 4 3 2" xfId="52394"/>
    <cellStyle name="Comma 7 7 4 4" xfId="52395"/>
    <cellStyle name="Comma 7 7 4 5" xfId="52396"/>
    <cellStyle name="Comma 7 7 5" xfId="52397"/>
    <cellStyle name="Comma 7 7 5 2" xfId="52398"/>
    <cellStyle name="Comma 7 7 5 3" xfId="52399"/>
    <cellStyle name="Comma 7 7 6" xfId="52400"/>
    <cellStyle name="Comma 7 7 6 2" xfId="52401"/>
    <cellStyle name="Comma 7 7 6 3" xfId="52402"/>
    <cellStyle name="Comma 7 7 7" xfId="52403"/>
    <cellStyle name="Comma 7 7 7 2" xfId="52404"/>
    <cellStyle name="Comma 7 7 8" xfId="52405"/>
    <cellStyle name="Comma 7 7 9" xfId="52406"/>
    <cellStyle name="Comma 7 8" xfId="3922"/>
    <cellStyle name="Comma 7 8 2" xfId="14612"/>
    <cellStyle name="Comma 7 8 2 2" xfId="52407"/>
    <cellStyle name="Comma 7 8 2 3" xfId="52408"/>
    <cellStyle name="Comma 7 8 3" xfId="14613"/>
    <cellStyle name="Comma 7 8 3 2" xfId="52409"/>
    <cellStyle name="Comma 7 8 3 3" xfId="52410"/>
    <cellStyle name="Comma 7 8 4" xfId="52411"/>
    <cellStyle name="Comma 7 8 4 2" xfId="52412"/>
    <cellStyle name="Comma 7 8 5" xfId="52413"/>
    <cellStyle name="Comma 7 8 6" xfId="52414"/>
    <cellStyle name="Comma 7 9" xfId="14614"/>
    <cellStyle name="Comma 7 9 2" xfId="52415"/>
    <cellStyle name="Comma 7 9 2 2" xfId="52416"/>
    <cellStyle name="Comma 7 9 2 3" xfId="52417"/>
    <cellStyle name="Comma 7 9 3" xfId="52418"/>
    <cellStyle name="Comma 7 9 3 2" xfId="52419"/>
    <cellStyle name="Comma 7 9 3 3" xfId="52420"/>
    <cellStyle name="Comma 7 9 4" xfId="52421"/>
    <cellStyle name="Comma 7 9 4 2" xfId="52422"/>
    <cellStyle name="Comma 7 9 5" xfId="52423"/>
    <cellStyle name="Comma 7 9 6" xfId="52424"/>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425"/>
    <cellStyle name="Comma 8 10 2" xfId="52426"/>
    <cellStyle name="Comma 8 10 2 2" xfId="52427"/>
    <cellStyle name="Comma 8 10 2 3" xfId="52428"/>
    <cellStyle name="Comma 8 10 3" xfId="52429"/>
    <cellStyle name="Comma 8 10 3 2" xfId="52430"/>
    <cellStyle name="Comma 8 10 4" xfId="52431"/>
    <cellStyle name="Comma 8 10 5" xfId="52432"/>
    <cellStyle name="Comma 8 11" xfId="52433"/>
    <cellStyle name="Comma 8 11 2" xfId="52434"/>
    <cellStyle name="Comma 8 11 3" xfId="52435"/>
    <cellStyle name="Comma 8 12" xfId="52436"/>
    <cellStyle name="Comma 8 12 2" xfId="52437"/>
    <cellStyle name="Comma 8 12 3" xfId="52438"/>
    <cellStyle name="Comma 8 13" xfId="52439"/>
    <cellStyle name="Comma 8 13 2" xfId="52440"/>
    <cellStyle name="Comma 8 14" xfId="52441"/>
    <cellStyle name="Comma 8 15" xfId="52442"/>
    <cellStyle name="Comma 8 16" xfId="52443"/>
    <cellStyle name="Comma 8 2" xfId="3939"/>
    <cellStyle name="Comma 8 2 10" xfId="52444"/>
    <cellStyle name="Comma 8 2 10 2" xfId="52445"/>
    <cellStyle name="Comma 8 2 10 3" xfId="52446"/>
    <cellStyle name="Comma 8 2 11" xfId="52447"/>
    <cellStyle name="Comma 8 2 11 2" xfId="52448"/>
    <cellStyle name="Comma 8 2 11 3" xfId="52449"/>
    <cellStyle name="Comma 8 2 12" xfId="52450"/>
    <cellStyle name="Comma 8 2 12 2" xfId="52451"/>
    <cellStyle name="Comma 8 2 13" xfId="52452"/>
    <cellStyle name="Comma 8 2 14" xfId="52453"/>
    <cellStyle name="Comma 8 2 15" xfId="52454"/>
    <cellStyle name="Comma 8 2 2" xfId="3940"/>
    <cellStyle name="Comma 8 2 2 10" xfId="52455"/>
    <cellStyle name="Comma 8 2 2 10 2" xfId="52456"/>
    <cellStyle name="Comma 8 2 2 10 3" xfId="52457"/>
    <cellStyle name="Comma 8 2 2 11" xfId="52458"/>
    <cellStyle name="Comma 8 2 2 11 2" xfId="52459"/>
    <cellStyle name="Comma 8 2 2 12" xfId="52460"/>
    <cellStyle name="Comma 8 2 2 13" xfId="52461"/>
    <cellStyle name="Comma 8 2 2 14" xfId="52462"/>
    <cellStyle name="Comma 8 2 2 2" xfId="9957"/>
    <cellStyle name="Comma 8 2 2 2 10" xfId="52463"/>
    <cellStyle name="Comma 8 2 2 2 10 2" xfId="52464"/>
    <cellStyle name="Comma 8 2 2 2 11" xfId="52465"/>
    <cellStyle name="Comma 8 2 2 2 12" xfId="52466"/>
    <cellStyle name="Comma 8 2 2 2 13" xfId="52467"/>
    <cellStyle name="Comma 8 2 2 2 2" xfId="9958"/>
    <cellStyle name="Comma 8 2 2 2 2 10" xfId="52468"/>
    <cellStyle name="Comma 8 2 2 2 2 2" xfId="52469"/>
    <cellStyle name="Comma 8 2 2 2 2 2 2" xfId="52470"/>
    <cellStyle name="Comma 8 2 2 2 2 2 2 2" xfId="52471"/>
    <cellStyle name="Comma 8 2 2 2 2 2 2 2 2" xfId="52472"/>
    <cellStyle name="Comma 8 2 2 2 2 2 2 2 3" xfId="52473"/>
    <cellStyle name="Comma 8 2 2 2 2 2 2 3" xfId="52474"/>
    <cellStyle name="Comma 8 2 2 2 2 2 2 3 2" xfId="52475"/>
    <cellStyle name="Comma 8 2 2 2 2 2 2 3 3" xfId="52476"/>
    <cellStyle name="Comma 8 2 2 2 2 2 2 4" xfId="52477"/>
    <cellStyle name="Comma 8 2 2 2 2 2 2 4 2" xfId="52478"/>
    <cellStyle name="Comma 8 2 2 2 2 2 2 5" xfId="52479"/>
    <cellStyle name="Comma 8 2 2 2 2 2 2 6" xfId="52480"/>
    <cellStyle name="Comma 8 2 2 2 2 2 3" xfId="52481"/>
    <cellStyle name="Comma 8 2 2 2 2 2 3 2" xfId="52482"/>
    <cellStyle name="Comma 8 2 2 2 2 2 3 2 2" xfId="52483"/>
    <cellStyle name="Comma 8 2 2 2 2 2 3 2 3" xfId="52484"/>
    <cellStyle name="Comma 8 2 2 2 2 2 3 3" xfId="52485"/>
    <cellStyle name="Comma 8 2 2 2 2 2 3 3 2" xfId="52486"/>
    <cellStyle name="Comma 8 2 2 2 2 2 3 3 3" xfId="52487"/>
    <cellStyle name="Comma 8 2 2 2 2 2 3 4" xfId="52488"/>
    <cellStyle name="Comma 8 2 2 2 2 2 3 4 2" xfId="52489"/>
    <cellStyle name="Comma 8 2 2 2 2 2 3 5" xfId="52490"/>
    <cellStyle name="Comma 8 2 2 2 2 2 3 6" xfId="52491"/>
    <cellStyle name="Comma 8 2 2 2 2 2 4" xfId="52492"/>
    <cellStyle name="Comma 8 2 2 2 2 2 4 2" xfId="52493"/>
    <cellStyle name="Comma 8 2 2 2 2 2 4 2 2" xfId="52494"/>
    <cellStyle name="Comma 8 2 2 2 2 2 4 2 3" xfId="52495"/>
    <cellStyle name="Comma 8 2 2 2 2 2 4 3" xfId="52496"/>
    <cellStyle name="Comma 8 2 2 2 2 2 4 3 2" xfId="52497"/>
    <cellStyle name="Comma 8 2 2 2 2 2 4 4" xfId="52498"/>
    <cellStyle name="Comma 8 2 2 2 2 2 4 5" xfId="52499"/>
    <cellStyle name="Comma 8 2 2 2 2 2 5" xfId="52500"/>
    <cellStyle name="Comma 8 2 2 2 2 2 5 2" xfId="52501"/>
    <cellStyle name="Comma 8 2 2 2 2 2 5 3" xfId="52502"/>
    <cellStyle name="Comma 8 2 2 2 2 2 6" xfId="52503"/>
    <cellStyle name="Comma 8 2 2 2 2 2 6 2" xfId="52504"/>
    <cellStyle name="Comma 8 2 2 2 2 2 6 3" xfId="52505"/>
    <cellStyle name="Comma 8 2 2 2 2 2 7" xfId="52506"/>
    <cellStyle name="Comma 8 2 2 2 2 2 7 2" xfId="52507"/>
    <cellStyle name="Comma 8 2 2 2 2 2 8" xfId="52508"/>
    <cellStyle name="Comma 8 2 2 2 2 2 9" xfId="52509"/>
    <cellStyle name="Comma 8 2 2 2 2 3" xfId="52510"/>
    <cellStyle name="Comma 8 2 2 2 2 3 2" xfId="52511"/>
    <cellStyle name="Comma 8 2 2 2 2 3 2 2" xfId="52512"/>
    <cellStyle name="Comma 8 2 2 2 2 3 2 3" xfId="52513"/>
    <cellStyle name="Comma 8 2 2 2 2 3 3" xfId="52514"/>
    <cellStyle name="Comma 8 2 2 2 2 3 3 2" xfId="52515"/>
    <cellStyle name="Comma 8 2 2 2 2 3 3 3" xfId="52516"/>
    <cellStyle name="Comma 8 2 2 2 2 3 4" xfId="52517"/>
    <cellStyle name="Comma 8 2 2 2 2 3 4 2" xfId="52518"/>
    <cellStyle name="Comma 8 2 2 2 2 3 5" xfId="52519"/>
    <cellStyle name="Comma 8 2 2 2 2 3 6" xfId="52520"/>
    <cellStyle name="Comma 8 2 2 2 2 4" xfId="52521"/>
    <cellStyle name="Comma 8 2 2 2 2 4 2" xfId="52522"/>
    <cellStyle name="Comma 8 2 2 2 2 4 2 2" xfId="52523"/>
    <cellStyle name="Comma 8 2 2 2 2 4 2 3" xfId="52524"/>
    <cellStyle name="Comma 8 2 2 2 2 4 3" xfId="52525"/>
    <cellStyle name="Comma 8 2 2 2 2 4 3 2" xfId="52526"/>
    <cellStyle name="Comma 8 2 2 2 2 4 3 3" xfId="52527"/>
    <cellStyle name="Comma 8 2 2 2 2 4 4" xfId="52528"/>
    <cellStyle name="Comma 8 2 2 2 2 4 4 2" xfId="52529"/>
    <cellStyle name="Comma 8 2 2 2 2 4 5" xfId="52530"/>
    <cellStyle name="Comma 8 2 2 2 2 4 6" xfId="52531"/>
    <cellStyle name="Comma 8 2 2 2 2 5" xfId="52532"/>
    <cellStyle name="Comma 8 2 2 2 2 5 2" xfId="52533"/>
    <cellStyle name="Comma 8 2 2 2 2 5 2 2" xfId="52534"/>
    <cellStyle name="Comma 8 2 2 2 2 5 2 3" xfId="52535"/>
    <cellStyle name="Comma 8 2 2 2 2 5 3" xfId="52536"/>
    <cellStyle name="Comma 8 2 2 2 2 5 3 2" xfId="52537"/>
    <cellStyle name="Comma 8 2 2 2 2 5 4" xfId="52538"/>
    <cellStyle name="Comma 8 2 2 2 2 5 5" xfId="52539"/>
    <cellStyle name="Comma 8 2 2 2 2 6" xfId="52540"/>
    <cellStyle name="Comma 8 2 2 2 2 6 2" xfId="52541"/>
    <cellStyle name="Comma 8 2 2 2 2 6 3" xfId="52542"/>
    <cellStyle name="Comma 8 2 2 2 2 7" xfId="52543"/>
    <cellStyle name="Comma 8 2 2 2 2 7 2" xfId="52544"/>
    <cellStyle name="Comma 8 2 2 2 2 7 3" xfId="52545"/>
    <cellStyle name="Comma 8 2 2 2 2 8" xfId="52546"/>
    <cellStyle name="Comma 8 2 2 2 2 8 2" xfId="52547"/>
    <cellStyle name="Comma 8 2 2 2 2 9" xfId="52548"/>
    <cellStyle name="Comma 8 2 2 2 3" xfId="52549"/>
    <cellStyle name="Comma 8 2 2 2 3 2" xfId="52550"/>
    <cellStyle name="Comma 8 2 2 2 3 2 2" xfId="52551"/>
    <cellStyle name="Comma 8 2 2 2 3 2 2 2" xfId="52552"/>
    <cellStyle name="Comma 8 2 2 2 3 2 2 3" xfId="52553"/>
    <cellStyle name="Comma 8 2 2 2 3 2 3" xfId="52554"/>
    <cellStyle name="Comma 8 2 2 2 3 2 3 2" xfId="52555"/>
    <cellStyle name="Comma 8 2 2 2 3 2 3 3" xfId="52556"/>
    <cellStyle name="Comma 8 2 2 2 3 2 4" xfId="52557"/>
    <cellStyle name="Comma 8 2 2 2 3 2 4 2" xfId="52558"/>
    <cellStyle name="Comma 8 2 2 2 3 2 5" xfId="52559"/>
    <cellStyle name="Comma 8 2 2 2 3 2 6" xfId="52560"/>
    <cellStyle name="Comma 8 2 2 2 3 3" xfId="52561"/>
    <cellStyle name="Comma 8 2 2 2 3 3 2" xfId="52562"/>
    <cellStyle name="Comma 8 2 2 2 3 3 2 2" xfId="52563"/>
    <cellStyle name="Comma 8 2 2 2 3 3 2 3" xfId="52564"/>
    <cellStyle name="Comma 8 2 2 2 3 3 3" xfId="52565"/>
    <cellStyle name="Comma 8 2 2 2 3 3 3 2" xfId="52566"/>
    <cellStyle name="Comma 8 2 2 2 3 3 3 3" xfId="52567"/>
    <cellStyle name="Comma 8 2 2 2 3 3 4" xfId="52568"/>
    <cellStyle name="Comma 8 2 2 2 3 3 4 2" xfId="52569"/>
    <cellStyle name="Comma 8 2 2 2 3 3 5" xfId="52570"/>
    <cellStyle name="Comma 8 2 2 2 3 3 6" xfId="52571"/>
    <cellStyle name="Comma 8 2 2 2 3 4" xfId="52572"/>
    <cellStyle name="Comma 8 2 2 2 3 4 2" xfId="52573"/>
    <cellStyle name="Comma 8 2 2 2 3 4 2 2" xfId="52574"/>
    <cellStyle name="Comma 8 2 2 2 3 4 2 3" xfId="52575"/>
    <cellStyle name="Comma 8 2 2 2 3 4 3" xfId="52576"/>
    <cellStyle name="Comma 8 2 2 2 3 4 3 2" xfId="52577"/>
    <cellStyle name="Comma 8 2 2 2 3 4 4" xfId="52578"/>
    <cellStyle name="Comma 8 2 2 2 3 4 5" xfId="52579"/>
    <cellStyle name="Comma 8 2 2 2 3 5" xfId="52580"/>
    <cellStyle name="Comma 8 2 2 2 3 5 2" xfId="52581"/>
    <cellStyle name="Comma 8 2 2 2 3 5 3" xfId="52582"/>
    <cellStyle name="Comma 8 2 2 2 3 6" xfId="52583"/>
    <cellStyle name="Comma 8 2 2 2 3 6 2" xfId="52584"/>
    <cellStyle name="Comma 8 2 2 2 3 6 3" xfId="52585"/>
    <cellStyle name="Comma 8 2 2 2 3 7" xfId="52586"/>
    <cellStyle name="Comma 8 2 2 2 3 7 2" xfId="52587"/>
    <cellStyle name="Comma 8 2 2 2 3 8" xfId="52588"/>
    <cellStyle name="Comma 8 2 2 2 3 9" xfId="52589"/>
    <cellStyle name="Comma 8 2 2 2 4" xfId="52590"/>
    <cellStyle name="Comma 8 2 2 2 4 2" xfId="52591"/>
    <cellStyle name="Comma 8 2 2 2 4 2 2" xfId="52592"/>
    <cellStyle name="Comma 8 2 2 2 4 2 2 2" xfId="52593"/>
    <cellStyle name="Comma 8 2 2 2 4 2 2 3" xfId="52594"/>
    <cellStyle name="Comma 8 2 2 2 4 2 3" xfId="52595"/>
    <cellStyle name="Comma 8 2 2 2 4 2 3 2" xfId="52596"/>
    <cellStyle name="Comma 8 2 2 2 4 2 3 3" xfId="52597"/>
    <cellStyle name="Comma 8 2 2 2 4 2 4" xfId="52598"/>
    <cellStyle name="Comma 8 2 2 2 4 2 4 2" xfId="52599"/>
    <cellStyle name="Comma 8 2 2 2 4 2 5" xfId="52600"/>
    <cellStyle name="Comma 8 2 2 2 4 2 6" xfId="52601"/>
    <cellStyle name="Comma 8 2 2 2 4 3" xfId="52602"/>
    <cellStyle name="Comma 8 2 2 2 4 3 2" xfId="52603"/>
    <cellStyle name="Comma 8 2 2 2 4 3 2 2" xfId="52604"/>
    <cellStyle name="Comma 8 2 2 2 4 3 2 3" xfId="52605"/>
    <cellStyle name="Comma 8 2 2 2 4 3 3" xfId="52606"/>
    <cellStyle name="Comma 8 2 2 2 4 3 3 2" xfId="52607"/>
    <cellStyle name="Comma 8 2 2 2 4 3 3 3" xfId="52608"/>
    <cellStyle name="Comma 8 2 2 2 4 3 4" xfId="52609"/>
    <cellStyle name="Comma 8 2 2 2 4 3 4 2" xfId="52610"/>
    <cellStyle name="Comma 8 2 2 2 4 3 5" xfId="52611"/>
    <cellStyle name="Comma 8 2 2 2 4 3 6" xfId="52612"/>
    <cellStyle name="Comma 8 2 2 2 4 4" xfId="52613"/>
    <cellStyle name="Comma 8 2 2 2 4 4 2" xfId="52614"/>
    <cellStyle name="Comma 8 2 2 2 4 4 2 2" xfId="52615"/>
    <cellStyle name="Comma 8 2 2 2 4 4 2 3" xfId="52616"/>
    <cellStyle name="Comma 8 2 2 2 4 4 3" xfId="52617"/>
    <cellStyle name="Comma 8 2 2 2 4 4 3 2" xfId="52618"/>
    <cellStyle name="Comma 8 2 2 2 4 4 4" xfId="52619"/>
    <cellStyle name="Comma 8 2 2 2 4 4 5" xfId="52620"/>
    <cellStyle name="Comma 8 2 2 2 4 5" xfId="52621"/>
    <cellStyle name="Comma 8 2 2 2 4 5 2" xfId="52622"/>
    <cellStyle name="Comma 8 2 2 2 4 5 3" xfId="52623"/>
    <cellStyle name="Comma 8 2 2 2 4 6" xfId="52624"/>
    <cellStyle name="Comma 8 2 2 2 4 6 2" xfId="52625"/>
    <cellStyle name="Comma 8 2 2 2 4 6 3" xfId="52626"/>
    <cellStyle name="Comma 8 2 2 2 4 7" xfId="52627"/>
    <cellStyle name="Comma 8 2 2 2 4 7 2" xfId="52628"/>
    <cellStyle name="Comma 8 2 2 2 4 8" xfId="52629"/>
    <cellStyle name="Comma 8 2 2 2 4 9" xfId="52630"/>
    <cellStyle name="Comma 8 2 2 2 5" xfId="52631"/>
    <cellStyle name="Comma 8 2 2 2 5 2" xfId="52632"/>
    <cellStyle name="Comma 8 2 2 2 5 2 2" xfId="52633"/>
    <cellStyle name="Comma 8 2 2 2 5 2 3" xfId="52634"/>
    <cellStyle name="Comma 8 2 2 2 5 3" xfId="52635"/>
    <cellStyle name="Comma 8 2 2 2 5 3 2" xfId="52636"/>
    <cellStyle name="Comma 8 2 2 2 5 3 3" xfId="52637"/>
    <cellStyle name="Comma 8 2 2 2 5 4" xfId="52638"/>
    <cellStyle name="Comma 8 2 2 2 5 4 2" xfId="52639"/>
    <cellStyle name="Comma 8 2 2 2 5 5" xfId="52640"/>
    <cellStyle name="Comma 8 2 2 2 5 6" xfId="52641"/>
    <cellStyle name="Comma 8 2 2 2 6" xfId="52642"/>
    <cellStyle name="Comma 8 2 2 2 6 2" xfId="52643"/>
    <cellStyle name="Comma 8 2 2 2 6 2 2" xfId="52644"/>
    <cellStyle name="Comma 8 2 2 2 6 2 3" xfId="52645"/>
    <cellStyle name="Comma 8 2 2 2 6 3" xfId="52646"/>
    <cellStyle name="Comma 8 2 2 2 6 3 2" xfId="52647"/>
    <cellStyle name="Comma 8 2 2 2 6 3 3" xfId="52648"/>
    <cellStyle name="Comma 8 2 2 2 6 4" xfId="52649"/>
    <cellStyle name="Comma 8 2 2 2 6 4 2" xfId="52650"/>
    <cellStyle name="Comma 8 2 2 2 6 5" xfId="52651"/>
    <cellStyle name="Comma 8 2 2 2 6 6" xfId="52652"/>
    <cellStyle name="Comma 8 2 2 2 7" xfId="52653"/>
    <cellStyle name="Comma 8 2 2 2 7 2" xfId="52654"/>
    <cellStyle name="Comma 8 2 2 2 7 2 2" xfId="52655"/>
    <cellStyle name="Comma 8 2 2 2 7 2 3" xfId="52656"/>
    <cellStyle name="Comma 8 2 2 2 7 3" xfId="52657"/>
    <cellStyle name="Comma 8 2 2 2 7 3 2" xfId="52658"/>
    <cellStyle name="Comma 8 2 2 2 7 4" xfId="52659"/>
    <cellStyle name="Comma 8 2 2 2 7 5" xfId="52660"/>
    <cellStyle name="Comma 8 2 2 2 8" xfId="52661"/>
    <cellStyle name="Comma 8 2 2 2 8 2" xfId="52662"/>
    <cellStyle name="Comma 8 2 2 2 8 3" xfId="52663"/>
    <cellStyle name="Comma 8 2 2 2 9" xfId="52664"/>
    <cellStyle name="Comma 8 2 2 2 9 2" xfId="52665"/>
    <cellStyle name="Comma 8 2 2 2 9 3" xfId="52666"/>
    <cellStyle name="Comma 8 2 2 3" xfId="9959"/>
    <cellStyle name="Comma 8 2 2 3 10" xfId="52667"/>
    <cellStyle name="Comma 8 2 2 3 2" xfId="9960"/>
    <cellStyle name="Comma 8 2 2 3 2 2" xfId="52668"/>
    <cellStyle name="Comma 8 2 2 3 2 2 2" xfId="52669"/>
    <cellStyle name="Comma 8 2 2 3 2 2 2 2" xfId="52670"/>
    <cellStyle name="Comma 8 2 2 3 2 2 2 3" xfId="52671"/>
    <cellStyle name="Comma 8 2 2 3 2 2 3" xfId="52672"/>
    <cellStyle name="Comma 8 2 2 3 2 2 3 2" xfId="52673"/>
    <cellStyle name="Comma 8 2 2 3 2 2 3 3" xfId="52674"/>
    <cellStyle name="Comma 8 2 2 3 2 2 4" xfId="52675"/>
    <cellStyle name="Comma 8 2 2 3 2 2 4 2" xfId="52676"/>
    <cellStyle name="Comma 8 2 2 3 2 2 5" xfId="52677"/>
    <cellStyle name="Comma 8 2 2 3 2 2 6" xfId="52678"/>
    <cellStyle name="Comma 8 2 2 3 2 3" xfId="52679"/>
    <cellStyle name="Comma 8 2 2 3 2 3 2" xfId="52680"/>
    <cellStyle name="Comma 8 2 2 3 2 3 2 2" xfId="52681"/>
    <cellStyle name="Comma 8 2 2 3 2 3 2 3" xfId="52682"/>
    <cellStyle name="Comma 8 2 2 3 2 3 3" xfId="52683"/>
    <cellStyle name="Comma 8 2 2 3 2 3 3 2" xfId="52684"/>
    <cellStyle name="Comma 8 2 2 3 2 3 3 3" xfId="52685"/>
    <cellStyle name="Comma 8 2 2 3 2 3 4" xfId="52686"/>
    <cellStyle name="Comma 8 2 2 3 2 3 4 2" xfId="52687"/>
    <cellStyle name="Comma 8 2 2 3 2 3 5" xfId="52688"/>
    <cellStyle name="Comma 8 2 2 3 2 3 6" xfId="52689"/>
    <cellStyle name="Comma 8 2 2 3 2 4" xfId="52690"/>
    <cellStyle name="Comma 8 2 2 3 2 4 2" xfId="52691"/>
    <cellStyle name="Comma 8 2 2 3 2 4 2 2" xfId="52692"/>
    <cellStyle name="Comma 8 2 2 3 2 4 2 3" xfId="52693"/>
    <cellStyle name="Comma 8 2 2 3 2 4 3" xfId="52694"/>
    <cellStyle name="Comma 8 2 2 3 2 4 3 2" xfId="52695"/>
    <cellStyle name="Comma 8 2 2 3 2 4 4" xfId="52696"/>
    <cellStyle name="Comma 8 2 2 3 2 4 5" xfId="52697"/>
    <cellStyle name="Comma 8 2 2 3 2 5" xfId="52698"/>
    <cellStyle name="Comma 8 2 2 3 2 5 2" xfId="52699"/>
    <cellStyle name="Comma 8 2 2 3 2 5 3" xfId="52700"/>
    <cellStyle name="Comma 8 2 2 3 2 6" xfId="52701"/>
    <cellStyle name="Comma 8 2 2 3 2 6 2" xfId="52702"/>
    <cellStyle name="Comma 8 2 2 3 2 6 3" xfId="52703"/>
    <cellStyle name="Comma 8 2 2 3 2 7" xfId="52704"/>
    <cellStyle name="Comma 8 2 2 3 2 7 2" xfId="52705"/>
    <cellStyle name="Comma 8 2 2 3 2 8" xfId="52706"/>
    <cellStyle name="Comma 8 2 2 3 2 9" xfId="52707"/>
    <cellStyle name="Comma 8 2 2 3 3" xfId="52708"/>
    <cellStyle name="Comma 8 2 2 3 3 2" xfId="52709"/>
    <cellStyle name="Comma 8 2 2 3 3 2 2" xfId="52710"/>
    <cellStyle name="Comma 8 2 2 3 3 2 3" xfId="52711"/>
    <cellStyle name="Comma 8 2 2 3 3 3" xfId="52712"/>
    <cellStyle name="Comma 8 2 2 3 3 3 2" xfId="52713"/>
    <cellStyle name="Comma 8 2 2 3 3 3 3" xfId="52714"/>
    <cellStyle name="Comma 8 2 2 3 3 4" xfId="52715"/>
    <cellStyle name="Comma 8 2 2 3 3 4 2" xfId="52716"/>
    <cellStyle name="Comma 8 2 2 3 3 5" xfId="52717"/>
    <cellStyle name="Comma 8 2 2 3 3 6" xfId="52718"/>
    <cellStyle name="Comma 8 2 2 3 4" xfId="52719"/>
    <cellStyle name="Comma 8 2 2 3 4 2" xfId="52720"/>
    <cellStyle name="Comma 8 2 2 3 4 2 2" xfId="52721"/>
    <cellStyle name="Comma 8 2 2 3 4 2 3" xfId="52722"/>
    <cellStyle name="Comma 8 2 2 3 4 3" xfId="52723"/>
    <cellStyle name="Comma 8 2 2 3 4 3 2" xfId="52724"/>
    <cellStyle name="Comma 8 2 2 3 4 3 3" xfId="52725"/>
    <cellStyle name="Comma 8 2 2 3 4 4" xfId="52726"/>
    <cellStyle name="Comma 8 2 2 3 4 4 2" xfId="52727"/>
    <cellStyle name="Comma 8 2 2 3 4 5" xfId="52728"/>
    <cellStyle name="Comma 8 2 2 3 4 6" xfId="52729"/>
    <cellStyle name="Comma 8 2 2 3 5" xfId="52730"/>
    <cellStyle name="Comma 8 2 2 3 5 2" xfId="52731"/>
    <cellStyle name="Comma 8 2 2 3 5 2 2" xfId="52732"/>
    <cellStyle name="Comma 8 2 2 3 5 2 3" xfId="52733"/>
    <cellStyle name="Comma 8 2 2 3 5 3" xfId="52734"/>
    <cellStyle name="Comma 8 2 2 3 5 3 2" xfId="52735"/>
    <cellStyle name="Comma 8 2 2 3 5 4" xfId="52736"/>
    <cellStyle name="Comma 8 2 2 3 5 5" xfId="52737"/>
    <cellStyle name="Comma 8 2 2 3 6" xfId="52738"/>
    <cellStyle name="Comma 8 2 2 3 6 2" xfId="52739"/>
    <cellStyle name="Comma 8 2 2 3 6 3" xfId="52740"/>
    <cellStyle name="Comma 8 2 2 3 7" xfId="52741"/>
    <cellStyle name="Comma 8 2 2 3 7 2" xfId="52742"/>
    <cellStyle name="Comma 8 2 2 3 7 3" xfId="52743"/>
    <cellStyle name="Comma 8 2 2 3 8" xfId="52744"/>
    <cellStyle name="Comma 8 2 2 3 8 2" xfId="52745"/>
    <cellStyle name="Comma 8 2 2 3 9" xfId="52746"/>
    <cellStyle name="Comma 8 2 2 4" xfId="9961"/>
    <cellStyle name="Comma 8 2 2 4 2" xfId="52747"/>
    <cellStyle name="Comma 8 2 2 4 2 2" xfId="52748"/>
    <cellStyle name="Comma 8 2 2 4 2 2 2" xfId="52749"/>
    <cellStyle name="Comma 8 2 2 4 2 2 3" xfId="52750"/>
    <cellStyle name="Comma 8 2 2 4 2 3" xfId="52751"/>
    <cellStyle name="Comma 8 2 2 4 2 3 2" xfId="52752"/>
    <cellStyle name="Comma 8 2 2 4 2 3 3" xfId="52753"/>
    <cellStyle name="Comma 8 2 2 4 2 4" xfId="52754"/>
    <cellStyle name="Comma 8 2 2 4 2 4 2" xfId="52755"/>
    <cellStyle name="Comma 8 2 2 4 2 5" xfId="52756"/>
    <cellStyle name="Comma 8 2 2 4 2 6" xfId="52757"/>
    <cellStyle name="Comma 8 2 2 4 3" xfId="52758"/>
    <cellStyle name="Comma 8 2 2 4 3 2" xfId="52759"/>
    <cellStyle name="Comma 8 2 2 4 3 2 2" xfId="52760"/>
    <cellStyle name="Comma 8 2 2 4 3 2 3" xfId="52761"/>
    <cellStyle name="Comma 8 2 2 4 3 3" xfId="52762"/>
    <cellStyle name="Comma 8 2 2 4 3 3 2" xfId="52763"/>
    <cellStyle name="Comma 8 2 2 4 3 3 3" xfId="52764"/>
    <cellStyle name="Comma 8 2 2 4 3 4" xfId="52765"/>
    <cellStyle name="Comma 8 2 2 4 3 4 2" xfId="52766"/>
    <cellStyle name="Comma 8 2 2 4 3 5" xfId="52767"/>
    <cellStyle name="Comma 8 2 2 4 3 6" xfId="52768"/>
    <cellStyle name="Comma 8 2 2 4 4" xfId="52769"/>
    <cellStyle name="Comma 8 2 2 4 4 2" xfId="52770"/>
    <cellStyle name="Comma 8 2 2 4 4 2 2" xfId="52771"/>
    <cellStyle name="Comma 8 2 2 4 4 2 3" xfId="52772"/>
    <cellStyle name="Comma 8 2 2 4 4 3" xfId="52773"/>
    <cellStyle name="Comma 8 2 2 4 4 3 2" xfId="52774"/>
    <cellStyle name="Comma 8 2 2 4 4 4" xfId="52775"/>
    <cellStyle name="Comma 8 2 2 4 4 5" xfId="52776"/>
    <cellStyle name="Comma 8 2 2 4 5" xfId="52777"/>
    <cellStyle name="Comma 8 2 2 4 5 2" xfId="52778"/>
    <cellStyle name="Comma 8 2 2 4 5 3" xfId="52779"/>
    <cellStyle name="Comma 8 2 2 4 6" xfId="52780"/>
    <cellStyle name="Comma 8 2 2 4 6 2" xfId="52781"/>
    <cellStyle name="Comma 8 2 2 4 6 3" xfId="52782"/>
    <cellStyle name="Comma 8 2 2 4 7" xfId="52783"/>
    <cellStyle name="Comma 8 2 2 4 7 2" xfId="52784"/>
    <cellStyle name="Comma 8 2 2 4 8" xfId="52785"/>
    <cellStyle name="Comma 8 2 2 4 9" xfId="52786"/>
    <cellStyle name="Comma 8 2 2 5" xfId="9962"/>
    <cellStyle name="Comma 8 2 2 5 2" xfId="52787"/>
    <cellStyle name="Comma 8 2 2 5 2 2" xfId="52788"/>
    <cellStyle name="Comma 8 2 2 5 2 2 2" xfId="52789"/>
    <cellStyle name="Comma 8 2 2 5 2 2 3" xfId="52790"/>
    <cellStyle name="Comma 8 2 2 5 2 3" xfId="52791"/>
    <cellStyle name="Comma 8 2 2 5 2 3 2" xfId="52792"/>
    <cellStyle name="Comma 8 2 2 5 2 3 3" xfId="52793"/>
    <cellStyle name="Comma 8 2 2 5 2 4" xfId="52794"/>
    <cellStyle name="Comma 8 2 2 5 2 4 2" xfId="52795"/>
    <cellStyle name="Comma 8 2 2 5 2 5" xfId="52796"/>
    <cellStyle name="Comma 8 2 2 5 2 6" xfId="52797"/>
    <cellStyle name="Comma 8 2 2 5 3" xfId="52798"/>
    <cellStyle name="Comma 8 2 2 5 3 2" xfId="52799"/>
    <cellStyle name="Comma 8 2 2 5 3 2 2" xfId="52800"/>
    <cellStyle name="Comma 8 2 2 5 3 2 3" xfId="52801"/>
    <cellStyle name="Comma 8 2 2 5 3 3" xfId="52802"/>
    <cellStyle name="Comma 8 2 2 5 3 3 2" xfId="52803"/>
    <cellStyle name="Comma 8 2 2 5 3 3 3" xfId="52804"/>
    <cellStyle name="Comma 8 2 2 5 3 4" xfId="52805"/>
    <cellStyle name="Comma 8 2 2 5 3 4 2" xfId="52806"/>
    <cellStyle name="Comma 8 2 2 5 3 5" xfId="52807"/>
    <cellStyle name="Comma 8 2 2 5 3 6" xfId="52808"/>
    <cellStyle name="Comma 8 2 2 5 4" xfId="52809"/>
    <cellStyle name="Comma 8 2 2 5 4 2" xfId="52810"/>
    <cellStyle name="Comma 8 2 2 5 4 2 2" xfId="52811"/>
    <cellStyle name="Comma 8 2 2 5 4 2 3" xfId="52812"/>
    <cellStyle name="Comma 8 2 2 5 4 3" xfId="52813"/>
    <cellStyle name="Comma 8 2 2 5 4 3 2" xfId="52814"/>
    <cellStyle name="Comma 8 2 2 5 4 4" xfId="52815"/>
    <cellStyle name="Comma 8 2 2 5 4 5" xfId="52816"/>
    <cellStyle name="Comma 8 2 2 5 5" xfId="52817"/>
    <cellStyle name="Comma 8 2 2 5 5 2" xfId="52818"/>
    <cellStyle name="Comma 8 2 2 5 5 3" xfId="52819"/>
    <cellStyle name="Comma 8 2 2 5 6" xfId="52820"/>
    <cellStyle name="Comma 8 2 2 5 6 2" xfId="52821"/>
    <cellStyle name="Comma 8 2 2 5 6 3" xfId="52822"/>
    <cellStyle name="Comma 8 2 2 5 7" xfId="52823"/>
    <cellStyle name="Comma 8 2 2 5 7 2" xfId="52824"/>
    <cellStyle name="Comma 8 2 2 5 8" xfId="52825"/>
    <cellStyle name="Comma 8 2 2 5 9" xfId="52826"/>
    <cellStyle name="Comma 8 2 2 6" xfId="52827"/>
    <cellStyle name="Comma 8 2 2 6 2" xfId="52828"/>
    <cellStyle name="Comma 8 2 2 6 2 2" xfId="52829"/>
    <cellStyle name="Comma 8 2 2 6 2 3" xfId="52830"/>
    <cellStyle name="Comma 8 2 2 6 3" xfId="52831"/>
    <cellStyle name="Comma 8 2 2 6 3 2" xfId="52832"/>
    <cellStyle name="Comma 8 2 2 6 3 3" xfId="52833"/>
    <cellStyle name="Comma 8 2 2 6 4" xfId="52834"/>
    <cellStyle name="Comma 8 2 2 6 4 2" xfId="52835"/>
    <cellStyle name="Comma 8 2 2 6 5" xfId="52836"/>
    <cellStyle name="Comma 8 2 2 6 6" xfId="52837"/>
    <cellStyle name="Comma 8 2 2 7" xfId="52838"/>
    <cellStyle name="Comma 8 2 2 7 2" xfId="52839"/>
    <cellStyle name="Comma 8 2 2 7 2 2" xfId="52840"/>
    <cellStyle name="Comma 8 2 2 7 2 3" xfId="52841"/>
    <cellStyle name="Comma 8 2 2 7 3" xfId="52842"/>
    <cellStyle name="Comma 8 2 2 7 3 2" xfId="52843"/>
    <cellStyle name="Comma 8 2 2 7 3 3" xfId="52844"/>
    <cellStyle name="Comma 8 2 2 7 4" xfId="52845"/>
    <cellStyle name="Comma 8 2 2 7 4 2" xfId="52846"/>
    <cellStyle name="Comma 8 2 2 7 5" xfId="52847"/>
    <cellStyle name="Comma 8 2 2 7 6" xfId="52848"/>
    <cellStyle name="Comma 8 2 2 8" xfId="52849"/>
    <cellStyle name="Comma 8 2 2 8 2" xfId="52850"/>
    <cellStyle name="Comma 8 2 2 8 2 2" xfId="52851"/>
    <cellStyle name="Comma 8 2 2 8 2 3" xfId="52852"/>
    <cellStyle name="Comma 8 2 2 8 3" xfId="52853"/>
    <cellStyle name="Comma 8 2 2 8 3 2" xfId="52854"/>
    <cellStyle name="Comma 8 2 2 8 4" xfId="52855"/>
    <cellStyle name="Comma 8 2 2 8 5" xfId="52856"/>
    <cellStyle name="Comma 8 2 2 9" xfId="52857"/>
    <cellStyle name="Comma 8 2 2 9 2" xfId="52858"/>
    <cellStyle name="Comma 8 2 2 9 3" xfId="52859"/>
    <cellStyle name="Comma 8 2 3" xfId="9963"/>
    <cellStyle name="Comma 8 2 3 10" xfId="52860"/>
    <cellStyle name="Comma 8 2 3 10 2" xfId="52861"/>
    <cellStyle name="Comma 8 2 3 11" xfId="52862"/>
    <cellStyle name="Comma 8 2 3 12" xfId="52863"/>
    <cellStyle name="Comma 8 2 3 13" xfId="52864"/>
    <cellStyle name="Comma 8 2 3 2" xfId="9964"/>
    <cellStyle name="Comma 8 2 3 2 10" xfId="52865"/>
    <cellStyle name="Comma 8 2 3 2 2" xfId="52866"/>
    <cellStyle name="Comma 8 2 3 2 2 2" xfId="52867"/>
    <cellStyle name="Comma 8 2 3 2 2 2 2" xfId="52868"/>
    <cellStyle name="Comma 8 2 3 2 2 2 2 2" xfId="52869"/>
    <cellStyle name="Comma 8 2 3 2 2 2 2 3" xfId="52870"/>
    <cellStyle name="Comma 8 2 3 2 2 2 3" xfId="52871"/>
    <cellStyle name="Comma 8 2 3 2 2 2 3 2" xfId="52872"/>
    <cellStyle name="Comma 8 2 3 2 2 2 3 3" xfId="52873"/>
    <cellStyle name="Comma 8 2 3 2 2 2 4" xfId="52874"/>
    <cellStyle name="Comma 8 2 3 2 2 2 4 2" xfId="52875"/>
    <cellStyle name="Comma 8 2 3 2 2 2 5" xfId="52876"/>
    <cellStyle name="Comma 8 2 3 2 2 2 6" xfId="52877"/>
    <cellStyle name="Comma 8 2 3 2 2 3" xfId="52878"/>
    <cellStyle name="Comma 8 2 3 2 2 3 2" xfId="52879"/>
    <cellStyle name="Comma 8 2 3 2 2 3 2 2" xfId="52880"/>
    <cellStyle name="Comma 8 2 3 2 2 3 2 3" xfId="52881"/>
    <cellStyle name="Comma 8 2 3 2 2 3 3" xfId="52882"/>
    <cellStyle name="Comma 8 2 3 2 2 3 3 2" xfId="52883"/>
    <cellStyle name="Comma 8 2 3 2 2 3 3 3" xfId="52884"/>
    <cellStyle name="Comma 8 2 3 2 2 3 4" xfId="52885"/>
    <cellStyle name="Comma 8 2 3 2 2 3 4 2" xfId="52886"/>
    <cellStyle name="Comma 8 2 3 2 2 3 5" xfId="52887"/>
    <cellStyle name="Comma 8 2 3 2 2 3 6" xfId="52888"/>
    <cellStyle name="Comma 8 2 3 2 2 4" xfId="52889"/>
    <cellStyle name="Comma 8 2 3 2 2 4 2" xfId="52890"/>
    <cellStyle name="Comma 8 2 3 2 2 4 2 2" xfId="52891"/>
    <cellStyle name="Comma 8 2 3 2 2 4 2 3" xfId="52892"/>
    <cellStyle name="Comma 8 2 3 2 2 4 3" xfId="52893"/>
    <cellStyle name="Comma 8 2 3 2 2 4 3 2" xfId="52894"/>
    <cellStyle name="Comma 8 2 3 2 2 4 4" xfId="52895"/>
    <cellStyle name="Comma 8 2 3 2 2 4 5" xfId="52896"/>
    <cellStyle name="Comma 8 2 3 2 2 5" xfId="52897"/>
    <cellStyle name="Comma 8 2 3 2 2 5 2" xfId="52898"/>
    <cellStyle name="Comma 8 2 3 2 2 5 3" xfId="52899"/>
    <cellStyle name="Comma 8 2 3 2 2 6" xfId="52900"/>
    <cellStyle name="Comma 8 2 3 2 2 6 2" xfId="52901"/>
    <cellStyle name="Comma 8 2 3 2 2 6 3" xfId="52902"/>
    <cellStyle name="Comma 8 2 3 2 2 7" xfId="52903"/>
    <cellStyle name="Comma 8 2 3 2 2 7 2" xfId="52904"/>
    <cellStyle name="Comma 8 2 3 2 2 8" xfId="52905"/>
    <cellStyle name="Comma 8 2 3 2 2 9" xfId="52906"/>
    <cellStyle name="Comma 8 2 3 2 3" xfId="52907"/>
    <cellStyle name="Comma 8 2 3 2 3 2" xfId="52908"/>
    <cellStyle name="Comma 8 2 3 2 3 2 2" xfId="52909"/>
    <cellStyle name="Comma 8 2 3 2 3 2 3" xfId="52910"/>
    <cellStyle name="Comma 8 2 3 2 3 3" xfId="52911"/>
    <cellStyle name="Comma 8 2 3 2 3 3 2" xfId="52912"/>
    <cellStyle name="Comma 8 2 3 2 3 3 3" xfId="52913"/>
    <cellStyle name="Comma 8 2 3 2 3 4" xfId="52914"/>
    <cellStyle name="Comma 8 2 3 2 3 4 2" xfId="52915"/>
    <cellStyle name="Comma 8 2 3 2 3 5" xfId="52916"/>
    <cellStyle name="Comma 8 2 3 2 3 6" xfId="52917"/>
    <cellStyle name="Comma 8 2 3 2 4" xfId="52918"/>
    <cellStyle name="Comma 8 2 3 2 4 2" xfId="52919"/>
    <cellStyle name="Comma 8 2 3 2 4 2 2" xfId="52920"/>
    <cellStyle name="Comma 8 2 3 2 4 2 3" xfId="52921"/>
    <cellStyle name="Comma 8 2 3 2 4 3" xfId="52922"/>
    <cellStyle name="Comma 8 2 3 2 4 3 2" xfId="52923"/>
    <cellStyle name="Comma 8 2 3 2 4 3 3" xfId="52924"/>
    <cellStyle name="Comma 8 2 3 2 4 4" xfId="52925"/>
    <cellStyle name="Comma 8 2 3 2 4 4 2" xfId="52926"/>
    <cellStyle name="Comma 8 2 3 2 4 5" xfId="52927"/>
    <cellStyle name="Comma 8 2 3 2 4 6" xfId="52928"/>
    <cellStyle name="Comma 8 2 3 2 5" xfId="52929"/>
    <cellStyle name="Comma 8 2 3 2 5 2" xfId="52930"/>
    <cellStyle name="Comma 8 2 3 2 5 2 2" xfId="52931"/>
    <cellStyle name="Comma 8 2 3 2 5 2 3" xfId="52932"/>
    <cellStyle name="Comma 8 2 3 2 5 3" xfId="52933"/>
    <cellStyle name="Comma 8 2 3 2 5 3 2" xfId="52934"/>
    <cellStyle name="Comma 8 2 3 2 5 4" xfId="52935"/>
    <cellStyle name="Comma 8 2 3 2 5 5" xfId="52936"/>
    <cellStyle name="Comma 8 2 3 2 6" xfId="52937"/>
    <cellStyle name="Comma 8 2 3 2 6 2" xfId="52938"/>
    <cellStyle name="Comma 8 2 3 2 6 3" xfId="52939"/>
    <cellStyle name="Comma 8 2 3 2 7" xfId="52940"/>
    <cellStyle name="Comma 8 2 3 2 7 2" xfId="52941"/>
    <cellStyle name="Comma 8 2 3 2 7 3" xfId="52942"/>
    <cellStyle name="Comma 8 2 3 2 8" xfId="52943"/>
    <cellStyle name="Comma 8 2 3 2 8 2" xfId="52944"/>
    <cellStyle name="Comma 8 2 3 2 9" xfId="52945"/>
    <cellStyle name="Comma 8 2 3 3" xfId="9965"/>
    <cellStyle name="Comma 8 2 3 3 2" xfId="52946"/>
    <cellStyle name="Comma 8 2 3 3 2 2" xfId="52947"/>
    <cellStyle name="Comma 8 2 3 3 2 2 2" xfId="52948"/>
    <cellStyle name="Comma 8 2 3 3 2 2 3" xfId="52949"/>
    <cellStyle name="Comma 8 2 3 3 2 3" xfId="52950"/>
    <cellStyle name="Comma 8 2 3 3 2 3 2" xfId="52951"/>
    <cellStyle name="Comma 8 2 3 3 2 3 3" xfId="52952"/>
    <cellStyle name="Comma 8 2 3 3 2 4" xfId="52953"/>
    <cellStyle name="Comma 8 2 3 3 2 4 2" xfId="52954"/>
    <cellStyle name="Comma 8 2 3 3 2 5" xfId="52955"/>
    <cellStyle name="Comma 8 2 3 3 2 6" xfId="52956"/>
    <cellStyle name="Comma 8 2 3 3 3" xfId="52957"/>
    <cellStyle name="Comma 8 2 3 3 3 2" xfId="52958"/>
    <cellStyle name="Comma 8 2 3 3 3 2 2" xfId="52959"/>
    <cellStyle name="Comma 8 2 3 3 3 2 3" xfId="52960"/>
    <cellStyle name="Comma 8 2 3 3 3 3" xfId="52961"/>
    <cellStyle name="Comma 8 2 3 3 3 3 2" xfId="52962"/>
    <cellStyle name="Comma 8 2 3 3 3 3 3" xfId="52963"/>
    <cellStyle name="Comma 8 2 3 3 3 4" xfId="52964"/>
    <cellStyle name="Comma 8 2 3 3 3 4 2" xfId="52965"/>
    <cellStyle name="Comma 8 2 3 3 3 5" xfId="52966"/>
    <cellStyle name="Comma 8 2 3 3 3 6" xfId="52967"/>
    <cellStyle name="Comma 8 2 3 3 4" xfId="52968"/>
    <cellStyle name="Comma 8 2 3 3 4 2" xfId="52969"/>
    <cellStyle name="Comma 8 2 3 3 4 2 2" xfId="52970"/>
    <cellStyle name="Comma 8 2 3 3 4 2 3" xfId="52971"/>
    <cellStyle name="Comma 8 2 3 3 4 3" xfId="52972"/>
    <cellStyle name="Comma 8 2 3 3 4 3 2" xfId="52973"/>
    <cellStyle name="Comma 8 2 3 3 4 4" xfId="52974"/>
    <cellStyle name="Comma 8 2 3 3 4 5" xfId="52975"/>
    <cellStyle name="Comma 8 2 3 3 5" xfId="52976"/>
    <cellStyle name="Comma 8 2 3 3 5 2" xfId="52977"/>
    <cellStyle name="Comma 8 2 3 3 5 3" xfId="52978"/>
    <cellStyle name="Comma 8 2 3 3 6" xfId="52979"/>
    <cellStyle name="Comma 8 2 3 3 6 2" xfId="52980"/>
    <cellStyle name="Comma 8 2 3 3 6 3" xfId="52981"/>
    <cellStyle name="Comma 8 2 3 3 7" xfId="52982"/>
    <cellStyle name="Comma 8 2 3 3 7 2" xfId="52983"/>
    <cellStyle name="Comma 8 2 3 3 8" xfId="52984"/>
    <cellStyle name="Comma 8 2 3 3 9" xfId="52985"/>
    <cellStyle name="Comma 8 2 3 4" xfId="9966"/>
    <cellStyle name="Comma 8 2 3 4 2" xfId="52986"/>
    <cellStyle name="Comma 8 2 3 4 2 2" xfId="52987"/>
    <cellStyle name="Comma 8 2 3 4 2 2 2" xfId="52988"/>
    <cellStyle name="Comma 8 2 3 4 2 2 3" xfId="52989"/>
    <cellStyle name="Comma 8 2 3 4 2 3" xfId="52990"/>
    <cellStyle name="Comma 8 2 3 4 2 3 2" xfId="52991"/>
    <cellStyle name="Comma 8 2 3 4 2 3 3" xfId="52992"/>
    <cellStyle name="Comma 8 2 3 4 2 4" xfId="52993"/>
    <cellStyle name="Comma 8 2 3 4 2 4 2" xfId="52994"/>
    <cellStyle name="Comma 8 2 3 4 2 5" xfId="52995"/>
    <cellStyle name="Comma 8 2 3 4 2 6" xfId="52996"/>
    <cellStyle name="Comma 8 2 3 4 3" xfId="52997"/>
    <cellStyle name="Comma 8 2 3 4 3 2" xfId="52998"/>
    <cellStyle name="Comma 8 2 3 4 3 2 2" xfId="52999"/>
    <cellStyle name="Comma 8 2 3 4 3 2 3" xfId="53000"/>
    <cellStyle name="Comma 8 2 3 4 3 3" xfId="53001"/>
    <cellStyle name="Comma 8 2 3 4 3 3 2" xfId="53002"/>
    <cellStyle name="Comma 8 2 3 4 3 3 3" xfId="53003"/>
    <cellStyle name="Comma 8 2 3 4 3 4" xfId="53004"/>
    <cellStyle name="Comma 8 2 3 4 3 4 2" xfId="53005"/>
    <cellStyle name="Comma 8 2 3 4 3 5" xfId="53006"/>
    <cellStyle name="Comma 8 2 3 4 3 6" xfId="53007"/>
    <cellStyle name="Comma 8 2 3 4 4" xfId="53008"/>
    <cellStyle name="Comma 8 2 3 4 4 2" xfId="53009"/>
    <cellStyle name="Comma 8 2 3 4 4 2 2" xfId="53010"/>
    <cellStyle name="Comma 8 2 3 4 4 2 3" xfId="53011"/>
    <cellStyle name="Comma 8 2 3 4 4 3" xfId="53012"/>
    <cellStyle name="Comma 8 2 3 4 4 3 2" xfId="53013"/>
    <cellStyle name="Comma 8 2 3 4 4 4" xfId="53014"/>
    <cellStyle name="Comma 8 2 3 4 4 5" xfId="53015"/>
    <cellStyle name="Comma 8 2 3 4 5" xfId="53016"/>
    <cellStyle name="Comma 8 2 3 4 5 2" xfId="53017"/>
    <cellStyle name="Comma 8 2 3 4 5 3" xfId="53018"/>
    <cellStyle name="Comma 8 2 3 4 6" xfId="53019"/>
    <cellStyle name="Comma 8 2 3 4 6 2" xfId="53020"/>
    <cellStyle name="Comma 8 2 3 4 6 3" xfId="53021"/>
    <cellStyle name="Comma 8 2 3 4 7" xfId="53022"/>
    <cellStyle name="Comma 8 2 3 4 7 2" xfId="53023"/>
    <cellStyle name="Comma 8 2 3 4 8" xfId="53024"/>
    <cellStyle name="Comma 8 2 3 4 9" xfId="53025"/>
    <cellStyle name="Comma 8 2 3 5" xfId="14041"/>
    <cellStyle name="Comma 8 2 3 5 2" xfId="53026"/>
    <cellStyle name="Comma 8 2 3 5 2 2" xfId="53027"/>
    <cellStyle name="Comma 8 2 3 5 2 3" xfId="53028"/>
    <cellStyle name="Comma 8 2 3 5 3" xfId="53029"/>
    <cellStyle name="Comma 8 2 3 5 3 2" xfId="53030"/>
    <cellStyle name="Comma 8 2 3 5 3 3" xfId="53031"/>
    <cellStyle name="Comma 8 2 3 5 4" xfId="53032"/>
    <cellStyle name="Comma 8 2 3 5 4 2" xfId="53033"/>
    <cellStyle name="Comma 8 2 3 5 5" xfId="53034"/>
    <cellStyle name="Comma 8 2 3 5 6" xfId="53035"/>
    <cellStyle name="Comma 8 2 3 6" xfId="53036"/>
    <cellStyle name="Comma 8 2 3 6 2" xfId="53037"/>
    <cellStyle name="Comma 8 2 3 6 2 2" xfId="53038"/>
    <cellStyle name="Comma 8 2 3 6 2 3" xfId="53039"/>
    <cellStyle name="Comma 8 2 3 6 3" xfId="53040"/>
    <cellStyle name="Comma 8 2 3 6 3 2" xfId="53041"/>
    <cellStyle name="Comma 8 2 3 6 3 3" xfId="53042"/>
    <cellStyle name="Comma 8 2 3 6 4" xfId="53043"/>
    <cellStyle name="Comma 8 2 3 6 4 2" xfId="53044"/>
    <cellStyle name="Comma 8 2 3 6 5" xfId="53045"/>
    <cellStyle name="Comma 8 2 3 6 6" xfId="53046"/>
    <cellStyle name="Comma 8 2 3 7" xfId="53047"/>
    <cellStyle name="Comma 8 2 3 7 2" xfId="53048"/>
    <cellStyle name="Comma 8 2 3 7 2 2" xfId="53049"/>
    <cellStyle name="Comma 8 2 3 7 2 3" xfId="53050"/>
    <cellStyle name="Comma 8 2 3 7 3" xfId="53051"/>
    <cellStyle name="Comma 8 2 3 7 3 2" xfId="53052"/>
    <cellStyle name="Comma 8 2 3 7 4" xfId="53053"/>
    <cellStyle name="Comma 8 2 3 7 5" xfId="53054"/>
    <cellStyle name="Comma 8 2 3 8" xfId="53055"/>
    <cellStyle name="Comma 8 2 3 8 2" xfId="53056"/>
    <cellStyle name="Comma 8 2 3 8 3" xfId="53057"/>
    <cellStyle name="Comma 8 2 3 9" xfId="53058"/>
    <cellStyle name="Comma 8 2 3 9 2" xfId="53059"/>
    <cellStyle name="Comma 8 2 3 9 3" xfId="53060"/>
    <cellStyle name="Comma 8 2 4" xfId="9967"/>
    <cellStyle name="Comma 8 2 4 10" xfId="53061"/>
    <cellStyle name="Comma 8 2 4 2" xfId="9968"/>
    <cellStyle name="Comma 8 2 4 2 2" xfId="53062"/>
    <cellStyle name="Comma 8 2 4 2 2 2" xfId="53063"/>
    <cellStyle name="Comma 8 2 4 2 2 2 2" xfId="53064"/>
    <cellStyle name="Comma 8 2 4 2 2 2 3" xfId="53065"/>
    <cellStyle name="Comma 8 2 4 2 2 3" xfId="53066"/>
    <cellStyle name="Comma 8 2 4 2 2 3 2" xfId="53067"/>
    <cellStyle name="Comma 8 2 4 2 2 3 3" xfId="53068"/>
    <cellStyle name="Comma 8 2 4 2 2 4" xfId="53069"/>
    <cellStyle name="Comma 8 2 4 2 2 4 2" xfId="53070"/>
    <cellStyle name="Comma 8 2 4 2 2 5" xfId="53071"/>
    <cellStyle name="Comma 8 2 4 2 2 6" xfId="53072"/>
    <cellStyle name="Comma 8 2 4 2 3" xfId="53073"/>
    <cellStyle name="Comma 8 2 4 2 3 2" xfId="53074"/>
    <cellStyle name="Comma 8 2 4 2 3 2 2" xfId="53075"/>
    <cellStyle name="Comma 8 2 4 2 3 2 3" xfId="53076"/>
    <cellStyle name="Comma 8 2 4 2 3 3" xfId="53077"/>
    <cellStyle name="Comma 8 2 4 2 3 3 2" xfId="53078"/>
    <cellStyle name="Comma 8 2 4 2 3 3 3" xfId="53079"/>
    <cellStyle name="Comma 8 2 4 2 3 4" xfId="53080"/>
    <cellStyle name="Comma 8 2 4 2 3 4 2" xfId="53081"/>
    <cellStyle name="Comma 8 2 4 2 3 5" xfId="53082"/>
    <cellStyle name="Comma 8 2 4 2 3 6" xfId="53083"/>
    <cellStyle name="Comma 8 2 4 2 4" xfId="53084"/>
    <cellStyle name="Comma 8 2 4 2 4 2" xfId="53085"/>
    <cellStyle name="Comma 8 2 4 2 4 2 2" xfId="53086"/>
    <cellStyle name="Comma 8 2 4 2 4 2 3" xfId="53087"/>
    <cellStyle name="Comma 8 2 4 2 4 3" xfId="53088"/>
    <cellStyle name="Comma 8 2 4 2 4 3 2" xfId="53089"/>
    <cellStyle name="Comma 8 2 4 2 4 4" xfId="53090"/>
    <cellStyle name="Comma 8 2 4 2 4 5" xfId="53091"/>
    <cellStyle name="Comma 8 2 4 2 5" xfId="53092"/>
    <cellStyle name="Comma 8 2 4 2 5 2" xfId="53093"/>
    <cellStyle name="Comma 8 2 4 2 5 3" xfId="53094"/>
    <cellStyle name="Comma 8 2 4 2 6" xfId="53095"/>
    <cellStyle name="Comma 8 2 4 2 6 2" xfId="53096"/>
    <cellStyle name="Comma 8 2 4 2 6 3" xfId="53097"/>
    <cellStyle name="Comma 8 2 4 2 7" xfId="53098"/>
    <cellStyle name="Comma 8 2 4 2 7 2" xfId="53099"/>
    <cellStyle name="Comma 8 2 4 2 8" xfId="53100"/>
    <cellStyle name="Comma 8 2 4 2 9" xfId="53101"/>
    <cellStyle name="Comma 8 2 4 3" xfId="53102"/>
    <cellStyle name="Comma 8 2 4 3 2" xfId="53103"/>
    <cellStyle name="Comma 8 2 4 3 2 2" xfId="53104"/>
    <cellStyle name="Comma 8 2 4 3 2 3" xfId="53105"/>
    <cellStyle name="Comma 8 2 4 3 3" xfId="53106"/>
    <cellStyle name="Comma 8 2 4 3 3 2" xfId="53107"/>
    <cellStyle name="Comma 8 2 4 3 3 3" xfId="53108"/>
    <cellStyle name="Comma 8 2 4 3 4" xfId="53109"/>
    <cellStyle name="Comma 8 2 4 3 4 2" xfId="53110"/>
    <cellStyle name="Comma 8 2 4 3 5" xfId="53111"/>
    <cellStyle name="Comma 8 2 4 3 6" xfId="53112"/>
    <cellStyle name="Comma 8 2 4 4" xfId="53113"/>
    <cellStyle name="Comma 8 2 4 4 2" xfId="53114"/>
    <cellStyle name="Comma 8 2 4 4 2 2" xfId="53115"/>
    <cellStyle name="Comma 8 2 4 4 2 3" xfId="53116"/>
    <cellStyle name="Comma 8 2 4 4 3" xfId="53117"/>
    <cellStyle name="Comma 8 2 4 4 3 2" xfId="53118"/>
    <cellStyle name="Comma 8 2 4 4 3 3" xfId="53119"/>
    <cellStyle name="Comma 8 2 4 4 4" xfId="53120"/>
    <cellStyle name="Comma 8 2 4 4 4 2" xfId="53121"/>
    <cellStyle name="Comma 8 2 4 4 5" xfId="53122"/>
    <cellStyle name="Comma 8 2 4 4 6" xfId="53123"/>
    <cellStyle name="Comma 8 2 4 5" xfId="53124"/>
    <cellStyle name="Comma 8 2 4 5 2" xfId="53125"/>
    <cellStyle name="Comma 8 2 4 5 2 2" xfId="53126"/>
    <cellStyle name="Comma 8 2 4 5 2 3" xfId="53127"/>
    <cellStyle name="Comma 8 2 4 5 3" xfId="53128"/>
    <cellStyle name="Comma 8 2 4 5 3 2" xfId="53129"/>
    <cellStyle name="Comma 8 2 4 5 4" xfId="53130"/>
    <cellStyle name="Comma 8 2 4 5 5" xfId="53131"/>
    <cellStyle name="Comma 8 2 4 6" xfId="53132"/>
    <cellStyle name="Comma 8 2 4 6 2" xfId="53133"/>
    <cellStyle name="Comma 8 2 4 6 3" xfId="53134"/>
    <cellStyle name="Comma 8 2 4 7" xfId="53135"/>
    <cellStyle name="Comma 8 2 4 7 2" xfId="53136"/>
    <cellStyle name="Comma 8 2 4 7 3" xfId="53137"/>
    <cellStyle name="Comma 8 2 4 8" xfId="53138"/>
    <cellStyle name="Comma 8 2 4 8 2" xfId="53139"/>
    <cellStyle name="Comma 8 2 4 9" xfId="53140"/>
    <cellStyle name="Comma 8 2 5" xfId="9969"/>
    <cellStyle name="Comma 8 2 5 2" xfId="53141"/>
    <cellStyle name="Comma 8 2 5 2 2" xfId="53142"/>
    <cellStyle name="Comma 8 2 5 2 2 2" xfId="53143"/>
    <cellStyle name="Comma 8 2 5 2 2 3" xfId="53144"/>
    <cellStyle name="Comma 8 2 5 2 3" xfId="53145"/>
    <cellStyle name="Comma 8 2 5 2 3 2" xfId="53146"/>
    <cellStyle name="Comma 8 2 5 2 3 3" xfId="53147"/>
    <cellStyle name="Comma 8 2 5 2 4" xfId="53148"/>
    <cellStyle name="Comma 8 2 5 2 4 2" xfId="53149"/>
    <cellStyle name="Comma 8 2 5 2 5" xfId="53150"/>
    <cellStyle name="Comma 8 2 5 2 6" xfId="53151"/>
    <cellStyle name="Comma 8 2 5 3" xfId="53152"/>
    <cellStyle name="Comma 8 2 5 3 2" xfId="53153"/>
    <cellStyle name="Comma 8 2 5 3 2 2" xfId="53154"/>
    <cellStyle name="Comma 8 2 5 3 2 3" xfId="53155"/>
    <cellStyle name="Comma 8 2 5 3 3" xfId="53156"/>
    <cellStyle name="Comma 8 2 5 3 3 2" xfId="53157"/>
    <cellStyle name="Comma 8 2 5 3 3 3" xfId="53158"/>
    <cellStyle name="Comma 8 2 5 3 4" xfId="53159"/>
    <cellStyle name="Comma 8 2 5 3 4 2" xfId="53160"/>
    <cellStyle name="Comma 8 2 5 3 5" xfId="53161"/>
    <cellStyle name="Comma 8 2 5 3 6" xfId="53162"/>
    <cellStyle name="Comma 8 2 5 4" xfId="53163"/>
    <cellStyle name="Comma 8 2 5 4 2" xfId="53164"/>
    <cellStyle name="Comma 8 2 5 4 2 2" xfId="53165"/>
    <cellStyle name="Comma 8 2 5 4 2 3" xfId="53166"/>
    <cellStyle name="Comma 8 2 5 4 3" xfId="53167"/>
    <cellStyle name="Comma 8 2 5 4 3 2" xfId="53168"/>
    <cellStyle name="Comma 8 2 5 4 4" xfId="53169"/>
    <cellStyle name="Comma 8 2 5 4 5" xfId="53170"/>
    <cellStyle name="Comma 8 2 5 5" xfId="53171"/>
    <cellStyle name="Comma 8 2 5 5 2" xfId="53172"/>
    <cellStyle name="Comma 8 2 5 5 3" xfId="53173"/>
    <cellStyle name="Comma 8 2 5 6" xfId="53174"/>
    <cellStyle name="Comma 8 2 5 6 2" xfId="53175"/>
    <cellStyle name="Comma 8 2 5 6 3" xfId="53176"/>
    <cellStyle name="Comma 8 2 5 7" xfId="53177"/>
    <cellStyle name="Comma 8 2 5 7 2" xfId="53178"/>
    <cellStyle name="Comma 8 2 5 8" xfId="53179"/>
    <cellStyle name="Comma 8 2 5 9" xfId="53180"/>
    <cellStyle name="Comma 8 2 6" xfId="9970"/>
    <cellStyle name="Comma 8 2 6 2" xfId="53181"/>
    <cellStyle name="Comma 8 2 6 2 2" xfId="53182"/>
    <cellStyle name="Comma 8 2 6 2 2 2" xfId="53183"/>
    <cellStyle name="Comma 8 2 6 2 2 3" xfId="53184"/>
    <cellStyle name="Comma 8 2 6 2 3" xfId="53185"/>
    <cellStyle name="Comma 8 2 6 2 3 2" xfId="53186"/>
    <cellStyle name="Comma 8 2 6 2 3 3" xfId="53187"/>
    <cellStyle name="Comma 8 2 6 2 4" xfId="53188"/>
    <cellStyle name="Comma 8 2 6 2 4 2" xfId="53189"/>
    <cellStyle name="Comma 8 2 6 2 5" xfId="53190"/>
    <cellStyle name="Comma 8 2 6 2 6" xfId="53191"/>
    <cellStyle name="Comma 8 2 6 3" xfId="53192"/>
    <cellStyle name="Comma 8 2 6 3 2" xfId="53193"/>
    <cellStyle name="Comma 8 2 6 3 2 2" xfId="53194"/>
    <cellStyle name="Comma 8 2 6 3 2 3" xfId="53195"/>
    <cellStyle name="Comma 8 2 6 3 3" xfId="53196"/>
    <cellStyle name="Comma 8 2 6 3 3 2" xfId="53197"/>
    <cellStyle name="Comma 8 2 6 3 3 3" xfId="53198"/>
    <cellStyle name="Comma 8 2 6 3 4" xfId="53199"/>
    <cellStyle name="Comma 8 2 6 3 4 2" xfId="53200"/>
    <cellStyle name="Comma 8 2 6 3 5" xfId="53201"/>
    <cellStyle name="Comma 8 2 6 3 6" xfId="53202"/>
    <cellStyle name="Comma 8 2 6 4" xfId="53203"/>
    <cellStyle name="Comma 8 2 6 4 2" xfId="53204"/>
    <cellStyle name="Comma 8 2 6 4 2 2" xfId="53205"/>
    <cellStyle name="Comma 8 2 6 4 2 3" xfId="53206"/>
    <cellStyle name="Comma 8 2 6 4 3" xfId="53207"/>
    <cellStyle name="Comma 8 2 6 4 3 2" xfId="53208"/>
    <cellStyle name="Comma 8 2 6 4 4" xfId="53209"/>
    <cellStyle name="Comma 8 2 6 4 5" xfId="53210"/>
    <cellStyle name="Comma 8 2 6 5" xfId="53211"/>
    <cellStyle name="Comma 8 2 6 5 2" xfId="53212"/>
    <cellStyle name="Comma 8 2 6 5 3" xfId="53213"/>
    <cellStyle name="Comma 8 2 6 6" xfId="53214"/>
    <cellStyle name="Comma 8 2 6 6 2" xfId="53215"/>
    <cellStyle name="Comma 8 2 6 6 3" xfId="53216"/>
    <cellStyle name="Comma 8 2 6 7" xfId="53217"/>
    <cellStyle name="Comma 8 2 6 7 2" xfId="53218"/>
    <cellStyle name="Comma 8 2 6 8" xfId="53219"/>
    <cellStyle name="Comma 8 2 6 9" xfId="53220"/>
    <cellStyle name="Comma 8 2 7" xfId="9971"/>
    <cellStyle name="Comma 8 2 7 2" xfId="53221"/>
    <cellStyle name="Comma 8 2 7 2 2" xfId="53222"/>
    <cellStyle name="Comma 8 2 7 2 3" xfId="53223"/>
    <cellStyle name="Comma 8 2 7 3" xfId="53224"/>
    <cellStyle name="Comma 8 2 7 3 2" xfId="53225"/>
    <cellStyle name="Comma 8 2 7 3 3" xfId="53226"/>
    <cellStyle name="Comma 8 2 7 4" xfId="53227"/>
    <cellStyle name="Comma 8 2 7 4 2" xfId="53228"/>
    <cellStyle name="Comma 8 2 7 5" xfId="53229"/>
    <cellStyle name="Comma 8 2 7 6" xfId="53230"/>
    <cellStyle name="Comma 8 2 8" xfId="9972"/>
    <cellStyle name="Comma 8 2 8 2" xfId="53231"/>
    <cellStyle name="Comma 8 2 8 2 2" xfId="53232"/>
    <cellStyle name="Comma 8 2 8 2 3" xfId="53233"/>
    <cellStyle name="Comma 8 2 8 3" xfId="53234"/>
    <cellStyle name="Comma 8 2 8 3 2" xfId="53235"/>
    <cellStyle name="Comma 8 2 8 3 3" xfId="53236"/>
    <cellStyle name="Comma 8 2 8 4" xfId="53237"/>
    <cellStyle name="Comma 8 2 8 4 2" xfId="53238"/>
    <cellStyle name="Comma 8 2 8 5" xfId="53239"/>
    <cellStyle name="Comma 8 2 8 6" xfId="53240"/>
    <cellStyle name="Comma 8 2 9" xfId="53241"/>
    <cellStyle name="Comma 8 2 9 2" xfId="53242"/>
    <cellStyle name="Comma 8 2 9 2 2" xfId="53243"/>
    <cellStyle name="Comma 8 2 9 2 3" xfId="53244"/>
    <cellStyle name="Comma 8 2 9 3" xfId="53245"/>
    <cellStyle name="Comma 8 2 9 3 2" xfId="53246"/>
    <cellStyle name="Comma 8 2 9 4" xfId="53247"/>
    <cellStyle name="Comma 8 2 9 5" xfId="53248"/>
    <cellStyle name="Comma 8 3" xfId="3941"/>
    <cellStyle name="Comma 8 3 10" xfId="53249"/>
    <cellStyle name="Comma 8 3 10 2" xfId="53250"/>
    <cellStyle name="Comma 8 3 10 3" xfId="53251"/>
    <cellStyle name="Comma 8 3 11" xfId="53252"/>
    <cellStyle name="Comma 8 3 11 2" xfId="53253"/>
    <cellStyle name="Comma 8 3 12" xfId="53254"/>
    <cellStyle name="Comma 8 3 13" xfId="53255"/>
    <cellStyle name="Comma 8 3 14" xfId="53256"/>
    <cellStyle name="Comma 8 3 2" xfId="9973"/>
    <cellStyle name="Comma 8 3 2 10" xfId="53257"/>
    <cellStyle name="Comma 8 3 2 10 2" xfId="53258"/>
    <cellStyle name="Comma 8 3 2 11" xfId="53259"/>
    <cellStyle name="Comma 8 3 2 12" xfId="53260"/>
    <cellStyle name="Comma 8 3 2 13" xfId="53261"/>
    <cellStyle name="Comma 8 3 2 2" xfId="9974"/>
    <cellStyle name="Comma 8 3 2 2 10" xfId="53262"/>
    <cellStyle name="Comma 8 3 2 2 2" xfId="53263"/>
    <cellStyle name="Comma 8 3 2 2 2 2" xfId="53264"/>
    <cellStyle name="Comma 8 3 2 2 2 2 2" xfId="53265"/>
    <cellStyle name="Comma 8 3 2 2 2 2 2 2" xfId="53266"/>
    <cellStyle name="Comma 8 3 2 2 2 2 2 3" xfId="53267"/>
    <cellStyle name="Comma 8 3 2 2 2 2 3" xfId="53268"/>
    <cellStyle name="Comma 8 3 2 2 2 2 3 2" xfId="53269"/>
    <cellStyle name="Comma 8 3 2 2 2 2 3 3" xfId="53270"/>
    <cellStyle name="Comma 8 3 2 2 2 2 4" xfId="53271"/>
    <cellStyle name="Comma 8 3 2 2 2 2 4 2" xfId="53272"/>
    <cellStyle name="Comma 8 3 2 2 2 2 5" xfId="53273"/>
    <cellStyle name="Comma 8 3 2 2 2 2 6" xfId="53274"/>
    <cellStyle name="Comma 8 3 2 2 2 3" xfId="53275"/>
    <cellStyle name="Comma 8 3 2 2 2 3 2" xfId="53276"/>
    <cellStyle name="Comma 8 3 2 2 2 3 2 2" xfId="53277"/>
    <cellStyle name="Comma 8 3 2 2 2 3 2 3" xfId="53278"/>
    <cellStyle name="Comma 8 3 2 2 2 3 3" xfId="53279"/>
    <cellStyle name="Comma 8 3 2 2 2 3 3 2" xfId="53280"/>
    <cellStyle name="Comma 8 3 2 2 2 3 3 3" xfId="53281"/>
    <cellStyle name="Comma 8 3 2 2 2 3 4" xfId="53282"/>
    <cellStyle name="Comma 8 3 2 2 2 3 4 2" xfId="53283"/>
    <cellStyle name="Comma 8 3 2 2 2 3 5" xfId="53284"/>
    <cellStyle name="Comma 8 3 2 2 2 3 6" xfId="53285"/>
    <cellStyle name="Comma 8 3 2 2 2 4" xfId="53286"/>
    <cellStyle name="Comma 8 3 2 2 2 4 2" xfId="53287"/>
    <cellStyle name="Comma 8 3 2 2 2 4 2 2" xfId="53288"/>
    <cellStyle name="Comma 8 3 2 2 2 4 2 3" xfId="53289"/>
    <cellStyle name="Comma 8 3 2 2 2 4 3" xfId="53290"/>
    <cellStyle name="Comma 8 3 2 2 2 4 3 2" xfId="53291"/>
    <cellStyle name="Comma 8 3 2 2 2 4 4" xfId="53292"/>
    <cellStyle name="Comma 8 3 2 2 2 4 5" xfId="53293"/>
    <cellStyle name="Comma 8 3 2 2 2 5" xfId="53294"/>
    <cellStyle name="Comma 8 3 2 2 2 5 2" xfId="53295"/>
    <cellStyle name="Comma 8 3 2 2 2 5 3" xfId="53296"/>
    <cellStyle name="Comma 8 3 2 2 2 6" xfId="53297"/>
    <cellStyle name="Comma 8 3 2 2 2 6 2" xfId="53298"/>
    <cellStyle name="Comma 8 3 2 2 2 6 3" xfId="53299"/>
    <cellStyle name="Comma 8 3 2 2 2 7" xfId="53300"/>
    <cellStyle name="Comma 8 3 2 2 2 7 2" xfId="53301"/>
    <cellStyle name="Comma 8 3 2 2 2 8" xfId="53302"/>
    <cellStyle name="Comma 8 3 2 2 2 9" xfId="53303"/>
    <cellStyle name="Comma 8 3 2 2 3" xfId="53304"/>
    <cellStyle name="Comma 8 3 2 2 3 2" xfId="53305"/>
    <cellStyle name="Comma 8 3 2 2 3 2 2" xfId="53306"/>
    <cellStyle name="Comma 8 3 2 2 3 2 3" xfId="53307"/>
    <cellStyle name="Comma 8 3 2 2 3 3" xfId="53308"/>
    <cellStyle name="Comma 8 3 2 2 3 3 2" xfId="53309"/>
    <cellStyle name="Comma 8 3 2 2 3 3 3" xfId="53310"/>
    <cellStyle name="Comma 8 3 2 2 3 4" xfId="53311"/>
    <cellStyle name="Comma 8 3 2 2 3 4 2" xfId="53312"/>
    <cellStyle name="Comma 8 3 2 2 3 5" xfId="53313"/>
    <cellStyle name="Comma 8 3 2 2 3 6" xfId="53314"/>
    <cellStyle name="Comma 8 3 2 2 4" xfId="53315"/>
    <cellStyle name="Comma 8 3 2 2 4 2" xfId="53316"/>
    <cellStyle name="Comma 8 3 2 2 4 2 2" xfId="53317"/>
    <cellStyle name="Comma 8 3 2 2 4 2 3" xfId="53318"/>
    <cellStyle name="Comma 8 3 2 2 4 3" xfId="53319"/>
    <cellStyle name="Comma 8 3 2 2 4 3 2" xfId="53320"/>
    <cellStyle name="Comma 8 3 2 2 4 3 3" xfId="53321"/>
    <cellStyle name="Comma 8 3 2 2 4 4" xfId="53322"/>
    <cellStyle name="Comma 8 3 2 2 4 4 2" xfId="53323"/>
    <cellStyle name="Comma 8 3 2 2 4 5" xfId="53324"/>
    <cellStyle name="Comma 8 3 2 2 4 6" xfId="53325"/>
    <cellStyle name="Comma 8 3 2 2 5" xfId="53326"/>
    <cellStyle name="Comma 8 3 2 2 5 2" xfId="53327"/>
    <cellStyle name="Comma 8 3 2 2 5 2 2" xfId="53328"/>
    <cellStyle name="Comma 8 3 2 2 5 2 3" xfId="53329"/>
    <cellStyle name="Comma 8 3 2 2 5 3" xfId="53330"/>
    <cellStyle name="Comma 8 3 2 2 5 3 2" xfId="53331"/>
    <cellStyle name="Comma 8 3 2 2 5 4" xfId="53332"/>
    <cellStyle name="Comma 8 3 2 2 5 5" xfId="53333"/>
    <cellStyle name="Comma 8 3 2 2 6" xfId="53334"/>
    <cellStyle name="Comma 8 3 2 2 6 2" xfId="53335"/>
    <cellStyle name="Comma 8 3 2 2 6 3" xfId="53336"/>
    <cellStyle name="Comma 8 3 2 2 7" xfId="53337"/>
    <cellStyle name="Comma 8 3 2 2 7 2" xfId="53338"/>
    <cellStyle name="Comma 8 3 2 2 7 3" xfId="53339"/>
    <cellStyle name="Comma 8 3 2 2 8" xfId="53340"/>
    <cellStyle name="Comma 8 3 2 2 8 2" xfId="53341"/>
    <cellStyle name="Comma 8 3 2 2 9" xfId="53342"/>
    <cellStyle name="Comma 8 3 2 3" xfId="53343"/>
    <cellStyle name="Comma 8 3 2 3 2" xfId="53344"/>
    <cellStyle name="Comma 8 3 2 3 2 2" xfId="53345"/>
    <cellStyle name="Comma 8 3 2 3 2 2 2" xfId="53346"/>
    <cellStyle name="Comma 8 3 2 3 2 2 3" xfId="53347"/>
    <cellStyle name="Comma 8 3 2 3 2 3" xfId="53348"/>
    <cellStyle name="Comma 8 3 2 3 2 3 2" xfId="53349"/>
    <cellStyle name="Comma 8 3 2 3 2 3 3" xfId="53350"/>
    <cellStyle name="Comma 8 3 2 3 2 4" xfId="53351"/>
    <cellStyle name="Comma 8 3 2 3 2 4 2" xfId="53352"/>
    <cellStyle name="Comma 8 3 2 3 2 5" xfId="53353"/>
    <cellStyle name="Comma 8 3 2 3 2 6" xfId="53354"/>
    <cellStyle name="Comma 8 3 2 3 3" xfId="53355"/>
    <cellStyle name="Comma 8 3 2 3 3 2" xfId="53356"/>
    <cellStyle name="Comma 8 3 2 3 3 2 2" xfId="53357"/>
    <cellStyle name="Comma 8 3 2 3 3 2 3" xfId="53358"/>
    <cellStyle name="Comma 8 3 2 3 3 3" xfId="53359"/>
    <cellStyle name="Comma 8 3 2 3 3 3 2" xfId="53360"/>
    <cellStyle name="Comma 8 3 2 3 3 3 3" xfId="53361"/>
    <cellStyle name="Comma 8 3 2 3 3 4" xfId="53362"/>
    <cellStyle name="Comma 8 3 2 3 3 4 2" xfId="53363"/>
    <cellStyle name="Comma 8 3 2 3 3 5" xfId="53364"/>
    <cellStyle name="Comma 8 3 2 3 3 6" xfId="53365"/>
    <cellStyle name="Comma 8 3 2 3 4" xfId="53366"/>
    <cellStyle name="Comma 8 3 2 3 4 2" xfId="53367"/>
    <cellStyle name="Comma 8 3 2 3 4 2 2" xfId="53368"/>
    <cellStyle name="Comma 8 3 2 3 4 2 3" xfId="53369"/>
    <cellStyle name="Comma 8 3 2 3 4 3" xfId="53370"/>
    <cellStyle name="Comma 8 3 2 3 4 3 2" xfId="53371"/>
    <cellStyle name="Comma 8 3 2 3 4 4" xfId="53372"/>
    <cellStyle name="Comma 8 3 2 3 4 5" xfId="53373"/>
    <cellStyle name="Comma 8 3 2 3 5" xfId="53374"/>
    <cellStyle name="Comma 8 3 2 3 5 2" xfId="53375"/>
    <cellStyle name="Comma 8 3 2 3 5 3" xfId="53376"/>
    <cellStyle name="Comma 8 3 2 3 6" xfId="53377"/>
    <cellStyle name="Comma 8 3 2 3 6 2" xfId="53378"/>
    <cellStyle name="Comma 8 3 2 3 6 3" xfId="53379"/>
    <cellStyle name="Comma 8 3 2 3 7" xfId="53380"/>
    <cellStyle name="Comma 8 3 2 3 7 2" xfId="53381"/>
    <cellStyle name="Comma 8 3 2 3 8" xfId="53382"/>
    <cellStyle name="Comma 8 3 2 3 9" xfId="53383"/>
    <cellStyle name="Comma 8 3 2 4" xfId="53384"/>
    <cellStyle name="Comma 8 3 2 4 2" xfId="53385"/>
    <cellStyle name="Comma 8 3 2 4 2 2" xfId="53386"/>
    <cellStyle name="Comma 8 3 2 4 2 2 2" xfId="53387"/>
    <cellStyle name="Comma 8 3 2 4 2 2 3" xfId="53388"/>
    <cellStyle name="Comma 8 3 2 4 2 3" xfId="53389"/>
    <cellStyle name="Comma 8 3 2 4 2 3 2" xfId="53390"/>
    <cellStyle name="Comma 8 3 2 4 2 3 3" xfId="53391"/>
    <cellStyle name="Comma 8 3 2 4 2 4" xfId="53392"/>
    <cellStyle name="Comma 8 3 2 4 2 4 2" xfId="53393"/>
    <cellStyle name="Comma 8 3 2 4 2 5" xfId="53394"/>
    <cellStyle name="Comma 8 3 2 4 2 6" xfId="53395"/>
    <cellStyle name="Comma 8 3 2 4 3" xfId="53396"/>
    <cellStyle name="Comma 8 3 2 4 3 2" xfId="53397"/>
    <cellStyle name="Comma 8 3 2 4 3 2 2" xfId="53398"/>
    <cellStyle name="Comma 8 3 2 4 3 2 3" xfId="53399"/>
    <cellStyle name="Comma 8 3 2 4 3 3" xfId="53400"/>
    <cellStyle name="Comma 8 3 2 4 3 3 2" xfId="53401"/>
    <cellStyle name="Comma 8 3 2 4 3 3 3" xfId="53402"/>
    <cellStyle name="Comma 8 3 2 4 3 4" xfId="53403"/>
    <cellStyle name="Comma 8 3 2 4 3 4 2" xfId="53404"/>
    <cellStyle name="Comma 8 3 2 4 3 5" xfId="53405"/>
    <cellStyle name="Comma 8 3 2 4 3 6" xfId="53406"/>
    <cellStyle name="Comma 8 3 2 4 4" xfId="53407"/>
    <cellStyle name="Comma 8 3 2 4 4 2" xfId="53408"/>
    <cellStyle name="Comma 8 3 2 4 4 2 2" xfId="53409"/>
    <cellStyle name="Comma 8 3 2 4 4 2 3" xfId="53410"/>
    <cellStyle name="Comma 8 3 2 4 4 3" xfId="53411"/>
    <cellStyle name="Comma 8 3 2 4 4 3 2" xfId="53412"/>
    <cellStyle name="Comma 8 3 2 4 4 4" xfId="53413"/>
    <cellStyle name="Comma 8 3 2 4 4 5" xfId="53414"/>
    <cellStyle name="Comma 8 3 2 4 5" xfId="53415"/>
    <cellStyle name="Comma 8 3 2 4 5 2" xfId="53416"/>
    <cellStyle name="Comma 8 3 2 4 5 3" xfId="53417"/>
    <cellStyle name="Comma 8 3 2 4 6" xfId="53418"/>
    <cellStyle name="Comma 8 3 2 4 6 2" xfId="53419"/>
    <cellStyle name="Comma 8 3 2 4 6 3" xfId="53420"/>
    <cellStyle name="Comma 8 3 2 4 7" xfId="53421"/>
    <cellStyle name="Comma 8 3 2 4 7 2" xfId="53422"/>
    <cellStyle name="Comma 8 3 2 4 8" xfId="53423"/>
    <cellStyle name="Comma 8 3 2 4 9" xfId="53424"/>
    <cellStyle name="Comma 8 3 2 5" xfId="53425"/>
    <cellStyle name="Comma 8 3 2 5 2" xfId="53426"/>
    <cellStyle name="Comma 8 3 2 5 2 2" xfId="53427"/>
    <cellStyle name="Comma 8 3 2 5 2 3" xfId="53428"/>
    <cellStyle name="Comma 8 3 2 5 3" xfId="53429"/>
    <cellStyle name="Comma 8 3 2 5 3 2" xfId="53430"/>
    <cellStyle name="Comma 8 3 2 5 3 3" xfId="53431"/>
    <cellStyle name="Comma 8 3 2 5 4" xfId="53432"/>
    <cellStyle name="Comma 8 3 2 5 4 2" xfId="53433"/>
    <cellStyle name="Comma 8 3 2 5 5" xfId="53434"/>
    <cellStyle name="Comma 8 3 2 5 6" xfId="53435"/>
    <cellStyle name="Comma 8 3 2 6" xfId="53436"/>
    <cellStyle name="Comma 8 3 2 6 2" xfId="53437"/>
    <cellStyle name="Comma 8 3 2 6 2 2" xfId="53438"/>
    <cellStyle name="Comma 8 3 2 6 2 3" xfId="53439"/>
    <cellStyle name="Comma 8 3 2 6 3" xfId="53440"/>
    <cellStyle name="Comma 8 3 2 6 3 2" xfId="53441"/>
    <cellStyle name="Comma 8 3 2 6 3 3" xfId="53442"/>
    <cellStyle name="Comma 8 3 2 6 4" xfId="53443"/>
    <cellStyle name="Comma 8 3 2 6 4 2" xfId="53444"/>
    <cellStyle name="Comma 8 3 2 6 5" xfId="53445"/>
    <cellStyle name="Comma 8 3 2 6 6" xfId="53446"/>
    <cellStyle name="Comma 8 3 2 7" xfId="53447"/>
    <cellStyle name="Comma 8 3 2 7 2" xfId="53448"/>
    <cellStyle name="Comma 8 3 2 7 2 2" xfId="53449"/>
    <cellStyle name="Comma 8 3 2 7 2 3" xfId="53450"/>
    <cellStyle name="Comma 8 3 2 7 3" xfId="53451"/>
    <cellStyle name="Comma 8 3 2 7 3 2" xfId="53452"/>
    <cellStyle name="Comma 8 3 2 7 4" xfId="53453"/>
    <cellStyle name="Comma 8 3 2 7 5" xfId="53454"/>
    <cellStyle name="Comma 8 3 2 8" xfId="53455"/>
    <cellStyle name="Comma 8 3 2 8 2" xfId="53456"/>
    <cellStyle name="Comma 8 3 2 8 3" xfId="53457"/>
    <cellStyle name="Comma 8 3 2 9" xfId="53458"/>
    <cellStyle name="Comma 8 3 2 9 2" xfId="53459"/>
    <cellStyle name="Comma 8 3 2 9 3" xfId="53460"/>
    <cellStyle name="Comma 8 3 3" xfId="9975"/>
    <cellStyle name="Comma 8 3 3 10" xfId="53461"/>
    <cellStyle name="Comma 8 3 3 2" xfId="9976"/>
    <cellStyle name="Comma 8 3 3 2 2" xfId="53462"/>
    <cellStyle name="Comma 8 3 3 2 2 2" xfId="53463"/>
    <cellStyle name="Comma 8 3 3 2 2 2 2" xfId="53464"/>
    <cellStyle name="Comma 8 3 3 2 2 2 3" xfId="53465"/>
    <cellStyle name="Comma 8 3 3 2 2 3" xfId="53466"/>
    <cellStyle name="Comma 8 3 3 2 2 3 2" xfId="53467"/>
    <cellStyle name="Comma 8 3 3 2 2 3 3" xfId="53468"/>
    <cellStyle name="Comma 8 3 3 2 2 4" xfId="53469"/>
    <cellStyle name="Comma 8 3 3 2 2 4 2" xfId="53470"/>
    <cellStyle name="Comma 8 3 3 2 2 5" xfId="53471"/>
    <cellStyle name="Comma 8 3 3 2 2 6" xfId="53472"/>
    <cellStyle name="Comma 8 3 3 2 3" xfId="53473"/>
    <cellStyle name="Comma 8 3 3 2 3 2" xfId="53474"/>
    <cellStyle name="Comma 8 3 3 2 3 2 2" xfId="53475"/>
    <cellStyle name="Comma 8 3 3 2 3 2 3" xfId="53476"/>
    <cellStyle name="Comma 8 3 3 2 3 3" xfId="53477"/>
    <cellStyle name="Comma 8 3 3 2 3 3 2" xfId="53478"/>
    <cellStyle name="Comma 8 3 3 2 3 3 3" xfId="53479"/>
    <cellStyle name="Comma 8 3 3 2 3 4" xfId="53480"/>
    <cellStyle name="Comma 8 3 3 2 3 4 2" xfId="53481"/>
    <cellStyle name="Comma 8 3 3 2 3 5" xfId="53482"/>
    <cellStyle name="Comma 8 3 3 2 3 6" xfId="53483"/>
    <cellStyle name="Comma 8 3 3 2 4" xfId="53484"/>
    <cellStyle name="Comma 8 3 3 2 4 2" xfId="53485"/>
    <cellStyle name="Comma 8 3 3 2 4 2 2" xfId="53486"/>
    <cellStyle name="Comma 8 3 3 2 4 2 3" xfId="53487"/>
    <cellStyle name="Comma 8 3 3 2 4 3" xfId="53488"/>
    <cellStyle name="Comma 8 3 3 2 4 3 2" xfId="53489"/>
    <cellStyle name="Comma 8 3 3 2 4 4" xfId="53490"/>
    <cellStyle name="Comma 8 3 3 2 4 5" xfId="53491"/>
    <cellStyle name="Comma 8 3 3 2 5" xfId="53492"/>
    <cellStyle name="Comma 8 3 3 2 5 2" xfId="53493"/>
    <cellStyle name="Comma 8 3 3 2 5 3" xfId="53494"/>
    <cellStyle name="Comma 8 3 3 2 6" xfId="53495"/>
    <cellStyle name="Comma 8 3 3 2 6 2" xfId="53496"/>
    <cellStyle name="Comma 8 3 3 2 6 3" xfId="53497"/>
    <cellStyle name="Comma 8 3 3 2 7" xfId="53498"/>
    <cellStyle name="Comma 8 3 3 2 7 2" xfId="53499"/>
    <cellStyle name="Comma 8 3 3 2 8" xfId="53500"/>
    <cellStyle name="Comma 8 3 3 2 9" xfId="53501"/>
    <cellStyle name="Comma 8 3 3 3" xfId="53502"/>
    <cellStyle name="Comma 8 3 3 3 2" xfId="53503"/>
    <cellStyle name="Comma 8 3 3 3 2 2" xfId="53504"/>
    <cellStyle name="Comma 8 3 3 3 2 3" xfId="53505"/>
    <cellStyle name="Comma 8 3 3 3 3" xfId="53506"/>
    <cellStyle name="Comma 8 3 3 3 3 2" xfId="53507"/>
    <cellStyle name="Comma 8 3 3 3 3 3" xfId="53508"/>
    <cellStyle name="Comma 8 3 3 3 4" xfId="53509"/>
    <cellStyle name="Comma 8 3 3 3 4 2" xfId="53510"/>
    <cellStyle name="Comma 8 3 3 3 5" xfId="53511"/>
    <cellStyle name="Comma 8 3 3 3 6" xfId="53512"/>
    <cellStyle name="Comma 8 3 3 4" xfId="53513"/>
    <cellStyle name="Comma 8 3 3 4 2" xfId="53514"/>
    <cellStyle name="Comma 8 3 3 4 2 2" xfId="53515"/>
    <cellStyle name="Comma 8 3 3 4 2 3" xfId="53516"/>
    <cellStyle name="Comma 8 3 3 4 3" xfId="53517"/>
    <cellStyle name="Comma 8 3 3 4 3 2" xfId="53518"/>
    <cellStyle name="Comma 8 3 3 4 3 3" xfId="53519"/>
    <cellStyle name="Comma 8 3 3 4 4" xfId="53520"/>
    <cellStyle name="Comma 8 3 3 4 4 2" xfId="53521"/>
    <cellStyle name="Comma 8 3 3 4 5" xfId="53522"/>
    <cellStyle name="Comma 8 3 3 4 6" xfId="53523"/>
    <cellStyle name="Comma 8 3 3 5" xfId="53524"/>
    <cellStyle name="Comma 8 3 3 5 2" xfId="53525"/>
    <cellStyle name="Comma 8 3 3 5 2 2" xfId="53526"/>
    <cellStyle name="Comma 8 3 3 5 2 3" xfId="53527"/>
    <cellStyle name="Comma 8 3 3 5 3" xfId="53528"/>
    <cellStyle name="Comma 8 3 3 5 3 2" xfId="53529"/>
    <cellStyle name="Comma 8 3 3 5 4" xfId="53530"/>
    <cellStyle name="Comma 8 3 3 5 5" xfId="53531"/>
    <cellStyle name="Comma 8 3 3 6" xfId="53532"/>
    <cellStyle name="Comma 8 3 3 6 2" xfId="53533"/>
    <cellStyle name="Comma 8 3 3 6 3" xfId="53534"/>
    <cellStyle name="Comma 8 3 3 7" xfId="53535"/>
    <cellStyle name="Comma 8 3 3 7 2" xfId="53536"/>
    <cellStyle name="Comma 8 3 3 7 3" xfId="53537"/>
    <cellStyle name="Comma 8 3 3 8" xfId="53538"/>
    <cellStyle name="Comma 8 3 3 8 2" xfId="53539"/>
    <cellStyle name="Comma 8 3 3 9" xfId="53540"/>
    <cellStyle name="Comma 8 3 4" xfId="9977"/>
    <cellStyle name="Comma 8 3 4 2" xfId="53541"/>
    <cellStyle name="Comma 8 3 4 2 2" xfId="53542"/>
    <cellStyle name="Comma 8 3 4 2 2 2" xfId="53543"/>
    <cellStyle name="Comma 8 3 4 2 2 3" xfId="53544"/>
    <cellStyle name="Comma 8 3 4 2 3" xfId="53545"/>
    <cellStyle name="Comma 8 3 4 2 3 2" xfId="53546"/>
    <cellStyle name="Comma 8 3 4 2 3 3" xfId="53547"/>
    <cellStyle name="Comma 8 3 4 2 4" xfId="53548"/>
    <cellStyle name="Comma 8 3 4 2 4 2" xfId="53549"/>
    <cellStyle name="Comma 8 3 4 2 5" xfId="53550"/>
    <cellStyle name="Comma 8 3 4 2 6" xfId="53551"/>
    <cellStyle name="Comma 8 3 4 3" xfId="53552"/>
    <cellStyle name="Comma 8 3 4 3 2" xfId="53553"/>
    <cellStyle name="Comma 8 3 4 3 2 2" xfId="53554"/>
    <cellStyle name="Comma 8 3 4 3 2 3" xfId="53555"/>
    <cellStyle name="Comma 8 3 4 3 3" xfId="53556"/>
    <cellStyle name="Comma 8 3 4 3 3 2" xfId="53557"/>
    <cellStyle name="Comma 8 3 4 3 3 3" xfId="53558"/>
    <cellStyle name="Comma 8 3 4 3 4" xfId="53559"/>
    <cellStyle name="Comma 8 3 4 3 4 2" xfId="53560"/>
    <cellStyle name="Comma 8 3 4 3 5" xfId="53561"/>
    <cellStyle name="Comma 8 3 4 3 6" xfId="53562"/>
    <cellStyle name="Comma 8 3 4 4" xfId="53563"/>
    <cellStyle name="Comma 8 3 4 4 2" xfId="53564"/>
    <cellStyle name="Comma 8 3 4 4 2 2" xfId="53565"/>
    <cellStyle name="Comma 8 3 4 4 2 3" xfId="53566"/>
    <cellStyle name="Comma 8 3 4 4 3" xfId="53567"/>
    <cellStyle name="Comma 8 3 4 4 3 2" xfId="53568"/>
    <cellStyle name="Comma 8 3 4 4 4" xfId="53569"/>
    <cellStyle name="Comma 8 3 4 4 5" xfId="53570"/>
    <cellStyle name="Comma 8 3 4 5" xfId="53571"/>
    <cellStyle name="Comma 8 3 4 5 2" xfId="53572"/>
    <cellStyle name="Comma 8 3 4 5 3" xfId="53573"/>
    <cellStyle name="Comma 8 3 4 6" xfId="53574"/>
    <cellStyle name="Comma 8 3 4 6 2" xfId="53575"/>
    <cellStyle name="Comma 8 3 4 6 3" xfId="53576"/>
    <cellStyle name="Comma 8 3 4 7" xfId="53577"/>
    <cellStyle name="Comma 8 3 4 7 2" xfId="53578"/>
    <cellStyle name="Comma 8 3 4 8" xfId="53579"/>
    <cellStyle name="Comma 8 3 4 9" xfId="53580"/>
    <cellStyle name="Comma 8 3 5" xfId="9978"/>
    <cellStyle name="Comma 8 3 5 2" xfId="53581"/>
    <cellStyle name="Comma 8 3 5 2 2" xfId="53582"/>
    <cellStyle name="Comma 8 3 5 2 2 2" xfId="53583"/>
    <cellStyle name="Comma 8 3 5 2 2 3" xfId="53584"/>
    <cellStyle name="Comma 8 3 5 2 3" xfId="53585"/>
    <cellStyle name="Comma 8 3 5 2 3 2" xfId="53586"/>
    <cellStyle name="Comma 8 3 5 2 3 3" xfId="53587"/>
    <cellStyle name="Comma 8 3 5 2 4" xfId="53588"/>
    <cellStyle name="Comma 8 3 5 2 4 2" xfId="53589"/>
    <cellStyle name="Comma 8 3 5 2 5" xfId="53590"/>
    <cellStyle name="Comma 8 3 5 2 6" xfId="53591"/>
    <cellStyle name="Comma 8 3 5 3" xfId="53592"/>
    <cellStyle name="Comma 8 3 5 3 2" xfId="53593"/>
    <cellStyle name="Comma 8 3 5 3 2 2" xfId="53594"/>
    <cellStyle name="Comma 8 3 5 3 2 3" xfId="53595"/>
    <cellStyle name="Comma 8 3 5 3 3" xfId="53596"/>
    <cellStyle name="Comma 8 3 5 3 3 2" xfId="53597"/>
    <cellStyle name="Comma 8 3 5 3 3 3" xfId="53598"/>
    <cellStyle name="Comma 8 3 5 3 4" xfId="53599"/>
    <cellStyle name="Comma 8 3 5 3 4 2" xfId="53600"/>
    <cellStyle name="Comma 8 3 5 3 5" xfId="53601"/>
    <cellStyle name="Comma 8 3 5 3 6" xfId="53602"/>
    <cellStyle name="Comma 8 3 5 4" xfId="53603"/>
    <cellStyle name="Comma 8 3 5 4 2" xfId="53604"/>
    <cellStyle name="Comma 8 3 5 4 2 2" xfId="53605"/>
    <cellStyle name="Comma 8 3 5 4 2 3" xfId="53606"/>
    <cellStyle name="Comma 8 3 5 4 3" xfId="53607"/>
    <cellStyle name="Comma 8 3 5 4 3 2" xfId="53608"/>
    <cellStyle name="Comma 8 3 5 4 4" xfId="53609"/>
    <cellStyle name="Comma 8 3 5 4 5" xfId="53610"/>
    <cellStyle name="Comma 8 3 5 5" xfId="53611"/>
    <cellStyle name="Comma 8 3 5 5 2" xfId="53612"/>
    <cellStyle name="Comma 8 3 5 5 3" xfId="53613"/>
    <cellStyle name="Comma 8 3 5 6" xfId="53614"/>
    <cellStyle name="Comma 8 3 5 6 2" xfId="53615"/>
    <cellStyle name="Comma 8 3 5 6 3" xfId="53616"/>
    <cellStyle name="Comma 8 3 5 7" xfId="53617"/>
    <cellStyle name="Comma 8 3 5 7 2" xfId="53618"/>
    <cellStyle name="Comma 8 3 5 8" xfId="53619"/>
    <cellStyle name="Comma 8 3 5 9" xfId="53620"/>
    <cellStyle name="Comma 8 3 6" xfId="53621"/>
    <cellStyle name="Comma 8 3 6 2" xfId="53622"/>
    <cellStyle name="Comma 8 3 6 2 2" xfId="53623"/>
    <cellStyle name="Comma 8 3 6 2 3" xfId="53624"/>
    <cellStyle name="Comma 8 3 6 3" xfId="53625"/>
    <cellStyle name="Comma 8 3 6 3 2" xfId="53626"/>
    <cellStyle name="Comma 8 3 6 3 3" xfId="53627"/>
    <cellStyle name="Comma 8 3 6 4" xfId="53628"/>
    <cellStyle name="Comma 8 3 6 4 2" xfId="53629"/>
    <cellStyle name="Comma 8 3 6 5" xfId="53630"/>
    <cellStyle name="Comma 8 3 6 6" xfId="53631"/>
    <cellStyle name="Comma 8 3 7" xfId="53632"/>
    <cellStyle name="Comma 8 3 7 2" xfId="53633"/>
    <cellStyle name="Comma 8 3 7 2 2" xfId="53634"/>
    <cellStyle name="Comma 8 3 7 2 3" xfId="53635"/>
    <cellStyle name="Comma 8 3 7 3" xfId="53636"/>
    <cellStyle name="Comma 8 3 7 3 2" xfId="53637"/>
    <cellStyle name="Comma 8 3 7 3 3" xfId="53638"/>
    <cellStyle name="Comma 8 3 7 4" xfId="53639"/>
    <cellStyle name="Comma 8 3 7 4 2" xfId="53640"/>
    <cellStyle name="Comma 8 3 7 5" xfId="53641"/>
    <cellStyle name="Comma 8 3 7 6" xfId="53642"/>
    <cellStyle name="Comma 8 3 8" xfId="53643"/>
    <cellStyle name="Comma 8 3 8 2" xfId="53644"/>
    <cellStyle name="Comma 8 3 8 2 2" xfId="53645"/>
    <cellStyle name="Comma 8 3 8 2 3" xfId="53646"/>
    <cellStyle name="Comma 8 3 8 3" xfId="53647"/>
    <cellStyle name="Comma 8 3 8 3 2" xfId="53648"/>
    <cellStyle name="Comma 8 3 8 4" xfId="53649"/>
    <cellStyle name="Comma 8 3 8 5" xfId="53650"/>
    <cellStyle name="Comma 8 3 9" xfId="53651"/>
    <cellStyle name="Comma 8 3 9 2" xfId="53652"/>
    <cellStyle name="Comma 8 3 9 3" xfId="53653"/>
    <cellStyle name="Comma 8 4" xfId="3942"/>
    <cellStyle name="Comma 8 4 10" xfId="53654"/>
    <cellStyle name="Comma 8 4 10 2" xfId="53655"/>
    <cellStyle name="Comma 8 4 11" xfId="53656"/>
    <cellStyle name="Comma 8 4 12" xfId="53657"/>
    <cellStyle name="Comma 8 4 13" xfId="53658"/>
    <cellStyle name="Comma 8 4 2" xfId="9979"/>
    <cellStyle name="Comma 8 4 2 10" xfId="53659"/>
    <cellStyle name="Comma 8 4 2 2" xfId="53660"/>
    <cellStyle name="Comma 8 4 2 2 2" xfId="53661"/>
    <cellStyle name="Comma 8 4 2 2 2 2" xfId="53662"/>
    <cellStyle name="Comma 8 4 2 2 2 2 2" xfId="53663"/>
    <cellStyle name="Comma 8 4 2 2 2 2 3" xfId="53664"/>
    <cellStyle name="Comma 8 4 2 2 2 3" xfId="53665"/>
    <cellStyle name="Comma 8 4 2 2 2 3 2" xfId="53666"/>
    <cellStyle name="Comma 8 4 2 2 2 3 3" xfId="53667"/>
    <cellStyle name="Comma 8 4 2 2 2 4" xfId="53668"/>
    <cellStyle name="Comma 8 4 2 2 2 4 2" xfId="53669"/>
    <cellStyle name="Comma 8 4 2 2 2 5" xfId="53670"/>
    <cellStyle name="Comma 8 4 2 2 2 6" xfId="53671"/>
    <cellStyle name="Comma 8 4 2 2 3" xfId="53672"/>
    <cellStyle name="Comma 8 4 2 2 3 2" xfId="53673"/>
    <cellStyle name="Comma 8 4 2 2 3 2 2" xfId="53674"/>
    <cellStyle name="Comma 8 4 2 2 3 2 3" xfId="53675"/>
    <cellStyle name="Comma 8 4 2 2 3 3" xfId="53676"/>
    <cellStyle name="Comma 8 4 2 2 3 3 2" xfId="53677"/>
    <cellStyle name="Comma 8 4 2 2 3 3 3" xfId="53678"/>
    <cellStyle name="Comma 8 4 2 2 3 4" xfId="53679"/>
    <cellStyle name="Comma 8 4 2 2 3 4 2" xfId="53680"/>
    <cellStyle name="Comma 8 4 2 2 3 5" xfId="53681"/>
    <cellStyle name="Comma 8 4 2 2 3 6" xfId="53682"/>
    <cellStyle name="Comma 8 4 2 2 4" xfId="53683"/>
    <cellStyle name="Comma 8 4 2 2 4 2" xfId="53684"/>
    <cellStyle name="Comma 8 4 2 2 4 2 2" xfId="53685"/>
    <cellStyle name="Comma 8 4 2 2 4 2 3" xfId="53686"/>
    <cellStyle name="Comma 8 4 2 2 4 3" xfId="53687"/>
    <cellStyle name="Comma 8 4 2 2 4 3 2" xfId="53688"/>
    <cellStyle name="Comma 8 4 2 2 4 4" xfId="53689"/>
    <cellStyle name="Comma 8 4 2 2 4 5" xfId="53690"/>
    <cellStyle name="Comma 8 4 2 2 5" xfId="53691"/>
    <cellStyle name="Comma 8 4 2 2 5 2" xfId="53692"/>
    <cellStyle name="Comma 8 4 2 2 5 3" xfId="53693"/>
    <cellStyle name="Comma 8 4 2 2 6" xfId="53694"/>
    <cellStyle name="Comma 8 4 2 2 6 2" xfId="53695"/>
    <cellStyle name="Comma 8 4 2 2 6 3" xfId="53696"/>
    <cellStyle name="Comma 8 4 2 2 7" xfId="53697"/>
    <cellStyle name="Comma 8 4 2 2 7 2" xfId="53698"/>
    <cellStyle name="Comma 8 4 2 2 8" xfId="53699"/>
    <cellStyle name="Comma 8 4 2 2 9" xfId="53700"/>
    <cellStyle name="Comma 8 4 2 3" xfId="53701"/>
    <cellStyle name="Comma 8 4 2 3 2" xfId="53702"/>
    <cellStyle name="Comma 8 4 2 3 2 2" xfId="53703"/>
    <cellStyle name="Comma 8 4 2 3 2 3" xfId="53704"/>
    <cellStyle name="Comma 8 4 2 3 3" xfId="53705"/>
    <cellStyle name="Comma 8 4 2 3 3 2" xfId="53706"/>
    <cellStyle name="Comma 8 4 2 3 3 3" xfId="53707"/>
    <cellStyle name="Comma 8 4 2 3 4" xfId="53708"/>
    <cellStyle name="Comma 8 4 2 3 4 2" xfId="53709"/>
    <cellStyle name="Comma 8 4 2 3 5" xfId="53710"/>
    <cellStyle name="Comma 8 4 2 3 6" xfId="53711"/>
    <cellStyle name="Comma 8 4 2 4" xfId="53712"/>
    <cellStyle name="Comma 8 4 2 4 2" xfId="53713"/>
    <cellStyle name="Comma 8 4 2 4 2 2" xfId="53714"/>
    <cellStyle name="Comma 8 4 2 4 2 3" xfId="53715"/>
    <cellStyle name="Comma 8 4 2 4 3" xfId="53716"/>
    <cellStyle name="Comma 8 4 2 4 3 2" xfId="53717"/>
    <cellStyle name="Comma 8 4 2 4 3 3" xfId="53718"/>
    <cellStyle name="Comma 8 4 2 4 4" xfId="53719"/>
    <cellStyle name="Comma 8 4 2 4 4 2" xfId="53720"/>
    <cellStyle name="Comma 8 4 2 4 5" xfId="53721"/>
    <cellStyle name="Comma 8 4 2 4 6" xfId="53722"/>
    <cellStyle name="Comma 8 4 2 5" xfId="53723"/>
    <cellStyle name="Comma 8 4 2 5 2" xfId="53724"/>
    <cellStyle name="Comma 8 4 2 5 2 2" xfId="53725"/>
    <cellStyle name="Comma 8 4 2 5 2 3" xfId="53726"/>
    <cellStyle name="Comma 8 4 2 5 3" xfId="53727"/>
    <cellStyle name="Comma 8 4 2 5 3 2" xfId="53728"/>
    <cellStyle name="Comma 8 4 2 5 4" xfId="53729"/>
    <cellStyle name="Comma 8 4 2 5 5" xfId="53730"/>
    <cellStyle name="Comma 8 4 2 6" xfId="53731"/>
    <cellStyle name="Comma 8 4 2 6 2" xfId="53732"/>
    <cellStyle name="Comma 8 4 2 6 3" xfId="53733"/>
    <cellStyle name="Comma 8 4 2 7" xfId="53734"/>
    <cellStyle name="Comma 8 4 2 7 2" xfId="53735"/>
    <cellStyle name="Comma 8 4 2 7 3" xfId="53736"/>
    <cellStyle name="Comma 8 4 2 8" xfId="53737"/>
    <cellStyle name="Comma 8 4 2 8 2" xfId="53738"/>
    <cellStyle name="Comma 8 4 2 9" xfId="53739"/>
    <cellStyle name="Comma 8 4 3" xfId="9980"/>
    <cellStyle name="Comma 8 4 3 2" xfId="9981"/>
    <cellStyle name="Comma 8 4 3 2 2" xfId="53740"/>
    <cellStyle name="Comma 8 4 3 2 2 2" xfId="53741"/>
    <cellStyle name="Comma 8 4 3 2 2 3" xfId="53742"/>
    <cellStyle name="Comma 8 4 3 2 3" xfId="53743"/>
    <cellStyle name="Comma 8 4 3 2 3 2" xfId="53744"/>
    <cellStyle name="Comma 8 4 3 2 3 3" xfId="53745"/>
    <cellStyle name="Comma 8 4 3 2 4" xfId="53746"/>
    <cellStyle name="Comma 8 4 3 2 4 2" xfId="53747"/>
    <cellStyle name="Comma 8 4 3 2 5" xfId="53748"/>
    <cellStyle name="Comma 8 4 3 2 6" xfId="53749"/>
    <cellStyle name="Comma 8 4 3 3" xfId="53750"/>
    <cellStyle name="Comma 8 4 3 3 2" xfId="53751"/>
    <cellStyle name="Comma 8 4 3 3 2 2" xfId="53752"/>
    <cellStyle name="Comma 8 4 3 3 2 3" xfId="53753"/>
    <cellStyle name="Comma 8 4 3 3 3" xfId="53754"/>
    <cellStyle name="Comma 8 4 3 3 3 2" xfId="53755"/>
    <cellStyle name="Comma 8 4 3 3 3 3" xfId="53756"/>
    <cellStyle name="Comma 8 4 3 3 4" xfId="53757"/>
    <cellStyle name="Comma 8 4 3 3 4 2" xfId="53758"/>
    <cellStyle name="Comma 8 4 3 3 5" xfId="53759"/>
    <cellStyle name="Comma 8 4 3 3 6" xfId="53760"/>
    <cellStyle name="Comma 8 4 3 4" xfId="53761"/>
    <cellStyle name="Comma 8 4 3 4 2" xfId="53762"/>
    <cellStyle name="Comma 8 4 3 4 2 2" xfId="53763"/>
    <cellStyle name="Comma 8 4 3 4 2 3" xfId="53764"/>
    <cellStyle name="Comma 8 4 3 4 3" xfId="53765"/>
    <cellStyle name="Comma 8 4 3 4 3 2" xfId="53766"/>
    <cellStyle name="Comma 8 4 3 4 4" xfId="53767"/>
    <cellStyle name="Comma 8 4 3 4 5" xfId="53768"/>
    <cellStyle name="Comma 8 4 3 5" xfId="53769"/>
    <cellStyle name="Comma 8 4 3 5 2" xfId="53770"/>
    <cellStyle name="Comma 8 4 3 5 3" xfId="53771"/>
    <cellStyle name="Comma 8 4 3 6" xfId="53772"/>
    <cellStyle name="Comma 8 4 3 6 2" xfId="53773"/>
    <cellStyle name="Comma 8 4 3 6 3" xfId="53774"/>
    <cellStyle name="Comma 8 4 3 7" xfId="53775"/>
    <cellStyle name="Comma 8 4 3 7 2" xfId="53776"/>
    <cellStyle name="Comma 8 4 3 8" xfId="53777"/>
    <cellStyle name="Comma 8 4 3 9" xfId="53778"/>
    <cellStyle name="Comma 8 4 4" xfId="9982"/>
    <cellStyle name="Comma 8 4 4 2" xfId="53779"/>
    <cellStyle name="Comma 8 4 4 2 2" xfId="53780"/>
    <cellStyle name="Comma 8 4 4 2 2 2" xfId="53781"/>
    <cellStyle name="Comma 8 4 4 2 2 3" xfId="53782"/>
    <cellStyle name="Comma 8 4 4 2 3" xfId="53783"/>
    <cellStyle name="Comma 8 4 4 2 3 2" xfId="53784"/>
    <cellStyle name="Comma 8 4 4 2 3 3" xfId="53785"/>
    <cellStyle name="Comma 8 4 4 2 4" xfId="53786"/>
    <cellStyle name="Comma 8 4 4 2 4 2" xfId="53787"/>
    <cellStyle name="Comma 8 4 4 2 5" xfId="53788"/>
    <cellStyle name="Comma 8 4 4 2 6" xfId="53789"/>
    <cellStyle name="Comma 8 4 4 3" xfId="53790"/>
    <cellStyle name="Comma 8 4 4 3 2" xfId="53791"/>
    <cellStyle name="Comma 8 4 4 3 2 2" xfId="53792"/>
    <cellStyle name="Comma 8 4 4 3 2 3" xfId="53793"/>
    <cellStyle name="Comma 8 4 4 3 3" xfId="53794"/>
    <cellStyle name="Comma 8 4 4 3 3 2" xfId="53795"/>
    <cellStyle name="Comma 8 4 4 3 3 3" xfId="53796"/>
    <cellStyle name="Comma 8 4 4 3 4" xfId="53797"/>
    <cellStyle name="Comma 8 4 4 3 4 2" xfId="53798"/>
    <cellStyle name="Comma 8 4 4 3 5" xfId="53799"/>
    <cellStyle name="Comma 8 4 4 3 6" xfId="53800"/>
    <cellStyle name="Comma 8 4 4 4" xfId="53801"/>
    <cellStyle name="Comma 8 4 4 4 2" xfId="53802"/>
    <cellStyle name="Comma 8 4 4 4 2 2" xfId="53803"/>
    <cellStyle name="Comma 8 4 4 4 2 3" xfId="53804"/>
    <cellStyle name="Comma 8 4 4 4 3" xfId="53805"/>
    <cellStyle name="Comma 8 4 4 4 3 2" xfId="53806"/>
    <cellStyle name="Comma 8 4 4 4 4" xfId="53807"/>
    <cellStyle name="Comma 8 4 4 4 5" xfId="53808"/>
    <cellStyle name="Comma 8 4 4 5" xfId="53809"/>
    <cellStyle name="Comma 8 4 4 5 2" xfId="53810"/>
    <cellStyle name="Comma 8 4 4 5 3" xfId="53811"/>
    <cellStyle name="Comma 8 4 4 6" xfId="53812"/>
    <cellStyle name="Comma 8 4 4 6 2" xfId="53813"/>
    <cellStyle name="Comma 8 4 4 6 3" xfId="53814"/>
    <cellStyle name="Comma 8 4 4 7" xfId="53815"/>
    <cellStyle name="Comma 8 4 4 7 2" xfId="53816"/>
    <cellStyle name="Comma 8 4 4 8" xfId="53817"/>
    <cellStyle name="Comma 8 4 4 9" xfId="53818"/>
    <cellStyle name="Comma 8 4 5" xfId="9983"/>
    <cellStyle name="Comma 8 4 5 2" xfId="53819"/>
    <cellStyle name="Comma 8 4 5 2 2" xfId="53820"/>
    <cellStyle name="Comma 8 4 5 2 3" xfId="53821"/>
    <cellStyle name="Comma 8 4 5 3" xfId="53822"/>
    <cellStyle name="Comma 8 4 5 3 2" xfId="53823"/>
    <cellStyle name="Comma 8 4 5 3 3" xfId="53824"/>
    <cellStyle name="Comma 8 4 5 4" xfId="53825"/>
    <cellStyle name="Comma 8 4 5 4 2" xfId="53826"/>
    <cellStyle name="Comma 8 4 5 5" xfId="53827"/>
    <cellStyle name="Comma 8 4 5 6" xfId="53828"/>
    <cellStyle name="Comma 8 4 6" xfId="53829"/>
    <cellStyle name="Comma 8 4 6 2" xfId="53830"/>
    <cellStyle name="Comma 8 4 6 2 2" xfId="53831"/>
    <cellStyle name="Comma 8 4 6 2 3" xfId="53832"/>
    <cellStyle name="Comma 8 4 6 3" xfId="53833"/>
    <cellStyle name="Comma 8 4 6 3 2" xfId="53834"/>
    <cellStyle name="Comma 8 4 6 3 3" xfId="53835"/>
    <cellStyle name="Comma 8 4 6 4" xfId="53836"/>
    <cellStyle name="Comma 8 4 6 4 2" xfId="53837"/>
    <cellStyle name="Comma 8 4 6 5" xfId="53838"/>
    <cellStyle name="Comma 8 4 6 6" xfId="53839"/>
    <cellStyle name="Comma 8 4 7" xfId="53840"/>
    <cellStyle name="Comma 8 4 7 2" xfId="53841"/>
    <cellStyle name="Comma 8 4 7 2 2" xfId="53842"/>
    <cellStyle name="Comma 8 4 7 2 3" xfId="53843"/>
    <cellStyle name="Comma 8 4 7 3" xfId="53844"/>
    <cellStyle name="Comma 8 4 7 3 2" xfId="53845"/>
    <cellStyle name="Comma 8 4 7 4" xfId="53846"/>
    <cellStyle name="Comma 8 4 7 5" xfId="53847"/>
    <cellStyle name="Comma 8 4 8" xfId="53848"/>
    <cellStyle name="Comma 8 4 8 2" xfId="53849"/>
    <cellStyle name="Comma 8 4 8 3" xfId="53850"/>
    <cellStyle name="Comma 8 4 9" xfId="53851"/>
    <cellStyle name="Comma 8 4 9 2" xfId="53852"/>
    <cellStyle name="Comma 8 4 9 3" xfId="53853"/>
    <cellStyle name="Comma 8 5" xfId="3943"/>
    <cellStyle name="Comma 8 5 10" xfId="53854"/>
    <cellStyle name="Comma 8 5 2" xfId="9984"/>
    <cellStyle name="Comma 8 5 2 2" xfId="53855"/>
    <cellStyle name="Comma 8 5 2 2 2" xfId="53856"/>
    <cellStyle name="Comma 8 5 2 2 2 2" xfId="53857"/>
    <cellStyle name="Comma 8 5 2 2 2 3" xfId="53858"/>
    <cellStyle name="Comma 8 5 2 2 3" xfId="53859"/>
    <cellStyle name="Comma 8 5 2 2 3 2" xfId="53860"/>
    <cellStyle name="Comma 8 5 2 2 3 3" xfId="53861"/>
    <cellStyle name="Comma 8 5 2 2 4" xfId="53862"/>
    <cellStyle name="Comma 8 5 2 2 4 2" xfId="53863"/>
    <cellStyle name="Comma 8 5 2 2 5" xfId="53864"/>
    <cellStyle name="Comma 8 5 2 2 6" xfId="53865"/>
    <cellStyle name="Comma 8 5 2 3" xfId="53866"/>
    <cellStyle name="Comma 8 5 2 3 2" xfId="53867"/>
    <cellStyle name="Comma 8 5 2 3 2 2" xfId="53868"/>
    <cellStyle name="Comma 8 5 2 3 2 3" xfId="53869"/>
    <cellStyle name="Comma 8 5 2 3 3" xfId="53870"/>
    <cellStyle name="Comma 8 5 2 3 3 2" xfId="53871"/>
    <cellStyle name="Comma 8 5 2 3 3 3" xfId="53872"/>
    <cellStyle name="Comma 8 5 2 3 4" xfId="53873"/>
    <cellStyle name="Comma 8 5 2 3 4 2" xfId="53874"/>
    <cellStyle name="Comma 8 5 2 3 5" xfId="53875"/>
    <cellStyle name="Comma 8 5 2 3 6" xfId="53876"/>
    <cellStyle name="Comma 8 5 2 4" xfId="53877"/>
    <cellStyle name="Comma 8 5 2 4 2" xfId="53878"/>
    <cellStyle name="Comma 8 5 2 4 2 2" xfId="53879"/>
    <cellStyle name="Comma 8 5 2 4 2 3" xfId="53880"/>
    <cellStyle name="Comma 8 5 2 4 3" xfId="53881"/>
    <cellStyle name="Comma 8 5 2 4 3 2" xfId="53882"/>
    <cellStyle name="Comma 8 5 2 4 4" xfId="53883"/>
    <cellStyle name="Comma 8 5 2 4 5" xfId="53884"/>
    <cellStyle name="Comma 8 5 2 5" xfId="53885"/>
    <cellStyle name="Comma 8 5 2 5 2" xfId="53886"/>
    <cellStyle name="Comma 8 5 2 5 3" xfId="53887"/>
    <cellStyle name="Comma 8 5 2 6" xfId="53888"/>
    <cellStyle name="Comma 8 5 2 6 2" xfId="53889"/>
    <cellStyle name="Comma 8 5 2 6 3" xfId="53890"/>
    <cellStyle name="Comma 8 5 2 7" xfId="53891"/>
    <cellStyle name="Comma 8 5 2 7 2" xfId="53892"/>
    <cellStyle name="Comma 8 5 2 8" xfId="53893"/>
    <cellStyle name="Comma 8 5 2 9" xfId="53894"/>
    <cellStyle name="Comma 8 5 3" xfId="53895"/>
    <cellStyle name="Comma 8 5 3 2" xfId="53896"/>
    <cellStyle name="Comma 8 5 3 2 2" xfId="53897"/>
    <cellStyle name="Comma 8 5 3 2 3" xfId="53898"/>
    <cellStyle name="Comma 8 5 3 3" xfId="53899"/>
    <cellStyle name="Comma 8 5 3 3 2" xfId="53900"/>
    <cellStyle name="Comma 8 5 3 3 3" xfId="53901"/>
    <cellStyle name="Comma 8 5 3 4" xfId="53902"/>
    <cellStyle name="Comma 8 5 3 4 2" xfId="53903"/>
    <cellStyle name="Comma 8 5 3 5" xfId="53904"/>
    <cellStyle name="Comma 8 5 3 6" xfId="53905"/>
    <cellStyle name="Comma 8 5 4" xfId="53906"/>
    <cellStyle name="Comma 8 5 4 2" xfId="53907"/>
    <cellStyle name="Comma 8 5 4 2 2" xfId="53908"/>
    <cellStyle name="Comma 8 5 4 2 3" xfId="53909"/>
    <cellStyle name="Comma 8 5 4 3" xfId="53910"/>
    <cellStyle name="Comma 8 5 4 3 2" xfId="53911"/>
    <cellStyle name="Comma 8 5 4 3 3" xfId="53912"/>
    <cellStyle name="Comma 8 5 4 4" xfId="53913"/>
    <cellStyle name="Comma 8 5 4 4 2" xfId="53914"/>
    <cellStyle name="Comma 8 5 4 5" xfId="53915"/>
    <cellStyle name="Comma 8 5 4 6" xfId="53916"/>
    <cellStyle name="Comma 8 5 5" xfId="53917"/>
    <cellStyle name="Comma 8 5 5 2" xfId="53918"/>
    <cellStyle name="Comma 8 5 5 2 2" xfId="53919"/>
    <cellStyle name="Comma 8 5 5 2 3" xfId="53920"/>
    <cellStyle name="Comma 8 5 5 3" xfId="53921"/>
    <cellStyle name="Comma 8 5 5 3 2" xfId="53922"/>
    <cellStyle name="Comma 8 5 5 4" xfId="53923"/>
    <cellStyle name="Comma 8 5 5 5" xfId="53924"/>
    <cellStyle name="Comma 8 5 6" xfId="53925"/>
    <cellStyle name="Comma 8 5 6 2" xfId="53926"/>
    <cellStyle name="Comma 8 5 6 3" xfId="53927"/>
    <cellStyle name="Comma 8 5 7" xfId="53928"/>
    <cellStyle name="Comma 8 5 7 2" xfId="53929"/>
    <cellStyle name="Comma 8 5 7 3" xfId="53930"/>
    <cellStyle name="Comma 8 5 8" xfId="53931"/>
    <cellStyle name="Comma 8 5 8 2" xfId="53932"/>
    <cellStyle name="Comma 8 5 9" xfId="53933"/>
    <cellStyle name="Comma 8 6" xfId="9985"/>
    <cellStyle name="Comma 8 6 2" xfId="53934"/>
    <cellStyle name="Comma 8 6 2 2" xfId="53935"/>
    <cellStyle name="Comma 8 6 2 2 2" xfId="53936"/>
    <cellStyle name="Comma 8 6 2 2 3" xfId="53937"/>
    <cellStyle name="Comma 8 6 2 3" xfId="53938"/>
    <cellStyle name="Comma 8 6 2 3 2" xfId="53939"/>
    <cellStyle name="Comma 8 6 2 3 3" xfId="53940"/>
    <cellStyle name="Comma 8 6 2 4" xfId="53941"/>
    <cellStyle name="Comma 8 6 2 4 2" xfId="53942"/>
    <cellStyle name="Comma 8 6 2 5" xfId="53943"/>
    <cellStyle name="Comma 8 6 2 6" xfId="53944"/>
    <cellStyle name="Comma 8 6 3" xfId="53945"/>
    <cellStyle name="Comma 8 6 3 2" xfId="53946"/>
    <cellStyle name="Comma 8 6 3 2 2" xfId="53947"/>
    <cellStyle name="Comma 8 6 3 2 3" xfId="53948"/>
    <cellStyle name="Comma 8 6 3 3" xfId="53949"/>
    <cellStyle name="Comma 8 6 3 3 2" xfId="53950"/>
    <cellStyle name="Comma 8 6 3 3 3" xfId="53951"/>
    <cellStyle name="Comma 8 6 3 4" xfId="53952"/>
    <cellStyle name="Comma 8 6 3 4 2" xfId="53953"/>
    <cellStyle name="Comma 8 6 3 5" xfId="53954"/>
    <cellStyle name="Comma 8 6 3 6" xfId="53955"/>
    <cellStyle name="Comma 8 6 4" xfId="53956"/>
    <cellStyle name="Comma 8 6 4 2" xfId="53957"/>
    <cellStyle name="Comma 8 6 4 2 2" xfId="53958"/>
    <cellStyle name="Comma 8 6 4 2 3" xfId="53959"/>
    <cellStyle name="Comma 8 6 4 3" xfId="53960"/>
    <cellStyle name="Comma 8 6 4 3 2" xfId="53961"/>
    <cellStyle name="Comma 8 6 4 4" xfId="53962"/>
    <cellStyle name="Comma 8 6 4 5" xfId="53963"/>
    <cellStyle name="Comma 8 6 5" xfId="53964"/>
    <cellStyle name="Comma 8 6 5 2" xfId="53965"/>
    <cellStyle name="Comma 8 6 5 3" xfId="53966"/>
    <cellStyle name="Comma 8 6 6" xfId="53967"/>
    <cellStyle name="Comma 8 6 6 2" xfId="53968"/>
    <cellStyle name="Comma 8 6 6 3" xfId="53969"/>
    <cellStyle name="Comma 8 6 7" xfId="53970"/>
    <cellStyle name="Comma 8 6 7 2" xfId="53971"/>
    <cellStyle name="Comma 8 6 8" xfId="53972"/>
    <cellStyle name="Comma 8 6 9" xfId="53973"/>
    <cellStyle name="Comma 8 7" xfId="9986"/>
    <cellStyle name="Comma 8 7 2" xfId="53974"/>
    <cellStyle name="Comma 8 7 2 2" xfId="53975"/>
    <cellStyle name="Comma 8 7 2 2 2" xfId="53976"/>
    <cellStyle name="Comma 8 7 2 2 3" xfId="53977"/>
    <cellStyle name="Comma 8 7 2 3" xfId="53978"/>
    <cellStyle name="Comma 8 7 2 3 2" xfId="53979"/>
    <cellStyle name="Comma 8 7 2 3 3" xfId="53980"/>
    <cellStyle name="Comma 8 7 2 4" xfId="53981"/>
    <cellStyle name="Comma 8 7 2 4 2" xfId="53982"/>
    <cellStyle name="Comma 8 7 2 5" xfId="53983"/>
    <cellStyle name="Comma 8 7 2 6" xfId="53984"/>
    <cellStyle name="Comma 8 7 3" xfId="53985"/>
    <cellStyle name="Comma 8 7 3 2" xfId="53986"/>
    <cellStyle name="Comma 8 7 3 2 2" xfId="53987"/>
    <cellStyle name="Comma 8 7 3 2 3" xfId="53988"/>
    <cellStyle name="Comma 8 7 3 3" xfId="53989"/>
    <cellStyle name="Comma 8 7 3 3 2" xfId="53990"/>
    <cellStyle name="Comma 8 7 3 3 3" xfId="53991"/>
    <cellStyle name="Comma 8 7 3 4" xfId="53992"/>
    <cellStyle name="Comma 8 7 3 4 2" xfId="53993"/>
    <cellStyle name="Comma 8 7 3 5" xfId="53994"/>
    <cellStyle name="Comma 8 7 3 6" xfId="53995"/>
    <cellStyle name="Comma 8 7 4" xfId="53996"/>
    <cellStyle name="Comma 8 7 4 2" xfId="53997"/>
    <cellStyle name="Comma 8 7 4 2 2" xfId="53998"/>
    <cellStyle name="Comma 8 7 4 2 3" xfId="53999"/>
    <cellStyle name="Comma 8 7 4 3" xfId="54000"/>
    <cellStyle name="Comma 8 7 4 3 2" xfId="54001"/>
    <cellStyle name="Comma 8 7 4 4" xfId="54002"/>
    <cellStyle name="Comma 8 7 4 5" xfId="54003"/>
    <cellStyle name="Comma 8 7 5" xfId="54004"/>
    <cellStyle name="Comma 8 7 5 2" xfId="54005"/>
    <cellStyle name="Comma 8 7 5 3" xfId="54006"/>
    <cellStyle name="Comma 8 7 6" xfId="54007"/>
    <cellStyle name="Comma 8 7 6 2" xfId="54008"/>
    <cellStyle name="Comma 8 7 6 3" xfId="54009"/>
    <cellStyle name="Comma 8 7 7" xfId="54010"/>
    <cellStyle name="Comma 8 7 7 2" xfId="54011"/>
    <cellStyle name="Comma 8 7 8" xfId="54012"/>
    <cellStyle name="Comma 8 7 9" xfId="54013"/>
    <cellStyle name="Comma 8 8" xfId="9987"/>
    <cellStyle name="Comma 8 8 2" xfId="54014"/>
    <cellStyle name="Comma 8 8 2 2" xfId="54015"/>
    <cellStyle name="Comma 8 8 2 3" xfId="54016"/>
    <cellStyle name="Comma 8 8 3" xfId="54017"/>
    <cellStyle name="Comma 8 8 3 2" xfId="54018"/>
    <cellStyle name="Comma 8 8 3 3" xfId="54019"/>
    <cellStyle name="Comma 8 8 4" xfId="54020"/>
    <cellStyle name="Comma 8 8 4 2" xfId="54021"/>
    <cellStyle name="Comma 8 8 5" xfId="54022"/>
    <cellStyle name="Comma 8 8 6" xfId="54023"/>
    <cellStyle name="Comma 8 9" xfId="9988"/>
    <cellStyle name="Comma 8 9 2" xfId="54024"/>
    <cellStyle name="Comma 8 9 2 2" xfId="54025"/>
    <cellStyle name="Comma 8 9 2 3" xfId="54026"/>
    <cellStyle name="Comma 8 9 3" xfId="54027"/>
    <cellStyle name="Comma 8 9 3 2" xfId="54028"/>
    <cellStyle name="Comma 8 9 3 3" xfId="54029"/>
    <cellStyle name="Comma 8 9 4" xfId="54030"/>
    <cellStyle name="Comma 8 9 4 2" xfId="54031"/>
    <cellStyle name="Comma 8 9 5" xfId="54032"/>
    <cellStyle name="Comma 8 9 6" xfId="54033"/>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14615"/>
    <cellStyle name="Comma 9 10 2" xfId="54034"/>
    <cellStyle name="Comma 9 10 2 2" xfId="54035"/>
    <cellStyle name="Comma 9 10 2 3" xfId="54036"/>
    <cellStyle name="Comma 9 10 3" xfId="54037"/>
    <cellStyle name="Comma 9 10 3 2" xfId="54038"/>
    <cellStyle name="Comma 9 10 4" xfId="54039"/>
    <cellStyle name="Comma 9 10 5" xfId="54040"/>
    <cellStyle name="Comma 9 11" xfId="54041"/>
    <cellStyle name="Comma 9 11 2" xfId="54042"/>
    <cellStyle name="Comma 9 11 3" xfId="54043"/>
    <cellStyle name="Comma 9 12" xfId="54044"/>
    <cellStyle name="Comma 9 12 2" xfId="54045"/>
    <cellStyle name="Comma 9 12 3" xfId="54046"/>
    <cellStyle name="Comma 9 13" xfId="54047"/>
    <cellStyle name="Comma 9 13 2" xfId="54048"/>
    <cellStyle name="Comma 9 14" xfId="54049"/>
    <cellStyle name="Comma 9 15" xfId="54050"/>
    <cellStyle name="Comma 9 16" xfId="54051"/>
    <cellStyle name="Comma 9 2" xfId="3952"/>
    <cellStyle name="Comma 9 2 10" xfId="54052"/>
    <cellStyle name="Comma 9 2 10 2" xfId="54053"/>
    <cellStyle name="Comma 9 2 10 3" xfId="54054"/>
    <cellStyle name="Comma 9 2 11" xfId="54055"/>
    <cellStyle name="Comma 9 2 11 2" xfId="54056"/>
    <cellStyle name="Comma 9 2 11 3" xfId="54057"/>
    <cellStyle name="Comma 9 2 12" xfId="54058"/>
    <cellStyle name="Comma 9 2 12 2" xfId="54059"/>
    <cellStyle name="Comma 9 2 13" xfId="54060"/>
    <cellStyle name="Comma 9 2 14" xfId="54061"/>
    <cellStyle name="Comma 9 2 15" xfId="54062"/>
    <cellStyle name="Comma 9 2 2" xfId="3953"/>
    <cellStyle name="Comma 9 2 2 10" xfId="54063"/>
    <cellStyle name="Comma 9 2 2 10 2" xfId="54064"/>
    <cellStyle name="Comma 9 2 2 10 3" xfId="54065"/>
    <cellStyle name="Comma 9 2 2 11" xfId="54066"/>
    <cellStyle name="Comma 9 2 2 11 2" xfId="54067"/>
    <cellStyle name="Comma 9 2 2 12" xfId="54068"/>
    <cellStyle name="Comma 9 2 2 13" xfId="54069"/>
    <cellStyle name="Comma 9 2 2 14" xfId="54070"/>
    <cellStyle name="Comma 9 2 2 2" xfId="3954"/>
    <cellStyle name="Comma 9 2 2 2 10" xfId="54071"/>
    <cellStyle name="Comma 9 2 2 2 10 2" xfId="54072"/>
    <cellStyle name="Comma 9 2 2 2 11" xfId="54073"/>
    <cellStyle name="Comma 9 2 2 2 12" xfId="54074"/>
    <cellStyle name="Comma 9 2 2 2 2" xfId="3955"/>
    <cellStyle name="Comma 9 2 2 2 2 10" xfId="54075"/>
    <cellStyle name="Comma 9 2 2 2 2 2" xfId="3956"/>
    <cellStyle name="Comma 9 2 2 2 2 2 2" xfId="3957"/>
    <cellStyle name="Comma 9 2 2 2 2 2 2 2" xfId="54076"/>
    <cellStyle name="Comma 9 2 2 2 2 2 2 2 2" xfId="54077"/>
    <cellStyle name="Comma 9 2 2 2 2 2 2 2 3" xfId="54078"/>
    <cellStyle name="Comma 9 2 2 2 2 2 2 3" xfId="54079"/>
    <cellStyle name="Comma 9 2 2 2 2 2 2 3 2" xfId="54080"/>
    <cellStyle name="Comma 9 2 2 2 2 2 2 3 3" xfId="54081"/>
    <cellStyle name="Comma 9 2 2 2 2 2 2 4" xfId="54082"/>
    <cellStyle name="Comma 9 2 2 2 2 2 2 4 2" xfId="54083"/>
    <cellStyle name="Comma 9 2 2 2 2 2 2 5" xfId="54084"/>
    <cellStyle name="Comma 9 2 2 2 2 2 2 6" xfId="54085"/>
    <cellStyle name="Comma 9 2 2 2 2 2 3" xfId="54086"/>
    <cellStyle name="Comma 9 2 2 2 2 2 3 2" xfId="54087"/>
    <cellStyle name="Comma 9 2 2 2 2 2 3 2 2" xfId="54088"/>
    <cellStyle name="Comma 9 2 2 2 2 2 3 2 3" xfId="54089"/>
    <cellStyle name="Comma 9 2 2 2 2 2 3 3" xfId="54090"/>
    <cellStyle name="Comma 9 2 2 2 2 2 3 3 2" xfId="54091"/>
    <cellStyle name="Comma 9 2 2 2 2 2 3 3 3" xfId="54092"/>
    <cellStyle name="Comma 9 2 2 2 2 2 3 4" xfId="54093"/>
    <cellStyle name="Comma 9 2 2 2 2 2 3 4 2" xfId="54094"/>
    <cellStyle name="Comma 9 2 2 2 2 2 3 5" xfId="54095"/>
    <cellStyle name="Comma 9 2 2 2 2 2 3 6" xfId="54096"/>
    <cellStyle name="Comma 9 2 2 2 2 2 4" xfId="54097"/>
    <cellStyle name="Comma 9 2 2 2 2 2 4 2" xfId="54098"/>
    <cellStyle name="Comma 9 2 2 2 2 2 4 2 2" xfId="54099"/>
    <cellStyle name="Comma 9 2 2 2 2 2 4 2 3" xfId="54100"/>
    <cellStyle name="Comma 9 2 2 2 2 2 4 3" xfId="54101"/>
    <cellStyle name="Comma 9 2 2 2 2 2 4 3 2" xfId="54102"/>
    <cellStyle name="Comma 9 2 2 2 2 2 4 4" xfId="54103"/>
    <cellStyle name="Comma 9 2 2 2 2 2 4 5" xfId="54104"/>
    <cellStyle name="Comma 9 2 2 2 2 2 5" xfId="54105"/>
    <cellStyle name="Comma 9 2 2 2 2 2 5 2" xfId="54106"/>
    <cellStyle name="Comma 9 2 2 2 2 2 5 3" xfId="54107"/>
    <cellStyle name="Comma 9 2 2 2 2 2 6" xfId="54108"/>
    <cellStyle name="Comma 9 2 2 2 2 2 6 2" xfId="54109"/>
    <cellStyle name="Comma 9 2 2 2 2 2 6 3" xfId="54110"/>
    <cellStyle name="Comma 9 2 2 2 2 2 7" xfId="54111"/>
    <cellStyle name="Comma 9 2 2 2 2 2 7 2" xfId="54112"/>
    <cellStyle name="Comma 9 2 2 2 2 2 8" xfId="54113"/>
    <cellStyle name="Comma 9 2 2 2 2 2 9" xfId="54114"/>
    <cellStyle name="Comma 9 2 2 2 2 3" xfId="3958"/>
    <cellStyle name="Comma 9 2 2 2 2 3 2" xfId="54115"/>
    <cellStyle name="Comma 9 2 2 2 2 3 2 2" xfId="54116"/>
    <cellStyle name="Comma 9 2 2 2 2 3 2 3" xfId="54117"/>
    <cellStyle name="Comma 9 2 2 2 2 3 3" xfId="54118"/>
    <cellStyle name="Comma 9 2 2 2 2 3 3 2" xfId="54119"/>
    <cellStyle name="Comma 9 2 2 2 2 3 3 3" xfId="54120"/>
    <cellStyle name="Comma 9 2 2 2 2 3 4" xfId="54121"/>
    <cellStyle name="Comma 9 2 2 2 2 3 4 2" xfId="54122"/>
    <cellStyle name="Comma 9 2 2 2 2 3 5" xfId="54123"/>
    <cellStyle name="Comma 9 2 2 2 2 3 6" xfId="54124"/>
    <cellStyle name="Comma 9 2 2 2 2 4" xfId="54125"/>
    <cellStyle name="Comma 9 2 2 2 2 4 2" xfId="54126"/>
    <cellStyle name="Comma 9 2 2 2 2 4 2 2" xfId="54127"/>
    <cellStyle name="Comma 9 2 2 2 2 4 2 3" xfId="54128"/>
    <cellStyle name="Comma 9 2 2 2 2 4 3" xfId="54129"/>
    <cellStyle name="Comma 9 2 2 2 2 4 3 2" xfId="54130"/>
    <cellStyle name="Comma 9 2 2 2 2 4 3 3" xfId="54131"/>
    <cellStyle name="Comma 9 2 2 2 2 4 4" xfId="54132"/>
    <cellStyle name="Comma 9 2 2 2 2 4 4 2" xfId="54133"/>
    <cellStyle name="Comma 9 2 2 2 2 4 5" xfId="54134"/>
    <cellStyle name="Comma 9 2 2 2 2 4 6" xfId="54135"/>
    <cellStyle name="Comma 9 2 2 2 2 5" xfId="54136"/>
    <cellStyle name="Comma 9 2 2 2 2 5 2" xfId="54137"/>
    <cellStyle name="Comma 9 2 2 2 2 5 2 2" xfId="54138"/>
    <cellStyle name="Comma 9 2 2 2 2 5 2 3" xfId="54139"/>
    <cellStyle name="Comma 9 2 2 2 2 5 3" xfId="54140"/>
    <cellStyle name="Comma 9 2 2 2 2 5 3 2" xfId="54141"/>
    <cellStyle name="Comma 9 2 2 2 2 5 4" xfId="54142"/>
    <cellStyle name="Comma 9 2 2 2 2 5 5" xfId="54143"/>
    <cellStyle name="Comma 9 2 2 2 2 6" xfId="54144"/>
    <cellStyle name="Comma 9 2 2 2 2 6 2" xfId="54145"/>
    <cellStyle name="Comma 9 2 2 2 2 6 3" xfId="54146"/>
    <cellStyle name="Comma 9 2 2 2 2 7" xfId="54147"/>
    <cellStyle name="Comma 9 2 2 2 2 7 2" xfId="54148"/>
    <cellStyle name="Comma 9 2 2 2 2 7 3" xfId="54149"/>
    <cellStyle name="Comma 9 2 2 2 2 8" xfId="54150"/>
    <cellStyle name="Comma 9 2 2 2 2 8 2" xfId="54151"/>
    <cellStyle name="Comma 9 2 2 2 2 9" xfId="54152"/>
    <cellStyle name="Comma 9 2 2 2 3" xfId="3959"/>
    <cellStyle name="Comma 9 2 2 2 3 2" xfId="3960"/>
    <cellStyle name="Comma 9 2 2 2 3 2 2" xfId="54153"/>
    <cellStyle name="Comma 9 2 2 2 3 2 2 2" xfId="54154"/>
    <cellStyle name="Comma 9 2 2 2 3 2 2 3" xfId="54155"/>
    <cellStyle name="Comma 9 2 2 2 3 2 3" xfId="54156"/>
    <cellStyle name="Comma 9 2 2 2 3 2 3 2" xfId="54157"/>
    <cellStyle name="Comma 9 2 2 2 3 2 3 3" xfId="54158"/>
    <cellStyle name="Comma 9 2 2 2 3 2 4" xfId="54159"/>
    <cellStyle name="Comma 9 2 2 2 3 2 4 2" xfId="54160"/>
    <cellStyle name="Comma 9 2 2 2 3 2 5" xfId="54161"/>
    <cellStyle name="Comma 9 2 2 2 3 2 6" xfId="54162"/>
    <cellStyle name="Comma 9 2 2 2 3 3" xfId="54163"/>
    <cellStyle name="Comma 9 2 2 2 3 3 2" xfId="54164"/>
    <cellStyle name="Comma 9 2 2 2 3 3 2 2" xfId="54165"/>
    <cellStyle name="Comma 9 2 2 2 3 3 2 3" xfId="54166"/>
    <cellStyle name="Comma 9 2 2 2 3 3 3" xfId="54167"/>
    <cellStyle name="Comma 9 2 2 2 3 3 3 2" xfId="54168"/>
    <cellStyle name="Comma 9 2 2 2 3 3 3 3" xfId="54169"/>
    <cellStyle name="Comma 9 2 2 2 3 3 4" xfId="54170"/>
    <cellStyle name="Comma 9 2 2 2 3 3 4 2" xfId="54171"/>
    <cellStyle name="Comma 9 2 2 2 3 3 5" xfId="54172"/>
    <cellStyle name="Comma 9 2 2 2 3 3 6" xfId="54173"/>
    <cellStyle name="Comma 9 2 2 2 3 4" xfId="54174"/>
    <cellStyle name="Comma 9 2 2 2 3 4 2" xfId="54175"/>
    <cellStyle name="Comma 9 2 2 2 3 4 2 2" xfId="54176"/>
    <cellStyle name="Comma 9 2 2 2 3 4 2 3" xfId="54177"/>
    <cellStyle name="Comma 9 2 2 2 3 4 3" xfId="54178"/>
    <cellStyle name="Comma 9 2 2 2 3 4 3 2" xfId="54179"/>
    <cellStyle name="Comma 9 2 2 2 3 4 4" xfId="54180"/>
    <cellStyle name="Comma 9 2 2 2 3 4 5" xfId="54181"/>
    <cellStyle name="Comma 9 2 2 2 3 5" xfId="54182"/>
    <cellStyle name="Comma 9 2 2 2 3 5 2" xfId="54183"/>
    <cellStyle name="Comma 9 2 2 2 3 5 3" xfId="54184"/>
    <cellStyle name="Comma 9 2 2 2 3 6" xfId="54185"/>
    <cellStyle name="Comma 9 2 2 2 3 6 2" xfId="54186"/>
    <cellStyle name="Comma 9 2 2 2 3 6 3" xfId="54187"/>
    <cellStyle name="Comma 9 2 2 2 3 7" xfId="54188"/>
    <cellStyle name="Comma 9 2 2 2 3 7 2" xfId="54189"/>
    <cellStyle name="Comma 9 2 2 2 3 8" xfId="54190"/>
    <cellStyle name="Comma 9 2 2 2 3 9" xfId="54191"/>
    <cellStyle name="Comma 9 2 2 2 4" xfId="3961"/>
    <cellStyle name="Comma 9 2 2 2 4 2" xfId="54192"/>
    <cellStyle name="Comma 9 2 2 2 4 2 2" xfId="54193"/>
    <cellStyle name="Comma 9 2 2 2 4 2 2 2" xfId="54194"/>
    <cellStyle name="Comma 9 2 2 2 4 2 2 3" xfId="54195"/>
    <cellStyle name="Comma 9 2 2 2 4 2 3" xfId="54196"/>
    <cellStyle name="Comma 9 2 2 2 4 2 3 2" xfId="54197"/>
    <cellStyle name="Comma 9 2 2 2 4 2 3 3" xfId="54198"/>
    <cellStyle name="Comma 9 2 2 2 4 2 4" xfId="54199"/>
    <cellStyle name="Comma 9 2 2 2 4 2 4 2" xfId="54200"/>
    <cellStyle name="Comma 9 2 2 2 4 2 5" xfId="54201"/>
    <cellStyle name="Comma 9 2 2 2 4 2 6" xfId="54202"/>
    <cellStyle name="Comma 9 2 2 2 4 3" xfId="54203"/>
    <cellStyle name="Comma 9 2 2 2 4 3 2" xfId="54204"/>
    <cellStyle name="Comma 9 2 2 2 4 3 2 2" xfId="54205"/>
    <cellStyle name="Comma 9 2 2 2 4 3 2 3" xfId="54206"/>
    <cellStyle name="Comma 9 2 2 2 4 3 3" xfId="54207"/>
    <cellStyle name="Comma 9 2 2 2 4 3 3 2" xfId="54208"/>
    <cellStyle name="Comma 9 2 2 2 4 3 3 3" xfId="54209"/>
    <cellStyle name="Comma 9 2 2 2 4 3 4" xfId="54210"/>
    <cellStyle name="Comma 9 2 2 2 4 3 4 2" xfId="54211"/>
    <cellStyle name="Comma 9 2 2 2 4 3 5" xfId="54212"/>
    <cellStyle name="Comma 9 2 2 2 4 3 6" xfId="54213"/>
    <cellStyle name="Comma 9 2 2 2 4 4" xfId="54214"/>
    <cellStyle name="Comma 9 2 2 2 4 4 2" xfId="54215"/>
    <cellStyle name="Comma 9 2 2 2 4 4 2 2" xfId="54216"/>
    <cellStyle name="Comma 9 2 2 2 4 4 2 3" xfId="54217"/>
    <cellStyle name="Comma 9 2 2 2 4 4 3" xfId="54218"/>
    <cellStyle name="Comma 9 2 2 2 4 4 3 2" xfId="54219"/>
    <cellStyle name="Comma 9 2 2 2 4 4 4" xfId="54220"/>
    <cellStyle name="Comma 9 2 2 2 4 4 5" xfId="54221"/>
    <cellStyle name="Comma 9 2 2 2 4 5" xfId="54222"/>
    <cellStyle name="Comma 9 2 2 2 4 5 2" xfId="54223"/>
    <cellStyle name="Comma 9 2 2 2 4 5 3" xfId="54224"/>
    <cellStyle name="Comma 9 2 2 2 4 6" xfId="54225"/>
    <cellStyle name="Comma 9 2 2 2 4 6 2" xfId="54226"/>
    <cellStyle name="Comma 9 2 2 2 4 6 3" xfId="54227"/>
    <cellStyle name="Comma 9 2 2 2 4 7" xfId="54228"/>
    <cellStyle name="Comma 9 2 2 2 4 7 2" xfId="54229"/>
    <cellStyle name="Comma 9 2 2 2 4 8" xfId="54230"/>
    <cellStyle name="Comma 9 2 2 2 4 9" xfId="54231"/>
    <cellStyle name="Comma 9 2 2 2 5" xfId="54232"/>
    <cellStyle name="Comma 9 2 2 2 5 2" xfId="54233"/>
    <cellStyle name="Comma 9 2 2 2 5 2 2" xfId="54234"/>
    <cellStyle name="Comma 9 2 2 2 5 2 3" xfId="54235"/>
    <cellStyle name="Comma 9 2 2 2 5 3" xfId="54236"/>
    <cellStyle name="Comma 9 2 2 2 5 3 2" xfId="54237"/>
    <cellStyle name="Comma 9 2 2 2 5 3 3" xfId="54238"/>
    <cellStyle name="Comma 9 2 2 2 5 4" xfId="54239"/>
    <cellStyle name="Comma 9 2 2 2 5 4 2" xfId="54240"/>
    <cellStyle name="Comma 9 2 2 2 5 5" xfId="54241"/>
    <cellStyle name="Comma 9 2 2 2 5 6" xfId="54242"/>
    <cellStyle name="Comma 9 2 2 2 6" xfId="54243"/>
    <cellStyle name="Comma 9 2 2 2 6 2" xfId="54244"/>
    <cellStyle name="Comma 9 2 2 2 6 2 2" xfId="54245"/>
    <cellStyle name="Comma 9 2 2 2 6 2 3" xfId="54246"/>
    <cellStyle name="Comma 9 2 2 2 6 3" xfId="54247"/>
    <cellStyle name="Comma 9 2 2 2 6 3 2" xfId="54248"/>
    <cellStyle name="Comma 9 2 2 2 6 3 3" xfId="54249"/>
    <cellStyle name="Comma 9 2 2 2 6 4" xfId="54250"/>
    <cellStyle name="Comma 9 2 2 2 6 4 2" xfId="54251"/>
    <cellStyle name="Comma 9 2 2 2 6 5" xfId="54252"/>
    <cellStyle name="Comma 9 2 2 2 6 6" xfId="54253"/>
    <cellStyle name="Comma 9 2 2 2 7" xfId="54254"/>
    <cellStyle name="Comma 9 2 2 2 7 2" xfId="54255"/>
    <cellStyle name="Comma 9 2 2 2 7 2 2" xfId="54256"/>
    <cellStyle name="Comma 9 2 2 2 7 2 3" xfId="54257"/>
    <cellStyle name="Comma 9 2 2 2 7 3" xfId="54258"/>
    <cellStyle name="Comma 9 2 2 2 7 3 2" xfId="54259"/>
    <cellStyle name="Comma 9 2 2 2 7 4" xfId="54260"/>
    <cellStyle name="Comma 9 2 2 2 7 5" xfId="54261"/>
    <cellStyle name="Comma 9 2 2 2 8" xfId="54262"/>
    <cellStyle name="Comma 9 2 2 2 8 2" xfId="54263"/>
    <cellStyle name="Comma 9 2 2 2 8 3" xfId="54264"/>
    <cellStyle name="Comma 9 2 2 2 9" xfId="54265"/>
    <cellStyle name="Comma 9 2 2 2 9 2" xfId="54266"/>
    <cellStyle name="Comma 9 2 2 2 9 3" xfId="54267"/>
    <cellStyle name="Comma 9 2 2 3" xfId="3962"/>
    <cellStyle name="Comma 9 2 2 3 10" xfId="54268"/>
    <cellStyle name="Comma 9 2 2 3 2" xfId="3963"/>
    <cellStyle name="Comma 9 2 2 3 2 2" xfId="3964"/>
    <cellStyle name="Comma 9 2 2 3 2 2 2" xfId="54269"/>
    <cellStyle name="Comma 9 2 2 3 2 2 2 2" xfId="54270"/>
    <cellStyle name="Comma 9 2 2 3 2 2 2 3" xfId="54271"/>
    <cellStyle name="Comma 9 2 2 3 2 2 3" xfId="54272"/>
    <cellStyle name="Comma 9 2 2 3 2 2 3 2" xfId="54273"/>
    <cellStyle name="Comma 9 2 2 3 2 2 3 3" xfId="54274"/>
    <cellStyle name="Comma 9 2 2 3 2 2 4" xfId="54275"/>
    <cellStyle name="Comma 9 2 2 3 2 2 4 2" xfId="54276"/>
    <cellStyle name="Comma 9 2 2 3 2 2 5" xfId="54277"/>
    <cellStyle name="Comma 9 2 2 3 2 2 6" xfId="54278"/>
    <cellStyle name="Comma 9 2 2 3 2 3" xfId="54279"/>
    <cellStyle name="Comma 9 2 2 3 2 3 2" xfId="54280"/>
    <cellStyle name="Comma 9 2 2 3 2 3 2 2" xfId="54281"/>
    <cellStyle name="Comma 9 2 2 3 2 3 2 3" xfId="54282"/>
    <cellStyle name="Comma 9 2 2 3 2 3 3" xfId="54283"/>
    <cellStyle name="Comma 9 2 2 3 2 3 3 2" xfId="54284"/>
    <cellStyle name="Comma 9 2 2 3 2 3 3 3" xfId="54285"/>
    <cellStyle name="Comma 9 2 2 3 2 3 4" xfId="54286"/>
    <cellStyle name="Comma 9 2 2 3 2 3 4 2" xfId="54287"/>
    <cellStyle name="Comma 9 2 2 3 2 3 5" xfId="54288"/>
    <cellStyle name="Comma 9 2 2 3 2 3 6" xfId="54289"/>
    <cellStyle name="Comma 9 2 2 3 2 4" xfId="54290"/>
    <cellStyle name="Comma 9 2 2 3 2 4 2" xfId="54291"/>
    <cellStyle name="Comma 9 2 2 3 2 4 2 2" xfId="54292"/>
    <cellStyle name="Comma 9 2 2 3 2 4 2 3" xfId="54293"/>
    <cellStyle name="Comma 9 2 2 3 2 4 3" xfId="54294"/>
    <cellStyle name="Comma 9 2 2 3 2 4 3 2" xfId="54295"/>
    <cellStyle name="Comma 9 2 2 3 2 4 4" xfId="54296"/>
    <cellStyle name="Comma 9 2 2 3 2 4 5" xfId="54297"/>
    <cellStyle name="Comma 9 2 2 3 2 5" xfId="54298"/>
    <cellStyle name="Comma 9 2 2 3 2 5 2" xfId="54299"/>
    <cellStyle name="Comma 9 2 2 3 2 5 3" xfId="54300"/>
    <cellStyle name="Comma 9 2 2 3 2 6" xfId="54301"/>
    <cellStyle name="Comma 9 2 2 3 2 6 2" xfId="54302"/>
    <cellStyle name="Comma 9 2 2 3 2 6 3" xfId="54303"/>
    <cellStyle name="Comma 9 2 2 3 2 7" xfId="54304"/>
    <cellStyle name="Comma 9 2 2 3 2 7 2" xfId="54305"/>
    <cellStyle name="Comma 9 2 2 3 2 8" xfId="54306"/>
    <cellStyle name="Comma 9 2 2 3 2 9" xfId="54307"/>
    <cellStyle name="Comma 9 2 2 3 3" xfId="3965"/>
    <cellStyle name="Comma 9 2 2 3 3 2" xfId="54308"/>
    <cellStyle name="Comma 9 2 2 3 3 2 2" xfId="54309"/>
    <cellStyle name="Comma 9 2 2 3 3 2 3" xfId="54310"/>
    <cellStyle name="Comma 9 2 2 3 3 3" xfId="54311"/>
    <cellStyle name="Comma 9 2 2 3 3 3 2" xfId="54312"/>
    <cellStyle name="Comma 9 2 2 3 3 3 3" xfId="54313"/>
    <cellStyle name="Comma 9 2 2 3 3 4" xfId="54314"/>
    <cellStyle name="Comma 9 2 2 3 3 4 2" xfId="54315"/>
    <cellStyle name="Comma 9 2 2 3 3 5" xfId="54316"/>
    <cellStyle name="Comma 9 2 2 3 3 6" xfId="54317"/>
    <cellStyle name="Comma 9 2 2 3 4" xfId="54318"/>
    <cellStyle name="Comma 9 2 2 3 4 2" xfId="54319"/>
    <cellStyle name="Comma 9 2 2 3 4 2 2" xfId="54320"/>
    <cellStyle name="Comma 9 2 2 3 4 2 3" xfId="54321"/>
    <cellStyle name="Comma 9 2 2 3 4 3" xfId="54322"/>
    <cellStyle name="Comma 9 2 2 3 4 3 2" xfId="54323"/>
    <cellStyle name="Comma 9 2 2 3 4 3 3" xfId="54324"/>
    <cellStyle name="Comma 9 2 2 3 4 4" xfId="54325"/>
    <cellStyle name="Comma 9 2 2 3 4 4 2" xfId="54326"/>
    <cellStyle name="Comma 9 2 2 3 4 5" xfId="54327"/>
    <cellStyle name="Comma 9 2 2 3 4 6" xfId="54328"/>
    <cellStyle name="Comma 9 2 2 3 5" xfId="54329"/>
    <cellStyle name="Comma 9 2 2 3 5 2" xfId="54330"/>
    <cellStyle name="Comma 9 2 2 3 5 2 2" xfId="54331"/>
    <cellStyle name="Comma 9 2 2 3 5 2 3" xfId="54332"/>
    <cellStyle name="Comma 9 2 2 3 5 3" xfId="54333"/>
    <cellStyle name="Comma 9 2 2 3 5 3 2" xfId="54334"/>
    <cellStyle name="Comma 9 2 2 3 5 4" xfId="54335"/>
    <cellStyle name="Comma 9 2 2 3 5 5" xfId="54336"/>
    <cellStyle name="Comma 9 2 2 3 6" xfId="54337"/>
    <cellStyle name="Comma 9 2 2 3 6 2" xfId="54338"/>
    <cellStyle name="Comma 9 2 2 3 6 3" xfId="54339"/>
    <cellStyle name="Comma 9 2 2 3 7" xfId="54340"/>
    <cellStyle name="Comma 9 2 2 3 7 2" xfId="54341"/>
    <cellStyle name="Comma 9 2 2 3 7 3" xfId="54342"/>
    <cellStyle name="Comma 9 2 2 3 8" xfId="54343"/>
    <cellStyle name="Comma 9 2 2 3 8 2" xfId="54344"/>
    <cellStyle name="Comma 9 2 2 3 9" xfId="54345"/>
    <cellStyle name="Comma 9 2 2 4" xfId="3966"/>
    <cellStyle name="Comma 9 2 2 4 2" xfId="3967"/>
    <cellStyle name="Comma 9 2 2 4 2 2" xfId="54346"/>
    <cellStyle name="Comma 9 2 2 4 2 2 2" xfId="54347"/>
    <cellStyle name="Comma 9 2 2 4 2 2 3" xfId="54348"/>
    <cellStyle name="Comma 9 2 2 4 2 3" xfId="54349"/>
    <cellStyle name="Comma 9 2 2 4 2 3 2" xfId="54350"/>
    <cellStyle name="Comma 9 2 2 4 2 3 3" xfId="54351"/>
    <cellStyle name="Comma 9 2 2 4 2 4" xfId="54352"/>
    <cellStyle name="Comma 9 2 2 4 2 4 2" xfId="54353"/>
    <cellStyle name="Comma 9 2 2 4 2 5" xfId="54354"/>
    <cellStyle name="Comma 9 2 2 4 2 6" xfId="54355"/>
    <cellStyle name="Comma 9 2 2 4 3" xfId="54356"/>
    <cellStyle name="Comma 9 2 2 4 3 2" xfId="54357"/>
    <cellStyle name="Comma 9 2 2 4 3 2 2" xfId="54358"/>
    <cellStyle name="Comma 9 2 2 4 3 2 3" xfId="54359"/>
    <cellStyle name="Comma 9 2 2 4 3 3" xfId="54360"/>
    <cellStyle name="Comma 9 2 2 4 3 3 2" xfId="54361"/>
    <cellStyle name="Comma 9 2 2 4 3 3 3" xfId="54362"/>
    <cellStyle name="Comma 9 2 2 4 3 4" xfId="54363"/>
    <cellStyle name="Comma 9 2 2 4 3 4 2" xfId="54364"/>
    <cellStyle name="Comma 9 2 2 4 3 5" xfId="54365"/>
    <cellStyle name="Comma 9 2 2 4 3 6" xfId="54366"/>
    <cellStyle name="Comma 9 2 2 4 4" xfId="54367"/>
    <cellStyle name="Comma 9 2 2 4 4 2" xfId="54368"/>
    <cellStyle name="Comma 9 2 2 4 4 2 2" xfId="54369"/>
    <cellStyle name="Comma 9 2 2 4 4 2 3" xfId="54370"/>
    <cellStyle name="Comma 9 2 2 4 4 3" xfId="54371"/>
    <cellStyle name="Comma 9 2 2 4 4 3 2" xfId="54372"/>
    <cellStyle name="Comma 9 2 2 4 4 4" xfId="54373"/>
    <cellStyle name="Comma 9 2 2 4 4 5" xfId="54374"/>
    <cellStyle name="Comma 9 2 2 4 5" xfId="54375"/>
    <cellStyle name="Comma 9 2 2 4 5 2" xfId="54376"/>
    <cellStyle name="Comma 9 2 2 4 5 3" xfId="54377"/>
    <cellStyle name="Comma 9 2 2 4 6" xfId="54378"/>
    <cellStyle name="Comma 9 2 2 4 6 2" xfId="54379"/>
    <cellStyle name="Comma 9 2 2 4 6 3" xfId="54380"/>
    <cellStyle name="Comma 9 2 2 4 7" xfId="54381"/>
    <cellStyle name="Comma 9 2 2 4 7 2" xfId="54382"/>
    <cellStyle name="Comma 9 2 2 4 8" xfId="54383"/>
    <cellStyle name="Comma 9 2 2 4 9" xfId="54384"/>
    <cellStyle name="Comma 9 2 2 5" xfId="3968"/>
    <cellStyle name="Comma 9 2 2 5 2" xfId="54385"/>
    <cellStyle name="Comma 9 2 2 5 2 2" xfId="54386"/>
    <cellStyle name="Comma 9 2 2 5 2 2 2" xfId="54387"/>
    <cellStyle name="Comma 9 2 2 5 2 2 3" xfId="54388"/>
    <cellStyle name="Comma 9 2 2 5 2 3" xfId="54389"/>
    <cellStyle name="Comma 9 2 2 5 2 3 2" xfId="54390"/>
    <cellStyle name="Comma 9 2 2 5 2 3 3" xfId="54391"/>
    <cellStyle name="Comma 9 2 2 5 2 4" xfId="54392"/>
    <cellStyle name="Comma 9 2 2 5 2 4 2" xfId="54393"/>
    <cellStyle name="Comma 9 2 2 5 2 5" xfId="54394"/>
    <cellStyle name="Comma 9 2 2 5 2 6" xfId="54395"/>
    <cellStyle name="Comma 9 2 2 5 3" xfId="54396"/>
    <cellStyle name="Comma 9 2 2 5 3 2" xfId="54397"/>
    <cellStyle name="Comma 9 2 2 5 3 2 2" xfId="54398"/>
    <cellStyle name="Comma 9 2 2 5 3 2 3" xfId="54399"/>
    <cellStyle name="Comma 9 2 2 5 3 3" xfId="54400"/>
    <cellStyle name="Comma 9 2 2 5 3 3 2" xfId="54401"/>
    <cellStyle name="Comma 9 2 2 5 3 3 3" xfId="54402"/>
    <cellStyle name="Comma 9 2 2 5 3 4" xfId="54403"/>
    <cellStyle name="Comma 9 2 2 5 3 4 2" xfId="54404"/>
    <cellStyle name="Comma 9 2 2 5 3 5" xfId="54405"/>
    <cellStyle name="Comma 9 2 2 5 3 6" xfId="54406"/>
    <cellStyle name="Comma 9 2 2 5 4" xfId="54407"/>
    <cellStyle name="Comma 9 2 2 5 4 2" xfId="54408"/>
    <cellStyle name="Comma 9 2 2 5 4 2 2" xfId="54409"/>
    <cellStyle name="Comma 9 2 2 5 4 2 3" xfId="54410"/>
    <cellStyle name="Comma 9 2 2 5 4 3" xfId="54411"/>
    <cellStyle name="Comma 9 2 2 5 4 3 2" xfId="54412"/>
    <cellStyle name="Comma 9 2 2 5 4 4" xfId="54413"/>
    <cellStyle name="Comma 9 2 2 5 4 5" xfId="54414"/>
    <cellStyle name="Comma 9 2 2 5 5" xfId="54415"/>
    <cellStyle name="Comma 9 2 2 5 5 2" xfId="54416"/>
    <cellStyle name="Comma 9 2 2 5 5 3" xfId="54417"/>
    <cellStyle name="Comma 9 2 2 5 6" xfId="54418"/>
    <cellStyle name="Comma 9 2 2 5 6 2" xfId="54419"/>
    <cellStyle name="Comma 9 2 2 5 6 3" xfId="54420"/>
    <cellStyle name="Comma 9 2 2 5 7" xfId="54421"/>
    <cellStyle name="Comma 9 2 2 5 7 2" xfId="54422"/>
    <cellStyle name="Comma 9 2 2 5 8" xfId="54423"/>
    <cellStyle name="Comma 9 2 2 5 9" xfId="54424"/>
    <cellStyle name="Comma 9 2 2 6" xfId="14042"/>
    <cellStyle name="Comma 9 2 2 6 2" xfId="54425"/>
    <cellStyle name="Comma 9 2 2 6 2 2" xfId="54426"/>
    <cellStyle name="Comma 9 2 2 6 2 3" xfId="54427"/>
    <cellStyle name="Comma 9 2 2 6 3" xfId="54428"/>
    <cellStyle name="Comma 9 2 2 6 3 2" xfId="54429"/>
    <cellStyle name="Comma 9 2 2 6 3 3" xfId="54430"/>
    <cellStyle name="Comma 9 2 2 6 4" xfId="54431"/>
    <cellStyle name="Comma 9 2 2 6 4 2" xfId="54432"/>
    <cellStyle name="Comma 9 2 2 6 5" xfId="54433"/>
    <cellStyle name="Comma 9 2 2 6 6" xfId="54434"/>
    <cellStyle name="Comma 9 2 2 7" xfId="54435"/>
    <cellStyle name="Comma 9 2 2 7 2" xfId="54436"/>
    <cellStyle name="Comma 9 2 2 7 2 2" xfId="54437"/>
    <cellStyle name="Comma 9 2 2 7 2 3" xfId="54438"/>
    <cellStyle name="Comma 9 2 2 7 3" xfId="54439"/>
    <cellStyle name="Comma 9 2 2 7 3 2" xfId="54440"/>
    <cellStyle name="Comma 9 2 2 7 3 3" xfId="54441"/>
    <cellStyle name="Comma 9 2 2 7 4" xfId="54442"/>
    <cellStyle name="Comma 9 2 2 7 4 2" xfId="54443"/>
    <cellStyle name="Comma 9 2 2 7 5" xfId="54444"/>
    <cellStyle name="Comma 9 2 2 7 6" xfId="54445"/>
    <cellStyle name="Comma 9 2 2 8" xfId="54446"/>
    <cellStyle name="Comma 9 2 2 8 2" xfId="54447"/>
    <cellStyle name="Comma 9 2 2 8 2 2" xfId="54448"/>
    <cellStyle name="Comma 9 2 2 8 2 3" xfId="54449"/>
    <cellStyle name="Comma 9 2 2 8 3" xfId="54450"/>
    <cellStyle name="Comma 9 2 2 8 3 2" xfId="54451"/>
    <cellStyle name="Comma 9 2 2 8 4" xfId="54452"/>
    <cellStyle name="Comma 9 2 2 8 5" xfId="54453"/>
    <cellStyle name="Comma 9 2 2 9" xfId="54454"/>
    <cellStyle name="Comma 9 2 2 9 2" xfId="54455"/>
    <cellStyle name="Comma 9 2 2 9 3" xfId="54456"/>
    <cellStyle name="Comma 9 2 3" xfId="3969"/>
    <cellStyle name="Comma 9 2 3 10" xfId="54457"/>
    <cellStyle name="Comma 9 2 3 10 2" xfId="54458"/>
    <cellStyle name="Comma 9 2 3 11" xfId="54459"/>
    <cellStyle name="Comma 9 2 3 12" xfId="54460"/>
    <cellStyle name="Comma 9 2 3 2" xfId="3970"/>
    <cellStyle name="Comma 9 2 3 2 10" xfId="54461"/>
    <cellStyle name="Comma 9 2 3 2 2" xfId="3971"/>
    <cellStyle name="Comma 9 2 3 2 2 2" xfId="3972"/>
    <cellStyle name="Comma 9 2 3 2 2 2 2" xfId="54462"/>
    <cellStyle name="Comma 9 2 3 2 2 2 2 2" xfId="54463"/>
    <cellStyle name="Comma 9 2 3 2 2 2 2 3" xfId="54464"/>
    <cellStyle name="Comma 9 2 3 2 2 2 3" xfId="54465"/>
    <cellStyle name="Comma 9 2 3 2 2 2 3 2" xfId="54466"/>
    <cellStyle name="Comma 9 2 3 2 2 2 3 3" xfId="54467"/>
    <cellStyle name="Comma 9 2 3 2 2 2 4" xfId="54468"/>
    <cellStyle name="Comma 9 2 3 2 2 2 4 2" xfId="54469"/>
    <cellStyle name="Comma 9 2 3 2 2 2 5" xfId="54470"/>
    <cellStyle name="Comma 9 2 3 2 2 2 6" xfId="54471"/>
    <cellStyle name="Comma 9 2 3 2 2 3" xfId="54472"/>
    <cellStyle name="Comma 9 2 3 2 2 3 2" xfId="54473"/>
    <cellStyle name="Comma 9 2 3 2 2 3 2 2" xfId="54474"/>
    <cellStyle name="Comma 9 2 3 2 2 3 2 3" xfId="54475"/>
    <cellStyle name="Comma 9 2 3 2 2 3 3" xfId="54476"/>
    <cellStyle name="Comma 9 2 3 2 2 3 3 2" xfId="54477"/>
    <cellStyle name="Comma 9 2 3 2 2 3 3 3" xfId="54478"/>
    <cellStyle name="Comma 9 2 3 2 2 3 4" xfId="54479"/>
    <cellStyle name="Comma 9 2 3 2 2 3 4 2" xfId="54480"/>
    <cellStyle name="Comma 9 2 3 2 2 3 5" xfId="54481"/>
    <cellStyle name="Comma 9 2 3 2 2 3 6" xfId="54482"/>
    <cellStyle name="Comma 9 2 3 2 2 4" xfId="54483"/>
    <cellStyle name="Comma 9 2 3 2 2 4 2" xfId="54484"/>
    <cellStyle name="Comma 9 2 3 2 2 4 2 2" xfId="54485"/>
    <cellStyle name="Comma 9 2 3 2 2 4 2 3" xfId="54486"/>
    <cellStyle name="Comma 9 2 3 2 2 4 3" xfId="54487"/>
    <cellStyle name="Comma 9 2 3 2 2 4 3 2" xfId="54488"/>
    <cellStyle name="Comma 9 2 3 2 2 4 4" xfId="54489"/>
    <cellStyle name="Comma 9 2 3 2 2 4 5" xfId="54490"/>
    <cellStyle name="Comma 9 2 3 2 2 5" xfId="54491"/>
    <cellStyle name="Comma 9 2 3 2 2 5 2" xfId="54492"/>
    <cellStyle name="Comma 9 2 3 2 2 5 3" xfId="54493"/>
    <cellStyle name="Comma 9 2 3 2 2 6" xfId="54494"/>
    <cellStyle name="Comma 9 2 3 2 2 6 2" xfId="54495"/>
    <cellStyle name="Comma 9 2 3 2 2 6 3" xfId="54496"/>
    <cellStyle name="Comma 9 2 3 2 2 7" xfId="54497"/>
    <cellStyle name="Comma 9 2 3 2 2 7 2" xfId="54498"/>
    <cellStyle name="Comma 9 2 3 2 2 8" xfId="54499"/>
    <cellStyle name="Comma 9 2 3 2 2 9" xfId="54500"/>
    <cellStyle name="Comma 9 2 3 2 3" xfId="3973"/>
    <cellStyle name="Comma 9 2 3 2 3 2" xfId="54501"/>
    <cellStyle name="Comma 9 2 3 2 3 2 2" xfId="54502"/>
    <cellStyle name="Comma 9 2 3 2 3 2 3" xfId="54503"/>
    <cellStyle name="Comma 9 2 3 2 3 3" xfId="54504"/>
    <cellStyle name="Comma 9 2 3 2 3 3 2" xfId="54505"/>
    <cellStyle name="Comma 9 2 3 2 3 3 3" xfId="54506"/>
    <cellStyle name="Comma 9 2 3 2 3 4" xfId="54507"/>
    <cellStyle name="Comma 9 2 3 2 3 4 2" xfId="54508"/>
    <cellStyle name="Comma 9 2 3 2 3 5" xfId="54509"/>
    <cellStyle name="Comma 9 2 3 2 3 6" xfId="54510"/>
    <cellStyle name="Comma 9 2 3 2 4" xfId="54511"/>
    <cellStyle name="Comma 9 2 3 2 4 2" xfId="54512"/>
    <cellStyle name="Comma 9 2 3 2 4 2 2" xfId="54513"/>
    <cellStyle name="Comma 9 2 3 2 4 2 3" xfId="54514"/>
    <cellStyle name="Comma 9 2 3 2 4 3" xfId="54515"/>
    <cellStyle name="Comma 9 2 3 2 4 3 2" xfId="54516"/>
    <cellStyle name="Comma 9 2 3 2 4 3 3" xfId="54517"/>
    <cellStyle name="Comma 9 2 3 2 4 4" xfId="54518"/>
    <cellStyle name="Comma 9 2 3 2 4 4 2" xfId="54519"/>
    <cellStyle name="Comma 9 2 3 2 4 5" xfId="54520"/>
    <cellStyle name="Comma 9 2 3 2 4 6" xfId="54521"/>
    <cellStyle name="Comma 9 2 3 2 5" xfId="54522"/>
    <cellStyle name="Comma 9 2 3 2 5 2" xfId="54523"/>
    <cellStyle name="Comma 9 2 3 2 5 2 2" xfId="54524"/>
    <cellStyle name="Comma 9 2 3 2 5 2 3" xfId="54525"/>
    <cellStyle name="Comma 9 2 3 2 5 3" xfId="54526"/>
    <cellStyle name="Comma 9 2 3 2 5 3 2" xfId="54527"/>
    <cellStyle name="Comma 9 2 3 2 5 4" xfId="54528"/>
    <cellStyle name="Comma 9 2 3 2 5 5" xfId="54529"/>
    <cellStyle name="Comma 9 2 3 2 6" xfId="54530"/>
    <cellStyle name="Comma 9 2 3 2 6 2" xfId="54531"/>
    <cellStyle name="Comma 9 2 3 2 6 3" xfId="54532"/>
    <cellStyle name="Comma 9 2 3 2 7" xfId="54533"/>
    <cellStyle name="Comma 9 2 3 2 7 2" xfId="54534"/>
    <cellStyle name="Comma 9 2 3 2 7 3" xfId="54535"/>
    <cellStyle name="Comma 9 2 3 2 8" xfId="54536"/>
    <cellStyle name="Comma 9 2 3 2 8 2" xfId="54537"/>
    <cellStyle name="Comma 9 2 3 2 9" xfId="54538"/>
    <cellStyle name="Comma 9 2 3 3" xfId="3974"/>
    <cellStyle name="Comma 9 2 3 3 2" xfId="3975"/>
    <cellStyle name="Comma 9 2 3 3 2 2" xfId="54539"/>
    <cellStyle name="Comma 9 2 3 3 2 2 2" xfId="54540"/>
    <cellStyle name="Comma 9 2 3 3 2 2 3" xfId="54541"/>
    <cellStyle name="Comma 9 2 3 3 2 3" xfId="54542"/>
    <cellStyle name="Comma 9 2 3 3 2 3 2" xfId="54543"/>
    <cellStyle name="Comma 9 2 3 3 2 3 3" xfId="54544"/>
    <cellStyle name="Comma 9 2 3 3 2 4" xfId="54545"/>
    <cellStyle name="Comma 9 2 3 3 2 4 2" xfId="54546"/>
    <cellStyle name="Comma 9 2 3 3 2 5" xfId="54547"/>
    <cellStyle name="Comma 9 2 3 3 2 6" xfId="54548"/>
    <cellStyle name="Comma 9 2 3 3 3" xfId="54549"/>
    <cellStyle name="Comma 9 2 3 3 3 2" xfId="54550"/>
    <cellStyle name="Comma 9 2 3 3 3 2 2" xfId="54551"/>
    <cellStyle name="Comma 9 2 3 3 3 2 3" xfId="54552"/>
    <cellStyle name="Comma 9 2 3 3 3 3" xfId="54553"/>
    <cellStyle name="Comma 9 2 3 3 3 3 2" xfId="54554"/>
    <cellStyle name="Comma 9 2 3 3 3 3 3" xfId="54555"/>
    <cellStyle name="Comma 9 2 3 3 3 4" xfId="54556"/>
    <cellStyle name="Comma 9 2 3 3 3 4 2" xfId="54557"/>
    <cellStyle name="Comma 9 2 3 3 3 5" xfId="54558"/>
    <cellStyle name="Comma 9 2 3 3 3 6" xfId="54559"/>
    <cellStyle name="Comma 9 2 3 3 4" xfId="54560"/>
    <cellStyle name="Comma 9 2 3 3 4 2" xfId="54561"/>
    <cellStyle name="Comma 9 2 3 3 4 2 2" xfId="54562"/>
    <cellStyle name="Comma 9 2 3 3 4 2 3" xfId="54563"/>
    <cellStyle name="Comma 9 2 3 3 4 3" xfId="54564"/>
    <cellStyle name="Comma 9 2 3 3 4 3 2" xfId="54565"/>
    <cellStyle name="Comma 9 2 3 3 4 4" xfId="54566"/>
    <cellStyle name="Comma 9 2 3 3 4 5" xfId="54567"/>
    <cellStyle name="Comma 9 2 3 3 5" xfId="54568"/>
    <cellStyle name="Comma 9 2 3 3 5 2" xfId="54569"/>
    <cellStyle name="Comma 9 2 3 3 5 3" xfId="54570"/>
    <cellStyle name="Comma 9 2 3 3 6" xfId="54571"/>
    <cellStyle name="Comma 9 2 3 3 6 2" xfId="54572"/>
    <cellStyle name="Comma 9 2 3 3 6 3" xfId="54573"/>
    <cellStyle name="Comma 9 2 3 3 7" xfId="54574"/>
    <cellStyle name="Comma 9 2 3 3 7 2" xfId="54575"/>
    <cellStyle name="Comma 9 2 3 3 8" xfId="54576"/>
    <cellStyle name="Comma 9 2 3 3 9" xfId="54577"/>
    <cellStyle name="Comma 9 2 3 4" xfId="3976"/>
    <cellStyle name="Comma 9 2 3 4 2" xfId="54578"/>
    <cellStyle name="Comma 9 2 3 4 2 2" xfId="54579"/>
    <cellStyle name="Comma 9 2 3 4 2 2 2" xfId="54580"/>
    <cellStyle name="Comma 9 2 3 4 2 2 3" xfId="54581"/>
    <cellStyle name="Comma 9 2 3 4 2 3" xfId="54582"/>
    <cellStyle name="Comma 9 2 3 4 2 3 2" xfId="54583"/>
    <cellStyle name="Comma 9 2 3 4 2 3 3" xfId="54584"/>
    <cellStyle name="Comma 9 2 3 4 2 4" xfId="54585"/>
    <cellStyle name="Comma 9 2 3 4 2 4 2" xfId="54586"/>
    <cellStyle name="Comma 9 2 3 4 2 5" xfId="54587"/>
    <cellStyle name="Comma 9 2 3 4 2 6" xfId="54588"/>
    <cellStyle name="Comma 9 2 3 4 3" xfId="54589"/>
    <cellStyle name="Comma 9 2 3 4 3 2" xfId="54590"/>
    <cellStyle name="Comma 9 2 3 4 3 2 2" xfId="54591"/>
    <cellStyle name="Comma 9 2 3 4 3 2 3" xfId="54592"/>
    <cellStyle name="Comma 9 2 3 4 3 3" xfId="54593"/>
    <cellStyle name="Comma 9 2 3 4 3 3 2" xfId="54594"/>
    <cellStyle name="Comma 9 2 3 4 3 3 3" xfId="54595"/>
    <cellStyle name="Comma 9 2 3 4 3 4" xfId="54596"/>
    <cellStyle name="Comma 9 2 3 4 3 4 2" xfId="54597"/>
    <cellStyle name="Comma 9 2 3 4 3 5" xfId="54598"/>
    <cellStyle name="Comma 9 2 3 4 3 6" xfId="54599"/>
    <cellStyle name="Comma 9 2 3 4 4" xfId="54600"/>
    <cellStyle name="Comma 9 2 3 4 4 2" xfId="54601"/>
    <cellStyle name="Comma 9 2 3 4 4 2 2" xfId="54602"/>
    <cellStyle name="Comma 9 2 3 4 4 2 3" xfId="54603"/>
    <cellStyle name="Comma 9 2 3 4 4 3" xfId="54604"/>
    <cellStyle name="Comma 9 2 3 4 4 3 2" xfId="54605"/>
    <cellStyle name="Comma 9 2 3 4 4 4" xfId="54606"/>
    <cellStyle name="Comma 9 2 3 4 4 5" xfId="54607"/>
    <cellStyle name="Comma 9 2 3 4 5" xfId="54608"/>
    <cellStyle name="Comma 9 2 3 4 5 2" xfId="54609"/>
    <cellStyle name="Comma 9 2 3 4 5 3" xfId="54610"/>
    <cellStyle name="Comma 9 2 3 4 6" xfId="54611"/>
    <cellStyle name="Comma 9 2 3 4 6 2" xfId="54612"/>
    <cellStyle name="Comma 9 2 3 4 6 3" xfId="54613"/>
    <cellStyle name="Comma 9 2 3 4 7" xfId="54614"/>
    <cellStyle name="Comma 9 2 3 4 7 2" xfId="54615"/>
    <cellStyle name="Comma 9 2 3 4 8" xfId="54616"/>
    <cellStyle name="Comma 9 2 3 4 9" xfId="54617"/>
    <cellStyle name="Comma 9 2 3 5" xfId="54618"/>
    <cellStyle name="Comma 9 2 3 5 2" xfId="54619"/>
    <cellStyle name="Comma 9 2 3 5 2 2" xfId="54620"/>
    <cellStyle name="Comma 9 2 3 5 2 3" xfId="54621"/>
    <cellStyle name="Comma 9 2 3 5 3" xfId="54622"/>
    <cellStyle name="Comma 9 2 3 5 3 2" xfId="54623"/>
    <cellStyle name="Comma 9 2 3 5 3 3" xfId="54624"/>
    <cellStyle name="Comma 9 2 3 5 4" xfId="54625"/>
    <cellStyle name="Comma 9 2 3 5 4 2" xfId="54626"/>
    <cellStyle name="Comma 9 2 3 5 5" xfId="54627"/>
    <cellStyle name="Comma 9 2 3 5 6" xfId="54628"/>
    <cellStyle name="Comma 9 2 3 6" xfId="54629"/>
    <cellStyle name="Comma 9 2 3 6 2" xfId="54630"/>
    <cellStyle name="Comma 9 2 3 6 2 2" xfId="54631"/>
    <cellStyle name="Comma 9 2 3 6 2 3" xfId="54632"/>
    <cellStyle name="Comma 9 2 3 6 3" xfId="54633"/>
    <cellStyle name="Comma 9 2 3 6 3 2" xfId="54634"/>
    <cellStyle name="Comma 9 2 3 6 3 3" xfId="54635"/>
    <cellStyle name="Comma 9 2 3 6 4" xfId="54636"/>
    <cellStyle name="Comma 9 2 3 6 4 2" xfId="54637"/>
    <cellStyle name="Comma 9 2 3 6 5" xfId="54638"/>
    <cellStyle name="Comma 9 2 3 6 6" xfId="54639"/>
    <cellStyle name="Comma 9 2 3 7" xfId="54640"/>
    <cellStyle name="Comma 9 2 3 7 2" xfId="54641"/>
    <cellStyle name="Comma 9 2 3 7 2 2" xfId="54642"/>
    <cellStyle name="Comma 9 2 3 7 2 3" xfId="54643"/>
    <cellStyle name="Comma 9 2 3 7 3" xfId="54644"/>
    <cellStyle name="Comma 9 2 3 7 3 2" xfId="54645"/>
    <cellStyle name="Comma 9 2 3 7 4" xfId="54646"/>
    <cellStyle name="Comma 9 2 3 7 5" xfId="54647"/>
    <cellStyle name="Comma 9 2 3 8" xfId="54648"/>
    <cellStyle name="Comma 9 2 3 8 2" xfId="54649"/>
    <cellStyle name="Comma 9 2 3 8 3" xfId="54650"/>
    <cellStyle name="Comma 9 2 3 9" xfId="54651"/>
    <cellStyle name="Comma 9 2 3 9 2" xfId="54652"/>
    <cellStyle name="Comma 9 2 3 9 3" xfId="54653"/>
    <cellStyle name="Comma 9 2 4" xfId="3977"/>
    <cellStyle name="Comma 9 2 4 10" xfId="54654"/>
    <cellStyle name="Comma 9 2 4 2" xfId="3978"/>
    <cellStyle name="Comma 9 2 4 2 2" xfId="3979"/>
    <cellStyle name="Comma 9 2 4 2 2 2" xfId="54655"/>
    <cellStyle name="Comma 9 2 4 2 2 2 2" xfId="54656"/>
    <cellStyle name="Comma 9 2 4 2 2 2 3" xfId="54657"/>
    <cellStyle name="Comma 9 2 4 2 2 3" xfId="54658"/>
    <cellStyle name="Comma 9 2 4 2 2 3 2" xfId="54659"/>
    <cellStyle name="Comma 9 2 4 2 2 3 3" xfId="54660"/>
    <cellStyle name="Comma 9 2 4 2 2 4" xfId="54661"/>
    <cellStyle name="Comma 9 2 4 2 2 4 2" xfId="54662"/>
    <cellStyle name="Comma 9 2 4 2 2 5" xfId="54663"/>
    <cellStyle name="Comma 9 2 4 2 2 6" xfId="54664"/>
    <cellStyle name="Comma 9 2 4 2 3" xfId="54665"/>
    <cellStyle name="Comma 9 2 4 2 3 2" xfId="54666"/>
    <cellStyle name="Comma 9 2 4 2 3 2 2" xfId="54667"/>
    <cellStyle name="Comma 9 2 4 2 3 2 3" xfId="54668"/>
    <cellStyle name="Comma 9 2 4 2 3 3" xfId="54669"/>
    <cellStyle name="Comma 9 2 4 2 3 3 2" xfId="54670"/>
    <cellStyle name="Comma 9 2 4 2 3 3 3" xfId="54671"/>
    <cellStyle name="Comma 9 2 4 2 3 4" xfId="54672"/>
    <cellStyle name="Comma 9 2 4 2 3 4 2" xfId="54673"/>
    <cellStyle name="Comma 9 2 4 2 3 5" xfId="54674"/>
    <cellStyle name="Comma 9 2 4 2 3 6" xfId="54675"/>
    <cellStyle name="Comma 9 2 4 2 4" xfId="54676"/>
    <cellStyle name="Comma 9 2 4 2 4 2" xfId="54677"/>
    <cellStyle name="Comma 9 2 4 2 4 2 2" xfId="54678"/>
    <cellStyle name="Comma 9 2 4 2 4 2 3" xfId="54679"/>
    <cellStyle name="Comma 9 2 4 2 4 3" xfId="54680"/>
    <cellStyle name="Comma 9 2 4 2 4 3 2" xfId="54681"/>
    <cellStyle name="Comma 9 2 4 2 4 4" xfId="54682"/>
    <cellStyle name="Comma 9 2 4 2 4 5" xfId="54683"/>
    <cellStyle name="Comma 9 2 4 2 5" xfId="54684"/>
    <cellStyle name="Comma 9 2 4 2 5 2" xfId="54685"/>
    <cellStyle name="Comma 9 2 4 2 5 3" xfId="54686"/>
    <cellStyle name="Comma 9 2 4 2 6" xfId="54687"/>
    <cellStyle name="Comma 9 2 4 2 6 2" xfId="54688"/>
    <cellStyle name="Comma 9 2 4 2 6 3" xfId="54689"/>
    <cellStyle name="Comma 9 2 4 2 7" xfId="54690"/>
    <cellStyle name="Comma 9 2 4 2 7 2" xfId="54691"/>
    <cellStyle name="Comma 9 2 4 2 8" xfId="54692"/>
    <cellStyle name="Comma 9 2 4 2 9" xfId="54693"/>
    <cellStyle name="Comma 9 2 4 3" xfId="3980"/>
    <cellStyle name="Comma 9 2 4 3 2" xfId="54694"/>
    <cellStyle name="Comma 9 2 4 3 2 2" xfId="54695"/>
    <cellStyle name="Comma 9 2 4 3 2 3" xfId="54696"/>
    <cellStyle name="Comma 9 2 4 3 3" xfId="54697"/>
    <cellStyle name="Comma 9 2 4 3 3 2" xfId="54698"/>
    <cellStyle name="Comma 9 2 4 3 3 3" xfId="54699"/>
    <cellStyle name="Comma 9 2 4 3 4" xfId="54700"/>
    <cellStyle name="Comma 9 2 4 3 4 2" xfId="54701"/>
    <cellStyle name="Comma 9 2 4 3 5" xfId="54702"/>
    <cellStyle name="Comma 9 2 4 3 6" xfId="54703"/>
    <cellStyle name="Comma 9 2 4 4" xfId="54704"/>
    <cellStyle name="Comma 9 2 4 4 2" xfId="54705"/>
    <cellStyle name="Comma 9 2 4 4 2 2" xfId="54706"/>
    <cellStyle name="Comma 9 2 4 4 2 3" xfId="54707"/>
    <cellStyle name="Comma 9 2 4 4 3" xfId="54708"/>
    <cellStyle name="Comma 9 2 4 4 3 2" xfId="54709"/>
    <cellStyle name="Comma 9 2 4 4 3 3" xfId="54710"/>
    <cellStyle name="Comma 9 2 4 4 4" xfId="54711"/>
    <cellStyle name="Comma 9 2 4 4 4 2" xfId="54712"/>
    <cellStyle name="Comma 9 2 4 4 5" xfId="54713"/>
    <cellStyle name="Comma 9 2 4 4 6" xfId="54714"/>
    <cellStyle name="Comma 9 2 4 5" xfId="54715"/>
    <cellStyle name="Comma 9 2 4 5 2" xfId="54716"/>
    <cellStyle name="Comma 9 2 4 5 2 2" xfId="54717"/>
    <cellStyle name="Comma 9 2 4 5 2 3" xfId="54718"/>
    <cellStyle name="Comma 9 2 4 5 3" xfId="54719"/>
    <cellStyle name="Comma 9 2 4 5 3 2" xfId="54720"/>
    <cellStyle name="Comma 9 2 4 5 4" xfId="54721"/>
    <cellStyle name="Comma 9 2 4 5 5" xfId="54722"/>
    <cellStyle name="Comma 9 2 4 6" xfId="54723"/>
    <cellStyle name="Comma 9 2 4 6 2" xfId="54724"/>
    <cellStyle name="Comma 9 2 4 6 3" xfId="54725"/>
    <cellStyle name="Comma 9 2 4 7" xfId="54726"/>
    <cellStyle name="Comma 9 2 4 7 2" xfId="54727"/>
    <cellStyle name="Comma 9 2 4 7 3" xfId="54728"/>
    <cellStyle name="Comma 9 2 4 8" xfId="54729"/>
    <cellStyle name="Comma 9 2 4 8 2" xfId="54730"/>
    <cellStyle name="Comma 9 2 4 9" xfId="54731"/>
    <cellStyle name="Comma 9 2 5" xfId="3981"/>
    <cellStyle name="Comma 9 2 5 2" xfId="3982"/>
    <cellStyle name="Comma 9 2 5 2 2" xfId="54732"/>
    <cellStyle name="Comma 9 2 5 2 2 2" xfId="54733"/>
    <cellStyle name="Comma 9 2 5 2 2 3" xfId="54734"/>
    <cellStyle name="Comma 9 2 5 2 3" xfId="54735"/>
    <cellStyle name="Comma 9 2 5 2 3 2" xfId="54736"/>
    <cellStyle name="Comma 9 2 5 2 3 3" xfId="54737"/>
    <cellStyle name="Comma 9 2 5 2 4" xfId="54738"/>
    <cellStyle name="Comma 9 2 5 2 4 2" xfId="54739"/>
    <cellStyle name="Comma 9 2 5 2 5" xfId="54740"/>
    <cellStyle name="Comma 9 2 5 2 6" xfId="54741"/>
    <cellStyle name="Comma 9 2 5 3" xfId="54742"/>
    <cellStyle name="Comma 9 2 5 3 2" xfId="54743"/>
    <cellStyle name="Comma 9 2 5 3 2 2" xfId="54744"/>
    <cellStyle name="Comma 9 2 5 3 2 3" xfId="54745"/>
    <cellStyle name="Comma 9 2 5 3 3" xfId="54746"/>
    <cellStyle name="Comma 9 2 5 3 3 2" xfId="54747"/>
    <cellStyle name="Comma 9 2 5 3 3 3" xfId="54748"/>
    <cellStyle name="Comma 9 2 5 3 4" xfId="54749"/>
    <cellStyle name="Comma 9 2 5 3 4 2" xfId="54750"/>
    <cellStyle name="Comma 9 2 5 3 5" xfId="54751"/>
    <cellStyle name="Comma 9 2 5 3 6" xfId="54752"/>
    <cellStyle name="Comma 9 2 5 4" xfId="54753"/>
    <cellStyle name="Comma 9 2 5 4 2" xfId="54754"/>
    <cellStyle name="Comma 9 2 5 4 2 2" xfId="54755"/>
    <cellStyle name="Comma 9 2 5 4 2 3" xfId="54756"/>
    <cellStyle name="Comma 9 2 5 4 3" xfId="54757"/>
    <cellStyle name="Comma 9 2 5 4 3 2" xfId="54758"/>
    <cellStyle name="Comma 9 2 5 4 4" xfId="54759"/>
    <cellStyle name="Comma 9 2 5 4 5" xfId="54760"/>
    <cellStyle name="Comma 9 2 5 5" xfId="54761"/>
    <cellStyle name="Comma 9 2 5 5 2" xfId="54762"/>
    <cellStyle name="Comma 9 2 5 5 3" xfId="54763"/>
    <cellStyle name="Comma 9 2 5 6" xfId="54764"/>
    <cellStyle name="Comma 9 2 5 6 2" xfId="54765"/>
    <cellStyle name="Comma 9 2 5 6 3" xfId="54766"/>
    <cellStyle name="Comma 9 2 5 7" xfId="54767"/>
    <cellStyle name="Comma 9 2 5 7 2" xfId="54768"/>
    <cellStyle name="Comma 9 2 5 8" xfId="54769"/>
    <cellStyle name="Comma 9 2 5 9" xfId="54770"/>
    <cellStyle name="Comma 9 2 6" xfId="3983"/>
    <cellStyle name="Comma 9 2 6 2" xfId="54771"/>
    <cellStyle name="Comma 9 2 6 2 2" xfId="54772"/>
    <cellStyle name="Comma 9 2 6 2 2 2" xfId="54773"/>
    <cellStyle name="Comma 9 2 6 2 2 3" xfId="54774"/>
    <cellStyle name="Comma 9 2 6 2 3" xfId="54775"/>
    <cellStyle name="Comma 9 2 6 2 3 2" xfId="54776"/>
    <cellStyle name="Comma 9 2 6 2 3 3" xfId="54777"/>
    <cellStyle name="Comma 9 2 6 2 4" xfId="54778"/>
    <cellStyle name="Comma 9 2 6 2 4 2" xfId="54779"/>
    <cellStyle name="Comma 9 2 6 2 5" xfId="54780"/>
    <cellStyle name="Comma 9 2 6 2 6" xfId="54781"/>
    <cellStyle name="Comma 9 2 6 3" xfId="54782"/>
    <cellStyle name="Comma 9 2 6 3 2" xfId="54783"/>
    <cellStyle name="Comma 9 2 6 3 2 2" xfId="54784"/>
    <cellStyle name="Comma 9 2 6 3 2 3" xfId="54785"/>
    <cellStyle name="Comma 9 2 6 3 3" xfId="54786"/>
    <cellStyle name="Comma 9 2 6 3 3 2" xfId="54787"/>
    <cellStyle name="Comma 9 2 6 3 3 3" xfId="54788"/>
    <cellStyle name="Comma 9 2 6 3 4" xfId="54789"/>
    <cellStyle name="Comma 9 2 6 3 4 2" xfId="54790"/>
    <cellStyle name="Comma 9 2 6 3 5" xfId="54791"/>
    <cellStyle name="Comma 9 2 6 3 6" xfId="54792"/>
    <cellStyle name="Comma 9 2 6 4" xfId="54793"/>
    <cellStyle name="Comma 9 2 6 4 2" xfId="54794"/>
    <cellStyle name="Comma 9 2 6 4 2 2" xfId="54795"/>
    <cellStyle name="Comma 9 2 6 4 2 3" xfId="54796"/>
    <cellStyle name="Comma 9 2 6 4 3" xfId="54797"/>
    <cellStyle name="Comma 9 2 6 4 3 2" xfId="54798"/>
    <cellStyle name="Comma 9 2 6 4 4" xfId="54799"/>
    <cellStyle name="Comma 9 2 6 4 5" xfId="54800"/>
    <cellStyle name="Comma 9 2 6 5" xfId="54801"/>
    <cellStyle name="Comma 9 2 6 5 2" xfId="54802"/>
    <cellStyle name="Comma 9 2 6 5 3" xfId="54803"/>
    <cellStyle name="Comma 9 2 6 6" xfId="54804"/>
    <cellStyle name="Comma 9 2 6 6 2" xfId="54805"/>
    <cellStyle name="Comma 9 2 6 6 3" xfId="54806"/>
    <cellStyle name="Comma 9 2 6 7" xfId="54807"/>
    <cellStyle name="Comma 9 2 6 7 2" xfId="54808"/>
    <cellStyle name="Comma 9 2 6 8" xfId="54809"/>
    <cellStyle name="Comma 9 2 6 9" xfId="54810"/>
    <cellStyle name="Comma 9 2 7" xfId="3984"/>
    <cellStyle name="Comma 9 2 7 2" xfId="54811"/>
    <cellStyle name="Comma 9 2 7 2 2" xfId="54812"/>
    <cellStyle name="Comma 9 2 7 2 3" xfId="54813"/>
    <cellStyle name="Comma 9 2 7 3" xfId="54814"/>
    <cellStyle name="Comma 9 2 7 3 2" xfId="54815"/>
    <cellStyle name="Comma 9 2 7 3 3" xfId="54816"/>
    <cellStyle name="Comma 9 2 7 4" xfId="54817"/>
    <cellStyle name="Comma 9 2 7 4 2" xfId="54818"/>
    <cellStyle name="Comma 9 2 7 5" xfId="54819"/>
    <cellStyle name="Comma 9 2 7 6" xfId="54820"/>
    <cellStyle name="Comma 9 2 8" xfId="54821"/>
    <cellStyle name="Comma 9 2 8 2" xfId="54822"/>
    <cellStyle name="Comma 9 2 8 2 2" xfId="54823"/>
    <cellStyle name="Comma 9 2 8 2 3" xfId="54824"/>
    <cellStyle name="Comma 9 2 8 3" xfId="54825"/>
    <cellStyle name="Comma 9 2 8 3 2" xfId="54826"/>
    <cellStyle name="Comma 9 2 8 3 3" xfId="54827"/>
    <cellStyle name="Comma 9 2 8 4" xfId="54828"/>
    <cellStyle name="Comma 9 2 8 4 2" xfId="54829"/>
    <cellStyle name="Comma 9 2 8 5" xfId="54830"/>
    <cellStyle name="Comma 9 2 8 6" xfId="54831"/>
    <cellStyle name="Comma 9 2 9" xfId="54832"/>
    <cellStyle name="Comma 9 2 9 2" xfId="54833"/>
    <cellStyle name="Comma 9 2 9 2 2" xfId="54834"/>
    <cellStyle name="Comma 9 2 9 2 3" xfId="54835"/>
    <cellStyle name="Comma 9 2 9 3" xfId="54836"/>
    <cellStyle name="Comma 9 2 9 3 2" xfId="54837"/>
    <cellStyle name="Comma 9 2 9 4" xfId="54838"/>
    <cellStyle name="Comma 9 2 9 5" xfId="54839"/>
    <cellStyle name="Comma 9 3" xfId="3985"/>
    <cellStyle name="Comma 9 3 10" xfId="54840"/>
    <cellStyle name="Comma 9 3 10 2" xfId="54841"/>
    <cellStyle name="Comma 9 3 10 3" xfId="54842"/>
    <cellStyle name="Comma 9 3 11" xfId="54843"/>
    <cellStyle name="Comma 9 3 11 2" xfId="54844"/>
    <cellStyle name="Comma 9 3 12" xfId="54845"/>
    <cellStyle name="Comma 9 3 13" xfId="54846"/>
    <cellStyle name="Comma 9 3 14" xfId="54847"/>
    <cellStyle name="Comma 9 3 2" xfId="3986"/>
    <cellStyle name="Comma 9 3 2 10" xfId="54848"/>
    <cellStyle name="Comma 9 3 2 10 2" xfId="54849"/>
    <cellStyle name="Comma 9 3 2 11" xfId="54850"/>
    <cellStyle name="Comma 9 3 2 12" xfId="54851"/>
    <cellStyle name="Comma 9 3 2 2" xfId="3987"/>
    <cellStyle name="Comma 9 3 2 2 10" xfId="54852"/>
    <cellStyle name="Comma 9 3 2 2 2" xfId="3988"/>
    <cellStyle name="Comma 9 3 2 2 2 2" xfId="3989"/>
    <cellStyle name="Comma 9 3 2 2 2 2 2" xfId="54853"/>
    <cellStyle name="Comma 9 3 2 2 2 2 2 2" xfId="54854"/>
    <cellStyle name="Comma 9 3 2 2 2 2 2 3" xfId="54855"/>
    <cellStyle name="Comma 9 3 2 2 2 2 3" xfId="54856"/>
    <cellStyle name="Comma 9 3 2 2 2 2 3 2" xfId="54857"/>
    <cellStyle name="Comma 9 3 2 2 2 2 3 3" xfId="54858"/>
    <cellStyle name="Comma 9 3 2 2 2 2 4" xfId="54859"/>
    <cellStyle name="Comma 9 3 2 2 2 2 4 2" xfId="54860"/>
    <cellStyle name="Comma 9 3 2 2 2 2 5" xfId="54861"/>
    <cellStyle name="Comma 9 3 2 2 2 2 6" xfId="54862"/>
    <cellStyle name="Comma 9 3 2 2 2 3" xfId="54863"/>
    <cellStyle name="Comma 9 3 2 2 2 3 2" xfId="54864"/>
    <cellStyle name="Comma 9 3 2 2 2 3 2 2" xfId="54865"/>
    <cellStyle name="Comma 9 3 2 2 2 3 2 3" xfId="54866"/>
    <cellStyle name="Comma 9 3 2 2 2 3 3" xfId="54867"/>
    <cellStyle name="Comma 9 3 2 2 2 3 3 2" xfId="54868"/>
    <cellStyle name="Comma 9 3 2 2 2 3 3 3" xfId="54869"/>
    <cellStyle name="Comma 9 3 2 2 2 3 4" xfId="54870"/>
    <cellStyle name="Comma 9 3 2 2 2 3 4 2" xfId="54871"/>
    <cellStyle name="Comma 9 3 2 2 2 3 5" xfId="54872"/>
    <cellStyle name="Comma 9 3 2 2 2 3 6" xfId="54873"/>
    <cellStyle name="Comma 9 3 2 2 2 4" xfId="54874"/>
    <cellStyle name="Comma 9 3 2 2 2 4 2" xfId="54875"/>
    <cellStyle name="Comma 9 3 2 2 2 4 2 2" xfId="54876"/>
    <cellStyle name="Comma 9 3 2 2 2 4 2 3" xfId="54877"/>
    <cellStyle name="Comma 9 3 2 2 2 4 3" xfId="54878"/>
    <cellStyle name="Comma 9 3 2 2 2 4 3 2" xfId="54879"/>
    <cellStyle name="Comma 9 3 2 2 2 4 4" xfId="54880"/>
    <cellStyle name="Comma 9 3 2 2 2 4 5" xfId="54881"/>
    <cellStyle name="Comma 9 3 2 2 2 5" xfId="54882"/>
    <cellStyle name="Comma 9 3 2 2 2 5 2" xfId="54883"/>
    <cellStyle name="Comma 9 3 2 2 2 5 3" xfId="54884"/>
    <cellStyle name="Comma 9 3 2 2 2 6" xfId="54885"/>
    <cellStyle name="Comma 9 3 2 2 2 6 2" xfId="54886"/>
    <cellStyle name="Comma 9 3 2 2 2 6 3" xfId="54887"/>
    <cellStyle name="Comma 9 3 2 2 2 7" xfId="54888"/>
    <cellStyle name="Comma 9 3 2 2 2 7 2" xfId="54889"/>
    <cellStyle name="Comma 9 3 2 2 2 8" xfId="54890"/>
    <cellStyle name="Comma 9 3 2 2 2 9" xfId="54891"/>
    <cellStyle name="Comma 9 3 2 2 3" xfId="3990"/>
    <cellStyle name="Comma 9 3 2 2 3 2" xfId="54892"/>
    <cellStyle name="Comma 9 3 2 2 3 2 2" xfId="54893"/>
    <cellStyle name="Comma 9 3 2 2 3 2 3" xfId="54894"/>
    <cellStyle name="Comma 9 3 2 2 3 3" xfId="54895"/>
    <cellStyle name="Comma 9 3 2 2 3 3 2" xfId="54896"/>
    <cellStyle name="Comma 9 3 2 2 3 3 3" xfId="54897"/>
    <cellStyle name="Comma 9 3 2 2 3 4" xfId="54898"/>
    <cellStyle name="Comma 9 3 2 2 3 4 2" xfId="54899"/>
    <cellStyle name="Comma 9 3 2 2 3 5" xfId="54900"/>
    <cellStyle name="Comma 9 3 2 2 3 6" xfId="54901"/>
    <cellStyle name="Comma 9 3 2 2 4" xfId="54902"/>
    <cellStyle name="Comma 9 3 2 2 4 2" xfId="54903"/>
    <cellStyle name="Comma 9 3 2 2 4 2 2" xfId="54904"/>
    <cellStyle name="Comma 9 3 2 2 4 2 3" xfId="54905"/>
    <cellStyle name="Comma 9 3 2 2 4 3" xfId="54906"/>
    <cellStyle name="Comma 9 3 2 2 4 3 2" xfId="54907"/>
    <cellStyle name="Comma 9 3 2 2 4 3 3" xfId="54908"/>
    <cellStyle name="Comma 9 3 2 2 4 4" xfId="54909"/>
    <cellStyle name="Comma 9 3 2 2 4 4 2" xfId="54910"/>
    <cellStyle name="Comma 9 3 2 2 4 5" xfId="54911"/>
    <cellStyle name="Comma 9 3 2 2 4 6" xfId="54912"/>
    <cellStyle name="Comma 9 3 2 2 5" xfId="54913"/>
    <cellStyle name="Comma 9 3 2 2 5 2" xfId="54914"/>
    <cellStyle name="Comma 9 3 2 2 5 2 2" xfId="54915"/>
    <cellStyle name="Comma 9 3 2 2 5 2 3" xfId="54916"/>
    <cellStyle name="Comma 9 3 2 2 5 3" xfId="54917"/>
    <cellStyle name="Comma 9 3 2 2 5 3 2" xfId="54918"/>
    <cellStyle name="Comma 9 3 2 2 5 4" xfId="54919"/>
    <cellStyle name="Comma 9 3 2 2 5 5" xfId="54920"/>
    <cellStyle name="Comma 9 3 2 2 6" xfId="54921"/>
    <cellStyle name="Comma 9 3 2 2 6 2" xfId="54922"/>
    <cellStyle name="Comma 9 3 2 2 6 3" xfId="54923"/>
    <cellStyle name="Comma 9 3 2 2 7" xfId="54924"/>
    <cellStyle name="Comma 9 3 2 2 7 2" xfId="54925"/>
    <cellStyle name="Comma 9 3 2 2 7 3" xfId="54926"/>
    <cellStyle name="Comma 9 3 2 2 8" xfId="54927"/>
    <cellStyle name="Comma 9 3 2 2 8 2" xfId="54928"/>
    <cellStyle name="Comma 9 3 2 2 9" xfId="54929"/>
    <cellStyle name="Comma 9 3 2 3" xfId="3991"/>
    <cellStyle name="Comma 9 3 2 3 2" xfId="3992"/>
    <cellStyle name="Comma 9 3 2 3 2 2" xfId="54930"/>
    <cellStyle name="Comma 9 3 2 3 2 2 2" xfId="54931"/>
    <cellStyle name="Comma 9 3 2 3 2 2 3" xfId="54932"/>
    <cellStyle name="Comma 9 3 2 3 2 3" xfId="54933"/>
    <cellStyle name="Comma 9 3 2 3 2 3 2" xfId="54934"/>
    <cellStyle name="Comma 9 3 2 3 2 3 3" xfId="54935"/>
    <cellStyle name="Comma 9 3 2 3 2 4" xfId="54936"/>
    <cellStyle name="Comma 9 3 2 3 2 4 2" xfId="54937"/>
    <cellStyle name="Comma 9 3 2 3 2 5" xfId="54938"/>
    <cellStyle name="Comma 9 3 2 3 2 6" xfId="54939"/>
    <cellStyle name="Comma 9 3 2 3 3" xfId="54940"/>
    <cellStyle name="Comma 9 3 2 3 3 2" xfId="54941"/>
    <cellStyle name="Comma 9 3 2 3 3 2 2" xfId="54942"/>
    <cellStyle name="Comma 9 3 2 3 3 2 3" xfId="54943"/>
    <cellStyle name="Comma 9 3 2 3 3 3" xfId="54944"/>
    <cellStyle name="Comma 9 3 2 3 3 3 2" xfId="54945"/>
    <cellStyle name="Comma 9 3 2 3 3 3 3" xfId="54946"/>
    <cellStyle name="Comma 9 3 2 3 3 4" xfId="54947"/>
    <cellStyle name="Comma 9 3 2 3 3 4 2" xfId="54948"/>
    <cellStyle name="Comma 9 3 2 3 3 5" xfId="54949"/>
    <cellStyle name="Comma 9 3 2 3 3 6" xfId="54950"/>
    <cellStyle name="Comma 9 3 2 3 4" xfId="54951"/>
    <cellStyle name="Comma 9 3 2 3 4 2" xfId="54952"/>
    <cellStyle name="Comma 9 3 2 3 4 2 2" xfId="54953"/>
    <cellStyle name="Comma 9 3 2 3 4 2 3" xfId="54954"/>
    <cellStyle name="Comma 9 3 2 3 4 3" xfId="54955"/>
    <cellStyle name="Comma 9 3 2 3 4 3 2" xfId="54956"/>
    <cellStyle name="Comma 9 3 2 3 4 4" xfId="54957"/>
    <cellStyle name="Comma 9 3 2 3 4 5" xfId="54958"/>
    <cellStyle name="Comma 9 3 2 3 5" xfId="54959"/>
    <cellStyle name="Comma 9 3 2 3 5 2" xfId="54960"/>
    <cellStyle name="Comma 9 3 2 3 5 3" xfId="54961"/>
    <cellStyle name="Comma 9 3 2 3 6" xfId="54962"/>
    <cellStyle name="Comma 9 3 2 3 6 2" xfId="54963"/>
    <cellStyle name="Comma 9 3 2 3 6 3" xfId="54964"/>
    <cellStyle name="Comma 9 3 2 3 7" xfId="54965"/>
    <cellStyle name="Comma 9 3 2 3 7 2" xfId="54966"/>
    <cellStyle name="Comma 9 3 2 3 8" xfId="54967"/>
    <cellStyle name="Comma 9 3 2 3 9" xfId="54968"/>
    <cellStyle name="Comma 9 3 2 4" xfId="3993"/>
    <cellStyle name="Comma 9 3 2 4 2" xfId="54969"/>
    <cellStyle name="Comma 9 3 2 4 2 2" xfId="54970"/>
    <cellStyle name="Comma 9 3 2 4 2 2 2" xfId="54971"/>
    <cellStyle name="Comma 9 3 2 4 2 2 3" xfId="54972"/>
    <cellStyle name="Comma 9 3 2 4 2 3" xfId="54973"/>
    <cellStyle name="Comma 9 3 2 4 2 3 2" xfId="54974"/>
    <cellStyle name="Comma 9 3 2 4 2 3 3" xfId="54975"/>
    <cellStyle name="Comma 9 3 2 4 2 4" xfId="54976"/>
    <cellStyle name="Comma 9 3 2 4 2 4 2" xfId="54977"/>
    <cellStyle name="Comma 9 3 2 4 2 5" xfId="54978"/>
    <cellStyle name="Comma 9 3 2 4 2 6" xfId="54979"/>
    <cellStyle name="Comma 9 3 2 4 3" xfId="54980"/>
    <cellStyle name="Comma 9 3 2 4 3 2" xfId="54981"/>
    <cellStyle name="Comma 9 3 2 4 3 2 2" xfId="54982"/>
    <cellStyle name="Comma 9 3 2 4 3 2 3" xfId="54983"/>
    <cellStyle name="Comma 9 3 2 4 3 3" xfId="54984"/>
    <cellStyle name="Comma 9 3 2 4 3 3 2" xfId="54985"/>
    <cellStyle name="Comma 9 3 2 4 3 3 3" xfId="54986"/>
    <cellStyle name="Comma 9 3 2 4 3 4" xfId="54987"/>
    <cellStyle name="Comma 9 3 2 4 3 4 2" xfId="54988"/>
    <cellStyle name="Comma 9 3 2 4 3 5" xfId="54989"/>
    <cellStyle name="Comma 9 3 2 4 3 6" xfId="54990"/>
    <cellStyle name="Comma 9 3 2 4 4" xfId="54991"/>
    <cellStyle name="Comma 9 3 2 4 4 2" xfId="54992"/>
    <cellStyle name="Comma 9 3 2 4 4 2 2" xfId="54993"/>
    <cellStyle name="Comma 9 3 2 4 4 2 3" xfId="54994"/>
    <cellStyle name="Comma 9 3 2 4 4 3" xfId="54995"/>
    <cellStyle name="Comma 9 3 2 4 4 3 2" xfId="54996"/>
    <cellStyle name="Comma 9 3 2 4 4 4" xfId="54997"/>
    <cellStyle name="Comma 9 3 2 4 4 5" xfId="54998"/>
    <cellStyle name="Comma 9 3 2 4 5" xfId="54999"/>
    <cellStyle name="Comma 9 3 2 4 5 2" xfId="55000"/>
    <cellStyle name="Comma 9 3 2 4 5 3" xfId="55001"/>
    <cellStyle name="Comma 9 3 2 4 6" xfId="55002"/>
    <cellStyle name="Comma 9 3 2 4 6 2" xfId="55003"/>
    <cellStyle name="Comma 9 3 2 4 6 3" xfId="55004"/>
    <cellStyle name="Comma 9 3 2 4 7" xfId="55005"/>
    <cellStyle name="Comma 9 3 2 4 7 2" xfId="55006"/>
    <cellStyle name="Comma 9 3 2 4 8" xfId="55007"/>
    <cellStyle name="Comma 9 3 2 4 9" xfId="55008"/>
    <cellStyle name="Comma 9 3 2 5" xfId="55009"/>
    <cellStyle name="Comma 9 3 2 5 2" xfId="55010"/>
    <cellStyle name="Comma 9 3 2 5 2 2" xfId="55011"/>
    <cellStyle name="Comma 9 3 2 5 2 3" xfId="55012"/>
    <cellStyle name="Comma 9 3 2 5 3" xfId="55013"/>
    <cellStyle name="Comma 9 3 2 5 3 2" xfId="55014"/>
    <cellStyle name="Comma 9 3 2 5 3 3" xfId="55015"/>
    <cellStyle name="Comma 9 3 2 5 4" xfId="55016"/>
    <cellStyle name="Comma 9 3 2 5 4 2" xfId="55017"/>
    <cellStyle name="Comma 9 3 2 5 5" xfId="55018"/>
    <cellStyle name="Comma 9 3 2 5 6" xfId="55019"/>
    <cellStyle name="Comma 9 3 2 6" xfId="55020"/>
    <cellStyle name="Comma 9 3 2 6 2" xfId="55021"/>
    <cellStyle name="Comma 9 3 2 6 2 2" xfId="55022"/>
    <cellStyle name="Comma 9 3 2 6 2 3" xfId="55023"/>
    <cellStyle name="Comma 9 3 2 6 3" xfId="55024"/>
    <cellStyle name="Comma 9 3 2 6 3 2" xfId="55025"/>
    <cellStyle name="Comma 9 3 2 6 3 3" xfId="55026"/>
    <cellStyle name="Comma 9 3 2 6 4" xfId="55027"/>
    <cellStyle name="Comma 9 3 2 6 4 2" xfId="55028"/>
    <cellStyle name="Comma 9 3 2 6 5" xfId="55029"/>
    <cellStyle name="Comma 9 3 2 6 6" xfId="55030"/>
    <cellStyle name="Comma 9 3 2 7" xfId="55031"/>
    <cellStyle name="Comma 9 3 2 7 2" xfId="55032"/>
    <cellStyle name="Comma 9 3 2 7 2 2" xfId="55033"/>
    <cellStyle name="Comma 9 3 2 7 2 3" xfId="55034"/>
    <cellStyle name="Comma 9 3 2 7 3" xfId="55035"/>
    <cellStyle name="Comma 9 3 2 7 3 2" xfId="55036"/>
    <cellStyle name="Comma 9 3 2 7 4" xfId="55037"/>
    <cellStyle name="Comma 9 3 2 7 5" xfId="55038"/>
    <cellStyle name="Comma 9 3 2 8" xfId="55039"/>
    <cellStyle name="Comma 9 3 2 8 2" xfId="55040"/>
    <cellStyle name="Comma 9 3 2 8 3" xfId="55041"/>
    <cellStyle name="Comma 9 3 2 9" xfId="55042"/>
    <cellStyle name="Comma 9 3 2 9 2" xfId="55043"/>
    <cellStyle name="Comma 9 3 2 9 3" xfId="55044"/>
    <cellStyle name="Comma 9 3 3" xfId="3994"/>
    <cellStyle name="Comma 9 3 3 10" xfId="55045"/>
    <cellStyle name="Comma 9 3 3 2" xfId="3995"/>
    <cellStyle name="Comma 9 3 3 2 2" xfId="3996"/>
    <cellStyle name="Comma 9 3 3 2 2 2" xfId="55046"/>
    <cellStyle name="Comma 9 3 3 2 2 2 2" xfId="55047"/>
    <cellStyle name="Comma 9 3 3 2 2 2 3" xfId="55048"/>
    <cellStyle name="Comma 9 3 3 2 2 3" xfId="55049"/>
    <cellStyle name="Comma 9 3 3 2 2 3 2" xfId="55050"/>
    <cellStyle name="Comma 9 3 3 2 2 3 3" xfId="55051"/>
    <cellStyle name="Comma 9 3 3 2 2 4" xfId="55052"/>
    <cellStyle name="Comma 9 3 3 2 2 4 2" xfId="55053"/>
    <cellStyle name="Comma 9 3 3 2 2 5" xfId="55054"/>
    <cellStyle name="Comma 9 3 3 2 2 6" xfId="55055"/>
    <cellStyle name="Comma 9 3 3 2 3" xfId="55056"/>
    <cellStyle name="Comma 9 3 3 2 3 2" xfId="55057"/>
    <cellStyle name="Comma 9 3 3 2 3 2 2" xfId="55058"/>
    <cellStyle name="Comma 9 3 3 2 3 2 3" xfId="55059"/>
    <cellStyle name="Comma 9 3 3 2 3 3" xfId="55060"/>
    <cellStyle name="Comma 9 3 3 2 3 3 2" xfId="55061"/>
    <cellStyle name="Comma 9 3 3 2 3 3 3" xfId="55062"/>
    <cellStyle name="Comma 9 3 3 2 3 4" xfId="55063"/>
    <cellStyle name="Comma 9 3 3 2 3 4 2" xfId="55064"/>
    <cellStyle name="Comma 9 3 3 2 3 5" xfId="55065"/>
    <cellStyle name="Comma 9 3 3 2 3 6" xfId="55066"/>
    <cellStyle name="Comma 9 3 3 2 4" xfId="55067"/>
    <cellStyle name="Comma 9 3 3 2 4 2" xfId="55068"/>
    <cellStyle name="Comma 9 3 3 2 4 2 2" xfId="55069"/>
    <cellStyle name="Comma 9 3 3 2 4 2 3" xfId="55070"/>
    <cellStyle name="Comma 9 3 3 2 4 3" xfId="55071"/>
    <cellStyle name="Comma 9 3 3 2 4 3 2" xfId="55072"/>
    <cellStyle name="Comma 9 3 3 2 4 4" xfId="55073"/>
    <cellStyle name="Comma 9 3 3 2 4 5" xfId="55074"/>
    <cellStyle name="Comma 9 3 3 2 5" xfId="55075"/>
    <cellStyle name="Comma 9 3 3 2 5 2" xfId="55076"/>
    <cellStyle name="Comma 9 3 3 2 5 3" xfId="55077"/>
    <cellStyle name="Comma 9 3 3 2 6" xfId="55078"/>
    <cellStyle name="Comma 9 3 3 2 6 2" xfId="55079"/>
    <cellStyle name="Comma 9 3 3 2 6 3" xfId="55080"/>
    <cellStyle name="Comma 9 3 3 2 7" xfId="55081"/>
    <cellStyle name="Comma 9 3 3 2 7 2" xfId="55082"/>
    <cellStyle name="Comma 9 3 3 2 8" xfId="55083"/>
    <cellStyle name="Comma 9 3 3 2 9" xfId="55084"/>
    <cellStyle name="Comma 9 3 3 3" xfId="3997"/>
    <cellStyle name="Comma 9 3 3 3 2" xfId="55085"/>
    <cellStyle name="Comma 9 3 3 3 2 2" xfId="55086"/>
    <cellStyle name="Comma 9 3 3 3 2 3" xfId="55087"/>
    <cellStyle name="Comma 9 3 3 3 3" xfId="55088"/>
    <cellStyle name="Comma 9 3 3 3 3 2" xfId="55089"/>
    <cellStyle name="Comma 9 3 3 3 3 3" xfId="55090"/>
    <cellStyle name="Comma 9 3 3 3 4" xfId="55091"/>
    <cellStyle name="Comma 9 3 3 3 4 2" xfId="55092"/>
    <cellStyle name="Comma 9 3 3 3 5" xfId="55093"/>
    <cellStyle name="Comma 9 3 3 3 6" xfId="55094"/>
    <cellStyle name="Comma 9 3 3 4" xfId="55095"/>
    <cellStyle name="Comma 9 3 3 4 2" xfId="55096"/>
    <cellStyle name="Comma 9 3 3 4 2 2" xfId="55097"/>
    <cellStyle name="Comma 9 3 3 4 2 3" xfId="55098"/>
    <cellStyle name="Comma 9 3 3 4 3" xfId="55099"/>
    <cellStyle name="Comma 9 3 3 4 3 2" xfId="55100"/>
    <cellStyle name="Comma 9 3 3 4 3 3" xfId="55101"/>
    <cellStyle name="Comma 9 3 3 4 4" xfId="55102"/>
    <cellStyle name="Comma 9 3 3 4 4 2" xfId="55103"/>
    <cellStyle name="Comma 9 3 3 4 5" xfId="55104"/>
    <cellStyle name="Comma 9 3 3 4 6" xfId="55105"/>
    <cellStyle name="Comma 9 3 3 5" xfId="55106"/>
    <cellStyle name="Comma 9 3 3 5 2" xfId="55107"/>
    <cellStyle name="Comma 9 3 3 5 2 2" xfId="55108"/>
    <cellStyle name="Comma 9 3 3 5 2 3" xfId="55109"/>
    <cellStyle name="Comma 9 3 3 5 3" xfId="55110"/>
    <cellStyle name="Comma 9 3 3 5 3 2" xfId="55111"/>
    <cellStyle name="Comma 9 3 3 5 4" xfId="55112"/>
    <cellStyle name="Comma 9 3 3 5 5" xfId="55113"/>
    <cellStyle name="Comma 9 3 3 6" xfId="55114"/>
    <cellStyle name="Comma 9 3 3 6 2" xfId="55115"/>
    <cellStyle name="Comma 9 3 3 6 3" xfId="55116"/>
    <cellStyle name="Comma 9 3 3 7" xfId="55117"/>
    <cellStyle name="Comma 9 3 3 7 2" xfId="55118"/>
    <cellStyle name="Comma 9 3 3 7 3" xfId="55119"/>
    <cellStyle name="Comma 9 3 3 8" xfId="55120"/>
    <cellStyle name="Comma 9 3 3 8 2" xfId="55121"/>
    <cellStyle name="Comma 9 3 3 9" xfId="55122"/>
    <cellStyle name="Comma 9 3 4" xfId="3998"/>
    <cellStyle name="Comma 9 3 4 2" xfId="3999"/>
    <cellStyle name="Comma 9 3 4 2 2" xfId="55123"/>
    <cellStyle name="Comma 9 3 4 2 2 2" xfId="55124"/>
    <cellStyle name="Comma 9 3 4 2 2 3" xfId="55125"/>
    <cellStyle name="Comma 9 3 4 2 3" xfId="55126"/>
    <cellStyle name="Comma 9 3 4 2 3 2" xfId="55127"/>
    <cellStyle name="Comma 9 3 4 2 3 3" xfId="55128"/>
    <cellStyle name="Comma 9 3 4 2 4" xfId="55129"/>
    <cellStyle name="Comma 9 3 4 2 4 2" xfId="55130"/>
    <cellStyle name="Comma 9 3 4 2 5" xfId="55131"/>
    <cellStyle name="Comma 9 3 4 2 6" xfId="55132"/>
    <cellStyle name="Comma 9 3 4 3" xfId="55133"/>
    <cellStyle name="Comma 9 3 4 3 2" xfId="55134"/>
    <cellStyle name="Comma 9 3 4 3 2 2" xfId="55135"/>
    <cellStyle name="Comma 9 3 4 3 2 3" xfId="55136"/>
    <cellStyle name="Comma 9 3 4 3 3" xfId="55137"/>
    <cellStyle name="Comma 9 3 4 3 3 2" xfId="55138"/>
    <cellStyle name="Comma 9 3 4 3 3 3" xfId="55139"/>
    <cellStyle name="Comma 9 3 4 3 4" xfId="55140"/>
    <cellStyle name="Comma 9 3 4 3 4 2" xfId="55141"/>
    <cellStyle name="Comma 9 3 4 3 5" xfId="55142"/>
    <cellStyle name="Comma 9 3 4 3 6" xfId="55143"/>
    <cellStyle name="Comma 9 3 4 4" xfId="55144"/>
    <cellStyle name="Comma 9 3 4 4 2" xfId="55145"/>
    <cellStyle name="Comma 9 3 4 4 2 2" xfId="55146"/>
    <cellStyle name="Comma 9 3 4 4 2 3" xfId="55147"/>
    <cellStyle name="Comma 9 3 4 4 3" xfId="55148"/>
    <cellStyle name="Comma 9 3 4 4 3 2" xfId="55149"/>
    <cellStyle name="Comma 9 3 4 4 4" xfId="55150"/>
    <cellStyle name="Comma 9 3 4 4 5" xfId="55151"/>
    <cellStyle name="Comma 9 3 4 5" xfId="55152"/>
    <cellStyle name="Comma 9 3 4 5 2" xfId="55153"/>
    <cellStyle name="Comma 9 3 4 5 3" xfId="55154"/>
    <cellStyle name="Comma 9 3 4 6" xfId="55155"/>
    <cellStyle name="Comma 9 3 4 6 2" xfId="55156"/>
    <cellStyle name="Comma 9 3 4 6 3" xfId="55157"/>
    <cellStyle name="Comma 9 3 4 7" xfId="55158"/>
    <cellStyle name="Comma 9 3 4 7 2" xfId="55159"/>
    <cellStyle name="Comma 9 3 4 8" xfId="55160"/>
    <cellStyle name="Comma 9 3 4 9" xfId="55161"/>
    <cellStyle name="Comma 9 3 5" xfId="4000"/>
    <cellStyle name="Comma 9 3 5 2" xfId="55162"/>
    <cellStyle name="Comma 9 3 5 2 2" xfId="55163"/>
    <cellStyle name="Comma 9 3 5 2 2 2" xfId="55164"/>
    <cellStyle name="Comma 9 3 5 2 2 3" xfId="55165"/>
    <cellStyle name="Comma 9 3 5 2 3" xfId="55166"/>
    <cellStyle name="Comma 9 3 5 2 3 2" xfId="55167"/>
    <cellStyle name="Comma 9 3 5 2 3 3" xfId="55168"/>
    <cellStyle name="Comma 9 3 5 2 4" xfId="55169"/>
    <cellStyle name="Comma 9 3 5 2 4 2" xfId="55170"/>
    <cellStyle name="Comma 9 3 5 2 5" xfId="55171"/>
    <cellStyle name="Comma 9 3 5 2 6" xfId="55172"/>
    <cellStyle name="Comma 9 3 5 3" xfId="55173"/>
    <cellStyle name="Comma 9 3 5 3 2" xfId="55174"/>
    <cellStyle name="Comma 9 3 5 3 2 2" xfId="55175"/>
    <cellStyle name="Comma 9 3 5 3 2 3" xfId="55176"/>
    <cellStyle name="Comma 9 3 5 3 3" xfId="55177"/>
    <cellStyle name="Comma 9 3 5 3 3 2" xfId="55178"/>
    <cellStyle name="Comma 9 3 5 3 3 3" xfId="55179"/>
    <cellStyle name="Comma 9 3 5 3 4" xfId="55180"/>
    <cellStyle name="Comma 9 3 5 3 4 2" xfId="55181"/>
    <cellStyle name="Comma 9 3 5 3 5" xfId="55182"/>
    <cellStyle name="Comma 9 3 5 3 6" xfId="55183"/>
    <cellStyle name="Comma 9 3 5 4" xfId="55184"/>
    <cellStyle name="Comma 9 3 5 4 2" xfId="55185"/>
    <cellStyle name="Comma 9 3 5 4 2 2" xfId="55186"/>
    <cellStyle name="Comma 9 3 5 4 2 3" xfId="55187"/>
    <cellStyle name="Comma 9 3 5 4 3" xfId="55188"/>
    <cellStyle name="Comma 9 3 5 4 3 2" xfId="55189"/>
    <cellStyle name="Comma 9 3 5 4 4" xfId="55190"/>
    <cellStyle name="Comma 9 3 5 4 5" xfId="55191"/>
    <cellStyle name="Comma 9 3 5 5" xfId="55192"/>
    <cellStyle name="Comma 9 3 5 5 2" xfId="55193"/>
    <cellStyle name="Comma 9 3 5 5 3" xfId="55194"/>
    <cellStyle name="Comma 9 3 5 6" xfId="55195"/>
    <cellStyle name="Comma 9 3 5 6 2" xfId="55196"/>
    <cellStyle name="Comma 9 3 5 6 3" xfId="55197"/>
    <cellStyle name="Comma 9 3 5 7" xfId="55198"/>
    <cellStyle name="Comma 9 3 5 7 2" xfId="55199"/>
    <cellStyle name="Comma 9 3 5 8" xfId="55200"/>
    <cellStyle name="Comma 9 3 5 9" xfId="55201"/>
    <cellStyle name="Comma 9 3 6" xfId="14043"/>
    <cellStyle name="Comma 9 3 6 2" xfId="55202"/>
    <cellStyle name="Comma 9 3 6 2 2" xfId="55203"/>
    <cellStyle name="Comma 9 3 6 2 3" xfId="55204"/>
    <cellStyle name="Comma 9 3 6 3" xfId="55205"/>
    <cellStyle name="Comma 9 3 6 3 2" xfId="55206"/>
    <cellStyle name="Comma 9 3 6 3 3" xfId="55207"/>
    <cellStyle name="Comma 9 3 6 4" xfId="55208"/>
    <cellStyle name="Comma 9 3 6 4 2" xfId="55209"/>
    <cellStyle name="Comma 9 3 6 5" xfId="55210"/>
    <cellStyle name="Comma 9 3 6 6" xfId="55211"/>
    <cellStyle name="Comma 9 3 7" xfId="55212"/>
    <cellStyle name="Comma 9 3 7 2" xfId="55213"/>
    <cellStyle name="Comma 9 3 7 2 2" xfId="55214"/>
    <cellStyle name="Comma 9 3 7 2 3" xfId="55215"/>
    <cellStyle name="Comma 9 3 7 3" xfId="55216"/>
    <cellStyle name="Comma 9 3 7 3 2" xfId="55217"/>
    <cellStyle name="Comma 9 3 7 3 3" xfId="55218"/>
    <cellStyle name="Comma 9 3 7 4" xfId="55219"/>
    <cellStyle name="Comma 9 3 7 4 2" xfId="55220"/>
    <cellStyle name="Comma 9 3 7 5" xfId="55221"/>
    <cellStyle name="Comma 9 3 7 6" xfId="55222"/>
    <cellStyle name="Comma 9 3 8" xfId="55223"/>
    <cellStyle name="Comma 9 3 8 2" xfId="55224"/>
    <cellStyle name="Comma 9 3 8 2 2" xfId="55225"/>
    <cellStyle name="Comma 9 3 8 2 3" xfId="55226"/>
    <cellStyle name="Comma 9 3 8 3" xfId="55227"/>
    <cellStyle name="Comma 9 3 8 3 2" xfId="55228"/>
    <cellStyle name="Comma 9 3 8 4" xfId="55229"/>
    <cellStyle name="Comma 9 3 8 5" xfId="55230"/>
    <cellStyle name="Comma 9 3 9" xfId="55231"/>
    <cellStyle name="Comma 9 3 9 2" xfId="55232"/>
    <cellStyle name="Comma 9 3 9 3" xfId="55233"/>
    <cellStyle name="Comma 9 4" xfId="4001"/>
    <cellStyle name="Comma 9 4 10" xfId="55234"/>
    <cellStyle name="Comma 9 4 10 2" xfId="55235"/>
    <cellStyle name="Comma 9 4 11" xfId="55236"/>
    <cellStyle name="Comma 9 4 12" xfId="55237"/>
    <cellStyle name="Comma 9 4 2" xfId="4002"/>
    <cellStyle name="Comma 9 4 2 10" xfId="55238"/>
    <cellStyle name="Comma 9 4 2 2" xfId="4003"/>
    <cellStyle name="Comma 9 4 2 2 2" xfId="4004"/>
    <cellStyle name="Comma 9 4 2 2 2 2" xfId="55239"/>
    <cellStyle name="Comma 9 4 2 2 2 2 2" xfId="55240"/>
    <cellStyle name="Comma 9 4 2 2 2 2 3" xfId="55241"/>
    <cellStyle name="Comma 9 4 2 2 2 3" xfId="55242"/>
    <cellStyle name="Comma 9 4 2 2 2 3 2" xfId="55243"/>
    <cellStyle name="Comma 9 4 2 2 2 3 3" xfId="55244"/>
    <cellStyle name="Comma 9 4 2 2 2 4" xfId="55245"/>
    <cellStyle name="Comma 9 4 2 2 2 4 2" xfId="55246"/>
    <cellStyle name="Comma 9 4 2 2 2 5" xfId="55247"/>
    <cellStyle name="Comma 9 4 2 2 2 6" xfId="55248"/>
    <cellStyle name="Comma 9 4 2 2 3" xfId="55249"/>
    <cellStyle name="Comma 9 4 2 2 3 2" xfId="55250"/>
    <cellStyle name="Comma 9 4 2 2 3 2 2" xfId="55251"/>
    <cellStyle name="Comma 9 4 2 2 3 2 3" xfId="55252"/>
    <cellStyle name="Comma 9 4 2 2 3 3" xfId="55253"/>
    <cellStyle name="Comma 9 4 2 2 3 3 2" xfId="55254"/>
    <cellStyle name="Comma 9 4 2 2 3 3 3" xfId="55255"/>
    <cellStyle name="Comma 9 4 2 2 3 4" xfId="55256"/>
    <cellStyle name="Comma 9 4 2 2 3 4 2" xfId="55257"/>
    <cellStyle name="Comma 9 4 2 2 3 5" xfId="55258"/>
    <cellStyle name="Comma 9 4 2 2 3 6" xfId="55259"/>
    <cellStyle name="Comma 9 4 2 2 4" xfId="55260"/>
    <cellStyle name="Comma 9 4 2 2 4 2" xfId="55261"/>
    <cellStyle name="Comma 9 4 2 2 4 2 2" xfId="55262"/>
    <cellStyle name="Comma 9 4 2 2 4 2 3" xfId="55263"/>
    <cellStyle name="Comma 9 4 2 2 4 3" xfId="55264"/>
    <cellStyle name="Comma 9 4 2 2 4 3 2" xfId="55265"/>
    <cellStyle name="Comma 9 4 2 2 4 4" xfId="55266"/>
    <cellStyle name="Comma 9 4 2 2 4 5" xfId="55267"/>
    <cellStyle name="Comma 9 4 2 2 5" xfId="55268"/>
    <cellStyle name="Comma 9 4 2 2 5 2" xfId="55269"/>
    <cellStyle name="Comma 9 4 2 2 5 3" xfId="55270"/>
    <cellStyle name="Comma 9 4 2 2 6" xfId="55271"/>
    <cellStyle name="Comma 9 4 2 2 6 2" xfId="55272"/>
    <cellStyle name="Comma 9 4 2 2 6 3" xfId="55273"/>
    <cellStyle name="Comma 9 4 2 2 7" xfId="55274"/>
    <cellStyle name="Comma 9 4 2 2 7 2" xfId="55275"/>
    <cellStyle name="Comma 9 4 2 2 8" xfId="55276"/>
    <cellStyle name="Comma 9 4 2 2 9" xfId="55277"/>
    <cellStyle name="Comma 9 4 2 3" xfId="4005"/>
    <cellStyle name="Comma 9 4 2 3 2" xfId="55278"/>
    <cellStyle name="Comma 9 4 2 3 2 2" xfId="55279"/>
    <cellStyle name="Comma 9 4 2 3 2 3" xfId="55280"/>
    <cellStyle name="Comma 9 4 2 3 3" xfId="55281"/>
    <cellStyle name="Comma 9 4 2 3 3 2" xfId="55282"/>
    <cellStyle name="Comma 9 4 2 3 3 3" xfId="55283"/>
    <cellStyle name="Comma 9 4 2 3 4" xfId="55284"/>
    <cellStyle name="Comma 9 4 2 3 4 2" xfId="55285"/>
    <cellStyle name="Comma 9 4 2 3 5" xfId="55286"/>
    <cellStyle name="Comma 9 4 2 3 6" xfId="55287"/>
    <cellStyle name="Comma 9 4 2 4" xfId="55288"/>
    <cellStyle name="Comma 9 4 2 4 2" xfId="55289"/>
    <cellStyle name="Comma 9 4 2 4 2 2" xfId="55290"/>
    <cellStyle name="Comma 9 4 2 4 2 3" xfId="55291"/>
    <cellStyle name="Comma 9 4 2 4 3" xfId="55292"/>
    <cellStyle name="Comma 9 4 2 4 3 2" xfId="55293"/>
    <cellStyle name="Comma 9 4 2 4 3 3" xfId="55294"/>
    <cellStyle name="Comma 9 4 2 4 4" xfId="55295"/>
    <cellStyle name="Comma 9 4 2 4 4 2" xfId="55296"/>
    <cellStyle name="Comma 9 4 2 4 5" xfId="55297"/>
    <cellStyle name="Comma 9 4 2 4 6" xfId="55298"/>
    <cellStyle name="Comma 9 4 2 5" xfId="55299"/>
    <cellStyle name="Comma 9 4 2 5 2" xfId="55300"/>
    <cellStyle name="Comma 9 4 2 5 2 2" xfId="55301"/>
    <cellStyle name="Comma 9 4 2 5 2 3" xfId="55302"/>
    <cellStyle name="Comma 9 4 2 5 3" xfId="55303"/>
    <cellStyle name="Comma 9 4 2 5 3 2" xfId="55304"/>
    <cellStyle name="Comma 9 4 2 5 4" xfId="55305"/>
    <cellStyle name="Comma 9 4 2 5 5" xfId="55306"/>
    <cellStyle name="Comma 9 4 2 6" xfId="55307"/>
    <cellStyle name="Comma 9 4 2 6 2" xfId="55308"/>
    <cellStyle name="Comma 9 4 2 6 3" xfId="55309"/>
    <cellStyle name="Comma 9 4 2 7" xfId="55310"/>
    <cellStyle name="Comma 9 4 2 7 2" xfId="55311"/>
    <cellStyle name="Comma 9 4 2 7 3" xfId="55312"/>
    <cellStyle name="Comma 9 4 2 8" xfId="55313"/>
    <cellStyle name="Comma 9 4 2 8 2" xfId="55314"/>
    <cellStyle name="Comma 9 4 2 9" xfId="55315"/>
    <cellStyle name="Comma 9 4 3" xfId="4006"/>
    <cellStyle name="Comma 9 4 3 2" xfId="4007"/>
    <cellStyle name="Comma 9 4 3 2 2" xfId="55316"/>
    <cellStyle name="Comma 9 4 3 2 2 2" xfId="55317"/>
    <cellStyle name="Comma 9 4 3 2 2 3" xfId="55318"/>
    <cellStyle name="Comma 9 4 3 2 3" xfId="55319"/>
    <cellStyle name="Comma 9 4 3 2 3 2" xfId="55320"/>
    <cellStyle name="Comma 9 4 3 2 3 3" xfId="55321"/>
    <cellStyle name="Comma 9 4 3 2 4" xfId="55322"/>
    <cellStyle name="Comma 9 4 3 2 4 2" xfId="55323"/>
    <cellStyle name="Comma 9 4 3 2 5" xfId="55324"/>
    <cellStyle name="Comma 9 4 3 2 6" xfId="55325"/>
    <cellStyle name="Comma 9 4 3 3" xfId="55326"/>
    <cellStyle name="Comma 9 4 3 3 2" xfId="55327"/>
    <cellStyle name="Comma 9 4 3 3 2 2" xfId="55328"/>
    <cellStyle name="Comma 9 4 3 3 2 3" xfId="55329"/>
    <cellStyle name="Comma 9 4 3 3 3" xfId="55330"/>
    <cellStyle name="Comma 9 4 3 3 3 2" xfId="55331"/>
    <cellStyle name="Comma 9 4 3 3 3 3" xfId="55332"/>
    <cellStyle name="Comma 9 4 3 3 4" xfId="55333"/>
    <cellStyle name="Comma 9 4 3 3 4 2" xfId="55334"/>
    <cellStyle name="Comma 9 4 3 3 5" xfId="55335"/>
    <cellStyle name="Comma 9 4 3 3 6" xfId="55336"/>
    <cellStyle name="Comma 9 4 3 4" xfId="55337"/>
    <cellStyle name="Comma 9 4 3 4 2" xfId="55338"/>
    <cellStyle name="Comma 9 4 3 4 2 2" xfId="55339"/>
    <cellStyle name="Comma 9 4 3 4 2 3" xfId="55340"/>
    <cellStyle name="Comma 9 4 3 4 3" xfId="55341"/>
    <cellStyle name="Comma 9 4 3 4 3 2" xfId="55342"/>
    <cellStyle name="Comma 9 4 3 4 4" xfId="55343"/>
    <cellStyle name="Comma 9 4 3 4 5" xfId="55344"/>
    <cellStyle name="Comma 9 4 3 5" xfId="55345"/>
    <cellStyle name="Comma 9 4 3 5 2" xfId="55346"/>
    <cellStyle name="Comma 9 4 3 5 3" xfId="55347"/>
    <cellStyle name="Comma 9 4 3 6" xfId="55348"/>
    <cellStyle name="Comma 9 4 3 6 2" xfId="55349"/>
    <cellStyle name="Comma 9 4 3 6 3" xfId="55350"/>
    <cellStyle name="Comma 9 4 3 7" xfId="55351"/>
    <cellStyle name="Comma 9 4 3 7 2" xfId="55352"/>
    <cellStyle name="Comma 9 4 3 8" xfId="55353"/>
    <cellStyle name="Comma 9 4 3 9" xfId="55354"/>
    <cellStyle name="Comma 9 4 4" xfId="4008"/>
    <cellStyle name="Comma 9 4 4 2" xfId="55355"/>
    <cellStyle name="Comma 9 4 4 2 2" xfId="55356"/>
    <cellStyle name="Comma 9 4 4 2 2 2" xfId="55357"/>
    <cellStyle name="Comma 9 4 4 2 2 3" xfId="55358"/>
    <cellStyle name="Comma 9 4 4 2 3" xfId="55359"/>
    <cellStyle name="Comma 9 4 4 2 3 2" xfId="55360"/>
    <cellStyle name="Comma 9 4 4 2 3 3" xfId="55361"/>
    <cellStyle name="Comma 9 4 4 2 4" xfId="55362"/>
    <cellStyle name="Comma 9 4 4 2 4 2" xfId="55363"/>
    <cellStyle name="Comma 9 4 4 2 5" xfId="55364"/>
    <cellStyle name="Comma 9 4 4 2 6" xfId="55365"/>
    <cellStyle name="Comma 9 4 4 3" xfId="55366"/>
    <cellStyle name="Comma 9 4 4 3 2" xfId="55367"/>
    <cellStyle name="Comma 9 4 4 3 2 2" xfId="55368"/>
    <cellStyle name="Comma 9 4 4 3 2 3" xfId="55369"/>
    <cellStyle name="Comma 9 4 4 3 3" xfId="55370"/>
    <cellStyle name="Comma 9 4 4 3 3 2" xfId="55371"/>
    <cellStyle name="Comma 9 4 4 3 3 3" xfId="55372"/>
    <cellStyle name="Comma 9 4 4 3 4" xfId="55373"/>
    <cellStyle name="Comma 9 4 4 3 4 2" xfId="55374"/>
    <cellStyle name="Comma 9 4 4 3 5" xfId="55375"/>
    <cellStyle name="Comma 9 4 4 3 6" xfId="55376"/>
    <cellStyle name="Comma 9 4 4 4" xfId="55377"/>
    <cellStyle name="Comma 9 4 4 4 2" xfId="55378"/>
    <cellStyle name="Comma 9 4 4 4 2 2" xfId="55379"/>
    <cellStyle name="Comma 9 4 4 4 2 3" xfId="55380"/>
    <cellStyle name="Comma 9 4 4 4 3" xfId="55381"/>
    <cellStyle name="Comma 9 4 4 4 3 2" xfId="55382"/>
    <cellStyle name="Comma 9 4 4 4 4" xfId="55383"/>
    <cellStyle name="Comma 9 4 4 4 5" xfId="55384"/>
    <cellStyle name="Comma 9 4 4 5" xfId="55385"/>
    <cellStyle name="Comma 9 4 4 5 2" xfId="55386"/>
    <cellStyle name="Comma 9 4 4 5 3" xfId="55387"/>
    <cellStyle name="Comma 9 4 4 6" xfId="55388"/>
    <cellStyle name="Comma 9 4 4 6 2" xfId="55389"/>
    <cellStyle name="Comma 9 4 4 6 3" xfId="55390"/>
    <cellStyle name="Comma 9 4 4 7" xfId="55391"/>
    <cellStyle name="Comma 9 4 4 7 2" xfId="55392"/>
    <cellStyle name="Comma 9 4 4 8" xfId="55393"/>
    <cellStyle name="Comma 9 4 4 9" xfId="55394"/>
    <cellStyle name="Comma 9 4 5" xfId="55395"/>
    <cellStyle name="Comma 9 4 5 2" xfId="55396"/>
    <cellStyle name="Comma 9 4 5 2 2" xfId="55397"/>
    <cellStyle name="Comma 9 4 5 2 3" xfId="55398"/>
    <cellStyle name="Comma 9 4 5 3" xfId="55399"/>
    <cellStyle name="Comma 9 4 5 3 2" xfId="55400"/>
    <cellStyle name="Comma 9 4 5 3 3" xfId="55401"/>
    <cellStyle name="Comma 9 4 5 4" xfId="55402"/>
    <cellStyle name="Comma 9 4 5 4 2" xfId="55403"/>
    <cellStyle name="Comma 9 4 5 5" xfId="55404"/>
    <cellStyle name="Comma 9 4 5 6" xfId="55405"/>
    <cellStyle name="Comma 9 4 6" xfId="55406"/>
    <cellStyle name="Comma 9 4 6 2" xfId="55407"/>
    <cellStyle name="Comma 9 4 6 2 2" xfId="55408"/>
    <cellStyle name="Comma 9 4 6 2 3" xfId="55409"/>
    <cellStyle name="Comma 9 4 6 3" xfId="55410"/>
    <cellStyle name="Comma 9 4 6 3 2" xfId="55411"/>
    <cellStyle name="Comma 9 4 6 3 3" xfId="55412"/>
    <cellStyle name="Comma 9 4 6 4" xfId="55413"/>
    <cellStyle name="Comma 9 4 6 4 2" xfId="55414"/>
    <cellStyle name="Comma 9 4 6 5" xfId="55415"/>
    <cellStyle name="Comma 9 4 6 6" xfId="55416"/>
    <cellStyle name="Comma 9 4 7" xfId="55417"/>
    <cellStyle name="Comma 9 4 7 2" xfId="55418"/>
    <cellStyle name="Comma 9 4 7 2 2" xfId="55419"/>
    <cellStyle name="Comma 9 4 7 2 3" xfId="55420"/>
    <cellStyle name="Comma 9 4 7 3" xfId="55421"/>
    <cellStyle name="Comma 9 4 7 3 2" xfId="55422"/>
    <cellStyle name="Comma 9 4 7 4" xfId="55423"/>
    <cellStyle name="Comma 9 4 7 5" xfId="55424"/>
    <cellStyle name="Comma 9 4 8" xfId="55425"/>
    <cellStyle name="Comma 9 4 8 2" xfId="55426"/>
    <cellStyle name="Comma 9 4 8 3" xfId="55427"/>
    <cellStyle name="Comma 9 4 9" xfId="55428"/>
    <cellStyle name="Comma 9 4 9 2" xfId="55429"/>
    <cellStyle name="Comma 9 4 9 3" xfId="55430"/>
    <cellStyle name="Comma 9 5" xfId="4009"/>
    <cellStyle name="Comma 9 5 10" xfId="55431"/>
    <cellStyle name="Comma 9 5 2" xfId="4010"/>
    <cellStyle name="Comma 9 5 2 2" xfId="4011"/>
    <cellStyle name="Comma 9 5 2 2 2" xfId="55432"/>
    <cellStyle name="Comma 9 5 2 2 2 2" xfId="55433"/>
    <cellStyle name="Comma 9 5 2 2 2 3" xfId="55434"/>
    <cellStyle name="Comma 9 5 2 2 3" xfId="55435"/>
    <cellStyle name="Comma 9 5 2 2 3 2" xfId="55436"/>
    <cellStyle name="Comma 9 5 2 2 3 3" xfId="55437"/>
    <cellStyle name="Comma 9 5 2 2 4" xfId="55438"/>
    <cellStyle name="Comma 9 5 2 2 4 2" xfId="55439"/>
    <cellStyle name="Comma 9 5 2 2 5" xfId="55440"/>
    <cellStyle name="Comma 9 5 2 2 6" xfId="55441"/>
    <cellStyle name="Comma 9 5 2 3" xfId="55442"/>
    <cellStyle name="Comma 9 5 2 3 2" xfId="55443"/>
    <cellStyle name="Comma 9 5 2 3 2 2" xfId="55444"/>
    <cellStyle name="Comma 9 5 2 3 2 3" xfId="55445"/>
    <cellStyle name="Comma 9 5 2 3 3" xfId="55446"/>
    <cellStyle name="Comma 9 5 2 3 3 2" xfId="55447"/>
    <cellStyle name="Comma 9 5 2 3 3 3" xfId="55448"/>
    <cellStyle name="Comma 9 5 2 3 4" xfId="55449"/>
    <cellStyle name="Comma 9 5 2 3 4 2" xfId="55450"/>
    <cellStyle name="Comma 9 5 2 3 5" xfId="55451"/>
    <cellStyle name="Comma 9 5 2 3 6" xfId="55452"/>
    <cellStyle name="Comma 9 5 2 4" xfId="55453"/>
    <cellStyle name="Comma 9 5 2 4 2" xfId="55454"/>
    <cellStyle name="Comma 9 5 2 4 2 2" xfId="55455"/>
    <cellStyle name="Comma 9 5 2 4 2 3" xfId="55456"/>
    <cellStyle name="Comma 9 5 2 4 3" xfId="55457"/>
    <cellStyle name="Comma 9 5 2 4 3 2" xfId="55458"/>
    <cellStyle name="Comma 9 5 2 4 4" xfId="55459"/>
    <cellStyle name="Comma 9 5 2 4 5" xfId="55460"/>
    <cellStyle name="Comma 9 5 2 5" xfId="55461"/>
    <cellStyle name="Comma 9 5 2 5 2" xfId="55462"/>
    <cellStyle name="Comma 9 5 2 5 3" xfId="55463"/>
    <cellStyle name="Comma 9 5 2 6" xfId="55464"/>
    <cellStyle name="Comma 9 5 2 6 2" xfId="55465"/>
    <cellStyle name="Comma 9 5 2 6 3" xfId="55466"/>
    <cellStyle name="Comma 9 5 2 7" xfId="55467"/>
    <cellStyle name="Comma 9 5 2 7 2" xfId="55468"/>
    <cellStyle name="Comma 9 5 2 8" xfId="55469"/>
    <cellStyle name="Comma 9 5 2 9" xfId="55470"/>
    <cellStyle name="Comma 9 5 3" xfId="4012"/>
    <cellStyle name="Comma 9 5 3 2" xfId="55471"/>
    <cellStyle name="Comma 9 5 3 2 2" xfId="55472"/>
    <cellStyle name="Comma 9 5 3 2 3" xfId="55473"/>
    <cellStyle name="Comma 9 5 3 3" xfId="55474"/>
    <cellStyle name="Comma 9 5 3 3 2" xfId="55475"/>
    <cellStyle name="Comma 9 5 3 3 3" xfId="55476"/>
    <cellStyle name="Comma 9 5 3 4" xfId="55477"/>
    <cellStyle name="Comma 9 5 3 4 2" xfId="55478"/>
    <cellStyle name="Comma 9 5 3 5" xfId="55479"/>
    <cellStyle name="Comma 9 5 3 6" xfId="55480"/>
    <cellStyle name="Comma 9 5 4" xfId="55481"/>
    <cellStyle name="Comma 9 5 4 2" xfId="55482"/>
    <cellStyle name="Comma 9 5 4 2 2" xfId="55483"/>
    <cellStyle name="Comma 9 5 4 2 3" xfId="55484"/>
    <cellStyle name="Comma 9 5 4 3" xfId="55485"/>
    <cellStyle name="Comma 9 5 4 3 2" xfId="55486"/>
    <cellStyle name="Comma 9 5 4 3 3" xfId="55487"/>
    <cellStyle name="Comma 9 5 4 4" xfId="55488"/>
    <cellStyle name="Comma 9 5 4 4 2" xfId="55489"/>
    <cellStyle name="Comma 9 5 4 5" xfId="55490"/>
    <cellStyle name="Comma 9 5 4 6" xfId="55491"/>
    <cellStyle name="Comma 9 5 5" xfId="55492"/>
    <cellStyle name="Comma 9 5 5 2" xfId="55493"/>
    <cellStyle name="Comma 9 5 5 2 2" xfId="55494"/>
    <cellStyle name="Comma 9 5 5 2 3" xfId="55495"/>
    <cellStyle name="Comma 9 5 5 3" xfId="55496"/>
    <cellStyle name="Comma 9 5 5 3 2" xfId="55497"/>
    <cellStyle name="Comma 9 5 5 4" xfId="55498"/>
    <cellStyle name="Comma 9 5 5 5" xfId="55499"/>
    <cellStyle name="Comma 9 5 6" xfId="55500"/>
    <cellStyle name="Comma 9 5 6 2" xfId="55501"/>
    <cellStyle name="Comma 9 5 6 3" xfId="55502"/>
    <cellStyle name="Comma 9 5 7" xfId="55503"/>
    <cellStyle name="Comma 9 5 7 2" xfId="55504"/>
    <cellStyle name="Comma 9 5 7 3" xfId="55505"/>
    <cellStyle name="Comma 9 5 8" xfId="55506"/>
    <cellStyle name="Comma 9 5 8 2" xfId="55507"/>
    <cellStyle name="Comma 9 5 9" xfId="55508"/>
    <cellStyle name="Comma 9 6" xfId="4013"/>
    <cellStyle name="Comma 9 6 2" xfId="4014"/>
    <cellStyle name="Comma 9 6 2 2" xfId="55509"/>
    <cellStyle name="Comma 9 6 2 2 2" xfId="55510"/>
    <cellStyle name="Comma 9 6 2 2 3" xfId="55511"/>
    <cellStyle name="Comma 9 6 2 3" xfId="55512"/>
    <cellStyle name="Comma 9 6 2 3 2" xfId="55513"/>
    <cellStyle name="Comma 9 6 2 3 3" xfId="55514"/>
    <cellStyle name="Comma 9 6 2 4" xfId="55515"/>
    <cellStyle name="Comma 9 6 2 4 2" xfId="55516"/>
    <cellStyle name="Comma 9 6 2 5" xfId="55517"/>
    <cellStyle name="Comma 9 6 2 6" xfId="55518"/>
    <cellStyle name="Comma 9 6 3" xfId="55519"/>
    <cellStyle name="Comma 9 6 3 2" xfId="55520"/>
    <cellStyle name="Comma 9 6 3 2 2" xfId="55521"/>
    <cellStyle name="Comma 9 6 3 2 3" xfId="55522"/>
    <cellStyle name="Comma 9 6 3 3" xfId="55523"/>
    <cellStyle name="Comma 9 6 3 3 2" xfId="55524"/>
    <cellStyle name="Comma 9 6 3 3 3" xfId="55525"/>
    <cellStyle name="Comma 9 6 3 4" xfId="55526"/>
    <cellStyle name="Comma 9 6 3 4 2" xfId="55527"/>
    <cellStyle name="Comma 9 6 3 5" xfId="55528"/>
    <cellStyle name="Comma 9 6 3 6" xfId="55529"/>
    <cellStyle name="Comma 9 6 4" xfId="55530"/>
    <cellStyle name="Comma 9 6 4 2" xfId="55531"/>
    <cellStyle name="Comma 9 6 4 2 2" xfId="55532"/>
    <cellStyle name="Comma 9 6 4 2 3" xfId="55533"/>
    <cellStyle name="Comma 9 6 4 3" xfId="55534"/>
    <cellStyle name="Comma 9 6 4 3 2" xfId="55535"/>
    <cellStyle name="Comma 9 6 4 4" xfId="55536"/>
    <cellStyle name="Comma 9 6 4 5" xfId="55537"/>
    <cellStyle name="Comma 9 6 5" xfId="55538"/>
    <cellStyle name="Comma 9 6 5 2" xfId="55539"/>
    <cellStyle name="Comma 9 6 5 3" xfId="55540"/>
    <cellStyle name="Comma 9 6 6" xfId="55541"/>
    <cellStyle name="Comma 9 6 6 2" xfId="55542"/>
    <cellStyle name="Comma 9 6 6 3" xfId="55543"/>
    <cellStyle name="Comma 9 6 7" xfId="55544"/>
    <cellStyle name="Comma 9 6 7 2" xfId="55545"/>
    <cellStyle name="Comma 9 6 8" xfId="55546"/>
    <cellStyle name="Comma 9 6 9" xfId="55547"/>
    <cellStyle name="Comma 9 7" xfId="4015"/>
    <cellStyle name="Comma 9 7 2" xfId="55548"/>
    <cellStyle name="Comma 9 7 2 2" xfId="55549"/>
    <cellStyle name="Comma 9 7 2 2 2" xfId="55550"/>
    <cellStyle name="Comma 9 7 2 2 3" xfId="55551"/>
    <cellStyle name="Comma 9 7 2 3" xfId="55552"/>
    <cellStyle name="Comma 9 7 2 3 2" xfId="55553"/>
    <cellStyle name="Comma 9 7 2 3 3" xfId="55554"/>
    <cellStyle name="Comma 9 7 2 4" xfId="55555"/>
    <cellStyle name="Comma 9 7 2 4 2" xfId="55556"/>
    <cellStyle name="Comma 9 7 2 5" xfId="55557"/>
    <cellStyle name="Comma 9 7 2 6" xfId="55558"/>
    <cellStyle name="Comma 9 7 3" xfId="55559"/>
    <cellStyle name="Comma 9 7 3 2" xfId="55560"/>
    <cellStyle name="Comma 9 7 3 2 2" xfId="55561"/>
    <cellStyle name="Comma 9 7 3 2 3" xfId="55562"/>
    <cellStyle name="Comma 9 7 3 3" xfId="55563"/>
    <cellStyle name="Comma 9 7 3 3 2" xfId="55564"/>
    <cellStyle name="Comma 9 7 3 3 3" xfId="55565"/>
    <cellStyle name="Comma 9 7 3 4" xfId="55566"/>
    <cellStyle name="Comma 9 7 3 4 2" xfId="55567"/>
    <cellStyle name="Comma 9 7 3 5" xfId="55568"/>
    <cellStyle name="Comma 9 7 3 6" xfId="55569"/>
    <cellStyle name="Comma 9 7 4" xfId="55570"/>
    <cellStyle name="Comma 9 7 4 2" xfId="55571"/>
    <cellStyle name="Comma 9 7 4 2 2" xfId="55572"/>
    <cellStyle name="Comma 9 7 4 2 3" xfId="55573"/>
    <cellStyle name="Comma 9 7 4 3" xfId="55574"/>
    <cellStyle name="Comma 9 7 4 3 2" xfId="55575"/>
    <cellStyle name="Comma 9 7 4 4" xfId="55576"/>
    <cellStyle name="Comma 9 7 4 5" xfId="55577"/>
    <cellStyle name="Comma 9 7 5" xfId="55578"/>
    <cellStyle name="Comma 9 7 5 2" xfId="55579"/>
    <cellStyle name="Comma 9 7 5 3" xfId="55580"/>
    <cellStyle name="Comma 9 7 6" xfId="55581"/>
    <cellStyle name="Comma 9 7 6 2" xfId="55582"/>
    <cellStyle name="Comma 9 7 6 3" xfId="55583"/>
    <cellStyle name="Comma 9 7 7" xfId="55584"/>
    <cellStyle name="Comma 9 7 7 2" xfId="55585"/>
    <cellStyle name="Comma 9 7 8" xfId="55586"/>
    <cellStyle name="Comma 9 7 9" xfId="55587"/>
    <cellStyle name="Comma 9 8" xfId="4016"/>
    <cellStyle name="Comma 9 8 2" xfId="55588"/>
    <cellStyle name="Comma 9 8 2 2" xfId="55589"/>
    <cellStyle name="Comma 9 8 2 3" xfId="55590"/>
    <cellStyle name="Comma 9 8 3" xfId="55591"/>
    <cellStyle name="Comma 9 8 3 2" xfId="55592"/>
    <cellStyle name="Comma 9 8 3 3" xfId="55593"/>
    <cellStyle name="Comma 9 8 4" xfId="55594"/>
    <cellStyle name="Comma 9 8 4 2" xfId="55595"/>
    <cellStyle name="Comma 9 8 5" xfId="55596"/>
    <cellStyle name="Comma 9 8 6" xfId="55597"/>
    <cellStyle name="Comma 9 9" xfId="4017"/>
    <cellStyle name="Comma 9 9 2" xfId="55598"/>
    <cellStyle name="Comma 9 9 2 2" xfId="55599"/>
    <cellStyle name="Comma 9 9 2 3" xfId="55600"/>
    <cellStyle name="Comma 9 9 3" xfId="55601"/>
    <cellStyle name="Comma 9 9 3 2" xfId="55602"/>
    <cellStyle name="Comma 9 9 3 3" xfId="55603"/>
    <cellStyle name="Comma 9 9 4" xfId="55604"/>
    <cellStyle name="Comma 9 9 4 2" xfId="55605"/>
    <cellStyle name="Comma 9 9 5" xfId="55606"/>
    <cellStyle name="Comma 9 9 6" xfId="55607"/>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14616"/>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608"/>
    <cellStyle name="Currency 176" xfId="62057"/>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609"/>
    <cellStyle name="Currency 2 10 2" xfId="55610"/>
    <cellStyle name="Currency 2 11" xfId="55611"/>
    <cellStyle name="Currency 2 2" xfId="4058"/>
    <cellStyle name="Currency 2 2 2" xfId="4059"/>
    <cellStyle name="Currency 2 2 2 2" xfId="10122"/>
    <cellStyle name="Currency 2 2 3" xfId="10123"/>
    <cellStyle name="Currency 2 2 3 2" xfId="55612"/>
    <cellStyle name="Currency 2 2 4" xfId="55613"/>
    <cellStyle name="Currency 2 2 4 2" xfId="55614"/>
    <cellStyle name="Currency 2 3" xfId="4060"/>
    <cellStyle name="Currency 2 3 2" xfId="10124"/>
    <cellStyle name="Currency 2 3 2 2" xfId="14048"/>
    <cellStyle name="Currency 2 3 3" xfId="13723"/>
    <cellStyle name="Currency 2 3 3 2" xfId="55615"/>
    <cellStyle name="Currency 2 4" xfId="10125"/>
    <cellStyle name="Currency 2 4 2" xfId="55616"/>
    <cellStyle name="Currency 2 4 2 2" xfId="55617"/>
    <cellStyle name="Currency 2 4 3" xfId="55618"/>
    <cellStyle name="Currency 2 5" xfId="55619"/>
    <cellStyle name="Currency 2 5 2" xfId="55620"/>
    <cellStyle name="Currency 2 6" xfId="55621"/>
    <cellStyle name="Currency 2 6 2" xfId="55622"/>
    <cellStyle name="Currency 2 7" xfId="55623"/>
    <cellStyle name="Currency 2 7 2" xfId="55624"/>
    <cellStyle name="Currency 2 8" xfId="55625"/>
    <cellStyle name="Currency 2 8 2" xfId="55626"/>
    <cellStyle name="Currency 2 9" xfId="55627"/>
    <cellStyle name="Currency 2 9 2" xfId="55628"/>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629"/>
    <cellStyle name="Currency 4 10 2" xfId="55630"/>
    <cellStyle name="Currency 4 10 2 2" xfId="55631"/>
    <cellStyle name="Currency 4 10 2 3" xfId="55632"/>
    <cellStyle name="Currency 4 10 3" xfId="55633"/>
    <cellStyle name="Currency 4 10 3 2" xfId="55634"/>
    <cellStyle name="Currency 4 10 4" xfId="55635"/>
    <cellStyle name="Currency 4 10 5" xfId="55636"/>
    <cellStyle name="Currency 4 11" xfId="55637"/>
    <cellStyle name="Currency 4 11 2" xfId="55638"/>
    <cellStyle name="Currency 4 11 3" xfId="55639"/>
    <cellStyle name="Currency 4 12" xfId="55640"/>
    <cellStyle name="Currency 4 12 2" xfId="55641"/>
    <cellStyle name="Currency 4 12 3" xfId="55642"/>
    <cellStyle name="Currency 4 13" xfId="55643"/>
    <cellStyle name="Currency 4 13 2" xfId="55644"/>
    <cellStyle name="Currency 4 14" xfId="55645"/>
    <cellStyle name="Currency 4 15" xfId="55646"/>
    <cellStyle name="Currency 4 16" xfId="55647"/>
    <cellStyle name="Currency 4 2" xfId="4101"/>
    <cellStyle name="Currency 4 2 10" xfId="55648"/>
    <cellStyle name="Currency 4 2 10 2" xfId="55649"/>
    <cellStyle name="Currency 4 2 10 3" xfId="55650"/>
    <cellStyle name="Currency 4 2 11" xfId="55651"/>
    <cellStyle name="Currency 4 2 11 2" xfId="55652"/>
    <cellStyle name="Currency 4 2 11 3" xfId="55653"/>
    <cellStyle name="Currency 4 2 12" xfId="55654"/>
    <cellStyle name="Currency 4 2 12 2" xfId="55655"/>
    <cellStyle name="Currency 4 2 13" xfId="55656"/>
    <cellStyle name="Currency 4 2 14" xfId="55657"/>
    <cellStyle name="Currency 4 2 15" xfId="55658"/>
    <cellStyle name="Currency 4 2 2" xfId="4102"/>
    <cellStyle name="Currency 4 2 2 10" xfId="55659"/>
    <cellStyle name="Currency 4 2 2 10 2" xfId="55660"/>
    <cellStyle name="Currency 4 2 2 10 3" xfId="55661"/>
    <cellStyle name="Currency 4 2 2 11" xfId="55662"/>
    <cellStyle name="Currency 4 2 2 11 2" xfId="55663"/>
    <cellStyle name="Currency 4 2 2 12" xfId="55664"/>
    <cellStyle name="Currency 4 2 2 13" xfId="55665"/>
    <cellStyle name="Currency 4 2 2 2" xfId="10219"/>
    <cellStyle name="Currency 4 2 2 2 10" xfId="55666"/>
    <cellStyle name="Currency 4 2 2 2 10 2" xfId="55667"/>
    <cellStyle name="Currency 4 2 2 2 11" xfId="55668"/>
    <cellStyle name="Currency 4 2 2 2 12" xfId="55669"/>
    <cellStyle name="Currency 4 2 2 2 2" xfId="10220"/>
    <cellStyle name="Currency 4 2 2 2 2 10" xfId="55670"/>
    <cellStyle name="Currency 4 2 2 2 2 2" xfId="55671"/>
    <cellStyle name="Currency 4 2 2 2 2 2 2" xfId="55672"/>
    <cellStyle name="Currency 4 2 2 2 2 2 2 2" xfId="55673"/>
    <cellStyle name="Currency 4 2 2 2 2 2 2 2 2" xfId="55674"/>
    <cellStyle name="Currency 4 2 2 2 2 2 2 2 3" xfId="55675"/>
    <cellStyle name="Currency 4 2 2 2 2 2 2 3" xfId="55676"/>
    <cellStyle name="Currency 4 2 2 2 2 2 2 3 2" xfId="55677"/>
    <cellStyle name="Currency 4 2 2 2 2 2 2 3 3" xfId="55678"/>
    <cellStyle name="Currency 4 2 2 2 2 2 2 4" xfId="55679"/>
    <cellStyle name="Currency 4 2 2 2 2 2 2 4 2" xfId="55680"/>
    <cellStyle name="Currency 4 2 2 2 2 2 2 5" xfId="55681"/>
    <cellStyle name="Currency 4 2 2 2 2 2 2 6" xfId="55682"/>
    <cellStyle name="Currency 4 2 2 2 2 2 3" xfId="55683"/>
    <cellStyle name="Currency 4 2 2 2 2 2 3 2" xfId="55684"/>
    <cellStyle name="Currency 4 2 2 2 2 2 3 2 2" xfId="55685"/>
    <cellStyle name="Currency 4 2 2 2 2 2 3 2 3" xfId="55686"/>
    <cellStyle name="Currency 4 2 2 2 2 2 3 3" xfId="55687"/>
    <cellStyle name="Currency 4 2 2 2 2 2 3 3 2" xfId="55688"/>
    <cellStyle name="Currency 4 2 2 2 2 2 3 3 3" xfId="55689"/>
    <cellStyle name="Currency 4 2 2 2 2 2 3 4" xfId="55690"/>
    <cellStyle name="Currency 4 2 2 2 2 2 3 4 2" xfId="55691"/>
    <cellStyle name="Currency 4 2 2 2 2 2 3 5" xfId="55692"/>
    <cellStyle name="Currency 4 2 2 2 2 2 3 6" xfId="55693"/>
    <cellStyle name="Currency 4 2 2 2 2 2 4" xfId="55694"/>
    <cellStyle name="Currency 4 2 2 2 2 2 4 2" xfId="55695"/>
    <cellStyle name="Currency 4 2 2 2 2 2 4 2 2" xfId="55696"/>
    <cellStyle name="Currency 4 2 2 2 2 2 4 2 3" xfId="55697"/>
    <cellStyle name="Currency 4 2 2 2 2 2 4 3" xfId="55698"/>
    <cellStyle name="Currency 4 2 2 2 2 2 4 3 2" xfId="55699"/>
    <cellStyle name="Currency 4 2 2 2 2 2 4 4" xfId="55700"/>
    <cellStyle name="Currency 4 2 2 2 2 2 4 5" xfId="55701"/>
    <cellStyle name="Currency 4 2 2 2 2 2 5" xfId="55702"/>
    <cellStyle name="Currency 4 2 2 2 2 2 5 2" xfId="55703"/>
    <cellStyle name="Currency 4 2 2 2 2 2 5 3" xfId="55704"/>
    <cellStyle name="Currency 4 2 2 2 2 2 6" xfId="55705"/>
    <cellStyle name="Currency 4 2 2 2 2 2 6 2" xfId="55706"/>
    <cellStyle name="Currency 4 2 2 2 2 2 6 3" xfId="55707"/>
    <cellStyle name="Currency 4 2 2 2 2 2 7" xfId="55708"/>
    <cellStyle name="Currency 4 2 2 2 2 2 7 2" xfId="55709"/>
    <cellStyle name="Currency 4 2 2 2 2 2 8" xfId="55710"/>
    <cellStyle name="Currency 4 2 2 2 2 2 9" xfId="55711"/>
    <cellStyle name="Currency 4 2 2 2 2 3" xfId="55712"/>
    <cellStyle name="Currency 4 2 2 2 2 3 2" xfId="55713"/>
    <cellStyle name="Currency 4 2 2 2 2 3 2 2" xfId="55714"/>
    <cellStyle name="Currency 4 2 2 2 2 3 2 3" xfId="55715"/>
    <cellStyle name="Currency 4 2 2 2 2 3 3" xfId="55716"/>
    <cellStyle name="Currency 4 2 2 2 2 3 3 2" xfId="55717"/>
    <cellStyle name="Currency 4 2 2 2 2 3 3 3" xfId="55718"/>
    <cellStyle name="Currency 4 2 2 2 2 3 4" xfId="55719"/>
    <cellStyle name="Currency 4 2 2 2 2 3 4 2" xfId="55720"/>
    <cellStyle name="Currency 4 2 2 2 2 3 5" xfId="55721"/>
    <cellStyle name="Currency 4 2 2 2 2 3 6" xfId="55722"/>
    <cellStyle name="Currency 4 2 2 2 2 4" xfId="55723"/>
    <cellStyle name="Currency 4 2 2 2 2 4 2" xfId="55724"/>
    <cellStyle name="Currency 4 2 2 2 2 4 2 2" xfId="55725"/>
    <cellStyle name="Currency 4 2 2 2 2 4 2 3" xfId="55726"/>
    <cellStyle name="Currency 4 2 2 2 2 4 3" xfId="55727"/>
    <cellStyle name="Currency 4 2 2 2 2 4 3 2" xfId="55728"/>
    <cellStyle name="Currency 4 2 2 2 2 4 3 3" xfId="55729"/>
    <cellStyle name="Currency 4 2 2 2 2 4 4" xfId="55730"/>
    <cellStyle name="Currency 4 2 2 2 2 4 4 2" xfId="55731"/>
    <cellStyle name="Currency 4 2 2 2 2 4 5" xfId="55732"/>
    <cellStyle name="Currency 4 2 2 2 2 4 6" xfId="55733"/>
    <cellStyle name="Currency 4 2 2 2 2 5" xfId="55734"/>
    <cellStyle name="Currency 4 2 2 2 2 5 2" xfId="55735"/>
    <cellStyle name="Currency 4 2 2 2 2 5 2 2" xfId="55736"/>
    <cellStyle name="Currency 4 2 2 2 2 5 2 3" xfId="55737"/>
    <cellStyle name="Currency 4 2 2 2 2 5 3" xfId="55738"/>
    <cellStyle name="Currency 4 2 2 2 2 5 3 2" xfId="55739"/>
    <cellStyle name="Currency 4 2 2 2 2 5 4" xfId="55740"/>
    <cellStyle name="Currency 4 2 2 2 2 5 5" xfId="55741"/>
    <cellStyle name="Currency 4 2 2 2 2 6" xfId="55742"/>
    <cellStyle name="Currency 4 2 2 2 2 6 2" xfId="55743"/>
    <cellStyle name="Currency 4 2 2 2 2 6 3" xfId="55744"/>
    <cellStyle name="Currency 4 2 2 2 2 7" xfId="55745"/>
    <cellStyle name="Currency 4 2 2 2 2 7 2" xfId="55746"/>
    <cellStyle name="Currency 4 2 2 2 2 7 3" xfId="55747"/>
    <cellStyle name="Currency 4 2 2 2 2 8" xfId="55748"/>
    <cellStyle name="Currency 4 2 2 2 2 8 2" xfId="55749"/>
    <cellStyle name="Currency 4 2 2 2 2 9" xfId="55750"/>
    <cellStyle name="Currency 4 2 2 2 3" xfId="55751"/>
    <cellStyle name="Currency 4 2 2 2 3 2" xfId="55752"/>
    <cellStyle name="Currency 4 2 2 2 3 2 2" xfId="55753"/>
    <cellStyle name="Currency 4 2 2 2 3 2 2 2" xfId="55754"/>
    <cellStyle name="Currency 4 2 2 2 3 2 2 3" xfId="55755"/>
    <cellStyle name="Currency 4 2 2 2 3 2 3" xfId="55756"/>
    <cellStyle name="Currency 4 2 2 2 3 2 3 2" xfId="55757"/>
    <cellStyle name="Currency 4 2 2 2 3 2 3 3" xfId="55758"/>
    <cellStyle name="Currency 4 2 2 2 3 2 4" xfId="55759"/>
    <cellStyle name="Currency 4 2 2 2 3 2 4 2" xfId="55760"/>
    <cellStyle name="Currency 4 2 2 2 3 2 5" xfId="55761"/>
    <cellStyle name="Currency 4 2 2 2 3 2 6" xfId="55762"/>
    <cellStyle name="Currency 4 2 2 2 3 3" xfId="55763"/>
    <cellStyle name="Currency 4 2 2 2 3 3 2" xfId="55764"/>
    <cellStyle name="Currency 4 2 2 2 3 3 2 2" xfId="55765"/>
    <cellStyle name="Currency 4 2 2 2 3 3 2 3" xfId="55766"/>
    <cellStyle name="Currency 4 2 2 2 3 3 3" xfId="55767"/>
    <cellStyle name="Currency 4 2 2 2 3 3 3 2" xfId="55768"/>
    <cellStyle name="Currency 4 2 2 2 3 3 3 3" xfId="55769"/>
    <cellStyle name="Currency 4 2 2 2 3 3 4" xfId="55770"/>
    <cellStyle name="Currency 4 2 2 2 3 3 4 2" xfId="55771"/>
    <cellStyle name="Currency 4 2 2 2 3 3 5" xfId="55772"/>
    <cellStyle name="Currency 4 2 2 2 3 3 6" xfId="55773"/>
    <cellStyle name="Currency 4 2 2 2 3 4" xfId="55774"/>
    <cellStyle name="Currency 4 2 2 2 3 4 2" xfId="55775"/>
    <cellStyle name="Currency 4 2 2 2 3 4 2 2" xfId="55776"/>
    <cellStyle name="Currency 4 2 2 2 3 4 2 3" xfId="55777"/>
    <cellStyle name="Currency 4 2 2 2 3 4 3" xfId="55778"/>
    <cellStyle name="Currency 4 2 2 2 3 4 3 2" xfId="55779"/>
    <cellStyle name="Currency 4 2 2 2 3 4 4" xfId="55780"/>
    <cellStyle name="Currency 4 2 2 2 3 4 5" xfId="55781"/>
    <cellStyle name="Currency 4 2 2 2 3 5" xfId="55782"/>
    <cellStyle name="Currency 4 2 2 2 3 5 2" xfId="55783"/>
    <cellStyle name="Currency 4 2 2 2 3 5 3" xfId="55784"/>
    <cellStyle name="Currency 4 2 2 2 3 6" xfId="55785"/>
    <cellStyle name="Currency 4 2 2 2 3 6 2" xfId="55786"/>
    <cellStyle name="Currency 4 2 2 2 3 6 3" xfId="55787"/>
    <cellStyle name="Currency 4 2 2 2 3 7" xfId="55788"/>
    <cellStyle name="Currency 4 2 2 2 3 7 2" xfId="55789"/>
    <cellStyle name="Currency 4 2 2 2 3 8" xfId="55790"/>
    <cellStyle name="Currency 4 2 2 2 3 9" xfId="55791"/>
    <cellStyle name="Currency 4 2 2 2 4" xfId="55792"/>
    <cellStyle name="Currency 4 2 2 2 4 2" xfId="55793"/>
    <cellStyle name="Currency 4 2 2 2 4 2 2" xfId="55794"/>
    <cellStyle name="Currency 4 2 2 2 4 2 2 2" xfId="55795"/>
    <cellStyle name="Currency 4 2 2 2 4 2 2 3" xfId="55796"/>
    <cellStyle name="Currency 4 2 2 2 4 2 3" xfId="55797"/>
    <cellStyle name="Currency 4 2 2 2 4 2 3 2" xfId="55798"/>
    <cellStyle name="Currency 4 2 2 2 4 2 3 3" xfId="55799"/>
    <cellStyle name="Currency 4 2 2 2 4 2 4" xfId="55800"/>
    <cellStyle name="Currency 4 2 2 2 4 2 4 2" xfId="55801"/>
    <cellStyle name="Currency 4 2 2 2 4 2 5" xfId="55802"/>
    <cellStyle name="Currency 4 2 2 2 4 2 6" xfId="55803"/>
    <cellStyle name="Currency 4 2 2 2 4 3" xfId="55804"/>
    <cellStyle name="Currency 4 2 2 2 4 3 2" xfId="55805"/>
    <cellStyle name="Currency 4 2 2 2 4 3 2 2" xfId="55806"/>
    <cellStyle name="Currency 4 2 2 2 4 3 2 3" xfId="55807"/>
    <cellStyle name="Currency 4 2 2 2 4 3 3" xfId="55808"/>
    <cellStyle name="Currency 4 2 2 2 4 3 3 2" xfId="55809"/>
    <cellStyle name="Currency 4 2 2 2 4 3 3 3" xfId="55810"/>
    <cellStyle name="Currency 4 2 2 2 4 3 4" xfId="55811"/>
    <cellStyle name="Currency 4 2 2 2 4 3 4 2" xfId="55812"/>
    <cellStyle name="Currency 4 2 2 2 4 3 5" xfId="55813"/>
    <cellStyle name="Currency 4 2 2 2 4 3 6" xfId="55814"/>
    <cellStyle name="Currency 4 2 2 2 4 4" xfId="55815"/>
    <cellStyle name="Currency 4 2 2 2 4 4 2" xfId="55816"/>
    <cellStyle name="Currency 4 2 2 2 4 4 2 2" xfId="55817"/>
    <cellStyle name="Currency 4 2 2 2 4 4 2 3" xfId="55818"/>
    <cellStyle name="Currency 4 2 2 2 4 4 3" xfId="55819"/>
    <cellStyle name="Currency 4 2 2 2 4 4 3 2" xfId="55820"/>
    <cellStyle name="Currency 4 2 2 2 4 4 4" xfId="55821"/>
    <cellStyle name="Currency 4 2 2 2 4 4 5" xfId="55822"/>
    <cellStyle name="Currency 4 2 2 2 4 5" xfId="55823"/>
    <cellStyle name="Currency 4 2 2 2 4 5 2" xfId="55824"/>
    <cellStyle name="Currency 4 2 2 2 4 5 3" xfId="55825"/>
    <cellStyle name="Currency 4 2 2 2 4 6" xfId="55826"/>
    <cellStyle name="Currency 4 2 2 2 4 6 2" xfId="55827"/>
    <cellStyle name="Currency 4 2 2 2 4 6 3" xfId="55828"/>
    <cellStyle name="Currency 4 2 2 2 4 7" xfId="55829"/>
    <cellStyle name="Currency 4 2 2 2 4 7 2" xfId="55830"/>
    <cellStyle name="Currency 4 2 2 2 4 8" xfId="55831"/>
    <cellStyle name="Currency 4 2 2 2 4 9" xfId="55832"/>
    <cellStyle name="Currency 4 2 2 2 5" xfId="55833"/>
    <cellStyle name="Currency 4 2 2 2 5 2" xfId="55834"/>
    <cellStyle name="Currency 4 2 2 2 5 2 2" xfId="55835"/>
    <cellStyle name="Currency 4 2 2 2 5 2 3" xfId="55836"/>
    <cellStyle name="Currency 4 2 2 2 5 3" xfId="55837"/>
    <cellStyle name="Currency 4 2 2 2 5 3 2" xfId="55838"/>
    <cellStyle name="Currency 4 2 2 2 5 3 3" xfId="55839"/>
    <cellStyle name="Currency 4 2 2 2 5 4" xfId="55840"/>
    <cellStyle name="Currency 4 2 2 2 5 4 2" xfId="55841"/>
    <cellStyle name="Currency 4 2 2 2 5 5" xfId="55842"/>
    <cellStyle name="Currency 4 2 2 2 5 6" xfId="55843"/>
    <cellStyle name="Currency 4 2 2 2 6" xfId="55844"/>
    <cellStyle name="Currency 4 2 2 2 6 2" xfId="55845"/>
    <cellStyle name="Currency 4 2 2 2 6 2 2" xfId="55846"/>
    <cellStyle name="Currency 4 2 2 2 6 2 3" xfId="55847"/>
    <cellStyle name="Currency 4 2 2 2 6 3" xfId="55848"/>
    <cellStyle name="Currency 4 2 2 2 6 3 2" xfId="55849"/>
    <cellStyle name="Currency 4 2 2 2 6 3 3" xfId="55850"/>
    <cellStyle name="Currency 4 2 2 2 6 4" xfId="55851"/>
    <cellStyle name="Currency 4 2 2 2 6 4 2" xfId="55852"/>
    <cellStyle name="Currency 4 2 2 2 6 5" xfId="55853"/>
    <cellStyle name="Currency 4 2 2 2 6 6" xfId="55854"/>
    <cellStyle name="Currency 4 2 2 2 7" xfId="55855"/>
    <cellStyle name="Currency 4 2 2 2 7 2" xfId="55856"/>
    <cellStyle name="Currency 4 2 2 2 7 2 2" xfId="55857"/>
    <cellStyle name="Currency 4 2 2 2 7 2 3" xfId="55858"/>
    <cellStyle name="Currency 4 2 2 2 7 3" xfId="55859"/>
    <cellStyle name="Currency 4 2 2 2 7 3 2" xfId="55860"/>
    <cellStyle name="Currency 4 2 2 2 7 4" xfId="55861"/>
    <cellStyle name="Currency 4 2 2 2 7 5" xfId="55862"/>
    <cellStyle name="Currency 4 2 2 2 8" xfId="55863"/>
    <cellStyle name="Currency 4 2 2 2 8 2" xfId="55864"/>
    <cellStyle name="Currency 4 2 2 2 8 3" xfId="55865"/>
    <cellStyle name="Currency 4 2 2 2 9" xfId="55866"/>
    <cellStyle name="Currency 4 2 2 2 9 2" xfId="55867"/>
    <cellStyle name="Currency 4 2 2 2 9 3" xfId="55868"/>
    <cellStyle name="Currency 4 2 2 3" xfId="10221"/>
    <cellStyle name="Currency 4 2 2 3 10" xfId="55869"/>
    <cellStyle name="Currency 4 2 2 3 2" xfId="55870"/>
    <cellStyle name="Currency 4 2 2 3 2 2" xfId="55871"/>
    <cellStyle name="Currency 4 2 2 3 2 2 2" xfId="55872"/>
    <cellStyle name="Currency 4 2 2 3 2 2 2 2" xfId="55873"/>
    <cellStyle name="Currency 4 2 2 3 2 2 2 3" xfId="55874"/>
    <cellStyle name="Currency 4 2 2 3 2 2 3" xfId="55875"/>
    <cellStyle name="Currency 4 2 2 3 2 2 3 2" xfId="55876"/>
    <cellStyle name="Currency 4 2 2 3 2 2 3 3" xfId="55877"/>
    <cellStyle name="Currency 4 2 2 3 2 2 4" xfId="55878"/>
    <cellStyle name="Currency 4 2 2 3 2 2 4 2" xfId="55879"/>
    <cellStyle name="Currency 4 2 2 3 2 2 5" xfId="55880"/>
    <cellStyle name="Currency 4 2 2 3 2 2 6" xfId="55881"/>
    <cellStyle name="Currency 4 2 2 3 2 3" xfId="55882"/>
    <cellStyle name="Currency 4 2 2 3 2 3 2" xfId="55883"/>
    <cellStyle name="Currency 4 2 2 3 2 3 2 2" xfId="55884"/>
    <cellStyle name="Currency 4 2 2 3 2 3 2 3" xfId="55885"/>
    <cellStyle name="Currency 4 2 2 3 2 3 3" xfId="55886"/>
    <cellStyle name="Currency 4 2 2 3 2 3 3 2" xfId="55887"/>
    <cellStyle name="Currency 4 2 2 3 2 3 3 3" xfId="55888"/>
    <cellStyle name="Currency 4 2 2 3 2 3 4" xfId="55889"/>
    <cellStyle name="Currency 4 2 2 3 2 3 4 2" xfId="55890"/>
    <cellStyle name="Currency 4 2 2 3 2 3 5" xfId="55891"/>
    <cellStyle name="Currency 4 2 2 3 2 3 6" xfId="55892"/>
    <cellStyle name="Currency 4 2 2 3 2 4" xfId="55893"/>
    <cellStyle name="Currency 4 2 2 3 2 4 2" xfId="55894"/>
    <cellStyle name="Currency 4 2 2 3 2 4 2 2" xfId="55895"/>
    <cellStyle name="Currency 4 2 2 3 2 4 2 3" xfId="55896"/>
    <cellStyle name="Currency 4 2 2 3 2 4 3" xfId="55897"/>
    <cellStyle name="Currency 4 2 2 3 2 4 3 2" xfId="55898"/>
    <cellStyle name="Currency 4 2 2 3 2 4 4" xfId="55899"/>
    <cellStyle name="Currency 4 2 2 3 2 4 5" xfId="55900"/>
    <cellStyle name="Currency 4 2 2 3 2 5" xfId="55901"/>
    <cellStyle name="Currency 4 2 2 3 2 5 2" xfId="55902"/>
    <cellStyle name="Currency 4 2 2 3 2 5 3" xfId="55903"/>
    <cellStyle name="Currency 4 2 2 3 2 6" xfId="55904"/>
    <cellStyle name="Currency 4 2 2 3 2 6 2" xfId="55905"/>
    <cellStyle name="Currency 4 2 2 3 2 6 3" xfId="55906"/>
    <cellStyle name="Currency 4 2 2 3 2 7" xfId="55907"/>
    <cellStyle name="Currency 4 2 2 3 2 7 2" xfId="55908"/>
    <cellStyle name="Currency 4 2 2 3 2 8" xfId="55909"/>
    <cellStyle name="Currency 4 2 2 3 2 9" xfId="55910"/>
    <cellStyle name="Currency 4 2 2 3 3" xfId="55911"/>
    <cellStyle name="Currency 4 2 2 3 3 2" xfId="55912"/>
    <cellStyle name="Currency 4 2 2 3 3 2 2" xfId="55913"/>
    <cellStyle name="Currency 4 2 2 3 3 2 3" xfId="55914"/>
    <cellStyle name="Currency 4 2 2 3 3 3" xfId="55915"/>
    <cellStyle name="Currency 4 2 2 3 3 3 2" xfId="55916"/>
    <cellStyle name="Currency 4 2 2 3 3 3 3" xfId="55917"/>
    <cellStyle name="Currency 4 2 2 3 3 4" xfId="55918"/>
    <cellStyle name="Currency 4 2 2 3 3 4 2" xfId="55919"/>
    <cellStyle name="Currency 4 2 2 3 3 5" xfId="55920"/>
    <cellStyle name="Currency 4 2 2 3 3 6" xfId="55921"/>
    <cellStyle name="Currency 4 2 2 3 4" xfId="55922"/>
    <cellStyle name="Currency 4 2 2 3 4 2" xfId="55923"/>
    <cellStyle name="Currency 4 2 2 3 4 2 2" xfId="55924"/>
    <cellStyle name="Currency 4 2 2 3 4 2 3" xfId="55925"/>
    <cellStyle name="Currency 4 2 2 3 4 3" xfId="55926"/>
    <cellStyle name="Currency 4 2 2 3 4 3 2" xfId="55927"/>
    <cellStyle name="Currency 4 2 2 3 4 3 3" xfId="55928"/>
    <cellStyle name="Currency 4 2 2 3 4 4" xfId="55929"/>
    <cellStyle name="Currency 4 2 2 3 4 4 2" xfId="55930"/>
    <cellStyle name="Currency 4 2 2 3 4 5" xfId="55931"/>
    <cellStyle name="Currency 4 2 2 3 4 6" xfId="55932"/>
    <cellStyle name="Currency 4 2 2 3 5" xfId="55933"/>
    <cellStyle name="Currency 4 2 2 3 5 2" xfId="55934"/>
    <cellStyle name="Currency 4 2 2 3 5 2 2" xfId="55935"/>
    <cellStyle name="Currency 4 2 2 3 5 2 3" xfId="55936"/>
    <cellStyle name="Currency 4 2 2 3 5 3" xfId="55937"/>
    <cellStyle name="Currency 4 2 2 3 5 3 2" xfId="55938"/>
    <cellStyle name="Currency 4 2 2 3 5 4" xfId="55939"/>
    <cellStyle name="Currency 4 2 2 3 5 5" xfId="55940"/>
    <cellStyle name="Currency 4 2 2 3 6" xfId="55941"/>
    <cellStyle name="Currency 4 2 2 3 6 2" xfId="55942"/>
    <cellStyle name="Currency 4 2 2 3 6 3" xfId="55943"/>
    <cellStyle name="Currency 4 2 2 3 7" xfId="55944"/>
    <cellStyle name="Currency 4 2 2 3 7 2" xfId="55945"/>
    <cellStyle name="Currency 4 2 2 3 7 3" xfId="55946"/>
    <cellStyle name="Currency 4 2 2 3 8" xfId="55947"/>
    <cellStyle name="Currency 4 2 2 3 8 2" xfId="55948"/>
    <cellStyle name="Currency 4 2 2 3 9" xfId="55949"/>
    <cellStyle name="Currency 4 2 2 4" xfId="10222"/>
    <cellStyle name="Currency 4 2 2 4 2" xfId="55950"/>
    <cellStyle name="Currency 4 2 2 4 2 2" xfId="55951"/>
    <cellStyle name="Currency 4 2 2 4 2 2 2" xfId="55952"/>
    <cellStyle name="Currency 4 2 2 4 2 2 3" xfId="55953"/>
    <cellStyle name="Currency 4 2 2 4 2 3" xfId="55954"/>
    <cellStyle name="Currency 4 2 2 4 2 3 2" xfId="55955"/>
    <cellStyle name="Currency 4 2 2 4 2 3 3" xfId="55956"/>
    <cellStyle name="Currency 4 2 2 4 2 4" xfId="55957"/>
    <cellStyle name="Currency 4 2 2 4 2 4 2" xfId="55958"/>
    <cellStyle name="Currency 4 2 2 4 2 5" xfId="55959"/>
    <cellStyle name="Currency 4 2 2 4 2 6" xfId="55960"/>
    <cellStyle name="Currency 4 2 2 4 3" xfId="55961"/>
    <cellStyle name="Currency 4 2 2 4 3 2" xfId="55962"/>
    <cellStyle name="Currency 4 2 2 4 3 2 2" xfId="55963"/>
    <cellStyle name="Currency 4 2 2 4 3 2 3" xfId="55964"/>
    <cellStyle name="Currency 4 2 2 4 3 3" xfId="55965"/>
    <cellStyle name="Currency 4 2 2 4 3 3 2" xfId="55966"/>
    <cellStyle name="Currency 4 2 2 4 3 3 3" xfId="55967"/>
    <cellStyle name="Currency 4 2 2 4 3 4" xfId="55968"/>
    <cellStyle name="Currency 4 2 2 4 3 4 2" xfId="55969"/>
    <cellStyle name="Currency 4 2 2 4 3 5" xfId="55970"/>
    <cellStyle name="Currency 4 2 2 4 3 6" xfId="55971"/>
    <cellStyle name="Currency 4 2 2 4 4" xfId="55972"/>
    <cellStyle name="Currency 4 2 2 4 4 2" xfId="55973"/>
    <cellStyle name="Currency 4 2 2 4 4 2 2" xfId="55974"/>
    <cellStyle name="Currency 4 2 2 4 4 2 3" xfId="55975"/>
    <cellStyle name="Currency 4 2 2 4 4 3" xfId="55976"/>
    <cellStyle name="Currency 4 2 2 4 4 3 2" xfId="55977"/>
    <cellStyle name="Currency 4 2 2 4 4 4" xfId="55978"/>
    <cellStyle name="Currency 4 2 2 4 4 5" xfId="55979"/>
    <cellStyle name="Currency 4 2 2 4 5" xfId="55980"/>
    <cellStyle name="Currency 4 2 2 4 5 2" xfId="55981"/>
    <cellStyle name="Currency 4 2 2 4 5 3" xfId="55982"/>
    <cellStyle name="Currency 4 2 2 4 6" xfId="55983"/>
    <cellStyle name="Currency 4 2 2 4 6 2" xfId="55984"/>
    <cellStyle name="Currency 4 2 2 4 6 3" xfId="55985"/>
    <cellStyle name="Currency 4 2 2 4 7" xfId="55986"/>
    <cellStyle name="Currency 4 2 2 4 7 2" xfId="55987"/>
    <cellStyle name="Currency 4 2 2 4 8" xfId="55988"/>
    <cellStyle name="Currency 4 2 2 4 9" xfId="55989"/>
    <cellStyle name="Currency 4 2 2 5" xfId="55990"/>
    <cellStyle name="Currency 4 2 2 5 2" xfId="55991"/>
    <cellStyle name="Currency 4 2 2 5 2 2" xfId="55992"/>
    <cellStyle name="Currency 4 2 2 5 2 2 2" xfId="55993"/>
    <cellStyle name="Currency 4 2 2 5 2 2 3" xfId="55994"/>
    <cellStyle name="Currency 4 2 2 5 2 3" xfId="55995"/>
    <cellStyle name="Currency 4 2 2 5 2 3 2" xfId="55996"/>
    <cellStyle name="Currency 4 2 2 5 2 3 3" xfId="55997"/>
    <cellStyle name="Currency 4 2 2 5 2 4" xfId="55998"/>
    <cellStyle name="Currency 4 2 2 5 2 4 2" xfId="55999"/>
    <cellStyle name="Currency 4 2 2 5 2 5" xfId="56000"/>
    <cellStyle name="Currency 4 2 2 5 2 6" xfId="56001"/>
    <cellStyle name="Currency 4 2 2 5 3" xfId="56002"/>
    <cellStyle name="Currency 4 2 2 5 3 2" xfId="56003"/>
    <cellStyle name="Currency 4 2 2 5 3 2 2" xfId="56004"/>
    <cellStyle name="Currency 4 2 2 5 3 2 3" xfId="56005"/>
    <cellStyle name="Currency 4 2 2 5 3 3" xfId="56006"/>
    <cellStyle name="Currency 4 2 2 5 3 3 2" xfId="56007"/>
    <cellStyle name="Currency 4 2 2 5 3 3 3" xfId="56008"/>
    <cellStyle name="Currency 4 2 2 5 3 4" xfId="56009"/>
    <cellStyle name="Currency 4 2 2 5 3 4 2" xfId="56010"/>
    <cellStyle name="Currency 4 2 2 5 3 5" xfId="56011"/>
    <cellStyle name="Currency 4 2 2 5 3 6" xfId="56012"/>
    <cellStyle name="Currency 4 2 2 5 4" xfId="56013"/>
    <cellStyle name="Currency 4 2 2 5 4 2" xfId="56014"/>
    <cellStyle name="Currency 4 2 2 5 4 2 2" xfId="56015"/>
    <cellStyle name="Currency 4 2 2 5 4 2 3" xfId="56016"/>
    <cellStyle name="Currency 4 2 2 5 4 3" xfId="56017"/>
    <cellStyle name="Currency 4 2 2 5 4 3 2" xfId="56018"/>
    <cellStyle name="Currency 4 2 2 5 4 4" xfId="56019"/>
    <cellStyle name="Currency 4 2 2 5 4 5" xfId="56020"/>
    <cellStyle name="Currency 4 2 2 5 5" xfId="56021"/>
    <cellStyle name="Currency 4 2 2 5 5 2" xfId="56022"/>
    <cellStyle name="Currency 4 2 2 5 5 3" xfId="56023"/>
    <cellStyle name="Currency 4 2 2 5 6" xfId="56024"/>
    <cellStyle name="Currency 4 2 2 5 6 2" xfId="56025"/>
    <cellStyle name="Currency 4 2 2 5 6 3" xfId="56026"/>
    <cellStyle name="Currency 4 2 2 5 7" xfId="56027"/>
    <cellStyle name="Currency 4 2 2 5 7 2" xfId="56028"/>
    <cellStyle name="Currency 4 2 2 5 8" xfId="56029"/>
    <cellStyle name="Currency 4 2 2 5 9" xfId="56030"/>
    <cellStyle name="Currency 4 2 2 6" xfId="56031"/>
    <cellStyle name="Currency 4 2 2 6 2" xfId="56032"/>
    <cellStyle name="Currency 4 2 2 6 2 2" xfId="56033"/>
    <cellStyle name="Currency 4 2 2 6 2 3" xfId="56034"/>
    <cellStyle name="Currency 4 2 2 6 3" xfId="56035"/>
    <cellStyle name="Currency 4 2 2 6 3 2" xfId="56036"/>
    <cellStyle name="Currency 4 2 2 6 3 3" xfId="56037"/>
    <cellStyle name="Currency 4 2 2 6 4" xfId="56038"/>
    <cellStyle name="Currency 4 2 2 6 4 2" xfId="56039"/>
    <cellStyle name="Currency 4 2 2 6 5" xfId="56040"/>
    <cellStyle name="Currency 4 2 2 6 6" xfId="56041"/>
    <cellStyle name="Currency 4 2 2 7" xfId="56042"/>
    <cellStyle name="Currency 4 2 2 7 2" xfId="56043"/>
    <cellStyle name="Currency 4 2 2 7 2 2" xfId="56044"/>
    <cellStyle name="Currency 4 2 2 7 2 3" xfId="56045"/>
    <cellStyle name="Currency 4 2 2 7 3" xfId="56046"/>
    <cellStyle name="Currency 4 2 2 7 3 2" xfId="56047"/>
    <cellStyle name="Currency 4 2 2 7 3 3" xfId="56048"/>
    <cellStyle name="Currency 4 2 2 7 4" xfId="56049"/>
    <cellStyle name="Currency 4 2 2 7 4 2" xfId="56050"/>
    <cellStyle name="Currency 4 2 2 7 5" xfId="56051"/>
    <cellStyle name="Currency 4 2 2 7 6" xfId="56052"/>
    <cellStyle name="Currency 4 2 2 8" xfId="56053"/>
    <cellStyle name="Currency 4 2 2 8 2" xfId="56054"/>
    <cellStyle name="Currency 4 2 2 8 2 2" xfId="56055"/>
    <cellStyle name="Currency 4 2 2 8 2 3" xfId="56056"/>
    <cellStyle name="Currency 4 2 2 8 3" xfId="56057"/>
    <cellStyle name="Currency 4 2 2 8 3 2" xfId="56058"/>
    <cellStyle name="Currency 4 2 2 8 4" xfId="56059"/>
    <cellStyle name="Currency 4 2 2 8 5" xfId="56060"/>
    <cellStyle name="Currency 4 2 2 9" xfId="56061"/>
    <cellStyle name="Currency 4 2 2 9 2" xfId="56062"/>
    <cellStyle name="Currency 4 2 2 9 3" xfId="56063"/>
    <cellStyle name="Currency 4 2 3" xfId="4103"/>
    <cellStyle name="Currency 4 2 3 10" xfId="56064"/>
    <cellStyle name="Currency 4 2 3 10 2" xfId="56065"/>
    <cellStyle name="Currency 4 2 3 11" xfId="56066"/>
    <cellStyle name="Currency 4 2 3 12" xfId="56067"/>
    <cellStyle name="Currency 4 2 3 2" xfId="10223"/>
    <cellStyle name="Currency 4 2 3 2 10" xfId="56068"/>
    <cellStyle name="Currency 4 2 3 2 2" xfId="10224"/>
    <cellStyle name="Currency 4 2 3 2 2 2" xfId="56069"/>
    <cellStyle name="Currency 4 2 3 2 2 2 2" xfId="56070"/>
    <cellStyle name="Currency 4 2 3 2 2 2 2 2" xfId="56071"/>
    <cellStyle name="Currency 4 2 3 2 2 2 2 3" xfId="56072"/>
    <cellStyle name="Currency 4 2 3 2 2 2 3" xfId="56073"/>
    <cellStyle name="Currency 4 2 3 2 2 2 3 2" xfId="56074"/>
    <cellStyle name="Currency 4 2 3 2 2 2 3 3" xfId="56075"/>
    <cellStyle name="Currency 4 2 3 2 2 2 4" xfId="56076"/>
    <cellStyle name="Currency 4 2 3 2 2 2 4 2" xfId="56077"/>
    <cellStyle name="Currency 4 2 3 2 2 2 5" xfId="56078"/>
    <cellStyle name="Currency 4 2 3 2 2 2 6" xfId="56079"/>
    <cellStyle name="Currency 4 2 3 2 2 3" xfId="56080"/>
    <cellStyle name="Currency 4 2 3 2 2 3 2" xfId="56081"/>
    <cellStyle name="Currency 4 2 3 2 2 3 2 2" xfId="56082"/>
    <cellStyle name="Currency 4 2 3 2 2 3 2 3" xfId="56083"/>
    <cellStyle name="Currency 4 2 3 2 2 3 3" xfId="56084"/>
    <cellStyle name="Currency 4 2 3 2 2 3 3 2" xfId="56085"/>
    <cellStyle name="Currency 4 2 3 2 2 3 3 3" xfId="56086"/>
    <cellStyle name="Currency 4 2 3 2 2 3 4" xfId="56087"/>
    <cellStyle name="Currency 4 2 3 2 2 3 4 2" xfId="56088"/>
    <cellStyle name="Currency 4 2 3 2 2 3 5" xfId="56089"/>
    <cellStyle name="Currency 4 2 3 2 2 3 6" xfId="56090"/>
    <cellStyle name="Currency 4 2 3 2 2 4" xfId="56091"/>
    <cellStyle name="Currency 4 2 3 2 2 4 2" xfId="56092"/>
    <cellStyle name="Currency 4 2 3 2 2 4 2 2" xfId="56093"/>
    <cellStyle name="Currency 4 2 3 2 2 4 2 3" xfId="56094"/>
    <cellStyle name="Currency 4 2 3 2 2 4 3" xfId="56095"/>
    <cellStyle name="Currency 4 2 3 2 2 4 3 2" xfId="56096"/>
    <cellStyle name="Currency 4 2 3 2 2 4 4" xfId="56097"/>
    <cellStyle name="Currency 4 2 3 2 2 4 5" xfId="56098"/>
    <cellStyle name="Currency 4 2 3 2 2 5" xfId="56099"/>
    <cellStyle name="Currency 4 2 3 2 2 5 2" xfId="56100"/>
    <cellStyle name="Currency 4 2 3 2 2 5 3" xfId="56101"/>
    <cellStyle name="Currency 4 2 3 2 2 6" xfId="56102"/>
    <cellStyle name="Currency 4 2 3 2 2 6 2" xfId="56103"/>
    <cellStyle name="Currency 4 2 3 2 2 6 3" xfId="56104"/>
    <cellStyle name="Currency 4 2 3 2 2 7" xfId="56105"/>
    <cellStyle name="Currency 4 2 3 2 2 7 2" xfId="56106"/>
    <cellStyle name="Currency 4 2 3 2 2 8" xfId="56107"/>
    <cellStyle name="Currency 4 2 3 2 2 9" xfId="56108"/>
    <cellStyle name="Currency 4 2 3 2 3" xfId="56109"/>
    <cellStyle name="Currency 4 2 3 2 3 2" xfId="56110"/>
    <cellStyle name="Currency 4 2 3 2 3 2 2" xfId="56111"/>
    <cellStyle name="Currency 4 2 3 2 3 2 3" xfId="56112"/>
    <cellStyle name="Currency 4 2 3 2 3 3" xfId="56113"/>
    <cellStyle name="Currency 4 2 3 2 3 3 2" xfId="56114"/>
    <cellStyle name="Currency 4 2 3 2 3 3 3" xfId="56115"/>
    <cellStyle name="Currency 4 2 3 2 3 4" xfId="56116"/>
    <cellStyle name="Currency 4 2 3 2 3 4 2" xfId="56117"/>
    <cellStyle name="Currency 4 2 3 2 3 5" xfId="56118"/>
    <cellStyle name="Currency 4 2 3 2 3 6" xfId="56119"/>
    <cellStyle name="Currency 4 2 3 2 4" xfId="56120"/>
    <cellStyle name="Currency 4 2 3 2 4 2" xfId="56121"/>
    <cellStyle name="Currency 4 2 3 2 4 2 2" xfId="56122"/>
    <cellStyle name="Currency 4 2 3 2 4 2 3" xfId="56123"/>
    <cellStyle name="Currency 4 2 3 2 4 3" xfId="56124"/>
    <cellStyle name="Currency 4 2 3 2 4 3 2" xfId="56125"/>
    <cellStyle name="Currency 4 2 3 2 4 3 3" xfId="56126"/>
    <cellStyle name="Currency 4 2 3 2 4 4" xfId="56127"/>
    <cellStyle name="Currency 4 2 3 2 4 4 2" xfId="56128"/>
    <cellStyle name="Currency 4 2 3 2 4 5" xfId="56129"/>
    <cellStyle name="Currency 4 2 3 2 4 6" xfId="56130"/>
    <cellStyle name="Currency 4 2 3 2 5" xfId="56131"/>
    <cellStyle name="Currency 4 2 3 2 5 2" xfId="56132"/>
    <cellStyle name="Currency 4 2 3 2 5 2 2" xfId="56133"/>
    <cellStyle name="Currency 4 2 3 2 5 2 3" xfId="56134"/>
    <cellStyle name="Currency 4 2 3 2 5 3" xfId="56135"/>
    <cellStyle name="Currency 4 2 3 2 5 3 2" xfId="56136"/>
    <cellStyle name="Currency 4 2 3 2 5 4" xfId="56137"/>
    <cellStyle name="Currency 4 2 3 2 5 5" xfId="56138"/>
    <cellStyle name="Currency 4 2 3 2 6" xfId="56139"/>
    <cellStyle name="Currency 4 2 3 2 6 2" xfId="56140"/>
    <cellStyle name="Currency 4 2 3 2 6 3" xfId="56141"/>
    <cellStyle name="Currency 4 2 3 2 7" xfId="56142"/>
    <cellStyle name="Currency 4 2 3 2 7 2" xfId="56143"/>
    <cellStyle name="Currency 4 2 3 2 7 3" xfId="56144"/>
    <cellStyle name="Currency 4 2 3 2 8" xfId="56145"/>
    <cellStyle name="Currency 4 2 3 2 8 2" xfId="56146"/>
    <cellStyle name="Currency 4 2 3 2 9" xfId="56147"/>
    <cellStyle name="Currency 4 2 3 3" xfId="10225"/>
    <cellStyle name="Currency 4 2 3 3 2" xfId="56148"/>
    <cellStyle name="Currency 4 2 3 3 2 2" xfId="56149"/>
    <cellStyle name="Currency 4 2 3 3 2 2 2" xfId="56150"/>
    <cellStyle name="Currency 4 2 3 3 2 2 3" xfId="56151"/>
    <cellStyle name="Currency 4 2 3 3 2 3" xfId="56152"/>
    <cellStyle name="Currency 4 2 3 3 2 3 2" xfId="56153"/>
    <cellStyle name="Currency 4 2 3 3 2 3 3" xfId="56154"/>
    <cellStyle name="Currency 4 2 3 3 2 4" xfId="56155"/>
    <cellStyle name="Currency 4 2 3 3 2 4 2" xfId="56156"/>
    <cellStyle name="Currency 4 2 3 3 2 5" xfId="56157"/>
    <cellStyle name="Currency 4 2 3 3 2 6" xfId="56158"/>
    <cellStyle name="Currency 4 2 3 3 3" xfId="56159"/>
    <cellStyle name="Currency 4 2 3 3 3 2" xfId="56160"/>
    <cellStyle name="Currency 4 2 3 3 3 2 2" xfId="56161"/>
    <cellStyle name="Currency 4 2 3 3 3 2 3" xfId="56162"/>
    <cellStyle name="Currency 4 2 3 3 3 3" xfId="56163"/>
    <cellStyle name="Currency 4 2 3 3 3 3 2" xfId="56164"/>
    <cellStyle name="Currency 4 2 3 3 3 3 3" xfId="56165"/>
    <cellStyle name="Currency 4 2 3 3 3 4" xfId="56166"/>
    <cellStyle name="Currency 4 2 3 3 3 4 2" xfId="56167"/>
    <cellStyle name="Currency 4 2 3 3 3 5" xfId="56168"/>
    <cellStyle name="Currency 4 2 3 3 3 6" xfId="56169"/>
    <cellStyle name="Currency 4 2 3 3 4" xfId="56170"/>
    <cellStyle name="Currency 4 2 3 3 4 2" xfId="56171"/>
    <cellStyle name="Currency 4 2 3 3 4 2 2" xfId="56172"/>
    <cellStyle name="Currency 4 2 3 3 4 2 3" xfId="56173"/>
    <cellStyle name="Currency 4 2 3 3 4 3" xfId="56174"/>
    <cellStyle name="Currency 4 2 3 3 4 3 2" xfId="56175"/>
    <cellStyle name="Currency 4 2 3 3 4 4" xfId="56176"/>
    <cellStyle name="Currency 4 2 3 3 4 5" xfId="56177"/>
    <cellStyle name="Currency 4 2 3 3 5" xfId="56178"/>
    <cellStyle name="Currency 4 2 3 3 5 2" xfId="56179"/>
    <cellStyle name="Currency 4 2 3 3 5 3" xfId="56180"/>
    <cellStyle name="Currency 4 2 3 3 6" xfId="56181"/>
    <cellStyle name="Currency 4 2 3 3 6 2" xfId="56182"/>
    <cellStyle name="Currency 4 2 3 3 6 3" xfId="56183"/>
    <cellStyle name="Currency 4 2 3 3 7" xfId="56184"/>
    <cellStyle name="Currency 4 2 3 3 7 2" xfId="56185"/>
    <cellStyle name="Currency 4 2 3 3 8" xfId="56186"/>
    <cellStyle name="Currency 4 2 3 3 9" xfId="56187"/>
    <cellStyle name="Currency 4 2 3 4" xfId="10226"/>
    <cellStyle name="Currency 4 2 3 4 2" xfId="56188"/>
    <cellStyle name="Currency 4 2 3 4 2 2" xfId="56189"/>
    <cellStyle name="Currency 4 2 3 4 2 2 2" xfId="56190"/>
    <cellStyle name="Currency 4 2 3 4 2 2 3" xfId="56191"/>
    <cellStyle name="Currency 4 2 3 4 2 3" xfId="56192"/>
    <cellStyle name="Currency 4 2 3 4 2 3 2" xfId="56193"/>
    <cellStyle name="Currency 4 2 3 4 2 3 3" xfId="56194"/>
    <cellStyle name="Currency 4 2 3 4 2 4" xfId="56195"/>
    <cellStyle name="Currency 4 2 3 4 2 4 2" xfId="56196"/>
    <cellStyle name="Currency 4 2 3 4 2 5" xfId="56197"/>
    <cellStyle name="Currency 4 2 3 4 2 6" xfId="56198"/>
    <cellStyle name="Currency 4 2 3 4 3" xfId="56199"/>
    <cellStyle name="Currency 4 2 3 4 3 2" xfId="56200"/>
    <cellStyle name="Currency 4 2 3 4 3 2 2" xfId="56201"/>
    <cellStyle name="Currency 4 2 3 4 3 2 3" xfId="56202"/>
    <cellStyle name="Currency 4 2 3 4 3 3" xfId="56203"/>
    <cellStyle name="Currency 4 2 3 4 3 3 2" xfId="56204"/>
    <cellStyle name="Currency 4 2 3 4 3 3 3" xfId="56205"/>
    <cellStyle name="Currency 4 2 3 4 3 4" xfId="56206"/>
    <cellStyle name="Currency 4 2 3 4 3 4 2" xfId="56207"/>
    <cellStyle name="Currency 4 2 3 4 3 5" xfId="56208"/>
    <cellStyle name="Currency 4 2 3 4 3 6" xfId="56209"/>
    <cellStyle name="Currency 4 2 3 4 4" xfId="56210"/>
    <cellStyle name="Currency 4 2 3 4 4 2" xfId="56211"/>
    <cellStyle name="Currency 4 2 3 4 4 2 2" xfId="56212"/>
    <cellStyle name="Currency 4 2 3 4 4 2 3" xfId="56213"/>
    <cellStyle name="Currency 4 2 3 4 4 3" xfId="56214"/>
    <cellStyle name="Currency 4 2 3 4 4 3 2" xfId="56215"/>
    <cellStyle name="Currency 4 2 3 4 4 4" xfId="56216"/>
    <cellStyle name="Currency 4 2 3 4 4 5" xfId="56217"/>
    <cellStyle name="Currency 4 2 3 4 5" xfId="56218"/>
    <cellStyle name="Currency 4 2 3 4 5 2" xfId="56219"/>
    <cellStyle name="Currency 4 2 3 4 5 3" xfId="56220"/>
    <cellStyle name="Currency 4 2 3 4 6" xfId="56221"/>
    <cellStyle name="Currency 4 2 3 4 6 2" xfId="56222"/>
    <cellStyle name="Currency 4 2 3 4 6 3" xfId="56223"/>
    <cellStyle name="Currency 4 2 3 4 7" xfId="56224"/>
    <cellStyle name="Currency 4 2 3 4 7 2" xfId="56225"/>
    <cellStyle name="Currency 4 2 3 4 8" xfId="56226"/>
    <cellStyle name="Currency 4 2 3 4 9" xfId="56227"/>
    <cellStyle name="Currency 4 2 3 5" xfId="56228"/>
    <cellStyle name="Currency 4 2 3 5 2" xfId="56229"/>
    <cellStyle name="Currency 4 2 3 5 2 2" xfId="56230"/>
    <cellStyle name="Currency 4 2 3 5 2 3" xfId="56231"/>
    <cellStyle name="Currency 4 2 3 5 3" xfId="56232"/>
    <cellStyle name="Currency 4 2 3 5 3 2" xfId="56233"/>
    <cellStyle name="Currency 4 2 3 5 3 3" xfId="56234"/>
    <cellStyle name="Currency 4 2 3 5 4" xfId="56235"/>
    <cellStyle name="Currency 4 2 3 5 4 2" xfId="56236"/>
    <cellStyle name="Currency 4 2 3 5 5" xfId="56237"/>
    <cellStyle name="Currency 4 2 3 5 6" xfId="56238"/>
    <cellStyle name="Currency 4 2 3 6" xfId="56239"/>
    <cellStyle name="Currency 4 2 3 6 2" xfId="56240"/>
    <cellStyle name="Currency 4 2 3 6 2 2" xfId="56241"/>
    <cellStyle name="Currency 4 2 3 6 2 3" xfId="56242"/>
    <cellStyle name="Currency 4 2 3 6 3" xfId="56243"/>
    <cellStyle name="Currency 4 2 3 6 3 2" xfId="56244"/>
    <cellStyle name="Currency 4 2 3 6 3 3" xfId="56245"/>
    <cellStyle name="Currency 4 2 3 6 4" xfId="56246"/>
    <cellStyle name="Currency 4 2 3 6 4 2" xfId="56247"/>
    <cellStyle name="Currency 4 2 3 6 5" xfId="56248"/>
    <cellStyle name="Currency 4 2 3 6 6" xfId="56249"/>
    <cellStyle name="Currency 4 2 3 7" xfId="56250"/>
    <cellStyle name="Currency 4 2 3 7 2" xfId="56251"/>
    <cellStyle name="Currency 4 2 3 7 2 2" xfId="56252"/>
    <cellStyle name="Currency 4 2 3 7 2 3" xfId="56253"/>
    <cellStyle name="Currency 4 2 3 7 3" xfId="56254"/>
    <cellStyle name="Currency 4 2 3 7 3 2" xfId="56255"/>
    <cellStyle name="Currency 4 2 3 7 4" xfId="56256"/>
    <cellStyle name="Currency 4 2 3 7 5" xfId="56257"/>
    <cellStyle name="Currency 4 2 3 8" xfId="56258"/>
    <cellStyle name="Currency 4 2 3 8 2" xfId="56259"/>
    <cellStyle name="Currency 4 2 3 8 3" xfId="56260"/>
    <cellStyle name="Currency 4 2 3 9" xfId="56261"/>
    <cellStyle name="Currency 4 2 3 9 2" xfId="56262"/>
    <cellStyle name="Currency 4 2 3 9 3" xfId="56263"/>
    <cellStyle name="Currency 4 2 4" xfId="10227"/>
    <cellStyle name="Currency 4 2 4 10" xfId="56264"/>
    <cellStyle name="Currency 4 2 4 2" xfId="10228"/>
    <cellStyle name="Currency 4 2 4 2 2" xfId="56265"/>
    <cellStyle name="Currency 4 2 4 2 2 2" xfId="56266"/>
    <cellStyle name="Currency 4 2 4 2 2 2 2" xfId="56267"/>
    <cellStyle name="Currency 4 2 4 2 2 2 3" xfId="56268"/>
    <cellStyle name="Currency 4 2 4 2 2 3" xfId="56269"/>
    <cellStyle name="Currency 4 2 4 2 2 3 2" xfId="56270"/>
    <cellStyle name="Currency 4 2 4 2 2 3 3" xfId="56271"/>
    <cellStyle name="Currency 4 2 4 2 2 4" xfId="56272"/>
    <cellStyle name="Currency 4 2 4 2 2 4 2" xfId="56273"/>
    <cellStyle name="Currency 4 2 4 2 2 5" xfId="56274"/>
    <cellStyle name="Currency 4 2 4 2 2 6" xfId="56275"/>
    <cellStyle name="Currency 4 2 4 2 3" xfId="56276"/>
    <cellStyle name="Currency 4 2 4 2 3 2" xfId="56277"/>
    <cellStyle name="Currency 4 2 4 2 3 2 2" xfId="56278"/>
    <cellStyle name="Currency 4 2 4 2 3 2 3" xfId="56279"/>
    <cellStyle name="Currency 4 2 4 2 3 3" xfId="56280"/>
    <cellStyle name="Currency 4 2 4 2 3 3 2" xfId="56281"/>
    <cellStyle name="Currency 4 2 4 2 3 3 3" xfId="56282"/>
    <cellStyle name="Currency 4 2 4 2 3 4" xfId="56283"/>
    <cellStyle name="Currency 4 2 4 2 3 4 2" xfId="56284"/>
    <cellStyle name="Currency 4 2 4 2 3 5" xfId="56285"/>
    <cellStyle name="Currency 4 2 4 2 3 6" xfId="56286"/>
    <cellStyle name="Currency 4 2 4 2 4" xfId="56287"/>
    <cellStyle name="Currency 4 2 4 2 4 2" xfId="56288"/>
    <cellStyle name="Currency 4 2 4 2 4 2 2" xfId="56289"/>
    <cellStyle name="Currency 4 2 4 2 4 2 3" xfId="56290"/>
    <cellStyle name="Currency 4 2 4 2 4 3" xfId="56291"/>
    <cellStyle name="Currency 4 2 4 2 4 3 2" xfId="56292"/>
    <cellStyle name="Currency 4 2 4 2 4 4" xfId="56293"/>
    <cellStyle name="Currency 4 2 4 2 4 5" xfId="56294"/>
    <cellStyle name="Currency 4 2 4 2 5" xfId="56295"/>
    <cellStyle name="Currency 4 2 4 2 5 2" xfId="56296"/>
    <cellStyle name="Currency 4 2 4 2 5 3" xfId="56297"/>
    <cellStyle name="Currency 4 2 4 2 6" xfId="56298"/>
    <cellStyle name="Currency 4 2 4 2 6 2" xfId="56299"/>
    <cellStyle name="Currency 4 2 4 2 6 3" xfId="56300"/>
    <cellStyle name="Currency 4 2 4 2 7" xfId="56301"/>
    <cellStyle name="Currency 4 2 4 2 7 2" xfId="56302"/>
    <cellStyle name="Currency 4 2 4 2 8" xfId="56303"/>
    <cellStyle name="Currency 4 2 4 2 9" xfId="56304"/>
    <cellStyle name="Currency 4 2 4 3" xfId="10229"/>
    <cellStyle name="Currency 4 2 4 3 2" xfId="56305"/>
    <cellStyle name="Currency 4 2 4 3 2 2" xfId="56306"/>
    <cellStyle name="Currency 4 2 4 3 2 3" xfId="56307"/>
    <cellStyle name="Currency 4 2 4 3 3" xfId="56308"/>
    <cellStyle name="Currency 4 2 4 3 3 2" xfId="56309"/>
    <cellStyle name="Currency 4 2 4 3 3 3" xfId="56310"/>
    <cellStyle name="Currency 4 2 4 3 4" xfId="56311"/>
    <cellStyle name="Currency 4 2 4 3 4 2" xfId="56312"/>
    <cellStyle name="Currency 4 2 4 3 5" xfId="56313"/>
    <cellStyle name="Currency 4 2 4 3 6" xfId="56314"/>
    <cellStyle name="Currency 4 2 4 4" xfId="10230"/>
    <cellStyle name="Currency 4 2 4 4 2" xfId="56315"/>
    <cellStyle name="Currency 4 2 4 4 2 2" xfId="56316"/>
    <cellStyle name="Currency 4 2 4 4 2 3" xfId="56317"/>
    <cellStyle name="Currency 4 2 4 4 3" xfId="56318"/>
    <cellStyle name="Currency 4 2 4 4 3 2" xfId="56319"/>
    <cellStyle name="Currency 4 2 4 4 3 3" xfId="56320"/>
    <cellStyle name="Currency 4 2 4 4 4" xfId="56321"/>
    <cellStyle name="Currency 4 2 4 4 4 2" xfId="56322"/>
    <cellStyle name="Currency 4 2 4 4 5" xfId="56323"/>
    <cellStyle name="Currency 4 2 4 4 6" xfId="56324"/>
    <cellStyle name="Currency 4 2 4 5" xfId="56325"/>
    <cellStyle name="Currency 4 2 4 5 2" xfId="56326"/>
    <cellStyle name="Currency 4 2 4 5 2 2" xfId="56327"/>
    <cellStyle name="Currency 4 2 4 5 2 3" xfId="56328"/>
    <cellStyle name="Currency 4 2 4 5 3" xfId="56329"/>
    <cellStyle name="Currency 4 2 4 5 3 2" xfId="56330"/>
    <cellStyle name="Currency 4 2 4 5 4" xfId="56331"/>
    <cellStyle name="Currency 4 2 4 5 5" xfId="56332"/>
    <cellStyle name="Currency 4 2 4 6" xfId="56333"/>
    <cellStyle name="Currency 4 2 4 6 2" xfId="56334"/>
    <cellStyle name="Currency 4 2 4 6 3" xfId="56335"/>
    <cellStyle name="Currency 4 2 4 7" xfId="56336"/>
    <cellStyle name="Currency 4 2 4 7 2" xfId="56337"/>
    <cellStyle name="Currency 4 2 4 7 3" xfId="56338"/>
    <cellStyle name="Currency 4 2 4 8" xfId="56339"/>
    <cellStyle name="Currency 4 2 4 8 2" xfId="56340"/>
    <cellStyle name="Currency 4 2 4 9" xfId="56341"/>
    <cellStyle name="Currency 4 2 5" xfId="10231"/>
    <cellStyle name="Currency 4 2 5 2" xfId="56342"/>
    <cellStyle name="Currency 4 2 5 2 2" xfId="56343"/>
    <cellStyle name="Currency 4 2 5 2 2 2" xfId="56344"/>
    <cellStyle name="Currency 4 2 5 2 2 3" xfId="56345"/>
    <cellStyle name="Currency 4 2 5 2 3" xfId="56346"/>
    <cellStyle name="Currency 4 2 5 2 3 2" xfId="56347"/>
    <cellStyle name="Currency 4 2 5 2 3 3" xfId="56348"/>
    <cellStyle name="Currency 4 2 5 2 4" xfId="56349"/>
    <cellStyle name="Currency 4 2 5 2 4 2" xfId="56350"/>
    <cellStyle name="Currency 4 2 5 2 5" xfId="56351"/>
    <cellStyle name="Currency 4 2 5 2 6" xfId="56352"/>
    <cellStyle name="Currency 4 2 5 3" xfId="56353"/>
    <cellStyle name="Currency 4 2 5 3 2" xfId="56354"/>
    <cellStyle name="Currency 4 2 5 3 2 2" xfId="56355"/>
    <cellStyle name="Currency 4 2 5 3 2 3" xfId="56356"/>
    <cellStyle name="Currency 4 2 5 3 3" xfId="56357"/>
    <cellStyle name="Currency 4 2 5 3 3 2" xfId="56358"/>
    <cellStyle name="Currency 4 2 5 3 3 3" xfId="56359"/>
    <cellStyle name="Currency 4 2 5 3 4" xfId="56360"/>
    <cellStyle name="Currency 4 2 5 3 4 2" xfId="56361"/>
    <cellStyle name="Currency 4 2 5 3 5" xfId="56362"/>
    <cellStyle name="Currency 4 2 5 3 6" xfId="56363"/>
    <cellStyle name="Currency 4 2 5 4" xfId="56364"/>
    <cellStyle name="Currency 4 2 5 4 2" xfId="56365"/>
    <cellStyle name="Currency 4 2 5 4 2 2" xfId="56366"/>
    <cellStyle name="Currency 4 2 5 4 2 3" xfId="56367"/>
    <cellStyle name="Currency 4 2 5 4 3" xfId="56368"/>
    <cellStyle name="Currency 4 2 5 4 3 2" xfId="56369"/>
    <cellStyle name="Currency 4 2 5 4 4" xfId="56370"/>
    <cellStyle name="Currency 4 2 5 4 5" xfId="56371"/>
    <cellStyle name="Currency 4 2 5 5" xfId="56372"/>
    <cellStyle name="Currency 4 2 5 5 2" xfId="56373"/>
    <cellStyle name="Currency 4 2 5 5 3" xfId="56374"/>
    <cellStyle name="Currency 4 2 5 6" xfId="56375"/>
    <cellStyle name="Currency 4 2 5 6 2" xfId="56376"/>
    <cellStyle name="Currency 4 2 5 6 3" xfId="56377"/>
    <cellStyle name="Currency 4 2 5 7" xfId="56378"/>
    <cellStyle name="Currency 4 2 5 7 2" xfId="56379"/>
    <cellStyle name="Currency 4 2 5 8" xfId="56380"/>
    <cellStyle name="Currency 4 2 5 9" xfId="56381"/>
    <cellStyle name="Currency 4 2 6" xfId="13829"/>
    <cellStyle name="Currency 4 2 6 2" xfId="56382"/>
    <cellStyle name="Currency 4 2 6 2 2" xfId="56383"/>
    <cellStyle name="Currency 4 2 6 2 2 2" xfId="56384"/>
    <cellStyle name="Currency 4 2 6 2 2 3" xfId="56385"/>
    <cellStyle name="Currency 4 2 6 2 3" xfId="56386"/>
    <cellStyle name="Currency 4 2 6 2 3 2" xfId="56387"/>
    <cellStyle name="Currency 4 2 6 2 3 3" xfId="56388"/>
    <cellStyle name="Currency 4 2 6 2 4" xfId="56389"/>
    <cellStyle name="Currency 4 2 6 2 4 2" xfId="56390"/>
    <cellStyle name="Currency 4 2 6 2 5" xfId="56391"/>
    <cellStyle name="Currency 4 2 6 2 6" xfId="56392"/>
    <cellStyle name="Currency 4 2 6 3" xfId="56393"/>
    <cellStyle name="Currency 4 2 6 3 2" xfId="56394"/>
    <cellStyle name="Currency 4 2 6 3 2 2" xfId="56395"/>
    <cellStyle name="Currency 4 2 6 3 2 3" xfId="56396"/>
    <cellStyle name="Currency 4 2 6 3 3" xfId="56397"/>
    <cellStyle name="Currency 4 2 6 3 3 2" xfId="56398"/>
    <cellStyle name="Currency 4 2 6 3 3 3" xfId="56399"/>
    <cellStyle name="Currency 4 2 6 3 4" xfId="56400"/>
    <cellStyle name="Currency 4 2 6 3 4 2" xfId="56401"/>
    <cellStyle name="Currency 4 2 6 3 5" xfId="56402"/>
    <cellStyle name="Currency 4 2 6 3 6" xfId="56403"/>
    <cellStyle name="Currency 4 2 6 4" xfId="56404"/>
    <cellStyle name="Currency 4 2 6 4 2" xfId="56405"/>
    <cellStyle name="Currency 4 2 6 4 2 2" xfId="56406"/>
    <cellStyle name="Currency 4 2 6 4 2 3" xfId="56407"/>
    <cellStyle name="Currency 4 2 6 4 3" xfId="56408"/>
    <cellStyle name="Currency 4 2 6 4 3 2" xfId="56409"/>
    <cellStyle name="Currency 4 2 6 4 4" xfId="56410"/>
    <cellStyle name="Currency 4 2 6 4 5" xfId="56411"/>
    <cellStyle name="Currency 4 2 6 5" xfId="56412"/>
    <cellStyle name="Currency 4 2 6 5 2" xfId="56413"/>
    <cellStyle name="Currency 4 2 6 5 3" xfId="56414"/>
    <cellStyle name="Currency 4 2 6 6" xfId="56415"/>
    <cellStyle name="Currency 4 2 6 6 2" xfId="56416"/>
    <cellStyle name="Currency 4 2 6 6 3" xfId="56417"/>
    <cellStyle name="Currency 4 2 6 7" xfId="56418"/>
    <cellStyle name="Currency 4 2 6 7 2" xfId="56419"/>
    <cellStyle name="Currency 4 2 6 8" xfId="56420"/>
    <cellStyle name="Currency 4 2 6 9" xfId="56421"/>
    <cellStyle name="Currency 4 2 7" xfId="56422"/>
    <cellStyle name="Currency 4 2 7 2" xfId="56423"/>
    <cellStyle name="Currency 4 2 7 2 2" xfId="56424"/>
    <cellStyle name="Currency 4 2 7 2 3" xfId="56425"/>
    <cellStyle name="Currency 4 2 7 3" xfId="56426"/>
    <cellStyle name="Currency 4 2 7 3 2" xfId="56427"/>
    <cellStyle name="Currency 4 2 7 3 3" xfId="56428"/>
    <cellStyle name="Currency 4 2 7 4" xfId="56429"/>
    <cellStyle name="Currency 4 2 7 4 2" xfId="56430"/>
    <cellStyle name="Currency 4 2 7 5" xfId="56431"/>
    <cellStyle name="Currency 4 2 7 6" xfId="56432"/>
    <cellStyle name="Currency 4 2 8" xfId="56433"/>
    <cellStyle name="Currency 4 2 8 2" xfId="56434"/>
    <cellStyle name="Currency 4 2 8 2 2" xfId="56435"/>
    <cellStyle name="Currency 4 2 8 2 3" xfId="56436"/>
    <cellStyle name="Currency 4 2 8 3" xfId="56437"/>
    <cellStyle name="Currency 4 2 8 3 2" xfId="56438"/>
    <cellStyle name="Currency 4 2 8 3 3" xfId="56439"/>
    <cellStyle name="Currency 4 2 8 4" xfId="56440"/>
    <cellStyle name="Currency 4 2 8 4 2" xfId="56441"/>
    <cellStyle name="Currency 4 2 8 5" xfId="56442"/>
    <cellStyle name="Currency 4 2 8 6" xfId="56443"/>
    <cellStyle name="Currency 4 2 9" xfId="56444"/>
    <cellStyle name="Currency 4 2 9 2" xfId="56445"/>
    <cellStyle name="Currency 4 2 9 2 2" xfId="56446"/>
    <cellStyle name="Currency 4 2 9 2 3" xfId="56447"/>
    <cellStyle name="Currency 4 2 9 3" xfId="56448"/>
    <cellStyle name="Currency 4 2 9 3 2" xfId="56449"/>
    <cellStyle name="Currency 4 2 9 4" xfId="56450"/>
    <cellStyle name="Currency 4 2 9 5" xfId="56451"/>
    <cellStyle name="Currency 4 3" xfId="4104"/>
    <cellStyle name="Currency 4 3 10" xfId="56452"/>
    <cellStyle name="Currency 4 3 10 2" xfId="56453"/>
    <cellStyle name="Currency 4 3 10 3" xfId="56454"/>
    <cellStyle name="Currency 4 3 11" xfId="56455"/>
    <cellStyle name="Currency 4 3 11 2" xfId="56456"/>
    <cellStyle name="Currency 4 3 12" xfId="56457"/>
    <cellStyle name="Currency 4 3 13" xfId="56458"/>
    <cellStyle name="Currency 4 3 14" xfId="56459"/>
    <cellStyle name="Currency 4 3 2" xfId="10232"/>
    <cellStyle name="Currency 4 3 2 10" xfId="56460"/>
    <cellStyle name="Currency 4 3 2 10 2" xfId="56461"/>
    <cellStyle name="Currency 4 3 2 11" xfId="56462"/>
    <cellStyle name="Currency 4 3 2 12" xfId="56463"/>
    <cellStyle name="Currency 4 3 2 2" xfId="10233"/>
    <cellStyle name="Currency 4 3 2 2 10" xfId="56464"/>
    <cellStyle name="Currency 4 3 2 2 2" xfId="56465"/>
    <cellStyle name="Currency 4 3 2 2 2 2" xfId="56466"/>
    <cellStyle name="Currency 4 3 2 2 2 2 2" xfId="56467"/>
    <cellStyle name="Currency 4 3 2 2 2 2 2 2" xfId="56468"/>
    <cellStyle name="Currency 4 3 2 2 2 2 2 3" xfId="56469"/>
    <cellStyle name="Currency 4 3 2 2 2 2 3" xfId="56470"/>
    <cellStyle name="Currency 4 3 2 2 2 2 3 2" xfId="56471"/>
    <cellStyle name="Currency 4 3 2 2 2 2 3 3" xfId="56472"/>
    <cellStyle name="Currency 4 3 2 2 2 2 4" xfId="56473"/>
    <cellStyle name="Currency 4 3 2 2 2 2 4 2" xfId="56474"/>
    <cellStyle name="Currency 4 3 2 2 2 2 5" xfId="56475"/>
    <cellStyle name="Currency 4 3 2 2 2 2 6" xfId="56476"/>
    <cellStyle name="Currency 4 3 2 2 2 3" xfId="56477"/>
    <cellStyle name="Currency 4 3 2 2 2 3 2" xfId="56478"/>
    <cellStyle name="Currency 4 3 2 2 2 3 2 2" xfId="56479"/>
    <cellStyle name="Currency 4 3 2 2 2 3 2 3" xfId="56480"/>
    <cellStyle name="Currency 4 3 2 2 2 3 3" xfId="56481"/>
    <cellStyle name="Currency 4 3 2 2 2 3 3 2" xfId="56482"/>
    <cellStyle name="Currency 4 3 2 2 2 3 3 3" xfId="56483"/>
    <cellStyle name="Currency 4 3 2 2 2 3 4" xfId="56484"/>
    <cellStyle name="Currency 4 3 2 2 2 3 4 2" xfId="56485"/>
    <cellStyle name="Currency 4 3 2 2 2 3 5" xfId="56486"/>
    <cellStyle name="Currency 4 3 2 2 2 3 6" xfId="56487"/>
    <cellStyle name="Currency 4 3 2 2 2 4" xfId="56488"/>
    <cellStyle name="Currency 4 3 2 2 2 4 2" xfId="56489"/>
    <cellStyle name="Currency 4 3 2 2 2 4 2 2" xfId="56490"/>
    <cellStyle name="Currency 4 3 2 2 2 4 2 3" xfId="56491"/>
    <cellStyle name="Currency 4 3 2 2 2 4 3" xfId="56492"/>
    <cellStyle name="Currency 4 3 2 2 2 4 3 2" xfId="56493"/>
    <cellStyle name="Currency 4 3 2 2 2 4 4" xfId="56494"/>
    <cellStyle name="Currency 4 3 2 2 2 4 5" xfId="56495"/>
    <cellStyle name="Currency 4 3 2 2 2 5" xfId="56496"/>
    <cellStyle name="Currency 4 3 2 2 2 5 2" xfId="56497"/>
    <cellStyle name="Currency 4 3 2 2 2 5 3" xfId="56498"/>
    <cellStyle name="Currency 4 3 2 2 2 6" xfId="56499"/>
    <cellStyle name="Currency 4 3 2 2 2 6 2" xfId="56500"/>
    <cellStyle name="Currency 4 3 2 2 2 6 3" xfId="56501"/>
    <cellStyle name="Currency 4 3 2 2 2 7" xfId="56502"/>
    <cellStyle name="Currency 4 3 2 2 2 7 2" xfId="56503"/>
    <cellStyle name="Currency 4 3 2 2 2 8" xfId="56504"/>
    <cellStyle name="Currency 4 3 2 2 2 9" xfId="56505"/>
    <cellStyle name="Currency 4 3 2 2 3" xfId="56506"/>
    <cellStyle name="Currency 4 3 2 2 3 2" xfId="56507"/>
    <cellStyle name="Currency 4 3 2 2 3 2 2" xfId="56508"/>
    <cellStyle name="Currency 4 3 2 2 3 2 3" xfId="56509"/>
    <cellStyle name="Currency 4 3 2 2 3 3" xfId="56510"/>
    <cellStyle name="Currency 4 3 2 2 3 3 2" xfId="56511"/>
    <cellStyle name="Currency 4 3 2 2 3 3 3" xfId="56512"/>
    <cellStyle name="Currency 4 3 2 2 3 4" xfId="56513"/>
    <cellStyle name="Currency 4 3 2 2 3 4 2" xfId="56514"/>
    <cellStyle name="Currency 4 3 2 2 3 5" xfId="56515"/>
    <cellStyle name="Currency 4 3 2 2 3 6" xfId="56516"/>
    <cellStyle name="Currency 4 3 2 2 4" xfId="56517"/>
    <cellStyle name="Currency 4 3 2 2 4 2" xfId="56518"/>
    <cellStyle name="Currency 4 3 2 2 4 2 2" xfId="56519"/>
    <cellStyle name="Currency 4 3 2 2 4 2 3" xfId="56520"/>
    <cellStyle name="Currency 4 3 2 2 4 3" xfId="56521"/>
    <cellStyle name="Currency 4 3 2 2 4 3 2" xfId="56522"/>
    <cellStyle name="Currency 4 3 2 2 4 3 3" xfId="56523"/>
    <cellStyle name="Currency 4 3 2 2 4 4" xfId="56524"/>
    <cellStyle name="Currency 4 3 2 2 4 4 2" xfId="56525"/>
    <cellStyle name="Currency 4 3 2 2 4 5" xfId="56526"/>
    <cellStyle name="Currency 4 3 2 2 4 6" xfId="56527"/>
    <cellStyle name="Currency 4 3 2 2 5" xfId="56528"/>
    <cellStyle name="Currency 4 3 2 2 5 2" xfId="56529"/>
    <cellStyle name="Currency 4 3 2 2 5 2 2" xfId="56530"/>
    <cellStyle name="Currency 4 3 2 2 5 2 3" xfId="56531"/>
    <cellStyle name="Currency 4 3 2 2 5 3" xfId="56532"/>
    <cellStyle name="Currency 4 3 2 2 5 3 2" xfId="56533"/>
    <cellStyle name="Currency 4 3 2 2 5 4" xfId="56534"/>
    <cellStyle name="Currency 4 3 2 2 5 5" xfId="56535"/>
    <cellStyle name="Currency 4 3 2 2 6" xfId="56536"/>
    <cellStyle name="Currency 4 3 2 2 6 2" xfId="56537"/>
    <cellStyle name="Currency 4 3 2 2 6 3" xfId="56538"/>
    <cellStyle name="Currency 4 3 2 2 7" xfId="56539"/>
    <cellStyle name="Currency 4 3 2 2 7 2" xfId="56540"/>
    <cellStyle name="Currency 4 3 2 2 7 3" xfId="56541"/>
    <cellStyle name="Currency 4 3 2 2 8" xfId="56542"/>
    <cellStyle name="Currency 4 3 2 2 8 2" xfId="56543"/>
    <cellStyle name="Currency 4 3 2 2 9" xfId="56544"/>
    <cellStyle name="Currency 4 3 2 3" xfId="56545"/>
    <cellStyle name="Currency 4 3 2 3 2" xfId="56546"/>
    <cellStyle name="Currency 4 3 2 3 2 2" xfId="56547"/>
    <cellStyle name="Currency 4 3 2 3 2 2 2" xfId="56548"/>
    <cellStyle name="Currency 4 3 2 3 2 2 3" xfId="56549"/>
    <cellStyle name="Currency 4 3 2 3 2 3" xfId="56550"/>
    <cellStyle name="Currency 4 3 2 3 2 3 2" xfId="56551"/>
    <cellStyle name="Currency 4 3 2 3 2 3 3" xfId="56552"/>
    <cellStyle name="Currency 4 3 2 3 2 4" xfId="56553"/>
    <cellStyle name="Currency 4 3 2 3 2 4 2" xfId="56554"/>
    <cellStyle name="Currency 4 3 2 3 2 5" xfId="56555"/>
    <cellStyle name="Currency 4 3 2 3 2 6" xfId="56556"/>
    <cellStyle name="Currency 4 3 2 3 3" xfId="56557"/>
    <cellStyle name="Currency 4 3 2 3 3 2" xfId="56558"/>
    <cellStyle name="Currency 4 3 2 3 3 2 2" xfId="56559"/>
    <cellStyle name="Currency 4 3 2 3 3 2 3" xfId="56560"/>
    <cellStyle name="Currency 4 3 2 3 3 3" xfId="56561"/>
    <cellStyle name="Currency 4 3 2 3 3 3 2" xfId="56562"/>
    <cellStyle name="Currency 4 3 2 3 3 3 3" xfId="56563"/>
    <cellStyle name="Currency 4 3 2 3 3 4" xfId="56564"/>
    <cellStyle name="Currency 4 3 2 3 3 4 2" xfId="56565"/>
    <cellStyle name="Currency 4 3 2 3 3 5" xfId="56566"/>
    <cellStyle name="Currency 4 3 2 3 3 6" xfId="56567"/>
    <cellStyle name="Currency 4 3 2 3 4" xfId="56568"/>
    <cellStyle name="Currency 4 3 2 3 4 2" xfId="56569"/>
    <cellStyle name="Currency 4 3 2 3 4 2 2" xfId="56570"/>
    <cellStyle name="Currency 4 3 2 3 4 2 3" xfId="56571"/>
    <cellStyle name="Currency 4 3 2 3 4 3" xfId="56572"/>
    <cellStyle name="Currency 4 3 2 3 4 3 2" xfId="56573"/>
    <cellStyle name="Currency 4 3 2 3 4 4" xfId="56574"/>
    <cellStyle name="Currency 4 3 2 3 4 5" xfId="56575"/>
    <cellStyle name="Currency 4 3 2 3 5" xfId="56576"/>
    <cellStyle name="Currency 4 3 2 3 5 2" xfId="56577"/>
    <cellStyle name="Currency 4 3 2 3 5 3" xfId="56578"/>
    <cellStyle name="Currency 4 3 2 3 6" xfId="56579"/>
    <cellStyle name="Currency 4 3 2 3 6 2" xfId="56580"/>
    <cellStyle name="Currency 4 3 2 3 6 3" xfId="56581"/>
    <cellStyle name="Currency 4 3 2 3 7" xfId="56582"/>
    <cellStyle name="Currency 4 3 2 3 7 2" xfId="56583"/>
    <cellStyle name="Currency 4 3 2 3 8" xfId="56584"/>
    <cellStyle name="Currency 4 3 2 3 9" xfId="56585"/>
    <cellStyle name="Currency 4 3 2 4" xfId="56586"/>
    <cellStyle name="Currency 4 3 2 4 2" xfId="56587"/>
    <cellStyle name="Currency 4 3 2 4 2 2" xfId="56588"/>
    <cellStyle name="Currency 4 3 2 4 2 2 2" xfId="56589"/>
    <cellStyle name="Currency 4 3 2 4 2 2 3" xfId="56590"/>
    <cellStyle name="Currency 4 3 2 4 2 3" xfId="56591"/>
    <cellStyle name="Currency 4 3 2 4 2 3 2" xfId="56592"/>
    <cellStyle name="Currency 4 3 2 4 2 3 3" xfId="56593"/>
    <cellStyle name="Currency 4 3 2 4 2 4" xfId="56594"/>
    <cellStyle name="Currency 4 3 2 4 2 4 2" xfId="56595"/>
    <cellStyle name="Currency 4 3 2 4 2 5" xfId="56596"/>
    <cellStyle name="Currency 4 3 2 4 2 6" xfId="56597"/>
    <cellStyle name="Currency 4 3 2 4 3" xfId="56598"/>
    <cellStyle name="Currency 4 3 2 4 3 2" xfId="56599"/>
    <cellStyle name="Currency 4 3 2 4 3 2 2" xfId="56600"/>
    <cellStyle name="Currency 4 3 2 4 3 2 3" xfId="56601"/>
    <cellStyle name="Currency 4 3 2 4 3 3" xfId="56602"/>
    <cellStyle name="Currency 4 3 2 4 3 3 2" xfId="56603"/>
    <cellStyle name="Currency 4 3 2 4 3 3 3" xfId="56604"/>
    <cellStyle name="Currency 4 3 2 4 3 4" xfId="56605"/>
    <cellStyle name="Currency 4 3 2 4 3 4 2" xfId="56606"/>
    <cellStyle name="Currency 4 3 2 4 3 5" xfId="56607"/>
    <cellStyle name="Currency 4 3 2 4 3 6" xfId="56608"/>
    <cellStyle name="Currency 4 3 2 4 4" xfId="56609"/>
    <cellStyle name="Currency 4 3 2 4 4 2" xfId="56610"/>
    <cellStyle name="Currency 4 3 2 4 4 2 2" xfId="56611"/>
    <cellStyle name="Currency 4 3 2 4 4 2 3" xfId="56612"/>
    <cellStyle name="Currency 4 3 2 4 4 3" xfId="56613"/>
    <cellStyle name="Currency 4 3 2 4 4 3 2" xfId="56614"/>
    <cellStyle name="Currency 4 3 2 4 4 4" xfId="56615"/>
    <cellStyle name="Currency 4 3 2 4 4 5" xfId="56616"/>
    <cellStyle name="Currency 4 3 2 4 5" xfId="56617"/>
    <cellStyle name="Currency 4 3 2 4 5 2" xfId="56618"/>
    <cellStyle name="Currency 4 3 2 4 5 3" xfId="56619"/>
    <cellStyle name="Currency 4 3 2 4 6" xfId="56620"/>
    <cellStyle name="Currency 4 3 2 4 6 2" xfId="56621"/>
    <cellStyle name="Currency 4 3 2 4 6 3" xfId="56622"/>
    <cellStyle name="Currency 4 3 2 4 7" xfId="56623"/>
    <cellStyle name="Currency 4 3 2 4 7 2" xfId="56624"/>
    <cellStyle name="Currency 4 3 2 4 8" xfId="56625"/>
    <cellStyle name="Currency 4 3 2 4 9" xfId="56626"/>
    <cellStyle name="Currency 4 3 2 5" xfId="56627"/>
    <cellStyle name="Currency 4 3 2 5 2" xfId="56628"/>
    <cellStyle name="Currency 4 3 2 5 2 2" xfId="56629"/>
    <cellStyle name="Currency 4 3 2 5 2 3" xfId="56630"/>
    <cellStyle name="Currency 4 3 2 5 3" xfId="56631"/>
    <cellStyle name="Currency 4 3 2 5 3 2" xfId="56632"/>
    <cellStyle name="Currency 4 3 2 5 3 3" xfId="56633"/>
    <cellStyle name="Currency 4 3 2 5 4" xfId="56634"/>
    <cellStyle name="Currency 4 3 2 5 4 2" xfId="56635"/>
    <cellStyle name="Currency 4 3 2 5 5" xfId="56636"/>
    <cellStyle name="Currency 4 3 2 5 6" xfId="56637"/>
    <cellStyle name="Currency 4 3 2 6" xfId="56638"/>
    <cellStyle name="Currency 4 3 2 6 2" xfId="56639"/>
    <cellStyle name="Currency 4 3 2 6 2 2" xfId="56640"/>
    <cellStyle name="Currency 4 3 2 6 2 3" xfId="56641"/>
    <cellStyle name="Currency 4 3 2 6 3" xfId="56642"/>
    <cellStyle name="Currency 4 3 2 6 3 2" xfId="56643"/>
    <cellStyle name="Currency 4 3 2 6 3 3" xfId="56644"/>
    <cellStyle name="Currency 4 3 2 6 4" xfId="56645"/>
    <cellStyle name="Currency 4 3 2 6 4 2" xfId="56646"/>
    <cellStyle name="Currency 4 3 2 6 5" xfId="56647"/>
    <cellStyle name="Currency 4 3 2 6 6" xfId="56648"/>
    <cellStyle name="Currency 4 3 2 7" xfId="56649"/>
    <cellStyle name="Currency 4 3 2 7 2" xfId="56650"/>
    <cellStyle name="Currency 4 3 2 7 2 2" xfId="56651"/>
    <cellStyle name="Currency 4 3 2 7 2 3" xfId="56652"/>
    <cellStyle name="Currency 4 3 2 7 3" xfId="56653"/>
    <cellStyle name="Currency 4 3 2 7 3 2" xfId="56654"/>
    <cellStyle name="Currency 4 3 2 7 4" xfId="56655"/>
    <cellStyle name="Currency 4 3 2 7 5" xfId="56656"/>
    <cellStyle name="Currency 4 3 2 8" xfId="56657"/>
    <cellStyle name="Currency 4 3 2 8 2" xfId="56658"/>
    <cellStyle name="Currency 4 3 2 8 3" xfId="56659"/>
    <cellStyle name="Currency 4 3 2 9" xfId="56660"/>
    <cellStyle name="Currency 4 3 2 9 2" xfId="56661"/>
    <cellStyle name="Currency 4 3 2 9 3" xfId="56662"/>
    <cellStyle name="Currency 4 3 3" xfId="10234"/>
    <cellStyle name="Currency 4 3 3 10" xfId="56663"/>
    <cellStyle name="Currency 4 3 3 2" xfId="56664"/>
    <cellStyle name="Currency 4 3 3 2 2" xfId="56665"/>
    <cellStyle name="Currency 4 3 3 2 2 2" xfId="56666"/>
    <cellStyle name="Currency 4 3 3 2 2 2 2" xfId="56667"/>
    <cellStyle name="Currency 4 3 3 2 2 2 3" xfId="56668"/>
    <cellStyle name="Currency 4 3 3 2 2 3" xfId="56669"/>
    <cellStyle name="Currency 4 3 3 2 2 3 2" xfId="56670"/>
    <cellStyle name="Currency 4 3 3 2 2 3 3" xfId="56671"/>
    <cellStyle name="Currency 4 3 3 2 2 4" xfId="56672"/>
    <cellStyle name="Currency 4 3 3 2 2 4 2" xfId="56673"/>
    <cellStyle name="Currency 4 3 3 2 2 5" xfId="56674"/>
    <cellStyle name="Currency 4 3 3 2 2 6" xfId="56675"/>
    <cellStyle name="Currency 4 3 3 2 3" xfId="56676"/>
    <cellStyle name="Currency 4 3 3 2 3 2" xfId="56677"/>
    <cellStyle name="Currency 4 3 3 2 3 2 2" xfId="56678"/>
    <cellStyle name="Currency 4 3 3 2 3 2 3" xfId="56679"/>
    <cellStyle name="Currency 4 3 3 2 3 3" xfId="56680"/>
    <cellStyle name="Currency 4 3 3 2 3 3 2" xfId="56681"/>
    <cellStyle name="Currency 4 3 3 2 3 3 3" xfId="56682"/>
    <cellStyle name="Currency 4 3 3 2 3 4" xfId="56683"/>
    <cellStyle name="Currency 4 3 3 2 3 4 2" xfId="56684"/>
    <cellStyle name="Currency 4 3 3 2 3 5" xfId="56685"/>
    <cellStyle name="Currency 4 3 3 2 3 6" xfId="56686"/>
    <cellStyle name="Currency 4 3 3 2 4" xfId="56687"/>
    <cellStyle name="Currency 4 3 3 2 4 2" xfId="56688"/>
    <cellStyle name="Currency 4 3 3 2 4 2 2" xfId="56689"/>
    <cellStyle name="Currency 4 3 3 2 4 2 3" xfId="56690"/>
    <cellStyle name="Currency 4 3 3 2 4 3" xfId="56691"/>
    <cellStyle name="Currency 4 3 3 2 4 3 2" xfId="56692"/>
    <cellStyle name="Currency 4 3 3 2 4 4" xfId="56693"/>
    <cellStyle name="Currency 4 3 3 2 4 5" xfId="56694"/>
    <cellStyle name="Currency 4 3 3 2 5" xfId="56695"/>
    <cellStyle name="Currency 4 3 3 2 5 2" xfId="56696"/>
    <cellStyle name="Currency 4 3 3 2 5 3" xfId="56697"/>
    <cellStyle name="Currency 4 3 3 2 6" xfId="56698"/>
    <cellStyle name="Currency 4 3 3 2 6 2" xfId="56699"/>
    <cellStyle name="Currency 4 3 3 2 6 3" xfId="56700"/>
    <cellStyle name="Currency 4 3 3 2 7" xfId="56701"/>
    <cellStyle name="Currency 4 3 3 2 7 2" xfId="56702"/>
    <cellStyle name="Currency 4 3 3 2 8" xfId="56703"/>
    <cellStyle name="Currency 4 3 3 2 9" xfId="56704"/>
    <cellStyle name="Currency 4 3 3 3" xfId="56705"/>
    <cellStyle name="Currency 4 3 3 3 2" xfId="56706"/>
    <cellStyle name="Currency 4 3 3 3 2 2" xfId="56707"/>
    <cellStyle name="Currency 4 3 3 3 2 3" xfId="56708"/>
    <cellStyle name="Currency 4 3 3 3 3" xfId="56709"/>
    <cellStyle name="Currency 4 3 3 3 3 2" xfId="56710"/>
    <cellStyle name="Currency 4 3 3 3 3 3" xfId="56711"/>
    <cellStyle name="Currency 4 3 3 3 4" xfId="56712"/>
    <cellStyle name="Currency 4 3 3 3 4 2" xfId="56713"/>
    <cellStyle name="Currency 4 3 3 3 5" xfId="56714"/>
    <cellStyle name="Currency 4 3 3 3 6" xfId="56715"/>
    <cellStyle name="Currency 4 3 3 4" xfId="56716"/>
    <cellStyle name="Currency 4 3 3 4 2" xfId="56717"/>
    <cellStyle name="Currency 4 3 3 4 2 2" xfId="56718"/>
    <cellStyle name="Currency 4 3 3 4 2 3" xfId="56719"/>
    <cellStyle name="Currency 4 3 3 4 3" xfId="56720"/>
    <cellStyle name="Currency 4 3 3 4 3 2" xfId="56721"/>
    <cellStyle name="Currency 4 3 3 4 3 3" xfId="56722"/>
    <cellStyle name="Currency 4 3 3 4 4" xfId="56723"/>
    <cellStyle name="Currency 4 3 3 4 4 2" xfId="56724"/>
    <cellStyle name="Currency 4 3 3 4 5" xfId="56725"/>
    <cellStyle name="Currency 4 3 3 4 6" xfId="56726"/>
    <cellStyle name="Currency 4 3 3 5" xfId="56727"/>
    <cellStyle name="Currency 4 3 3 5 2" xfId="56728"/>
    <cellStyle name="Currency 4 3 3 5 2 2" xfId="56729"/>
    <cellStyle name="Currency 4 3 3 5 2 3" xfId="56730"/>
    <cellStyle name="Currency 4 3 3 5 3" xfId="56731"/>
    <cellStyle name="Currency 4 3 3 5 3 2" xfId="56732"/>
    <cellStyle name="Currency 4 3 3 5 4" xfId="56733"/>
    <cellStyle name="Currency 4 3 3 5 5" xfId="56734"/>
    <cellStyle name="Currency 4 3 3 6" xfId="56735"/>
    <cellStyle name="Currency 4 3 3 6 2" xfId="56736"/>
    <cellStyle name="Currency 4 3 3 6 3" xfId="56737"/>
    <cellStyle name="Currency 4 3 3 7" xfId="56738"/>
    <cellStyle name="Currency 4 3 3 7 2" xfId="56739"/>
    <cellStyle name="Currency 4 3 3 7 3" xfId="56740"/>
    <cellStyle name="Currency 4 3 3 8" xfId="56741"/>
    <cellStyle name="Currency 4 3 3 8 2" xfId="56742"/>
    <cellStyle name="Currency 4 3 3 9" xfId="56743"/>
    <cellStyle name="Currency 4 3 4" xfId="10235"/>
    <cellStyle name="Currency 4 3 4 2" xfId="56744"/>
    <cellStyle name="Currency 4 3 4 2 2" xfId="56745"/>
    <cellStyle name="Currency 4 3 4 2 2 2" xfId="56746"/>
    <cellStyle name="Currency 4 3 4 2 2 3" xfId="56747"/>
    <cellStyle name="Currency 4 3 4 2 3" xfId="56748"/>
    <cellStyle name="Currency 4 3 4 2 3 2" xfId="56749"/>
    <cellStyle name="Currency 4 3 4 2 3 3" xfId="56750"/>
    <cellStyle name="Currency 4 3 4 2 4" xfId="56751"/>
    <cellStyle name="Currency 4 3 4 2 4 2" xfId="56752"/>
    <cellStyle name="Currency 4 3 4 2 5" xfId="56753"/>
    <cellStyle name="Currency 4 3 4 2 6" xfId="56754"/>
    <cellStyle name="Currency 4 3 4 3" xfId="56755"/>
    <cellStyle name="Currency 4 3 4 3 2" xfId="56756"/>
    <cellStyle name="Currency 4 3 4 3 2 2" xfId="56757"/>
    <cellStyle name="Currency 4 3 4 3 2 3" xfId="56758"/>
    <cellStyle name="Currency 4 3 4 3 3" xfId="56759"/>
    <cellStyle name="Currency 4 3 4 3 3 2" xfId="56760"/>
    <cellStyle name="Currency 4 3 4 3 3 3" xfId="56761"/>
    <cellStyle name="Currency 4 3 4 3 4" xfId="56762"/>
    <cellStyle name="Currency 4 3 4 3 4 2" xfId="56763"/>
    <cellStyle name="Currency 4 3 4 3 5" xfId="56764"/>
    <cellStyle name="Currency 4 3 4 3 6" xfId="56765"/>
    <cellStyle name="Currency 4 3 4 4" xfId="56766"/>
    <cellStyle name="Currency 4 3 4 4 2" xfId="56767"/>
    <cellStyle name="Currency 4 3 4 4 2 2" xfId="56768"/>
    <cellStyle name="Currency 4 3 4 4 2 3" xfId="56769"/>
    <cellStyle name="Currency 4 3 4 4 3" xfId="56770"/>
    <cellStyle name="Currency 4 3 4 4 3 2" xfId="56771"/>
    <cellStyle name="Currency 4 3 4 4 4" xfId="56772"/>
    <cellStyle name="Currency 4 3 4 4 5" xfId="56773"/>
    <cellStyle name="Currency 4 3 4 5" xfId="56774"/>
    <cellStyle name="Currency 4 3 4 5 2" xfId="56775"/>
    <cellStyle name="Currency 4 3 4 5 3" xfId="56776"/>
    <cellStyle name="Currency 4 3 4 6" xfId="56777"/>
    <cellStyle name="Currency 4 3 4 6 2" xfId="56778"/>
    <cellStyle name="Currency 4 3 4 6 3" xfId="56779"/>
    <cellStyle name="Currency 4 3 4 7" xfId="56780"/>
    <cellStyle name="Currency 4 3 4 7 2" xfId="56781"/>
    <cellStyle name="Currency 4 3 4 8" xfId="56782"/>
    <cellStyle name="Currency 4 3 4 9" xfId="56783"/>
    <cellStyle name="Currency 4 3 5" xfId="14050"/>
    <cellStyle name="Currency 4 3 5 2" xfId="56784"/>
    <cellStyle name="Currency 4 3 5 2 2" xfId="56785"/>
    <cellStyle name="Currency 4 3 5 2 2 2" xfId="56786"/>
    <cellStyle name="Currency 4 3 5 2 2 3" xfId="56787"/>
    <cellStyle name="Currency 4 3 5 2 3" xfId="56788"/>
    <cellStyle name="Currency 4 3 5 2 3 2" xfId="56789"/>
    <cellStyle name="Currency 4 3 5 2 3 3" xfId="56790"/>
    <cellStyle name="Currency 4 3 5 2 4" xfId="56791"/>
    <cellStyle name="Currency 4 3 5 2 4 2" xfId="56792"/>
    <cellStyle name="Currency 4 3 5 2 5" xfId="56793"/>
    <cellStyle name="Currency 4 3 5 2 6" xfId="56794"/>
    <cellStyle name="Currency 4 3 5 3" xfId="56795"/>
    <cellStyle name="Currency 4 3 5 3 2" xfId="56796"/>
    <cellStyle name="Currency 4 3 5 3 2 2" xfId="56797"/>
    <cellStyle name="Currency 4 3 5 3 2 3" xfId="56798"/>
    <cellStyle name="Currency 4 3 5 3 3" xfId="56799"/>
    <cellStyle name="Currency 4 3 5 3 3 2" xfId="56800"/>
    <cellStyle name="Currency 4 3 5 3 3 3" xfId="56801"/>
    <cellStyle name="Currency 4 3 5 3 4" xfId="56802"/>
    <cellStyle name="Currency 4 3 5 3 4 2" xfId="56803"/>
    <cellStyle name="Currency 4 3 5 3 5" xfId="56804"/>
    <cellStyle name="Currency 4 3 5 3 6" xfId="56805"/>
    <cellStyle name="Currency 4 3 5 4" xfId="56806"/>
    <cellStyle name="Currency 4 3 5 4 2" xfId="56807"/>
    <cellStyle name="Currency 4 3 5 4 2 2" xfId="56808"/>
    <cellStyle name="Currency 4 3 5 4 2 3" xfId="56809"/>
    <cellStyle name="Currency 4 3 5 4 3" xfId="56810"/>
    <cellStyle name="Currency 4 3 5 4 3 2" xfId="56811"/>
    <cellStyle name="Currency 4 3 5 4 4" xfId="56812"/>
    <cellStyle name="Currency 4 3 5 4 5" xfId="56813"/>
    <cellStyle name="Currency 4 3 5 5" xfId="56814"/>
    <cellStyle name="Currency 4 3 5 5 2" xfId="56815"/>
    <cellStyle name="Currency 4 3 5 5 3" xfId="56816"/>
    <cellStyle name="Currency 4 3 5 6" xfId="56817"/>
    <cellStyle name="Currency 4 3 5 6 2" xfId="56818"/>
    <cellStyle name="Currency 4 3 5 6 3" xfId="56819"/>
    <cellStyle name="Currency 4 3 5 7" xfId="56820"/>
    <cellStyle name="Currency 4 3 5 7 2" xfId="56821"/>
    <cellStyle name="Currency 4 3 5 8" xfId="56822"/>
    <cellStyle name="Currency 4 3 5 9" xfId="56823"/>
    <cellStyle name="Currency 4 3 6" xfId="56824"/>
    <cellStyle name="Currency 4 3 6 2" xfId="56825"/>
    <cellStyle name="Currency 4 3 6 2 2" xfId="56826"/>
    <cellStyle name="Currency 4 3 6 2 3" xfId="56827"/>
    <cellStyle name="Currency 4 3 6 3" xfId="56828"/>
    <cellStyle name="Currency 4 3 6 3 2" xfId="56829"/>
    <cellStyle name="Currency 4 3 6 3 3" xfId="56830"/>
    <cellStyle name="Currency 4 3 6 4" xfId="56831"/>
    <cellStyle name="Currency 4 3 6 4 2" xfId="56832"/>
    <cellStyle name="Currency 4 3 6 5" xfId="56833"/>
    <cellStyle name="Currency 4 3 6 6" xfId="56834"/>
    <cellStyle name="Currency 4 3 7" xfId="56835"/>
    <cellStyle name="Currency 4 3 7 2" xfId="56836"/>
    <cellStyle name="Currency 4 3 7 2 2" xfId="56837"/>
    <cellStyle name="Currency 4 3 7 2 3" xfId="56838"/>
    <cellStyle name="Currency 4 3 7 3" xfId="56839"/>
    <cellStyle name="Currency 4 3 7 3 2" xfId="56840"/>
    <cellStyle name="Currency 4 3 7 3 3" xfId="56841"/>
    <cellStyle name="Currency 4 3 7 4" xfId="56842"/>
    <cellStyle name="Currency 4 3 7 4 2" xfId="56843"/>
    <cellStyle name="Currency 4 3 7 5" xfId="56844"/>
    <cellStyle name="Currency 4 3 7 6" xfId="56845"/>
    <cellStyle name="Currency 4 3 8" xfId="56846"/>
    <cellStyle name="Currency 4 3 8 2" xfId="56847"/>
    <cellStyle name="Currency 4 3 8 2 2" xfId="56848"/>
    <cellStyle name="Currency 4 3 8 2 3" xfId="56849"/>
    <cellStyle name="Currency 4 3 8 3" xfId="56850"/>
    <cellStyle name="Currency 4 3 8 3 2" xfId="56851"/>
    <cellStyle name="Currency 4 3 8 4" xfId="56852"/>
    <cellStyle name="Currency 4 3 8 5" xfId="56853"/>
    <cellStyle name="Currency 4 3 9" xfId="56854"/>
    <cellStyle name="Currency 4 3 9 2" xfId="56855"/>
    <cellStyle name="Currency 4 3 9 3" xfId="56856"/>
    <cellStyle name="Currency 4 4" xfId="4105"/>
    <cellStyle name="Currency 4 4 10" xfId="56857"/>
    <cellStyle name="Currency 4 4 10 2" xfId="56858"/>
    <cellStyle name="Currency 4 4 11" xfId="56859"/>
    <cellStyle name="Currency 4 4 12" xfId="56860"/>
    <cellStyle name="Currency 4 4 2" xfId="10236"/>
    <cellStyle name="Currency 4 4 2 10" xfId="56861"/>
    <cellStyle name="Currency 4 4 2 2" xfId="10237"/>
    <cellStyle name="Currency 4 4 2 2 2" xfId="56862"/>
    <cellStyle name="Currency 4 4 2 2 2 2" xfId="56863"/>
    <cellStyle name="Currency 4 4 2 2 2 2 2" xfId="56864"/>
    <cellStyle name="Currency 4 4 2 2 2 2 3" xfId="56865"/>
    <cellStyle name="Currency 4 4 2 2 2 3" xfId="56866"/>
    <cellStyle name="Currency 4 4 2 2 2 3 2" xfId="56867"/>
    <cellStyle name="Currency 4 4 2 2 2 3 3" xfId="56868"/>
    <cellStyle name="Currency 4 4 2 2 2 4" xfId="56869"/>
    <cellStyle name="Currency 4 4 2 2 2 4 2" xfId="56870"/>
    <cellStyle name="Currency 4 4 2 2 2 5" xfId="56871"/>
    <cellStyle name="Currency 4 4 2 2 2 6" xfId="56872"/>
    <cellStyle name="Currency 4 4 2 2 3" xfId="56873"/>
    <cellStyle name="Currency 4 4 2 2 3 2" xfId="56874"/>
    <cellStyle name="Currency 4 4 2 2 3 2 2" xfId="56875"/>
    <cellStyle name="Currency 4 4 2 2 3 2 3" xfId="56876"/>
    <cellStyle name="Currency 4 4 2 2 3 3" xfId="56877"/>
    <cellStyle name="Currency 4 4 2 2 3 3 2" xfId="56878"/>
    <cellStyle name="Currency 4 4 2 2 3 3 3" xfId="56879"/>
    <cellStyle name="Currency 4 4 2 2 3 4" xfId="56880"/>
    <cellStyle name="Currency 4 4 2 2 3 4 2" xfId="56881"/>
    <cellStyle name="Currency 4 4 2 2 3 5" xfId="56882"/>
    <cellStyle name="Currency 4 4 2 2 3 6" xfId="56883"/>
    <cellStyle name="Currency 4 4 2 2 4" xfId="56884"/>
    <cellStyle name="Currency 4 4 2 2 4 2" xfId="56885"/>
    <cellStyle name="Currency 4 4 2 2 4 2 2" xfId="56886"/>
    <cellStyle name="Currency 4 4 2 2 4 2 3" xfId="56887"/>
    <cellStyle name="Currency 4 4 2 2 4 3" xfId="56888"/>
    <cellStyle name="Currency 4 4 2 2 4 3 2" xfId="56889"/>
    <cellStyle name="Currency 4 4 2 2 4 4" xfId="56890"/>
    <cellStyle name="Currency 4 4 2 2 4 5" xfId="56891"/>
    <cellStyle name="Currency 4 4 2 2 5" xfId="56892"/>
    <cellStyle name="Currency 4 4 2 2 5 2" xfId="56893"/>
    <cellStyle name="Currency 4 4 2 2 5 3" xfId="56894"/>
    <cellStyle name="Currency 4 4 2 2 6" xfId="56895"/>
    <cellStyle name="Currency 4 4 2 2 6 2" xfId="56896"/>
    <cellStyle name="Currency 4 4 2 2 6 3" xfId="56897"/>
    <cellStyle name="Currency 4 4 2 2 7" xfId="56898"/>
    <cellStyle name="Currency 4 4 2 2 7 2" xfId="56899"/>
    <cellStyle name="Currency 4 4 2 2 8" xfId="56900"/>
    <cellStyle name="Currency 4 4 2 2 9" xfId="56901"/>
    <cellStyle name="Currency 4 4 2 3" xfId="56902"/>
    <cellStyle name="Currency 4 4 2 3 2" xfId="56903"/>
    <cellStyle name="Currency 4 4 2 3 2 2" xfId="56904"/>
    <cellStyle name="Currency 4 4 2 3 2 3" xfId="56905"/>
    <cellStyle name="Currency 4 4 2 3 3" xfId="56906"/>
    <cellStyle name="Currency 4 4 2 3 3 2" xfId="56907"/>
    <cellStyle name="Currency 4 4 2 3 3 3" xfId="56908"/>
    <cellStyle name="Currency 4 4 2 3 4" xfId="56909"/>
    <cellStyle name="Currency 4 4 2 3 4 2" xfId="56910"/>
    <cellStyle name="Currency 4 4 2 3 5" xfId="56911"/>
    <cellStyle name="Currency 4 4 2 3 6" xfId="56912"/>
    <cellStyle name="Currency 4 4 2 4" xfId="56913"/>
    <cellStyle name="Currency 4 4 2 4 2" xfId="56914"/>
    <cellStyle name="Currency 4 4 2 4 2 2" xfId="56915"/>
    <cellStyle name="Currency 4 4 2 4 2 3" xfId="56916"/>
    <cellStyle name="Currency 4 4 2 4 3" xfId="56917"/>
    <cellStyle name="Currency 4 4 2 4 3 2" xfId="56918"/>
    <cellStyle name="Currency 4 4 2 4 3 3" xfId="56919"/>
    <cellStyle name="Currency 4 4 2 4 4" xfId="56920"/>
    <cellStyle name="Currency 4 4 2 4 4 2" xfId="56921"/>
    <cellStyle name="Currency 4 4 2 4 5" xfId="56922"/>
    <cellStyle name="Currency 4 4 2 4 6" xfId="56923"/>
    <cellStyle name="Currency 4 4 2 5" xfId="56924"/>
    <cellStyle name="Currency 4 4 2 5 2" xfId="56925"/>
    <cellStyle name="Currency 4 4 2 5 2 2" xfId="56926"/>
    <cellStyle name="Currency 4 4 2 5 2 3" xfId="56927"/>
    <cellStyle name="Currency 4 4 2 5 3" xfId="56928"/>
    <cellStyle name="Currency 4 4 2 5 3 2" xfId="56929"/>
    <cellStyle name="Currency 4 4 2 5 4" xfId="56930"/>
    <cellStyle name="Currency 4 4 2 5 5" xfId="56931"/>
    <cellStyle name="Currency 4 4 2 6" xfId="56932"/>
    <cellStyle name="Currency 4 4 2 6 2" xfId="56933"/>
    <cellStyle name="Currency 4 4 2 6 3" xfId="56934"/>
    <cellStyle name="Currency 4 4 2 7" xfId="56935"/>
    <cellStyle name="Currency 4 4 2 7 2" xfId="56936"/>
    <cellStyle name="Currency 4 4 2 7 3" xfId="56937"/>
    <cellStyle name="Currency 4 4 2 8" xfId="56938"/>
    <cellStyle name="Currency 4 4 2 8 2" xfId="56939"/>
    <cellStyle name="Currency 4 4 2 9" xfId="56940"/>
    <cellStyle name="Currency 4 4 3" xfId="10238"/>
    <cellStyle name="Currency 4 4 3 2" xfId="56941"/>
    <cellStyle name="Currency 4 4 3 2 2" xfId="56942"/>
    <cellStyle name="Currency 4 4 3 2 2 2" xfId="56943"/>
    <cellStyle name="Currency 4 4 3 2 2 3" xfId="56944"/>
    <cellStyle name="Currency 4 4 3 2 3" xfId="56945"/>
    <cellStyle name="Currency 4 4 3 2 3 2" xfId="56946"/>
    <cellStyle name="Currency 4 4 3 2 3 3" xfId="56947"/>
    <cellStyle name="Currency 4 4 3 2 4" xfId="56948"/>
    <cellStyle name="Currency 4 4 3 2 4 2" xfId="56949"/>
    <cellStyle name="Currency 4 4 3 2 5" xfId="56950"/>
    <cellStyle name="Currency 4 4 3 2 6" xfId="56951"/>
    <cellStyle name="Currency 4 4 3 3" xfId="56952"/>
    <cellStyle name="Currency 4 4 3 3 2" xfId="56953"/>
    <cellStyle name="Currency 4 4 3 3 2 2" xfId="56954"/>
    <cellStyle name="Currency 4 4 3 3 2 3" xfId="56955"/>
    <cellStyle name="Currency 4 4 3 3 3" xfId="56956"/>
    <cellStyle name="Currency 4 4 3 3 3 2" xfId="56957"/>
    <cellStyle name="Currency 4 4 3 3 3 3" xfId="56958"/>
    <cellStyle name="Currency 4 4 3 3 4" xfId="56959"/>
    <cellStyle name="Currency 4 4 3 3 4 2" xfId="56960"/>
    <cellStyle name="Currency 4 4 3 3 5" xfId="56961"/>
    <cellStyle name="Currency 4 4 3 3 6" xfId="56962"/>
    <cellStyle name="Currency 4 4 3 4" xfId="56963"/>
    <cellStyle name="Currency 4 4 3 4 2" xfId="56964"/>
    <cellStyle name="Currency 4 4 3 4 2 2" xfId="56965"/>
    <cellStyle name="Currency 4 4 3 4 2 3" xfId="56966"/>
    <cellStyle name="Currency 4 4 3 4 3" xfId="56967"/>
    <cellStyle name="Currency 4 4 3 4 3 2" xfId="56968"/>
    <cellStyle name="Currency 4 4 3 4 4" xfId="56969"/>
    <cellStyle name="Currency 4 4 3 4 5" xfId="56970"/>
    <cellStyle name="Currency 4 4 3 5" xfId="56971"/>
    <cellStyle name="Currency 4 4 3 5 2" xfId="56972"/>
    <cellStyle name="Currency 4 4 3 5 3" xfId="56973"/>
    <cellStyle name="Currency 4 4 3 6" xfId="56974"/>
    <cellStyle name="Currency 4 4 3 6 2" xfId="56975"/>
    <cellStyle name="Currency 4 4 3 6 3" xfId="56976"/>
    <cellStyle name="Currency 4 4 3 7" xfId="56977"/>
    <cellStyle name="Currency 4 4 3 7 2" xfId="56978"/>
    <cellStyle name="Currency 4 4 3 8" xfId="56979"/>
    <cellStyle name="Currency 4 4 3 9" xfId="56980"/>
    <cellStyle name="Currency 4 4 4" xfId="10239"/>
    <cellStyle name="Currency 4 4 4 2" xfId="56981"/>
    <cellStyle name="Currency 4 4 4 2 2" xfId="56982"/>
    <cellStyle name="Currency 4 4 4 2 2 2" xfId="56983"/>
    <cellStyle name="Currency 4 4 4 2 2 3" xfId="56984"/>
    <cellStyle name="Currency 4 4 4 2 3" xfId="56985"/>
    <cellStyle name="Currency 4 4 4 2 3 2" xfId="56986"/>
    <cellStyle name="Currency 4 4 4 2 3 3" xfId="56987"/>
    <cellStyle name="Currency 4 4 4 2 4" xfId="56988"/>
    <cellStyle name="Currency 4 4 4 2 4 2" xfId="56989"/>
    <cellStyle name="Currency 4 4 4 2 5" xfId="56990"/>
    <cellStyle name="Currency 4 4 4 2 6" xfId="56991"/>
    <cellStyle name="Currency 4 4 4 3" xfId="56992"/>
    <cellStyle name="Currency 4 4 4 3 2" xfId="56993"/>
    <cellStyle name="Currency 4 4 4 3 2 2" xfId="56994"/>
    <cellStyle name="Currency 4 4 4 3 2 3" xfId="56995"/>
    <cellStyle name="Currency 4 4 4 3 3" xfId="56996"/>
    <cellStyle name="Currency 4 4 4 3 3 2" xfId="56997"/>
    <cellStyle name="Currency 4 4 4 3 3 3" xfId="56998"/>
    <cellStyle name="Currency 4 4 4 3 4" xfId="56999"/>
    <cellStyle name="Currency 4 4 4 3 4 2" xfId="57000"/>
    <cellStyle name="Currency 4 4 4 3 5" xfId="57001"/>
    <cellStyle name="Currency 4 4 4 3 6" xfId="57002"/>
    <cellStyle name="Currency 4 4 4 4" xfId="57003"/>
    <cellStyle name="Currency 4 4 4 4 2" xfId="57004"/>
    <cellStyle name="Currency 4 4 4 4 2 2" xfId="57005"/>
    <cellStyle name="Currency 4 4 4 4 2 3" xfId="57006"/>
    <cellStyle name="Currency 4 4 4 4 3" xfId="57007"/>
    <cellStyle name="Currency 4 4 4 4 3 2" xfId="57008"/>
    <cellStyle name="Currency 4 4 4 4 4" xfId="57009"/>
    <cellStyle name="Currency 4 4 4 4 5" xfId="57010"/>
    <cellStyle name="Currency 4 4 4 5" xfId="57011"/>
    <cellStyle name="Currency 4 4 4 5 2" xfId="57012"/>
    <cellStyle name="Currency 4 4 4 5 3" xfId="57013"/>
    <cellStyle name="Currency 4 4 4 6" xfId="57014"/>
    <cellStyle name="Currency 4 4 4 6 2" xfId="57015"/>
    <cellStyle name="Currency 4 4 4 6 3" xfId="57016"/>
    <cellStyle name="Currency 4 4 4 7" xfId="57017"/>
    <cellStyle name="Currency 4 4 4 7 2" xfId="57018"/>
    <cellStyle name="Currency 4 4 4 8" xfId="57019"/>
    <cellStyle name="Currency 4 4 4 9" xfId="57020"/>
    <cellStyle name="Currency 4 4 5" xfId="57021"/>
    <cellStyle name="Currency 4 4 5 2" xfId="57022"/>
    <cellStyle name="Currency 4 4 5 2 2" xfId="57023"/>
    <cellStyle name="Currency 4 4 5 2 3" xfId="57024"/>
    <cellStyle name="Currency 4 4 5 3" xfId="57025"/>
    <cellStyle name="Currency 4 4 5 3 2" xfId="57026"/>
    <cellStyle name="Currency 4 4 5 3 3" xfId="57027"/>
    <cellStyle name="Currency 4 4 5 4" xfId="57028"/>
    <cellStyle name="Currency 4 4 5 4 2" xfId="57029"/>
    <cellStyle name="Currency 4 4 5 5" xfId="57030"/>
    <cellStyle name="Currency 4 4 5 6" xfId="57031"/>
    <cellStyle name="Currency 4 4 6" xfId="57032"/>
    <cellStyle name="Currency 4 4 6 2" xfId="57033"/>
    <cellStyle name="Currency 4 4 6 2 2" xfId="57034"/>
    <cellStyle name="Currency 4 4 6 2 3" xfId="57035"/>
    <cellStyle name="Currency 4 4 6 3" xfId="57036"/>
    <cellStyle name="Currency 4 4 6 3 2" xfId="57037"/>
    <cellStyle name="Currency 4 4 6 3 3" xfId="57038"/>
    <cellStyle name="Currency 4 4 6 4" xfId="57039"/>
    <cellStyle name="Currency 4 4 6 4 2" xfId="57040"/>
    <cellStyle name="Currency 4 4 6 5" xfId="57041"/>
    <cellStyle name="Currency 4 4 6 6" xfId="57042"/>
    <cellStyle name="Currency 4 4 7" xfId="57043"/>
    <cellStyle name="Currency 4 4 7 2" xfId="57044"/>
    <cellStyle name="Currency 4 4 7 2 2" xfId="57045"/>
    <cellStyle name="Currency 4 4 7 2 3" xfId="57046"/>
    <cellStyle name="Currency 4 4 7 3" xfId="57047"/>
    <cellStyle name="Currency 4 4 7 3 2" xfId="57048"/>
    <cellStyle name="Currency 4 4 7 4" xfId="57049"/>
    <cellStyle name="Currency 4 4 7 5" xfId="57050"/>
    <cellStyle name="Currency 4 4 8" xfId="57051"/>
    <cellStyle name="Currency 4 4 8 2" xfId="57052"/>
    <cellStyle name="Currency 4 4 8 3" xfId="57053"/>
    <cellStyle name="Currency 4 4 9" xfId="57054"/>
    <cellStyle name="Currency 4 4 9 2" xfId="57055"/>
    <cellStyle name="Currency 4 4 9 3" xfId="57056"/>
    <cellStyle name="Currency 4 5" xfId="4106"/>
    <cellStyle name="Currency 4 5 10" xfId="57057"/>
    <cellStyle name="Currency 4 5 2" xfId="57058"/>
    <cellStyle name="Currency 4 5 2 2" xfId="57059"/>
    <cellStyle name="Currency 4 5 2 2 2" xfId="57060"/>
    <cellStyle name="Currency 4 5 2 2 2 2" xfId="57061"/>
    <cellStyle name="Currency 4 5 2 2 2 3" xfId="57062"/>
    <cellStyle name="Currency 4 5 2 2 3" xfId="57063"/>
    <cellStyle name="Currency 4 5 2 2 3 2" xfId="57064"/>
    <cellStyle name="Currency 4 5 2 2 3 3" xfId="57065"/>
    <cellStyle name="Currency 4 5 2 2 4" xfId="57066"/>
    <cellStyle name="Currency 4 5 2 2 4 2" xfId="57067"/>
    <cellStyle name="Currency 4 5 2 2 5" xfId="57068"/>
    <cellStyle name="Currency 4 5 2 2 6" xfId="57069"/>
    <cellStyle name="Currency 4 5 2 3" xfId="57070"/>
    <cellStyle name="Currency 4 5 2 3 2" xfId="57071"/>
    <cellStyle name="Currency 4 5 2 3 2 2" xfId="57072"/>
    <cellStyle name="Currency 4 5 2 3 2 3" xfId="57073"/>
    <cellStyle name="Currency 4 5 2 3 3" xfId="57074"/>
    <cellStyle name="Currency 4 5 2 3 3 2" xfId="57075"/>
    <cellStyle name="Currency 4 5 2 3 3 3" xfId="57076"/>
    <cellStyle name="Currency 4 5 2 3 4" xfId="57077"/>
    <cellStyle name="Currency 4 5 2 3 4 2" xfId="57078"/>
    <cellStyle name="Currency 4 5 2 3 5" xfId="57079"/>
    <cellStyle name="Currency 4 5 2 3 6" xfId="57080"/>
    <cellStyle name="Currency 4 5 2 4" xfId="57081"/>
    <cellStyle name="Currency 4 5 2 4 2" xfId="57082"/>
    <cellStyle name="Currency 4 5 2 4 2 2" xfId="57083"/>
    <cellStyle name="Currency 4 5 2 4 2 3" xfId="57084"/>
    <cellStyle name="Currency 4 5 2 4 3" xfId="57085"/>
    <cellStyle name="Currency 4 5 2 4 3 2" xfId="57086"/>
    <cellStyle name="Currency 4 5 2 4 4" xfId="57087"/>
    <cellStyle name="Currency 4 5 2 4 5" xfId="57088"/>
    <cellStyle name="Currency 4 5 2 5" xfId="57089"/>
    <cellStyle name="Currency 4 5 2 5 2" xfId="57090"/>
    <cellStyle name="Currency 4 5 2 5 3" xfId="57091"/>
    <cellStyle name="Currency 4 5 2 6" xfId="57092"/>
    <cellStyle name="Currency 4 5 2 6 2" xfId="57093"/>
    <cellStyle name="Currency 4 5 2 6 3" xfId="57094"/>
    <cellStyle name="Currency 4 5 2 7" xfId="57095"/>
    <cellStyle name="Currency 4 5 2 7 2" xfId="57096"/>
    <cellStyle name="Currency 4 5 2 8" xfId="57097"/>
    <cellStyle name="Currency 4 5 2 9" xfId="57098"/>
    <cellStyle name="Currency 4 5 3" xfId="57099"/>
    <cellStyle name="Currency 4 5 3 2" xfId="57100"/>
    <cellStyle name="Currency 4 5 3 2 2" xfId="57101"/>
    <cellStyle name="Currency 4 5 3 2 3" xfId="57102"/>
    <cellStyle name="Currency 4 5 3 3" xfId="57103"/>
    <cellStyle name="Currency 4 5 3 3 2" xfId="57104"/>
    <cellStyle name="Currency 4 5 3 3 3" xfId="57105"/>
    <cellStyle name="Currency 4 5 3 4" xfId="57106"/>
    <cellStyle name="Currency 4 5 3 4 2" xfId="57107"/>
    <cellStyle name="Currency 4 5 3 5" xfId="57108"/>
    <cellStyle name="Currency 4 5 3 6" xfId="57109"/>
    <cellStyle name="Currency 4 5 4" xfId="57110"/>
    <cellStyle name="Currency 4 5 4 2" xfId="57111"/>
    <cellStyle name="Currency 4 5 4 2 2" xfId="57112"/>
    <cellStyle name="Currency 4 5 4 2 3" xfId="57113"/>
    <cellStyle name="Currency 4 5 4 3" xfId="57114"/>
    <cellStyle name="Currency 4 5 4 3 2" xfId="57115"/>
    <cellStyle name="Currency 4 5 4 3 3" xfId="57116"/>
    <cellStyle name="Currency 4 5 4 4" xfId="57117"/>
    <cellStyle name="Currency 4 5 4 4 2" xfId="57118"/>
    <cellStyle name="Currency 4 5 4 5" xfId="57119"/>
    <cellStyle name="Currency 4 5 4 6" xfId="57120"/>
    <cellStyle name="Currency 4 5 5" xfId="57121"/>
    <cellStyle name="Currency 4 5 5 2" xfId="57122"/>
    <cellStyle name="Currency 4 5 5 2 2" xfId="57123"/>
    <cellStyle name="Currency 4 5 5 2 3" xfId="57124"/>
    <cellStyle name="Currency 4 5 5 3" xfId="57125"/>
    <cellStyle name="Currency 4 5 5 3 2" xfId="57126"/>
    <cellStyle name="Currency 4 5 5 4" xfId="57127"/>
    <cellStyle name="Currency 4 5 5 5" xfId="57128"/>
    <cellStyle name="Currency 4 5 6" xfId="57129"/>
    <cellStyle name="Currency 4 5 6 2" xfId="57130"/>
    <cellStyle name="Currency 4 5 6 3" xfId="57131"/>
    <cellStyle name="Currency 4 5 7" xfId="57132"/>
    <cellStyle name="Currency 4 5 7 2" xfId="57133"/>
    <cellStyle name="Currency 4 5 7 3" xfId="57134"/>
    <cellStyle name="Currency 4 5 8" xfId="57135"/>
    <cellStyle name="Currency 4 5 8 2" xfId="57136"/>
    <cellStyle name="Currency 4 5 9" xfId="57137"/>
    <cellStyle name="Currency 4 6" xfId="14617"/>
    <cellStyle name="Currency 4 6 2" xfId="57138"/>
    <cellStyle name="Currency 4 6 2 2" xfId="57139"/>
    <cellStyle name="Currency 4 6 2 2 2" xfId="57140"/>
    <cellStyle name="Currency 4 6 2 2 3" xfId="57141"/>
    <cellStyle name="Currency 4 6 2 3" xfId="57142"/>
    <cellStyle name="Currency 4 6 2 3 2" xfId="57143"/>
    <cellStyle name="Currency 4 6 2 3 3" xfId="57144"/>
    <cellStyle name="Currency 4 6 2 4" xfId="57145"/>
    <cellStyle name="Currency 4 6 2 4 2" xfId="57146"/>
    <cellStyle name="Currency 4 6 2 5" xfId="57147"/>
    <cellStyle name="Currency 4 6 2 6" xfId="57148"/>
    <cellStyle name="Currency 4 6 3" xfId="57149"/>
    <cellStyle name="Currency 4 6 3 2" xfId="57150"/>
    <cellStyle name="Currency 4 6 3 2 2" xfId="57151"/>
    <cellStyle name="Currency 4 6 3 2 3" xfId="57152"/>
    <cellStyle name="Currency 4 6 3 3" xfId="57153"/>
    <cellStyle name="Currency 4 6 3 3 2" xfId="57154"/>
    <cellStyle name="Currency 4 6 3 3 3" xfId="57155"/>
    <cellStyle name="Currency 4 6 3 4" xfId="57156"/>
    <cellStyle name="Currency 4 6 3 4 2" xfId="57157"/>
    <cellStyle name="Currency 4 6 3 5" xfId="57158"/>
    <cellStyle name="Currency 4 6 3 6" xfId="57159"/>
    <cellStyle name="Currency 4 6 4" xfId="57160"/>
    <cellStyle name="Currency 4 6 4 2" xfId="57161"/>
    <cellStyle name="Currency 4 6 4 2 2" xfId="57162"/>
    <cellStyle name="Currency 4 6 4 2 3" xfId="57163"/>
    <cellStyle name="Currency 4 6 4 3" xfId="57164"/>
    <cellStyle name="Currency 4 6 4 3 2" xfId="57165"/>
    <cellStyle name="Currency 4 6 4 4" xfId="57166"/>
    <cellStyle name="Currency 4 6 4 5" xfId="57167"/>
    <cellStyle name="Currency 4 6 5" xfId="57168"/>
    <cellStyle name="Currency 4 6 5 2" xfId="57169"/>
    <cellStyle name="Currency 4 6 5 3" xfId="57170"/>
    <cellStyle name="Currency 4 6 6" xfId="57171"/>
    <cellStyle name="Currency 4 6 6 2" xfId="57172"/>
    <cellStyle name="Currency 4 6 6 3" xfId="57173"/>
    <cellStyle name="Currency 4 6 7" xfId="57174"/>
    <cellStyle name="Currency 4 6 7 2" xfId="57175"/>
    <cellStyle name="Currency 4 6 8" xfId="57176"/>
    <cellStyle name="Currency 4 6 9" xfId="57177"/>
    <cellStyle name="Currency 4 7" xfId="57178"/>
    <cellStyle name="Currency 4 7 2" xfId="57179"/>
    <cellStyle name="Currency 4 7 2 2" xfId="57180"/>
    <cellStyle name="Currency 4 7 2 2 2" xfId="57181"/>
    <cellStyle name="Currency 4 7 2 2 3" xfId="57182"/>
    <cellStyle name="Currency 4 7 2 3" xfId="57183"/>
    <cellStyle name="Currency 4 7 2 3 2" xfId="57184"/>
    <cellStyle name="Currency 4 7 2 3 3" xfId="57185"/>
    <cellStyle name="Currency 4 7 2 4" xfId="57186"/>
    <cellStyle name="Currency 4 7 2 4 2" xfId="57187"/>
    <cellStyle name="Currency 4 7 2 5" xfId="57188"/>
    <cellStyle name="Currency 4 7 2 6" xfId="57189"/>
    <cellStyle name="Currency 4 7 3" xfId="57190"/>
    <cellStyle name="Currency 4 7 3 2" xfId="57191"/>
    <cellStyle name="Currency 4 7 3 2 2" xfId="57192"/>
    <cellStyle name="Currency 4 7 3 2 3" xfId="57193"/>
    <cellStyle name="Currency 4 7 3 3" xfId="57194"/>
    <cellStyle name="Currency 4 7 3 3 2" xfId="57195"/>
    <cellStyle name="Currency 4 7 3 3 3" xfId="57196"/>
    <cellStyle name="Currency 4 7 3 4" xfId="57197"/>
    <cellStyle name="Currency 4 7 3 4 2" xfId="57198"/>
    <cellStyle name="Currency 4 7 3 5" xfId="57199"/>
    <cellStyle name="Currency 4 7 3 6" xfId="57200"/>
    <cellStyle name="Currency 4 7 4" xfId="57201"/>
    <cellStyle name="Currency 4 7 4 2" xfId="57202"/>
    <cellStyle name="Currency 4 7 4 2 2" xfId="57203"/>
    <cellStyle name="Currency 4 7 4 2 3" xfId="57204"/>
    <cellStyle name="Currency 4 7 4 3" xfId="57205"/>
    <cellStyle name="Currency 4 7 4 3 2" xfId="57206"/>
    <cellStyle name="Currency 4 7 4 4" xfId="57207"/>
    <cellStyle name="Currency 4 7 4 5" xfId="57208"/>
    <cellStyle name="Currency 4 7 5" xfId="57209"/>
    <cellStyle name="Currency 4 7 5 2" xfId="57210"/>
    <cellStyle name="Currency 4 7 5 3" xfId="57211"/>
    <cellStyle name="Currency 4 7 6" xfId="57212"/>
    <cellStyle name="Currency 4 7 6 2" xfId="57213"/>
    <cellStyle name="Currency 4 7 6 3" xfId="57214"/>
    <cellStyle name="Currency 4 7 7" xfId="57215"/>
    <cellStyle name="Currency 4 7 7 2" xfId="57216"/>
    <cellStyle name="Currency 4 7 8" xfId="57217"/>
    <cellStyle name="Currency 4 7 9" xfId="57218"/>
    <cellStyle name="Currency 4 8" xfId="57219"/>
    <cellStyle name="Currency 4 8 2" xfId="57220"/>
    <cellStyle name="Currency 4 8 2 2" xfId="57221"/>
    <cellStyle name="Currency 4 8 2 3" xfId="57222"/>
    <cellStyle name="Currency 4 8 3" xfId="57223"/>
    <cellStyle name="Currency 4 8 3 2" xfId="57224"/>
    <cellStyle name="Currency 4 8 3 3" xfId="57225"/>
    <cellStyle name="Currency 4 8 4" xfId="57226"/>
    <cellStyle name="Currency 4 8 4 2" xfId="57227"/>
    <cellStyle name="Currency 4 8 5" xfId="57228"/>
    <cellStyle name="Currency 4 8 6" xfId="57229"/>
    <cellStyle name="Currency 4 9" xfId="57230"/>
    <cellStyle name="Currency 4 9 2" xfId="57231"/>
    <cellStyle name="Currency 4 9 2 2" xfId="57232"/>
    <cellStyle name="Currency 4 9 2 3" xfId="57233"/>
    <cellStyle name="Currency 4 9 3" xfId="57234"/>
    <cellStyle name="Currency 4 9 3 2" xfId="57235"/>
    <cellStyle name="Currency 4 9 3 3" xfId="57236"/>
    <cellStyle name="Currency 4 9 4" xfId="57237"/>
    <cellStyle name="Currency 4 9 4 2" xfId="57238"/>
    <cellStyle name="Currency 4 9 5" xfId="57239"/>
    <cellStyle name="Currency 4 9 6" xfId="57240"/>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14618"/>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24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xfId="62030" builtinId="53" customBuiltin="1"/>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242"/>
    <cellStyle name="Explanatory Text 2 5" xfId="57243"/>
    <cellStyle name="Explanatory Text 3" xfId="4188"/>
    <cellStyle name="Explanatory Text 3 2" xfId="13726"/>
    <cellStyle name="Explanatory Text 4" xfId="10362"/>
    <cellStyle name="Explanatory Text 4 2" xfId="57244"/>
    <cellStyle name="Explanatory Text 5" xfId="10363"/>
    <cellStyle name="Explanatory Text 5 2" xfId="57245"/>
    <cellStyle name="Explanatory Text 6" xfId="10364"/>
    <cellStyle name="Explanatory Text 6 2" xfId="57246"/>
    <cellStyle name="Explanatory Text 7" xfId="10365"/>
    <cellStyle name="Explanatory Text 7 2" xfId="5724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xfId="62021" builtinId="26" customBuiltin="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248"/>
    <cellStyle name="Good 2 5" xfId="57249"/>
    <cellStyle name="Good 3" xfId="4211"/>
    <cellStyle name="Good 3 2" xfId="13728"/>
    <cellStyle name="Good 4" xfId="10450"/>
    <cellStyle name="Good 4 2" xfId="57250"/>
    <cellStyle name="Good 5" xfId="10451"/>
    <cellStyle name="Good 5 2" xfId="57251"/>
    <cellStyle name="Good 6" xfId="10452"/>
    <cellStyle name="Good 6 2" xfId="57252"/>
    <cellStyle name="Good 7" xfId="10453"/>
    <cellStyle name="Good 7 2" xfId="57253"/>
    <cellStyle name="Good 8" xfId="10454"/>
    <cellStyle name="Good 9" xfId="10455"/>
    <cellStyle name="Heading 1" xfId="62017" builtinId="16" customBuiltin="1"/>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254"/>
    <cellStyle name="Heading 1 2 4" xfId="57255"/>
    <cellStyle name="Heading 1 2 5" xfId="57256"/>
    <cellStyle name="Heading 1 3" xfId="4214"/>
    <cellStyle name="Heading 1 3 2" xfId="4215"/>
    <cellStyle name="Heading 1 3 2 2" xfId="10467"/>
    <cellStyle name="Heading 1 3 3" xfId="57257"/>
    <cellStyle name="Heading 1 4" xfId="10468"/>
    <cellStyle name="Heading 1 4 2" xfId="57258"/>
    <cellStyle name="Heading 1 5" xfId="10469"/>
    <cellStyle name="Heading 1 5 2" xfId="57259"/>
    <cellStyle name="Heading 1 6" xfId="10470"/>
    <cellStyle name="Heading 1 6 2" xfId="57260"/>
    <cellStyle name="Heading 1 7" xfId="10471"/>
    <cellStyle name="Heading 1 7 2" xfId="57261"/>
    <cellStyle name="Heading 1 8" xfId="10472"/>
    <cellStyle name="Heading 1 9" xfId="10473"/>
    <cellStyle name="Heading 2" xfId="62018" builtinId="17" customBuiltin="1"/>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262"/>
    <cellStyle name="Heading 2 2 4" xfId="57263"/>
    <cellStyle name="Heading 2 2 5" xfId="57264"/>
    <cellStyle name="Heading 2 3" xfId="4218"/>
    <cellStyle name="Heading 2 3 2" xfId="4219"/>
    <cellStyle name="Heading 2 3 2 2" xfId="10485"/>
    <cellStyle name="Heading 2 3 3" xfId="57265"/>
    <cellStyle name="Heading 2 4" xfId="10486"/>
    <cellStyle name="Heading 2 4 2" xfId="57266"/>
    <cellStyle name="Heading 2 5" xfId="10487"/>
    <cellStyle name="Heading 2 5 2" xfId="57267"/>
    <cellStyle name="Heading 2 6" xfId="10488"/>
    <cellStyle name="Heading 2 6 2" xfId="57268"/>
    <cellStyle name="Heading 2 7" xfId="10489"/>
    <cellStyle name="Heading 2 7 2" xfId="57269"/>
    <cellStyle name="Heading 2 8" xfId="10490"/>
    <cellStyle name="Heading 2 9" xfId="10491"/>
    <cellStyle name="Heading 3" xfId="62019" builtinId="18" customBuiltin="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70"/>
    <cellStyle name="Heading 3 2 6" xfId="57271"/>
    <cellStyle name="Heading 3 2 7" xfId="57272"/>
    <cellStyle name="Heading 3 3" xfId="4223"/>
    <cellStyle name="Heading 3 3 2" xfId="13730"/>
    <cellStyle name="Heading 3 3 3" xfId="57273"/>
    <cellStyle name="Heading 3 4" xfId="4224"/>
    <cellStyle name="Heading 3 4 2" xfId="13731"/>
    <cellStyle name="Heading 3 5" xfId="4225"/>
    <cellStyle name="Heading 3 5 2" xfId="13732"/>
    <cellStyle name="Heading 3 6" xfId="10500"/>
    <cellStyle name="Heading 3 6 2" xfId="57274"/>
    <cellStyle name="Heading 3 7" xfId="10501"/>
    <cellStyle name="Heading 3 7 2" xfId="57275"/>
    <cellStyle name="Heading 3 8" xfId="10502"/>
    <cellStyle name="Heading 3 8 2" xfId="57276"/>
    <cellStyle name="Heading 3 9" xfId="10503"/>
    <cellStyle name="Heading 3 9 2" xfId="57277"/>
    <cellStyle name="Heading 4" xfId="62020" builtinId="19" customBuiltin="1"/>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78"/>
    <cellStyle name="Heading 4 2 5" xfId="57279"/>
    <cellStyle name="Heading 4 3" xfId="4228"/>
    <cellStyle name="Heading 4 3 2" xfId="13734"/>
    <cellStyle name="Heading 4 4" xfId="10512"/>
    <cellStyle name="Heading 4 4 2" xfId="57280"/>
    <cellStyle name="Heading 4 5" xfId="10513"/>
    <cellStyle name="Heading 4 5 2" xfId="57281"/>
    <cellStyle name="Heading 4 6" xfId="10514"/>
    <cellStyle name="Heading 4 6 2" xfId="57282"/>
    <cellStyle name="Heading 4 7" xfId="10515"/>
    <cellStyle name="Heading 4 7 2" xfId="57283"/>
    <cellStyle name="Heading 4 8" xfId="10516"/>
    <cellStyle name="Heading 4 9" xfId="10517"/>
    <cellStyle name="Hyperlink 2" xfId="4229"/>
    <cellStyle name="Hyperlink 2 2" xfId="57284"/>
    <cellStyle name="Input" xfId="62024" builtinId="20" customBuiltin="1"/>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14619"/>
    <cellStyle name="LineItemValue" xfId="4603"/>
    <cellStyle name="LineItemValue 2" xfId="4604"/>
    <cellStyle name="LineItemValue 2 2" xfId="10820"/>
    <cellStyle name="LineItemValue 2 3" xfId="10821"/>
    <cellStyle name="LineItemValue 3" xfId="4605"/>
    <cellStyle name="LineItemValue 4" xfId="4606"/>
    <cellStyle name="LineItemValue 5" xfId="14620"/>
    <cellStyle name="Linked Cell" xfId="62027" builtinId="24" customBuiltin="1"/>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85"/>
    <cellStyle name="Linked Cell 2 5" xfId="57286"/>
    <cellStyle name="Linked Cell 3" xfId="4609"/>
    <cellStyle name="Linked Cell 3 2" xfId="13751"/>
    <cellStyle name="Linked Cell 4" xfId="10830"/>
    <cellStyle name="Linked Cell 4 2" xfId="57287"/>
    <cellStyle name="Linked Cell 5" xfId="10831"/>
    <cellStyle name="Linked Cell 5 2" xfId="57288"/>
    <cellStyle name="Linked Cell 6" xfId="10832"/>
    <cellStyle name="Linked Cell 6 2" xfId="57289"/>
    <cellStyle name="Linked Cell 7" xfId="10833"/>
    <cellStyle name="Linked Cell 7 2" xfId="57290"/>
    <cellStyle name="Linked Cell 8" xfId="10834"/>
    <cellStyle name="Linked Cell 9" xfId="10835"/>
    <cellStyle name="Milliers [0]_EDYAN" xfId="10836"/>
    <cellStyle name="Milliers_EDYAN" xfId="10837"/>
    <cellStyle name="Monétaire [0]_EDYAN" xfId="10838"/>
    <cellStyle name="Monétaire_EDYAN" xfId="10839"/>
    <cellStyle name="MTH" xfId="57291"/>
    <cellStyle name="Neutral" xfId="62023" builtinId="28" customBuiltin="1"/>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92"/>
    <cellStyle name="Neutral 2 5" xfId="57293"/>
    <cellStyle name="Neutral 3" xfId="4612"/>
    <cellStyle name="Neutral 3 2" xfId="13753"/>
    <cellStyle name="Neutral 4" xfId="10848"/>
    <cellStyle name="Neutral 4 2" xfId="57294"/>
    <cellStyle name="Neutral 5" xfId="10849"/>
    <cellStyle name="Neutral 5 2" xfId="57295"/>
    <cellStyle name="Neutral 6" xfId="10850"/>
    <cellStyle name="Neutral 6 2" xfId="57296"/>
    <cellStyle name="Neutral 7" xfId="10851"/>
    <cellStyle name="Neutral 7 2" xfId="57297"/>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98"/>
    <cellStyle name="Normal 10 3 3" xfId="57299"/>
    <cellStyle name="Normal 10 4" xfId="14621"/>
    <cellStyle name="Normal 11" xfId="4616"/>
    <cellStyle name="Normal 11 10" xfId="57300"/>
    <cellStyle name="Normal 11 10 2" xfId="57301"/>
    <cellStyle name="Normal 11 10 2 2" xfId="57302"/>
    <cellStyle name="Normal 11 10 2 3" xfId="57303"/>
    <cellStyle name="Normal 11 10 3" xfId="57304"/>
    <cellStyle name="Normal 11 10 3 2" xfId="57305"/>
    <cellStyle name="Normal 11 10 4" xfId="57306"/>
    <cellStyle name="Normal 11 10 5" xfId="57307"/>
    <cellStyle name="Normal 11 11" xfId="57308"/>
    <cellStyle name="Normal 11 11 2" xfId="57309"/>
    <cellStyle name="Normal 11 11 3" xfId="57310"/>
    <cellStyle name="Normal 11 12" xfId="57311"/>
    <cellStyle name="Normal 11 12 2" xfId="57312"/>
    <cellStyle name="Normal 11 12 3" xfId="57313"/>
    <cellStyle name="Normal 11 13" xfId="57314"/>
    <cellStyle name="Normal 11 13 2" xfId="57315"/>
    <cellStyle name="Normal 11 14" xfId="57316"/>
    <cellStyle name="Normal 11 15" xfId="57317"/>
    <cellStyle name="Normal 11 16" xfId="57318"/>
    <cellStyle name="Normal 11 2" xfId="4617"/>
    <cellStyle name="Normal 11 2 10" xfId="57319"/>
    <cellStyle name="Normal 11 2 10 2" xfId="57320"/>
    <cellStyle name="Normal 11 2 10 3" xfId="57321"/>
    <cellStyle name="Normal 11 2 11" xfId="57322"/>
    <cellStyle name="Normal 11 2 11 2" xfId="57323"/>
    <cellStyle name="Normal 11 2 11 3" xfId="57324"/>
    <cellStyle name="Normal 11 2 12" xfId="57325"/>
    <cellStyle name="Normal 11 2 12 2" xfId="57326"/>
    <cellStyle name="Normal 11 2 13" xfId="57327"/>
    <cellStyle name="Normal 11 2 14" xfId="57328"/>
    <cellStyle name="Normal 11 2 15" xfId="57329"/>
    <cellStyle name="Normal 11 2 2" xfId="10864"/>
    <cellStyle name="Normal 11 2 2 10" xfId="57330"/>
    <cellStyle name="Normal 11 2 2 10 2" xfId="57331"/>
    <cellStyle name="Normal 11 2 2 10 3" xfId="57332"/>
    <cellStyle name="Normal 11 2 2 11" xfId="57333"/>
    <cellStyle name="Normal 11 2 2 11 2" xfId="57334"/>
    <cellStyle name="Normal 11 2 2 12" xfId="57335"/>
    <cellStyle name="Normal 11 2 2 13" xfId="57336"/>
    <cellStyle name="Normal 11 2 2 2" xfId="57337"/>
    <cellStyle name="Normal 11 2 2 2 10" xfId="57338"/>
    <cellStyle name="Normal 11 2 2 2 10 2" xfId="57339"/>
    <cellStyle name="Normal 11 2 2 2 11" xfId="57340"/>
    <cellStyle name="Normal 11 2 2 2 12" xfId="57341"/>
    <cellStyle name="Normal 11 2 2 2 2" xfId="57342"/>
    <cellStyle name="Normal 11 2 2 2 2 10" xfId="57343"/>
    <cellStyle name="Normal 11 2 2 2 2 2" xfId="57344"/>
    <cellStyle name="Normal 11 2 2 2 2 2 2" xfId="57345"/>
    <cellStyle name="Normal 11 2 2 2 2 2 2 2" xfId="57346"/>
    <cellStyle name="Normal 11 2 2 2 2 2 2 2 2" xfId="57347"/>
    <cellStyle name="Normal 11 2 2 2 2 2 2 2 3" xfId="57348"/>
    <cellStyle name="Normal 11 2 2 2 2 2 2 3" xfId="57349"/>
    <cellStyle name="Normal 11 2 2 2 2 2 2 3 2" xfId="57350"/>
    <cellStyle name="Normal 11 2 2 2 2 2 2 3 3" xfId="57351"/>
    <cellStyle name="Normal 11 2 2 2 2 2 2 4" xfId="57352"/>
    <cellStyle name="Normal 11 2 2 2 2 2 2 4 2" xfId="57353"/>
    <cellStyle name="Normal 11 2 2 2 2 2 2 5" xfId="57354"/>
    <cellStyle name="Normal 11 2 2 2 2 2 2 6" xfId="57355"/>
    <cellStyle name="Normal 11 2 2 2 2 2 3" xfId="57356"/>
    <cellStyle name="Normal 11 2 2 2 2 2 3 2" xfId="57357"/>
    <cellStyle name="Normal 11 2 2 2 2 2 3 2 2" xfId="57358"/>
    <cellStyle name="Normal 11 2 2 2 2 2 3 2 3" xfId="57359"/>
    <cellStyle name="Normal 11 2 2 2 2 2 3 3" xfId="57360"/>
    <cellStyle name="Normal 11 2 2 2 2 2 3 3 2" xfId="57361"/>
    <cellStyle name="Normal 11 2 2 2 2 2 3 3 3" xfId="57362"/>
    <cellStyle name="Normal 11 2 2 2 2 2 3 4" xfId="57363"/>
    <cellStyle name="Normal 11 2 2 2 2 2 3 4 2" xfId="57364"/>
    <cellStyle name="Normal 11 2 2 2 2 2 3 5" xfId="57365"/>
    <cellStyle name="Normal 11 2 2 2 2 2 3 6" xfId="57366"/>
    <cellStyle name="Normal 11 2 2 2 2 2 4" xfId="57367"/>
    <cellStyle name="Normal 11 2 2 2 2 2 4 2" xfId="57368"/>
    <cellStyle name="Normal 11 2 2 2 2 2 4 2 2" xfId="57369"/>
    <cellStyle name="Normal 11 2 2 2 2 2 4 2 3" xfId="57370"/>
    <cellStyle name="Normal 11 2 2 2 2 2 4 3" xfId="57371"/>
    <cellStyle name="Normal 11 2 2 2 2 2 4 3 2" xfId="57372"/>
    <cellStyle name="Normal 11 2 2 2 2 2 4 4" xfId="57373"/>
    <cellStyle name="Normal 11 2 2 2 2 2 4 5" xfId="57374"/>
    <cellStyle name="Normal 11 2 2 2 2 2 5" xfId="57375"/>
    <cellStyle name="Normal 11 2 2 2 2 2 5 2" xfId="57376"/>
    <cellStyle name="Normal 11 2 2 2 2 2 5 3" xfId="57377"/>
    <cellStyle name="Normal 11 2 2 2 2 2 6" xfId="57378"/>
    <cellStyle name="Normal 11 2 2 2 2 2 6 2" xfId="57379"/>
    <cellStyle name="Normal 11 2 2 2 2 2 6 3" xfId="57380"/>
    <cellStyle name="Normal 11 2 2 2 2 2 7" xfId="57381"/>
    <cellStyle name="Normal 11 2 2 2 2 2 7 2" xfId="57382"/>
    <cellStyle name="Normal 11 2 2 2 2 2 8" xfId="57383"/>
    <cellStyle name="Normal 11 2 2 2 2 2 9" xfId="57384"/>
    <cellStyle name="Normal 11 2 2 2 2 3" xfId="57385"/>
    <cellStyle name="Normal 11 2 2 2 2 3 2" xfId="57386"/>
    <cellStyle name="Normal 11 2 2 2 2 3 2 2" xfId="57387"/>
    <cellStyle name="Normal 11 2 2 2 2 3 2 3" xfId="57388"/>
    <cellStyle name="Normal 11 2 2 2 2 3 3" xfId="57389"/>
    <cellStyle name="Normal 11 2 2 2 2 3 3 2" xfId="57390"/>
    <cellStyle name="Normal 11 2 2 2 2 3 3 3" xfId="57391"/>
    <cellStyle name="Normal 11 2 2 2 2 3 4" xfId="57392"/>
    <cellStyle name="Normal 11 2 2 2 2 3 4 2" xfId="57393"/>
    <cellStyle name="Normal 11 2 2 2 2 3 5" xfId="57394"/>
    <cellStyle name="Normal 11 2 2 2 2 3 6" xfId="57395"/>
    <cellStyle name="Normal 11 2 2 2 2 4" xfId="57396"/>
    <cellStyle name="Normal 11 2 2 2 2 4 2" xfId="57397"/>
    <cellStyle name="Normal 11 2 2 2 2 4 2 2" xfId="57398"/>
    <cellStyle name="Normal 11 2 2 2 2 4 2 3" xfId="57399"/>
    <cellStyle name="Normal 11 2 2 2 2 4 3" xfId="57400"/>
    <cellStyle name="Normal 11 2 2 2 2 4 3 2" xfId="57401"/>
    <cellStyle name="Normal 11 2 2 2 2 4 3 3" xfId="57402"/>
    <cellStyle name="Normal 11 2 2 2 2 4 4" xfId="57403"/>
    <cellStyle name="Normal 11 2 2 2 2 4 4 2" xfId="57404"/>
    <cellStyle name="Normal 11 2 2 2 2 4 5" xfId="57405"/>
    <cellStyle name="Normal 11 2 2 2 2 4 6" xfId="57406"/>
    <cellStyle name="Normal 11 2 2 2 2 5" xfId="57407"/>
    <cellStyle name="Normal 11 2 2 2 2 5 2" xfId="57408"/>
    <cellStyle name="Normal 11 2 2 2 2 5 2 2" xfId="57409"/>
    <cellStyle name="Normal 11 2 2 2 2 5 2 3" xfId="57410"/>
    <cellStyle name="Normal 11 2 2 2 2 5 3" xfId="57411"/>
    <cellStyle name="Normal 11 2 2 2 2 5 3 2" xfId="57412"/>
    <cellStyle name="Normal 11 2 2 2 2 5 4" xfId="57413"/>
    <cellStyle name="Normal 11 2 2 2 2 5 5" xfId="57414"/>
    <cellStyle name="Normal 11 2 2 2 2 6" xfId="57415"/>
    <cellStyle name="Normal 11 2 2 2 2 6 2" xfId="57416"/>
    <cellStyle name="Normal 11 2 2 2 2 6 3" xfId="57417"/>
    <cellStyle name="Normal 11 2 2 2 2 7" xfId="57418"/>
    <cellStyle name="Normal 11 2 2 2 2 7 2" xfId="57419"/>
    <cellStyle name="Normal 11 2 2 2 2 7 3" xfId="57420"/>
    <cellStyle name="Normal 11 2 2 2 2 8" xfId="57421"/>
    <cellStyle name="Normal 11 2 2 2 2 8 2" xfId="57422"/>
    <cellStyle name="Normal 11 2 2 2 2 9" xfId="57423"/>
    <cellStyle name="Normal 11 2 2 2 3" xfId="57424"/>
    <cellStyle name="Normal 11 2 2 2 3 2" xfId="57425"/>
    <cellStyle name="Normal 11 2 2 2 3 2 2" xfId="57426"/>
    <cellStyle name="Normal 11 2 2 2 3 2 2 2" xfId="57427"/>
    <cellStyle name="Normal 11 2 2 2 3 2 2 3" xfId="57428"/>
    <cellStyle name="Normal 11 2 2 2 3 2 3" xfId="57429"/>
    <cellStyle name="Normal 11 2 2 2 3 2 3 2" xfId="57430"/>
    <cellStyle name="Normal 11 2 2 2 3 2 3 3" xfId="57431"/>
    <cellStyle name="Normal 11 2 2 2 3 2 4" xfId="57432"/>
    <cellStyle name="Normal 11 2 2 2 3 2 4 2" xfId="57433"/>
    <cellStyle name="Normal 11 2 2 2 3 2 5" xfId="57434"/>
    <cellStyle name="Normal 11 2 2 2 3 2 6" xfId="57435"/>
    <cellStyle name="Normal 11 2 2 2 3 3" xfId="57436"/>
    <cellStyle name="Normal 11 2 2 2 3 3 2" xfId="57437"/>
    <cellStyle name="Normal 11 2 2 2 3 3 2 2" xfId="57438"/>
    <cellStyle name="Normal 11 2 2 2 3 3 2 3" xfId="57439"/>
    <cellStyle name="Normal 11 2 2 2 3 3 3" xfId="57440"/>
    <cellStyle name="Normal 11 2 2 2 3 3 3 2" xfId="57441"/>
    <cellStyle name="Normal 11 2 2 2 3 3 3 3" xfId="57442"/>
    <cellStyle name="Normal 11 2 2 2 3 3 4" xfId="57443"/>
    <cellStyle name="Normal 11 2 2 2 3 3 4 2" xfId="57444"/>
    <cellStyle name="Normal 11 2 2 2 3 3 5" xfId="57445"/>
    <cellStyle name="Normal 11 2 2 2 3 3 6" xfId="57446"/>
    <cellStyle name="Normal 11 2 2 2 3 4" xfId="57447"/>
    <cellStyle name="Normal 11 2 2 2 3 4 2" xfId="57448"/>
    <cellStyle name="Normal 11 2 2 2 3 4 2 2" xfId="57449"/>
    <cellStyle name="Normal 11 2 2 2 3 4 2 3" xfId="57450"/>
    <cellStyle name="Normal 11 2 2 2 3 4 3" xfId="57451"/>
    <cellStyle name="Normal 11 2 2 2 3 4 3 2" xfId="57452"/>
    <cellStyle name="Normal 11 2 2 2 3 4 4" xfId="57453"/>
    <cellStyle name="Normal 11 2 2 2 3 4 5" xfId="57454"/>
    <cellStyle name="Normal 11 2 2 2 3 5" xfId="57455"/>
    <cellStyle name="Normal 11 2 2 2 3 5 2" xfId="57456"/>
    <cellStyle name="Normal 11 2 2 2 3 5 3" xfId="57457"/>
    <cellStyle name="Normal 11 2 2 2 3 6" xfId="57458"/>
    <cellStyle name="Normal 11 2 2 2 3 6 2" xfId="57459"/>
    <cellStyle name="Normal 11 2 2 2 3 6 3" xfId="57460"/>
    <cellStyle name="Normal 11 2 2 2 3 7" xfId="57461"/>
    <cellStyle name="Normal 11 2 2 2 3 7 2" xfId="57462"/>
    <cellStyle name="Normal 11 2 2 2 3 8" xfId="57463"/>
    <cellStyle name="Normal 11 2 2 2 3 9" xfId="57464"/>
    <cellStyle name="Normal 11 2 2 2 4" xfId="57465"/>
    <cellStyle name="Normal 11 2 2 2 4 2" xfId="57466"/>
    <cellStyle name="Normal 11 2 2 2 4 2 2" xfId="57467"/>
    <cellStyle name="Normal 11 2 2 2 4 2 2 2" xfId="57468"/>
    <cellStyle name="Normal 11 2 2 2 4 2 2 3" xfId="57469"/>
    <cellStyle name="Normal 11 2 2 2 4 2 3" xfId="57470"/>
    <cellStyle name="Normal 11 2 2 2 4 2 3 2" xfId="57471"/>
    <cellStyle name="Normal 11 2 2 2 4 2 3 3" xfId="57472"/>
    <cellStyle name="Normal 11 2 2 2 4 2 4" xfId="57473"/>
    <cellStyle name="Normal 11 2 2 2 4 2 4 2" xfId="57474"/>
    <cellStyle name="Normal 11 2 2 2 4 2 5" xfId="57475"/>
    <cellStyle name="Normal 11 2 2 2 4 2 6" xfId="57476"/>
    <cellStyle name="Normal 11 2 2 2 4 3" xfId="57477"/>
    <cellStyle name="Normal 11 2 2 2 4 3 2" xfId="57478"/>
    <cellStyle name="Normal 11 2 2 2 4 3 2 2" xfId="57479"/>
    <cellStyle name="Normal 11 2 2 2 4 3 2 3" xfId="57480"/>
    <cellStyle name="Normal 11 2 2 2 4 3 3" xfId="57481"/>
    <cellStyle name="Normal 11 2 2 2 4 3 3 2" xfId="57482"/>
    <cellStyle name="Normal 11 2 2 2 4 3 3 3" xfId="57483"/>
    <cellStyle name="Normal 11 2 2 2 4 3 4" xfId="57484"/>
    <cellStyle name="Normal 11 2 2 2 4 3 4 2" xfId="57485"/>
    <cellStyle name="Normal 11 2 2 2 4 3 5" xfId="57486"/>
    <cellStyle name="Normal 11 2 2 2 4 3 6" xfId="57487"/>
    <cellStyle name="Normal 11 2 2 2 4 4" xfId="57488"/>
    <cellStyle name="Normal 11 2 2 2 4 4 2" xfId="57489"/>
    <cellStyle name="Normal 11 2 2 2 4 4 2 2" xfId="57490"/>
    <cellStyle name="Normal 11 2 2 2 4 4 2 3" xfId="57491"/>
    <cellStyle name="Normal 11 2 2 2 4 4 3" xfId="57492"/>
    <cellStyle name="Normal 11 2 2 2 4 4 3 2" xfId="57493"/>
    <cellStyle name="Normal 11 2 2 2 4 4 4" xfId="57494"/>
    <cellStyle name="Normal 11 2 2 2 4 4 5" xfId="57495"/>
    <cellStyle name="Normal 11 2 2 2 4 5" xfId="57496"/>
    <cellStyle name="Normal 11 2 2 2 4 5 2" xfId="57497"/>
    <cellStyle name="Normal 11 2 2 2 4 5 3" xfId="57498"/>
    <cellStyle name="Normal 11 2 2 2 4 6" xfId="57499"/>
    <cellStyle name="Normal 11 2 2 2 4 6 2" xfId="57500"/>
    <cellStyle name="Normal 11 2 2 2 4 6 3" xfId="57501"/>
    <cellStyle name="Normal 11 2 2 2 4 7" xfId="57502"/>
    <cellStyle name="Normal 11 2 2 2 4 7 2" xfId="57503"/>
    <cellStyle name="Normal 11 2 2 2 4 8" xfId="57504"/>
    <cellStyle name="Normal 11 2 2 2 4 9" xfId="57505"/>
    <cellStyle name="Normal 11 2 2 2 5" xfId="57506"/>
    <cellStyle name="Normal 11 2 2 2 5 2" xfId="57507"/>
    <cellStyle name="Normal 11 2 2 2 5 2 2" xfId="57508"/>
    <cellStyle name="Normal 11 2 2 2 5 2 3" xfId="57509"/>
    <cellStyle name="Normal 11 2 2 2 5 3" xfId="57510"/>
    <cellStyle name="Normal 11 2 2 2 5 3 2" xfId="57511"/>
    <cellStyle name="Normal 11 2 2 2 5 3 3" xfId="57512"/>
    <cellStyle name="Normal 11 2 2 2 5 4" xfId="57513"/>
    <cellStyle name="Normal 11 2 2 2 5 4 2" xfId="57514"/>
    <cellStyle name="Normal 11 2 2 2 5 5" xfId="57515"/>
    <cellStyle name="Normal 11 2 2 2 5 6" xfId="57516"/>
    <cellStyle name="Normal 11 2 2 2 6" xfId="57517"/>
    <cellStyle name="Normal 11 2 2 2 6 2" xfId="57518"/>
    <cellStyle name="Normal 11 2 2 2 6 2 2" xfId="57519"/>
    <cellStyle name="Normal 11 2 2 2 6 2 3" xfId="57520"/>
    <cellStyle name="Normal 11 2 2 2 6 3" xfId="57521"/>
    <cellStyle name="Normal 11 2 2 2 6 3 2" xfId="57522"/>
    <cellStyle name="Normal 11 2 2 2 6 3 3" xfId="57523"/>
    <cellStyle name="Normal 11 2 2 2 6 4" xfId="57524"/>
    <cellStyle name="Normal 11 2 2 2 6 4 2" xfId="57525"/>
    <cellStyle name="Normal 11 2 2 2 6 5" xfId="57526"/>
    <cellStyle name="Normal 11 2 2 2 6 6" xfId="57527"/>
    <cellStyle name="Normal 11 2 2 2 7" xfId="57528"/>
    <cellStyle name="Normal 11 2 2 2 7 2" xfId="57529"/>
    <cellStyle name="Normal 11 2 2 2 7 2 2" xfId="57530"/>
    <cellStyle name="Normal 11 2 2 2 7 2 3" xfId="57531"/>
    <cellStyle name="Normal 11 2 2 2 7 3" xfId="57532"/>
    <cellStyle name="Normal 11 2 2 2 7 3 2" xfId="57533"/>
    <cellStyle name="Normal 11 2 2 2 7 4" xfId="57534"/>
    <cellStyle name="Normal 11 2 2 2 7 5" xfId="57535"/>
    <cellStyle name="Normal 11 2 2 2 8" xfId="57536"/>
    <cellStyle name="Normal 11 2 2 2 8 2" xfId="57537"/>
    <cellStyle name="Normal 11 2 2 2 8 3" xfId="57538"/>
    <cellStyle name="Normal 11 2 2 2 9" xfId="57539"/>
    <cellStyle name="Normal 11 2 2 2 9 2" xfId="57540"/>
    <cellStyle name="Normal 11 2 2 2 9 3" xfId="57541"/>
    <cellStyle name="Normal 11 2 2 3" xfId="57542"/>
    <cellStyle name="Normal 11 2 2 3 10" xfId="57543"/>
    <cellStyle name="Normal 11 2 2 3 2" xfId="57544"/>
    <cellStyle name="Normal 11 2 2 3 2 2" xfId="57545"/>
    <cellStyle name="Normal 11 2 2 3 2 2 2" xfId="57546"/>
    <cellStyle name="Normal 11 2 2 3 2 2 2 2" xfId="57547"/>
    <cellStyle name="Normal 11 2 2 3 2 2 2 3" xfId="57548"/>
    <cellStyle name="Normal 11 2 2 3 2 2 3" xfId="57549"/>
    <cellStyle name="Normal 11 2 2 3 2 2 3 2" xfId="57550"/>
    <cellStyle name="Normal 11 2 2 3 2 2 3 3" xfId="57551"/>
    <cellStyle name="Normal 11 2 2 3 2 2 4" xfId="57552"/>
    <cellStyle name="Normal 11 2 2 3 2 2 4 2" xfId="57553"/>
    <cellStyle name="Normal 11 2 2 3 2 2 5" xfId="57554"/>
    <cellStyle name="Normal 11 2 2 3 2 2 6" xfId="57555"/>
    <cellStyle name="Normal 11 2 2 3 2 3" xfId="57556"/>
    <cellStyle name="Normal 11 2 2 3 2 3 2" xfId="57557"/>
    <cellStyle name="Normal 11 2 2 3 2 3 2 2" xfId="57558"/>
    <cellStyle name="Normal 11 2 2 3 2 3 2 3" xfId="57559"/>
    <cellStyle name="Normal 11 2 2 3 2 3 3" xfId="57560"/>
    <cellStyle name="Normal 11 2 2 3 2 3 3 2" xfId="57561"/>
    <cellStyle name="Normal 11 2 2 3 2 3 3 3" xfId="57562"/>
    <cellStyle name="Normal 11 2 2 3 2 3 4" xfId="57563"/>
    <cellStyle name="Normal 11 2 2 3 2 3 4 2" xfId="57564"/>
    <cellStyle name="Normal 11 2 2 3 2 3 5" xfId="57565"/>
    <cellStyle name="Normal 11 2 2 3 2 3 6" xfId="57566"/>
    <cellStyle name="Normal 11 2 2 3 2 4" xfId="57567"/>
    <cellStyle name="Normal 11 2 2 3 2 4 2" xfId="57568"/>
    <cellStyle name="Normal 11 2 2 3 2 4 2 2" xfId="57569"/>
    <cellStyle name="Normal 11 2 2 3 2 4 2 3" xfId="57570"/>
    <cellStyle name="Normal 11 2 2 3 2 4 3" xfId="57571"/>
    <cellStyle name="Normal 11 2 2 3 2 4 3 2" xfId="57572"/>
    <cellStyle name="Normal 11 2 2 3 2 4 4" xfId="57573"/>
    <cellStyle name="Normal 11 2 2 3 2 4 5" xfId="57574"/>
    <cellStyle name="Normal 11 2 2 3 2 5" xfId="57575"/>
    <cellStyle name="Normal 11 2 2 3 2 5 2" xfId="57576"/>
    <cellStyle name="Normal 11 2 2 3 2 5 3" xfId="57577"/>
    <cellStyle name="Normal 11 2 2 3 2 6" xfId="57578"/>
    <cellStyle name="Normal 11 2 2 3 2 6 2" xfId="57579"/>
    <cellStyle name="Normal 11 2 2 3 2 6 3" xfId="57580"/>
    <cellStyle name="Normal 11 2 2 3 2 7" xfId="57581"/>
    <cellStyle name="Normal 11 2 2 3 2 7 2" xfId="57582"/>
    <cellStyle name="Normal 11 2 2 3 2 8" xfId="57583"/>
    <cellStyle name="Normal 11 2 2 3 2 9" xfId="57584"/>
    <cellStyle name="Normal 11 2 2 3 3" xfId="57585"/>
    <cellStyle name="Normal 11 2 2 3 3 2" xfId="57586"/>
    <cellStyle name="Normal 11 2 2 3 3 2 2" xfId="57587"/>
    <cellStyle name="Normal 11 2 2 3 3 2 3" xfId="57588"/>
    <cellStyle name="Normal 11 2 2 3 3 3" xfId="57589"/>
    <cellStyle name="Normal 11 2 2 3 3 3 2" xfId="57590"/>
    <cellStyle name="Normal 11 2 2 3 3 3 3" xfId="57591"/>
    <cellStyle name="Normal 11 2 2 3 3 4" xfId="57592"/>
    <cellStyle name="Normal 11 2 2 3 3 4 2" xfId="57593"/>
    <cellStyle name="Normal 11 2 2 3 3 5" xfId="57594"/>
    <cellStyle name="Normal 11 2 2 3 3 6" xfId="57595"/>
    <cellStyle name="Normal 11 2 2 3 4" xfId="57596"/>
    <cellStyle name="Normal 11 2 2 3 4 2" xfId="57597"/>
    <cellStyle name="Normal 11 2 2 3 4 2 2" xfId="57598"/>
    <cellStyle name="Normal 11 2 2 3 4 2 3" xfId="57599"/>
    <cellStyle name="Normal 11 2 2 3 4 3" xfId="57600"/>
    <cellStyle name="Normal 11 2 2 3 4 3 2" xfId="57601"/>
    <cellStyle name="Normal 11 2 2 3 4 3 3" xfId="57602"/>
    <cellStyle name="Normal 11 2 2 3 4 4" xfId="57603"/>
    <cellStyle name="Normal 11 2 2 3 4 4 2" xfId="57604"/>
    <cellStyle name="Normal 11 2 2 3 4 5" xfId="57605"/>
    <cellStyle name="Normal 11 2 2 3 4 6" xfId="57606"/>
    <cellStyle name="Normal 11 2 2 3 5" xfId="57607"/>
    <cellStyle name="Normal 11 2 2 3 5 2" xfId="57608"/>
    <cellStyle name="Normal 11 2 2 3 5 2 2" xfId="57609"/>
    <cellStyle name="Normal 11 2 2 3 5 2 3" xfId="57610"/>
    <cellStyle name="Normal 11 2 2 3 5 3" xfId="57611"/>
    <cellStyle name="Normal 11 2 2 3 5 3 2" xfId="57612"/>
    <cellStyle name="Normal 11 2 2 3 5 4" xfId="57613"/>
    <cellStyle name="Normal 11 2 2 3 5 5" xfId="57614"/>
    <cellStyle name="Normal 11 2 2 3 6" xfId="57615"/>
    <cellStyle name="Normal 11 2 2 3 6 2" xfId="57616"/>
    <cellStyle name="Normal 11 2 2 3 6 3" xfId="57617"/>
    <cellStyle name="Normal 11 2 2 3 7" xfId="57618"/>
    <cellStyle name="Normal 11 2 2 3 7 2" xfId="57619"/>
    <cellStyle name="Normal 11 2 2 3 7 3" xfId="57620"/>
    <cellStyle name="Normal 11 2 2 3 8" xfId="57621"/>
    <cellStyle name="Normal 11 2 2 3 8 2" xfId="57622"/>
    <cellStyle name="Normal 11 2 2 3 9" xfId="57623"/>
    <cellStyle name="Normal 11 2 2 4" xfId="57624"/>
    <cellStyle name="Normal 11 2 2 4 2" xfId="57625"/>
    <cellStyle name="Normal 11 2 2 4 2 2" xfId="57626"/>
    <cellStyle name="Normal 11 2 2 4 2 2 2" xfId="57627"/>
    <cellStyle name="Normal 11 2 2 4 2 2 3" xfId="57628"/>
    <cellStyle name="Normal 11 2 2 4 2 3" xfId="57629"/>
    <cellStyle name="Normal 11 2 2 4 2 3 2" xfId="57630"/>
    <cellStyle name="Normal 11 2 2 4 2 3 3" xfId="57631"/>
    <cellStyle name="Normal 11 2 2 4 2 4" xfId="57632"/>
    <cellStyle name="Normal 11 2 2 4 2 4 2" xfId="57633"/>
    <cellStyle name="Normal 11 2 2 4 2 5" xfId="57634"/>
    <cellStyle name="Normal 11 2 2 4 2 6" xfId="57635"/>
    <cellStyle name="Normal 11 2 2 4 3" xfId="57636"/>
    <cellStyle name="Normal 11 2 2 4 3 2" xfId="57637"/>
    <cellStyle name="Normal 11 2 2 4 3 2 2" xfId="57638"/>
    <cellStyle name="Normal 11 2 2 4 3 2 3" xfId="57639"/>
    <cellStyle name="Normal 11 2 2 4 3 3" xfId="57640"/>
    <cellStyle name="Normal 11 2 2 4 3 3 2" xfId="57641"/>
    <cellStyle name="Normal 11 2 2 4 3 3 3" xfId="57642"/>
    <cellStyle name="Normal 11 2 2 4 3 4" xfId="57643"/>
    <cellStyle name="Normal 11 2 2 4 3 4 2" xfId="57644"/>
    <cellStyle name="Normal 11 2 2 4 3 5" xfId="57645"/>
    <cellStyle name="Normal 11 2 2 4 3 6" xfId="57646"/>
    <cellStyle name="Normal 11 2 2 4 4" xfId="57647"/>
    <cellStyle name="Normal 11 2 2 4 4 2" xfId="57648"/>
    <cellStyle name="Normal 11 2 2 4 4 2 2" xfId="57649"/>
    <cellStyle name="Normal 11 2 2 4 4 2 3" xfId="57650"/>
    <cellStyle name="Normal 11 2 2 4 4 3" xfId="57651"/>
    <cellStyle name="Normal 11 2 2 4 4 3 2" xfId="57652"/>
    <cellStyle name="Normal 11 2 2 4 4 4" xfId="57653"/>
    <cellStyle name="Normal 11 2 2 4 4 5" xfId="57654"/>
    <cellStyle name="Normal 11 2 2 4 5" xfId="57655"/>
    <cellStyle name="Normal 11 2 2 4 5 2" xfId="57656"/>
    <cellStyle name="Normal 11 2 2 4 5 3" xfId="57657"/>
    <cellStyle name="Normal 11 2 2 4 6" xfId="57658"/>
    <cellStyle name="Normal 11 2 2 4 6 2" xfId="57659"/>
    <cellStyle name="Normal 11 2 2 4 6 3" xfId="57660"/>
    <cellStyle name="Normal 11 2 2 4 7" xfId="57661"/>
    <cellStyle name="Normal 11 2 2 4 7 2" xfId="57662"/>
    <cellStyle name="Normal 11 2 2 4 8" xfId="57663"/>
    <cellStyle name="Normal 11 2 2 4 9" xfId="57664"/>
    <cellStyle name="Normal 11 2 2 5" xfId="57665"/>
    <cellStyle name="Normal 11 2 2 5 2" xfId="57666"/>
    <cellStyle name="Normal 11 2 2 5 2 2" xfId="57667"/>
    <cellStyle name="Normal 11 2 2 5 2 2 2" xfId="57668"/>
    <cellStyle name="Normal 11 2 2 5 2 2 3" xfId="57669"/>
    <cellStyle name="Normal 11 2 2 5 2 3" xfId="57670"/>
    <cellStyle name="Normal 11 2 2 5 2 3 2" xfId="57671"/>
    <cellStyle name="Normal 11 2 2 5 2 3 3" xfId="57672"/>
    <cellStyle name="Normal 11 2 2 5 2 4" xfId="57673"/>
    <cellStyle name="Normal 11 2 2 5 2 4 2" xfId="57674"/>
    <cellStyle name="Normal 11 2 2 5 2 5" xfId="57675"/>
    <cellStyle name="Normal 11 2 2 5 2 6" xfId="57676"/>
    <cellStyle name="Normal 11 2 2 5 3" xfId="57677"/>
    <cellStyle name="Normal 11 2 2 5 3 2" xfId="57678"/>
    <cellStyle name="Normal 11 2 2 5 3 2 2" xfId="57679"/>
    <cellStyle name="Normal 11 2 2 5 3 2 3" xfId="57680"/>
    <cellStyle name="Normal 11 2 2 5 3 3" xfId="57681"/>
    <cellStyle name="Normal 11 2 2 5 3 3 2" xfId="57682"/>
    <cellStyle name="Normal 11 2 2 5 3 3 3" xfId="57683"/>
    <cellStyle name="Normal 11 2 2 5 3 4" xfId="57684"/>
    <cellStyle name="Normal 11 2 2 5 3 4 2" xfId="57685"/>
    <cellStyle name="Normal 11 2 2 5 3 5" xfId="57686"/>
    <cellStyle name="Normal 11 2 2 5 3 6" xfId="57687"/>
    <cellStyle name="Normal 11 2 2 5 4" xfId="57688"/>
    <cellStyle name="Normal 11 2 2 5 4 2" xfId="57689"/>
    <cellStyle name="Normal 11 2 2 5 4 2 2" xfId="57690"/>
    <cellStyle name="Normal 11 2 2 5 4 2 3" xfId="57691"/>
    <cellStyle name="Normal 11 2 2 5 4 3" xfId="57692"/>
    <cellStyle name="Normal 11 2 2 5 4 3 2" xfId="57693"/>
    <cellStyle name="Normal 11 2 2 5 4 4" xfId="57694"/>
    <cellStyle name="Normal 11 2 2 5 4 5" xfId="57695"/>
    <cellStyle name="Normal 11 2 2 5 5" xfId="57696"/>
    <cellStyle name="Normal 11 2 2 5 5 2" xfId="57697"/>
    <cellStyle name="Normal 11 2 2 5 5 3" xfId="57698"/>
    <cellStyle name="Normal 11 2 2 5 6" xfId="57699"/>
    <cellStyle name="Normal 11 2 2 5 6 2" xfId="57700"/>
    <cellStyle name="Normal 11 2 2 5 6 3" xfId="57701"/>
    <cellStyle name="Normal 11 2 2 5 7" xfId="57702"/>
    <cellStyle name="Normal 11 2 2 5 7 2" xfId="57703"/>
    <cellStyle name="Normal 11 2 2 5 8" xfId="57704"/>
    <cellStyle name="Normal 11 2 2 5 9" xfId="57705"/>
    <cellStyle name="Normal 11 2 2 6" xfId="57706"/>
    <cellStyle name="Normal 11 2 2 6 2" xfId="57707"/>
    <cellStyle name="Normal 11 2 2 6 2 2" xfId="57708"/>
    <cellStyle name="Normal 11 2 2 6 2 3" xfId="57709"/>
    <cellStyle name="Normal 11 2 2 6 3" xfId="57710"/>
    <cellStyle name="Normal 11 2 2 6 3 2" xfId="57711"/>
    <cellStyle name="Normal 11 2 2 6 3 3" xfId="57712"/>
    <cellStyle name="Normal 11 2 2 6 4" xfId="57713"/>
    <cellStyle name="Normal 11 2 2 6 4 2" xfId="57714"/>
    <cellStyle name="Normal 11 2 2 6 5" xfId="57715"/>
    <cellStyle name="Normal 11 2 2 6 6" xfId="57716"/>
    <cellStyle name="Normal 11 2 2 7" xfId="57717"/>
    <cellStyle name="Normal 11 2 2 7 2" xfId="57718"/>
    <cellStyle name="Normal 11 2 2 7 2 2" xfId="57719"/>
    <cellStyle name="Normal 11 2 2 7 2 3" xfId="57720"/>
    <cellStyle name="Normal 11 2 2 7 3" xfId="57721"/>
    <cellStyle name="Normal 11 2 2 7 3 2" xfId="57722"/>
    <cellStyle name="Normal 11 2 2 7 3 3" xfId="57723"/>
    <cellStyle name="Normal 11 2 2 7 4" xfId="57724"/>
    <cellStyle name="Normal 11 2 2 7 4 2" xfId="57725"/>
    <cellStyle name="Normal 11 2 2 7 5" xfId="57726"/>
    <cellStyle name="Normal 11 2 2 7 6" xfId="57727"/>
    <cellStyle name="Normal 11 2 2 8" xfId="57728"/>
    <cellStyle name="Normal 11 2 2 8 2" xfId="57729"/>
    <cellStyle name="Normal 11 2 2 8 2 2" xfId="57730"/>
    <cellStyle name="Normal 11 2 2 8 2 3" xfId="57731"/>
    <cellStyle name="Normal 11 2 2 8 3" xfId="57732"/>
    <cellStyle name="Normal 11 2 2 8 3 2" xfId="57733"/>
    <cellStyle name="Normal 11 2 2 8 4" xfId="57734"/>
    <cellStyle name="Normal 11 2 2 8 5" xfId="57735"/>
    <cellStyle name="Normal 11 2 2 9" xfId="57736"/>
    <cellStyle name="Normal 11 2 2 9 2" xfId="57737"/>
    <cellStyle name="Normal 11 2 2 9 3" xfId="57738"/>
    <cellStyle name="Normal 11 2 3" xfId="57739"/>
    <cellStyle name="Normal 11 2 3 10" xfId="57740"/>
    <cellStyle name="Normal 11 2 3 10 2" xfId="57741"/>
    <cellStyle name="Normal 11 2 3 11" xfId="57742"/>
    <cellStyle name="Normal 11 2 3 12" xfId="57743"/>
    <cellStyle name="Normal 11 2 3 2" xfId="57744"/>
    <cellStyle name="Normal 11 2 3 2 10" xfId="57745"/>
    <cellStyle name="Normal 11 2 3 2 2" xfId="57746"/>
    <cellStyle name="Normal 11 2 3 2 2 2" xfId="57747"/>
    <cellStyle name="Normal 11 2 3 2 2 2 2" xfId="57748"/>
    <cellStyle name="Normal 11 2 3 2 2 2 2 2" xfId="57749"/>
    <cellStyle name="Normal 11 2 3 2 2 2 2 3" xfId="57750"/>
    <cellStyle name="Normal 11 2 3 2 2 2 3" xfId="57751"/>
    <cellStyle name="Normal 11 2 3 2 2 2 3 2" xfId="57752"/>
    <cellStyle name="Normal 11 2 3 2 2 2 3 3" xfId="57753"/>
    <cellStyle name="Normal 11 2 3 2 2 2 4" xfId="57754"/>
    <cellStyle name="Normal 11 2 3 2 2 2 4 2" xfId="57755"/>
    <cellStyle name="Normal 11 2 3 2 2 2 5" xfId="57756"/>
    <cellStyle name="Normal 11 2 3 2 2 2 6" xfId="57757"/>
    <cellStyle name="Normal 11 2 3 2 2 3" xfId="57758"/>
    <cellStyle name="Normal 11 2 3 2 2 3 2" xfId="57759"/>
    <cellStyle name="Normal 11 2 3 2 2 3 2 2" xfId="57760"/>
    <cellStyle name="Normal 11 2 3 2 2 3 2 3" xfId="57761"/>
    <cellStyle name="Normal 11 2 3 2 2 3 3" xfId="57762"/>
    <cellStyle name="Normal 11 2 3 2 2 3 3 2" xfId="57763"/>
    <cellStyle name="Normal 11 2 3 2 2 3 3 3" xfId="57764"/>
    <cellStyle name="Normal 11 2 3 2 2 3 4" xfId="57765"/>
    <cellStyle name="Normal 11 2 3 2 2 3 4 2" xfId="57766"/>
    <cellStyle name="Normal 11 2 3 2 2 3 5" xfId="57767"/>
    <cellStyle name="Normal 11 2 3 2 2 3 6" xfId="57768"/>
    <cellStyle name="Normal 11 2 3 2 2 4" xfId="57769"/>
    <cellStyle name="Normal 11 2 3 2 2 4 2" xfId="57770"/>
    <cellStyle name="Normal 11 2 3 2 2 4 2 2" xfId="57771"/>
    <cellStyle name="Normal 11 2 3 2 2 4 2 3" xfId="57772"/>
    <cellStyle name="Normal 11 2 3 2 2 4 3" xfId="57773"/>
    <cellStyle name="Normal 11 2 3 2 2 4 3 2" xfId="57774"/>
    <cellStyle name="Normal 11 2 3 2 2 4 4" xfId="57775"/>
    <cellStyle name="Normal 11 2 3 2 2 4 5" xfId="57776"/>
    <cellStyle name="Normal 11 2 3 2 2 5" xfId="57777"/>
    <cellStyle name="Normal 11 2 3 2 2 5 2" xfId="57778"/>
    <cellStyle name="Normal 11 2 3 2 2 5 3" xfId="57779"/>
    <cellStyle name="Normal 11 2 3 2 2 6" xfId="57780"/>
    <cellStyle name="Normal 11 2 3 2 2 6 2" xfId="57781"/>
    <cellStyle name="Normal 11 2 3 2 2 6 3" xfId="57782"/>
    <cellStyle name="Normal 11 2 3 2 2 7" xfId="57783"/>
    <cellStyle name="Normal 11 2 3 2 2 7 2" xfId="57784"/>
    <cellStyle name="Normal 11 2 3 2 2 8" xfId="57785"/>
    <cellStyle name="Normal 11 2 3 2 2 9" xfId="57786"/>
    <cellStyle name="Normal 11 2 3 2 3" xfId="57787"/>
    <cellStyle name="Normal 11 2 3 2 3 2" xfId="57788"/>
    <cellStyle name="Normal 11 2 3 2 3 2 2" xfId="57789"/>
    <cellStyle name="Normal 11 2 3 2 3 2 3" xfId="57790"/>
    <cellStyle name="Normal 11 2 3 2 3 3" xfId="57791"/>
    <cellStyle name="Normal 11 2 3 2 3 3 2" xfId="57792"/>
    <cellStyle name="Normal 11 2 3 2 3 3 3" xfId="57793"/>
    <cellStyle name="Normal 11 2 3 2 3 4" xfId="57794"/>
    <cellStyle name="Normal 11 2 3 2 3 4 2" xfId="57795"/>
    <cellStyle name="Normal 11 2 3 2 3 5" xfId="57796"/>
    <cellStyle name="Normal 11 2 3 2 3 6" xfId="57797"/>
    <cellStyle name="Normal 11 2 3 2 4" xfId="57798"/>
    <cellStyle name="Normal 11 2 3 2 4 2" xfId="57799"/>
    <cellStyle name="Normal 11 2 3 2 4 2 2" xfId="57800"/>
    <cellStyle name="Normal 11 2 3 2 4 2 3" xfId="57801"/>
    <cellStyle name="Normal 11 2 3 2 4 3" xfId="57802"/>
    <cellStyle name="Normal 11 2 3 2 4 3 2" xfId="57803"/>
    <cellStyle name="Normal 11 2 3 2 4 3 3" xfId="57804"/>
    <cellStyle name="Normal 11 2 3 2 4 4" xfId="57805"/>
    <cellStyle name="Normal 11 2 3 2 4 4 2" xfId="57806"/>
    <cellStyle name="Normal 11 2 3 2 4 5" xfId="57807"/>
    <cellStyle name="Normal 11 2 3 2 4 6" xfId="57808"/>
    <cellStyle name="Normal 11 2 3 2 5" xfId="57809"/>
    <cellStyle name="Normal 11 2 3 2 5 2" xfId="57810"/>
    <cellStyle name="Normal 11 2 3 2 5 2 2" xfId="57811"/>
    <cellStyle name="Normal 11 2 3 2 5 2 3" xfId="57812"/>
    <cellStyle name="Normal 11 2 3 2 5 3" xfId="57813"/>
    <cellStyle name="Normal 11 2 3 2 5 3 2" xfId="57814"/>
    <cellStyle name="Normal 11 2 3 2 5 4" xfId="57815"/>
    <cellStyle name="Normal 11 2 3 2 5 5" xfId="57816"/>
    <cellStyle name="Normal 11 2 3 2 6" xfId="57817"/>
    <cellStyle name="Normal 11 2 3 2 6 2" xfId="57818"/>
    <cellStyle name="Normal 11 2 3 2 6 3" xfId="57819"/>
    <cellStyle name="Normal 11 2 3 2 7" xfId="57820"/>
    <cellStyle name="Normal 11 2 3 2 7 2" xfId="57821"/>
    <cellStyle name="Normal 11 2 3 2 7 3" xfId="57822"/>
    <cellStyle name="Normal 11 2 3 2 8" xfId="57823"/>
    <cellStyle name="Normal 11 2 3 2 8 2" xfId="57824"/>
    <cellStyle name="Normal 11 2 3 2 9" xfId="57825"/>
    <cellStyle name="Normal 11 2 3 3" xfId="57826"/>
    <cellStyle name="Normal 11 2 3 3 2" xfId="57827"/>
    <cellStyle name="Normal 11 2 3 3 2 2" xfId="57828"/>
    <cellStyle name="Normal 11 2 3 3 2 2 2" xfId="57829"/>
    <cellStyle name="Normal 11 2 3 3 2 2 3" xfId="57830"/>
    <cellStyle name="Normal 11 2 3 3 2 3" xfId="57831"/>
    <cellStyle name="Normal 11 2 3 3 2 3 2" xfId="57832"/>
    <cellStyle name="Normal 11 2 3 3 2 3 3" xfId="57833"/>
    <cellStyle name="Normal 11 2 3 3 2 4" xfId="57834"/>
    <cellStyle name="Normal 11 2 3 3 2 4 2" xfId="57835"/>
    <cellStyle name="Normal 11 2 3 3 2 5" xfId="57836"/>
    <cellStyle name="Normal 11 2 3 3 2 6" xfId="57837"/>
    <cellStyle name="Normal 11 2 3 3 3" xfId="57838"/>
    <cellStyle name="Normal 11 2 3 3 3 2" xfId="57839"/>
    <cellStyle name="Normal 11 2 3 3 3 2 2" xfId="57840"/>
    <cellStyle name="Normal 11 2 3 3 3 2 3" xfId="57841"/>
    <cellStyle name="Normal 11 2 3 3 3 3" xfId="57842"/>
    <cellStyle name="Normal 11 2 3 3 3 3 2" xfId="57843"/>
    <cellStyle name="Normal 11 2 3 3 3 3 3" xfId="57844"/>
    <cellStyle name="Normal 11 2 3 3 3 4" xfId="57845"/>
    <cellStyle name="Normal 11 2 3 3 3 4 2" xfId="57846"/>
    <cellStyle name="Normal 11 2 3 3 3 5" xfId="57847"/>
    <cellStyle name="Normal 11 2 3 3 3 6" xfId="57848"/>
    <cellStyle name="Normal 11 2 3 3 4" xfId="57849"/>
    <cellStyle name="Normal 11 2 3 3 4 2" xfId="57850"/>
    <cellStyle name="Normal 11 2 3 3 4 2 2" xfId="57851"/>
    <cellStyle name="Normal 11 2 3 3 4 2 3" xfId="57852"/>
    <cellStyle name="Normal 11 2 3 3 4 3" xfId="57853"/>
    <cellStyle name="Normal 11 2 3 3 4 3 2" xfId="57854"/>
    <cellStyle name="Normal 11 2 3 3 4 4" xfId="57855"/>
    <cellStyle name="Normal 11 2 3 3 4 5" xfId="57856"/>
    <cellStyle name="Normal 11 2 3 3 5" xfId="57857"/>
    <cellStyle name="Normal 11 2 3 3 5 2" xfId="57858"/>
    <cellStyle name="Normal 11 2 3 3 5 3" xfId="57859"/>
    <cellStyle name="Normal 11 2 3 3 6" xfId="57860"/>
    <cellStyle name="Normal 11 2 3 3 6 2" xfId="57861"/>
    <cellStyle name="Normal 11 2 3 3 6 3" xfId="57862"/>
    <cellStyle name="Normal 11 2 3 3 7" xfId="57863"/>
    <cellStyle name="Normal 11 2 3 3 7 2" xfId="57864"/>
    <cellStyle name="Normal 11 2 3 3 8" xfId="57865"/>
    <cellStyle name="Normal 11 2 3 3 9" xfId="57866"/>
    <cellStyle name="Normal 11 2 3 4" xfId="57867"/>
    <cellStyle name="Normal 11 2 3 4 2" xfId="57868"/>
    <cellStyle name="Normal 11 2 3 4 2 2" xfId="57869"/>
    <cellStyle name="Normal 11 2 3 4 2 2 2" xfId="57870"/>
    <cellStyle name="Normal 11 2 3 4 2 2 3" xfId="57871"/>
    <cellStyle name="Normal 11 2 3 4 2 3" xfId="57872"/>
    <cellStyle name="Normal 11 2 3 4 2 3 2" xfId="57873"/>
    <cellStyle name="Normal 11 2 3 4 2 3 3" xfId="57874"/>
    <cellStyle name="Normal 11 2 3 4 2 4" xfId="57875"/>
    <cellStyle name="Normal 11 2 3 4 2 4 2" xfId="57876"/>
    <cellStyle name="Normal 11 2 3 4 2 5" xfId="57877"/>
    <cellStyle name="Normal 11 2 3 4 2 6" xfId="57878"/>
    <cellStyle name="Normal 11 2 3 4 3" xfId="57879"/>
    <cellStyle name="Normal 11 2 3 4 3 2" xfId="57880"/>
    <cellStyle name="Normal 11 2 3 4 3 2 2" xfId="57881"/>
    <cellStyle name="Normal 11 2 3 4 3 2 3" xfId="57882"/>
    <cellStyle name="Normal 11 2 3 4 3 3" xfId="57883"/>
    <cellStyle name="Normal 11 2 3 4 3 3 2" xfId="57884"/>
    <cellStyle name="Normal 11 2 3 4 3 3 3" xfId="57885"/>
    <cellStyle name="Normal 11 2 3 4 3 4" xfId="57886"/>
    <cellStyle name="Normal 11 2 3 4 3 4 2" xfId="57887"/>
    <cellStyle name="Normal 11 2 3 4 3 5" xfId="57888"/>
    <cellStyle name="Normal 11 2 3 4 3 6" xfId="57889"/>
    <cellStyle name="Normal 11 2 3 4 4" xfId="57890"/>
    <cellStyle name="Normal 11 2 3 4 4 2" xfId="57891"/>
    <cellStyle name="Normal 11 2 3 4 4 2 2" xfId="57892"/>
    <cellStyle name="Normal 11 2 3 4 4 2 3" xfId="57893"/>
    <cellStyle name="Normal 11 2 3 4 4 3" xfId="57894"/>
    <cellStyle name="Normal 11 2 3 4 4 3 2" xfId="57895"/>
    <cellStyle name="Normal 11 2 3 4 4 4" xfId="57896"/>
    <cellStyle name="Normal 11 2 3 4 4 5" xfId="57897"/>
    <cellStyle name="Normal 11 2 3 4 5" xfId="57898"/>
    <cellStyle name="Normal 11 2 3 4 5 2" xfId="57899"/>
    <cellStyle name="Normal 11 2 3 4 5 3" xfId="57900"/>
    <cellStyle name="Normal 11 2 3 4 6" xfId="57901"/>
    <cellStyle name="Normal 11 2 3 4 6 2" xfId="57902"/>
    <cellStyle name="Normal 11 2 3 4 6 3" xfId="57903"/>
    <cellStyle name="Normal 11 2 3 4 7" xfId="57904"/>
    <cellStyle name="Normal 11 2 3 4 7 2" xfId="57905"/>
    <cellStyle name="Normal 11 2 3 4 8" xfId="57906"/>
    <cellStyle name="Normal 11 2 3 4 9" xfId="57907"/>
    <cellStyle name="Normal 11 2 3 5" xfId="57908"/>
    <cellStyle name="Normal 11 2 3 5 2" xfId="57909"/>
    <cellStyle name="Normal 11 2 3 5 2 2" xfId="57910"/>
    <cellStyle name="Normal 11 2 3 5 2 3" xfId="57911"/>
    <cellStyle name="Normal 11 2 3 5 3" xfId="57912"/>
    <cellStyle name="Normal 11 2 3 5 3 2" xfId="57913"/>
    <cellStyle name="Normal 11 2 3 5 3 3" xfId="57914"/>
    <cellStyle name="Normal 11 2 3 5 4" xfId="57915"/>
    <cellStyle name="Normal 11 2 3 5 4 2" xfId="57916"/>
    <cellStyle name="Normal 11 2 3 5 5" xfId="57917"/>
    <cellStyle name="Normal 11 2 3 5 6" xfId="57918"/>
    <cellStyle name="Normal 11 2 3 6" xfId="57919"/>
    <cellStyle name="Normal 11 2 3 6 2" xfId="57920"/>
    <cellStyle name="Normal 11 2 3 6 2 2" xfId="57921"/>
    <cellStyle name="Normal 11 2 3 6 2 3" xfId="57922"/>
    <cellStyle name="Normal 11 2 3 6 3" xfId="57923"/>
    <cellStyle name="Normal 11 2 3 6 3 2" xfId="57924"/>
    <cellStyle name="Normal 11 2 3 6 3 3" xfId="57925"/>
    <cellStyle name="Normal 11 2 3 6 4" xfId="57926"/>
    <cellStyle name="Normal 11 2 3 6 4 2" xfId="57927"/>
    <cellStyle name="Normal 11 2 3 6 5" xfId="57928"/>
    <cellStyle name="Normal 11 2 3 6 6" xfId="57929"/>
    <cellStyle name="Normal 11 2 3 7" xfId="57930"/>
    <cellStyle name="Normal 11 2 3 7 2" xfId="57931"/>
    <cellStyle name="Normal 11 2 3 7 2 2" xfId="57932"/>
    <cellStyle name="Normal 11 2 3 7 2 3" xfId="57933"/>
    <cellStyle name="Normal 11 2 3 7 3" xfId="57934"/>
    <cellStyle name="Normal 11 2 3 7 3 2" xfId="57935"/>
    <cellStyle name="Normal 11 2 3 7 4" xfId="57936"/>
    <cellStyle name="Normal 11 2 3 7 5" xfId="57937"/>
    <cellStyle name="Normal 11 2 3 8" xfId="57938"/>
    <cellStyle name="Normal 11 2 3 8 2" xfId="57939"/>
    <cellStyle name="Normal 11 2 3 8 3" xfId="57940"/>
    <cellStyle name="Normal 11 2 3 9" xfId="57941"/>
    <cellStyle name="Normal 11 2 3 9 2" xfId="57942"/>
    <cellStyle name="Normal 11 2 3 9 3" xfId="57943"/>
    <cellStyle name="Normal 11 2 4" xfId="57944"/>
    <cellStyle name="Normal 11 2 4 10" xfId="57945"/>
    <cellStyle name="Normal 11 2 4 2" xfId="57946"/>
    <cellStyle name="Normal 11 2 4 2 2" xfId="57947"/>
    <cellStyle name="Normal 11 2 4 2 2 2" xfId="57948"/>
    <cellStyle name="Normal 11 2 4 2 2 2 2" xfId="57949"/>
    <cellStyle name="Normal 11 2 4 2 2 2 3" xfId="57950"/>
    <cellStyle name="Normal 11 2 4 2 2 3" xfId="57951"/>
    <cellStyle name="Normal 11 2 4 2 2 3 2" xfId="57952"/>
    <cellStyle name="Normal 11 2 4 2 2 3 3" xfId="57953"/>
    <cellStyle name="Normal 11 2 4 2 2 4" xfId="57954"/>
    <cellStyle name="Normal 11 2 4 2 2 4 2" xfId="57955"/>
    <cellStyle name="Normal 11 2 4 2 2 5" xfId="57956"/>
    <cellStyle name="Normal 11 2 4 2 2 6" xfId="57957"/>
    <cellStyle name="Normal 11 2 4 2 3" xfId="57958"/>
    <cellStyle name="Normal 11 2 4 2 3 2" xfId="57959"/>
    <cellStyle name="Normal 11 2 4 2 3 2 2" xfId="57960"/>
    <cellStyle name="Normal 11 2 4 2 3 2 3" xfId="57961"/>
    <cellStyle name="Normal 11 2 4 2 3 3" xfId="57962"/>
    <cellStyle name="Normal 11 2 4 2 3 3 2" xfId="57963"/>
    <cellStyle name="Normal 11 2 4 2 3 3 3" xfId="57964"/>
    <cellStyle name="Normal 11 2 4 2 3 4" xfId="57965"/>
    <cellStyle name="Normal 11 2 4 2 3 4 2" xfId="57966"/>
    <cellStyle name="Normal 11 2 4 2 3 5" xfId="57967"/>
    <cellStyle name="Normal 11 2 4 2 3 6" xfId="57968"/>
    <cellStyle name="Normal 11 2 4 2 4" xfId="57969"/>
    <cellStyle name="Normal 11 2 4 2 4 2" xfId="57970"/>
    <cellStyle name="Normal 11 2 4 2 4 2 2" xfId="57971"/>
    <cellStyle name="Normal 11 2 4 2 4 2 3" xfId="57972"/>
    <cellStyle name="Normal 11 2 4 2 4 3" xfId="57973"/>
    <cellStyle name="Normal 11 2 4 2 4 3 2" xfId="57974"/>
    <cellStyle name="Normal 11 2 4 2 4 4" xfId="57975"/>
    <cellStyle name="Normal 11 2 4 2 4 5" xfId="57976"/>
    <cellStyle name="Normal 11 2 4 2 5" xfId="57977"/>
    <cellStyle name="Normal 11 2 4 2 5 2" xfId="57978"/>
    <cellStyle name="Normal 11 2 4 2 5 3" xfId="57979"/>
    <cellStyle name="Normal 11 2 4 2 6" xfId="57980"/>
    <cellStyle name="Normal 11 2 4 2 6 2" xfId="57981"/>
    <cellStyle name="Normal 11 2 4 2 6 3" xfId="57982"/>
    <cellStyle name="Normal 11 2 4 2 7" xfId="57983"/>
    <cellStyle name="Normal 11 2 4 2 7 2" xfId="57984"/>
    <cellStyle name="Normal 11 2 4 2 8" xfId="57985"/>
    <cellStyle name="Normal 11 2 4 2 9" xfId="57986"/>
    <cellStyle name="Normal 11 2 4 3" xfId="57987"/>
    <cellStyle name="Normal 11 2 4 3 2" xfId="57988"/>
    <cellStyle name="Normal 11 2 4 3 2 2" xfId="57989"/>
    <cellStyle name="Normal 11 2 4 3 2 3" xfId="57990"/>
    <cellStyle name="Normal 11 2 4 3 3" xfId="57991"/>
    <cellStyle name="Normal 11 2 4 3 3 2" xfId="57992"/>
    <cellStyle name="Normal 11 2 4 3 3 3" xfId="57993"/>
    <cellStyle name="Normal 11 2 4 3 4" xfId="57994"/>
    <cellStyle name="Normal 11 2 4 3 4 2" xfId="57995"/>
    <cellStyle name="Normal 11 2 4 3 5" xfId="57996"/>
    <cellStyle name="Normal 11 2 4 3 6" xfId="57997"/>
    <cellStyle name="Normal 11 2 4 4" xfId="57998"/>
    <cellStyle name="Normal 11 2 4 4 2" xfId="57999"/>
    <cellStyle name="Normal 11 2 4 4 2 2" xfId="58000"/>
    <cellStyle name="Normal 11 2 4 4 2 3" xfId="58001"/>
    <cellStyle name="Normal 11 2 4 4 3" xfId="58002"/>
    <cellStyle name="Normal 11 2 4 4 3 2" xfId="58003"/>
    <cellStyle name="Normal 11 2 4 4 3 3" xfId="58004"/>
    <cellStyle name="Normal 11 2 4 4 4" xfId="58005"/>
    <cellStyle name="Normal 11 2 4 4 4 2" xfId="58006"/>
    <cellStyle name="Normal 11 2 4 4 5" xfId="58007"/>
    <cellStyle name="Normal 11 2 4 4 6" xfId="58008"/>
    <cellStyle name="Normal 11 2 4 5" xfId="58009"/>
    <cellStyle name="Normal 11 2 4 5 2" xfId="58010"/>
    <cellStyle name="Normal 11 2 4 5 2 2" xfId="58011"/>
    <cellStyle name="Normal 11 2 4 5 2 3" xfId="58012"/>
    <cellStyle name="Normal 11 2 4 5 3" xfId="58013"/>
    <cellStyle name="Normal 11 2 4 5 3 2" xfId="58014"/>
    <cellStyle name="Normal 11 2 4 5 4" xfId="58015"/>
    <cellStyle name="Normal 11 2 4 5 5" xfId="58016"/>
    <cellStyle name="Normal 11 2 4 6" xfId="58017"/>
    <cellStyle name="Normal 11 2 4 6 2" xfId="58018"/>
    <cellStyle name="Normal 11 2 4 6 3" xfId="58019"/>
    <cellStyle name="Normal 11 2 4 7" xfId="58020"/>
    <cellStyle name="Normal 11 2 4 7 2" xfId="58021"/>
    <cellStyle name="Normal 11 2 4 7 3" xfId="58022"/>
    <cellStyle name="Normal 11 2 4 8" xfId="58023"/>
    <cellStyle name="Normal 11 2 4 8 2" xfId="58024"/>
    <cellStyle name="Normal 11 2 4 9" xfId="58025"/>
    <cellStyle name="Normal 11 2 5" xfId="58026"/>
    <cellStyle name="Normal 11 2 5 2" xfId="58027"/>
    <cellStyle name="Normal 11 2 5 2 2" xfId="58028"/>
    <cellStyle name="Normal 11 2 5 2 2 2" xfId="58029"/>
    <cellStyle name="Normal 11 2 5 2 2 3" xfId="58030"/>
    <cellStyle name="Normal 11 2 5 2 3" xfId="58031"/>
    <cellStyle name="Normal 11 2 5 2 3 2" xfId="58032"/>
    <cellStyle name="Normal 11 2 5 2 3 3" xfId="58033"/>
    <cellStyle name="Normal 11 2 5 2 4" xfId="58034"/>
    <cellStyle name="Normal 11 2 5 2 4 2" xfId="58035"/>
    <cellStyle name="Normal 11 2 5 2 5" xfId="58036"/>
    <cellStyle name="Normal 11 2 5 2 6" xfId="58037"/>
    <cellStyle name="Normal 11 2 5 3" xfId="58038"/>
    <cellStyle name="Normal 11 2 5 3 2" xfId="58039"/>
    <cellStyle name="Normal 11 2 5 3 2 2" xfId="58040"/>
    <cellStyle name="Normal 11 2 5 3 2 3" xfId="58041"/>
    <cellStyle name="Normal 11 2 5 3 3" xfId="58042"/>
    <cellStyle name="Normal 11 2 5 3 3 2" xfId="58043"/>
    <cellStyle name="Normal 11 2 5 3 3 3" xfId="58044"/>
    <cellStyle name="Normal 11 2 5 3 4" xfId="58045"/>
    <cellStyle name="Normal 11 2 5 3 4 2" xfId="58046"/>
    <cellStyle name="Normal 11 2 5 3 5" xfId="58047"/>
    <cellStyle name="Normal 11 2 5 3 6" xfId="58048"/>
    <cellStyle name="Normal 11 2 5 4" xfId="58049"/>
    <cellStyle name="Normal 11 2 5 4 2" xfId="58050"/>
    <cellStyle name="Normal 11 2 5 4 2 2" xfId="58051"/>
    <cellStyle name="Normal 11 2 5 4 2 3" xfId="58052"/>
    <cellStyle name="Normal 11 2 5 4 3" xfId="58053"/>
    <cellStyle name="Normal 11 2 5 4 3 2" xfId="58054"/>
    <cellStyle name="Normal 11 2 5 4 4" xfId="58055"/>
    <cellStyle name="Normal 11 2 5 4 5" xfId="58056"/>
    <cellStyle name="Normal 11 2 5 5" xfId="58057"/>
    <cellStyle name="Normal 11 2 5 5 2" xfId="58058"/>
    <cellStyle name="Normal 11 2 5 5 3" xfId="58059"/>
    <cellStyle name="Normal 11 2 5 6" xfId="58060"/>
    <cellStyle name="Normal 11 2 5 6 2" xfId="58061"/>
    <cellStyle name="Normal 11 2 5 6 3" xfId="58062"/>
    <cellStyle name="Normal 11 2 5 7" xfId="58063"/>
    <cellStyle name="Normal 11 2 5 7 2" xfId="58064"/>
    <cellStyle name="Normal 11 2 5 8" xfId="58065"/>
    <cellStyle name="Normal 11 2 5 9" xfId="58066"/>
    <cellStyle name="Normal 11 2 6" xfId="58067"/>
    <cellStyle name="Normal 11 2 6 2" xfId="58068"/>
    <cellStyle name="Normal 11 2 6 2 2" xfId="58069"/>
    <cellStyle name="Normal 11 2 6 2 2 2" xfId="58070"/>
    <cellStyle name="Normal 11 2 6 2 2 3" xfId="58071"/>
    <cellStyle name="Normal 11 2 6 2 3" xfId="58072"/>
    <cellStyle name="Normal 11 2 6 2 3 2" xfId="58073"/>
    <cellStyle name="Normal 11 2 6 2 3 3" xfId="58074"/>
    <cellStyle name="Normal 11 2 6 2 4" xfId="58075"/>
    <cellStyle name="Normal 11 2 6 2 4 2" xfId="58076"/>
    <cellStyle name="Normal 11 2 6 2 5" xfId="58077"/>
    <cellStyle name="Normal 11 2 6 2 6" xfId="58078"/>
    <cellStyle name="Normal 11 2 6 3" xfId="58079"/>
    <cellStyle name="Normal 11 2 6 3 2" xfId="58080"/>
    <cellStyle name="Normal 11 2 6 3 2 2" xfId="58081"/>
    <cellStyle name="Normal 11 2 6 3 2 3" xfId="58082"/>
    <cellStyle name="Normal 11 2 6 3 3" xfId="58083"/>
    <cellStyle name="Normal 11 2 6 3 3 2" xfId="58084"/>
    <cellStyle name="Normal 11 2 6 3 3 3" xfId="58085"/>
    <cellStyle name="Normal 11 2 6 3 4" xfId="58086"/>
    <cellStyle name="Normal 11 2 6 3 4 2" xfId="58087"/>
    <cellStyle name="Normal 11 2 6 3 5" xfId="58088"/>
    <cellStyle name="Normal 11 2 6 3 6" xfId="58089"/>
    <cellStyle name="Normal 11 2 6 4" xfId="58090"/>
    <cellStyle name="Normal 11 2 6 4 2" xfId="58091"/>
    <cellStyle name="Normal 11 2 6 4 2 2" xfId="58092"/>
    <cellStyle name="Normal 11 2 6 4 2 3" xfId="58093"/>
    <cellStyle name="Normal 11 2 6 4 3" xfId="58094"/>
    <cellStyle name="Normal 11 2 6 4 3 2" xfId="58095"/>
    <cellStyle name="Normal 11 2 6 4 4" xfId="58096"/>
    <cellStyle name="Normal 11 2 6 4 5" xfId="58097"/>
    <cellStyle name="Normal 11 2 6 5" xfId="58098"/>
    <cellStyle name="Normal 11 2 6 5 2" xfId="58099"/>
    <cellStyle name="Normal 11 2 6 5 3" xfId="58100"/>
    <cellStyle name="Normal 11 2 6 6" xfId="58101"/>
    <cellStyle name="Normal 11 2 6 6 2" xfId="58102"/>
    <cellStyle name="Normal 11 2 6 6 3" xfId="58103"/>
    <cellStyle name="Normal 11 2 6 7" xfId="58104"/>
    <cellStyle name="Normal 11 2 6 7 2" xfId="58105"/>
    <cellStyle name="Normal 11 2 6 8" xfId="58106"/>
    <cellStyle name="Normal 11 2 6 9" xfId="58107"/>
    <cellStyle name="Normal 11 2 7" xfId="58108"/>
    <cellStyle name="Normal 11 2 7 2" xfId="58109"/>
    <cellStyle name="Normal 11 2 7 2 2" xfId="58110"/>
    <cellStyle name="Normal 11 2 7 2 3" xfId="58111"/>
    <cellStyle name="Normal 11 2 7 3" xfId="58112"/>
    <cellStyle name="Normal 11 2 7 3 2" xfId="58113"/>
    <cellStyle name="Normal 11 2 7 3 3" xfId="58114"/>
    <cellStyle name="Normal 11 2 7 4" xfId="58115"/>
    <cellStyle name="Normal 11 2 7 4 2" xfId="58116"/>
    <cellStyle name="Normal 11 2 7 5" xfId="58117"/>
    <cellStyle name="Normal 11 2 7 6" xfId="58118"/>
    <cellStyle name="Normal 11 2 8" xfId="58119"/>
    <cellStyle name="Normal 11 2 8 2" xfId="58120"/>
    <cellStyle name="Normal 11 2 8 2 2" xfId="58121"/>
    <cellStyle name="Normal 11 2 8 2 3" xfId="58122"/>
    <cellStyle name="Normal 11 2 8 3" xfId="58123"/>
    <cellStyle name="Normal 11 2 8 3 2" xfId="58124"/>
    <cellStyle name="Normal 11 2 8 3 3" xfId="58125"/>
    <cellStyle name="Normal 11 2 8 4" xfId="58126"/>
    <cellStyle name="Normal 11 2 8 4 2" xfId="58127"/>
    <cellStyle name="Normal 11 2 8 5" xfId="58128"/>
    <cellStyle name="Normal 11 2 8 6" xfId="58129"/>
    <cellStyle name="Normal 11 2 9" xfId="58130"/>
    <cellStyle name="Normal 11 2 9 2" xfId="58131"/>
    <cellStyle name="Normal 11 2 9 2 2" xfId="58132"/>
    <cellStyle name="Normal 11 2 9 2 3" xfId="58133"/>
    <cellStyle name="Normal 11 2 9 3" xfId="58134"/>
    <cellStyle name="Normal 11 2 9 3 2" xfId="58135"/>
    <cellStyle name="Normal 11 2 9 4" xfId="58136"/>
    <cellStyle name="Normal 11 2 9 5" xfId="58137"/>
    <cellStyle name="Normal 11 3" xfId="10865"/>
    <cellStyle name="Normal 11 3 10" xfId="58138"/>
    <cellStyle name="Normal 11 3 10 2" xfId="58139"/>
    <cellStyle name="Normal 11 3 10 3" xfId="58140"/>
    <cellStyle name="Normal 11 3 11" xfId="58141"/>
    <cellStyle name="Normal 11 3 11 2" xfId="58142"/>
    <cellStyle name="Normal 11 3 12" xfId="58143"/>
    <cellStyle name="Normal 11 3 13" xfId="58144"/>
    <cellStyle name="Normal 11 3 2" xfId="58145"/>
    <cellStyle name="Normal 11 3 2 10" xfId="58146"/>
    <cellStyle name="Normal 11 3 2 10 2" xfId="58147"/>
    <cellStyle name="Normal 11 3 2 11" xfId="58148"/>
    <cellStyle name="Normal 11 3 2 12" xfId="58149"/>
    <cellStyle name="Normal 11 3 2 2" xfId="58150"/>
    <cellStyle name="Normal 11 3 2 2 10" xfId="58151"/>
    <cellStyle name="Normal 11 3 2 2 2" xfId="58152"/>
    <cellStyle name="Normal 11 3 2 2 2 2" xfId="58153"/>
    <cellStyle name="Normal 11 3 2 2 2 2 2" xfId="58154"/>
    <cellStyle name="Normal 11 3 2 2 2 2 2 2" xfId="58155"/>
    <cellStyle name="Normal 11 3 2 2 2 2 2 3" xfId="58156"/>
    <cellStyle name="Normal 11 3 2 2 2 2 3" xfId="58157"/>
    <cellStyle name="Normal 11 3 2 2 2 2 3 2" xfId="58158"/>
    <cellStyle name="Normal 11 3 2 2 2 2 3 3" xfId="58159"/>
    <cellStyle name="Normal 11 3 2 2 2 2 4" xfId="58160"/>
    <cellStyle name="Normal 11 3 2 2 2 2 4 2" xfId="58161"/>
    <cellStyle name="Normal 11 3 2 2 2 2 5" xfId="58162"/>
    <cellStyle name="Normal 11 3 2 2 2 2 6" xfId="58163"/>
    <cellStyle name="Normal 11 3 2 2 2 3" xfId="58164"/>
    <cellStyle name="Normal 11 3 2 2 2 3 2" xfId="58165"/>
    <cellStyle name="Normal 11 3 2 2 2 3 2 2" xfId="58166"/>
    <cellStyle name="Normal 11 3 2 2 2 3 2 3" xfId="58167"/>
    <cellStyle name="Normal 11 3 2 2 2 3 3" xfId="58168"/>
    <cellStyle name="Normal 11 3 2 2 2 3 3 2" xfId="58169"/>
    <cellStyle name="Normal 11 3 2 2 2 3 3 3" xfId="58170"/>
    <cellStyle name="Normal 11 3 2 2 2 3 4" xfId="58171"/>
    <cellStyle name="Normal 11 3 2 2 2 3 4 2" xfId="58172"/>
    <cellStyle name="Normal 11 3 2 2 2 3 5" xfId="58173"/>
    <cellStyle name="Normal 11 3 2 2 2 3 6" xfId="58174"/>
    <cellStyle name="Normal 11 3 2 2 2 4" xfId="58175"/>
    <cellStyle name="Normal 11 3 2 2 2 4 2" xfId="58176"/>
    <cellStyle name="Normal 11 3 2 2 2 4 2 2" xfId="58177"/>
    <cellStyle name="Normal 11 3 2 2 2 4 2 3" xfId="58178"/>
    <cellStyle name="Normal 11 3 2 2 2 4 3" xfId="58179"/>
    <cellStyle name="Normal 11 3 2 2 2 4 3 2" xfId="58180"/>
    <cellStyle name="Normal 11 3 2 2 2 4 4" xfId="58181"/>
    <cellStyle name="Normal 11 3 2 2 2 4 5" xfId="58182"/>
    <cellStyle name="Normal 11 3 2 2 2 5" xfId="58183"/>
    <cellStyle name="Normal 11 3 2 2 2 5 2" xfId="58184"/>
    <cellStyle name="Normal 11 3 2 2 2 5 3" xfId="58185"/>
    <cellStyle name="Normal 11 3 2 2 2 6" xfId="58186"/>
    <cellStyle name="Normal 11 3 2 2 2 6 2" xfId="58187"/>
    <cellStyle name="Normal 11 3 2 2 2 6 3" xfId="58188"/>
    <cellStyle name="Normal 11 3 2 2 2 7" xfId="58189"/>
    <cellStyle name="Normal 11 3 2 2 2 7 2" xfId="58190"/>
    <cellStyle name="Normal 11 3 2 2 2 8" xfId="58191"/>
    <cellStyle name="Normal 11 3 2 2 2 9" xfId="58192"/>
    <cellStyle name="Normal 11 3 2 2 3" xfId="58193"/>
    <cellStyle name="Normal 11 3 2 2 3 2" xfId="58194"/>
    <cellStyle name="Normal 11 3 2 2 3 2 2" xfId="58195"/>
    <cellStyle name="Normal 11 3 2 2 3 2 3" xfId="58196"/>
    <cellStyle name="Normal 11 3 2 2 3 3" xfId="58197"/>
    <cellStyle name="Normal 11 3 2 2 3 3 2" xfId="58198"/>
    <cellStyle name="Normal 11 3 2 2 3 3 3" xfId="58199"/>
    <cellStyle name="Normal 11 3 2 2 3 4" xfId="58200"/>
    <cellStyle name="Normal 11 3 2 2 3 4 2" xfId="58201"/>
    <cellStyle name="Normal 11 3 2 2 3 5" xfId="58202"/>
    <cellStyle name="Normal 11 3 2 2 3 6" xfId="58203"/>
    <cellStyle name="Normal 11 3 2 2 4" xfId="58204"/>
    <cellStyle name="Normal 11 3 2 2 4 2" xfId="58205"/>
    <cellStyle name="Normal 11 3 2 2 4 2 2" xfId="58206"/>
    <cellStyle name="Normal 11 3 2 2 4 2 3" xfId="58207"/>
    <cellStyle name="Normal 11 3 2 2 4 3" xfId="58208"/>
    <cellStyle name="Normal 11 3 2 2 4 3 2" xfId="58209"/>
    <cellStyle name="Normal 11 3 2 2 4 3 3" xfId="58210"/>
    <cellStyle name="Normal 11 3 2 2 4 4" xfId="58211"/>
    <cellStyle name="Normal 11 3 2 2 4 4 2" xfId="58212"/>
    <cellStyle name="Normal 11 3 2 2 4 5" xfId="58213"/>
    <cellStyle name="Normal 11 3 2 2 4 6" xfId="58214"/>
    <cellStyle name="Normal 11 3 2 2 5" xfId="58215"/>
    <cellStyle name="Normal 11 3 2 2 5 2" xfId="58216"/>
    <cellStyle name="Normal 11 3 2 2 5 2 2" xfId="58217"/>
    <cellStyle name="Normal 11 3 2 2 5 2 3" xfId="58218"/>
    <cellStyle name="Normal 11 3 2 2 5 3" xfId="58219"/>
    <cellStyle name="Normal 11 3 2 2 5 3 2" xfId="58220"/>
    <cellStyle name="Normal 11 3 2 2 5 4" xfId="58221"/>
    <cellStyle name="Normal 11 3 2 2 5 5" xfId="58222"/>
    <cellStyle name="Normal 11 3 2 2 6" xfId="58223"/>
    <cellStyle name="Normal 11 3 2 2 6 2" xfId="58224"/>
    <cellStyle name="Normal 11 3 2 2 6 3" xfId="58225"/>
    <cellStyle name="Normal 11 3 2 2 7" xfId="58226"/>
    <cellStyle name="Normal 11 3 2 2 7 2" xfId="58227"/>
    <cellStyle name="Normal 11 3 2 2 7 3" xfId="58228"/>
    <cellStyle name="Normal 11 3 2 2 8" xfId="58229"/>
    <cellStyle name="Normal 11 3 2 2 8 2" xfId="58230"/>
    <cellStyle name="Normal 11 3 2 2 9" xfId="58231"/>
    <cellStyle name="Normal 11 3 2 3" xfId="58232"/>
    <cellStyle name="Normal 11 3 2 3 2" xfId="58233"/>
    <cellStyle name="Normal 11 3 2 3 2 2" xfId="58234"/>
    <cellStyle name="Normal 11 3 2 3 2 2 2" xfId="58235"/>
    <cellStyle name="Normal 11 3 2 3 2 2 3" xfId="58236"/>
    <cellStyle name="Normal 11 3 2 3 2 3" xfId="58237"/>
    <cellStyle name="Normal 11 3 2 3 2 3 2" xfId="58238"/>
    <cellStyle name="Normal 11 3 2 3 2 3 3" xfId="58239"/>
    <cellStyle name="Normal 11 3 2 3 2 4" xfId="58240"/>
    <cellStyle name="Normal 11 3 2 3 2 4 2" xfId="58241"/>
    <cellStyle name="Normal 11 3 2 3 2 5" xfId="58242"/>
    <cellStyle name="Normal 11 3 2 3 2 6" xfId="58243"/>
    <cellStyle name="Normal 11 3 2 3 3" xfId="58244"/>
    <cellStyle name="Normal 11 3 2 3 3 2" xfId="58245"/>
    <cellStyle name="Normal 11 3 2 3 3 2 2" xfId="58246"/>
    <cellStyle name="Normal 11 3 2 3 3 2 3" xfId="58247"/>
    <cellStyle name="Normal 11 3 2 3 3 3" xfId="58248"/>
    <cellStyle name="Normal 11 3 2 3 3 3 2" xfId="58249"/>
    <cellStyle name="Normal 11 3 2 3 3 3 3" xfId="58250"/>
    <cellStyle name="Normal 11 3 2 3 3 4" xfId="58251"/>
    <cellStyle name="Normal 11 3 2 3 3 4 2" xfId="58252"/>
    <cellStyle name="Normal 11 3 2 3 3 5" xfId="58253"/>
    <cellStyle name="Normal 11 3 2 3 3 6" xfId="58254"/>
    <cellStyle name="Normal 11 3 2 3 4" xfId="58255"/>
    <cellStyle name="Normal 11 3 2 3 4 2" xfId="58256"/>
    <cellStyle name="Normal 11 3 2 3 4 2 2" xfId="58257"/>
    <cellStyle name="Normal 11 3 2 3 4 2 3" xfId="58258"/>
    <cellStyle name="Normal 11 3 2 3 4 3" xfId="58259"/>
    <cellStyle name="Normal 11 3 2 3 4 3 2" xfId="58260"/>
    <cellStyle name="Normal 11 3 2 3 4 4" xfId="58261"/>
    <cellStyle name="Normal 11 3 2 3 4 5" xfId="58262"/>
    <cellStyle name="Normal 11 3 2 3 5" xfId="58263"/>
    <cellStyle name="Normal 11 3 2 3 5 2" xfId="58264"/>
    <cellStyle name="Normal 11 3 2 3 5 3" xfId="58265"/>
    <cellStyle name="Normal 11 3 2 3 6" xfId="58266"/>
    <cellStyle name="Normal 11 3 2 3 6 2" xfId="58267"/>
    <cellStyle name="Normal 11 3 2 3 6 3" xfId="58268"/>
    <cellStyle name="Normal 11 3 2 3 7" xfId="58269"/>
    <cellStyle name="Normal 11 3 2 3 7 2" xfId="58270"/>
    <cellStyle name="Normal 11 3 2 3 8" xfId="58271"/>
    <cellStyle name="Normal 11 3 2 3 9" xfId="58272"/>
    <cellStyle name="Normal 11 3 2 4" xfId="58273"/>
    <cellStyle name="Normal 11 3 2 4 2" xfId="58274"/>
    <cellStyle name="Normal 11 3 2 4 2 2" xfId="58275"/>
    <cellStyle name="Normal 11 3 2 4 2 2 2" xfId="58276"/>
    <cellStyle name="Normal 11 3 2 4 2 2 3" xfId="58277"/>
    <cellStyle name="Normal 11 3 2 4 2 3" xfId="58278"/>
    <cellStyle name="Normal 11 3 2 4 2 3 2" xfId="58279"/>
    <cellStyle name="Normal 11 3 2 4 2 3 3" xfId="58280"/>
    <cellStyle name="Normal 11 3 2 4 2 4" xfId="58281"/>
    <cellStyle name="Normal 11 3 2 4 2 4 2" xfId="58282"/>
    <cellStyle name="Normal 11 3 2 4 2 5" xfId="58283"/>
    <cellStyle name="Normal 11 3 2 4 2 6" xfId="58284"/>
    <cellStyle name="Normal 11 3 2 4 3" xfId="58285"/>
    <cellStyle name="Normal 11 3 2 4 3 2" xfId="58286"/>
    <cellStyle name="Normal 11 3 2 4 3 2 2" xfId="58287"/>
    <cellStyle name="Normal 11 3 2 4 3 2 3" xfId="58288"/>
    <cellStyle name="Normal 11 3 2 4 3 3" xfId="58289"/>
    <cellStyle name="Normal 11 3 2 4 3 3 2" xfId="58290"/>
    <cellStyle name="Normal 11 3 2 4 3 3 3" xfId="58291"/>
    <cellStyle name="Normal 11 3 2 4 3 4" xfId="58292"/>
    <cellStyle name="Normal 11 3 2 4 3 4 2" xfId="58293"/>
    <cellStyle name="Normal 11 3 2 4 3 5" xfId="58294"/>
    <cellStyle name="Normal 11 3 2 4 3 6" xfId="58295"/>
    <cellStyle name="Normal 11 3 2 4 4" xfId="58296"/>
    <cellStyle name="Normal 11 3 2 4 4 2" xfId="58297"/>
    <cellStyle name="Normal 11 3 2 4 4 2 2" xfId="58298"/>
    <cellStyle name="Normal 11 3 2 4 4 2 3" xfId="58299"/>
    <cellStyle name="Normal 11 3 2 4 4 3" xfId="58300"/>
    <cellStyle name="Normal 11 3 2 4 4 3 2" xfId="58301"/>
    <cellStyle name="Normal 11 3 2 4 4 4" xfId="58302"/>
    <cellStyle name="Normal 11 3 2 4 4 5" xfId="58303"/>
    <cellStyle name="Normal 11 3 2 4 5" xfId="58304"/>
    <cellStyle name="Normal 11 3 2 4 5 2" xfId="58305"/>
    <cellStyle name="Normal 11 3 2 4 5 3" xfId="58306"/>
    <cellStyle name="Normal 11 3 2 4 6" xfId="58307"/>
    <cellStyle name="Normal 11 3 2 4 6 2" xfId="58308"/>
    <cellStyle name="Normal 11 3 2 4 6 3" xfId="58309"/>
    <cellStyle name="Normal 11 3 2 4 7" xfId="58310"/>
    <cellStyle name="Normal 11 3 2 4 7 2" xfId="58311"/>
    <cellStyle name="Normal 11 3 2 4 8" xfId="58312"/>
    <cellStyle name="Normal 11 3 2 4 9" xfId="58313"/>
    <cellStyle name="Normal 11 3 2 5" xfId="58314"/>
    <cellStyle name="Normal 11 3 2 5 2" xfId="58315"/>
    <cellStyle name="Normal 11 3 2 5 2 2" xfId="58316"/>
    <cellStyle name="Normal 11 3 2 5 2 3" xfId="58317"/>
    <cellStyle name="Normal 11 3 2 5 3" xfId="58318"/>
    <cellStyle name="Normal 11 3 2 5 3 2" xfId="58319"/>
    <cellStyle name="Normal 11 3 2 5 3 3" xfId="58320"/>
    <cellStyle name="Normal 11 3 2 5 4" xfId="58321"/>
    <cellStyle name="Normal 11 3 2 5 4 2" xfId="58322"/>
    <cellStyle name="Normal 11 3 2 5 5" xfId="58323"/>
    <cellStyle name="Normal 11 3 2 5 6" xfId="58324"/>
    <cellStyle name="Normal 11 3 2 6" xfId="58325"/>
    <cellStyle name="Normal 11 3 2 6 2" xfId="58326"/>
    <cellStyle name="Normal 11 3 2 6 2 2" xfId="58327"/>
    <cellStyle name="Normal 11 3 2 6 2 3" xfId="58328"/>
    <cellStyle name="Normal 11 3 2 6 3" xfId="58329"/>
    <cellStyle name="Normal 11 3 2 6 3 2" xfId="58330"/>
    <cellStyle name="Normal 11 3 2 6 3 3" xfId="58331"/>
    <cellStyle name="Normal 11 3 2 6 4" xfId="58332"/>
    <cellStyle name="Normal 11 3 2 6 4 2" xfId="58333"/>
    <cellStyle name="Normal 11 3 2 6 5" xfId="58334"/>
    <cellStyle name="Normal 11 3 2 6 6" xfId="58335"/>
    <cellStyle name="Normal 11 3 2 7" xfId="58336"/>
    <cellStyle name="Normal 11 3 2 7 2" xfId="58337"/>
    <cellStyle name="Normal 11 3 2 7 2 2" xfId="58338"/>
    <cellStyle name="Normal 11 3 2 7 2 3" xfId="58339"/>
    <cellStyle name="Normal 11 3 2 7 3" xfId="58340"/>
    <cellStyle name="Normal 11 3 2 7 3 2" xfId="58341"/>
    <cellStyle name="Normal 11 3 2 7 4" xfId="58342"/>
    <cellStyle name="Normal 11 3 2 7 5" xfId="58343"/>
    <cellStyle name="Normal 11 3 2 8" xfId="58344"/>
    <cellStyle name="Normal 11 3 2 8 2" xfId="58345"/>
    <cellStyle name="Normal 11 3 2 8 3" xfId="58346"/>
    <cellStyle name="Normal 11 3 2 9" xfId="58347"/>
    <cellStyle name="Normal 11 3 2 9 2" xfId="58348"/>
    <cellStyle name="Normal 11 3 2 9 3" xfId="58349"/>
    <cellStyle name="Normal 11 3 3" xfId="58350"/>
    <cellStyle name="Normal 11 3 3 10" xfId="58351"/>
    <cellStyle name="Normal 11 3 3 2" xfId="58352"/>
    <cellStyle name="Normal 11 3 3 2 2" xfId="58353"/>
    <cellStyle name="Normal 11 3 3 2 2 2" xfId="58354"/>
    <cellStyle name="Normal 11 3 3 2 2 2 2" xfId="58355"/>
    <cellStyle name="Normal 11 3 3 2 2 2 3" xfId="58356"/>
    <cellStyle name="Normal 11 3 3 2 2 3" xfId="58357"/>
    <cellStyle name="Normal 11 3 3 2 2 3 2" xfId="58358"/>
    <cellStyle name="Normal 11 3 3 2 2 3 3" xfId="58359"/>
    <cellStyle name="Normal 11 3 3 2 2 4" xfId="58360"/>
    <cellStyle name="Normal 11 3 3 2 2 4 2" xfId="58361"/>
    <cellStyle name="Normal 11 3 3 2 2 5" xfId="58362"/>
    <cellStyle name="Normal 11 3 3 2 2 6" xfId="58363"/>
    <cellStyle name="Normal 11 3 3 2 3" xfId="58364"/>
    <cellStyle name="Normal 11 3 3 2 3 2" xfId="58365"/>
    <cellStyle name="Normal 11 3 3 2 3 2 2" xfId="58366"/>
    <cellStyle name="Normal 11 3 3 2 3 2 3" xfId="58367"/>
    <cellStyle name="Normal 11 3 3 2 3 3" xfId="58368"/>
    <cellStyle name="Normal 11 3 3 2 3 3 2" xfId="58369"/>
    <cellStyle name="Normal 11 3 3 2 3 3 3" xfId="58370"/>
    <cellStyle name="Normal 11 3 3 2 3 4" xfId="58371"/>
    <cellStyle name="Normal 11 3 3 2 3 4 2" xfId="58372"/>
    <cellStyle name="Normal 11 3 3 2 3 5" xfId="58373"/>
    <cellStyle name="Normal 11 3 3 2 3 6" xfId="58374"/>
    <cellStyle name="Normal 11 3 3 2 4" xfId="58375"/>
    <cellStyle name="Normal 11 3 3 2 4 2" xfId="58376"/>
    <cellStyle name="Normal 11 3 3 2 4 2 2" xfId="58377"/>
    <cellStyle name="Normal 11 3 3 2 4 2 3" xfId="58378"/>
    <cellStyle name="Normal 11 3 3 2 4 3" xfId="58379"/>
    <cellStyle name="Normal 11 3 3 2 4 3 2" xfId="58380"/>
    <cellStyle name="Normal 11 3 3 2 4 4" xfId="58381"/>
    <cellStyle name="Normal 11 3 3 2 4 5" xfId="58382"/>
    <cellStyle name="Normal 11 3 3 2 5" xfId="58383"/>
    <cellStyle name="Normal 11 3 3 2 5 2" xfId="58384"/>
    <cellStyle name="Normal 11 3 3 2 5 3" xfId="58385"/>
    <cellStyle name="Normal 11 3 3 2 6" xfId="58386"/>
    <cellStyle name="Normal 11 3 3 2 6 2" xfId="58387"/>
    <cellStyle name="Normal 11 3 3 2 6 3" xfId="58388"/>
    <cellStyle name="Normal 11 3 3 2 7" xfId="58389"/>
    <cellStyle name="Normal 11 3 3 2 7 2" xfId="58390"/>
    <cellStyle name="Normal 11 3 3 2 8" xfId="58391"/>
    <cellStyle name="Normal 11 3 3 2 9" xfId="58392"/>
    <cellStyle name="Normal 11 3 3 3" xfId="58393"/>
    <cellStyle name="Normal 11 3 3 3 2" xfId="58394"/>
    <cellStyle name="Normal 11 3 3 3 2 2" xfId="58395"/>
    <cellStyle name="Normal 11 3 3 3 2 3" xfId="58396"/>
    <cellStyle name="Normal 11 3 3 3 3" xfId="58397"/>
    <cellStyle name="Normal 11 3 3 3 3 2" xfId="58398"/>
    <cellStyle name="Normal 11 3 3 3 3 3" xfId="58399"/>
    <cellStyle name="Normal 11 3 3 3 4" xfId="58400"/>
    <cellStyle name="Normal 11 3 3 3 4 2" xfId="58401"/>
    <cellStyle name="Normal 11 3 3 3 5" xfId="58402"/>
    <cellStyle name="Normal 11 3 3 3 6" xfId="58403"/>
    <cellStyle name="Normal 11 3 3 4" xfId="58404"/>
    <cellStyle name="Normal 11 3 3 4 2" xfId="58405"/>
    <cellStyle name="Normal 11 3 3 4 2 2" xfId="58406"/>
    <cellStyle name="Normal 11 3 3 4 2 3" xfId="58407"/>
    <cellStyle name="Normal 11 3 3 4 3" xfId="58408"/>
    <cellStyle name="Normal 11 3 3 4 3 2" xfId="58409"/>
    <cellStyle name="Normal 11 3 3 4 3 3" xfId="58410"/>
    <cellStyle name="Normal 11 3 3 4 4" xfId="58411"/>
    <cellStyle name="Normal 11 3 3 4 4 2" xfId="58412"/>
    <cellStyle name="Normal 11 3 3 4 5" xfId="58413"/>
    <cellStyle name="Normal 11 3 3 4 6" xfId="58414"/>
    <cellStyle name="Normal 11 3 3 5" xfId="58415"/>
    <cellStyle name="Normal 11 3 3 5 2" xfId="58416"/>
    <cellStyle name="Normal 11 3 3 5 2 2" xfId="58417"/>
    <cellStyle name="Normal 11 3 3 5 2 3" xfId="58418"/>
    <cellStyle name="Normal 11 3 3 5 3" xfId="58419"/>
    <cellStyle name="Normal 11 3 3 5 3 2" xfId="58420"/>
    <cellStyle name="Normal 11 3 3 5 4" xfId="58421"/>
    <cellStyle name="Normal 11 3 3 5 5" xfId="58422"/>
    <cellStyle name="Normal 11 3 3 6" xfId="58423"/>
    <cellStyle name="Normal 11 3 3 6 2" xfId="58424"/>
    <cellStyle name="Normal 11 3 3 6 3" xfId="58425"/>
    <cellStyle name="Normal 11 3 3 7" xfId="58426"/>
    <cellStyle name="Normal 11 3 3 7 2" xfId="58427"/>
    <cellStyle name="Normal 11 3 3 7 3" xfId="58428"/>
    <cellStyle name="Normal 11 3 3 8" xfId="58429"/>
    <cellStyle name="Normal 11 3 3 8 2" xfId="58430"/>
    <cellStyle name="Normal 11 3 3 9" xfId="58431"/>
    <cellStyle name="Normal 11 3 4" xfId="58432"/>
    <cellStyle name="Normal 11 3 4 2" xfId="58433"/>
    <cellStyle name="Normal 11 3 4 2 2" xfId="58434"/>
    <cellStyle name="Normal 11 3 4 2 2 2" xfId="58435"/>
    <cellStyle name="Normal 11 3 4 2 2 3" xfId="58436"/>
    <cellStyle name="Normal 11 3 4 2 3" xfId="58437"/>
    <cellStyle name="Normal 11 3 4 2 3 2" xfId="58438"/>
    <cellStyle name="Normal 11 3 4 2 3 3" xfId="58439"/>
    <cellStyle name="Normal 11 3 4 2 4" xfId="58440"/>
    <cellStyle name="Normal 11 3 4 2 4 2" xfId="58441"/>
    <cellStyle name="Normal 11 3 4 2 5" xfId="58442"/>
    <cellStyle name="Normal 11 3 4 2 6" xfId="58443"/>
    <cellStyle name="Normal 11 3 4 3" xfId="58444"/>
    <cellStyle name="Normal 11 3 4 3 2" xfId="58445"/>
    <cellStyle name="Normal 11 3 4 3 2 2" xfId="58446"/>
    <cellStyle name="Normal 11 3 4 3 2 3" xfId="58447"/>
    <cellStyle name="Normal 11 3 4 3 3" xfId="58448"/>
    <cellStyle name="Normal 11 3 4 3 3 2" xfId="58449"/>
    <cellStyle name="Normal 11 3 4 3 3 3" xfId="58450"/>
    <cellStyle name="Normal 11 3 4 3 4" xfId="58451"/>
    <cellStyle name="Normal 11 3 4 3 4 2" xfId="58452"/>
    <cellStyle name="Normal 11 3 4 3 5" xfId="58453"/>
    <cellStyle name="Normal 11 3 4 3 6" xfId="58454"/>
    <cellStyle name="Normal 11 3 4 4" xfId="58455"/>
    <cellStyle name="Normal 11 3 4 4 2" xfId="58456"/>
    <cellStyle name="Normal 11 3 4 4 2 2" xfId="58457"/>
    <cellStyle name="Normal 11 3 4 4 2 3" xfId="58458"/>
    <cellStyle name="Normal 11 3 4 4 3" xfId="58459"/>
    <cellStyle name="Normal 11 3 4 4 3 2" xfId="58460"/>
    <cellStyle name="Normal 11 3 4 4 4" xfId="58461"/>
    <cellStyle name="Normal 11 3 4 4 5" xfId="58462"/>
    <cellStyle name="Normal 11 3 4 5" xfId="58463"/>
    <cellStyle name="Normal 11 3 4 5 2" xfId="58464"/>
    <cellStyle name="Normal 11 3 4 5 3" xfId="58465"/>
    <cellStyle name="Normal 11 3 4 6" xfId="58466"/>
    <cellStyle name="Normal 11 3 4 6 2" xfId="58467"/>
    <cellStyle name="Normal 11 3 4 6 3" xfId="58468"/>
    <cellStyle name="Normal 11 3 4 7" xfId="58469"/>
    <cellStyle name="Normal 11 3 4 7 2" xfId="58470"/>
    <cellStyle name="Normal 11 3 4 8" xfId="58471"/>
    <cellStyle name="Normal 11 3 4 9" xfId="58472"/>
    <cellStyle name="Normal 11 3 5" xfId="58473"/>
    <cellStyle name="Normal 11 3 5 2" xfId="58474"/>
    <cellStyle name="Normal 11 3 5 2 2" xfId="58475"/>
    <cellStyle name="Normal 11 3 5 2 2 2" xfId="58476"/>
    <cellStyle name="Normal 11 3 5 2 2 3" xfId="58477"/>
    <cellStyle name="Normal 11 3 5 2 3" xfId="58478"/>
    <cellStyle name="Normal 11 3 5 2 3 2" xfId="58479"/>
    <cellStyle name="Normal 11 3 5 2 3 3" xfId="58480"/>
    <cellStyle name="Normal 11 3 5 2 4" xfId="58481"/>
    <cellStyle name="Normal 11 3 5 2 4 2" xfId="58482"/>
    <cellStyle name="Normal 11 3 5 2 5" xfId="58483"/>
    <cellStyle name="Normal 11 3 5 2 6" xfId="58484"/>
    <cellStyle name="Normal 11 3 5 3" xfId="58485"/>
    <cellStyle name="Normal 11 3 5 3 2" xfId="58486"/>
    <cellStyle name="Normal 11 3 5 3 2 2" xfId="58487"/>
    <cellStyle name="Normal 11 3 5 3 2 3" xfId="58488"/>
    <cellStyle name="Normal 11 3 5 3 3" xfId="58489"/>
    <cellStyle name="Normal 11 3 5 3 3 2" xfId="58490"/>
    <cellStyle name="Normal 11 3 5 3 3 3" xfId="58491"/>
    <cellStyle name="Normal 11 3 5 3 4" xfId="58492"/>
    <cellStyle name="Normal 11 3 5 3 4 2" xfId="58493"/>
    <cellStyle name="Normal 11 3 5 3 5" xfId="58494"/>
    <cellStyle name="Normal 11 3 5 3 6" xfId="58495"/>
    <cellStyle name="Normal 11 3 5 4" xfId="58496"/>
    <cellStyle name="Normal 11 3 5 4 2" xfId="58497"/>
    <cellStyle name="Normal 11 3 5 4 2 2" xfId="58498"/>
    <cellStyle name="Normal 11 3 5 4 2 3" xfId="58499"/>
    <cellStyle name="Normal 11 3 5 4 3" xfId="58500"/>
    <cellStyle name="Normal 11 3 5 4 3 2" xfId="58501"/>
    <cellStyle name="Normal 11 3 5 4 4" xfId="58502"/>
    <cellStyle name="Normal 11 3 5 4 5" xfId="58503"/>
    <cellStyle name="Normal 11 3 5 5" xfId="58504"/>
    <cellStyle name="Normal 11 3 5 5 2" xfId="58505"/>
    <cellStyle name="Normal 11 3 5 5 3" xfId="58506"/>
    <cellStyle name="Normal 11 3 5 6" xfId="58507"/>
    <cellStyle name="Normal 11 3 5 6 2" xfId="58508"/>
    <cellStyle name="Normal 11 3 5 6 3" xfId="58509"/>
    <cellStyle name="Normal 11 3 5 7" xfId="58510"/>
    <cellStyle name="Normal 11 3 5 7 2" xfId="58511"/>
    <cellStyle name="Normal 11 3 5 8" xfId="58512"/>
    <cellStyle name="Normal 11 3 5 9" xfId="58513"/>
    <cellStyle name="Normal 11 3 6" xfId="58514"/>
    <cellStyle name="Normal 11 3 6 2" xfId="58515"/>
    <cellStyle name="Normal 11 3 6 2 2" xfId="58516"/>
    <cellStyle name="Normal 11 3 6 2 3" xfId="58517"/>
    <cellStyle name="Normal 11 3 6 3" xfId="58518"/>
    <cellStyle name="Normal 11 3 6 3 2" xfId="58519"/>
    <cellStyle name="Normal 11 3 6 3 3" xfId="58520"/>
    <cellStyle name="Normal 11 3 6 4" xfId="58521"/>
    <cellStyle name="Normal 11 3 6 4 2" xfId="58522"/>
    <cellStyle name="Normal 11 3 6 5" xfId="58523"/>
    <cellStyle name="Normal 11 3 6 6" xfId="58524"/>
    <cellStyle name="Normal 11 3 7" xfId="58525"/>
    <cellStyle name="Normal 11 3 7 2" xfId="58526"/>
    <cellStyle name="Normal 11 3 7 2 2" xfId="58527"/>
    <cellStyle name="Normal 11 3 7 2 3" xfId="58528"/>
    <cellStyle name="Normal 11 3 7 3" xfId="58529"/>
    <cellStyle name="Normal 11 3 7 3 2" xfId="58530"/>
    <cellStyle name="Normal 11 3 7 3 3" xfId="58531"/>
    <cellStyle name="Normal 11 3 7 4" xfId="58532"/>
    <cellStyle name="Normal 11 3 7 4 2" xfId="58533"/>
    <cellStyle name="Normal 11 3 7 5" xfId="58534"/>
    <cellStyle name="Normal 11 3 7 6" xfId="58535"/>
    <cellStyle name="Normal 11 3 8" xfId="58536"/>
    <cellStyle name="Normal 11 3 8 2" xfId="58537"/>
    <cellStyle name="Normal 11 3 8 2 2" xfId="58538"/>
    <cellStyle name="Normal 11 3 8 2 3" xfId="58539"/>
    <cellStyle name="Normal 11 3 8 3" xfId="58540"/>
    <cellStyle name="Normal 11 3 8 3 2" xfId="58541"/>
    <cellStyle name="Normal 11 3 8 4" xfId="58542"/>
    <cellStyle name="Normal 11 3 8 5" xfId="58543"/>
    <cellStyle name="Normal 11 3 9" xfId="58544"/>
    <cellStyle name="Normal 11 3 9 2" xfId="58545"/>
    <cellStyle name="Normal 11 3 9 3" xfId="58546"/>
    <cellStyle name="Normal 11 4" xfId="58547"/>
    <cellStyle name="Normal 11 4 10" xfId="58548"/>
    <cellStyle name="Normal 11 4 10 2" xfId="58549"/>
    <cellStyle name="Normal 11 4 11" xfId="58550"/>
    <cellStyle name="Normal 11 4 12" xfId="58551"/>
    <cellStyle name="Normal 11 4 2" xfId="58552"/>
    <cellStyle name="Normal 11 4 2 10" xfId="58553"/>
    <cellStyle name="Normal 11 4 2 2" xfId="58554"/>
    <cellStyle name="Normal 11 4 2 2 2" xfId="58555"/>
    <cellStyle name="Normal 11 4 2 2 2 2" xfId="58556"/>
    <cellStyle name="Normal 11 4 2 2 2 2 2" xfId="58557"/>
    <cellStyle name="Normal 11 4 2 2 2 2 3" xfId="58558"/>
    <cellStyle name="Normal 11 4 2 2 2 3" xfId="58559"/>
    <cellStyle name="Normal 11 4 2 2 2 3 2" xfId="58560"/>
    <cellStyle name="Normal 11 4 2 2 2 3 3" xfId="58561"/>
    <cellStyle name="Normal 11 4 2 2 2 4" xfId="58562"/>
    <cellStyle name="Normal 11 4 2 2 2 4 2" xfId="58563"/>
    <cellStyle name="Normal 11 4 2 2 2 5" xfId="58564"/>
    <cellStyle name="Normal 11 4 2 2 2 6" xfId="58565"/>
    <cellStyle name="Normal 11 4 2 2 3" xfId="58566"/>
    <cellStyle name="Normal 11 4 2 2 3 2" xfId="58567"/>
    <cellStyle name="Normal 11 4 2 2 3 2 2" xfId="58568"/>
    <cellStyle name="Normal 11 4 2 2 3 2 3" xfId="58569"/>
    <cellStyle name="Normal 11 4 2 2 3 3" xfId="58570"/>
    <cellStyle name="Normal 11 4 2 2 3 3 2" xfId="58571"/>
    <cellStyle name="Normal 11 4 2 2 3 3 3" xfId="58572"/>
    <cellStyle name="Normal 11 4 2 2 3 4" xfId="58573"/>
    <cellStyle name="Normal 11 4 2 2 3 4 2" xfId="58574"/>
    <cellStyle name="Normal 11 4 2 2 3 5" xfId="58575"/>
    <cellStyle name="Normal 11 4 2 2 3 6" xfId="58576"/>
    <cellStyle name="Normal 11 4 2 2 4" xfId="58577"/>
    <cellStyle name="Normal 11 4 2 2 4 2" xfId="58578"/>
    <cellStyle name="Normal 11 4 2 2 4 2 2" xfId="58579"/>
    <cellStyle name="Normal 11 4 2 2 4 2 3" xfId="58580"/>
    <cellStyle name="Normal 11 4 2 2 4 3" xfId="58581"/>
    <cellStyle name="Normal 11 4 2 2 4 3 2" xfId="58582"/>
    <cellStyle name="Normal 11 4 2 2 4 4" xfId="58583"/>
    <cellStyle name="Normal 11 4 2 2 4 5" xfId="58584"/>
    <cellStyle name="Normal 11 4 2 2 5" xfId="58585"/>
    <cellStyle name="Normal 11 4 2 2 5 2" xfId="58586"/>
    <cellStyle name="Normal 11 4 2 2 5 3" xfId="58587"/>
    <cellStyle name="Normal 11 4 2 2 6" xfId="58588"/>
    <cellStyle name="Normal 11 4 2 2 6 2" xfId="58589"/>
    <cellStyle name="Normal 11 4 2 2 6 3" xfId="58590"/>
    <cellStyle name="Normal 11 4 2 2 7" xfId="58591"/>
    <cellStyle name="Normal 11 4 2 2 7 2" xfId="58592"/>
    <cellStyle name="Normal 11 4 2 2 8" xfId="58593"/>
    <cellStyle name="Normal 11 4 2 2 9" xfId="58594"/>
    <cellStyle name="Normal 11 4 2 3" xfId="58595"/>
    <cellStyle name="Normal 11 4 2 3 2" xfId="58596"/>
    <cellStyle name="Normal 11 4 2 3 2 2" xfId="58597"/>
    <cellStyle name="Normal 11 4 2 3 2 3" xfId="58598"/>
    <cellStyle name="Normal 11 4 2 3 3" xfId="58599"/>
    <cellStyle name="Normal 11 4 2 3 3 2" xfId="58600"/>
    <cellStyle name="Normal 11 4 2 3 3 3" xfId="58601"/>
    <cellStyle name="Normal 11 4 2 3 4" xfId="58602"/>
    <cellStyle name="Normal 11 4 2 3 4 2" xfId="58603"/>
    <cellStyle name="Normal 11 4 2 3 5" xfId="58604"/>
    <cellStyle name="Normal 11 4 2 3 6" xfId="58605"/>
    <cellStyle name="Normal 11 4 2 4" xfId="58606"/>
    <cellStyle name="Normal 11 4 2 4 2" xfId="58607"/>
    <cellStyle name="Normal 11 4 2 4 2 2" xfId="58608"/>
    <cellStyle name="Normal 11 4 2 4 2 3" xfId="58609"/>
    <cellStyle name="Normal 11 4 2 4 3" xfId="58610"/>
    <cellStyle name="Normal 11 4 2 4 3 2" xfId="58611"/>
    <cellStyle name="Normal 11 4 2 4 3 3" xfId="58612"/>
    <cellStyle name="Normal 11 4 2 4 4" xfId="58613"/>
    <cellStyle name="Normal 11 4 2 4 4 2" xfId="58614"/>
    <cellStyle name="Normal 11 4 2 4 5" xfId="58615"/>
    <cellStyle name="Normal 11 4 2 4 6" xfId="58616"/>
    <cellStyle name="Normal 11 4 2 5" xfId="58617"/>
    <cellStyle name="Normal 11 4 2 5 2" xfId="58618"/>
    <cellStyle name="Normal 11 4 2 5 2 2" xfId="58619"/>
    <cellStyle name="Normal 11 4 2 5 2 3" xfId="58620"/>
    <cellStyle name="Normal 11 4 2 5 3" xfId="58621"/>
    <cellStyle name="Normal 11 4 2 5 3 2" xfId="58622"/>
    <cellStyle name="Normal 11 4 2 5 4" xfId="58623"/>
    <cellStyle name="Normal 11 4 2 5 5" xfId="58624"/>
    <cellStyle name="Normal 11 4 2 6" xfId="58625"/>
    <cellStyle name="Normal 11 4 2 6 2" xfId="58626"/>
    <cellStyle name="Normal 11 4 2 6 3" xfId="58627"/>
    <cellStyle name="Normal 11 4 2 7" xfId="58628"/>
    <cellStyle name="Normal 11 4 2 7 2" xfId="58629"/>
    <cellStyle name="Normal 11 4 2 7 3" xfId="58630"/>
    <cellStyle name="Normal 11 4 2 8" xfId="58631"/>
    <cellStyle name="Normal 11 4 2 8 2" xfId="58632"/>
    <cellStyle name="Normal 11 4 2 9" xfId="58633"/>
    <cellStyle name="Normal 11 4 3" xfId="58634"/>
    <cellStyle name="Normal 11 4 3 2" xfId="58635"/>
    <cellStyle name="Normal 11 4 3 2 2" xfId="58636"/>
    <cellStyle name="Normal 11 4 3 2 2 2" xfId="58637"/>
    <cellStyle name="Normal 11 4 3 2 2 3" xfId="58638"/>
    <cellStyle name="Normal 11 4 3 2 3" xfId="58639"/>
    <cellStyle name="Normal 11 4 3 2 3 2" xfId="58640"/>
    <cellStyle name="Normal 11 4 3 2 3 3" xfId="58641"/>
    <cellStyle name="Normal 11 4 3 2 4" xfId="58642"/>
    <cellStyle name="Normal 11 4 3 2 4 2" xfId="58643"/>
    <cellStyle name="Normal 11 4 3 2 5" xfId="58644"/>
    <cellStyle name="Normal 11 4 3 2 6" xfId="58645"/>
    <cellStyle name="Normal 11 4 3 3" xfId="58646"/>
    <cellStyle name="Normal 11 4 3 3 2" xfId="58647"/>
    <cellStyle name="Normal 11 4 3 3 2 2" xfId="58648"/>
    <cellStyle name="Normal 11 4 3 3 2 3" xfId="58649"/>
    <cellStyle name="Normal 11 4 3 3 3" xfId="58650"/>
    <cellStyle name="Normal 11 4 3 3 3 2" xfId="58651"/>
    <cellStyle name="Normal 11 4 3 3 3 3" xfId="58652"/>
    <cellStyle name="Normal 11 4 3 3 4" xfId="58653"/>
    <cellStyle name="Normal 11 4 3 3 4 2" xfId="58654"/>
    <cellStyle name="Normal 11 4 3 3 5" xfId="58655"/>
    <cellStyle name="Normal 11 4 3 3 6" xfId="58656"/>
    <cellStyle name="Normal 11 4 3 4" xfId="58657"/>
    <cellStyle name="Normal 11 4 3 4 2" xfId="58658"/>
    <cellStyle name="Normal 11 4 3 4 2 2" xfId="58659"/>
    <cellStyle name="Normal 11 4 3 4 2 3" xfId="58660"/>
    <cellStyle name="Normal 11 4 3 4 3" xfId="58661"/>
    <cellStyle name="Normal 11 4 3 4 3 2" xfId="58662"/>
    <cellStyle name="Normal 11 4 3 4 4" xfId="58663"/>
    <cellStyle name="Normal 11 4 3 4 5" xfId="58664"/>
    <cellStyle name="Normal 11 4 3 5" xfId="58665"/>
    <cellStyle name="Normal 11 4 3 5 2" xfId="58666"/>
    <cellStyle name="Normal 11 4 3 5 3" xfId="58667"/>
    <cellStyle name="Normal 11 4 3 6" xfId="58668"/>
    <cellStyle name="Normal 11 4 3 6 2" xfId="58669"/>
    <cellStyle name="Normal 11 4 3 6 3" xfId="58670"/>
    <cellStyle name="Normal 11 4 3 7" xfId="58671"/>
    <cellStyle name="Normal 11 4 3 7 2" xfId="58672"/>
    <cellStyle name="Normal 11 4 3 8" xfId="58673"/>
    <cellStyle name="Normal 11 4 3 9" xfId="58674"/>
    <cellStyle name="Normal 11 4 4" xfId="58675"/>
    <cellStyle name="Normal 11 4 4 2" xfId="58676"/>
    <cellStyle name="Normal 11 4 4 2 2" xfId="58677"/>
    <cellStyle name="Normal 11 4 4 2 2 2" xfId="58678"/>
    <cellStyle name="Normal 11 4 4 2 2 3" xfId="58679"/>
    <cellStyle name="Normal 11 4 4 2 3" xfId="58680"/>
    <cellStyle name="Normal 11 4 4 2 3 2" xfId="58681"/>
    <cellStyle name="Normal 11 4 4 2 3 3" xfId="58682"/>
    <cellStyle name="Normal 11 4 4 2 4" xfId="58683"/>
    <cellStyle name="Normal 11 4 4 2 4 2" xfId="58684"/>
    <cellStyle name="Normal 11 4 4 2 5" xfId="58685"/>
    <cellStyle name="Normal 11 4 4 2 6" xfId="58686"/>
    <cellStyle name="Normal 11 4 4 3" xfId="58687"/>
    <cellStyle name="Normal 11 4 4 3 2" xfId="58688"/>
    <cellStyle name="Normal 11 4 4 3 2 2" xfId="58689"/>
    <cellStyle name="Normal 11 4 4 3 2 3" xfId="58690"/>
    <cellStyle name="Normal 11 4 4 3 3" xfId="58691"/>
    <cellStyle name="Normal 11 4 4 3 3 2" xfId="58692"/>
    <cellStyle name="Normal 11 4 4 3 3 3" xfId="58693"/>
    <cellStyle name="Normal 11 4 4 3 4" xfId="58694"/>
    <cellStyle name="Normal 11 4 4 3 4 2" xfId="58695"/>
    <cellStyle name="Normal 11 4 4 3 5" xfId="58696"/>
    <cellStyle name="Normal 11 4 4 3 6" xfId="58697"/>
    <cellStyle name="Normal 11 4 4 4" xfId="58698"/>
    <cellStyle name="Normal 11 4 4 4 2" xfId="58699"/>
    <cellStyle name="Normal 11 4 4 4 2 2" xfId="58700"/>
    <cellStyle name="Normal 11 4 4 4 2 3" xfId="58701"/>
    <cellStyle name="Normal 11 4 4 4 3" xfId="58702"/>
    <cellStyle name="Normal 11 4 4 4 3 2" xfId="58703"/>
    <cellStyle name="Normal 11 4 4 4 4" xfId="58704"/>
    <cellStyle name="Normal 11 4 4 4 5" xfId="58705"/>
    <cellStyle name="Normal 11 4 4 5" xfId="58706"/>
    <cellStyle name="Normal 11 4 4 5 2" xfId="58707"/>
    <cellStyle name="Normal 11 4 4 5 3" xfId="58708"/>
    <cellStyle name="Normal 11 4 4 6" xfId="58709"/>
    <cellStyle name="Normal 11 4 4 6 2" xfId="58710"/>
    <cellStyle name="Normal 11 4 4 6 3" xfId="58711"/>
    <cellStyle name="Normal 11 4 4 7" xfId="58712"/>
    <cellStyle name="Normal 11 4 4 7 2" xfId="58713"/>
    <cellStyle name="Normal 11 4 4 8" xfId="58714"/>
    <cellStyle name="Normal 11 4 4 9" xfId="58715"/>
    <cellStyle name="Normal 11 4 5" xfId="58716"/>
    <cellStyle name="Normal 11 4 5 2" xfId="58717"/>
    <cellStyle name="Normal 11 4 5 2 2" xfId="58718"/>
    <cellStyle name="Normal 11 4 5 2 3" xfId="58719"/>
    <cellStyle name="Normal 11 4 5 3" xfId="58720"/>
    <cellStyle name="Normal 11 4 5 3 2" xfId="58721"/>
    <cellStyle name="Normal 11 4 5 3 3" xfId="58722"/>
    <cellStyle name="Normal 11 4 5 4" xfId="58723"/>
    <cellStyle name="Normal 11 4 5 4 2" xfId="58724"/>
    <cellStyle name="Normal 11 4 5 5" xfId="58725"/>
    <cellStyle name="Normal 11 4 5 6" xfId="58726"/>
    <cellStyle name="Normal 11 4 6" xfId="58727"/>
    <cellStyle name="Normal 11 4 6 2" xfId="58728"/>
    <cellStyle name="Normal 11 4 6 2 2" xfId="58729"/>
    <cellStyle name="Normal 11 4 6 2 3" xfId="58730"/>
    <cellStyle name="Normal 11 4 6 3" xfId="58731"/>
    <cellStyle name="Normal 11 4 6 3 2" xfId="58732"/>
    <cellStyle name="Normal 11 4 6 3 3" xfId="58733"/>
    <cellStyle name="Normal 11 4 6 4" xfId="58734"/>
    <cellStyle name="Normal 11 4 6 4 2" xfId="58735"/>
    <cellStyle name="Normal 11 4 6 5" xfId="58736"/>
    <cellStyle name="Normal 11 4 6 6" xfId="58737"/>
    <cellStyle name="Normal 11 4 7" xfId="58738"/>
    <cellStyle name="Normal 11 4 7 2" xfId="58739"/>
    <cellStyle name="Normal 11 4 7 2 2" xfId="58740"/>
    <cellStyle name="Normal 11 4 7 2 3" xfId="58741"/>
    <cellStyle name="Normal 11 4 7 3" xfId="58742"/>
    <cellStyle name="Normal 11 4 7 3 2" xfId="58743"/>
    <cellStyle name="Normal 11 4 7 4" xfId="58744"/>
    <cellStyle name="Normal 11 4 7 5" xfId="58745"/>
    <cellStyle name="Normal 11 4 8" xfId="58746"/>
    <cellStyle name="Normal 11 4 8 2" xfId="58747"/>
    <cellStyle name="Normal 11 4 8 3" xfId="58748"/>
    <cellStyle name="Normal 11 4 9" xfId="58749"/>
    <cellStyle name="Normal 11 4 9 2" xfId="58750"/>
    <cellStyle name="Normal 11 4 9 3" xfId="58751"/>
    <cellStyle name="Normal 11 5" xfId="58752"/>
    <cellStyle name="Normal 11 5 10" xfId="58753"/>
    <cellStyle name="Normal 11 5 2" xfId="58754"/>
    <cellStyle name="Normal 11 5 2 2" xfId="58755"/>
    <cellStyle name="Normal 11 5 2 2 2" xfId="58756"/>
    <cellStyle name="Normal 11 5 2 2 2 2" xfId="58757"/>
    <cellStyle name="Normal 11 5 2 2 2 3" xfId="58758"/>
    <cellStyle name="Normal 11 5 2 2 3" xfId="58759"/>
    <cellStyle name="Normal 11 5 2 2 3 2" xfId="58760"/>
    <cellStyle name="Normal 11 5 2 2 3 3" xfId="58761"/>
    <cellStyle name="Normal 11 5 2 2 4" xfId="58762"/>
    <cellStyle name="Normal 11 5 2 2 4 2" xfId="58763"/>
    <cellStyle name="Normal 11 5 2 2 5" xfId="58764"/>
    <cellStyle name="Normal 11 5 2 2 6" xfId="58765"/>
    <cellStyle name="Normal 11 5 2 3" xfId="58766"/>
    <cellStyle name="Normal 11 5 2 3 2" xfId="58767"/>
    <cellStyle name="Normal 11 5 2 3 2 2" xfId="58768"/>
    <cellStyle name="Normal 11 5 2 3 2 3" xfId="58769"/>
    <cellStyle name="Normal 11 5 2 3 3" xfId="58770"/>
    <cellStyle name="Normal 11 5 2 3 3 2" xfId="58771"/>
    <cellStyle name="Normal 11 5 2 3 3 3" xfId="58772"/>
    <cellStyle name="Normal 11 5 2 3 4" xfId="58773"/>
    <cellStyle name="Normal 11 5 2 3 4 2" xfId="58774"/>
    <cellStyle name="Normal 11 5 2 3 5" xfId="58775"/>
    <cellStyle name="Normal 11 5 2 3 6" xfId="58776"/>
    <cellStyle name="Normal 11 5 2 4" xfId="58777"/>
    <cellStyle name="Normal 11 5 2 4 2" xfId="58778"/>
    <cellStyle name="Normal 11 5 2 4 2 2" xfId="58779"/>
    <cellStyle name="Normal 11 5 2 4 2 3" xfId="58780"/>
    <cellStyle name="Normal 11 5 2 4 3" xfId="58781"/>
    <cellStyle name="Normal 11 5 2 4 3 2" xfId="58782"/>
    <cellStyle name="Normal 11 5 2 4 4" xfId="58783"/>
    <cellStyle name="Normal 11 5 2 4 5" xfId="58784"/>
    <cellStyle name="Normal 11 5 2 5" xfId="58785"/>
    <cellStyle name="Normal 11 5 2 5 2" xfId="58786"/>
    <cellStyle name="Normal 11 5 2 5 3" xfId="58787"/>
    <cellStyle name="Normal 11 5 2 6" xfId="58788"/>
    <cellStyle name="Normal 11 5 2 6 2" xfId="58789"/>
    <cellStyle name="Normal 11 5 2 6 3" xfId="58790"/>
    <cellStyle name="Normal 11 5 2 7" xfId="58791"/>
    <cellStyle name="Normal 11 5 2 7 2" xfId="58792"/>
    <cellStyle name="Normal 11 5 2 8" xfId="58793"/>
    <cellStyle name="Normal 11 5 2 9" xfId="58794"/>
    <cellStyle name="Normal 11 5 3" xfId="58795"/>
    <cellStyle name="Normal 11 5 3 2" xfId="58796"/>
    <cellStyle name="Normal 11 5 3 2 2" xfId="58797"/>
    <cellStyle name="Normal 11 5 3 2 3" xfId="58798"/>
    <cellStyle name="Normal 11 5 3 3" xfId="58799"/>
    <cellStyle name="Normal 11 5 3 3 2" xfId="58800"/>
    <cellStyle name="Normal 11 5 3 3 3" xfId="58801"/>
    <cellStyle name="Normal 11 5 3 4" xfId="58802"/>
    <cellStyle name="Normal 11 5 3 4 2" xfId="58803"/>
    <cellStyle name="Normal 11 5 3 5" xfId="58804"/>
    <cellStyle name="Normal 11 5 3 6" xfId="58805"/>
    <cellStyle name="Normal 11 5 4" xfId="58806"/>
    <cellStyle name="Normal 11 5 4 2" xfId="58807"/>
    <cellStyle name="Normal 11 5 4 2 2" xfId="58808"/>
    <cellStyle name="Normal 11 5 4 2 3" xfId="58809"/>
    <cellStyle name="Normal 11 5 4 3" xfId="58810"/>
    <cellStyle name="Normal 11 5 4 3 2" xfId="58811"/>
    <cellStyle name="Normal 11 5 4 3 3" xfId="58812"/>
    <cellStyle name="Normal 11 5 4 4" xfId="58813"/>
    <cellStyle name="Normal 11 5 4 4 2" xfId="58814"/>
    <cellStyle name="Normal 11 5 4 5" xfId="58815"/>
    <cellStyle name="Normal 11 5 4 6" xfId="58816"/>
    <cellStyle name="Normal 11 5 5" xfId="58817"/>
    <cellStyle name="Normal 11 5 5 2" xfId="58818"/>
    <cellStyle name="Normal 11 5 5 2 2" xfId="58819"/>
    <cellStyle name="Normal 11 5 5 2 3" xfId="58820"/>
    <cellStyle name="Normal 11 5 5 3" xfId="58821"/>
    <cellStyle name="Normal 11 5 5 3 2" xfId="58822"/>
    <cellStyle name="Normal 11 5 5 4" xfId="58823"/>
    <cellStyle name="Normal 11 5 5 5" xfId="58824"/>
    <cellStyle name="Normal 11 5 6" xfId="58825"/>
    <cellStyle name="Normal 11 5 6 2" xfId="58826"/>
    <cellStyle name="Normal 11 5 6 3" xfId="58827"/>
    <cellStyle name="Normal 11 5 7" xfId="58828"/>
    <cellStyle name="Normal 11 5 7 2" xfId="58829"/>
    <cellStyle name="Normal 11 5 7 3" xfId="58830"/>
    <cellStyle name="Normal 11 5 8" xfId="58831"/>
    <cellStyle name="Normal 11 5 8 2" xfId="58832"/>
    <cellStyle name="Normal 11 5 9" xfId="58833"/>
    <cellStyle name="Normal 11 6" xfId="58834"/>
    <cellStyle name="Normal 11 6 2" xfId="58835"/>
    <cellStyle name="Normal 11 6 2 2" xfId="58836"/>
    <cellStyle name="Normal 11 6 2 2 2" xfId="58837"/>
    <cellStyle name="Normal 11 6 2 2 3" xfId="58838"/>
    <cellStyle name="Normal 11 6 2 3" xfId="58839"/>
    <cellStyle name="Normal 11 6 2 3 2" xfId="58840"/>
    <cellStyle name="Normal 11 6 2 3 3" xfId="58841"/>
    <cellStyle name="Normal 11 6 2 4" xfId="58842"/>
    <cellStyle name="Normal 11 6 2 4 2" xfId="58843"/>
    <cellStyle name="Normal 11 6 2 5" xfId="58844"/>
    <cellStyle name="Normal 11 6 2 6" xfId="58845"/>
    <cellStyle name="Normal 11 6 3" xfId="58846"/>
    <cellStyle name="Normal 11 6 3 2" xfId="58847"/>
    <cellStyle name="Normal 11 6 3 2 2" xfId="58848"/>
    <cellStyle name="Normal 11 6 3 2 3" xfId="58849"/>
    <cellStyle name="Normal 11 6 3 3" xfId="58850"/>
    <cellStyle name="Normal 11 6 3 3 2" xfId="58851"/>
    <cellStyle name="Normal 11 6 3 3 3" xfId="58852"/>
    <cellStyle name="Normal 11 6 3 4" xfId="58853"/>
    <cellStyle name="Normal 11 6 3 4 2" xfId="58854"/>
    <cellStyle name="Normal 11 6 3 5" xfId="58855"/>
    <cellStyle name="Normal 11 6 3 6" xfId="58856"/>
    <cellStyle name="Normal 11 6 4" xfId="58857"/>
    <cellStyle name="Normal 11 6 4 2" xfId="58858"/>
    <cellStyle name="Normal 11 6 4 2 2" xfId="58859"/>
    <cellStyle name="Normal 11 6 4 2 3" xfId="58860"/>
    <cellStyle name="Normal 11 6 4 3" xfId="58861"/>
    <cellStyle name="Normal 11 6 4 3 2" xfId="58862"/>
    <cellStyle name="Normal 11 6 4 4" xfId="58863"/>
    <cellStyle name="Normal 11 6 4 5" xfId="58864"/>
    <cellStyle name="Normal 11 6 5" xfId="58865"/>
    <cellStyle name="Normal 11 6 5 2" xfId="58866"/>
    <cellStyle name="Normal 11 6 5 3" xfId="58867"/>
    <cellStyle name="Normal 11 6 6" xfId="58868"/>
    <cellStyle name="Normal 11 6 6 2" xfId="58869"/>
    <cellStyle name="Normal 11 6 6 3" xfId="58870"/>
    <cellStyle name="Normal 11 6 7" xfId="58871"/>
    <cellStyle name="Normal 11 6 7 2" xfId="58872"/>
    <cellStyle name="Normal 11 6 8" xfId="58873"/>
    <cellStyle name="Normal 11 6 9" xfId="58874"/>
    <cellStyle name="Normal 11 7" xfId="58875"/>
    <cellStyle name="Normal 11 7 2" xfId="58876"/>
    <cellStyle name="Normal 11 7 2 2" xfId="58877"/>
    <cellStyle name="Normal 11 7 2 2 2" xfId="58878"/>
    <cellStyle name="Normal 11 7 2 2 3" xfId="58879"/>
    <cellStyle name="Normal 11 7 2 3" xfId="58880"/>
    <cellStyle name="Normal 11 7 2 3 2" xfId="58881"/>
    <cellStyle name="Normal 11 7 2 3 3" xfId="58882"/>
    <cellStyle name="Normal 11 7 2 4" xfId="58883"/>
    <cellStyle name="Normal 11 7 2 4 2" xfId="58884"/>
    <cellStyle name="Normal 11 7 2 5" xfId="58885"/>
    <cellStyle name="Normal 11 7 2 6" xfId="58886"/>
    <cellStyle name="Normal 11 7 3" xfId="58887"/>
    <cellStyle name="Normal 11 7 3 2" xfId="58888"/>
    <cellStyle name="Normal 11 7 3 2 2" xfId="58889"/>
    <cellStyle name="Normal 11 7 3 2 3" xfId="58890"/>
    <cellStyle name="Normal 11 7 3 3" xfId="58891"/>
    <cellStyle name="Normal 11 7 3 3 2" xfId="58892"/>
    <cellStyle name="Normal 11 7 3 3 3" xfId="58893"/>
    <cellStyle name="Normal 11 7 3 4" xfId="58894"/>
    <cellStyle name="Normal 11 7 3 4 2" xfId="58895"/>
    <cellStyle name="Normal 11 7 3 5" xfId="58896"/>
    <cellStyle name="Normal 11 7 3 6" xfId="58897"/>
    <cellStyle name="Normal 11 7 4" xfId="58898"/>
    <cellStyle name="Normal 11 7 4 2" xfId="58899"/>
    <cellStyle name="Normal 11 7 4 2 2" xfId="58900"/>
    <cellStyle name="Normal 11 7 4 2 3" xfId="58901"/>
    <cellStyle name="Normal 11 7 4 3" xfId="58902"/>
    <cellStyle name="Normal 11 7 4 3 2" xfId="58903"/>
    <cellStyle name="Normal 11 7 4 4" xfId="58904"/>
    <cellStyle name="Normal 11 7 4 5" xfId="58905"/>
    <cellStyle name="Normal 11 7 5" xfId="58906"/>
    <cellStyle name="Normal 11 7 5 2" xfId="58907"/>
    <cellStyle name="Normal 11 7 5 3" xfId="58908"/>
    <cellStyle name="Normal 11 7 6" xfId="58909"/>
    <cellStyle name="Normal 11 7 6 2" xfId="58910"/>
    <cellStyle name="Normal 11 7 6 3" xfId="58911"/>
    <cellStyle name="Normal 11 7 7" xfId="58912"/>
    <cellStyle name="Normal 11 7 7 2" xfId="58913"/>
    <cellStyle name="Normal 11 7 8" xfId="58914"/>
    <cellStyle name="Normal 11 7 9" xfId="58915"/>
    <cellStyle name="Normal 11 8" xfId="58916"/>
    <cellStyle name="Normal 11 8 2" xfId="58917"/>
    <cellStyle name="Normal 11 8 2 2" xfId="58918"/>
    <cellStyle name="Normal 11 8 2 3" xfId="58919"/>
    <cellStyle name="Normal 11 8 3" xfId="58920"/>
    <cellStyle name="Normal 11 8 3 2" xfId="58921"/>
    <cellStyle name="Normal 11 8 3 3" xfId="58922"/>
    <cellStyle name="Normal 11 8 4" xfId="58923"/>
    <cellStyle name="Normal 11 8 4 2" xfId="58924"/>
    <cellStyle name="Normal 11 8 5" xfId="58925"/>
    <cellStyle name="Normal 11 8 6" xfId="58926"/>
    <cellStyle name="Normal 11 9" xfId="58927"/>
    <cellStyle name="Normal 11 9 2" xfId="58928"/>
    <cellStyle name="Normal 11 9 2 2" xfId="58929"/>
    <cellStyle name="Normal 11 9 2 3" xfId="58930"/>
    <cellStyle name="Normal 11 9 3" xfId="58931"/>
    <cellStyle name="Normal 11 9 3 2" xfId="58932"/>
    <cellStyle name="Normal 11 9 3 3" xfId="58933"/>
    <cellStyle name="Normal 11 9 4" xfId="58934"/>
    <cellStyle name="Normal 11 9 4 2" xfId="58935"/>
    <cellStyle name="Normal 11 9 5" xfId="58936"/>
    <cellStyle name="Normal 11 9 6" xfId="58937"/>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2 7" xfId="14510"/>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938"/>
    <cellStyle name="Normal 13 10 2" xfId="58939"/>
    <cellStyle name="Normal 13 10 3" xfId="58940"/>
    <cellStyle name="Normal 13 11" xfId="58941"/>
    <cellStyle name="Normal 13 11 2" xfId="58942"/>
    <cellStyle name="Normal 13 11 3" xfId="58943"/>
    <cellStyle name="Normal 13 12" xfId="58944"/>
    <cellStyle name="Normal 13 12 2" xfId="58945"/>
    <cellStyle name="Normal 13 13" xfId="58946"/>
    <cellStyle name="Normal 13 14" xfId="58947"/>
    <cellStyle name="Normal 13 15" xfId="58948"/>
    <cellStyle name="Normal 13 2" xfId="4685"/>
    <cellStyle name="Normal 13 2 10" xfId="58949"/>
    <cellStyle name="Normal 13 2 10 2" xfId="58950"/>
    <cellStyle name="Normal 13 2 10 3" xfId="58951"/>
    <cellStyle name="Normal 13 2 11" xfId="58952"/>
    <cellStyle name="Normal 13 2 11 2" xfId="58953"/>
    <cellStyle name="Normal 13 2 12" xfId="58954"/>
    <cellStyle name="Normal 13 2 13" xfId="58955"/>
    <cellStyle name="Normal 13 2 14" xfId="58956"/>
    <cellStyle name="Normal 13 2 2" xfId="10866"/>
    <cellStyle name="Normal 13 2 2 10" xfId="58957"/>
    <cellStyle name="Normal 13 2 2 10 2" xfId="58958"/>
    <cellStyle name="Normal 13 2 2 11" xfId="58959"/>
    <cellStyle name="Normal 13 2 2 12" xfId="58960"/>
    <cellStyle name="Normal 13 2 2 13" xfId="58961"/>
    <cellStyle name="Normal 13 2 2 2" xfId="14622"/>
    <cellStyle name="Normal 13 2 2 2 10" xfId="58962"/>
    <cellStyle name="Normal 13 2 2 2 2" xfId="58963"/>
    <cellStyle name="Normal 13 2 2 2 2 2" xfId="58964"/>
    <cellStyle name="Normal 13 2 2 2 2 2 2" xfId="58965"/>
    <cellStyle name="Normal 13 2 2 2 2 2 2 2" xfId="58966"/>
    <cellStyle name="Normal 13 2 2 2 2 2 2 3" xfId="58967"/>
    <cellStyle name="Normal 13 2 2 2 2 2 3" xfId="58968"/>
    <cellStyle name="Normal 13 2 2 2 2 2 3 2" xfId="58969"/>
    <cellStyle name="Normal 13 2 2 2 2 2 3 3" xfId="58970"/>
    <cellStyle name="Normal 13 2 2 2 2 2 4" xfId="58971"/>
    <cellStyle name="Normal 13 2 2 2 2 2 4 2" xfId="58972"/>
    <cellStyle name="Normal 13 2 2 2 2 2 5" xfId="58973"/>
    <cellStyle name="Normal 13 2 2 2 2 2 6" xfId="58974"/>
    <cellStyle name="Normal 13 2 2 2 2 3" xfId="58975"/>
    <cellStyle name="Normal 13 2 2 2 2 3 2" xfId="58976"/>
    <cellStyle name="Normal 13 2 2 2 2 3 2 2" xfId="58977"/>
    <cellStyle name="Normal 13 2 2 2 2 3 2 3" xfId="58978"/>
    <cellStyle name="Normal 13 2 2 2 2 3 3" xfId="58979"/>
    <cellStyle name="Normal 13 2 2 2 2 3 3 2" xfId="58980"/>
    <cellStyle name="Normal 13 2 2 2 2 3 3 3" xfId="58981"/>
    <cellStyle name="Normal 13 2 2 2 2 3 4" xfId="58982"/>
    <cellStyle name="Normal 13 2 2 2 2 3 4 2" xfId="58983"/>
    <cellStyle name="Normal 13 2 2 2 2 3 5" xfId="58984"/>
    <cellStyle name="Normal 13 2 2 2 2 3 6" xfId="58985"/>
    <cellStyle name="Normal 13 2 2 2 2 4" xfId="58986"/>
    <cellStyle name="Normal 13 2 2 2 2 4 2" xfId="58987"/>
    <cellStyle name="Normal 13 2 2 2 2 4 2 2" xfId="58988"/>
    <cellStyle name="Normal 13 2 2 2 2 4 2 3" xfId="58989"/>
    <cellStyle name="Normal 13 2 2 2 2 4 3" xfId="58990"/>
    <cellStyle name="Normal 13 2 2 2 2 4 3 2" xfId="58991"/>
    <cellStyle name="Normal 13 2 2 2 2 4 4" xfId="58992"/>
    <cellStyle name="Normal 13 2 2 2 2 4 5" xfId="58993"/>
    <cellStyle name="Normal 13 2 2 2 2 5" xfId="58994"/>
    <cellStyle name="Normal 13 2 2 2 2 5 2" xfId="58995"/>
    <cellStyle name="Normal 13 2 2 2 2 5 3" xfId="58996"/>
    <cellStyle name="Normal 13 2 2 2 2 6" xfId="58997"/>
    <cellStyle name="Normal 13 2 2 2 2 6 2" xfId="58998"/>
    <cellStyle name="Normal 13 2 2 2 2 6 3" xfId="58999"/>
    <cellStyle name="Normal 13 2 2 2 2 7" xfId="59000"/>
    <cellStyle name="Normal 13 2 2 2 2 7 2" xfId="59001"/>
    <cellStyle name="Normal 13 2 2 2 2 8" xfId="59002"/>
    <cellStyle name="Normal 13 2 2 2 2 9" xfId="59003"/>
    <cellStyle name="Normal 13 2 2 2 3" xfId="59004"/>
    <cellStyle name="Normal 13 2 2 2 3 2" xfId="59005"/>
    <cellStyle name="Normal 13 2 2 2 3 2 2" xfId="59006"/>
    <cellStyle name="Normal 13 2 2 2 3 2 3" xfId="59007"/>
    <cellStyle name="Normal 13 2 2 2 3 3" xfId="59008"/>
    <cellStyle name="Normal 13 2 2 2 3 3 2" xfId="59009"/>
    <cellStyle name="Normal 13 2 2 2 3 3 3" xfId="59010"/>
    <cellStyle name="Normal 13 2 2 2 3 4" xfId="59011"/>
    <cellStyle name="Normal 13 2 2 2 3 4 2" xfId="59012"/>
    <cellStyle name="Normal 13 2 2 2 3 5" xfId="59013"/>
    <cellStyle name="Normal 13 2 2 2 3 6" xfId="59014"/>
    <cellStyle name="Normal 13 2 2 2 4" xfId="59015"/>
    <cellStyle name="Normal 13 2 2 2 4 2" xfId="59016"/>
    <cellStyle name="Normal 13 2 2 2 4 2 2" xfId="59017"/>
    <cellStyle name="Normal 13 2 2 2 4 2 3" xfId="59018"/>
    <cellStyle name="Normal 13 2 2 2 4 3" xfId="59019"/>
    <cellStyle name="Normal 13 2 2 2 4 3 2" xfId="59020"/>
    <cellStyle name="Normal 13 2 2 2 4 3 3" xfId="59021"/>
    <cellStyle name="Normal 13 2 2 2 4 4" xfId="59022"/>
    <cellStyle name="Normal 13 2 2 2 4 4 2" xfId="59023"/>
    <cellStyle name="Normal 13 2 2 2 4 5" xfId="59024"/>
    <cellStyle name="Normal 13 2 2 2 4 6" xfId="59025"/>
    <cellStyle name="Normal 13 2 2 2 5" xfId="59026"/>
    <cellStyle name="Normal 13 2 2 2 5 2" xfId="59027"/>
    <cellStyle name="Normal 13 2 2 2 5 2 2" xfId="59028"/>
    <cellStyle name="Normal 13 2 2 2 5 2 3" xfId="59029"/>
    <cellStyle name="Normal 13 2 2 2 5 3" xfId="59030"/>
    <cellStyle name="Normal 13 2 2 2 5 3 2" xfId="59031"/>
    <cellStyle name="Normal 13 2 2 2 5 4" xfId="59032"/>
    <cellStyle name="Normal 13 2 2 2 5 5" xfId="59033"/>
    <cellStyle name="Normal 13 2 2 2 6" xfId="59034"/>
    <cellStyle name="Normal 13 2 2 2 6 2" xfId="59035"/>
    <cellStyle name="Normal 13 2 2 2 6 3" xfId="59036"/>
    <cellStyle name="Normal 13 2 2 2 7" xfId="59037"/>
    <cellStyle name="Normal 13 2 2 2 7 2" xfId="59038"/>
    <cellStyle name="Normal 13 2 2 2 7 3" xfId="59039"/>
    <cellStyle name="Normal 13 2 2 2 8" xfId="59040"/>
    <cellStyle name="Normal 13 2 2 2 8 2" xfId="59041"/>
    <cellStyle name="Normal 13 2 2 2 9" xfId="59042"/>
    <cellStyle name="Normal 13 2 2 3" xfId="59043"/>
    <cellStyle name="Normal 13 2 2 3 2" xfId="59044"/>
    <cellStyle name="Normal 13 2 2 3 2 2" xfId="59045"/>
    <cellStyle name="Normal 13 2 2 3 2 2 2" xfId="59046"/>
    <cellStyle name="Normal 13 2 2 3 2 2 3" xfId="59047"/>
    <cellStyle name="Normal 13 2 2 3 2 3" xfId="59048"/>
    <cellStyle name="Normal 13 2 2 3 2 3 2" xfId="59049"/>
    <cellStyle name="Normal 13 2 2 3 2 3 3" xfId="59050"/>
    <cellStyle name="Normal 13 2 2 3 2 4" xfId="59051"/>
    <cellStyle name="Normal 13 2 2 3 2 4 2" xfId="59052"/>
    <cellStyle name="Normal 13 2 2 3 2 5" xfId="59053"/>
    <cellStyle name="Normal 13 2 2 3 2 6" xfId="59054"/>
    <cellStyle name="Normal 13 2 2 3 3" xfId="59055"/>
    <cellStyle name="Normal 13 2 2 3 3 2" xfId="59056"/>
    <cellStyle name="Normal 13 2 2 3 3 2 2" xfId="59057"/>
    <cellStyle name="Normal 13 2 2 3 3 2 3" xfId="59058"/>
    <cellStyle name="Normal 13 2 2 3 3 3" xfId="59059"/>
    <cellStyle name="Normal 13 2 2 3 3 3 2" xfId="59060"/>
    <cellStyle name="Normal 13 2 2 3 3 3 3" xfId="59061"/>
    <cellStyle name="Normal 13 2 2 3 3 4" xfId="59062"/>
    <cellStyle name="Normal 13 2 2 3 3 4 2" xfId="59063"/>
    <cellStyle name="Normal 13 2 2 3 3 5" xfId="59064"/>
    <cellStyle name="Normal 13 2 2 3 3 6" xfId="59065"/>
    <cellStyle name="Normal 13 2 2 3 4" xfId="59066"/>
    <cellStyle name="Normal 13 2 2 3 4 2" xfId="59067"/>
    <cellStyle name="Normal 13 2 2 3 4 2 2" xfId="59068"/>
    <cellStyle name="Normal 13 2 2 3 4 2 3" xfId="59069"/>
    <cellStyle name="Normal 13 2 2 3 4 3" xfId="59070"/>
    <cellStyle name="Normal 13 2 2 3 4 3 2" xfId="59071"/>
    <cellStyle name="Normal 13 2 2 3 4 4" xfId="59072"/>
    <cellStyle name="Normal 13 2 2 3 4 5" xfId="59073"/>
    <cellStyle name="Normal 13 2 2 3 5" xfId="59074"/>
    <cellStyle name="Normal 13 2 2 3 5 2" xfId="59075"/>
    <cellStyle name="Normal 13 2 2 3 5 3" xfId="59076"/>
    <cellStyle name="Normal 13 2 2 3 6" xfId="59077"/>
    <cellStyle name="Normal 13 2 2 3 6 2" xfId="59078"/>
    <cellStyle name="Normal 13 2 2 3 6 3" xfId="59079"/>
    <cellStyle name="Normal 13 2 2 3 7" xfId="59080"/>
    <cellStyle name="Normal 13 2 2 3 7 2" xfId="59081"/>
    <cellStyle name="Normal 13 2 2 3 8" xfId="59082"/>
    <cellStyle name="Normal 13 2 2 3 9" xfId="59083"/>
    <cellStyle name="Normal 13 2 2 4" xfId="59084"/>
    <cellStyle name="Normal 13 2 2 4 2" xfId="59085"/>
    <cellStyle name="Normal 13 2 2 4 2 2" xfId="59086"/>
    <cellStyle name="Normal 13 2 2 4 2 2 2" xfId="59087"/>
    <cellStyle name="Normal 13 2 2 4 2 2 3" xfId="59088"/>
    <cellStyle name="Normal 13 2 2 4 2 3" xfId="59089"/>
    <cellStyle name="Normal 13 2 2 4 2 3 2" xfId="59090"/>
    <cellStyle name="Normal 13 2 2 4 2 3 3" xfId="59091"/>
    <cellStyle name="Normal 13 2 2 4 2 4" xfId="59092"/>
    <cellStyle name="Normal 13 2 2 4 2 4 2" xfId="59093"/>
    <cellStyle name="Normal 13 2 2 4 2 5" xfId="59094"/>
    <cellStyle name="Normal 13 2 2 4 2 6" xfId="59095"/>
    <cellStyle name="Normal 13 2 2 4 3" xfId="59096"/>
    <cellStyle name="Normal 13 2 2 4 3 2" xfId="59097"/>
    <cellStyle name="Normal 13 2 2 4 3 2 2" xfId="59098"/>
    <cellStyle name="Normal 13 2 2 4 3 2 3" xfId="59099"/>
    <cellStyle name="Normal 13 2 2 4 3 3" xfId="59100"/>
    <cellStyle name="Normal 13 2 2 4 3 3 2" xfId="59101"/>
    <cellStyle name="Normal 13 2 2 4 3 3 3" xfId="59102"/>
    <cellStyle name="Normal 13 2 2 4 3 4" xfId="59103"/>
    <cellStyle name="Normal 13 2 2 4 3 4 2" xfId="59104"/>
    <cellStyle name="Normal 13 2 2 4 3 5" xfId="59105"/>
    <cellStyle name="Normal 13 2 2 4 3 6" xfId="59106"/>
    <cellStyle name="Normal 13 2 2 4 4" xfId="59107"/>
    <cellStyle name="Normal 13 2 2 4 4 2" xfId="59108"/>
    <cellStyle name="Normal 13 2 2 4 4 2 2" xfId="59109"/>
    <cellStyle name="Normal 13 2 2 4 4 2 3" xfId="59110"/>
    <cellStyle name="Normal 13 2 2 4 4 3" xfId="59111"/>
    <cellStyle name="Normal 13 2 2 4 4 3 2" xfId="59112"/>
    <cellStyle name="Normal 13 2 2 4 4 4" xfId="59113"/>
    <cellStyle name="Normal 13 2 2 4 4 5" xfId="59114"/>
    <cellStyle name="Normal 13 2 2 4 5" xfId="59115"/>
    <cellStyle name="Normal 13 2 2 4 5 2" xfId="59116"/>
    <cellStyle name="Normal 13 2 2 4 5 3" xfId="59117"/>
    <cellStyle name="Normal 13 2 2 4 6" xfId="59118"/>
    <cellStyle name="Normal 13 2 2 4 6 2" xfId="59119"/>
    <cellStyle name="Normal 13 2 2 4 6 3" xfId="59120"/>
    <cellStyle name="Normal 13 2 2 4 7" xfId="59121"/>
    <cellStyle name="Normal 13 2 2 4 7 2" xfId="59122"/>
    <cellStyle name="Normal 13 2 2 4 8" xfId="59123"/>
    <cellStyle name="Normal 13 2 2 4 9" xfId="59124"/>
    <cellStyle name="Normal 13 2 2 5" xfId="59125"/>
    <cellStyle name="Normal 13 2 2 5 2" xfId="59126"/>
    <cellStyle name="Normal 13 2 2 5 2 2" xfId="59127"/>
    <cellStyle name="Normal 13 2 2 5 2 3" xfId="59128"/>
    <cellStyle name="Normal 13 2 2 5 3" xfId="59129"/>
    <cellStyle name="Normal 13 2 2 5 3 2" xfId="59130"/>
    <cellStyle name="Normal 13 2 2 5 3 3" xfId="59131"/>
    <cellStyle name="Normal 13 2 2 5 4" xfId="59132"/>
    <cellStyle name="Normal 13 2 2 5 4 2" xfId="59133"/>
    <cellStyle name="Normal 13 2 2 5 5" xfId="59134"/>
    <cellStyle name="Normal 13 2 2 5 6" xfId="59135"/>
    <cellStyle name="Normal 13 2 2 6" xfId="59136"/>
    <cellStyle name="Normal 13 2 2 6 2" xfId="59137"/>
    <cellStyle name="Normal 13 2 2 6 2 2" xfId="59138"/>
    <cellStyle name="Normal 13 2 2 6 2 3" xfId="59139"/>
    <cellStyle name="Normal 13 2 2 6 3" xfId="59140"/>
    <cellStyle name="Normal 13 2 2 6 3 2" xfId="59141"/>
    <cellStyle name="Normal 13 2 2 6 3 3" xfId="59142"/>
    <cellStyle name="Normal 13 2 2 6 4" xfId="59143"/>
    <cellStyle name="Normal 13 2 2 6 4 2" xfId="59144"/>
    <cellStyle name="Normal 13 2 2 6 5" xfId="59145"/>
    <cellStyle name="Normal 13 2 2 6 6" xfId="59146"/>
    <cellStyle name="Normal 13 2 2 7" xfId="59147"/>
    <cellStyle name="Normal 13 2 2 7 2" xfId="59148"/>
    <cellStyle name="Normal 13 2 2 7 2 2" xfId="59149"/>
    <cellStyle name="Normal 13 2 2 7 2 3" xfId="59150"/>
    <cellStyle name="Normal 13 2 2 7 3" xfId="59151"/>
    <cellStyle name="Normal 13 2 2 7 3 2" xfId="59152"/>
    <cellStyle name="Normal 13 2 2 7 4" xfId="59153"/>
    <cellStyle name="Normal 13 2 2 7 5" xfId="59154"/>
    <cellStyle name="Normal 13 2 2 8" xfId="59155"/>
    <cellStyle name="Normal 13 2 2 8 2" xfId="59156"/>
    <cellStyle name="Normal 13 2 2 8 3" xfId="59157"/>
    <cellStyle name="Normal 13 2 2 9" xfId="59158"/>
    <cellStyle name="Normal 13 2 2 9 2" xfId="59159"/>
    <cellStyle name="Normal 13 2 2 9 3" xfId="59160"/>
    <cellStyle name="Normal 13 2 3" xfId="10867"/>
    <cellStyle name="Normal 13 2 3 10" xfId="59161"/>
    <cellStyle name="Normal 13 2 3 2" xfId="59162"/>
    <cellStyle name="Normal 13 2 3 2 2" xfId="59163"/>
    <cellStyle name="Normal 13 2 3 2 2 2" xfId="59164"/>
    <cellStyle name="Normal 13 2 3 2 2 2 2" xfId="59165"/>
    <cellStyle name="Normal 13 2 3 2 2 2 3" xfId="59166"/>
    <cellStyle name="Normal 13 2 3 2 2 3" xfId="59167"/>
    <cellStyle name="Normal 13 2 3 2 2 3 2" xfId="59168"/>
    <cellStyle name="Normal 13 2 3 2 2 3 3" xfId="59169"/>
    <cellStyle name="Normal 13 2 3 2 2 4" xfId="59170"/>
    <cellStyle name="Normal 13 2 3 2 2 4 2" xfId="59171"/>
    <cellStyle name="Normal 13 2 3 2 2 5" xfId="59172"/>
    <cellStyle name="Normal 13 2 3 2 2 6" xfId="59173"/>
    <cellStyle name="Normal 13 2 3 2 3" xfId="59174"/>
    <cellStyle name="Normal 13 2 3 2 3 2" xfId="59175"/>
    <cellStyle name="Normal 13 2 3 2 3 2 2" xfId="59176"/>
    <cellStyle name="Normal 13 2 3 2 3 2 3" xfId="59177"/>
    <cellStyle name="Normal 13 2 3 2 3 3" xfId="59178"/>
    <cellStyle name="Normal 13 2 3 2 3 3 2" xfId="59179"/>
    <cellStyle name="Normal 13 2 3 2 3 3 3" xfId="59180"/>
    <cellStyle name="Normal 13 2 3 2 3 4" xfId="59181"/>
    <cellStyle name="Normal 13 2 3 2 3 4 2" xfId="59182"/>
    <cellStyle name="Normal 13 2 3 2 3 5" xfId="59183"/>
    <cellStyle name="Normal 13 2 3 2 3 6" xfId="59184"/>
    <cellStyle name="Normal 13 2 3 2 4" xfId="59185"/>
    <cellStyle name="Normal 13 2 3 2 4 2" xfId="59186"/>
    <cellStyle name="Normal 13 2 3 2 4 2 2" xfId="59187"/>
    <cellStyle name="Normal 13 2 3 2 4 2 3" xfId="59188"/>
    <cellStyle name="Normal 13 2 3 2 4 3" xfId="59189"/>
    <cellStyle name="Normal 13 2 3 2 4 3 2" xfId="59190"/>
    <cellStyle name="Normal 13 2 3 2 4 4" xfId="59191"/>
    <cellStyle name="Normal 13 2 3 2 4 5" xfId="59192"/>
    <cellStyle name="Normal 13 2 3 2 5" xfId="59193"/>
    <cellStyle name="Normal 13 2 3 2 5 2" xfId="59194"/>
    <cellStyle name="Normal 13 2 3 2 5 3" xfId="59195"/>
    <cellStyle name="Normal 13 2 3 2 6" xfId="59196"/>
    <cellStyle name="Normal 13 2 3 2 6 2" xfId="59197"/>
    <cellStyle name="Normal 13 2 3 2 6 3" xfId="59198"/>
    <cellStyle name="Normal 13 2 3 2 7" xfId="59199"/>
    <cellStyle name="Normal 13 2 3 2 7 2" xfId="59200"/>
    <cellStyle name="Normal 13 2 3 2 8" xfId="59201"/>
    <cellStyle name="Normal 13 2 3 2 9" xfId="59202"/>
    <cellStyle name="Normal 13 2 3 3" xfId="59203"/>
    <cellStyle name="Normal 13 2 3 3 2" xfId="59204"/>
    <cellStyle name="Normal 13 2 3 3 2 2" xfId="59205"/>
    <cellStyle name="Normal 13 2 3 3 2 3" xfId="59206"/>
    <cellStyle name="Normal 13 2 3 3 3" xfId="59207"/>
    <cellStyle name="Normal 13 2 3 3 3 2" xfId="59208"/>
    <cellStyle name="Normal 13 2 3 3 3 3" xfId="59209"/>
    <cellStyle name="Normal 13 2 3 3 4" xfId="59210"/>
    <cellStyle name="Normal 13 2 3 3 4 2" xfId="59211"/>
    <cellStyle name="Normal 13 2 3 3 5" xfId="59212"/>
    <cellStyle name="Normal 13 2 3 3 6" xfId="59213"/>
    <cellStyle name="Normal 13 2 3 4" xfId="59214"/>
    <cellStyle name="Normal 13 2 3 4 2" xfId="59215"/>
    <cellStyle name="Normal 13 2 3 4 2 2" xfId="59216"/>
    <cellStyle name="Normal 13 2 3 4 2 3" xfId="59217"/>
    <cellStyle name="Normal 13 2 3 4 3" xfId="59218"/>
    <cellStyle name="Normal 13 2 3 4 3 2" xfId="59219"/>
    <cellStyle name="Normal 13 2 3 4 3 3" xfId="59220"/>
    <cellStyle name="Normal 13 2 3 4 4" xfId="59221"/>
    <cellStyle name="Normal 13 2 3 4 4 2" xfId="59222"/>
    <cellStyle name="Normal 13 2 3 4 5" xfId="59223"/>
    <cellStyle name="Normal 13 2 3 4 6" xfId="59224"/>
    <cellStyle name="Normal 13 2 3 5" xfId="59225"/>
    <cellStyle name="Normal 13 2 3 5 2" xfId="59226"/>
    <cellStyle name="Normal 13 2 3 5 2 2" xfId="59227"/>
    <cellStyle name="Normal 13 2 3 5 2 3" xfId="59228"/>
    <cellStyle name="Normal 13 2 3 5 3" xfId="59229"/>
    <cellStyle name="Normal 13 2 3 5 3 2" xfId="59230"/>
    <cellStyle name="Normal 13 2 3 5 4" xfId="59231"/>
    <cellStyle name="Normal 13 2 3 5 5" xfId="59232"/>
    <cellStyle name="Normal 13 2 3 6" xfId="59233"/>
    <cellStyle name="Normal 13 2 3 6 2" xfId="59234"/>
    <cellStyle name="Normal 13 2 3 6 3" xfId="59235"/>
    <cellStyle name="Normal 13 2 3 7" xfId="59236"/>
    <cellStyle name="Normal 13 2 3 7 2" xfId="59237"/>
    <cellStyle name="Normal 13 2 3 7 3" xfId="59238"/>
    <cellStyle name="Normal 13 2 3 8" xfId="59239"/>
    <cellStyle name="Normal 13 2 3 8 2" xfId="59240"/>
    <cellStyle name="Normal 13 2 3 9" xfId="59241"/>
    <cellStyle name="Normal 13 2 4" xfId="14623"/>
    <cellStyle name="Normal 13 2 4 2" xfId="59242"/>
    <cellStyle name="Normal 13 2 4 2 2" xfId="59243"/>
    <cellStyle name="Normal 13 2 4 2 2 2" xfId="59244"/>
    <cellStyle name="Normal 13 2 4 2 2 3" xfId="59245"/>
    <cellStyle name="Normal 13 2 4 2 3" xfId="59246"/>
    <cellStyle name="Normal 13 2 4 2 3 2" xfId="59247"/>
    <cellStyle name="Normal 13 2 4 2 3 3" xfId="59248"/>
    <cellStyle name="Normal 13 2 4 2 4" xfId="59249"/>
    <cellStyle name="Normal 13 2 4 2 4 2" xfId="59250"/>
    <cellStyle name="Normal 13 2 4 2 5" xfId="59251"/>
    <cellStyle name="Normal 13 2 4 2 6" xfId="59252"/>
    <cellStyle name="Normal 13 2 4 3" xfId="59253"/>
    <cellStyle name="Normal 13 2 4 3 2" xfId="59254"/>
    <cellStyle name="Normal 13 2 4 3 2 2" xfId="59255"/>
    <cellStyle name="Normal 13 2 4 3 2 3" xfId="59256"/>
    <cellStyle name="Normal 13 2 4 3 3" xfId="59257"/>
    <cellStyle name="Normal 13 2 4 3 3 2" xfId="59258"/>
    <cellStyle name="Normal 13 2 4 3 3 3" xfId="59259"/>
    <cellStyle name="Normal 13 2 4 3 4" xfId="59260"/>
    <cellStyle name="Normal 13 2 4 3 4 2" xfId="59261"/>
    <cellStyle name="Normal 13 2 4 3 5" xfId="59262"/>
    <cellStyle name="Normal 13 2 4 3 6" xfId="59263"/>
    <cellStyle name="Normal 13 2 4 4" xfId="59264"/>
    <cellStyle name="Normal 13 2 4 4 2" xfId="59265"/>
    <cellStyle name="Normal 13 2 4 4 2 2" xfId="59266"/>
    <cellStyle name="Normal 13 2 4 4 2 3" xfId="59267"/>
    <cellStyle name="Normal 13 2 4 4 3" xfId="59268"/>
    <cellStyle name="Normal 13 2 4 4 3 2" xfId="59269"/>
    <cellStyle name="Normal 13 2 4 4 4" xfId="59270"/>
    <cellStyle name="Normal 13 2 4 4 5" xfId="59271"/>
    <cellStyle name="Normal 13 2 4 5" xfId="59272"/>
    <cellStyle name="Normal 13 2 4 5 2" xfId="59273"/>
    <cellStyle name="Normal 13 2 4 5 3" xfId="59274"/>
    <cellStyle name="Normal 13 2 4 6" xfId="59275"/>
    <cellStyle name="Normal 13 2 4 6 2" xfId="59276"/>
    <cellStyle name="Normal 13 2 4 6 3" xfId="59277"/>
    <cellStyle name="Normal 13 2 4 7" xfId="59278"/>
    <cellStyle name="Normal 13 2 4 7 2" xfId="59279"/>
    <cellStyle name="Normal 13 2 4 8" xfId="59280"/>
    <cellStyle name="Normal 13 2 4 9" xfId="59281"/>
    <cellStyle name="Normal 13 2 5" xfId="59282"/>
    <cellStyle name="Normal 13 2 5 2" xfId="59283"/>
    <cellStyle name="Normal 13 2 5 2 2" xfId="59284"/>
    <cellStyle name="Normal 13 2 5 2 2 2" xfId="59285"/>
    <cellStyle name="Normal 13 2 5 2 2 3" xfId="59286"/>
    <cellStyle name="Normal 13 2 5 2 3" xfId="59287"/>
    <cellStyle name="Normal 13 2 5 2 3 2" xfId="59288"/>
    <cellStyle name="Normal 13 2 5 2 3 3" xfId="59289"/>
    <cellStyle name="Normal 13 2 5 2 4" xfId="59290"/>
    <cellStyle name="Normal 13 2 5 2 4 2" xfId="59291"/>
    <cellStyle name="Normal 13 2 5 2 5" xfId="59292"/>
    <cellStyle name="Normal 13 2 5 2 6" xfId="59293"/>
    <cellStyle name="Normal 13 2 5 3" xfId="59294"/>
    <cellStyle name="Normal 13 2 5 3 2" xfId="59295"/>
    <cellStyle name="Normal 13 2 5 3 2 2" xfId="59296"/>
    <cellStyle name="Normal 13 2 5 3 2 3" xfId="59297"/>
    <cellStyle name="Normal 13 2 5 3 3" xfId="59298"/>
    <cellStyle name="Normal 13 2 5 3 3 2" xfId="59299"/>
    <cellStyle name="Normal 13 2 5 3 3 3" xfId="59300"/>
    <cellStyle name="Normal 13 2 5 3 4" xfId="59301"/>
    <cellStyle name="Normal 13 2 5 3 4 2" xfId="59302"/>
    <cellStyle name="Normal 13 2 5 3 5" xfId="59303"/>
    <cellStyle name="Normal 13 2 5 3 6" xfId="59304"/>
    <cellStyle name="Normal 13 2 5 4" xfId="59305"/>
    <cellStyle name="Normal 13 2 5 4 2" xfId="59306"/>
    <cellStyle name="Normal 13 2 5 4 2 2" xfId="59307"/>
    <cellStyle name="Normal 13 2 5 4 2 3" xfId="59308"/>
    <cellStyle name="Normal 13 2 5 4 3" xfId="59309"/>
    <cellStyle name="Normal 13 2 5 4 3 2" xfId="59310"/>
    <cellStyle name="Normal 13 2 5 4 4" xfId="59311"/>
    <cellStyle name="Normal 13 2 5 4 5" xfId="59312"/>
    <cellStyle name="Normal 13 2 5 5" xfId="59313"/>
    <cellStyle name="Normal 13 2 5 5 2" xfId="59314"/>
    <cellStyle name="Normal 13 2 5 5 3" xfId="59315"/>
    <cellStyle name="Normal 13 2 5 6" xfId="59316"/>
    <cellStyle name="Normal 13 2 5 6 2" xfId="59317"/>
    <cellStyle name="Normal 13 2 5 6 3" xfId="59318"/>
    <cellStyle name="Normal 13 2 5 7" xfId="59319"/>
    <cellStyle name="Normal 13 2 5 7 2" xfId="59320"/>
    <cellStyle name="Normal 13 2 5 8" xfId="59321"/>
    <cellStyle name="Normal 13 2 5 9" xfId="59322"/>
    <cellStyle name="Normal 13 2 6" xfId="59323"/>
    <cellStyle name="Normal 13 2 6 2" xfId="59324"/>
    <cellStyle name="Normal 13 2 6 2 2" xfId="59325"/>
    <cellStyle name="Normal 13 2 6 2 3" xfId="59326"/>
    <cellStyle name="Normal 13 2 6 3" xfId="59327"/>
    <cellStyle name="Normal 13 2 6 3 2" xfId="59328"/>
    <cellStyle name="Normal 13 2 6 3 3" xfId="59329"/>
    <cellStyle name="Normal 13 2 6 4" xfId="59330"/>
    <cellStyle name="Normal 13 2 6 4 2" xfId="59331"/>
    <cellStyle name="Normal 13 2 6 5" xfId="59332"/>
    <cellStyle name="Normal 13 2 6 6" xfId="59333"/>
    <cellStyle name="Normal 13 2 7" xfId="59334"/>
    <cellStyle name="Normal 13 2 7 2" xfId="59335"/>
    <cellStyle name="Normal 13 2 7 2 2" xfId="59336"/>
    <cellStyle name="Normal 13 2 7 2 3" xfId="59337"/>
    <cellStyle name="Normal 13 2 7 3" xfId="59338"/>
    <cellStyle name="Normal 13 2 7 3 2" xfId="59339"/>
    <cellStyle name="Normal 13 2 7 3 3" xfId="59340"/>
    <cellStyle name="Normal 13 2 7 4" xfId="59341"/>
    <cellStyle name="Normal 13 2 7 4 2" xfId="59342"/>
    <cellStyle name="Normal 13 2 7 5" xfId="59343"/>
    <cellStyle name="Normal 13 2 7 6" xfId="59344"/>
    <cellStyle name="Normal 13 2 8" xfId="59345"/>
    <cellStyle name="Normal 13 2 8 2" xfId="59346"/>
    <cellStyle name="Normal 13 2 8 2 2" xfId="59347"/>
    <cellStyle name="Normal 13 2 8 2 3" xfId="59348"/>
    <cellStyle name="Normal 13 2 8 3" xfId="59349"/>
    <cellStyle name="Normal 13 2 8 3 2" xfId="59350"/>
    <cellStyle name="Normal 13 2 8 4" xfId="59351"/>
    <cellStyle name="Normal 13 2 8 5" xfId="59352"/>
    <cellStyle name="Normal 13 2 9" xfId="59353"/>
    <cellStyle name="Normal 13 2 9 2" xfId="59354"/>
    <cellStyle name="Normal 13 2 9 3" xfId="59355"/>
    <cellStyle name="Normal 13 3" xfId="10868"/>
    <cellStyle name="Normal 13 3 10" xfId="59356"/>
    <cellStyle name="Normal 13 3 10 2" xfId="59357"/>
    <cellStyle name="Normal 13 3 11" xfId="59358"/>
    <cellStyle name="Normal 13 3 12" xfId="59359"/>
    <cellStyle name="Normal 13 3 13" xfId="59360"/>
    <cellStyle name="Normal 13 3 2" xfId="14624"/>
    <cellStyle name="Normal 13 3 2 10" xfId="59361"/>
    <cellStyle name="Normal 13 3 2 2" xfId="59362"/>
    <cellStyle name="Normal 13 3 2 2 2" xfId="59363"/>
    <cellStyle name="Normal 13 3 2 2 2 2" xfId="59364"/>
    <cellStyle name="Normal 13 3 2 2 2 2 2" xfId="59365"/>
    <cellStyle name="Normal 13 3 2 2 2 2 3" xfId="59366"/>
    <cellStyle name="Normal 13 3 2 2 2 3" xfId="59367"/>
    <cellStyle name="Normal 13 3 2 2 2 3 2" xfId="59368"/>
    <cellStyle name="Normal 13 3 2 2 2 3 3" xfId="59369"/>
    <cellStyle name="Normal 13 3 2 2 2 4" xfId="59370"/>
    <cellStyle name="Normal 13 3 2 2 2 4 2" xfId="59371"/>
    <cellStyle name="Normal 13 3 2 2 2 5" xfId="59372"/>
    <cellStyle name="Normal 13 3 2 2 2 6" xfId="59373"/>
    <cellStyle name="Normal 13 3 2 2 3" xfId="59374"/>
    <cellStyle name="Normal 13 3 2 2 3 2" xfId="59375"/>
    <cellStyle name="Normal 13 3 2 2 3 2 2" xfId="59376"/>
    <cellStyle name="Normal 13 3 2 2 3 2 3" xfId="59377"/>
    <cellStyle name="Normal 13 3 2 2 3 3" xfId="59378"/>
    <cellStyle name="Normal 13 3 2 2 3 3 2" xfId="59379"/>
    <cellStyle name="Normal 13 3 2 2 3 3 3" xfId="59380"/>
    <cellStyle name="Normal 13 3 2 2 3 4" xfId="59381"/>
    <cellStyle name="Normal 13 3 2 2 3 4 2" xfId="59382"/>
    <cellStyle name="Normal 13 3 2 2 3 5" xfId="59383"/>
    <cellStyle name="Normal 13 3 2 2 3 6" xfId="59384"/>
    <cellStyle name="Normal 13 3 2 2 4" xfId="59385"/>
    <cellStyle name="Normal 13 3 2 2 4 2" xfId="59386"/>
    <cellStyle name="Normal 13 3 2 2 4 2 2" xfId="59387"/>
    <cellStyle name="Normal 13 3 2 2 4 2 3" xfId="59388"/>
    <cellStyle name="Normal 13 3 2 2 4 3" xfId="59389"/>
    <cellStyle name="Normal 13 3 2 2 4 3 2" xfId="59390"/>
    <cellStyle name="Normal 13 3 2 2 4 4" xfId="59391"/>
    <cellStyle name="Normal 13 3 2 2 4 5" xfId="59392"/>
    <cellStyle name="Normal 13 3 2 2 5" xfId="59393"/>
    <cellStyle name="Normal 13 3 2 2 5 2" xfId="59394"/>
    <cellStyle name="Normal 13 3 2 2 5 3" xfId="59395"/>
    <cellStyle name="Normal 13 3 2 2 6" xfId="59396"/>
    <cellStyle name="Normal 13 3 2 2 6 2" xfId="59397"/>
    <cellStyle name="Normal 13 3 2 2 6 3" xfId="59398"/>
    <cellStyle name="Normal 13 3 2 2 7" xfId="59399"/>
    <cellStyle name="Normal 13 3 2 2 7 2" xfId="59400"/>
    <cellStyle name="Normal 13 3 2 2 8" xfId="59401"/>
    <cellStyle name="Normal 13 3 2 2 9" xfId="59402"/>
    <cellStyle name="Normal 13 3 2 3" xfId="59403"/>
    <cellStyle name="Normal 13 3 2 3 2" xfId="59404"/>
    <cellStyle name="Normal 13 3 2 3 2 2" xfId="59405"/>
    <cellStyle name="Normal 13 3 2 3 2 3" xfId="59406"/>
    <cellStyle name="Normal 13 3 2 3 3" xfId="59407"/>
    <cellStyle name="Normal 13 3 2 3 3 2" xfId="59408"/>
    <cellStyle name="Normal 13 3 2 3 3 3" xfId="59409"/>
    <cellStyle name="Normal 13 3 2 3 4" xfId="59410"/>
    <cellStyle name="Normal 13 3 2 3 4 2" xfId="59411"/>
    <cellStyle name="Normal 13 3 2 3 5" xfId="59412"/>
    <cellStyle name="Normal 13 3 2 3 6" xfId="59413"/>
    <cellStyle name="Normal 13 3 2 4" xfId="59414"/>
    <cellStyle name="Normal 13 3 2 4 2" xfId="59415"/>
    <cellStyle name="Normal 13 3 2 4 2 2" xfId="59416"/>
    <cellStyle name="Normal 13 3 2 4 2 3" xfId="59417"/>
    <cellStyle name="Normal 13 3 2 4 3" xfId="59418"/>
    <cellStyle name="Normal 13 3 2 4 3 2" xfId="59419"/>
    <cellStyle name="Normal 13 3 2 4 3 3" xfId="59420"/>
    <cellStyle name="Normal 13 3 2 4 4" xfId="59421"/>
    <cellStyle name="Normal 13 3 2 4 4 2" xfId="59422"/>
    <cellStyle name="Normal 13 3 2 4 5" xfId="59423"/>
    <cellStyle name="Normal 13 3 2 4 6" xfId="59424"/>
    <cellStyle name="Normal 13 3 2 5" xfId="59425"/>
    <cellStyle name="Normal 13 3 2 5 2" xfId="59426"/>
    <cellStyle name="Normal 13 3 2 5 2 2" xfId="59427"/>
    <cellStyle name="Normal 13 3 2 5 2 3" xfId="59428"/>
    <cellStyle name="Normal 13 3 2 5 3" xfId="59429"/>
    <cellStyle name="Normal 13 3 2 5 3 2" xfId="59430"/>
    <cellStyle name="Normal 13 3 2 5 4" xfId="59431"/>
    <cellStyle name="Normal 13 3 2 5 5" xfId="59432"/>
    <cellStyle name="Normal 13 3 2 6" xfId="59433"/>
    <cellStyle name="Normal 13 3 2 6 2" xfId="59434"/>
    <cellStyle name="Normal 13 3 2 6 3" xfId="59435"/>
    <cellStyle name="Normal 13 3 2 7" xfId="59436"/>
    <cellStyle name="Normal 13 3 2 7 2" xfId="59437"/>
    <cellStyle name="Normal 13 3 2 7 3" xfId="59438"/>
    <cellStyle name="Normal 13 3 2 8" xfId="59439"/>
    <cellStyle name="Normal 13 3 2 8 2" xfId="59440"/>
    <cellStyle name="Normal 13 3 2 9" xfId="59441"/>
    <cellStyle name="Normal 13 3 3" xfId="59442"/>
    <cellStyle name="Normal 13 3 3 2" xfId="59443"/>
    <cellStyle name="Normal 13 3 3 2 2" xfId="59444"/>
    <cellStyle name="Normal 13 3 3 2 2 2" xfId="59445"/>
    <cellStyle name="Normal 13 3 3 2 2 3" xfId="59446"/>
    <cellStyle name="Normal 13 3 3 2 3" xfId="59447"/>
    <cellStyle name="Normal 13 3 3 2 3 2" xfId="59448"/>
    <cellStyle name="Normal 13 3 3 2 3 3" xfId="59449"/>
    <cellStyle name="Normal 13 3 3 2 4" xfId="59450"/>
    <cellStyle name="Normal 13 3 3 2 4 2" xfId="59451"/>
    <cellStyle name="Normal 13 3 3 2 5" xfId="59452"/>
    <cellStyle name="Normal 13 3 3 2 6" xfId="59453"/>
    <cellStyle name="Normal 13 3 3 3" xfId="59454"/>
    <cellStyle name="Normal 13 3 3 3 2" xfId="59455"/>
    <cellStyle name="Normal 13 3 3 3 2 2" xfId="59456"/>
    <cellStyle name="Normal 13 3 3 3 2 3" xfId="59457"/>
    <cellStyle name="Normal 13 3 3 3 3" xfId="59458"/>
    <cellStyle name="Normal 13 3 3 3 3 2" xfId="59459"/>
    <cellStyle name="Normal 13 3 3 3 3 3" xfId="59460"/>
    <cellStyle name="Normal 13 3 3 3 4" xfId="59461"/>
    <cellStyle name="Normal 13 3 3 3 4 2" xfId="59462"/>
    <cellStyle name="Normal 13 3 3 3 5" xfId="59463"/>
    <cellStyle name="Normal 13 3 3 3 6" xfId="59464"/>
    <cellStyle name="Normal 13 3 3 4" xfId="59465"/>
    <cellStyle name="Normal 13 3 3 4 2" xfId="59466"/>
    <cellStyle name="Normal 13 3 3 4 2 2" xfId="59467"/>
    <cellStyle name="Normal 13 3 3 4 2 3" xfId="59468"/>
    <cellStyle name="Normal 13 3 3 4 3" xfId="59469"/>
    <cellStyle name="Normal 13 3 3 4 3 2" xfId="59470"/>
    <cellStyle name="Normal 13 3 3 4 4" xfId="59471"/>
    <cellStyle name="Normal 13 3 3 4 5" xfId="59472"/>
    <cellStyle name="Normal 13 3 3 5" xfId="59473"/>
    <cellStyle name="Normal 13 3 3 5 2" xfId="59474"/>
    <cellStyle name="Normal 13 3 3 5 3" xfId="59475"/>
    <cellStyle name="Normal 13 3 3 6" xfId="59476"/>
    <cellStyle name="Normal 13 3 3 6 2" xfId="59477"/>
    <cellStyle name="Normal 13 3 3 6 3" xfId="59478"/>
    <cellStyle name="Normal 13 3 3 7" xfId="59479"/>
    <cellStyle name="Normal 13 3 3 7 2" xfId="59480"/>
    <cellStyle name="Normal 13 3 3 8" xfId="59481"/>
    <cellStyle name="Normal 13 3 3 9" xfId="59482"/>
    <cellStyle name="Normal 13 3 4" xfId="59483"/>
    <cellStyle name="Normal 13 3 4 2" xfId="59484"/>
    <cellStyle name="Normal 13 3 4 2 2" xfId="59485"/>
    <cellStyle name="Normal 13 3 4 2 2 2" xfId="59486"/>
    <cellStyle name="Normal 13 3 4 2 2 3" xfId="59487"/>
    <cellStyle name="Normal 13 3 4 2 3" xfId="59488"/>
    <cellStyle name="Normal 13 3 4 2 3 2" xfId="59489"/>
    <cellStyle name="Normal 13 3 4 2 3 3" xfId="59490"/>
    <cellStyle name="Normal 13 3 4 2 4" xfId="59491"/>
    <cellStyle name="Normal 13 3 4 2 4 2" xfId="59492"/>
    <cellStyle name="Normal 13 3 4 2 5" xfId="59493"/>
    <cellStyle name="Normal 13 3 4 2 6" xfId="59494"/>
    <cellStyle name="Normal 13 3 4 3" xfId="59495"/>
    <cellStyle name="Normal 13 3 4 3 2" xfId="59496"/>
    <cellStyle name="Normal 13 3 4 3 2 2" xfId="59497"/>
    <cellStyle name="Normal 13 3 4 3 2 3" xfId="59498"/>
    <cellStyle name="Normal 13 3 4 3 3" xfId="59499"/>
    <cellStyle name="Normal 13 3 4 3 3 2" xfId="59500"/>
    <cellStyle name="Normal 13 3 4 3 3 3" xfId="59501"/>
    <cellStyle name="Normal 13 3 4 3 4" xfId="59502"/>
    <cellStyle name="Normal 13 3 4 3 4 2" xfId="59503"/>
    <cellStyle name="Normal 13 3 4 3 5" xfId="59504"/>
    <cellStyle name="Normal 13 3 4 3 6" xfId="59505"/>
    <cellStyle name="Normal 13 3 4 4" xfId="59506"/>
    <cellStyle name="Normal 13 3 4 4 2" xfId="59507"/>
    <cellStyle name="Normal 13 3 4 4 2 2" xfId="59508"/>
    <cellStyle name="Normal 13 3 4 4 2 3" xfId="59509"/>
    <cellStyle name="Normal 13 3 4 4 3" xfId="59510"/>
    <cellStyle name="Normal 13 3 4 4 3 2" xfId="59511"/>
    <cellStyle name="Normal 13 3 4 4 4" xfId="59512"/>
    <cellStyle name="Normal 13 3 4 4 5" xfId="59513"/>
    <cellStyle name="Normal 13 3 4 5" xfId="59514"/>
    <cellStyle name="Normal 13 3 4 5 2" xfId="59515"/>
    <cellStyle name="Normal 13 3 4 5 3" xfId="59516"/>
    <cellStyle name="Normal 13 3 4 6" xfId="59517"/>
    <cellStyle name="Normal 13 3 4 6 2" xfId="59518"/>
    <cellStyle name="Normal 13 3 4 6 3" xfId="59519"/>
    <cellStyle name="Normal 13 3 4 7" xfId="59520"/>
    <cellStyle name="Normal 13 3 4 7 2" xfId="59521"/>
    <cellStyle name="Normal 13 3 4 8" xfId="59522"/>
    <cellStyle name="Normal 13 3 4 9" xfId="59523"/>
    <cellStyle name="Normal 13 3 5" xfId="59524"/>
    <cellStyle name="Normal 13 3 5 2" xfId="59525"/>
    <cellStyle name="Normal 13 3 5 2 2" xfId="59526"/>
    <cellStyle name="Normal 13 3 5 2 3" xfId="59527"/>
    <cellStyle name="Normal 13 3 5 3" xfId="59528"/>
    <cellStyle name="Normal 13 3 5 3 2" xfId="59529"/>
    <cellStyle name="Normal 13 3 5 3 3" xfId="59530"/>
    <cellStyle name="Normal 13 3 5 4" xfId="59531"/>
    <cellStyle name="Normal 13 3 5 4 2" xfId="59532"/>
    <cellStyle name="Normal 13 3 5 5" xfId="59533"/>
    <cellStyle name="Normal 13 3 5 6" xfId="59534"/>
    <cellStyle name="Normal 13 3 6" xfId="59535"/>
    <cellStyle name="Normal 13 3 6 2" xfId="59536"/>
    <cellStyle name="Normal 13 3 6 2 2" xfId="59537"/>
    <cellStyle name="Normal 13 3 6 2 3" xfId="59538"/>
    <cellStyle name="Normal 13 3 6 3" xfId="59539"/>
    <cellStyle name="Normal 13 3 6 3 2" xfId="59540"/>
    <cellStyle name="Normal 13 3 6 3 3" xfId="59541"/>
    <cellStyle name="Normal 13 3 6 4" xfId="59542"/>
    <cellStyle name="Normal 13 3 6 4 2" xfId="59543"/>
    <cellStyle name="Normal 13 3 6 5" xfId="59544"/>
    <cellStyle name="Normal 13 3 6 6" xfId="59545"/>
    <cellStyle name="Normal 13 3 7" xfId="59546"/>
    <cellStyle name="Normal 13 3 7 2" xfId="59547"/>
    <cellStyle name="Normal 13 3 7 2 2" xfId="59548"/>
    <cellStyle name="Normal 13 3 7 2 3" xfId="59549"/>
    <cellStyle name="Normal 13 3 7 3" xfId="59550"/>
    <cellStyle name="Normal 13 3 7 3 2" xfId="59551"/>
    <cellStyle name="Normal 13 3 7 4" xfId="59552"/>
    <cellStyle name="Normal 13 3 7 5" xfId="59553"/>
    <cellStyle name="Normal 13 3 8" xfId="59554"/>
    <cellStyle name="Normal 13 3 8 2" xfId="59555"/>
    <cellStyle name="Normal 13 3 8 3" xfId="59556"/>
    <cellStyle name="Normal 13 3 9" xfId="59557"/>
    <cellStyle name="Normal 13 3 9 2" xfId="59558"/>
    <cellStyle name="Normal 13 3 9 3" xfId="59559"/>
    <cellStyle name="Normal 13 4" xfId="14625"/>
    <cellStyle name="Normal 13 4 10" xfId="59560"/>
    <cellStyle name="Normal 13 4 2" xfId="59561"/>
    <cellStyle name="Normal 13 4 2 2" xfId="59562"/>
    <cellStyle name="Normal 13 4 2 2 2" xfId="59563"/>
    <cellStyle name="Normal 13 4 2 2 2 2" xfId="59564"/>
    <cellStyle name="Normal 13 4 2 2 2 3" xfId="59565"/>
    <cellStyle name="Normal 13 4 2 2 3" xfId="59566"/>
    <cellStyle name="Normal 13 4 2 2 3 2" xfId="59567"/>
    <cellStyle name="Normal 13 4 2 2 3 3" xfId="59568"/>
    <cellStyle name="Normal 13 4 2 2 4" xfId="59569"/>
    <cellStyle name="Normal 13 4 2 2 4 2" xfId="59570"/>
    <cellStyle name="Normal 13 4 2 2 5" xfId="59571"/>
    <cellStyle name="Normal 13 4 2 2 6" xfId="59572"/>
    <cellStyle name="Normal 13 4 2 3" xfId="59573"/>
    <cellStyle name="Normal 13 4 2 3 2" xfId="59574"/>
    <cellStyle name="Normal 13 4 2 3 2 2" xfId="59575"/>
    <cellStyle name="Normal 13 4 2 3 2 3" xfId="59576"/>
    <cellStyle name="Normal 13 4 2 3 3" xfId="59577"/>
    <cellStyle name="Normal 13 4 2 3 3 2" xfId="59578"/>
    <cellStyle name="Normal 13 4 2 3 3 3" xfId="59579"/>
    <cellStyle name="Normal 13 4 2 3 4" xfId="59580"/>
    <cellStyle name="Normal 13 4 2 3 4 2" xfId="59581"/>
    <cellStyle name="Normal 13 4 2 3 5" xfId="59582"/>
    <cellStyle name="Normal 13 4 2 3 6" xfId="59583"/>
    <cellStyle name="Normal 13 4 2 4" xfId="59584"/>
    <cellStyle name="Normal 13 4 2 4 2" xfId="59585"/>
    <cellStyle name="Normal 13 4 2 4 2 2" xfId="59586"/>
    <cellStyle name="Normal 13 4 2 4 2 3" xfId="59587"/>
    <cellStyle name="Normal 13 4 2 4 3" xfId="59588"/>
    <cellStyle name="Normal 13 4 2 4 3 2" xfId="59589"/>
    <cellStyle name="Normal 13 4 2 4 4" xfId="59590"/>
    <cellStyle name="Normal 13 4 2 4 5" xfId="59591"/>
    <cellStyle name="Normal 13 4 2 5" xfId="59592"/>
    <cellStyle name="Normal 13 4 2 5 2" xfId="59593"/>
    <cellStyle name="Normal 13 4 2 5 3" xfId="59594"/>
    <cellStyle name="Normal 13 4 2 6" xfId="59595"/>
    <cellStyle name="Normal 13 4 2 6 2" xfId="59596"/>
    <cellStyle name="Normal 13 4 2 6 3" xfId="59597"/>
    <cellStyle name="Normal 13 4 2 7" xfId="59598"/>
    <cellStyle name="Normal 13 4 2 7 2" xfId="59599"/>
    <cellStyle name="Normal 13 4 2 8" xfId="59600"/>
    <cellStyle name="Normal 13 4 2 9" xfId="59601"/>
    <cellStyle name="Normal 13 4 3" xfId="59602"/>
    <cellStyle name="Normal 13 4 3 2" xfId="59603"/>
    <cellStyle name="Normal 13 4 3 2 2" xfId="59604"/>
    <cellStyle name="Normal 13 4 3 2 3" xfId="59605"/>
    <cellStyle name="Normal 13 4 3 3" xfId="59606"/>
    <cellStyle name="Normal 13 4 3 3 2" xfId="59607"/>
    <cellStyle name="Normal 13 4 3 3 3" xfId="59608"/>
    <cellStyle name="Normal 13 4 3 4" xfId="59609"/>
    <cellStyle name="Normal 13 4 3 4 2" xfId="59610"/>
    <cellStyle name="Normal 13 4 3 5" xfId="59611"/>
    <cellStyle name="Normal 13 4 3 6" xfId="59612"/>
    <cellStyle name="Normal 13 4 4" xfId="59613"/>
    <cellStyle name="Normal 13 4 4 2" xfId="59614"/>
    <cellStyle name="Normal 13 4 4 2 2" xfId="59615"/>
    <cellStyle name="Normal 13 4 4 2 3" xfId="59616"/>
    <cellStyle name="Normal 13 4 4 3" xfId="59617"/>
    <cellStyle name="Normal 13 4 4 3 2" xfId="59618"/>
    <cellStyle name="Normal 13 4 4 3 3" xfId="59619"/>
    <cellStyle name="Normal 13 4 4 4" xfId="59620"/>
    <cellStyle name="Normal 13 4 4 4 2" xfId="59621"/>
    <cellStyle name="Normal 13 4 4 5" xfId="59622"/>
    <cellStyle name="Normal 13 4 4 6" xfId="59623"/>
    <cellStyle name="Normal 13 4 5" xfId="59624"/>
    <cellStyle name="Normal 13 4 5 2" xfId="59625"/>
    <cellStyle name="Normal 13 4 5 2 2" xfId="59626"/>
    <cellStyle name="Normal 13 4 5 2 3" xfId="59627"/>
    <cellStyle name="Normal 13 4 5 3" xfId="59628"/>
    <cellStyle name="Normal 13 4 5 3 2" xfId="59629"/>
    <cellStyle name="Normal 13 4 5 4" xfId="59630"/>
    <cellStyle name="Normal 13 4 5 5" xfId="59631"/>
    <cellStyle name="Normal 13 4 6" xfId="59632"/>
    <cellStyle name="Normal 13 4 6 2" xfId="59633"/>
    <cellStyle name="Normal 13 4 6 3" xfId="59634"/>
    <cellStyle name="Normal 13 4 7" xfId="59635"/>
    <cellStyle name="Normal 13 4 7 2" xfId="59636"/>
    <cellStyle name="Normal 13 4 7 3" xfId="59637"/>
    <cellStyle name="Normal 13 4 8" xfId="59638"/>
    <cellStyle name="Normal 13 4 8 2" xfId="59639"/>
    <cellStyle name="Normal 13 4 9" xfId="59640"/>
    <cellStyle name="Normal 13 5" xfId="14626"/>
    <cellStyle name="Normal 13 5 2" xfId="59641"/>
    <cellStyle name="Normal 13 5 2 2" xfId="59642"/>
    <cellStyle name="Normal 13 5 2 2 2" xfId="59643"/>
    <cellStyle name="Normal 13 5 2 2 3" xfId="59644"/>
    <cellStyle name="Normal 13 5 2 3" xfId="59645"/>
    <cellStyle name="Normal 13 5 2 3 2" xfId="59646"/>
    <cellStyle name="Normal 13 5 2 3 3" xfId="59647"/>
    <cellStyle name="Normal 13 5 2 4" xfId="59648"/>
    <cellStyle name="Normal 13 5 2 4 2" xfId="59649"/>
    <cellStyle name="Normal 13 5 2 5" xfId="59650"/>
    <cellStyle name="Normal 13 5 2 6" xfId="59651"/>
    <cellStyle name="Normal 13 5 3" xfId="59652"/>
    <cellStyle name="Normal 13 5 3 2" xfId="59653"/>
    <cellStyle name="Normal 13 5 3 2 2" xfId="59654"/>
    <cellStyle name="Normal 13 5 3 2 3" xfId="59655"/>
    <cellStyle name="Normal 13 5 3 3" xfId="59656"/>
    <cellStyle name="Normal 13 5 3 3 2" xfId="59657"/>
    <cellStyle name="Normal 13 5 3 3 3" xfId="59658"/>
    <cellStyle name="Normal 13 5 3 4" xfId="59659"/>
    <cellStyle name="Normal 13 5 3 4 2" xfId="59660"/>
    <cellStyle name="Normal 13 5 3 5" xfId="59661"/>
    <cellStyle name="Normal 13 5 3 6" xfId="59662"/>
    <cellStyle name="Normal 13 5 4" xfId="59663"/>
    <cellStyle name="Normal 13 5 4 2" xfId="59664"/>
    <cellStyle name="Normal 13 5 4 2 2" xfId="59665"/>
    <cellStyle name="Normal 13 5 4 2 3" xfId="59666"/>
    <cellStyle name="Normal 13 5 4 3" xfId="59667"/>
    <cellStyle name="Normal 13 5 4 3 2" xfId="59668"/>
    <cellStyle name="Normal 13 5 4 4" xfId="59669"/>
    <cellStyle name="Normal 13 5 4 5" xfId="59670"/>
    <cellStyle name="Normal 13 5 5" xfId="59671"/>
    <cellStyle name="Normal 13 5 5 2" xfId="59672"/>
    <cellStyle name="Normal 13 5 5 3" xfId="59673"/>
    <cellStyle name="Normal 13 5 6" xfId="59674"/>
    <cellStyle name="Normal 13 5 6 2" xfId="59675"/>
    <cellStyle name="Normal 13 5 6 3" xfId="59676"/>
    <cellStyle name="Normal 13 5 7" xfId="59677"/>
    <cellStyle name="Normal 13 5 7 2" xfId="59678"/>
    <cellStyle name="Normal 13 5 8" xfId="59679"/>
    <cellStyle name="Normal 13 5 9" xfId="59680"/>
    <cellStyle name="Normal 13 6" xfId="59681"/>
    <cellStyle name="Normal 13 6 2" xfId="59682"/>
    <cellStyle name="Normal 13 6 2 2" xfId="59683"/>
    <cellStyle name="Normal 13 6 2 2 2" xfId="59684"/>
    <cellStyle name="Normal 13 6 2 2 3" xfId="59685"/>
    <cellStyle name="Normal 13 6 2 3" xfId="59686"/>
    <cellStyle name="Normal 13 6 2 3 2" xfId="59687"/>
    <cellStyle name="Normal 13 6 2 3 3" xfId="59688"/>
    <cellStyle name="Normal 13 6 2 4" xfId="59689"/>
    <cellStyle name="Normal 13 6 2 4 2" xfId="59690"/>
    <cellStyle name="Normal 13 6 2 5" xfId="59691"/>
    <cellStyle name="Normal 13 6 2 6" xfId="59692"/>
    <cellStyle name="Normal 13 6 3" xfId="59693"/>
    <cellStyle name="Normal 13 6 3 2" xfId="59694"/>
    <cellStyle name="Normal 13 6 3 2 2" xfId="59695"/>
    <cellStyle name="Normal 13 6 3 2 3" xfId="59696"/>
    <cellStyle name="Normal 13 6 3 3" xfId="59697"/>
    <cellStyle name="Normal 13 6 3 3 2" xfId="59698"/>
    <cellStyle name="Normal 13 6 3 3 3" xfId="59699"/>
    <cellStyle name="Normal 13 6 3 4" xfId="59700"/>
    <cellStyle name="Normal 13 6 3 4 2" xfId="59701"/>
    <cellStyle name="Normal 13 6 3 5" xfId="59702"/>
    <cellStyle name="Normal 13 6 3 6" xfId="59703"/>
    <cellStyle name="Normal 13 6 4" xfId="59704"/>
    <cellStyle name="Normal 13 6 4 2" xfId="59705"/>
    <cellStyle name="Normal 13 6 4 2 2" xfId="59706"/>
    <cellStyle name="Normal 13 6 4 2 3" xfId="59707"/>
    <cellStyle name="Normal 13 6 4 3" xfId="59708"/>
    <cellStyle name="Normal 13 6 4 3 2" xfId="59709"/>
    <cellStyle name="Normal 13 6 4 4" xfId="59710"/>
    <cellStyle name="Normal 13 6 4 5" xfId="59711"/>
    <cellStyle name="Normal 13 6 5" xfId="59712"/>
    <cellStyle name="Normal 13 6 5 2" xfId="59713"/>
    <cellStyle name="Normal 13 6 5 3" xfId="59714"/>
    <cellStyle name="Normal 13 6 6" xfId="59715"/>
    <cellStyle name="Normal 13 6 6 2" xfId="59716"/>
    <cellStyle name="Normal 13 6 6 3" xfId="59717"/>
    <cellStyle name="Normal 13 6 7" xfId="59718"/>
    <cellStyle name="Normal 13 6 7 2" xfId="59719"/>
    <cellStyle name="Normal 13 6 8" xfId="59720"/>
    <cellStyle name="Normal 13 6 9" xfId="59721"/>
    <cellStyle name="Normal 13 7" xfId="59722"/>
    <cellStyle name="Normal 13 7 2" xfId="59723"/>
    <cellStyle name="Normal 13 7 2 2" xfId="59724"/>
    <cellStyle name="Normal 13 7 2 3" xfId="59725"/>
    <cellStyle name="Normal 13 7 3" xfId="59726"/>
    <cellStyle name="Normal 13 7 3 2" xfId="59727"/>
    <cellStyle name="Normal 13 7 3 3" xfId="59728"/>
    <cellStyle name="Normal 13 7 4" xfId="59729"/>
    <cellStyle name="Normal 13 7 4 2" xfId="59730"/>
    <cellStyle name="Normal 13 7 5" xfId="59731"/>
    <cellStyle name="Normal 13 7 6" xfId="59732"/>
    <cellStyle name="Normal 13 8" xfId="59733"/>
    <cellStyle name="Normal 13 8 2" xfId="59734"/>
    <cellStyle name="Normal 13 8 2 2" xfId="59735"/>
    <cellStyle name="Normal 13 8 2 3" xfId="59736"/>
    <cellStyle name="Normal 13 8 3" xfId="59737"/>
    <cellStyle name="Normal 13 8 3 2" xfId="59738"/>
    <cellStyle name="Normal 13 8 3 3" xfId="59739"/>
    <cellStyle name="Normal 13 8 4" xfId="59740"/>
    <cellStyle name="Normal 13 8 4 2" xfId="59741"/>
    <cellStyle name="Normal 13 8 5" xfId="59742"/>
    <cellStyle name="Normal 13 8 6" xfId="59743"/>
    <cellStyle name="Normal 13 9" xfId="59744"/>
    <cellStyle name="Normal 13 9 2" xfId="59745"/>
    <cellStyle name="Normal 13 9 2 2" xfId="59746"/>
    <cellStyle name="Normal 13 9 2 3" xfId="59747"/>
    <cellStyle name="Normal 13 9 3" xfId="59748"/>
    <cellStyle name="Normal 13 9 3 2" xfId="59749"/>
    <cellStyle name="Normal 13 9 4" xfId="59750"/>
    <cellStyle name="Normal 13 9 5" xfId="59751"/>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752"/>
    <cellStyle name="Normal 15" xfId="4692"/>
    <cellStyle name="Normal 15 10" xfId="59753"/>
    <cellStyle name="Normal 15 10 2" xfId="59754"/>
    <cellStyle name="Normal 15 10 3" xfId="59755"/>
    <cellStyle name="Normal 15 11" xfId="59756"/>
    <cellStyle name="Normal 15 11 2" xfId="59757"/>
    <cellStyle name="Normal 15 12" xfId="59758"/>
    <cellStyle name="Normal 15 13" xfId="59759"/>
    <cellStyle name="Normal 15 14" xfId="59760"/>
    <cellStyle name="Normal 15 2" xfId="4693"/>
    <cellStyle name="Normal 15 2 10" xfId="10886"/>
    <cellStyle name="Normal 15 2 10 2" xfId="59761"/>
    <cellStyle name="Normal 15 2 11" xfId="10887"/>
    <cellStyle name="Normal 15 2 12" xfId="59762"/>
    <cellStyle name="Normal 15 2 13" xfId="59763"/>
    <cellStyle name="Normal 15 2 2" xfId="4694"/>
    <cellStyle name="Normal 15 2 2 10" xfId="59764"/>
    <cellStyle name="Normal 15 2 2 11" xfId="59765"/>
    <cellStyle name="Normal 15 2 2 2" xfId="4695"/>
    <cellStyle name="Normal 15 2 2 2 10" xfId="59766"/>
    <cellStyle name="Normal 15 2 2 2 2" xfId="4696"/>
    <cellStyle name="Normal 15 2 2 2 2 2" xfId="4697"/>
    <cellStyle name="Normal 15 2 2 2 2 2 2" xfId="59767"/>
    <cellStyle name="Normal 15 2 2 2 2 2 3" xfId="59768"/>
    <cellStyle name="Normal 15 2 2 2 2 3" xfId="14061"/>
    <cellStyle name="Normal 15 2 2 2 2 3 2" xfId="59769"/>
    <cellStyle name="Normal 15 2 2 2 2 3 3" xfId="59770"/>
    <cellStyle name="Normal 15 2 2 2 2 4" xfId="59771"/>
    <cellStyle name="Normal 15 2 2 2 2 4 2" xfId="59772"/>
    <cellStyle name="Normal 15 2 2 2 2 5" xfId="59773"/>
    <cellStyle name="Normal 15 2 2 2 2 6" xfId="59774"/>
    <cellStyle name="Normal 15 2 2 2 2 7" xfId="59775"/>
    <cellStyle name="Normal 15 2 2 2 3" xfId="4698"/>
    <cellStyle name="Normal 15 2 2 2 3 2" xfId="14062"/>
    <cellStyle name="Normal 15 2 2 2 3 2 2" xfId="59776"/>
    <cellStyle name="Normal 15 2 2 2 3 2 3" xfId="59777"/>
    <cellStyle name="Normal 15 2 2 2 3 3" xfId="59778"/>
    <cellStyle name="Normal 15 2 2 2 3 3 2" xfId="59779"/>
    <cellStyle name="Normal 15 2 2 2 3 3 3" xfId="59780"/>
    <cellStyle name="Normal 15 2 2 2 3 4" xfId="59781"/>
    <cellStyle name="Normal 15 2 2 2 3 4 2" xfId="59782"/>
    <cellStyle name="Normal 15 2 2 2 3 5" xfId="59783"/>
    <cellStyle name="Normal 15 2 2 2 3 6" xfId="59784"/>
    <cellStyle name="Normal 15 2 2 2 3 7" xfId="59785"/>
    <cellStyle name="Normal 15 2 2 2 4" xfId="10888"/>
    <cellStyle name="Normal 15 2 2 2 4 2" xfId="59786"/>
    <cellStyle name="Normal 15 2 2 2 4 2 2" xfId="59787"/>
    <cellStyle name="Normal 15 2 2 2 4 2 3" xfId="59788"/>
    <cellStyle name="Normal 15 2 2 2 4 3" xfId="59789"/>
    <cellStyle name="Normal 15 2 2 2 4 3 2" xfId="59790"/>
    <cellStyle name="Normal 15 2 2 2 4 4" xfId="59791"/>
    <cellStyle name="Normal 15 2 2 2 4 5" xfId="59792"/>
    <cellStyle name="Normal 15 2 2 2 5" xfId="10889"/>
    <cellStyle name="Normal 15 2 2 2 5 2" xfId="59793"/>
    <cellStyle name="Normal 15 2 2 2 5 3" xfId="59794"/>
    <cellStyle name="Normal 15 2 2 2 6" xfId="10890"/>
    <cellStyle name="Normal 15 2 2 2 6 2" xfId="59795"/>
    <cellStyle name="Normal 15 2 2 2 6 3" xfId="59796"/>
    <cellStyle name="Normal 15 2 2 2 7" xfId="59797"/>
    <cellStyle name="Normal 15 2 2 2 7 2" xfId="59798"/>
    <cellStyle name="Normal 15 2 2 2 8" xfId="59799"/>
    <cellStyle name="Normal 15 2 2 2 9" xfId="59800"/>
    <cellStyle name="Normal 15 2 2 3" xfId="4699"/>
    <cellStyle name="Normal 15 2 2 3 2" xfId="4700"/>
    <cellStyle name="Normal 15 2 2 3 2 2" xfId="59801"/>
    <cellStyle name="Normal 15 2 2 3 2 3" xfId="59802"/>
    <cellStyle name="Normal 15 2 2 3 3" xfId="14063"/>
    <cellStyle name="Normal 15 2 2 3 3 2" xfId="59803"/>
    <cellStyle name="Normal 15 2 2 3 3 3" xfId="59804"/>
    <cellStyle name="Normal 15 2 2 3 4" xfId="59805"/>
    <cellStyle name="Normal 15 2 2 3 4 2" xfId="59806"/>
    <cellStyle name="Normal 15 2 2 3 5" xfId="59807"/>
    <cellStyle name="Normal 15 2 2 3 6" xfId="59808"/>
    <cellStyle name="Normal 15 2 2 3 7" xfId="59809"/>
    <cellStyle name="Normal 15 2 2 4" xfId="4701"/>
    <cellStyle name="Normal 15 2 2 4 2" xfId="14064"/>
    <cellStyle name="Normal 15 2 2 4 2 2" xfId="59810"/>
    <cellStyle name="Normal 15 2 2 4 2 3" xfId="59811"/>
    <cellStyle name="Normal 15 2 2 4 3" xfId="59812"/>
    <cellStyle name="Normal 15 2 2 4 3 2" xfId="59813"/>
    <cellStyle name="Normal 15 2 2 4 3 3" xfId="59814"/>
    <cellStyle name="Normal 15 2 2 4 4" xfId="59815"/>
    <cellStyle name="Normal 15 2 2 4 4 2" xfId="59816"/>
    <cellStyle name="Normal 15 2 2 4 5" xfId="59817"/>
    <cellStyle name="Normal 15 2 2 4 6" xfId="59818"/>
    <cellStyle name="Normal 15 2 2 4 7" xfId="59819"/>
    <cellStyle name="Normal 15 2 2 5" xfId="10891"/>
    <cellStyle name="Normal 15 2 2 5 2" xfId="59820"/>
    <cellStyle name="Normal 15 2 2 5 2 2" xfId="59821"/>
    <cellStyle name="Normal 15 2 2 5 2 3" xfId="59822"/>
    <cellStyle name="Normal 15 2 2 5 3" xfId="59823"/>
    <cellStyle name="Normal 15 2 2 5 3 2" xfId="59824"/>
    <cellStyle name="Normal 15 2 2 5 4" xfId="59825"/>
    <cellStyle name="Normal 15 2 2 5 5" xfId="59826"/>
    <cellStyle name="Normal 15 2 2 6" xfId="10892"/>
    <cellStyle name="Normal 15 2 2 6 2" xfId="59827"/>
    <cellStyle name="Normal 15 2 2 6 3" xfId="59828"/>
    <cellStyle name="Normal 15 2 2 7" xfId="10893"/>
    <cellStyle name="Normal 15 2 2 7 2" xfId="59829"/>
    <cellStyle name="Normal 15 2 2 7 3" xfId="59830"/>
    <cellStyle name="Normal 15 2 2 8" xfId="59831"/>
    <cellStyle name="Normal 15 2 2 8 2" xfId="59832"/>
    <cellStyle name="Normal 15 2 2 9" xfId="59833"/>
    <cellStyle name="Normal 15 2 3" xfId="4702"/>
    <cellStyle name="Normal 15 2 3 10" xfId="59834"/>
    <cellStyle name="Normal 15 2 3 2" xfId="4703"/>
    <cellStyle name="Normal 15 2 3 2 2" xfId="4704"/>
    <cellStyle name="Normal 15 2 3 2 2 2" xfId="10894"/>
    <cellStyle name="Normal 15 2 3 2 2 3" xfId="59835"/>
    <cellStyle name="Normal 15 2 3 2 2 4" xfId="59836"/>
    <cellStyle name="Normal 15 2 3 2 3" xfId="10895"/>
    <cellStyle name="Normal 15 2 3 2 3 2" xfId="59837"/>
    <cellStyle name="Normal 15 2 3 2 3 3" xfId="59838"/>
    <cellStyle name="Normal 15 2 3 2 4" xfId="10896"/>
    <cellStyle name="Normal 15 2 3 2 4 2" xfId="59839"/>
    <cellStyle name="Normal 15 2 3 2 5" xfId="10897"/>
    <cellStyle name="Normal 15 2 3 2 6" xfId="10898"/>
    <cellStyle name="Normal 15 2 3 2 7" xfId="59840"/>
    <cellStyle name="Normal 15 2 3 3" xfId="4705"/>
    <cellStyle name="Normal 15 2 3 3 2" xfId="10899"/>
    <cellStyle name="Normal 15 2 3 3 2 2" xfId="59841"/>
    <cellStyle name="Normal 15 2 3 3 2 3" xfId="59842"/>
    <cellStyle name="Normal 15 2 3 3 3" xfId="59843"/>
    <cellStyle name="Normal 15 2 3 3 3 2" xfId="59844"/>
    <cellStyle name="Normal 15 2 3 3 3 3" xfId="59845"/>
    <cellStyle name="Normal 15 2 3 3 4" xfId="59846"/>
    <cellStyle name="Normal 15 2 3 3 4 2" xfId="59847"/>
    <cellStyle name="Normal 15 2 3 3 5" xfId="59848"/>
    <cellStyle name="Normal 15 2 3 3 6" xfId="59849"/>
    <cellStyle name="Normal 15 2 3 3 7" xfId="59850"/>
    <cellStyle name="Normal 15 2 3 4" xfId="10900"/>
    <cellStyle name="Normal 15 2 3 4 2" xfId="59851"/>
    <cellStyle name="Normal 15 2 3 4 2 2" xfId="59852"/>
    <cellStyle name="Normal 15 2 3 4 2 3" xfId="59853"/>
    <cellStyle name="Normal 15 2 3 4 3" xfId="59854"/>
    <cellStyle name="Normal 15 2 3 4 3 2" xfId="59855"/>
    <cellStyle name="Normal 15 2 3 4 4" xfId="59856"/>
    <cellStyle name="Normal 15 2 3 4 5" xfId="59857"/>
    <cellStyle name="Normal 15 2 3 5" xfId="10901"/>
    <cellStyle name="Normal 15 2 3 5 2" xfId="59858"/>
    <cellStyle name="Normal 15 2 3 5 3" xfId="59859"/>
    <cellStyle name="Normal 15 2 3 6" xfId="10902"/>
    <cellStyle name="Normal 15 2 3 6 2" xfId="59860"/>
    <cellStyle name="Normal 15 2 3 6 3" xfId="59861"/>
    <cellStyle name="Normal 15 2 3 7" xfId="10903"/>
    <cellStyle name="Normal 15 2 3 7 2" xfId="59862"/>
    <cellStyle name="Normal 15 2 3 8" xfId="59863"/>
    <cellStyle name="Normal 15 2 3 9" xfId="59864"/>
    <cellStyle name="Normal 15 2 4" xfId="4706"/>
    <cellStyle name="Normal 15 2 4 10" xfId="59865"/>
    <cellStyle name="Normal 15 2 4 2" xfId="4707"/>
    <cellStyle name="Normal 15 2 4 2 2" xfId="10904"/>
    <cellStyle name="Normal 15 2 4 2 2 2" xfId="59866"/>
    <cellStyle name="Normal 15 2 4 2 2 3" xfId="59867"/>
    <cellStyle name="Normal 15 2 4 2 3" xfId="59868"/>
    <cellStyle name="Normal 15 2 4 2 3 2" xfId="59869"/>
    <cellStyle name="Normal 15 2 4 2 3 3" xfId="59870"/>
    <cellStyle name="Normal 15 2 4 2 4" xfId="59871"/>
    <cellStyle name="Normal 15 2 4 2 4 2" xfId="59872"/>
    <cellStyle name="Normal 15 2 4 2 5" xfId="59873"/>
    <cellStyle name="Normal 15 2 4 2 6" xfId="59874"/>
    <cellStyle name="Normal 15 2 4 2 7" xfId="59875"/>
    <cellStyle name="Normal 15 2 4 3" xfId="10905"/>
    <cellStyle name="Normal 15 2 4 3 2" xfId="59876"/>
    <cellStyle name="Normal 15 2 4 3 2 2" xfId="59877"/>
    <cellStyle name="Normal 15 2 4 3 2 3" xfId="59878"/>
    <cellStyle name="Normal 15 2 4 3 3" xfId="59879"/>
    <cellStyle name="Normal 15 2 4 3 3 2" xfId="59880"/>
    <cellStyle name="Normal 15 2 4 3 3 3" xfId="59881"/>
    <cellStyle name="Normal 15 2 4 3 4" xfId="59882"/>
    <cellStyle name="Normal 15 2 4 3 4 2" xfId="59883"/>
    <cellStyle name="Normal 15 2 4 3 5" xfId="59884"/>
    <cellStyle name="Normal 15 2 4 3 6" xfId="59885"/>
    <cellStyle name="Normal 15 2 4 4" xfId="10906"/>
    <cellStyle name="Normal 15 2 4 4 2" xfId="59886"/>
    <cellStyle name="Normal 15 2 4 4 2 2" xfId="59887"/>
    <cellStyle name="Normal 15 2 4 4 2 3" xfId="59888"/>
    <cellStyle name="Normal 15 2 4 4 3" xfId="59889"/>
    <cellStyle name="Normal 15 2 4 4 3 2" xfId="59890"/>
    <cellStyle name="Normal 15 2 4 4 4" xfId="59891"/>
    <cellStyle name="Normal 15 2 4 4 5" xfId="59892"/>
    <cellStyle name="Normal 15 2 4 5" xfId="10907"/>
    <cellStyle name="Normal 15 2 4 5 2" xfId="59893"/>
    <cellStyle name="Normal 15 2 4 5 3" xfId="59894"/>
    <cellStyle name="Normal 15 2 4 6" xfId="10908"/>
    <cellStyle name="Normal 15 2 4 6 2" xfId="59895"/>
    <cellStyle name="Normal 15 2 4 6 3" xfId="59896"/>
    <cellStyle name="Normal 15 2 4 7" xfId="59897"/>
    <cellStyle name="Normal 15 2 4 7 2" xfId="59898"/>
    <cellStyle name="Normal 15 2 4 8" xfId="59899"/>
    <cellStyle name="Normal 15 2 4 9" xfId="59900"/>
    <cellStyle name="Normal 15 2 5" xfId="4708"/>
    <cellStyle name="Normal 15 2 5 2" xfId="4709"/>
    <cellStyle name="Normal 15 2 5 2 2" xfId="10909"/>
    <cellStyle name="Normal 15 2 5 2 3" xfId="59901"/>
    <cellStyle name="Normal 15 2 5 2 4" xfId="59902"/>
    <cellStyle name="Normal 15 2 5 3" xfId="10910"/>
    <cellStyle name="Normal 15 2 5 3 2" xfId="59903"/>
    <cellStyle name="Normal 15 2 5 3 3" xfId="59904"/>
    <cellStyle name="Normal 15 2 5 4" xfId="10911"/>
    <cellStyle name="Normal 15 2 5 4 2" xfId="59905"/>
    <cellStyle name="Normal 15 2 5 5" xfId="10912"/>
    <cellStyle name="Normal 15 2 5 6" xfId="59906"/>
    <cellStyle name="Normal 15 2 5 7" xfId="59907"/>
    <cellStyle name="Normal 15 2 6" xfId="4710"/>
    <cellStyle name="Normal 15 2 6 2" xfId="10913"/>
    <cellStyle name="Normal 15 2 6 2 2" xfId="59908"/>
    <cellStyle name="Normal 15 2 6 2 3" xfId="59909"/>
    <cellStyle name="Normal 15 2 6 3" xfId="59910"/>
    <cellStyle name="Normal 15 2 6 3 2" xfId="59911"/>
    <cellStyle name="Normal 15 2 6 3 3" xfId="59912"/>
    <cellStyle name="Normal 15 2 6 4" xfId="59913"/>
    <cellStyle name="Normal 15 2 6 4 2" xfId="59914"/>
    <cellStyle name="Normal 15 2 6 5" xfId="59915"/>
    <cellStyle name="Normal 15 2 6 6" xfId="59916"/>
    <cellStyle name="Normal 15 2 6 7" xfId="59917"/>
    <cellStyle name="Normal 15 2 7" xfId="10914"/>
    <cellStyle name="Normal 15 2 7 2" xfId="59918"/>
    <cellStyle name="Normal 15 2 7 2 2" xfId="59919"/>
    <cellStyle name="Normal 15 2 7 2 3" xfId="59920"/>
    <cellStyle name="Normal 15 2 7 3" xfId="59921"/>
    <cellStyle name="Normal 15 2 7 3 2" xfId="59922"/>
    <cellStyle name="Normal 15 2 7 4" xfId="59923"/>
    <cellStyle name="Normal 15 2 7 5" xfId="59924"/>
    <cellStyle name="Normal 15 2 8" xfId="10915"/>
    <cellStyle name="Normal 15 2 8 2" xfId="59925"/>
    <cellStyle name="Normal 15 2 8 3" xfId="59926"/>
    <cellStyle name="Normal 15 2 9" xfId="10916"/>
    <cellStyle name="Normal 15 2 9 2" xfId="59927"/>
    <cellStyle name="Normal 15 2 9 3" xfId="59928"/>
    <cellStyle name="Normal 15 3" xfId="4711"/>
    <cellStyle name="Normal 15 3 10" xfId="59929"/>
    <cellStyle name="Normal 15 3 11" xfId="59930"/>
    <cellStyle name="Normal 15 3 2" xfId="4712"/>
    <cellStyle name="Normal 15 3 2 10" xfId="59931"/>
    <cellStyle name="Normal 15 3 2 2" xfId="4713"/>
    <cellStyle name="Normal 15 3 2 2 2" xfId="4714"/>
    <cellStyle name="Normal 15 3 2 2 2 2" xfId="59932"/>
    <cellStyle name="Normal 15 3 2 2 2 3" xfId="59933"/>
    <cellStyle name="Normal 15 3 2 2 3" xfId="14065"/>
    <cellStyle name="Normal 15 3 2 2 3 2" xfId="59934"/>
    <cellStyle name="Normal 15 3 2 2 3 3" xfId="59935"/>
    <cellStyle name="Normal 15 3 2 2 4" xfId="59936"/>
    <cellStyle name="Normal 15 3 2 2 4 2" xfId="59937"/>
    <cellStyle name="Normal 15 3 2 2 5" xfId="59938"/>
    <cellStyle name="Normal 15 3 2 2 6" xfId="59939"/>
    <cellStyle name="Normal 15 3 2 2 7" xfId="59940"/>
    <cellStyle name="Normal 15 3 2 3" xfId="4715"/>
    <cellStyle name="Normal 15 3 2 3 2" xfId="14066"/>
    <cellStyle name="Normal 15 3 2 3 2 2" xfId="59941"/>
    <cellStyle name="Normal 15 3 2 3 2 3" xfId="59942"/>
    <cellStyle name="Normal 15 3 2 3 3" xfId="59943"/>
    <cellStyle name="Normal 15 3 2 3 3 2" xfId="59944"/>
    <cellStyle name="Normal 15 3 2 3 3 3" xfId="59945"/>
    <cellStyle name="Normal 15 3 2 3 4" xfId="59946"/>
    <cellStyle name="Normal 15 3 2 3 4 2" xfId="59947"/>
    <cellStyle name="Normal 15 3 2 3 5" xfId="59948"/>
    <cellStyle name="Normal 15 3 2 3 6" xfId="59949"/>
    <cellStyle name="Normal 15 3 2 3 7" xfId="59950"/>
    <cellStyle name="Normal 15 3 2 4" xfId="10917"/>
    <cellStyle name="Normal 15 3 2 4 2" xfId="59951"/>
    <cellStyle name="Normal 15 3 2 4 2 2" xfId="59952"/>
    <cellStyle name="Normal 15 3 2 4 2 3" xfId="59953"/>
    <cellStyle name="Normal 15 3 2 4 3" xfId="59954"/>
    <cellStyle name="Normal 15 3 2 4 3 2" xfId="59955"/>
    <cellStyle name="Normal 15 3 2 4 4" xfId="59956"/>
    <cellStyle name="Normal 15 3 2 4 5" xfId="59957"/>
    <cellStyle name="Normal 15 3 2 5" xfId="10918"/>
    <cellStyle name="Normal 15 3 2 5 2" xfId="59958"/>
    <cellStyle name="Normal 15 3 2 5 3" xfId="59959"/>
    <cellStyle name="Normal 15 3 2 6" xfId="10919"/>
    <cellStyle name="Normal 15 3 2 6 2" xfId="59960"/>
    <cellStyle name="Normal 15 3 2 6 3" xfId="59961"/>
    <cellStyle name="Normal 15 3 2 7" xfId="59962"/>
    <cellStyle name="Normal 15 3 2 7 2" xfId="59963"/>
    <cellStyle name="Normal 15 3 2 8" xfId="59964"/>
    <cellStyle name="Normal 15 3 2 9" xfId="59965"/>
    <cellStyle name="Normal 15 3 3" xfId="4716"/>
    <cellStyle name="Normal 15 3 3 2" xfId="4717"/>
    <cellStyle name="Normal 15 3 3 2 2" xfId="59966"/>
    <cellStyle name="Normal 15 3 3 2 3" xfId="59967"/>
    <cellStyle name="Normal 15 3 3 3" xfId="14067"/>
    <cellStyle name="Normal 15 3 3 3 2" xfId="59968"/>
    <cellStyle name="Normal 15 3 3 3 3" xfId="59969"/>
    <cellStyle name="Normal 15 3 3 4" xfId="59970"/>
    <cellStyle name="Normal 15 3 3 4 2" xfId="59971"/>
    <cellStyle name="Normal 15 3 3 5" xfId="59972"/>
    <cellStyle name="Normal 15 3 3 6" xfId="59973"/>
    <cellStyle name="Normal 15 3 3 7" xfId="59974"/>
    <cellStyle name="Normal 15 3 4" xfId="4718"/>
    <cellStyle name="Normal 15 3 4 2" xfId="14068"/>
    <cellStyle name="Normal 15 3 4 2 2" xfId="59975"/>
    <cellStyle name="Normal 15 3 4 2 3" xfId="59976"/>
    <cellStyle name="Normal 15 3 4 3" xfId="59977"/>
    <cellStyle name="Normal 15 3 4 3 2" xfId="59978"/>
    <cellStyle name="Normal 15 3 4 3 3" xfId="59979"/>
    <cellStyle name="Normal 15 3 4 4" xfId="59980"/>
    <cellStyle name="Normal 15 3 4 4 2" xfId="59981"/>
    <cellStyle name="Normal 15 3 4 5" xfId="59982"/>
    <cellStyle name="Normal 15 3 4 6" xfId="59983"/>
    <cellStyle name="Normal 15 3 4 7" xfId="59984"/>
    <cellStyle name="Normal 15 3 5" xfId="10920"/>
    <cellStyle name="Normal 15 3 5 2" xfId="59985"/>
    <cellStyle name="Normal 15 3 5 2 2" xfId="59986"/>
    <cellStyle name="Normal 15 3 5 2 3" xfId="59987"/>
    <cellStyle name="Normal 15 3 5 3" xfId="59988"/>
    <cellStyle name="Normal 15 3 5 3 2" xfId="59989"/>
    <cellStyle name="Normal 15 3 5 4" xfId="59990"/>
    <cellStyle name="Normal 15 3 5 5" xfId="59991"/>
    <cellStyle name="Normal 15 3 6" xfId="10921"/>
    <cellStyle name="Normal 15 3 6 2" xfId="59992"/>
    <cellStyle name="Normal 15 3 6 3" xfId="59993"/>
    <cellStyle name="Normal 15 3 7" xfId="10922"/>
    <cellStyle name="Normal 15 3 7 2" xfId="59994"/>
    <cellStyle name="Normal 15 3 7 3" xfId="59995"/>
    <cellStyle name="Normal 15 3 8" xfId="59996"/>
    <cellStyle name="Normal 15 3 8 2" xfId="59997"/>
    <cellStyle name="Normal 15 3 9" xfId="59998"/>
    <cellStyle name="Normal 15 4" xfId="4719"/>
    <cellStyle name="Normal 15 4 10" xfId="59999"/>
    <cellStyle name="Normal 15 4 2" xfId="4720"/>
    <cellStyle name="Normal 15 4 2 2" xfId="4721"/>
    <cellStyle name="Normal 15 4 2 2 2" xfId="10923"/>
    <cellStyle name="Normal 15 4 2 2 3" xfId="60000"/>
    <cellStyle name="Normal 15 4 2 2 4" xfId="60001"/>
    <cellStyle name="Normal 15 4 2 3" xfId="10924"/>
    <cellStyle name="Normal 15 4 2 3 2" xfId="60002"/>
    <cellStyle name="Normal 15 4 2 3 3" xfId="60003"/>
    <cellStyle name="Normal 15 4 2 4" xfId="10925"/>
    <cellStyle name="Normal 15 4 2 4 2" xfId="60004"/>
    <cellStyle name="Normal 15 4 2 5" xfId="10926"/>
    <cellStyle name="Normal 15 4 2 6" xfId="10927"/>
    <cellStyle name="Normal 15 4 2 7" xfId="60005"/>
    <cellStyle name="Normal 15 4 3" xfId="4722"/>
    <cellStyle name="Normal 15 4 3 2" xfId="10928"/>
    <cellStyle name="Normal 15 4 3 2 2" xfId="60006"/>
    <cellStyle name="Normal 15 4 3 2 3" xfId="60007"/>
    <cellStyle name="Normal 15 4 3 3" xfId="60008"/>
    <cellStyle name="Normal 15 4 3 3 2" xfId="60009"/>
    <cellStyle name="Normal 15 4 3 3 3" xfId="60010"/>
    <cellStyle name="Normal 15 4 3 4" xfId="60011"/>
    <cellStyle name="Normal 15 4 3 4 2" xfId="60012"/>
    <cellStyle name="Normal 15 4 3 5" xfId="60013"/>
    <cellStyle name="Normal 15 4 3 6" xfId="60014"/>
    <cellStyle name="Normal 15 4 3 7" xfId="60015"/>
    <cellStyle name="Normal 15 4 4" xfId="10929"/>
    <cellStyle name="Normal 15 4 4 2" xfId="60016"/>
    <cellStyle name="Normal 15 4 4 2 2" xfId="60017"/>
    <cellStyle name="Normal 15 4 4 2 3" xfId="60018"/>
    <cellStyle name="Normal 15 4 4 3" xfId="60019"/>
    <cellStyle name="Normal 15 4 4 3 2" xfId="60020"/>
    <cellStyle name="Normal 15 4 4 4" xfId="60021"/>
    <cellStyle name="Normal 15 4 4 5" xfId="60022"/>
    <cellStyle name="Normal 15 4 5" xfId="10930"/>
    <cellStyle name="Normal 15 4 5 2" xfId="60023"/>
    <cellStyle name="Normal 15 4 5 3" xfId="60024"/>
    <cellStyle name="Normal 15 4 6" xfId="10931"/>
    <cellStyle name="Normal 15 4 6 2" xfId="60025"/>
    <cellStyle name="Normal 15 4 6 3" xfId="60026"/>
    <cellStyle name="Normal 15 4 7" xfId="10932"/>
    <cellStyle name="Normal 15 4 7 2" xfId="60027"/>
    <cellStyle name="Normal 15 4 8" xfId="60028"/>
    <cellStyle name="Normal 15 4 9" xfId="60029"/>
    <cellStyle name="Normal 15 5" xfId="4723"/>
    <cellStyle name="Normal 15 5 10" xfId="60030"/>
    <cellStyle name="Normal 15 5 2" xfId="4724"/>
    <cellStyle name="Normal 15 5 2 2" xfId="10933"/>
    <cellStyle name="Normal 15 5 2 2 2" xfId="60031"/>
    <cellStyle name="Normal 15 5 2 2 3" xfId="60032"/>
    <cellStyle name="Normal 15 5 2 3" xfId="10934"/>
    <cellStyle name="Normal 15 5 2 3 2" xfId="60033"/>
    <cellStyle name="Normal 15 5 2 3 3" xfId="60034"/>
    <cellStyle name="Normal 15 5 2 4" xfId="60035"/>
    <cellStyle name="Normal 15 5 2 4 2" xfId="60036"/>
    <cellStyle name="Normal 15 5 2 5" xfId="60037"/>
    <cellStyle name="Normal 15 5 2 6" xfId="60038"/>
    <cellStyle name="Normal 15 5 2 7" xfId="60039"/>
    <cellStyle name="Normal 15 5 3" xfId="10935"/>
    <cellStyle name="Normal 15 5 3 2" xfId="60040"/>
    <cellStyle name="Normal 15 5 3 2 2" xfId="60041"/>
    <cellStyle name="Normal 15 5 3 2 3" xfId="60042"/>
    <cellStyle name="Normal 15 5 3 3" xfId="60043"/>
    <cellStyle name="Normal 15 5 3 3 2" xfId="60044"/>
    <cellStyle name="Normal 15 5 3 3 3" xfId="60045"/>
    <cellStyle name="Normal 15 5 3 4" xfId="60046"/>
    <cellStyle name="Normal 15 5 3 4 2" xfId="60047"/>
    <cellStyle name="Normal 15 5 3 5" xfId="60048"/>
    <cellStyle name="Normal 15 5 3 6" xfId="60049"/>
    <cellStyle name="Normal 15 5 4" xfId="10936"/>
    <cellStyle name="Normal 15 5 4 2" xfId="60050"/>
    <cellStyle name="Normal 15 5 4 2 2" xfId="60051"/>
    <cellStyle name="Normal 15 5 4 2 3" xfId="60052"/>
    <cellStyle name="Normal 15 5 4 3" xfId="60053"/>
    <cellStyle name="Normal 15 5 4 3 2" xfId="60054"/>
    <cellStyle name="Normal 15 5 4 4" xfId="60055"/>
    <cellStyle name="Normal 15 5 4 5" xfId="60056"/>
    <cellStyle name="Normal 15 5 5" xfId="10937"/>
    <cellStyle name="Normal 15 5 5 2" xfId="60057"/>
    <cellStyle name="Normal 15 5 5 3" xfId="60058"/>
    <cellStyle name="Normal 15 5 6" xfId="60059"/>
    <cellStyle name="Normal 15 5 6 2" xfId="60060"/>
    <cellStyle name="Normal 15 5 6 3" xfId="60061"/>
    <cellStyle name="Normal 15 5 7" xfId="60062"/>
    <cellStyle name="Normal 15 5 7 2" xfId="60063"/>
    <cellStyle name="Normal 15 5 8" xfId="60064"/>
    <cellStyle name="Normal 15 5 9" xfId="60065"/>
    <cellStyle name="Normal 15 6" xfId="4725"/>
    <cellStyle name="Normal 15 6 2" xfId="4726"/>
    <cellStyle name="Normal 15 6 2 2" xfId="10938"/>
    <cellStyle name="Normal 15 6 2 3" xfId="60066"/>
    <cellStyle name="Normal 15 6 2 4" xfId="60067"/>
    <cellStyle name="Normal 15 6 3" xfId="10939"/>
    <cellStyle name="Normal 15 6 3 2" xfId="60068"/>
    <cellStyle name="Normal 15 6 3 3" xfId="60069"/>
    <cellStyle name="Normal 15 6 4" xfId="10940"/>
    <cellStyle name="Normal 15 6 4 2" xfId="60070"/>
    <cellStyle name="Normal 15 6 5" xfId="10941"/>
    <cellStyle name="Normal 15 6 6" xfId="60071"/>
    <cellStyle name="Normal 15 6 7" xfId="60072"/>
    <cellStyle name="Normal 15 7" xfId="4727"/>
    <cellStyle name="Normal 15 7 2" xfId="10942"/>
    <cellStyle name="Normal 15 7 2 2" xfId="10943"/>
    <cellStyle name="Normal 15 7 2 3" xfId="60073"/>
    <cellStyle name="Normal 15 7 3" xfId="10944"/>
    <cellStyle name="Normal 15 7 3 2" xfId="60074"/>
    <cellStyle name="Normal 15 7 3 3" xfId="60075"/>
    <cellStyle name="Normal 15 7 4" xfId="10945"/>
    <cellStyle name="Normal 15 7 4 2" xfId="60076"/>
    <cellStyle name="Normal 15 7 5" xfId="10946"/>
    <cellStyle name="Normal 15 7 6" xfId="60077"/>
    <cellStyle name="Normal 15 7 7" xfId="60078"/>
    <cellStyle name="Normal 15 8" xfId="14458"/>
    <cellStyle name="Normal 15 8 2" xfId="60079"/>
    <cellStyle name="Normal 15 8 2 2" xfId="60080"/>
    <cellStyle name="Normal 15 8 2 3" xfId="60081"/>
    <cellStyle name="Normal 15 8 3" xfId="60082"/>
    <cellStyle name="Normal 15 8 3 2" xfId="60083"/>
    <cellStyle name="Normal 15 8 4" xfId="60084"/>
    <cellStyle name="Normal 15 8 5" xfId="60085"/>
    <cellStyle name="Normal 15 9" xfId="60086"/>
    <cellStyle name="Normal 15 9 2" xfId="60087"/>
    <cellStyle name="Normal 15 9 3" xfId="60088"/>
    <cellStyle name="Normal 16" xfId="4728"/>
    <cellStyle name="Normal 16 2" xfId="4729"/>
    <cellStyle name="Normal 16 2 2" xfId="10947"/>
    <cellStyle name="Normal 16 2 2 2" xfId="14627"/>
    <cellStyle name="Normal 16 2 3" xfId="14628"/>
    <cellStyle name="Normal 16 2 4" xfId="14629"/>
    <cellStyle name="Normal 16 3" xfId="14414"/>
    <cellStyle name="Normal 16 3 2" xfId="14630"/>
    <cellStyle name="Normal 16 4" xfId="14631"/>
    <cellStyle name="Normal 16 4 2" xfId="60089"/>
    <cellStyle name="Normal 16 5" xfId="14632"/>
    <cellStyle name="Normal 16 6" xfId="60090"/>
    <cellStyle name="Normal 17" xfId="4730"/>
    <cellStyle name="Normal 17 10" xfId="60091"/>
    <cellStyle name="Normal 17 10 2" xfId="60092"/>
    <cellStyle name="Normal 17 11" xfId="60093"/>
    <cellStyle name="Normal 17 12" xfId="60094"/>
    <cellStyle name="Normal 17 13" xfId="60095"/>
    <cellStyle name="Normal 17 2" xfId="4731"/>
    <cellStyle name="Normal 17 2 10" xfId="60096"/>
    <cellStyle name="Normal 17 2 11" xfId="60097"/>
    <cellStyle name="Normal 17 2 2" xfId="4732"/>
    <cellStyle name="Normal 17 2 2 10" xfId="60098"/>
    <cellStyle name="Normal 17 2 2 2" xfId="4733"/>
    <cellStyle name="Normal 17 2 2 2 2" xfId="4734"/>
    <cellStyle name="Normal 17 2 2 2 2 2" xfId="60099"/>
    <cellStyle name="Normal 17 2 2 2 2 3" xfId="60100"/>
    <cellStyle name="Normal 17 2 2 2 3" xfId="14069"/>
    <cellStyle name="Normal 17 2 2 2 3 2" xfId="60101"/>
    <cellStyle name="Normal 17 2 2 2 3 3" xfId="60102"/>
    <cellStyle name="Normal 17 2 2 2 4" xfId="60103"/>
    <cellStyle name="Normal 17 2 2 2 4 2" xfId="60104"/>
    <cellStyle name="Normal 17 2 2 2 5" xfId="60105"/>
    <cellStyle name="Normal 17 2 2 2 6" xfId="60106"/>
    <cellStyle name="Normal 17 2 2 2 7" xfId="60107"/>
    <cellStyle name="Normal 17 2 2 3" xfId="4735"/>
    <cellStyle name="Normal 17 2 2 3 2" xfId="14070"/>
    <cellStyle name="Normal 17 2 2 3 2 2" xfId="60108"/>
    <cellStyle name="Normal 17 2 2 3 2 3" xfId="60109"/>
    <cellStyle name="Normal 17 2 2 3 3" xfId="60110"/>
    <cellStyle name="Normal 17 2 2 3 3 2" xfId="60111"/>
    <cellStyle name="Normal 17 2 2 3 3 3" xfId="60112"/>
    <cellStyle name="Normal 17 2 2 3 4" xfId="60113"/>
    <cellStyle name="Normal 17 2 2 3 4 2" xfId="60114"/>
    <cellStyle name="Normal 17 2 2 3 5" xfId="60115"/>
    <cellStyle name="Normal 17 2 2 3 6" xfId="60116"/>
    <cellStyle name="Normal 17 2 2 3 7" xfId="60117"/>
    <cellStyle name="Normal 17 2 2 4" xfId="10948"/>
    <cellStyle name="Normal 17 2 2 4 2" xfId="60118"/>
    <cellStyle name="Normal 17 2 2 4 2 2" xfId="60119"/>
    <cellStyle name="Normal 17 2 2 4 2 3" xfId="60120"/>
    <cellStyle name="Normal 17 2 2 4 3" xfId="60121"/>
    <cellStyle name="Normal 17 2 2 4 3 2" xfId="60122"/>
    <cellStyle name="Normal 17 2 2 4 4" xfId="60123"/>
    <cellStyle name="Normal 17 2 2 4 5" xfId="60124"/>
    <cellStyle name="Normal 17 2 2 5" xfId="10949"/>
    <cellStyle name="Normal 17 2 2 5 2" xfId="60125"/>
    <cellStyle name="Normal 17 2 2 5 3" xfId="60126"/>
    <cellStyle name="Normal 17 2 2 6" xfId="10950"/>
    <cellStyle name="Normal 17 2 2 6 2" xfId="60127"/>
    <cellStyle name="Normal 17 2 2 6 3" xfId="60128"/>
    <cellStyle name="Normal 17 2 2 7" xfId="60129"/>
    <cellStyle name="Normal 17 2 2 7 2" xfId="60130"/>
    <cellStyle name="Normal 17 2 2 8" xfId="60131"/>
    <cellStyle name="Normal 17 2 2 9" xfId="60132"/>
    <cellStyle name="Normal 17 2 3" xfId="4736"/>
    <cellStyle name="Normal 17 2 3 2" xfId="4737"/>
    <cellStyle name="Normal 17 2 3 2 2" xfId="60133"/>
    <cellStyle name="Normal 17 2 3 2 3" xfId="60134"/>
    <cellStyle name="Normal 17 2 3 3" xfId="14071"/>
    <cellStyle name="Normal 17 2 3 3 2" xfId="60135"/>
    <cellStyle name="Normal 17 2 3 3 3" xfId="60136"/>
    <cellStyle name="Normal 17 2 3 4" xfId="60137"/>
    <cellStyle name="Normal 17 2 3 4 2" xfId="60138"/>
    <cellStyle name="Normal 17 2 3 5" xfId="60139"/>
    <cellStyle name="Normal 17 2 3 6" xfId="60140"/>
    <cellStyle name="Normal 17 2 3 7" xfId="60141"/>
    <cellStyle name="Normal 17 2 4" xfId="4738"/>
    <cellStyle name="Normal 17 2 4 2" xfId="14072"/>
    <cellStyle name="Normal 17 2 4 2 2" xfId="60142"/>
    <cellStyle name="Normal 17 2 4 2 3" xfId="60143"/>
    <cellStyle name="Normal 17 2 4 3" xfId="60144"/>
    <cellStyle name="Normal 17 2 4 3 2" xfId="60145"/>
    <cellStyle name="Normal 17 2 4 3 3" xfId="60146"/>
    <cellStyle name="Normal 17 2 4 4" xfId="60147"/>
    <cellStyle name="Normal 17 2 4 4 2" xfId="60148"/>
    <cellStyle name="Normal 17 2 4 5" xfId="60149"/>
    <cellStyle name="Normal 17 2 4 6" xfId="60150"/>
    <cellStyle name="Normal 17 2 4 7" xfId="60151"/>
    <cellStyle name="Normal 17 2 5" xfId="10951"/>
    <cellStyle name="Normal 17 2 5 2" xfId="60152"/>
    <cellStyle name="Normal 17 2 5 2 2" xfId="60153"/>
    <cellStyle name="Normal 17 2 5 2 3" xfId="60154"/>
    <cellStyle name="Normal 17 2 5 3" xfId="60155"/>
    <cellStyle name="Normal 17 2 5 3 2" xfId="60156"/>
    <cellStyle name="Normal 17 2 5 4" xfId="60157"/>
    <cellStyle name="Normal 17 2 5 5" xfId="60158"/>
    <cellStyle name="Normal 17 2 6" xfId="10952"/>
    <cellStyle name="Normal 17 2 6 2" xfId="60159"/>
    <cellStyle name="Normal 17 2 6 3" xfId="60160"/>
    <cellStyle name="Normal 17 2 7" xfId="10953"/>
    <cellStyle name="Normal 17 2 7 2" xfId="60161"/>
    <cellStyle name="Normal 17 2 7 3" xfId="60162"/>
    <cellStyle name="Normal 17 2 8" xfId="10954"/>
    <cellStyle name="Normal 17 2 8 2" xfId="60163"/>
    <cellStyle name="Normal 17 2 9" xfId="60164"/>
    <cellStyle name="Normal 17 3" xfId="4739"/>
    <cellStyle name="Normal 17 3 10" xfId="60165"/>
    <cellStyle name="Normal 17 3 2" xfId="4740"/>
    <cellStyle name="Normal 17 3 2 2" xfId="4741"/>
    <cellStyle name="Normal 17 3 2 2 2" xfId="10955"/>
    <cellStyle name="Normal 17 3 2 2 3" xfId="60166"/>
    <cellStyle name="Normal 17 3 2 2 4" xfId="60167"/>
    <cellStyle name="Normal 17 3 2 3" xfId="10956"/>
    <cellStyle name="Normal 17 3 2 3 2" xfId="60168"/>
    <cellStyle name="Normal 17 3 2 3 3" xfId="60169"/>
    <cellStyle name="Normal 17 3 2 4" xfId="10957"/>
    <cellStyle name="Normal 17 3 2 4 2" xfId="60170"/>
    <cellStyle name="Normal 17 3 2 5" xfId="10958"/>
    <cellStyle name="Normal 17 3 2 6" xfId="60171"/>
    <cellStyle name="Normal 17 3 2 7" xfId="60172"/>
    <cellStyle name="Normal 17 3 3" xfId="4742"/>
    <cellStyle name="Normal 17 3 3 2" xfId="10959"/>
    <cellStyle name="Normal 17 3 3 2 2" xfId="60173"/>
    <cellStyle name="Normal 17 3 3 2 3" xfId="60174"/>
    <cellStyle name="Normal 17 3 3 3" xfId="60175"/>
    <cellStyle name="Normal 17 3 3 3 2" xfId="60176"/>
    <cellStyle name="Normal 17 3 3 3 3" xfId="60177"/>
    <cellStyle name="Normal 17 3 3 4" xfId="60178"/>
    <cellStyle name="Normal 17 3 3 4 2" xfId="60179"/>
    <cellStyle name="Normal 17 3 3 5" xfId="60180"/>
    <cellStyle name="Normal 17 3 3 6" xfId="60181"/>
    <cellStyle name="Normal 17 3 3 7" xfId="60182"/>
    <cellStyle name="Normal 17 3 4" xfId="10960"/>
    <cellStyle name="Normal 17 3 4 2" xfId="60183"/>
    <cellStyle name="Normal 17 3 4 2 2" xfId="60184"/>
    <cellStyle name="Normal 17 3 4 2 3" xfId="60185"/>
    <cellStyle name="Normal 17 3 4 3" xfId="60186"/>
    <cellStyle name="Normal 17 3 4 3 2" xfId="60187"/>
    <cellStyle name="Normal 17 3 4 4" xfId="60188"/>
    <cellStyle name="Normal 17 3 4 5" xfId="60189"/>
    <cellStyle name="Normal 17 3 5" xfId="10961"/>
    <cellStyle name="Normal 17 3 5 2" xfId="60190"/>
    <cellStyle name="Normal 17 3 5 3" xfId="60191"/>
    <cellStyle name="Normal 17 3 6" xfId="10962"/>
    <cellStyle name="Normal 17 3 6 2" xfId="60192"/>
    <cellStyle name="Normal 17 3 6 3" xfId="60193"/>
    <cellStyle name="Normal 17 3 7" xfId="10963"/>
    <cellStyle name="Normal 17 3 7 2" xfId="60194"/>
    <cellStyle name="Normal 17 3 8" xfId="60195"/>
    <cellStyle name="Normal 17 3 9" xfId="60196"/>
    <cellStyle name="Normal 17 4" xfId="4743"/>
    <cellStyle name="Normal 17 4 10" xfId="60197"/>
    <cellStyle name="Normal 17 4 2" xfId="4744"/>
    <cellStyle name="Normal 17 4 2 2" xfId="10964"/>
    <cellStyle name="Normal 17 4 2 2 2" xfId="60198"/>
    <cellStyle name="Normal 17 4 2 2 3" xfId="60199"/>
    <cellStyle name="Normal 17 4 2 3" xfId="60200"/>
    <cellStyle name="Normal 17 4 2 3 2" xfId="60201"/>
    <cellStyle name="Normal 17 4 2 3 3" xfId="60202"/>
    <cellStyle name="Normal 17 4 2 4" xfId="60203"/>
    <cellStyle name="Normal 17 4 2 4 2" xfId="60204"/>
    <cellStyle name="Normal 17 4 2 5" xfId="60205"/>
    <cellStyle name="Normal 17 4 2 6" xfId="60206"/>
    <cellStyle name="Normal 17 4 2 7" xfId="60207"/>
    <cellStyle name="Normal 17 4 3" xfId="10965"/>
    <cellStyle name="Normal 17 4 3 2" xfId="60208"/>
    <cellStyle name="Normal 17 4 3 2 2" xfId="60209"/>
    <cellStyle name="Normal 17 4 3 2 3" xfId="60210"/>
    <cellStyle name="Normal 17 4 3 3" xfId="60211"/>
    <cellStyle name="Normal 17 4 3 3 2" xfId="60212"/>
    <cellStyle name="Normal 17 4 3 3 3" xfId="60213"/>
    <cellStyle name="Normal 17 4 3 4" xfId="60214"/>
    <cellStyle name="Normal 17 4 3 4 2" xfId="60215"/>
    <cellStyle name="Normal 17 4 3 5" xfId="60216"/>
    <cellStyle name="Normal 17 4 3 6" xfId="60217"/>
    <cellStyle name="Normal 17 4 4" xfId="10966"/>
    <cellStyle name="Normal 17 4 4 2" xfId="60218"/>
    <cellStyle name="Normal 17 4 4 2 2" xfId="60219"/>
    <cellStyle name="Normal 17 4 4 2 3" xfId="60220"/>
    <cellStyle name="Normal 17 4 4 3" xfId="60221"/>
    <cellStyle name="Normal 17 4 4 3 2" xfId="60222"/>
    <cellStyle name="Normal 17 4 4 4" xfId="60223"/>
    <cellStyle name="Normal 17 4 4 5" xfId="60224"/>
    <cellStyle name="Normal 17 4 5" xfId="10967"/>
    <cellStyle name="Normal 17 4 5 2" xfId="60225"/>
    <cellStyle name="Normal 17 4 5 3" xfId="60226"/>
    <cellStyle name="Normal 17 4 6" xfId="60227"/>
    <cellStyle name="Normal 17 4 6 2" xfId="60228"/>
    <cellStyle name="Normal 17 4 6 3" xfId="60229"/>
    <cellStyle name="Normal 17 4 7" xfId="60230"/>
    <cellStyle name="Normal 17 4 7 2" xfId="60231"/>
    <cellStyle name="Normal 17 4 8" xfId="60232"/>
    <cellStyle name="Normal 17 4 9" xfId="60233"/>
    <cellStyle name="Normal 17 5" xfId="4745"/>
    <cellStyle name="Normal 17 5 2" xfId="4746"/>
    <cellStyle name="Normal 17 5 2 2" xfId="10968"/>
    <cellStyle name="Normal 17 5 2 3" xfId="60234"/>
    <cellStyle name="Normal 17 5 2 4" xfId="60235"/>
    <cellStyle name="Normal 17 5 3" xfId="10969"/>
    <cellStyle name="Normal 17 5 3 2" xfId="60236"/>
    <cellStyle name="Normal 17 5 3 3" xfId="60237"/>
    <cellStyle name="Normal 17 5 4" xfId="10970"/>
    <cellStyle name="Normal 17 5 4 2" xfId="60238"/>
    <cellStyle name="Normal 17 5 5" xfId="10971"/>
    <cellStyle name="Normal 17 5 6" xfId="60239"/>
    <cellStyle name="Normal 17 5 7" xfId="60240"/>
    <cellStyle name="Normal 17 6" xfId="4747"/>
    <cellStyle name="Normal 17 6 2" xfId="10972"/>
    <cellStyle name="Normal 17 6 2 2" xfId="10973"/>
    <cellStyle name="Normal 17 6 2 3" xfId="60241"/>
    <cellStyle name="Normal 17 6 3" xfId="10974"/>
    <cellStyle name="Normal 17 6 3 2" xfId="60242"/>
    <cellStyle name="Normal 17 6 3 3" xfId="60243"/>
    <cellStyle name="Normal 17 6 4" xfId="10975"/>
    <cellStyle name="Normal 17 6 4 2" xfId="60244"/>
    <cellStyle name="Normal 17 6 5" xfId="10976"/>
    <cellStyle name="Normal 17 6 6" xfId="60245"/>
    <cellStyle name="Normal 17 6 7" xfId="60246"/>
    <cellStyle name="Normal 17 7" xfId="10977"/>
    <cellStyle name="Normal 17 7 2" xfId="60247"/>
    <cellStyle name="Normal 17 7 2 2" xfId="60248"/>
    <cellStyle name="Normal 17 7 2 3" xfId="60249"/>
    <cellStyle name="Normal 17 7 3" xfId="60250"/>
    <cellStyle name="Normal 17 7 3 2" xfId="60251"/>
    <cellStyle name="Normal 17 7 4" xfId="60252"/>
    <cellStyle name="Normal 17 7 5" xfId="60253"/>
    <cellStyle name="Normal 17 8" xfId="60254"/>
    <cellStyle name="Normal 17 8 2" xfId="60255"/>
    <cellStyle name="Normal 17 8 3" xfId="60256"/>
    <cellStyle name="Normal 17 9" xfId="60257"/>
    <cellStyle name="Normal 17 9 2" xfId="60258"/>
    <cellStyle name="Normal 17 9 3" xfId="60259"/>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60"/>
    <cellStyle name="Normal 18 5" xfId="60261"/>
    <cellStyle name="Normal 18 5 2" xfId="60262"/>
    <cellStyle name="Normal 18 6" xfId="60263"/>
    <cellStyle name="Normal 18 7" xfId="60264"/>
    <cellStyle name="Normal 18 8" xfId="60265"/>
    <cellStyle name="Normal 19" xfId="4752"/>
    <cellStyle name="Normal 19 2" xfId="4753"/>
    <cellStyle name="Normal 19 2 2" xfId="10992"/>
    <cellStyle name="Normal 19 2 2 2" xfId="14633"/>
    <cellStyle name="Normal 19 2 3" xfId="14634"/>
    <cellStyle name="Normal 19 2 4" xfId="14635"/>
    <cellStyle name="Normal 19 3" xfId="14415"/>
    <cellStyle name="Normal 19 3 2" xfId="14636"/>
    <cellStyle name="Normal 19 4" xfId="14637"/>
    <cellStyle name="Normal 19 4 2" xfId="60266"/>
    <cellStyle name="Normal 19 5" xfId="14638"/>
    <cellStyle name="Normal 19 6" xfId="6026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68"/>
    <cellStyle name="Normal 2 2 2 3" xfId="4762"/>
    <cellStyle name="Normal 2 2 2 3 2" xfId="11006"/>
    <cellStyle name="Normal 2 2 2 3 3" xfId="6026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3" xfId="4770"/>
    <cellStyle name="Normal 2 3 2" xfId="4771"/>
    <cellStyle name="Normal 2 3 2 2" xfId="11052"/>
    <cellStyle name="Normal 2 3 2 3" xfId="11053"/>
    <cellStyle name="Normal 2 3 2 4" xfId="60270"/>
    <cellStyle name="Normal 2 3 3" xfId="11054"/>
    <cellStyle name="Normal 2 3 3 2" xfId="60271"/>
    <cellStyle name="Normal 2 3 3 3" xfId="6027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73"/>
    <cellStyle name="Normal 2 4 2 3" xfId="11069"/>
    <cellStyle name="Normal 2 4 2 3 2" xfId="60274"/>
    <cellStyle name="Normal 2 4 2 4" xfId="60275"/>
    <cellStyle name="Normal 2 4 2 5" xfId="60276"/>
    <cellStyle name="Normal 2 4 3" xfId="4774"/>
    <cellStyle name="Normal 2 4 3 2" xfId="11070"/>
    <cellStyle name="Normal 2 4 3 2 2" xfId="60277"/>
    <cellStyle name="Normal 2 4 3 3" xfId="60278"/>
    <cellStyle name="Normal 2 4 3 3 2" xfId="60279"/>
    <cellStyle name="Normal 2 4 3 4" xfId="60280"/>
    <cellStyle name="Normal 2 4 3 5" xfId="60281"/>
    <cellStyle name="Normal 2 4 4" xfId="4775"/>
    <cellStyle name="Normal 2 4 4 2" xfId="11071"/>
    <cellStyle name="Normal 2 4 4 2 2" xfId="60282"/>
    <cellStyle name="Normal 2 4 4 3" xfId="60283"/>
    <cellStyle name="Normal 2 4 4 4" xfId="60284"/>
    <cellStyle name="Normal 2 4 5" xfId="11072"/>
    <cellStyle name="Normal 2 4 5 2" xfId="60285"/>
    <cellStyle name="Normal 2 4 6" xfId="60286"/>
    <cellStyle name="Normal 2 4 7" xfId="60287"/>
    <cellStyle name="Normal 2 4 8" xfId="6028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14639"/>
    <cellStyle name="Normal 2 6 3" xfId="11095"/>
    <cellStyle name="Normal 2 6 3 2" xfId="60289"/>
    <cellStyle name="Normal 2 6 4" xfId="14640"/>
    <cellStyle name="Normal 2 6 4 2" xfId="60290"/>
    <cellStyle name="Normal 2 6 5" xfId="60291"/>
    <cellStyle name="Normal 2 6 5 2" xfId="60292"/>
    <cellStyle name="Normal 2 6 6" xfId="60293"/>
    <cellStyle name="Normal 2 6 7" xfId="60294"/>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95"/>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96"/>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97"/>
    <cellStyle name="Normal 20 5" xfId="60298"/>
    <cellStyle name="Normal 20 5 2" xfId="60299"/>
    <cellStyle name="Normal 20 6" xfId="60300"/>
    <cellStyle name="Normal 20 7" xfId="60301"/>
    <cellStyle name="Normal 20 8" xfId="60302"/>
    <cellStyle name="Normal 21" xfId="4803"/>
    <cellStyle name="Normal 21 2" xfId="4804"/>
    <cellStyle name="Normal 21 2 2" xfId="14641"/>
    <cellStyle name="Normal 21 3" xfId="14642"/>
    <cellStyle name="Normal 21 3 2" xfId="60303"/>
    <cellStyle name="Normal 21 4" xfId="60304"/>
    <cellStyle name="Normal 21 4 2" xfId="60305"/>
    <cellStyle name="Normal 21 5" xfId="60306"/>
    <cellStyle name="Normal 21 5 2" xfId="60307"/>
    <cellStyle name="Normal 21 6" xfId="60308"/>
    <cellStyle name="Normal 21 7" xfId="60309"/>
    <cellStyle name="Normal 21 8" xfId="60310"/>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311"/>
    <cellStyle name="Normal 22 4" xfId="14643"/>
    <cellStyle name="Normal 22 4 2" xfId="60312"/>
    <cellStyle name="Normal 22 5" xfId="60313"/>
    <cellStyle name="Normal 22 6" xfId="60314"/>
    <cellStyle name="Normal 23" xfId="4808"/>
    <cellStyle name="Normal 23 2" xfId="4809"/>
    <cellStyle name="Normal 23 2 2" xfId="11133"/>
    <cellStyle name="Normal 23 2 2 2" xfId="14644"/>
    <cellStyle name="Normal 23 2 3" xfId="11134"/>
    <cellStyle name="Normal 23 2 4" xfId="11135"/>
    <cellStyle name="Normal 23 2 5" xfId="11136"/>
    <cellStyle name="Normal 23 3" xfId="4810"/>
    <cellStyle name="Normal 23 3 2" xfId="14645"/>
    <cellStyle name="Normal 23 3 3" xfId="14646"/>
    <cellStyle name="Normal 23 4" xfId="14647"/>
    <cellStyle name="Normal 23 5" xfId="14648"/>
    <cellStyle name="Normal 24" xfId="4811"/>
    <cellStyle name="Normal 24 2" xfId="4812"/>
    <cellStyle name="Normal 24 2 2" xfId="14649"/>
    <cellStyle name="Normal 24 3" xfId="4813"/>
    <cellStyle name="Normal 24 4" xfId="14650"/>
    <cellStyle name="Normal 25" xfId="4814"/>
    <cellStyle name="Normal 25 2" xfId="4815"/>
    <cellStyle name="Normal 25 3" xfId="60315"/>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316"/>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14651"/>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317"/>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318"/>
    <cellStyle name="Normal 46 3" xfId="11564"/>
    <cellStyle name="Normal 46 4" xfId="14509"/>
    <cellStyle name="Normal 47" xfId="8"/>
    <cellStyle name="Normal 47 2" xfId="11565"/>
    <cellStyle name="Normal 47 3" xfId="11566"/>
    <cellStyle name="Normal 47 4" xfId="14511"/>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1465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319"/>
    <cellStyle name="Normal 5 4 2 4 2 2 2 3" xfId="60320"/>
    <cellStyle name="Normal 5 4 2 4 2 2 2 4" xfId="60321"/>
    <cellStyle name="Normal 5 4 2 4 2 2 3" xfId="60322"/>
    <cellStyle name="Normal 5 4 2 4 2 2 3 2" xfId="60323"/>
    <cellStyle name="Normal 5 4 2 4 2 2 3 3" xfId="60324"/>
    <cellStyle name="Normal 5 4 2 4 2 2 4" xfId="60325"/>
    <cellStyle name="Normal 5 4 2 4 2 2 4 2" xfId="60326"/>
    <cellStyle name="Normal 5 4 2 4 2 2 5" xfId="60327"/>
    <cellStyle name="Normal 5 4 2 4 2 2 6" xfId="60328"/>
    <cellStyle name="Normal 5 4 2 4 2 3" xfId="5504"/>
    <cellStyle name="Normal 5 4 2 4 2 3 2" xfId="60329"/>
    <cellStyle name="Normal 5 4 2 4 2 4" xfId="60330"/>
    <cellStyle name="Normal 5 4 2 4 2 5" xfId="60331"/>
    <cellStyle name="Normal 5 4 2 4 3" xfId="5505"/>
    <cellStyle name="Normal 5 4 2 4 3 2" xfId="5506"/>
    <cellStyle name="Normal 5 4 2 4 4" xfId="5507"/>
    <cellStyle name="Normal 5 4 2 4 4 2" xfId="60332"/>
    <cellStyle name="Normal 5 4 2 4 5" xfId="60333"/>
    <cellStyle name="Normal 5 4 2 4 6" xfId="60334"/>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335"/>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36"/>
    <cellStyle name="Normal 5 5 2 3" xfId="5604"/>
    <cellStyle name="Normal 5 5 2 3 2" xfId="5605"/>
    <cellStyle name="Normal 5 5 2 3 2 2" xfId="5606"/>
    <cellStyle name="Normal 5 5 2 3 2 2 2" xfId="60337"/>
    <cellStyle name="Normal 5 5 2 3 2 2 2 2" xfId="60338"/>
    <cellStyle name="Normal 5 5 2 3 2 2 2 3" xfId="60339"/>
    <cellStyle name="Normal 5 5 2 3 2 2 2 4" xfId="60340"/>
    <cellStyle name="Normal 5 5 2 3 2 2 3" xfId="60341"/>
    <cellStyle name="Normal 5 5 2 3 2 2 3 2" xfId="60342"/>
    <cellStyle name="Normal 5 5 2 3 2 2 3 3" xfId="60343"/>
    <cellStyle name="Normal 5 5 2 3 2 2 4" xfId="60344"/>
    <cellStyle name="Normal 5 5 2 3 2 2 4 2" xfId="60345"/>
    <cellStyle name="Normal 5 5 2 3 2 2 5" xfId="60346"/>
    <cellStyle name="Normal 5 5 2 3 2 2 6" xfId="60347"/>
    <cellStyle name="Normal 5 5 2 3 2 3" xfId="60348"/>
    <cellStyle name="Normal 5 5 2 3 2 3 2" xfId="60349"/>
    <cellStyle name="Normal 5 5 2 3 2 4" xfId="60350"/>
    <cellStyle name="Normal 5 5 2 3 2 5" xfId="60351"/>
    <cellStyle name="Normal 5 5 2 3 3" xfId="5607"/>
    <cellStyle name="Normal 5 5 2 3 3 2" xfId="60352"/>
    <cellStyle name="Normal 5 5 2 3 4" xfId="60353"/>
    <cellStyle name="Normal 5 5 2 3 4 2" xfId="60354"/>
    <cellStyle name="Normal 5 5 2 3 5" xfId="60355"/>
    <cellStyle name="Normal 5 5 2 3 6" xfId="60356"/>
    <cellStyle name="Normal 5 5 2 4" xfId="5608"/>
    <cellStyle name="Normal 5 5 2 4 2" xfId="5609"/>
    <cellStyle name="Normal 5 5 2 5" xfId="5610"/>
    <cellStyle name="Normal 5 5 2 5 2" xfId="60357"/>
    <cellStyle name="Normal 5 5 2 6" xfId="60358"/>
    <cellStyle name="Normal 5 5 2 7" xfId="60359"/>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60"/>
    <cellStyle name="Normal 5 5 8 2" xfId="60361"/>
    <cellStyle name="Normal 5 5 9" xfId="60362"/>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63"/>
    <cellStyle name="Normal 85" xfId="14468"/>
    <cellStyle name="Normal 86" xfId="62056"/>
    <cellStyle name="Normal 86 2" xfId="62061"/>
    <cellStyle name="Normal 87" xfId="62059"/>
    <cellStyle name="Normal 87 2" xfId="62062"/>
    <cellStyle name="Normal 88" xfId="6206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14653"/>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14654"/>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14655"/>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14656"/>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14657"/>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14658"/>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25" xfId="14659"/>
    <cellStyle name="Note 26" xfId="62060"/>
    <cellStyle name="Note 3" xfId="6422"/>
    <cellStyle name="Note 3 10" xfId="6423"/>
    <cellStyle name="Note 3 10 2" xfId="11887"/>
    <cellStyle name="Note 3 11" xfId="6424"/>
    <cellStyle name="Note 3 12" xfId="6425"/>
    <cellStyle name="Note 3 13" xfId="14660"/>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14661"/>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14662"/>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14663"/>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14664"/>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14665"/>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63"/>
    <cellStyle name="Note 5 10 2 3" xfId="60364"/>
    <cellStyle name="Note 5 10 3" xfId="60365"/>
    <cellStyle name="Note 5 10 3 2" xfId="60366"/>
    <cellStyle name="Note 5 10 4" xfId="60367"/>
    <cellStyle name="Note 5 10 5" xfId="60368"/>
    <cellStyle name="Note 5 11" xfId="6592"/>
    <cellStyle name="Note 5 11 2" xfId="60369"/>
    <cellStyle name="Note 5 11 3" xfId="60370"/>
    <cellStyle name="Note 5 12" xfId="6593"/>
    <cellStyle name="Note 5 12 2" xfId="60371"/>
    <cellStyle name="Note 5 12 3" xfId="60372"/>
    <cellStyle name="Note 5 13" xfId="13788"/>
    <cellStyle name="Note 5 13 2" xfId="60373"/>
    <cellStyle name="Note 5 14" xfId="60374"/>
    <cellStyle name="Note 5 15" xfId="60375"/>
    <cellStyle name="Note 5 16" xfId="60376"/>
    <cellStyle name="Note 5 2" xfId="6594"/>
    <cellStyle name="Note 5 2 10" xfId="6595"/>
    <cellStyle name="Note 5 2 10 2" xfId="60377"/>
    <cellStyle name="Note 5 2 10 3" xfId="60378"/>
    <cellStyle name="Note 5 2 11" xfId="6596"/>
    <cellStyle name="Note 5 2 11 2" xfId="60379"/>
    <cellStyle name="Note 5 2 11 3" xfId="60380"/>
    <cellStyle name="Note 5 2 12" xfId="13789"/>
    <cellStyle name="Note 5 2 12 2" xfId="60381"/>
    <cellStyle name="Note 5 2 13" xfId="60382"/>
    <cellStyle name="Note 5 2 14" xfId="60383"/>
    <cellStyle name="Note 5 2 15" xfId="60384"/>
    <cellStyle name="Note 5 2 2" xfId="6597"/>
    <cellStyle name="Note 5 2 2 10" xfId="60385"/>
    <cellStyle name="Note 5 2 2 10 2" xfId="60386"/>
    <cellStyle name="Note 5 2 2 10 3" xfId="60387"/>
    <cellStyle name="Note 5 2 2 11" xfId="60388"/>
    <cellStyle name="Note 5 2 2 11 2" xfId="60389"/>
    <cellStyle name="Note 5 2 2 12" xfId="60390"/>
    <cellStyle name="Note 5 2 2 13" xfId="60391"/>
    <cellStyle name="Note 5 2 2 2" xfId="6598"/>
    <cellStyle name="Note 5 2 2 2 10" xfId="60392"/>
    <cellStyle name="Note 5 2 2 2 10 2" xfId="60393"/>
    <cellStyle name="Note 5 2 2 2 11" xfId="60394"/>
    <cellStyle name="Note 5 2 2 2 12" xfId="60395"/>
    <cellStyle name="Note 5 2 2 2 2" xfId="14666"/>
    <cellStyle name="Note 5 2 2 2 2 10" xfId="60396"/>
    <cellStyle name="Note 5 2 2 2 2 2" xfId="60397"/>
    <cellStyle name="Note 5 2 2 2 2 2 2" xfId="60398"/>
    <cellStyle name="Note 5 2 2 2 2 2 2 2" xfId="60399"/>
    <cellStyle name="Note 5 2 2 2 2 2 2 2 2" xfId="60400"/>
    <cellStyle name="Note 5 2 2 2 2 2 2 2 3" xfId="60401"/>
    <cellStyle name="Note 5 2 2 2 2 2 2 3" xfId="60402"/>
    <cellStyle name="Note 5 2 2 2 2 2 2 3 2" xfId="60403"/>
    <cellStyle name="Note 5 2 2 2 2 2 2 3 3" xfId="60404"/>
    <cellStyle name="Note 5 2 2 2 2 2 2 4" xfId="60405"/>
    <cellStyle name="Note 5 2 2 2 2 2 2 4 2" xfId="60406"/>
    <cellStyle name="Note 5 2 2 2 2 2 2 5" xfId="60407"/>
    <cellStyle name="Note 5 2 2 2 2 2 2 6" xfId="60408"/>
    <cellStyle name="Note 5 2 2 2 2 2 3" xfId="60409"/>
    <cellStyle name="Note 5 2 2 2 2 2 3 2" xfId="60410"/>
    <cellStyle name="Note 5 2 2 2 2 2 3 2 2" xfId="60411"/>
    <cellStyle name="Note 5 2 2 2 2 2 3 2 3" xfId="60412"/>
    <cellStyle name="Note 5 2 2 2 2 2 3 3" xfId="60413"/>
    <cellStyle name="Note 5 2 2 2 2 2 3 3 2" xfId="60414"/>
    <cellStyle name="Note 5 2 2 2 2 2 3 3 3" xfId="60415"/>
    <cellStyle name="Note 5 2 2 2 2 2 3 4" xfId="60416"/>
    <cellStyle name="Note 5 2 2 2 2 2 3 4 2" xfId="60417"/>
    <cellStyle name="Note 5 2 2 2 2 2 3 5" xfId="60418"/>
    <cellStyle name="Note 5 2 2 2 2 2 3 6" xfId="60419"/>
    <cellStyle name="Note 5 2 2 2 2 2 4" xfId="60420"/>
    <cellStyle name="Note 5 2 2 2 2 2 4 2" xfId="60421"/>
    <cellStyle name="Note 5 2 2 2 2 2 4 2 2" xfId="60422"/>
    <cellStyle name="Note 5 2 2 2 2 2 4 2 3" xfId="60423"/>
    <cellStyle name="Note 5 2 2 2 2 2 4 3" xfId="60424"/>
    <cellStyle name="Note 5 2 2 2 2 2 4 3 2" xfId="60425"/>
    <cellStyle name="Note 5 2 2 2 2 2 4 4" xfId="60426"/>
    <cellStyle name="Note 5 2 2 2 2 2 4 5" xfId="60427"/>
    <cellStyle name="Note 5 2 2 2 2 2 5" xfId="60428"/>
    <cellStyle name="Note 5 2 2 2 2 2 5 2" xfId="60429"/>
    <cellStyle name="Note 5 2 2 2 2 2 5 3" xfId="60430"/>
    <cellStyle name="Note 5 2 2 2 2 2 6" xfId="60431"/>
    <cellStyle name="Note 5 2 2 2 2 2 6 2" xfId="60432"/>
    <cellStyle name="Note 5 2 2 2 2 2 6 3" xfId="60433"/>
    <cellStyle name="Note 5 2 2 2 2 2 7" xfId="60434"/>
    <cellStyle name="Note 5 2 2 2 2 2 7 2" xfId="60435"/>
    <cellStyle name="Note 5 2 2 2 2 2 8" xfId="60436"/>
    <cellStyle name="Note 5 2 2 2 2 2 9" xfId="60437"/>
    <cellStyle name="Note 5 2 2 2 2 3" xfId="60438"/>
    <cellStyle name="Note 5 2 2 2 2 3 2" xfId="60439"/>
    <cellStyle name="Note 5 2 2 2 2 3 2 2" xfId="60440"/>
    <cellStyle name="Note 5 2 2 2 2 3 2 3" xfId="60441"/>
    <cellStyle name="Note 5 2 2 2 2 3 3" xfId="60442"/>
    <cellStyle name="Note 5 2 2 2 2 3 3 2" xfId="60443"/>
    <cellStyle name="Note 5 2 2 2 2 3 3 3" xfId="60444"/>
    <cellStyle name="Note 5 2 2 2 2 3 4" xfId="60445"/>
    <cellStyle name="Note 5 2 2 2 2 3 4 2" xfId="60446"/>
    <cellStyle name="Note 5 2 2 2 2 3 5" xfId="60447"/>
    <cellStyle name="Note 5 2 2 2 2 3 6" xfId="60448"/>
    <cellStyle name="Note 5 2 2 2 2 4" xfId="60449"/>
    <cellStyle name="Note 5 2 2 2 2 4 2" xfId="60450"/>
    <cellStyle name="Note 5 2 2 2 2 4 2 2" xfId="60451"/>
    <cellStyle name="Note 5 2 2 2 2 4 2 3" xfId="60452"/>
    <cellStyle name="Note 5 2 2 2 2 4 3" xfId="60453"/>
    <cellStyle name="Note 5 2 2 2 2 4 3 2" xfId="60454"/>
    <cellStyle name="Note 5 2 2 2 2 4 3 3" xfId="60455"/>
    <cellStyle name="Note 5 2 2 2 2 4 4" xfId="60456"/>
    <cellStyle name="Note 5 2 2 2 2 4 4 2" xfId="60457"/>
    <cellStyle name="Note 5 2 2 2 2 4 5" xfId="60458"/>
    <cellStyle name="Note 5 2 2 2 2 4 6" xfId="60459"/>
    <cellStyle name="Note 5 2 2 2 2 5" xfId="60460"/>
    <cellStyle name="Note 5 2 2 2 2 5 2" xfId="60461"/>
    <cellStyle name="Note 5 2 2 2 2 5 2 2" xfId="60462"/>
    <cellStyle name="Note 5 2 2 2 2 5 2 3" xfId="60463"/>
    <cellStyle name="Note 5 2 2 2 2 5 3" xfId="60464"/>
    <cellStyle name="Note 5 2 2 2 2 5 3 2" xfId="60465"/>
    <cellStyle name="Note 5 2 2 2 2 5 4" xfId="60466"/>
    <cellStyle name="Note 5 2 2 2 2 5 5" xfId="60467"/>
    <cellStyle name="Note 5 2 2 2 2 6" xfId="60468"/>
    <cellStyle name="Note 5 2 2 2 2 6 2" xfId="60469"/>
    <cellStyle name="Note 5 2 2 2 2 6 3" xfId="60470"/>
    <cellStyle name="Note 5 2 2 2 2 7" xfId="60471"/>
    <cellStyle name="Note 5 2 2 2 2 7 2" xfId="60472"/>
    <cellStyle name="Note 5 2 2 2 2 7 3" xfId="60473"/>
    <cellStyle name="Note 5 2 2 2 2 8" xfId="60474"/>
    <cellStyle name="Note 5 2 2 2 2 8 2" xfId="60475"/>
    <cellStyle name="Note 5 2 2 2 2 9" xfId="60476"/>
    <cellStyle name="Note 5 2 2 2 3" xfId="60477"/>
    <cellStyle name="Note 5 2 2 2 3 2" xfId="60478"/>
    <cellStyle name="Note 5 2 2 2 3 2 2" xfId="60479"/>
    <cellStyle name="Note 5 2 2 2 3 2 2 2" xfId="60480"/>
    <cellStyle name="Note 5 2 2 2 3 2 2 3" xfId="60481"/>
    <cellStyle name="Note 5 2 2 2 3 2 3" xfId="60482"/>
    <cellStyle name="Note 5 2 2 2 3 2 3 2" xfId="60483"/>
    <cellStyle name="Note 5 2 2 2 3 2 3 3" xfId="60484"/>
    <cellStyle name="Note 5 2 2 2 3 2 4" xfId="60485"/>
    <cellStyle name="Note 5 2 2 2 3 2 4 2" xfId="60486"/>
    <cellStyle name="Note 5 2 2 2 3 2 5" xfId="60487"/>
    <cellStyle name="Note 5 2 2 2 3 2 6" xfId="60488"/>
    <cellStyle name="Note 5 2 2 2 3 3" xfId="60489"/>
    <cellStyle name="Note 5 2 2 2 3 3 2" xfId="60490"/>
    <cellStyle name="Note 5 2 2 2 3 3 2 2" xfId="60491"/>
    <cellStyle name="Note 5 2 2 2 3 3 2 3" xfId="60492"/>
    <cellStyle name="Note 5 2 2 2 3 3 3" xfId="60493"/>
    <cellStyle name="Note 5 2 2 2 3 3 3 2" xfId="60494"/>
    <cellStyle name="Note 5 2 2 2 3 3 3 3" xfId="60495"/>
    <cellStyle name="Note 5 2 2 2 3 3 4" xfId="60496"/>
    <cellStyle name="Note 5 2 2 2 3 3 4 2" xfId="60497"/>
    <cellStyle name="Note 5 2 2 2 3 3 5" xfId="60498"/>
    <cellStyle name="Note 5 2 2 2 3 3 6" xfId="60499"/>
    <cellStyle name="Note 5 2 2 2 3 4" xfId="60500"/>
    <cellStyle name="Note 5 2 2 2 3 4 2" xfId="60501"/>
    <cellStyle name="Note 5 2 2 2 3 4 2 2" xfId="60502"/>
    <cellStyle name="Note 5 2 2 2 3 4 2 3" xfId="60503"/>
    <cellStyle name="Note 5 2 2 2 3 4 3" xfId="60504"/>
    <cellStyle name="Note 5 2 2 2 3 4 3 2" xfId="60505"/>
    <cellStyle name="Note 5 2 2 2 3 4 4" xfId="60506"/>
    <cellStyle name="Note 5 2 2 2 3 4 5" xfId="60507"/>
    <cellStyle name="Note 5 2 2 2 3 5" xfId="60508"/>
    <cellStyle name="Note 5 2 2 2 3 5 2" xfId="60509"/>
    <cellStyle name="Note 5 2 2 2 3 5 3" xfId="60510"/>
    <cellStyle name="Note 5 2 2 2 3 6" xfId="60511"/>
    <cellStyle name="Note 5 2 2 2 3 6 2" xfId="60512"/>
    <cellStyle name="Note 5 2 2 2 3 6 3" xfId="60513"/>
    <cellStyle name="Note 5 2 2 2 3 7" xfId="60514"/>
    <cellStyle name="Note 5 2 2 2 3 7 2" xfId="60515"/>
    <cellStyle name="Note 5 2 2 2 3 8" xfId="60516"/>
    <cellStyle name="Note 5 2 2 2 3 9" xfId="60517"/>
    <cellStyle name="Note 5 2 2 2 4" xfId="60518"/>
    <cellStyle name="Note 5 2 2 2 4 2" xfId="60519"/>
    <cellStyle name="Note 5 2 2 2 4 2 2" xfId="60520"/>
    <cellStyle name="Note 5 2 2 2 4 2 2 2" xfId="60521"/>
    <cellStyle name="Note 5 2 2 2 4 2 2 3" xfId="60522"/>
    <cellStyle name="Note 5 2 2 2 4 2 3" xfId="60523"/>
    <cellStyle name="Note 5 2 2 2 4 2 3 2" xfId="60524"/>
    <cellStyle name="Note 5 2 2 2 4 2 3 3" xfId="60525"/>
    <cellStyle name="Note 5 2 2 2 4 2 4" xfId="60526"/>
    <cellStyle name="Note 5 2 2 2 4 2 4 2" xfId="60527"/>
    <cellStyle name="Note 5 2 2 2 4 2 5" xfId="60528"/>
    <cellStyle name="Note 5 2 2 2 4 2 6" xfId="60529"/>
    <cellStyle name="Note 5 2 2 2 4 3" xfId="60530"/>
    <cellStyle name="Note 5 2 2 2 4 3 2" xfId="60531"/>
    <cellStyle name="Note 5 2 2 2 4 3 2 2" xfId="60532"/>
    <cellStyle name="Note 5 2 2 2 4 3 2 3" xfId="60533"/>
    <cellStyle name="Note 5 2 2 2 4 3 3" xfId="60534"/>
    <cellStyle name="Note 5 2 2 2 4 3 3 2" xfId="60535"/>
    <cellStyle name="Note 5 2 2 2 4 3 3 3" xfId="60536"/>
    <cellStyle name="Note 5 2 2 2 4 3 4" xfId="60537"/>
    <cellStyle name="Note 5 2 2 2 4 3 4 2" xfId="60538"/>
    <cellStyle name="Note 5 2 2 2 4 3 5" xfId="60539"/>
    <cellStyle name="Note 5 2 2 2 4 3 6" xfId="60540"/>
    <cellStyle name="Note 5 2 2 2 4 4" xfId="60541"/>
    <cellStyle name="Note 5 2 2 2 4 4 2" xfId="60542"/>
    <cellStyle name="Note 5 2 2 2 4 4 2 2" xfId="60543"/>
    <cellStyle name="Note 5 2 2 2 4 4 2 3" xfId="60544"/>
    <cellStyle name="Note 5 2 2 2 4 4 3" xfId="60545"/>
    <cellStyle name="Note 5 2 2 2 4 4 3 2" xfId="60546"/>
    <cellStyle name="Note 5 2 2 2 4 4 4" xfId="60547"/>
    <cellStyle name="Note 5 2 2 2 4 4 5" xfId="60548"/>
    <cellStyle name="Note 5 2 2 2 4 5" xfId="60549"/>
    <cellStyle name="Note 5 2 2 2 4 5 2" xfId="60550"/>
    <cellStyle name="Note 5 2 2 2 4 5 3" xfId="60551"/>
    <cellStyle name="Note 5 2 2 2 4 6" xfId="60552"/>
    <cellStyle name="Note 5 2 2 2 4 6 2" xfId="60553"/>
    <cellStyle name="Note 5 2 2 2 4 6 3" xfId="60554"/>
    <cellStyle name="Note 5 2 2 2 4 7" xfId="60555"/>
    <cellStyle name="Note 5 2 2 2 4 7 2" xfId="60556"/>
    <cellStyle name="Note 5 2 2 2 4 8" xfId="60557"/>
    <cellStyle name="Note 5 2 2 2 4 9" xfId="60558"/>
    <cellStyle name="Note 5 2 2 2 5" xfId="60559"/>
    <cellStyle name="Note 5 2 2 2 5 2" xfId="60560"/>
    <cellStyle name="Note 5 2 2 2 5 2 2" xfId="60561"/>
    <cellStyle name="Note 5 2 2 2 5 2 3" xfId="60562"/>
    <cellStyle name="Note 5 2 2 2 5 3" xfId="60563"/>
    <cellStyle name="Note 5 2 2 2 5 3 2" xfId="60564"/>
    <cellStyle name="Note 5 2 2 2 5 3 3" xfId="60565"/>
    <cellStyle name="Note 5 2 2 2 5 4" xfId="60566"/>
    <cellStyle name="Note 5 2 2 2 5 4 2" xfId="60567"/>
    <cellStyle name="Note 5 2 2 2 5 5" xfId="60568"/>
    <cellStyle name="Note 5 2 2 2 5 6" xfId="60569"/>
    <cellStyle name="Note 5 2 2 2 6" xfId="60570"/>
    <cellStyle name="Note 5 2 2 2 6 2" xfId="60571"/>
    <cellStyle name="Note 5 2 2 2 6 2 2" xfId="60572"/>
    <cellStyle name="Note 5 2 2 2 6 2 3" xfId="60573"/>
    <cellStyle name="Note 5 2 2 2 6 3" xfId="60574"/>
    <cellStyle name="Note 5 2 2 2 6 3 2" xfId="60575"/>
    <cellStyle name="Note 5 2 2 2 6 3 3" xfId="60576"/>
    <cellStyle name="Note 5 2 2 2 6 4" xfId="60577"/>
    <cellStyle name="Note 5 2 2 2 6 4 2" xfId="60578"/>
    <cellStyle name="Note 5 2 2 2 6 5" xfId="60579"/>
    <cellStyle name="Note 5 2 2 2 6 6" xfId="60580"/>
    <cellStyle name="Note 5 2 2 2 7" xfId="60581"/>
    <cellStyle name="Note 5 2 2 2 7 2" xfId="60582"/>
    <cellStyle name="Note 5 2 2 2 7 2 2" xfId="60583"/>
    <cellStyle name="Note 5 2 2 2 7 2 3" xfId="60584"/>
    <cellStyle name="Note 5 2 2 2 7 3" xfId="60585"/>
    <cellStyle name="Note 5 2 2 2 7 3 2" xfId="60586"/>
    <cellStyle name="Note 5 2 2 2 7 4" xfId="60587"/>
    <cellStyle name="Note 5 2 2 2 7 5" xfId="60588"/>
    <cellStyle name="Note 5 2 2 2 8" xfId="60589"/>
    <cellStyle name="Note 5 2 2 2 8 2" xfId="60590"/>
    <cellStyle name="Note 5 2 2 2 8 3" xfId="60591"/>
    <cellStyle name="Note 5 2 2 2 9" xfId="60592"/>
    <cellStyle name="Note 5 2 2 2 9 2" xfId="60593"/>
    <cellStyle name="Note 5 2 2 2 9 3" xfId="60594"/>
    <cellStyle name="Note 5 2 2 3" xfId="6599"/>
    <cellStyle name="Note 5 2 2 3 10" xfId="60595"/>
    <cellStyle name="Note 5 2 2 3 2" xfId="60596"/>
    <cellStyle name="Note 5 2 2 3 2 2" xfId="60597"/>
    <cellStyle name="Note 5 2 2 3 2 2 2" xfId="60598"/>
    <cellStyle name="Note 5 2 2 3 2 2 2 2" xfId="60599"/>
    <cellStyle name="Note 5 2 2 3 2 2 2 3" xfId="60600"/>
    <cellStyle name="Note 5 2 2 3 2 2 3" xfId="60601"/>
    <cellStyle name="Note 5 2 2 3 2 2 3 2" xfId="60602"/>
    <cellStyle name="Note 5 2 2 3 2 2 3 3" xfId="60603"/>
    <cellStyle name="Note 5 2 2 3 2 2 4" xfId="60604"/>
    <cellStyle name="Note 5 2 2 3 2 2 4 2" xfId="60605"/>
    <cellStyle name="Note 5 2 2 3 2 2 5" xfId="60606"/>
    <cellStyle name="Note 5 2 2 3 2 2 6" xfId="60607"/>
    <cellStyle name="Note 5 2 2 3 2 3" xfId="60608"/>
    <cellStyle name="Note 5 2 2 3 2 3 2" xfId="60609"/>
    <cellStyle name="Note 5 2 2 3 2 3 2 2" xfId="60610"/>
    <cellStyle name="Note 5 2 2 3 2 3 2 3" xfId="60611"/>
    <cellStyle name="Note 5 2 2 3 2 3 3" xfId="60612"/>
    <cellStyle name="Note 5 2 2 3 2 3 3 2" xfId="60613"/>
    <cellStyle name="Note 5 2 2 3 2 3 3 3" xfId="60614"/>
    <cellStyle name="Note 5 2 2 3 2 3 4" xfId="60615"/>
    <cellStyle name="Note 5 2 2 3 2 3 4 2" xfId="60616"/>
    <cellStyle name="Note 5 2 2 3 2 3 5" xfId="60617"/>
    <cellStyle name="Note 5 2 2 3 2 3 6" xfId="60618"/>
    <cellStyle name="Note 5 2 2 3 2 4" xfId="60619"/>
    <cellStyle name="Note 5 2 2 3 2 4 2" xfId="60620"/>
    <cellStyle name="Note 5 2 2 3 2 4 2 2" xfId="60621"/>
    <cellStyle name="Note 5 2 2 3 2 4 2 3" xfId="60622"/>
    <cellStyle name="Note 5 2 2 3 2 4 3" xfId="60623"/>
    <cellStyle name="Note 5 2 2 3 2 4 3 2" xfId="60624"/>
    <cellStyle name="Note 5 2 2 3 2 4 4" xfId="60625"/>
    <cellStyle name="Note 5 2 2 3 2 4 5" xfId="60626"/>
    <cellStyle name="Note 5 2 2 3 2 5" xfId="60627"/>
    <cellStyle name="Note 5 2 2 3 2 5 2" xfId="60628"/>
    <cellStyle name="Note 5 2 2 3 2 5 3" xfId="60629"/>
    <cellStyle name="Note 5 2 2 3 2 6" xfId="60630"/>
    <cellStyle name="Note 5 2 2 3 2 6 2" xfId="60631"/>
    <cellStyle name="Note 5 2 2 3 2 6 3" xfId="60632"/>
    <cellStyle name="Note 5 2 2 3 2 7" xfId="60633"/>
    <cellStyle name="Note 5 2 2 3 2 7 2" xfId="60634"/>
    <cellStyle name="Note 5 2 2 3 2 8" xfId="60635"/>
    <cellStyle name="Note 5 2 2 3 2 9" xfId="60636"/>
    <cellStyle name="Note 5 2 2 3 3" xfId="60637"/>
    <cellStyle name="Note 5 2 2 3 3 2" xfId="60638"/>
    <cellStyle name="Note 5 2 2 3 3 2 2" xfId="60639"/>
    <cellStyle name="Note 5 2 2 3 3 2 3" xfId="60640"/>
    <cellStyle name="Note 5 2 2 3 3 3" xfId="60641"/>
    <cellStyle name="Note 5 2 2 3 3 3 2" xfId="60642"/>
    <cellStyle name="Note 5 2 2 3 3 3 3" xfId="60643"/>
    <cellStyle name="Note 5 2 2 3 3 4" xfId="60644"/>
    <cellStyle name="Note 5 2 2 3 3 4 2" xfId="60645"/>
    <cellStyle name="Note 5 2 2 3 3 5" xfId="60646"/>
    <cellStyle name="Note 5 2 2 3 3 6" xfId="60647"/>
    <cellStyle name="Note 5 2 2 3 4" xfId="60648"/>
    <cellStyle name="Note 5 2 2 3 4 2" xfId="60649"/>
    <cellStyle name="Note 5 2 2 3 4 2 2" xfId="60650"/>
    <cellStyle name="Note 5 2 2 3 4 2 3" xfId="60651"/>
    <cellStyle name="Note 5 2 2 3 4 3" xfId="60652"/>
    <cellStyle name="Note 5 2 2 3 4 3 2" xfId="60653"/>
    <cellStyle name="Note 5 2 2 3 4 3 3" xfId="60654"/>
    <cellStyle name="Note 5 2 2 3 4 4" xfId="60655"/>
    <cellStyle name="Note 5 2 2 3 4 4 2" xfId="60656"/>
    <cellStyle name="Note 5 2 2 3 4 5" xfId="60657"/>
    <cellStyle name="Note 5 2 2 3 4 6" xfId="60658"/>
    <cellStyle name="Note 5 2 2 3 5" xfId="60659"/>
    <cellStyle name="Note 5 2 2 3 5 2" xfId="60660"/>
    <cellStyle name="Note 5 2 2 3 5 2 2" xfId="60661"/>
    <cellStyle name="Note 5 2 2 3 5 2 3" xfId="60662"/>
    <cellStyle name="Note 5 2 2 3 5 3" xfId="60663"/>
    <cellStyle name="Note 5 2 2 3 5 3 2" xfId="60664"/>
    <cellStyle name="Note 5 2 2 3 5 4" xfId="60665"/>
    <cellStyle name="Note 5 2 2 3 5 5" xfId="60666"/>
    <cellStyle name="Note 5 2 2 3 6" xfId="60667"/>
    <cellStyle name="Note 5 2 2 3 6 2" xfId="60668"/>
    <cellStyle name="Note 5 2 2 3 6 3" xfId="60669"/>
    <cellStyle name="Note 5 2 2 3 7" xfId="60670"/>
    <cellStyle name="Note 5 2 2 3 7 2" xfId="60671"/>
    <cellStyle name="Note 5 2 2 3 7 3" xfId="60672"/>
    <cellStyle name="Note 5 2 2 3 8" xfId="60673"/>
    <cellStyle name="Note 5 2 2 3 8 2" xfId="60674"/>
    <cellStyle name="Note 5 2 2 3 9" xfId="60675"/>
    <cellStyle name="Note 5 2 2 4" xfId="14667"/>
    <cellStyle name="Note 5 2 2 4 2" xfId="60676"/>
    <cellStyle name="Note 5 2 2 4 2 2" xfId="60677"/>
    <cellStyle name="Note 5 2 2 4 2 2 2" xfId="60678"/>
    <cellStyle name="Note 5 2 2 4 2 2 3" xfId="60679"/>
    <cellStyle name="Note 5 2 2 4 2 3" xfId="60680"/>
    <cellStyle name="Note 5 2 2 4 2 3 2" xfId="60681"/>
    <cellStyle name="Note 5 2 2 4 2 3 3" xfId="60682"/>
    <cellStyle name="Note 5 2 2 4 2 4" xfId="60683"/>
    <cellStyle name="Note 5 2 2 4 2 4 2" xfId="60684"/>
    <cellStyle name="Note 5 2 2 4 2 5" xfId="60685"/>
    <cellStyle name="Note 5 2 2 4 2 6" xfId="60686"/>
    <cellStyle name="Note 5 2 2 4 3" xfId="60687"/>
    <cellStyle name="Note 5 2 2 4 3 2" xfId="60688"/>
    <cellStyle name="Note 5 2 2 4 3 2 2" xfId="60689"/>
    <cellStyle name="Note 5 2 2 4 3 2 3" xfId="60690"/>
    <cellStyle name="Note 5 2 2 4 3 3" xfId="60691"/>
    <cellStyle name="Note 5 2 2 4 3 3 2" xfId="60692"/>
    <cellStyle name="Note 5 2 2 4 3 3 3" xfId="60693"/>
    <cellStyle name="Note 5 2 2 4 3 4" xfId="60694"/>
    <cellStyle name="Note 5 2 2 4 3 4 2" xfId="60695"/>
    <cellStyle name="Note 5 2 2 4 3 5" xfId="60696"/>
    <cellStyle name="Note 5 2 2 4 3 6" xfId="60697"/>
    <cellStyle name="Note 5 2 2 4 4" xfId="60698"/>
    <cellStyle name="Note 5 2 2 4 4 2" xfId="60699"/>
    <cellStyle name="Note 5 2 2 4 4 2 2" xfId="60700"/>
    <cellStyle name="Note 5 2 2 4 4 2 3" xfId="60701"/>
    <cellStyle name="Note 5 2 2 4 4 3" xfId="60702"/>
    <cellStyle name="Note 5 2 2 4 4 3 2" xfId="60703"/>
    <cellStyle name="Note 5 2 2 4 4 4" xfId="60704"/>
    <cellStyle name="Note 5 2 2 4 4 5" xfId="60705"/>
    <cellStyle name="Note 5 2 2 4 5" xfId="60706"/>
    <cellStyle name="Note 5 2 2 4 5 2" xfId="60707"/>
    <cellStyle name="Note 5 2 2 4 5 3" xfId="60708"/>
    <cellStyle name="Note 5 2 2 4 6" xfId="60709"/>
    <cellStyle name="Note 5 2 2 4 6 2" xfId="60710"/>
    <cellStyle name="Note 5 2 2 4 6 3" xfId="60711"/>
    <cellStyle name="Note 5 2 2 4 7" xfId="60712"/>
    <cellStyle name="Note 5 2 2 4 7 2" xfId="60713"/>
    <cellStyle name="Note 5 2 2 4 8" xfId="60714"/>
    <cellStyle name="Note 5 2 2 4 9" xfId="60715"/>
    <cellStyle name="Note 5 2 2 5" xfId="60716"/>
    <cellStyle name="Note 5 2 2 5 2" xfId="60717"/>
    <cellStyle name="Note 5 2 2 5 2 2" xfId="60718"/>
    <cellStyle name="Note 5 2 2 5 2 2 2" xfId="60719"/>
    <cellStyle name="Note 5 2 2 5 2 2 3" xfId="60720"/>
    <cellStyle name="Note 5 2 2 5 2 3" xfId="60721"/>
    <cellStyle name="Note 5 2 2 5 2 3 2" xfId="60722"/>
    <cellStyle name="Note 5 2 2 5 2 3 3" xfId="60723"/>
    <cellStyle name="Note 5 2 2 5 2 4" xfId="60724"/>
    <cellStyle name="Note 5 2 2 5 2 4 2" xfId="60725"/>
    <cellStyle name="Note 5 2 2 5 2 5" xfId="60726"/>
    <cellStyle name="Note 5 2 2 5 2 6" xfId="60727"/>
    <cellStyle name="Note 5 2 2 5 3" xfId="60728"/>
    <cellStyle name="Note 5 2 2 5 3 2" xfId="60729"/>
    <cellStyle name="Note 5 2 2 5 3 2 2" xfId="60730"/>
    <cellStyle name="Note 5 2 2 5 3 2 3" xfId="60731"/>
    <cellStyle name="Note 5 2 2 5 3 3" xfId="60732"/>
    <cellStyle name="Note 5 2 2 5 3 3 2" xfId="60733"/>
    <cellStyle name="Note 5 2 2 5 3 3 3" xfId="60734"/>
    <cellStyle name="Note 5 2 2 5 3 4" xfId="60735"/>
    <cellStyle name="Note 5 2 2 5 3 4 2" xfId="60736"/>
    <cellStyle name="Note 5 2 2 5 3 5" xfId="60737"/>
    <cellStyle name="Note 5 2 2 5 3 6" xfId="60738"/>
    <cellStyle name="Note 5 2 2 5 4" xfId="60739"/>
    <cellStyle name="Note 5 2 2 5 4 2" xfId="60740"/>
    <cellStyle name="Note 5 2 2 5 4 2 2" xfId="60741"/>
    <cellStyle name="Note 5 2 2 5 4 2 3" xfId="60742"/>
    <cellStyle name="Note 5 2 2 5 4 3" xfId="60743"/>
    <cellStyle name="Note 5 2 2 5 4 3 2" xfId="60744"/>
    <cellStyle name="Note 5 2 2 5 4 4" xfId="60745"/>
    <cellStyle name="Note 5 2 2 5 4 5" xfId="60746"/>
    <cellStyle name="Note 5 2 2 5 5" xfId="60747"/>
    <cellStyle name="Note 5 2 2 5 5 2" xfId="60748"/>
    <cellStyle name="Note 5 2 2 5 5 3" xfId="60749"/>
    <cellStyle name="Note 5 2 2 5 6" xfId="60750"/>
    <cellStyle name="Note 5 2 2 5 6 2" xfId="60751"/>
    <cellStyle name="Note 5 2 2 5 6 3" xfId="60752"/>
    <cellStyle name="Note 5 2 2 5 7" xfId="60753"/>
    <cellStyle name="Note 5 2 2 5 7 2" xfId="60754"/>
    <cellStyle name="Note 5 2 2 5 8" xfId="60755"/>
    <cellStyle name="Note 5 2 2 5 9" xfId="60756"/>
    <cellStyle name="Note 5 2 2 6" xfId="60757"/>
    <cellStyle name="Note 5 2 2 6 2" xfId="60758"/>
    <cellStyle name="Note 5 2 2 6 2 2" xfId="60759"/>
    <cellStyle name="Note 5 2 2 6 2 3" xfId="60760"/>
    <cellStyle name="Note 5 2 2 6 3" xfId="60761"/>
    <cellStyle name="Note 5 2 2 6 3 2" xfId="60762"/>
    <cellStyle name="Note 5 2 2 6 3 3" xfId="60763"/>
    <cellStyle name="Note 5 2 2 6 4" xfId="60764"/>
    <cellStyle name="Note 5 2 2 6 4 2" xfId="60765"/>
    <cellStyle name="Note 5 2 2 6 5" xfId="60766"/>
    <cellStyle name="Note 5 2 2 6 6" xfId="60767"/>
    <cellStyle name="Note 5 2 2 7" xfId="60768"/>
    <cellStyle name="Note 5 2 2 7 2" xfId="60769"/>
    <cellStyle name="Note 5 2 2 7 2 2" xfId="60770"/>
    <cellStyle name="Note 5 2 2 7 2 3" xfId="60771"/>
    <cellStyle name="Note 5 2 2 7 3" xfId="60772"/>
    <cellStyle name="Note 5 2 2 7 3 2" xfId="60773"/>
    <cellStyle name="Note 5 2 2 7 3 3" xfId="60774"/>
    <cellStyle name="Note 5 2 2 7 4" xfId="60775"/>
    <cellStyle name="Note 5 2 2 7 4 2" xfId="60776"/>
    <cellStyle name="Note 5 2 2 7 5" xfId="60777"/>
    <cellStyle name="Note 5 2 2 7 6" xfId="60778"/>
    <cellStyle name="Note 5 2 2 8" xfId="60779"/>
    <cellStyle name="Note 5 2 2 8 2" xfId="60780"/>
    <cellStyle name="Note 5 2 2 8 2 2" xfId="60781"/>
    <cellStyle name="Note 5 2 2 8 2 3" xfId="60782"/>
    <cellStyle name="Note 5 2 2 8 3" xfId="60783"/>
    <cellStyle name="Note 5 2 2 8 3 2" xfId="60784"/>
    <cellStyle name="Note 5 2 2 8 4" xfId="60785"/>
    <cellStyle name="Note 5 2 2 8 5" xfId="60786"/>
    <cellStyle name="Note 5 2 2 9" xfId="60787"/>
    <cellStyle name="Note 5 2 2 9 2" xfId="60788"/>
    <cellStyle name="Note 5 2 2 9 3" xfId="60789"/>
    <cellStyle name="Note 5 2 3" xfId="6600"/>
    <cellStyle name="Note 5 2 3 10" xfId="60790"/>
    <cellStyle name="Note 5 2 3 10 2" xfId="60791"/>
    <cellStyle name="Note 5 2 3 11" xfId="60792"/>
    <cellStyle name="Note 5 2 3 12" xfId="60793"/>
    <cellStyle name="Note 5 2 3 2" xfId="6601"/>
    <cellStyle name="Note 5 2 3 2 10" xfId="60794"/>
    <cellStyle name="Note 5 2 3 2 2" xfId="60795"/>
    <cellStyle name="Note 5 2 3 2 2 2" xfId="60796"/>
    <cellStyle name="Note 5 2 3 2 2 2 2" xfId="60797"/>
    <cellStyle name="Note 5 2 3 2 2 2 2 2" xfId="60798"/>
    <cellStyle name="Note 5 2 3 2 2 2 2 3" xfId="60799"/>
    <cellStyle name="Note 5 2 3 2 2 2 3" xfId="60800"/>
    <cellStyle name="Note 5 2 3 2 2 2 3 2" xfId="60801"/>
    <cellStyle name="Note 5 2 3 2 2 2 3 3" xfId="60802"/>
    <cellStyle name="Note 5 2 3 2 2 2 4" xfId="60803"/>
    <cellStyle name="Note 5 2 3 2 2 2 4 2" xfId="60804"/>
    <cellStyle name="Note 5 2 3 2 2 2 5" xfId="60805"/>
    <cellStyle name="Note 5 2 3 2 2 2 6" xfId="60806"/>
    <cellStyle name="Note 5 2 3 2 2 3" xfId="60807"/>
    <cellStyle name="Note 5 2 3 2 2 3 2" xfId="60808"/>
    <cellStyle name="Note 5 2 3 2 2 3 2 2" xfId="60809"/>
    <cellStyle name="Note 5 2 3 2 2 3 2 3" xfId="60810"/>
    <cellStyle name="Note 5 2 3 2 2 3 3" xfId="60811"/>
    <cellStyle name="Note 5 2 3 2 2 3 3 2" xfId="60812"/>
    <cellStyle name="Note 5 2 3 2 2 3 3 3" xfId="60813"/>
    <cellStyle name="Note 5 2 3 2 2 3 4" xfId="60814"/>
    <cellStyle name="Note 5 2 3 2 2 3 4 2" xfId="60815"/>
    <cellStyle name="Note 5 2 3 2 2 3 5" xfId="60816"/>
    <cellStyle name="Note 5 2 3 2 2 3 6" xfId="60817"/>
    <cellStyle name="Note 5 2 3 2 2 4" xfId="60818"/>
    <cellStyle name="Note 5 2 3 2 2 4 2" xfId="60819"/>
    <cellStyle name="Note 5 2 3 2 2 4 2 2" xfId="60820"/>
    <cellStyle name="Note 5 2 3 2 2 4 2 3" xfId="60821"/>
    <cellStyle name="Note 5 2 3 2 2 4 3" xfId="60822"/>
    <cellStyle name="Note 5 2 3 2 2 4 3 2" xfId="60823"/>
    <cellStyle name="Note 5 2 3 2 2 4 4" xfId="60824"/>
    <cellStyle name="Note 5 2 3 2 2 4 5" xfId="60825"/>
    <cellStyle name="Note 5 2 3 2 2 5" xfId="60826"/>
    <cellStyle name="Note 5 2 3 2 2 5 2" xfId="60827"/>
    <cellStyle name="Note 5 2 3 2 2 5 3" xfId="60828"/>
    <cellStyle name="Note 5 2 3 2 2 6" xfId="60829"/>
    <cellStyle name="Note 5 2 3 2 2 6 2" xfId="60830"/>
    <cellStyle name="Note 5 2 3 2 2 6 3" xfId="60831"/>
    <cellStyle name="Note 5 2 3 2 2 7" xfId="60832"/>
    <cellStyle name="Note 5 2 3 2 2 7 2" xfId="60833"/>
    <cellStyle name="Note 5 2 3 2 2 8" xfId="60834"/>
    <cellStyle name="Note 5 2 3 2 2 9" xfId="60835"/>
    <cellStyle name="Note 5 2 3 2 3" xfId="60836"/>
    <cellStyle name="Note 5 2 3 2 3 2" xfId="60837"/>
    <cellStyle name="Note 5 2 3 2 3 2 2" xfId="60838"/>
    <cellStyle name="Note 5 2 3 2 3 2 3" xfId="60839"/>
    <cellStyle name="Note 5 2 3 2 3 3" xfId="60840"/>
    <cellStyle name="Note 5 2 3 2 3 3 2" xfId="60841"/>
    <cellStyle name="Note 5 2 3 2 3 3 3" xfId="60842"/>
    <cellStyle name="Note 5 2 3 2 3 4" xfId="60843"/>
    <cellStyle name="Note 5 2 3 2 3 4 2" xfId="60844"/>
    <cellStyle name="Note 5 2 3 2 3 5" xfId="60845"/>
    <cellStyle name="Note 5 2 3 2 3 6" xfId="60846"/>
    <cellStyle name="Note 5 2 3 2 4" xfId="60847"/>
    <cellStyle name="Note 5 2 3 2 4 2" xfId="60848"/>
    <cellStyle name="Note 5 2 3 2 4 2 2" xfId="60849"/>
    <cellStyle name="Note 5 2 3 2 4 2 3" xfId="60850"/>
    <cellStyle name="Note 5 2 3 2 4 3" xfId="60851"/>
    <cellStyle name="Note 5 2 3 2 4 3 2" xfId="60852"/>
    <cellStyle name="Note 5 2 3 2 4 3 3" xfId="60853"/>
    <cellStyle name="Note 5 2 3 2 4 4" xfId="60854"/>
    <cellStyle name="Note 5 2 3 2 4 4 2" xfId="60855"/>
    <cellStyle name="Note 5 2 3 2 4 5" xfId="60856"/>
    <cellStyle name="Note 5 2 3 2 4 6" xfId="60857"/>
    <cellStyle name="Note 5 2 3 2 5" xfId="60858"/>
    <cellStyle name="Note 5 2 3 2 5 2" xfId="60859"/>
    <cellStyle name="Note 5 2 3 2 5 2 2" xfId="60860"/>
    <cellStyle name="Note 5 2 3 2 5 2 3" xfId="60861"/>
    <cellStyle name="Note 5 2 3 2 5 3" xfId="60862"/>
    <cellStyle name="Note 5 2 3 2 5 3 2" xfId="60863"/>
    <cellStyle name="Note 5 2 3 2 5 4" xfId="60864"/>
    <cellStyle name="Note 5 2 3 2 5 5" xfId="60865"/>
    <cellStyle name="Note 5 2 3 2 6" xfId="60866"/>
    <cellStyle name="Note 5 2 3 2 6 2" xfId="60867"/>
    <cellStyle name="Note 5 2 3 2 6 3" xfId="60868"/>
    <cellStyle name="Note 5 2 3 2 7" xfId="60869"/>
    <cellStyle name="Note 5 2 3 2 7 2" xfId="60870"/>
    <cellStyle name="Note 5 2 3 2 7 3" xfId="60871"/>
    <cellStyle name="Note 5 2 3 2 8" xfId="60872"/>
    <cellStyle name="Note 5 2 3 2 8 2" xfId="60873"/>
    <cellStyle name="Note 5 2 3 2 9" xfId="60874"/>
    <cellStyle name="Note 5 2 3 3" xfId="14668"/>
    <cellStyle name="Note 5 2 3 3 2" xfId="60875"/>
    <cellStyle name="Note 5 2 3 3 2 2" xfId="60876"/>
    <cellStyle name="Note 5 2 3 3 2 2 2" xfId="60877"/>
    <cellStyle name="Note 5 2 3 3 2 2 3" xfId="60878"/>
    <cellStyle name="Note 5 2 3 3 2 3" xfId="60879"/>
    <cellStyle name="Note 5 2 3 3 2 3 2" xfId="60880"/>
    <cellStyle name="Note 5 2 3 3 2 3 3" xfId="60881"/>
    <cellStyle name="Note 5 2 3 3 2 4" xfId="60882"/>
    <cellStyle name="Note 5 2 3 3 2 4 2" xfId="60883"/>
    <cellStyle name="Note 5 2 3 3 2 5" xfId="60884"/>
    <cellStyle name="Note 5 2 3 3 2 6" xfId="60885"/>
    <cellStyle name="Note 5 2 3 3 3" xfId="60886"/>
    <cellStyle name="Note 5 2 3 3 3 2" xfId="60887"/>
    <cellStyle name="Note 5 2 3 3 3 2 2" xfId="60888"/>
    <cellStyle name="Note 5 2 3 3 3 2 3" xfId="60889"/>
    <cellStyle name="Note 5 2 3 3 3 3" xfId="60890"/>
    <cellStyle name="Note 5 2 3 3 3 3 2" xfId="60891"/>
    <cellStyle name="Note 5 2 3 3 3 3 3" xfId="60892"/>
    <cellStyle name="Note 5 2 3 3 3 4" xfId="60893"/>
    <cellStyle name="Note 5 2 3 3 3 4 2" xfId="60894"/>
    <cellStyle name="Note 5 2 3 3 3 5" xfId="60895"/>
    <cellStyle name="Note 5 2 3 3 3 6" xfId="60896"/>
    <cellStyle name="Note 5 2 3 3 4" xfId="60897"/>
    <cellStyle name="Note 5 2 3 3 4 2" xfId="60898"/>
    <cellStyle name="Note 5 2 3 3 4 2 2" xfId="60899"/>
    <cellStyle name="Note 5 2 3 3 4 2 3" xfId="60900"/>
    <cellStyle name="Note 5 2 3 3 4 3" xfId="60901"/>
    <cellStyle name="Note 5 2 3 3 4 3 2" xfId="60902"/>
    <cellStyle name="Note 5 2 3 3 4 4" xfId="60903"/>
    <cellStyle name="Note 5 2 3 3 4 5" xfId="60904"/>
    <cellStyle name="Note 5 2 3 3 5" xfId="60905"/>
    <cellStyle name="Note 5 2 3 3 5 2" xfId="60906"/>
    <cellStyle name="Note 5 2 3 3 5 3" xfId="60907"/>
    <cellStyle name="Note 5 2 3 3 6" xfId="60908"/>
    <cellStyle name="Note 5 2 3 3 6 2" xfId="60909"/>
    <cellStyle name="Note 5 2 3 3 6 3" xfId="60910"/>
    <cellStyle name="Note 5 2 3 3 7" xfId="60911"/>
    <cellStyle name="Note 5 2 3 3 7 2" xfId="60912"/>
    <cellStyle name="Note 5 2 3 3 8" xfId="60913"/>
    <cellStyle name="Note 5 2 3 3 9" xfId="60914"/>
    <cellStyle name="Note 5 2 3 4" xfId="60915"/>
    <cellStyle name="Note 5 2 3 4 2" xfId="60916"/>
    <cellStyle name="Note 5 2 3 4 2 2" xfId="60917"/>
    <cellStyle name="Note 5 2 3 4 2 2 2" xfId="60918"/>
    <cellStyle name="Note 5 2 3 4 2 2 3" xfId="60919"/>
    <cellStyle name="Note 5 2 3 4 2 3" xfId="60920"/>
    <cellStyle name="Note 5 2 3 4 2 3 2" xfId="60921"/>
    <cellStyle name="Note 5 2 3 4 2 3 3" xfId="60922"/>
    <cellStyle name="Note 5 2 3 4 2 4" xfId="60923"/>
    <cellStyle name="Note 5 2 3 4 2 4 2" xfId="60924"/>
    <cellStyle name="Note 5 2 3 4 2 5" xfId="60925"/>
    <cellStyle name="Note 5 2 3 4 2 6" xfId="60926"/>
    <cellStyle name="Note 5 2 3 4 3" xfId="60927"/>
    <cellStyle name="Note 5 2 3 4 3 2" xfId="60928"/>
    <cellStyle name="Note 5 2 3 4 3 2 2" xfId="60929"/>
    <cellStyle name="Note 5 2 3 4 3 2 3" xfId="60930"/>
    <cellStyle name="Note 5 2 3 4 3 3" xfId="60931"/>
    <cellStyle name="Note 5 2 3 4 3 3 2" xfId="60932"/>
    <cellStyle name="Note 5 2 3 4 3 3 3" xfId="60933"/>
    <cellStyle name="Note 5 2 3 4 3 4" xfId="60934"/>
    <cellStyle name="Note 5 2 3 4 3 4 2" xfId="60935"/>
    <cellStyle name="Note 5 2 3 4 3 5" xfId="60936"/>
    <cellStyle name="Note 5 2 3 4 3 6" xfId="60937"/>
    <cellStyle name="Note 5 2 3 4 4" xfId="60938"/>
    <cellStyle name="Note 5 2 3 4 4 2" xfId="60939"/>
    <cellStyle name="Note 5 2 3 4 4 2 2" xfId="60940"/>
    <cellStyle name="Note 5 2 3 4 4 2 3" xfId="60941"/>
    <cellStyle name="Note 5 2 3 4 4 3" xfId="60942"/>
    <cellStyle name="Note 5 2 3 4 4 3 2" xfId="60943"/>
    <cellStyle name="Note 5 2 3 4 4 4" xfId="60944"/>
    <cellStyle name="Note 5 2 3 4 4 5" xfId="60945"/>
    <cellStyle name="Note 5 2 3 4 5" xfId="60946"/>
    <cellStyle name="Note 5 2 3 4 5 2" xfId="60947"/>
    <cellStyle name="Note 5 2 3 4 5 3" xfId="60948"/>
    <cellStyle name="Note 5 2 3 4 6" xfId="60949"/>
    <cellStyle name="Note 5 2 3 4 6 2" xfId="60950"/>
    <cellStyle name="Note 5 2 3 4 6 3" xfId="60951"/>
    <cellStyle name="Note 5 2 3 4 7" xfId="60952"/>
    <cellStyle name="Note 5 2 3 4 7 2" xfId="60953"/>
    <cellStyle name="Note 5 2 3 4 8" xfId="60954"/>
    <cellStyle name="Note 5 2 3 4 9" xfId="60955"/>
    <cellStyle name="Note 5 2 3 5" xfId="60956"/>
    <cellStyle name="Note 5 2 3 5 2" xfId="60957"/>
    <cellStyle name="Note 5 2 3 5 2 2" xfId="60958"/>
    <cellStyle name="Note 5 2 3 5 2 3" xfId="60959"/>
    <cellStyle name="Note 5 2 3 5 3" xfId="60960"/>
    <cellStyle name="Note 5 2 3 5 3 2" xfId="60961"/>
    <cellStyle name="Note 5 2 3 5 3 3" xfId="60962"/>
    <cellStyle name="Note 5 2 3 5 4" xfId="60963"/>
    <cellStyle name="Note 5 2 3 5 4 2" xfId="60964"/>
    <cellStyle name="Note 5 2 3 5 5" xfId="60965"/>
    <cellStyle name="Note 5 2 3 5 6" xfId="60966"/>
    <cellStyle name="Note 5 2 3 6" xfId="60967"/>
    <cellStyle name="Note 5 2 3 6 2" xfId="60968"/>
    <cellStyle name="Note 5 2 3 6 2 2" xfId="60969"/>
    <cellStyle name="Note 5 2 3 6 2 3" xfId="60970"/>
    <cellStyle name="Note 5 2 3 6 3" xfId="60971"/>
    <cellStyle name="Note 5 2 3 6 3 2" xfId="60972"/>
    <cellStyle name="Note 5 2 3 6 3 3" xfId="60973"/>
    <cellStyle name="Note 5 2 3 6 4" xfId="60974"/>
    <cellStyle name="Note 5 2 3 6 4 2" xfId="60975"/>
    <cellStyle name="Note 5 2 3 6 5" xfId="60976"/>
    <cellStyle name="Note 5 2 3 6 6" xfId="60977"/>
    <cellStyle name="Note 5 2 3 7" xfId="60978"/>
    <cellStyle name="Note 5 2 3 7 2" xfId="60979"/>
    <cellStyle name="Note 5 2 3 7 2 2" xfId="60980"/>
    <cellStyle name="Note 5 2 3 7 2 3" xfId="60981"/>
    <cellStyle name="Note 5 2 3 7 3" xfId="60982"/>
    <cellStyle name="Note 5 2 3 7 3 2" xfId="60983"/>
    <cellStyle name="Note 5 2 3 7 4" xfId="60984"/>
    <cellStyle name="Note 5 2 3 7 5" xfId="60985"/>
    <cellStyle name="Note 5 2 3 8" xfId="60986"/>
    <cellStyle name="Note 5 2 3 8 2" xfId="60987"/>
    <cellStyle name="Note 5 2 3 8 3" xfId="60988"/>
    <cellStyle name="Note 5 2 3 9" xfId="60989"/>
    <cellStyle name="Note 5 2 3 9 2" xfId="60990"/>
    <cellStyle name="Note 5 2 3 9 3" xfId="60991"/>
    <cellStyle name="Note 5 2 4" xfId="6602"/>
    <cellStyle name="Note 5 2 4 10" xfId="60992"/>
    <cellStyle name="Note 5 2 4 2" xfId="11901"/>
    <cellStyle name="Note 5 2 4 2 2" xfId="60993"/>
    <cellStyle name="Note 5 2 4 2 2 2" xfId="60994"/>
    <cellStyle name="Note 5 2 4 2 2 2 2" xfId="60995"/>
    <cellStyle name="Note 5 2 4 2 2 2 3" xfId="60996"/>
    <cellStyle name="Note 5 2 4 2 2 3" xfId="60997"/>
    <cellStyle name="Note 5 2 4 2 2 3 2" xfId="60998"/>
    <cellStyle name="Note 5 2 4 2 2 3 3" xfId="60999"/>
    <cellStyle name="Note 5 2 4 2 2 4" xfId="61000"/>
    <cellStyle name="Note 5 2 4 2 2 4 2" xfId="61001"/>
    <cellStyle name="Note 5 2 4 2 2 5" xfId="61002"/>
    <cellStyle name="Note 5 2 4 2 2 6" xfId="61003"/>
    <cellStyle name="Note 5 2 4 2 3" xfId="61004"/>
    <cellStyle name="Note 5 2 4 2 3 2" xfId="61005"/>
    <cellStyle name="Note 5 2 4 2 3 2 2" xfId="61006"/>
    <cellStyle name="Note 5 2 4 2 3 2 3" xfId="61007"/>
    <cellStyle name="Note 5 2 4 2 3 3" xfId="61008"/>
    <cellStyle name="Note 5 2 4 2 3 3 2" xfId="61009"/>
    <cellStyle name="Note 5 2 4 2 3 3 3" xfId="61010"/>
    <cellStyle name="Note 5 2 4 2 3 4" xfId="61011"/>
    <cellStyle name="Note 5 2 4 2 3 4 2" xfId="61012"/>
    <cellStyle name="Note 5 2 4 2 3 5" xfId="61013"/>
    <cellStyle name="Note 5 2 4 2 3 6" xfId="61014"/>
    <cellStyle name="Note 5 2 4 2 4" xfId="61015"/>
    <cellStyle name="Note 5 2 4 2 4 2" xfId="61016"/>
    <cellStyle name="Note 5 2 4 2 4 2 2" xfId="61017"/>
    <cellStyle name="Note 5 2 4 2 4 2 3" xfId="61018"/>
    <cellStyle name="Note 5 2 4 2 4 3" xfId="61019"/>
    <cellStyle name="Note 5 2 4 2 4 3 2" xfId="61020"/>
    <cellStyle name="Note 5 2 4 2 4 4" xfId="61021"/>
    <cellStyle name="Note 5 2 4 2 4 5" xfId="61022"/>
    <cellStyle name="Note 5 2 4 2 5" xfId="61023"/>
    <cellStyle name="Note 5 2 4 2 5 2" xfId="61024"/>
    <cellStyle name="Note 5 2 4 2 5 3" xfId="61025"/>
    <cellStyle name="Note 5 2 4 2 6" xfId="61026"/>
    <cellStyle name="Note 5 2 4 2 6 2" xfId="61027"/>
    <cellStyle name="Note 5 2 4 2 6 3" xfId="61028"/>
    <cellStyle name="Note 5 2 4 2 7" xfId="61029"/>
    <cellStyle name="Note 5 2 4 2 7 2" xfId="61030"/>
    <cellStyle name="Note 5 2 4 2 8" xfId="61031"/>
    <cellStyle name="Note 5 2 4 2 9" xfId="61032"/>
    <cellStyle name="Note 5 2 4 3" xfId="61033"/>
    <cellStyle name="Note 5 2 4 3 2" xfId="61034"/>
    <cellStyle name="Note 5 2 4 3 2 2" xfId="61035"/>
    <cellStyle name="Note 5 2 4 3 2 3" xfId="61036"/>
    <cellStyle name="Note 5 2 4 3 3" xfId="61037"/>
    <cellStyle name="Note 5 2 4 3 3 2" xfId="61038"/>
    <cellStyle name="Note 5 2 4 3 3 3" xfId="61039"/>
    <cellStyle name="Note 5 2 4 3 4" xfId="61040"/>
    <cellStyle name="Note 5 2 4 3 4 2" xfId="61041"/>
    <cellStyle name="Note 5 2 4 3 5" xfId="61042"/>
    <cellStyle name="Note 5 2 4 3 6" xfId="61043"/>
    <cellStyle name="Note 5 2 4 4" xfId="61044"/>
    <cellStyle name="Note 5 2 4 4 2" xfId="61045"/>
    <cellStyle name="Note 5 2 4 4 2 2" xfId="61046"/>
    <cellStyle name="Note 5 2 4 4 2 3" xfId="61047"/>
    <cellStyle name="Note 5 2 4 4 3" xfId="61048"/>
    <cellStyle name="Note 5 2 4 4 3 2" xfId="61049"/>
    <cellStyle name="Note 5 2 4 4 3 3" xfId="61050"/>
    <cellStyle name="Note 5 2 4 4 4" xfId="61051"/>
    <cellStyle name="Note 5 2 4 4 4 2" xfId="61052"/>
    <cellStyle name="Note 5 2 4 4 5" xfId="61053"/>
    <cellStyle name="Note 5 2 4 4 6" xfId="61054"/>
    <cellStyle name="Note 5 2 4 5" xfId="61055"/>
    <cellStyle name="Note 5 2 4 5 2" xfId="61056"/>
    <cellStyle name="Note 5 2 4 5 2 2" xfId="61057"/>
    <cellStyle name="Note 5 2 4 5 2 3" xfId="61058"/>
    <cellStyle name="Note 5 2 4 5 3" xfId="61059"/>
    <cellStyle name="Note 5 2 4 5 3 2" xfId="61060"/>
    <cellStyle name="Note 5 2 4 5 4" xfId="61061"/>
    <cellStyle name="Note 5 2 4 5 5" xfId="61062"/>
    <cellStyle name="Note 5 2 4 6" xfId="61063"/>
    <cellStyle name="Note 5 2 4 6 2" xfId="61064"/>
    <cellStyle name="Note 5 2 4 6 3" xfId="61065"/>
    <cellStyle name="Note 5 2 4 7" xfId="61066"/>
    <cellStyle name="Note 5 2 4 7 2" xfId="61067"/>
    <cellStyle name="Note 5 2 4 7 3" xfId="61068"/>
    <cellStyle name="Note 5 2 4 8" xfId="61069"/>
    <cellStyle name="Note 5 2 4 8 2" xfId="61070"/>
    <cellStyle name="Note 5 2 4 9" xfId="61071"/>
    <cellStyle name="Note 5 2 5" xfId="6603"/>
    <cellStyle name="Note 5 2 5 2" xfId="11902"/>
    <cellStyle name="Note 5 2 5 2 2" xfId="61072"/>
    <cellStyle name="Note 5 2 5 2 2 2" xfId="61073"/>
    <cellStyle name="Note 5 2 5 2 2 3" xfId="61074"/>
    <cellStyle name="Note 5 2 5 2 3" xfId="61075"/>
    <cellStyle name="Note 5 2 5 2 3 2" xfId="61076"/>
    <cellStyle name="Note 5 2 5 2 3 3" xfId="61077"/>
    <cellStyle name="Note 5 2 5 2 4" xfId="61078"/>
    <cellStyle name="Note 5 2 5 2 4 2" xfId="61079"/>
    <cellStyle name="Note 5 2 5 2 5" xfId="61080"/>
    <cellStyle name="Note 5 2 5 2 6" xfId="61081"/>
    <cellStyle name="Note 5 2 5 3" xfId="61082"/>
    <cellStyle name="Note 5 2 5 3 2" xfId="61083"/>
    <cellStyle name="Note 5 2 5 3 2 2" xfId="61084"/>
    <cellStyle name="Note 5 2 5 3 2 3" xfId="61085"/>
    <cellStyle name="Note 5 2 5 3 3" xfId="61086"/>
    <cellStyle name="Note 5 2 5 3 3 2" xfId="61087"/>
    <cellStyle name="Note 5 2 5 3 3 3" xfId="61088"/>
    <cellStyle name="Note 5 2 5 3 4" xfId="61089"/>
    <cellStyle name="Note 5 2 5 3 4 2" xfId="61090"/>
    <cellStyle name="Note 5 2 5 3 5" xfId="61091"/>
    <cellStyle name="Note 5 2 5 3 6" xfId="61092"/>
    <cellStyle name="Note 5 2 5 4" xfId="61093"/>
    <cellStyle name="Note 5 2 5 4 2" xfId="61094"/>
    <cellStyle name="Note 5 2 5 4 2 2" xfId="61095"/>
    <cellStyle name="Note 5 2 5 4 2 3" xfId="61096"/>
    <cellStyle name="Note 5 2 5 4 3" xfId="61097"/>
    <cellStyle name="Note 5 2 5 4 3 2" xfId="61098"/>
    <cellStyle name="Note 5 2 5 4 4" xfId="61099"/>
    <cellStyle name="Note 5 2 5 4 5" xfId="61100"/>
    <cellStyle name="Note 5 2 5 5" xfId="61101"/>
    <cellStyle name="Note 5 2 5 5 2" xfId="61102"/>
    <cellStyle name="Note 5 2 5 5 3" xfId="61103"/>
    <cellStyle name="Note 5 2 5 6" xfId="61104"/>
    <cellStyle name="Note 5 2 5 6 2" xfId="61105"/>
    <cellStyle name="Note 5 2 5 6 3" xfId="61106"/>
    <cellStyle name="Note 5 2 5 7" xfId="61107"/>
    <cellStyle name="Note 5 2 5 7 2" xfId="61108"/>
    <cellStyle name="Note 5 2 5 8" xfId="61109"/>
    <cellStyle name="Note 5 2 5 9" xfId="61110"/>
    <cellStyle name="Note 5 2 6" xfId="6604"/>
    <cellStyle name="Note 5 2 6 2" xfId="11903"/>
    <cellStyle name="Note 5 2 6 2 2" xfId="61111"/>
    <cellStyle name="Note 5 2 6 2 2 2" xfId="61112"/>
    <cellStyle name="Note 5 2 6 2 2 3" xfId="61113"/>
    <cellStyle name="Note 5 2 6 2 3" xfId="61114"/>
    <cellStyle name="Note 5 2 6 2 3 2" xfId="61115"/>
    <cellStyle name="Note 5 2 6 2 3 3" xfId="61116"/>
    <cellStyle name="Note 5 2 6 2 4" xfId="61117"/>
    <cellStyle name="Note 5 2 6 2 4 2" xfId="61118"/>
    <cellStyle name="Note 5 2 6 2 5" xfId="61119"/>
    <cellStyle name="Note 5 2 6 2 6" xfId="61120"/>
    <cellStyle name="Note 5 2 6 3" xfId="61121"/>
    <cellStyle name="Note 5 2 6 3 2" xfId="61122"/>
    <cellStyle name="Note 5 2 6 3 2 2" xfId="61123"/>
    <cellStyle name="Note 5 2 6 3 2 3" xfId="61124"/>
    <cellStyle name="Note 5 2 6 3 3" xfId="61125"/>
    <cellStyle name="Note 5 2 6 3 3 2" xfId="61126"/>
    <cellStyle name="Note 5 2 6 3 3 3" xfId="61127"/>
    <cellStyle name="Note 5 2 6 3 4" xfId="61128"/>
    <cellStyle name="Note 5 2 6 3 4 2" xfId="61129"/>
    <cellStyle name="Note 5 2 6 3 5" xfId="61130"/>
    <cellStyle name="Note 5 2 6 3 6" xfId="61131"/>
    <cellStyle name="Note 5 2 6 4" xfId="61132"/>
    <cellStyle name="Note 5 2 6 4 2" xfId="61133"/>
    <cellStyle name="Note 5 2 6 4 2 2" xfId="61134"/>
    <cellStyle name="Note 5 2 6 4 2 3" xfId="61135"/>
    <cellStyle name="Note 5 2 6 4 3" xfId="61136"/>
    <cellStyle name="Note 5 2 6 4 3 2" xfId="61137"/>
    <cellStyle name="Note 5 2 6 4 4" xfId="61138"/>
    <cellStyle name="Note 5 2 6 4 5" xfId="61139"/>
    <cellStyle name="Note 5 2 6 5" xfId="61140"/>
    <cellStyle name="Note 5 2 6 5 2" xfId="61141"/>
    <cellStyle name="Note 5 2 6 5 3" xfId="61142"/>
    <cellStyle name="Note 5 2 6 6" xfId="61143"/>
    <cellStyle name="Note 5 2 6 6 2" xfId="61144"/>
    <cellStyle name="Note 5 2 6 6 3" xfId="61145"/>
    <cellStyle name="Note 5 2 6 7" xfId="61146"/>
    <cellStyle name="Note 5 2 6 7 2" xfId="61147"/>
    <cellStyle name="Note 5 2 6 8" xfId="61148"/>
    <cellStyle name="Note 5 2 6 9" xfId="61149"/>
    <cellStyle name="Note 5 2 7" xfId="6605"/>
    <cellStyle name="Note 5 2 7 2" xfId="11904"/>
    <cellStyle name="Note 5 2 7 2 2" xfId="61150"/>
    <cellStyle name="Note 5 2 7 2 3" xfId="61151"/>
    <cellStyle name="Note 5 2 7 3" xfId="61152"/>
    <cellStyle name="Note 5 2 7 3 2" xfId="61153"/>
    <cellStyle name="Note 5 2 7 3 3" xfId="61154"/>
    <cellStyle name="Note 5 2 7 4" xfId="61155"/>
    <cellStyle name="Note 5 2 7 4 2" xfId="61156"/>
    <cellStyle name="Note 5 2 7 5" xfId="61157"/>
    <cellStyle name="Note 5 2 7 6" xfId="61158"/>
    <cellStyle name="Note 5 2 8" xfId="6606"/>
    <cellStyle name="Note 5 2 8 2" xfId="11905"/>
    <cellStyle name="Note 5 2 8 2 2" xfId="61159"/>
    <cellStyle name="Note 5 2 8 2 3" xfId="61160"/>
    <cellStyle name="Note 5 2 8 3" xfId="61161"/>
    <cellStyle name="Note 5 2 8 3 2" xfId="61162"/>
    <cellStyle name="Note 5 2 8 3 3" xfId="61163"/>
    <cellStyle name="Note 5 2 8 4" xfId="61164"/>
    <cellStyle name="Note 5 2 8 4 2" xfId="61165"/>
    <cellStyle name="Note 5 2 8 5" xfId="61166"/>
    <cellStyle name="Note 5 2 8 6" xfId="61167"/>
    <cellStyle name="Note 5 2 9" xfId="6607"/>
    <cellStyle name="Note 5 2 9 2" xfId="11906"/>
    <cellStyle name="Note 5 2 9 2 2" xfId="61168"/>
    <cellStyle name="Note 5 2 9 2 3" xfId="61169"/>
    <cellStyle name="Note 5 2 9 3" xfId="61170"/>
    <cellStyle name="Note 5 2 9 3 2" xfId="61171"/>
    <cellStyle name="Note 5 2 9 4" xfId="61172"/>
    <cellStyle name="Note 5 2 9 5" xfId="61173"/>
    <cellStyle name="Note 5 3" xfId="6608"/>
    <cellStyle name="Note 5 3 10" xfId="61174"/>
    <cellStyle name="Note 5 3 10 2" xfId="61175"/>
    <cellStyle name="Note 5 3 10 3" xfId="61176"/>
    <cellStyle name="Note 5 3 11" xfId="61177"/>
    <cellStyle name="Note 5 3 11 2" xfId="61178"/>
    <cellStyle name="Note 5 3 12" xfId="61179"/>
    <cellStyle name="Note 5 3 13" xfId="61180"/>
    <cellStyle name="Note 5 3 14" xfId="61181"/>
    <cellStyle name="Note 5 3 2" xfId="6609"/>
    <cellStyle name="Note 5 3 2 10" xfId="61182"/>
    <cellStyle name="Note 5 3 2 10 2" xfId="61183"/>
    <cellStyle name="Note 5 3 2 11" xfId="61184"/>
    <cellStyle name="Note 5 3 2 12" xfId="61185"/>
    <cellStyle name="Note 5 3 2 2" xfId="14669"/>
    <cellStyle name="Note 5 3 2 2 10" xfId="61186"/>
    <cellStyle name="Note 5 3 2 2 2" xfId="61187"/>
    <cellStyle name="Note 5 3 2 2 2 2" xfId="61188"/>
    <cellStyle name="Note 5 3 2 2 2 2 2" xfId="61189"/>
    <cellStyle name="Note 5 3 2 2 2 2 2 2" xfId="61190"/>
    <cellStyle name="Note 5 3 2 2 2 2 2 3" xfId="61191"/>
    <cellStyle name="Note 5 3 2 2 2 2 3" xfId="61192"/>
    <cellStyle name="Note 5 3 2 2 2 2 3 2" xfId="61193"/>
    <cellStyle name="Note 5 3 2 2 2 2 3 3" xfId="61194"/>
    <cellStyle name="Note 5 3 2 2 2 2 4" xfId="61195"/>
    <cellStyle name="Note 5 3 2 2 2 2 4 2" xfId="61196"/>
    <cellStyle name="Note 5 3 2 2 2 2 5" xfId="61197"/>
    <cellStyle name="Note 5 3 2 2 2 2 6" xfId="61198"/>
    <cellStyle name="Note 5 3 2 2 2 3" xfId="61199"/>
    <cellStyle name="Note 5 3 2 2 2 3 2" xfId="61200"/>
    <cellStyle name="Note 5 3 2 2 2 3 2 2" xfId="61201"/>
    <cellStyle name="Note 5 3 2 2 2 3 2 3" xfId="61202"/>
    <cellStyle name="Note 5 3 2 2 2 3 3" xfId="61203"/>
    <cellStyle name="Note 5 3 2 2 2 3 3 2" xfId="61204"/>
    <cellStyle name="Note 5 3 2 2 2 3 3 3" xfId="61205"/>
    <cellStyle name="Note 5 3 2 2 2 3 4" xfId="61206"/>
    <cellStyle name="Note 5 3 2 2 2 3 4 2" xfId="61207"/>
    <cellStyle name="Note 5 3 2 2 2 3 5" xfId="61208"/>
    <cellStyle name="Note 5 3 2 2 2 3 6" xfId="61209"/>
    <cellStyle name="Note 5 3 2 2 2 4" xfId="61210"/>
    <cellStyle name="Note 5 3 2 2 2 4 2" xfId="61211"/>
    <cellStyle name="Note 5 3 2 2 2 4 2 2" xfId="61212"/>
    <cellStyle name="Note 5 3 2 2 2 4 2 3" xfId="61213"/>
    <cellStyle name="Note 5 3 2 2 2 4 3" xfId="61214"/>
    <cellStyle name="Note 5 3 2 2 2 4 3 2" xfId="61215"/>
    <cellStyle name="Note 5 3 2 2 2 4 4" xfId="61216"/>
    <cellStyle name="Note 5 3 2 2 2 4 5" xfId="61217"/>
    <cellStyle name="Note 5 3 2 2 2 5" xfId="61218"/>
    <cellStyle name="Note 5 3 2 2 2 5 2" xfId="61219"/>
    <cellStyle name="Note 5 3 2 2 2 5 3" xfId="61220"/>
    <cellStyle name="Note 5 3 2 2 2 6" xfId="61221"/>
    <cellStyle name="Note 5 3 2 2 2 6 2" xfId="61222"/>
    <cellStyle name="Note 5 3 2 2 2 6 3" xfId="61223"/>
    <cellStyle name="Note 5 3 2 2 2 7" xfId="61224"/>
    <cellStyle name="Note 5 3 2 2 2 7 2" xfId="61225"/>
    <cellStyle name="Note 5 3 2 2 2 8" xfId="61226"/>
    <cellStyle name="Note 5 3 2 2 2 9" xfId="61227"/>
    <cellStyle name="Note 5 3 2 2 3" xfId="61228"/>
    <cellStyle name="Note 5 3 2 2 3 2" xfId="61229"/>
    <cellStyle name="Note 5 3 2 2 3 2 2" xfId="61230"/>
    <cellStyle name="Note 5 3 2 2 3 2 3" xfId="61231"/>
    <cellStyle name="Note 5 3 2 2 3 3" xfId="61232"/>
    <cellStyle name="Note 5 3 2 2 3 3 2" xfId="61233"/>
    <cellStyle name="Note 5 3 2 2 3 3 3" xfId="61234"/>
    <cellStyle name="Note 5 3 2 2 3 4" xfId="61235"/>
    <cellStyle name="Note 5 3 2 2 3 4 2" xfId="61236"/>
    <cellStyle name="Note 5 3 2 2 3 5" xfId="61237"/>
    <cellStyle name="Note 5 3 2 2 3 6" xfId="61238"/>
    <cellStyle name="Note 5 3 2 2 4" xfId="61239"/>
    <cellStyle name="Note 5 3 2 2 4 2" xfId="61240"/>
    <cellStyle name="Note 5 3 2 2 4 2 2" xfId="61241"/>
    <cellStyle name="Note 5 3 2 2 4 2 3" xfId="61242"/>
    <cellStyle name="Note 5 3 2 2 4 3" xfId="61243"/>
    <cellStyle name="Note 5 3 2 2 4 3 2" xfId="61244"/>
    <cellStyle name="Note 5 3 2 2 4 3 3" xfId="61245"/>
    <cellStyle name="Note 5 3 2 2 4 4" xfId="61246"/>
    <cellStyle name="Note 5 3 2 2 4 4 2" xfId="61247"/>
    <cellStyle name="Note 5 3 2 2 4 5" xfId="61248"/>
    <cellStyle name="Note 5 3 2 2 4 6" xfId="61249"/>
    <cellStyle name="Note 5 3 2 2 5" xfId="61250"/>
    <cellStyle name="Note 5 3 2 2 5 2" xfId="61251"/>
    <cellStyle name="Note 5 3 2 2 5 2 2" xfId="61252"/>
    <cellStyle name="Note 5 3 2 2 5 2 3" xfId="61253"/>
    <cellStyle name="Note 5 3 2 2 5 3" xfId="61254"/>
    <cellStyle name="Note 5 3 2 2 5 3 2" xfId="61255"/>
    <cellStyle name="Note 5 3 2 2 5 4" xfId="61256"/>
    <cellStyle name="Note 5 3 2 2 5 5" xfId="61257"/>
    <cellStyle name="Note 5 3 2 2 6" xfId="61258"/>
    <cellStyle name="Note 5 3 2 2 6 2" xfId="61259"/>
    <cellStyle name="Note 5 3 2 2 6 3" xfId="61260"/>
    <cellStyle name="Note 5 3 2 2 7" xfId="61261"/>
    <cellStyle name="Note 5 3 2 2 7 2" xfId="61262"/>
    <cellStyle name="Note 5 3 2 2 7 3" xfId="61263"/>
    <cellStyle name="Note 5 3 2 2 8" xfId="61264"/>
    <cellStyle name="Note 5 3 2 2 8 2" xfId="61265"/>
    <cellStyle name="Note 5 3 2 2 9" xfId="61266"/>
    <cellStyle name="Note 5 3 2 3" xfId="61267"/>
    <cellStyle name="Note 5 3 2 3 2" xfId="61268"/>
    <cellStyle name="Note 5 3 2 3 2 2" xfId="61269"/>
    <cellStyle name="Note 5 3 2 3 2 2 2" xfId="61270"/>
    <cellStyle name="Note 5 3 2 3 2 2 3" xfId="61271"/>
    <cellStyle name="Note 5 3 2 3 2 3" xfId="61272"/>
    <cellStyle name="Note 5 3 2 3 2 3 2" xfId="61273"/>
    <cellStyle name="Note 5 3 2 3 2 3 3" xfId="61274"/>
    <cellStyle name="Note 5 3 2 3 2 4" xfId="61275"/>
    <cellStyle name="Note 5 3 2 3 2 4 2" xfId="61276"/>
    <cellStyle name="Note 5 3 2 3 2 5" xfId="61277"/>
    <cellStyle name="Note 5 3 2 3 2 6" xfId="61278"/>
    <cellStyle name="Note 5 3 2 3 3" xfId="61279"/>
    <cellStyle name="Note 5 3 2 3 3 2" xfId="61280"/>
    <cellStyle name="Note 5 3 2 3 3 2 2" xfId="61281"/>
    <cellStyle name="Note 5 3 2 3 3 2 3" xfId="61282"/>
    <cellStyle name="Note 5 3 2 3 3 3" xfId="61283"/>
    <cellStyle name="Note 5 3 2 3 3 3 2" xfId="61284"/>
    <cellStyle name="Note 5 3 2 3 3 3 3" xfId="61285"/>
    <cellStyle name="Note 5 3 2 3 3 4" xfId="61286"/>
    <cellStyle name="Note 5 3 2 3 3 4 2" xfId="61287"/>
    <cellStyle name="Note 5 3 2 3 3 5" xfId="61288"/>
    <cellStyle name="Note 5 3 2 3 3 6" xfId="61289"/>
    <cellStyle name="Note 5 3 2 3 4" xfId="61290"/>
    <cellStyle name="Note 5 3 2 3 4 2" xfId="61291"/>
    <cellStyle name="Note 5 3 2 3 4 2 2" xfId="61292"/>
    <cellStyle name="Note 5 3 2 3 4 2 3" xfId="61293"/>
    <cellStyle name="Note 5 3 2 3 4 3" xfId="61294"/>
    <cellStyle name="Note 5 3 2 3 4 3 2" xfId="61295"/>
    <cellStyle name="Note 5 3 2 3 4 4" xfId="61296"/>
    <cellStyle name="Note 5 3 2 3 4 5" xfId="61297"/>
    <cellStyle name="Note 5 3 2 3 5" xfId="61298"/>
    <cellStyle name="Note 5 3 2 3 5 2" xfId="61299"/>
    <cellStyle name="Note 5 3 2 3 5 3" xfId="61300"/>
    <cellStyle name="Note 5 3 2 3 6" xfId="61301"/>
    <cellStyle name="Note 5 3 2 3 6 2" xfId="61302"/>
    <cellStyle name="Note 5 3 2 3 6 3" xfId="61303"/>
    <cellStyle name="Note 5 3 2 3 7" xfId="61304"/>
    <cellStyle name="Note 5 3 2 3 7 2" xfId="61305"/>
    <cellStyle name="Note 5 3 2 3 8" xfId="61306"/>
    <cellStyle name="Note 5 3 2 3 9" xfId="61307"/>
    <cellStyle name="Note 5 3 2 4" xfId="61308"/>
    <cellStyle name="Note 5 3 2 4 2" xfId="61309"/>
    <cellStyle name="Note 5 3 2 4 2 2" xfId="61310"/>
    <cellStyle name="Note 5 3 2 4 2 2 2" xfId="61311"/>
    <cellStyle name="Note 5 3 2 4 2 2 3" xfId="61312"/>
    <cellStyle name="Note 5 3 2 4 2 3" xfId="61313"/>
    <cellStyle name="Note 5 3 2 4 2 3 2" xfId="61314"/>
    <cellStyle name="Note 5 3 2 4 2 3 3" xfId="61315"/>
    <cellStyle name="Note 5 3 2 4 2 4" xfId="61316"/>
    <cellStyle name="Note 5 3 2 4 2 4 2" xfId="61317"/>
    <cellStyle name="Note 5 3 2 4 2 5" xfId="61318"/>
    <cellStyle name="Note 5 3 2 4 2 6" xfId="61319"/>
    <cellStyle name="Note 5 3 2 4 3" xfId="61320"/>
    <cellStyle name="Note 5 3 2 4 3 2" xfId="61321"/>
    <cellStyle name="Note 5 3 2 4 3 2 2" xfId="61322"/>
    <cellStyle name="Note 5 3 2 4 3 2 3" xfId="61323"/>
    <cellStyle name="Note 5 3 2 4 3 3" xfId="61324"/>
    <cellStyle name="Note 5 3 2 4 3 3 2" xfId="61325"/>
    <cellStyle name="Note 5 3 2 4 3 3 3" xfId="61326"/>
    <cellStyle name="Note 5 3 2 4 3 4" xfId="61327"/>
    <cellStyle name="Note 5 3 2 4 3 4 2" xfId="61328"/>
    <cellStyle name="Note 5 3 2 4 3 5" xfId="61329"/>
    <cellStyle name="Note 5 3 2 4 3 6" xfId="61330"/>
    <cellStyle name="Note 5 3 2 4 4" xfId="61331"/>
    <cellStyle name="Note 5 3 2 4 4 2" xfId="61332"/>
    <cellStyle name="Note 5 3 2 4 4 2 2" xfId="61333"/>
    <cellStyle name="Note 5 3 2 4 4 2 3" xfId="61334"/>
    <cellStyle name="Note 5 3 2 4 4 3" xfId="61335"/>
    <cellStyle name="Note 5 3 2 4 4 3 2" xfId="61336"/>
    <cellStyle name="Note 5 3 2 4 4 4" xfId="61337"/>
    <cellStyle name="Note 5 3 2 4 4 5" xfId="61338"/>
    <cellStyle name="Note 5 3 2 4 5" xfId="61339"/>
    <cellStyle name="Note 5 3 2 4 5 2" xfId="61340"/>
    <cellStyle name="Note 5 3 2 4 5 3" xfId="61341"/>
    <cellStyle name="Note 5 3 2 4 6" xfId="61342"/>
    <cellStyle name="Note 5 3 2 4 6 2" xfId="61343"/>
    <cellStyle name="Note 5 3 2 4 6 3" xfId="61344"/>
    <cellStyle name="Note 5 3 2 4 7" xfId="61345"/>
    <cellStyle name="Note 5 3 2 4 7 2" xfId="61346"/>
    <cellStyle name="Note 5 3 2 4 8" xfId="61347"/>
    <cellStyle name="Note 5 3 2 4 9" xfId="61348"/>
    <cellStyle name="Note 5 3 2 5" xfId="61349"/>
    <cellStyle name="Note 5 3 2 5 2" xfId="61350"/>
    <cellStyle name="Note 5 3 2 5 2 2" xfId="61351"/>
    <cellStyle name="Note 5 3 2 5 2 3" xfId="61352"/>
    <cellStyle name="Note 5 3 2 5 3" xfId="61353"/>
    <cellStyle name="Note 5 3 2 5 3 2" xfId="61354"/>
    <cellStyle name="Note 5 3 2 5 3 3" xfId="61355"/>
    <cellStyle name="Note 5 3 2 5 4" xfId="61356"/>
    <cellStyle name="Note 5 3 2 5 4 2" xfId="61357"/>
    <cellStyle name="Note 5 3 2 5 5" xfId="61358"/>
    <cellStyle name="Note 5 3 2 5 6" xfId="61359"/>
    <cellStyle name="Note 5 3 2 6" xfId="61360"/>
    <cellStyle name="Note 5 3 2 6 2" xfId="61361"/>
    <cellStyle name="Note 5 3 2 6 2 2" xfId="61362"/>
    <cellStyle name="Note 5 3 2 6 2 3" xfId="61363"/>
    <cellStyle name="Note 5 3 2 6 3" xfId="61364"/>
    <cellStyle name="Note 5 3 2 6 3 2" xfId="61365"/>
    <cellStyle name="Note 5 3 2 6 3 3" xfId="61366"/>
    <cellStyle name="Note 5 3 2 6 4" xfId="61367"/>
    <cellStyle name="Note 5 3 2 6 4 2" xfId="61368"/>
    <cellStyle name="Note 5 3 2 6 5" xfId="61369"/>
    <cellStyle name="Note 5 3 2 6 6" xfId="61370"/>
    <cellStyle name="Note 5 3 2 7" xfId="61371"/>
    <cellStyle name="Note 5 3 2 7 2" xfId="61372"/>
    <cellStyle name="Note 5 3 2 7 2 2" xfId="61373"/>
    <cellStyle name="Note 5 3 2 7 2 3" xfId="61374"/>
    <cellStyle name="Note 5 3 2 7 3" xfId="61375"/>
    <cellStyle name="Note 5 3 2 7 3 2" xfId="61376"/>
    <cellStyle name="Note 5 3 2 7 4" xfId="61377"/>
    <cellStyle name="Note 5 3 2 7 5" xfId="61378"/>
    <cellStyle name="Note 5 3 2 8" xfId="61379"/>
    <cellStyle name="Note 5 3 2 8 2" xfId="61380"/>
    <cellStyle name="Note 5 3 2 8 3" xfId="61381"/>
    <cellStyle name="Note 5 3 2 9" xfId="61382"/>
    <cellStyle name="Note 5 3 2 9 2" xfId="61383"/>
    <cellStyle name="Note 5 3 2 9 3" xfId="61384"/>
    <cellStyle name="Note 5 3 3" xfId="6610"/>
    <cellStyle name="Note 5 3 3 10" xfId="61385"/>
    <cellStyle name="Note 5 3 3 2" xfId="61386"/>
    <cellStyle name="Note 5 3 3 2 2" xfId="61387"/>
    <cellStyle name="Note 5 3 3 2 2 2" xfId="61388"/>
    <cellStyle name="Note 5 3 3 2 2 2 2" xfId="61389"/>
    <cellStyle name="Note 5 3 3 2 2 2 3" xfId="61390"/>
    <cellStyle name="Note 5 3 3 2 2 3" xfId="61391"/>
    <cellStyle name="Note 5 3 3 2 2 3 2" xfId="61392"/>
    <cellStyle name="Note 5 3 3 2 2 3 3" xfId="61393"/>
    <cellStyle name="Note 5 3 3 2 2 4" xfId="61394"/>
    <cellStyle name="Note 5 3 3 2 2 4 2" xfId="61395"/>
    <cellStyle name="Note 5 3 3 2 2 5" xfId="61396"/>
    <cellStyle name="Note 5 3 3 2 2 6" xfId="61397"/>
    <cellStyle name="Note 5 3 3 2 3" xfId="61398"/>
    <cellStyle name="Note 5 3 3 2 3 2" xfId="61399"/>
    <cellStyle name="Note 5 3 3 2 3 2 2" xfId="61400"/>
    <cellStyle name="Note 5 3 3 2 3 2 3" xfId="61401"/>
    <cellStyle name="Note 5 3 3 2 3 3" xfId="61402"/>
    <cellStyle name="Note 5 3 3 2 3 3 2" xfId="61403"/>
    <cellStyle name="Note 5 3 3 2 3 3 3" xfId="61404"/>
    <cellStyle name="Note 5 3 3 2 3 4" xfId="61405"/>
    <cellStyle name="Note 5 3 3 2 3 4 2" xfId="61406"/>
    <cellStyle name="Note 5 3 3 2 3 5" xfId="61407"/>
    <cellStyle name="Note 5 3 3 2 3 6" xfId="61408"/>
    <cellStyle name="Note 5 3 3 2 4" xfId="61409"/>
    <cellStyle name="Note 5 3 3 2 4 2" xfId="61410"/>
    <cellStyle name="Note 5 3 3 2 4 2 2" xfId="61411"/>
    <cellStyle name="Note 5 3 3 2 4 2 3" xfId="61412"/>
    <cellStyle name="Note 5 3 3 2 4 3" xfId="61413"/>
    <cellStyle name="Note 5 3 3 2 4 3 2" xfId="61414"/>
    <cellStyle name="Note 5 3 3 2 4 4" xfId="61415"/>
    <cellStyle name="Note 5 3 3 2 4 5" xfId="61416"/>
    <cellStyle name="Note 5 3 3 2 5" xfId="61417"/>
    <cellStyle name="Note 5 3 3 2 5 2" xfId="61418"/>
    <cellStyle name="Note 5 3 3 2 5 3" xfId="61419"/>
    <cellStyle name="Note 5 3 3 2 6" xfId="61420"/>
    <cellStyle name="Note 5 3 3 2 6 2" xfId="61421"/>
    <cellStyle name="Note 5 3 3 2 6 3" xfId="61422"/>
    <cellStyle name="Note 5 3 3 2 7" xfId="61423"/>
    <cellStyle name="Note 5 3 3 2 7 2" xfId="61424"/>
    <cellStyle name="Note 5 3 3 2 8" xfId="61425"/>
    <cellStyle name="Note 5 3 3 2 9" xfId="61426"/>
    <cellStyle name="Note 5 3 3 3" xfId="61427"/>
    <cellStyle name="Note 5 3 3 3 2" xfId="61428"/>
    <cellStyle name="Note 5 3 3 3 2 2" xfId="61429"/>
    <cellStyle name="Note 5 3 3 3 2 3" xfId="61430"/>
    <cellStyle name="Note 5 3 3 3 3" xfId="61431"/>
    <cellStyle name="Note 5 3 3 3 3 2" xfId="61432"/>
    <cellStyle name="Note 5 3 3 3 3 3" xfId="61433"/>
    <cellStyle name="Note 5 3 3 3 4" xfId="61434"/>
    <cellStyle name="Note 5 3 3 3 4 2" xfId="61435"/>
    <cellStyle name="Note 5 3 3 3 5" xfId="61436"/>
    <cellStyle name="Note 5 3 3 3 6" xfId="61437"/>
    <cellStyle name="Note 5 3 3 4" xfId="61438"/>
    <cellStyle name="Note 5 3 3 4 2" xfId="61439"/>
    <cellStyle name="Note 5 3 3 4 2 2" xfId="61440"/>
    <cellStyle name="Note 5 3 3 4 2 3" xfId="61441"/>
    <cellStyle name="Note 5 3 3 4 3" xfId="61442"/>
    <cellStyle name="Note 5 3 3 4 3 2" xfId="61443"/>
    <cellStyle name="Note 5 3 3 4 3 3" xfId="61444"/>
    <cellStyle name="Note 5 3 3 4 4" xfId="61445"/>
    <cellStyle name="Note 5 3 3 4 4 2" xfId="61446"/>
    <cellStyle name="Note 5 3 3 4 5" xfId="61447"/>
    <cellStyle name="Note 5 3 3 4 6" xfId="61448"/>
    <cellStyle name="Note 5 3 3 5" xfId="61449"/>
    <cellStyle name="Note 5 3 3 5 2" xfId="61450"/>
    <cellStyle name="Note 5 3 3 5 2 2" xfId="61451"/>
    <cellStyle name="Note 5 3 3 5 2 3" xfId="61452"/>
    <cellStyle name="Note 5 3 3 5 3" xfId="61453"/>
    <cellStyle name="Note 5 3 3 5 3 2" xfId="61454"/>
    <cellStyle name="Note 5 3 3 5 4" xfId="61455"/>
    <cellStyle name="Note 5 3 3 5 5" xfId="61456"/>
    <cellStyle name="Note 5 3 3 6" xfId="61457"/>
    <cellStyle name="Note 5 3 3 6 2" xfId="61458"/>
    <cellStyle name="Note 5 3 3 6 3" xfId="61459"/>
    <cellStyle name="Note 5 3 3 7" xfId="61460"/>
    <cellStyle name="Note 5 3 3 7 2" xfId="61461"/>
    <cellStyle name="Note 5 3 3 7 3" xfId="61462"/>
    <cellStyle name="Note 5 3 3 8" xfId="61463"/>
    <cellStyle name="Note 5 3 3 8 2" xfId="61464"/>
    <cellStyle name="Note 5 3 3 9" xfId="61465"/>
    <cellStyle name="Note 5 3 4" xfId="13790"/>
    <cellStyle name="Note 5 3 4 2" xfId="61466"/>
    <cellStyle name="Note 5 3 4 2 2" xfId="61467"/>
    <cellStyle name="Note 5 3 4 2 2 2" xfId="61468"/>
    <cellStyle name="Note 5 3 4 2 2 3" xfId="61469"/>
    <cellStyle name="Note 5 3 4 2 3" xfId="61470"/>
    <cellStyle name="Note 5 3 4 2 3 2" xfId="61471"/>
    <cellStyle name="Note 5 3 4 2 3 3" xfId="61472"/>
    <cellStyle name="Note 5 3 4 2 4" xfId="61473"/>
    <cellStyle name="Note 5 3 4 2 4 2" xfId="61474"/>
    <cellStyle name="Note 5 3 4 2 5" xfId="61475"/>
    <cellStyle name="Note 5 3 4 2 6" xfId="61476"/>
    <cellStyle name="Note 5 3 4 3" xfId="61477"/>
    <cellStyle name="Note 5 3 4 3 2" xfId="61478"/>
    <cellStyle name="Note 5 3 4 3 2 2" xfId="61479"/>
    <cellStyle name="Note 5 3 4 3 2 3" xfId="61480"/>
    <cellStyle name="Note 5 3 4 3 3" xfId="61481"/>
    <cellStyle name="Note 5 3 4 3 3 2" xfId="61482"/>
    <cellStyle name="Note 5 3 4 3 3 3" xfId="61483"/>
    <cellStyle name="Note 5 3 4 3 4" xfId="61484"/>
    <cellStyle name="Note 5 3 4 3 4 2" xfId="61485"/>
    <cellStyle name="Note 5 3 4 3 5" xfId="61486"/>
    <cellStyle name="Note 5 3 4 3 6" xfId="61487"/>
    <cellStyle name="Note 5 3 4 4" xfId="61488"/>
    <cellStyle name="Note 5 3 4 4 2" xfId="61489"/>
    <cellStyle name="Note 5 3 4 4 2 2" xfId="61490"/>
    <cellStyle name="Note 5 3 4 4 2 3" xfId="61491"/>
    <cellStyle name="Note 5 3 4 4 3" xfId="61492"/>
    <cellStyle name="Note 5 3 4 4 3 2" xfId="61493"/>
    <cellStyle name="Note 5 3 4 4 4" xfId="61494"/>
    <cellStyle name="Note 5 3 4 4 5" xfId="61495"/>
    <cellStyle name="Note 5 3 4 5" xfId="61496"/>
    <cellStyle name="Note 5 3 4 5 2" xfId="61497"/>
    <cellStyle name="Note 5 3 4 5 3" xfId="61498"/>
    <cellStyle name="Note 5 3 4 6" xfId="61499"/>
    <cellStyle name="Note 5 3 4 6 2" xfId="61500"/>
    <cellStyle name="Note 5 3 4 6 3" xfId="61501"/>
    <cellStyle name="Note 5 3 4 7" xfId="61502"/>
    <cellStyle name="Note 5 3 4 7 2" xfId="61503"/>
    <cellStyle name="Note 5 3 4 8" xfId="61504"/>
    <cellStyle name="Note 5 3 4 9" xfId="61505"/>
    <cellStyle name="Note 5 3 5" xfId="61506"/>
    <cellStyle name="Note 5 3 5 2" xfId="61507"/>
    <cellStyle name="Note 5 3 5 2 2" xfId="61508"/>
    <cellStyle name="Note 5 3 5 2 2 2" xfId="61509"/>
    <cellStyle name="Note 5 3 5 2 2 3" xfId="61510"/>
    <cellStyle name="Note 5 3 5 2 3" xfId="61511"/>
    <cellStyle name="Note 5 3 5 2 3 2" xfId="61512"/>
    <cellStyle name="Note 5 3 5 2 3 3" xfId="61513"/>
    <cellStyle name="Note 5 3 5 2 4" xfId="61514"/>
    <cellStyle name="Note 5 3 5 2 4 2" xfId="61515"/>
    <cellStyle name="Note 5 3 5 2 5" xfId="61516"/>
    <cellStyle name="Note 5 3 5 2 6" xfId="61517"/>
    <cellStyle name="Note 5 3 5 3" xfId="61518"/>
    <cellStyle name="Note 5 3 5 3 2" xfId="61519"/>
    <cellStyle name="Note 5 3 5 3 2 2" xfId="61520"/>
    <cellStyle name="Note 5 3 5 3 2 3" xfId="61521"/>
    <cellStyle name="Note 5 3 5 3 3" xfId="61522"/>
    <cellStyle name="Note 5 3 5 3 3 2" xfId="61523"/>
    <cellStyle name="Note 5 3 5 3 3 3" xfId="61524"/>
    <cellStyle name="Note 5 3 5 3 4" xfId="61525"/>
    <cellStyle name="Note 5 3 5 3 4 2" xfId="61526"/>
    <cellStyle name="Note 5 3 5 3 5" xfId="61527"/>
    <cellStyle name="Note 5 3 5 3 6" xfId="61528"/>
    <cellStyle name="Note 5 3 5 4" xfId="61529"/>
    <cellStyle name="Note 5 3 5 4 2" xfId="61530"/>
    <cellStyle name="Note 5 3 5 4 2 2" xfId="61531"/>
    <cellStyle name="Note 5 3 5 4 2 3" xfId="61532"/>
    <cellStyle name="Note 5 3 5 4 3" xfId="61533"/>
    <cellStyle name="Note 5 3 5 4 3 2" xfId="61534"/>
    <cellStyle name="Note 5 3 5 4 4" xfId="61535"/>
    <cellStyle name="Note 5 3 5 4 5" xfId="61536"/>
    <cellStyle name="Note 5 3 5 5" xfId="61537"/>
    <cellStyle name="Note 5 3 5 5 2" xfId="61538"/>
    <cellStyle name="Note 5 3 5 5 3" xfId="61539"/>
    <cellStyle name="Note 5 3 5 6" xfId="61540"/>
    <cellStyle name="Note 5 3 5 6 2" xfId="61541"/>
    <cellStyle name="Note 5 3 5 6 3" xfId="61542"/>
    <cellStyle name="Note 5 3 5 7" xfId="61543"/>
    <cellStyle name="Note 5 3 5 7 2" xfId="61544"/>
    <cellStyle name="Note 5 3 5 8" xfId="61545"/>
    <cellStyle name="Note 5 3 5 9" xfId="61546"/>
    <cellStyle name="Note 5 3 6" xfId="61547"/>
    <cellStyle name="Note 5 3 6 2" xfId="61548"/>
    <cellStyle name="Note 5 3 6 2 2" xfId="61549"/>
    <cellStyle name="Note 5 3 6 2 3" xfId="61550"/>
    <cellStyle name="Note 5 3 6 3" xfId="61551"/>
    <cellStyle name="Note 5 3 6 3 2" xfId="61552"/>
    <cellStyle name="Note 5 3 6 3 3" xfId="61553"/>
    <cellStyle name="Note 5 3 6 4" xfId="61554"/>
    <cellStyle name="Note 5 3 6 4 2" xfId="61555"/>
    <cellStyle name="Note 5 3 6 5" xfId="61556"/>
    <cellStyle name="Note 5 3 6 6" xfId="61557"/>
    <cellStyle name="Note 5 3 7" xfId="61558"/>
    <cellStyle name="Note 5 3 7 2" xfId="61559"/>
    <cellStyle name="Note 5 3 7 2 2" xfId="61560"/>
    <cellStyle name="Note 5 3 7 2 3" xfId="61561"/>
    <cellStyle name="Note 5 3 7 3" xfId="61562"/>
    <cellStyle name="Note 5 3 7 3 2" xfId="61563"/>
    <cellStyle name="Note 5 3 7 3 3" xfId="61564"/>
    <cellStyle name="Note 5 3 7 4" xfId="61565"/>
    <cellStyle name="Note 5 3 7 4 2" xfId="61566"/>
    <cellStyle name="Note 5 3 7 5" xfId="61567"/>
    <cellStyle name="Note 5 3 7 6" xfId="61568"/>
    <cellStyle name="Note 5 3 8" xfId="61569"/>
    <cellStyle name="Note 5 3 8 2" xfId="61570"/>
    <cellStyle name="Note 5 3 8 2 2" xfId="61571"/>
    <cellStyle name="Note 5 3 8 2 3" xfId="61572"/>
    <cellStyle name="Note 5 3 8 3" xfId="61573"/>
    <cellStyle name="Note 5 3 8 3 2" xfId="61574"/>
    <cellStyle name="Note 5 3 8 4" xfId="61575"/>
    <cellStyle name="Note 5 3 8 5" xfId="61576"/>
    <cellStyle name="Note 5 3 9" xfId="61577"/>
    <cellStyle name="Note 5 3 9 2" xfId="61578"/>
    <cellStyle name="Note 5 3 9 3" xfId="61579"/>
    <cellStyle name="Note 5 4" xfId="6611"/>
    <cellStyle name="Note 5 4 10" xfId="61580"/>
    <cellStyle name="Note 5 4 10 2" xfId="61581"/>
    <cellStyle name="Note 5 4 11" xfId="61582"/>
    <cellStyle name="Note 5 4 12" xfId="61583"/>
    <cellStyle name="Note 5 4 2" xfId="6612"/>
    <cellStyle name="Note 5 4 2 10" xfId="61584"/>
    <cellStyle name="Note 5 4 2 2" xfId="61585"/>
    <cellStyle name="Note 5 4 2 2 2" xfId="61586"/>
    <cellStyle name="Note 5 4 2 2 2 2" xfId="61587"/>
    <cellStyle name="Note 5 4 2 2 2 2 2" xfId="61588"/>
    <cellStyle name="Note 5 4 2 2 2 2 3" xfId="61589"/>
    <cellStyle name="Note 5 4 2 2 2 3" xfId="61590"/>
    <cellStyle name="Note 5 4 2 2 2 3 2" xfId="61591"/>
    <cellStyle name="Note 5 4 2 2 2 3 3" xfId="61592"/>
    <cellStyle name="Note 5 4 2 2 2 4" xfId="61593"/>
    <cellStyle name="Note 5 4 2 2 2 4 2" xfId="61594"/>
    <cellStyle name="Note 5 4 2 2 2 5" xfId="61595"/>
    <cellStyle name="Note 5 4 2 2 2 6" xfId="61596"/>
    <cellStyle name="Note 5 4 2 2 3" xfId="61597"/>
    <cellStyle name="Note 5 4 2 2 3 2" xfId="61598"/>
    <cellStyle name="Note 5 4 2 2 3 2 2" xfId="61599"/>
    <cellStyle name="Note 5 4 2 2 3 2 3" xfId="61600"/>
    <cellStyle name="Note 5 4 2 2 3 3" xfId="61601"/>
    <cellStyle name="Note 5 4 2 2 3 3 2" xfId="61602"/>
    <cellStyle name="Note 5 4 2 2 3 3 3" xfId="61603"/>
    <cellStyle name="Note 5 4 2 2 3 4" xfId="61604"/>
    <cellStyle name="Note 5 4 2 2 3 4 2" xfId="61605"/>
    <cellStyle name="Note 5 4 2 2 3 5" xfId="61606"/>
    <cellStyle name="Note 5 4 2 2 3 6" xfId="61607"/>
    <cellStyle name="Note 5 4 2 2 4" xfId="61608"/>
    <cellStyle name="Note 5 4 2 2 4 2" xfId="61609"/>
    <cellStyle name="Note 5 4 2 2 4 2 2" xfId="61610"/>
    <cellStyle name="Note 5 4 2 2 4 2 3" xfId="61611"/>
    <cellStyle name="Note 5 4 2 2 4 3" xfId="61612"/>
    <cellStyle name="Note 5 4 2 2 4 3 2" xfId="61613"/>
    <cellStyle name="Note 5 4 2 2 4 4" xfId="61614"/>
    <cellStyle name="Note 5 4 2 2 4 5" xfId="61615"/>
    <cellStyle name="Note 5 4 2 2 5" xfId="61616"/>
    <cellStyle name="Note 5 4 2 2 5 2" xfId="61617"/>
    <cellStyle name="Note 5 4 2 2 5 3" xfId="61618"/>
    <cellStyle name="Note 5 4 2 2 6" xfId="61619"/>
    <cellStyle name="Note 5 4 2 2 6 2" xfId="61620"/>
    <cellStyle name="Note 5 4 2 2 6 3" xfId="61621"/>
    <cellStyle name="Note 5 4 2 2 7" xfId="61622"/>
    <cellStyle name="Note 5 4 2 2 7 2" xfId="61623"/>
    <cellStyle name="Note 5 4 2 2 8" xfId="61624"/>
    <cellStyle name="Note 5 4 2 2 9" xfId="61625"/>
    <cellStyle name="Note 5 4 2 3" xfId="61626"/>
    <cellStyle name="Note 5 4 2 3 2" xfId="61627"/>
    <cellStyle name="Note 5 4 2 3 2 2" xfId="61628"/>
    <cellStyle name="Note 5 4 2 3 2 3" xfId="61629"/>
    <cellStyle name="Note 5 4 2 3 3" xfId="61630"/>
    <cellStyle name="Note 5 4 2 3 3 2" xfId="61631"/>
    <cellStyle name="Note 5 4 2 3 3 3" xfId="61632"/>
    <cellStyle name="Note 5 4 2 3 4" xfId="61633"/>
    <cellStyle name="Note 5 4 2 3 4 2" xfId="61634"/>
    <cellStyle name="Note 5 4 2 3 5" xfId="61635"/>
    <cellStyle name="Note 5 4 2 3 6" xfId="61636"/>
    <cellStyle name="Note 5 4 2 4" xfId="61637"/>
    <cellStyle name="Note 5 4 2 4 2" xfId="61638"/>
    <cellStyle name="Note 5 4 2 4 2 2" xfId="61639"/>
    <cellStyle name="Note 5 4 2 4 2 3" xfId="61640"/>
    <cellStyle name="Note 5 4 2 4 3" xfId="61641"/>
    <cellStyle name="Note 5 4 2 4 3 2" xfId="61642"/>
    <cellStyle name="Note 5 4 2 4 3 3" xfId="61643"/>
    <cellStyle name="Note 5 4 2 4 4" xfId="61644"/>
    <cellStyle name="Note 5 4 2 4 4 2" xfId="61645"/>
    <cellStyle name="Note 5 4 2 4 5" xfId="61646"/>
    <cellStyle name="Note 5 4 2 4 6" xfId="61647"/>
    <cellStyle name="Note 5 4 2 5" xfId="61648"/>
    <cellStyle name="Note 5 4 2 5 2" xfId="61649"/>
    <cellStyle name="Note 5 4 2 5 2 2" xfId="61650"/>
    <cellStyle name="Note 5 4 2 5 2 3" xfId="61651"/>
    <cellStyle name="Note 5 4 2 5 3" xfId="61652"/>
    <cellStyle name="Note 5 4 2 5 3 2" xfId="61653"/>
    <cellStyle name="Note 5 4 2 5 4" xfId="61654"/>
    <cellStyle name="Note 5 4 2 5 5" xfId="61655"/>
    <cellStyle name="Note 5 4 2 6" xfId="61656"/>
    <cellStyle name="Note 5 4 2 6 2" xfId="61657"/>
    <cellStyle name="Note 5 4 2 6 3" xfId="61658"/>
    <cellStyle name="Note 5 4 2 7" xfId="61659"/>
    <cellStyle name="Note 5 4 2 7 2" xfId="61660"/>
    <cellStyle name="Note 5 4 2 7 3" xfId="61661"/>
    <cellStyle name="Note 5 4 2 8" xfId="61662"/>
    <cellStyle name="Note 5 4 2 8 2" xfId="61663"/>
    <cellStyle name="Note 5 4 2 9" xfId="61664"/>
    <cellStyle name="Note 5 4 3" xfId="14670"/>
    <cellStyle name="Note 5 4 3 2" xfId="61665"/>
    <cellStyle name="Note 5 4 3 2 2" xfId="61666"/>
    <cellStyle name="Note 5 4 3 2 2 2" xfId="61667"/>
    <cellStyle name="Note 5 4 3 2 2 3" xfId="61668"/>
    <cellStyle name="Note 5 4 3 2 3" xfId="61669"/>
    <cellStyle name="Note 5 4 3 2 3 2" xfId="61670"/>
    <cellStyle name="Note 5 4 3 2 3 3" xfId="61671"/>
    <cellStyle name="Note 5 4 3 2 4" xfId="61672"/>
    <cellStyle name="Note 5 4 3 2 4 2" xfId="61673"/>
    <cellStyle name="Note 5 4 3 2 5" xfId="61674"/>
    <cellStyle name="Note 5 4 3 2 6" xfId="61675"/>
    <cellStyle name="Note 5 4 3 3" xfId="61676"/>
    <cellStyle name="Note 5 4 3 3 2" xfId="61677"/>
    <cellStyle name="Note 5 4 3 3 2 2" xfId="61678"/>
    <cellStyle name="Note 5 4 3 3 2 3" xfId="61679"/>
    <cellStyle name="Note 5 4 3 3 3" xfId="61680"/>
    <cellStyle name="Note 5 4 3 3 3 2" xfId="61681"/>
    <cellStyle name="Note 5 4 3 3 3 3" xfId="61682"/>
    <cellStyle name="Note 5 4 3 3 4" xfId="61683"/>
    <cellStyle name="Note 5 4 3 3 4 2" xfId="61684"/>
    <cellStyle name="Note 5 4 3 3 5" xfId="61685"/>
    <cellStyle name="Note 5 4 3 3 6" xfId="61686"/>
    <cellStyle name="Note 5 4 3 4" xfId="61687"/>
    <cellStyle name="Note 5 4 3 4 2" xfId="61688"/>
    <cellStyle name="Note 5 4 3 4 2 2" xfId="61689"/>
    <cellStyle name="Note 5 4 3 4 2 3" xfId="61690"/>
    <cellStyle name="Note 5 4 3 4 3" xfId="61691"/>
    <cellStyle name="Note 5 4 3 4 3 2" xfId="61692"/>
    <cellStyle name="Note 5 4 3 4 4" xfId="61693"/>
    <cellStyle name="Note 5 4 3 4 5" xfId="61694"/>
    <cellStyle name="Note 5 4 3 5" xfId="61695"/>
    <cellStyle name="Note 5 4 3 5 2" xfId="61696"/>
    <cellStyle name="Note 5 4 3 5 3" xfId="61697"/>
    <cellStyle name="Note 5 4 3 6" xfId="61698"/>
    <cellStyle name="Note 5 4 3 6 2" xfId="61699"/>
    <cellStyle name="Note 5 4 3 6 3" xfId="61700"/>
    <cellStyle name="Note 5 4 3 7" xfId="61701"/>
    <cellStyle name="Note 5 4 3 7 2" xfId="61702"/>
    <cellStyle name="Note 5 4 3 8" xfId="61703"/>
    <cellStyle name="Note 5 4 3 9" xfId="61704"/>
    <cellStyle name="Note 5 4 4" xfId="61705"/>
    <cellStyle name="Note 5 4 4 2" xfId="61706"/>
    <cellStyle name="Note 5 4 4 2 2" xfId="61707"/>
    <cellStyle name="Note 5 4 4 2 2 2" xfId="61708"/>
    <cellStyle name="Note 5 4 4 2 2 3" xfId="61709"/>
    <cellStyle name="Note 5 4 4 2 3" xfId="61710"/>
    <cellStyle name="Note 5 4 4 2 3 2" xfId="61711"/>
    <cellStyle name="Note 5 4 4 2 3 3" xfId="61712"/>
    <cellStyle name="Note 5 4 4 2 4" xfId="61713"/>
    <cellStyle name="Note 5 4 4 2 4 2" xfId="61714"/>
    <cellStyle name="Note 5 4 4 2 5" xfId="61715"/>
    <cellStyle name="Note 5 4 4 2 6" xfId="61716"/>
    <cellStyle name="Note 5 4 4 3" xfId="61717"/>
    <cellStyle name="Note 5 4 4 3 2" xfId="61718"/>
    <cellStyle name="Note 5 4 4 3 2 2" xfId="61719"/>
    <cellStyle name="Note 5 4 4 3 2 3" xfId="61720"/>
    <cellStyle name="Note 5 4 4 3 3" xfId="61721"/>
    <cellStyle name="Note 5 4 4 3 3 2" xfId="61722"/>
    <cellStyle name="Note 5 4 4 3 3 3" xfId="61723"/>
    <cellStyle name="Note 5 4 4 3 4" xfId="61724"/>
    <cellStyle name="Note 5 4 4 3 4 2" xfId="61725"/>
    <cellStyle name="Note 5 4 4 3 5" xfId="61726"/>
    <cellStyle name="Note 5 4 4 3 6" xfId="61727"/>
    <cellStyle name="Note 5 4 4 4" xfId="61728"/>
    <cellStyle name="Note 5 4 4 4 2" xfId="61729"/>
    <cellStyle name="Note 5 4 4 4 2 2" xfId="61730"/>
    <cellStyle name="Note 5 4 4 4 2 3" xfId="61731"/>
    <cellStyle name="Note 5 4 4 4 3" xfId="61732"/>
    <cellStyle name="Note 5 4 4 4 3 2" xfId="61733"/>
    <cellStyle name="Note 5 4 4 4 4" xfId="61734"/>
    <cellStyle name="Note 5 4 4 4 5" xfId="61735"/>
    <cellStyle name="Note 5 4 4 5" xfId="61736"/>
    <cellStyle name="Note 5 4 4 5 2" xfId="61737"/>
    <cellStyle name="Note 5 4 4 5 3" xfId="61738"/>
    <cellStyle name="Note 5 4 4 6" xfId="61739"/>
    <cellStyle name="Note 5 4 4 6 2" xfId="61740"/>
    <cellStyle name="Note 5 4 4 6 3" xfId="61741"/>
    <cellStyle name="Note 5 4 4 7" xfId="61742"/>
    <cellStyle name="Note 5 4 4 7 2" xfId="61743"/>
    <cellStyle name="Note 5 4 4 8" xfId="61744"/>
    <cellStyle name="Note 5 4 4 9" xfId="61745"/>
    <cellStyle name="Note 5 4 5" xfId="61746"/>
    <cellStyle name="Note 5 4 5 2" xfId="61747"/>
    <cellStyle name="Note 5 4 5 2 2" xfId="61748"/>
    <cellStyle name="Note 5 4 5 2 3" xfId="61749"/>
    <cellStyle name="Note 5 4 5 3" xfId="61750"/>
    <cellStyle name="Note 5 4 5 3 2" xfId="61751"/>
    <cellStyle name="Note 5 4 5 3 3" xfId="61752"/>
    <cellStyle name="Note 5 4 5 4" xfId="61753"/>
    <cellStyle name="Note 5 4 5 4 2" xfId="61754"/>
    <cellStyle name="Note 5 4 5 5" xfId="61755"/>
    <cellStyle name="Note 5 4 5 6" xfId="61756"/>
    <cellStyle name="Note 5 4 6" xfId="61757"/>
    <cellStyle name="Note 5 4 6 2" xfId="61758"/>
    <cellStyle name="Note 5 4 6 2 2" xfId="61759"/>
    <cellStyle name="Note 5 4 6 2 3" xfId="61760"/>
    <cellStyle name="Note 5 4 6 3" xfId="61761"/>
    <cellStyle name="Note 5 4 6 3 2" xfId="61762"/>
    <cellStyle name="Note 5 4 6 3 3" xfId="61763"/>
    <cellStyle name="Note 5 4 6 4" xfId="61764"/>
    <cellStyle name="Note 5 4 6 4 2" xfId="61765"/>
    <cellStyle name="Note 5 4 6 5" xfId="61766"/>
    <cellStyle name="Note 5 4 6 6" xfId="61767"/>
    <cellStyle name="Note 5 4 7" xfId="61768"/>
    <cellStyle name="Note 5 4 7 2" xfId="61769"/>
    <cellStyle name="Note 5 4 7 2 2" xfId="61770"/>
    <cellStyle name="Note 5 4 7 2 3" xfId="61771"/>
    <cellStyle name="Note 5 4 7 3" xfId="61772"/>
    <cellStyle name="Note 5 4 7 3 2" xfId="61773"/>
    <cellStyle name="Note 5 4 7 4" xfId="61774"/>
    <cellStyle name="Note 5 4 7 5" xfId="61775"/>
    <cellStyle name="Note 5 4 8" xfId="61776"/>
    <cellStyle name="Note 5 4 8 2" xfId="61777"/>
    <cellStyle name="Note 5 4 8 3" xfId="61778"/>
    <cellStyle name="Note 5 4 9" xfId="61779"/>
    <cellStyle name="Note 5 4 9 2" xfId="61780"/>
    <cellStyle name="Note 5 4 9 3" xfId="61781"/>
    <cellStyle name="Note 5 5" xfId="6613"/>
    <cellStyle name="Note 5 5 10" xfId="61782"/>
    <cellStyle name="Note 5 5 2" xfId="11907"/>
    <cellStyle name="Note 5 5 2 2" xfId="61783"/>
    <cellStyle name="Note 5 5 2 2 2" xfId="61784"/>
    <cellStyle name="Note 5 5 2 2 2 2" xfId="61785"/>
    <cellStyle name="Note 5 5 2 2 2 3" xfId="61786"/>
    <cellStyle name="Note 5 5 2 2 3" xfId="61787"/>
    <cellStyle name="Note 5 5 2 2 3 2" xfId="61788"/>
    <cellStyle name="Note 5 5 2 2 3 3" xfId="61789"/>
    <cellStyle name="Note 5 5 2 2 4" xfId="61790"/>
    <cellStyle name="Note 5 5 2 2 4 2" xfId="61791"/>
    <cellStyle name="Note 5 5 2 2 5" xfId="61792"/>
    <cellStyle name="Note 5 5 2 2 6" xfId="61793"/>
    <cellStyle name="Note 5 5 2 3" xfId="61794"/>
    <cellStyle name="Note 5 5 2 3 2" xfId="61795"/>
    <cellStyle name="Note 5 5 2 3 2 2" xfId="61796"/>
    <cellStyle name="Note 5 5 2 3 2 3" xfId="61797"/>
    <cellStyle name="Note 5 5 2 3 3" xfId="61798"/>
    <cellStyle name="Note 5 5 2 3 3 2" xfId="61799"/>
    <cellStyle name="Note 5 5 2 3 3 3" xfId="61800"/>
    <cellStyle name="Note 5 5 2 3 4" xfId="61801"/>
    <cellStyle name="Note 5 5 2 3 4 2" xfId="61802"/>
    <cellStyle name="Note 5 5 2 3 5" xfId="61803"/>
    <cellStyle name="Note 5 5 2 3 6" xfId="61804"/>
    <cellStyle name="Note 5 5 2 4" xfId="61805"/>
    <cellStyle name="Note 5 5 2 4 2" xfId="61806"/>
    <cellStyle name="Note 5 5 2 4 2 2" xfId="61807"/>
    <cellStyle name="Note 5 5 2 4 2 3" xfId="61808"/>
    <cellStyle name="Note 5 5 2 4 3" xfId="61809"/>
    <cellStyle name="Note 5 5 2 4 3 2" xfId="61810"/>
    <cellStyle name="Note 5 5 2 4 4" xfId="61811"/>
    <cellStyle name="Note 5 5 2 4 5" xfId="61812"/>
    <cellStyle name="Note 5 5 2 5" xfId="61813"/>
    <cellStyle name="Note 5 5 2 5 2" xfId="61814"/>
    <cellStyle name="Note 5 5 2 5 3" xfId="61815"/>
    <cellStyle name="Note 5 5 2 6" xfId="61816"/>
    <cellStyle name="Note 5 5 2 6 2" xfId="61817"/>
    <cellStyle name="Note 5 5 2 6 3" xfId="61818"/>
    <cellStyle name="Note 5 5 2 7" xfId="61819"/>
    <cellStyle name="Note 5 5 2 7 2" xfId="61820"/>
    <cellStyle name="Note 5 5 2 8" xfId="61821"/>
    <cellStyle name="Note 5 5 2 9" xfId="61822"/>
    <cellStyle name="Note 5 5 3" xfId="61823"/>
    <cellStyle name="Note 5 5 3 2" xfId="61824"/>
    <cellStyle name="Note 5 5 3 2 2" xfId="61825"/>
    <cellStyle name="Note 5 5 3 2 3" xfId="61826"/>
    <cellStyle name="Note 5 5 3 3" xfId="61827"/>
    <cellStyle name="Note 5 5 3 3 2" xfId="61828"/>
    <cellStyle name="Note 5 5 3 3 3" xfId="61829"/>
    <cellStyle name="Note 5 5 3 4" xfId="61830"/>
    <cellStyle name="Note 5 5 3 4 2" xfId="61831"/>
    <cellStyle name="Note 5 5 3 5" xfId="61832"/>
    <cellStyle name="Note 5 5 3 6" xfId="61833"/>
    <cellStyle name="Note 5 5 4" xfId="61834"/>
    <cellStyle name="Note 5 5 4 2" xfId="61835"/>
    <cellStyle name="Note 5 5 4 2 2" xfId="61836"/>
    <cellStyle name="Note 5 5 4 2 3" xfId="61837"/>
    <cellStyle name="Note 5 5 4 3" xfId="61838"/>
    <cellStyle name="Note 5 5 4 3 2" xfId="61839"/>
    <cellStyle name="Note 5 5 4 3 3" xfId="61840"/>
    <cellStyle name="Note 5 5 4 4" xfId="61841"/>
    <cellStyle name="Note 5 5 4 4 2" xfId="61842"/>
    <cellStyle name="Note 5 5 4 5" xfId="61843"/>
    <cellStyle name="Note 5 5 4 6" xfId="61844"/>
    <cellStyle name="Note 5 5 5" xfId="61845"/>
    <cellStyle name="Note 5 5 5 2" xfId="61846"/>
    <cellStyle name="Note 5 5 5 2 2" xfId="61847"/>
    <cellStyle name="Note 5 5 5 2 3" xfId="61848"/>
    <cellStyle name="Note 5 5 5 3" xfId="61849"/>
    <cellStyle name="Note 5 5 5 3 2" xfId="61850"/>
    <cellStyle name="Note 5 5 5 4" xfId="61851"/>
    <cellStyle name="Note 5 5 5 5" xfId="61852"/>
    <cellStyle name="Note 5 5 6" xfId="61853"/>
    <cellStyle name="Note 5 5 6 2" xfId="61854"/>
    <cellStyle name="Note 5 5 6 3" xfId="61855"/>
    <cellStyle name="Note 5 5 7" xfId="61856"/>
    <cellStyle name="Note 5 5 7 2" xfId="61857"/>
    <cellStyle name="Note 5 5 7 3" xfId="61858"/>
    <cellStyle name="Note 5 5 8" xfId="61859"/>
    <cellStyle name="Note 5 5 8 2" xfId="61860"/>
    <cellStyle name="Note 5 5 9" xfId="61861"/>
    <cellStyle name="Note 5 6" xfId="6614"/>
    <cellStyle name="Note 5 6 2" xfId="11908"/>
    <cellStyle name="Note 5 6 2 2" xfId="61862"/>
    <cellStyle name="Note 5 6 2 2 2" xfId="61863"/>
    <cellStyle name="Note 5 6 2 2 3" xfId="61864"/>
    <cellStyle name="Note 5 6 2 3" xfId="61865"/>
    <cellStyle name="Note 5 6 2 3 2" xfId="61866"/>
    <cellStyle name="Note 5 6 2 3 3" xfId="61867"/>
    <cellStyle name="Note 5 6 2 4" xfId="61868"/>
    <cellStyle name="Note 5 6 2 4 2" xfId="61869"/>
    <cellStyle name="Note 5 6 2 5" xfId="61870"/>
    <cellStyle name="Note 5 6 2 6" xfId="61871"/>
    <cellStyle name="Note 5 6 3" xfId="61872"/>
    <cellStyle name="Note 5 6 3 2" xfId="61873"/>
    <cellStyle name="Note 5 6 3 2 2" xfId="61874"/>
    <cellStyle name="Note 5 6 3 2 3" xfId="61875"/>
    <cellStyle name="Note 5 6 3 3" xfId="61876"/>
    <cellStyle name="Note 5 6 3 3 2" xfId="61877"/>
    <cellStyle name="Note 5 6 3 3 3" xfId="61878"/>
    <cellStyle name="Note 5 6 3 4" xfId="61879"/>
    <cellStyle name="Note 5 6 3 4 2" xfId="61880"/>
    <cellStyle name="Note 5 6 3 5" xfId="61881"/>
    <cellStyle name="Note 5 6 3 6" xfId="61882"/>
    <cellStyle name="Note 5 6 4" xfId="61883"/>
    <cellStyle name="Note 5 6 4 2" xfId="61884"/>
    <cellStyle name="Note 5 6 4 2 2" xfId="61885"/>
    <cellStyle name="Note 5 6 4 2 3" xfId="61886"/>
    <cellStyle name="Note 5 6 4 3" xfId="61887"/>
    <cellStyle name="Note 5 6 4 3 2" xfId="61888"/>
    <cellStyle name="Note 5 6 4 4" xfId="61889"/>
    <cellStyle name="Note 5 6 4 5" xfId="61890"/>
    <cellStyle name="Note 5 6 5" xfId="61891"/>
    <cellStyle name="Note 5 6 5 2" xfId="61892"/>
    <cellStyle name="Note 5 6 5 3" xfId="61893"/>
    <cellStyle name="Note 5 6 6" xfId="61894"/>
    <cellStyle name="Note 5 6 6 2" xfId="61895"/>
    <cellStyle name="Note 5 6 6 3" xfId="61896"/>
    <cellStyle name="Note 5 6 7" xfId="61897"/>
    <cellStyle name="Note 5 6 7 2" xfId="61898"/>
    <cellStyle name="Note 5 6 8" xfId="61899"/>
    <cellStyle name="Note 5 6 9" xfId="61900"/>
    <cellStyle name="Note 5 7" xfId="6615"/>
    <cellStyle name="Note 5 7 2" xfId="11909"/>
    <cellStyle name="Note 5 7 2 2" xfId="61901"/>
    <cellStyle name="Note 5 7 2 2 2" xfId="61902"/>
    <cellStyle name="Note 5 7 2 2 3" xfId="61903"/>
    <cellStyle name="Note 5 7 2 3" xfId="61904"/>
    <cellStyle name="Note 5 7 2 3 2" xfId="61905"/>
    <cellStyle name="Note 5 7 2 3 3" xfId="61906"/>
    <cellStyle name="Note 5 7 2 4" xfId="61907"/>
    <cellStyle name="Note 5 7 2 4 2" xfId="61908"/>
    <cellStyle name="Note 5 7 2 5" xfId="61909"/>
    <cellStyle name="Note 5 7 2 6" xfId="61910"/>
    <cellStyle name="Note 5 7 3" xfId="61911"/>
    <cellStyle name="Note 5 7 3 2" xfId="61912"/>
    <cellStyle name="Note 5 7 3 2 2" xfId="61913"/>
    <cellStyle name="Note 5 7 3 2 3" xfId="61914"/>
    <cellStyle name="Note 5 7 3 3" xfId="61915"/>
    <cellStyle name="Note 5 7 3 3 2" xfId="61916"/>
    <cellStyle name="Note 5 7 3 3 3" xfId="61917"/>
    <cellStyle name="Note 5 7 3 4" xfId="61918"/>
    <cellStyle name="Note 5 7 3 4 2" xfId="61919"/>
    <cellStyle name="Note 5 7 3 5" xfId="61920"/>
    <cellStyle name="Note 5 7 3 6" xfId="61921"/>
    <cellStyle name="Note 5 7 4" xfId="61922"/>
    <cellStyle name="Note 5 7 4 2" xfId="61923"/>
    <cellStyle name="Note 5 7 4 2 2" xfId="61924"/>
    <cellStyle name="Note 5 7 4 2 3" xfId="61925"/>
    <cellStyle name="Note 5 7 4 3" xfId="61926"/>
    <cellStyle name="Note 5 7 4 3 2" xfId="61927"/>
    <cellStyle name="Note 5 7 4 4" xfId="61928"/>
    <cellStyle name="Note 5 7 4 5" xfId="61929"/>
    <cellStyle name="Note 5 7 5" xfId="61930"/>
    <cellStyle name="Note 5 7 5 2" xfId="61931"/>
    <cellStyle name="Note 5 7 5 3" xfId="61932"/>
    <cellStyle name="Note 5 7 6" xfId="61933"/>
    <cellStyle name="Note 5 7 6 2" xfId="61934"/>
    <cellStyle name="Note 5 7 6 3" xfId="61935"/>
    <cellStyle name="Note 5 7 7" xfId="61936"/>
    <cellStyle name="Note 5 7 7 2" xfId="61937"/>
    <cellStyle name="Note 5 7 8" xfId="61938"/>
    <cellStyle name="Note 5 7 9" xfId="61939"/>
    <cellStyle name="Note 5 8" xfId="6616"/>
    <cellStyle name="Note 5 8 2" xfId="11910"/>
    <cellStyle name="Note 5 8 2 2" xfId="61940"/>
    <cellStyle name="Note 5 8 2 3" xfId="61941"/>
    <cellStyle name="Note 5 8 3" xfId="61942"/>
    <cellStyle name="Note 5 8 3 2" xfId="61943"/>
    <cellStyle name="Note 5 8 3 3" xfId="61944"/>
    <cellStyle name="Note 5 8 4" xfId="61945"/>
    <cellStyle name="Note 5 8 4 2" xfId="61946"/>
    <cellStyle name="Note 5 8 5" xfId="61947"/>
    <cellStyle name="Note 5 8 6" xfId="61948"/>
    <cellStyle name="Note 5 9" xfId="6617"/>
    <cellStyle name="Note 5 9 2" xfId="11911"/>
    <cellStyle name="Note 5 9 2 2" xfId="61949"/>
    <cellStyle name="Note 5 9 2 3" xfId="61950"/>
    <cellStyle name="Note 5 9 3" xfId="61951"/>
    <cellStyle name="Note 5 9 3 2" xfId="61952"/>
    <cellStyle name="Note 5 9 3 3" xfId="61953"/>
    <cellStyle name="Note 5 9 4" xfId="61954"/>
    <cellStyle name="Note 5 9 4 2" xfId="61955"/>
    <cellStyle name="Note 5 9 5" xfId="61956"/>
    <cellStyle name="Note 5 9 6" xfId="61957"/>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xfId="62025" builtinId="21" customBuiltin="1"/>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58"/>
    <cellStyle name="Output 5" xfId="11979"/>
    <cellStyle name="Output 5 2" xfId="61959"/>
    <cellStyle name="Output 6" xfId="11980"/>
    <cellStyle name="Output 6 2" xfId="61960"/>
    <cellStyle name="Output 7" xfId="11981"/>
    <cellStyle name="Output 7 2" xfId="61961"/>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14671"/>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14672"/>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14673"/>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14674"/>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62"/>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63"/>
    <cellStyle name="Percent 2 4 3" xfId="61964"/>
    <cellStyle name="Percent 2 5" xfId="61965"/>
    <cellStyle name="Percent 2 5 2" xfId="61966"/>
    <cellStyle name="Percent 2 6" xfId="61967"/>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68"/>
    <cellStyle name="Percent 3 5 3" xfId="6947"/>
    <cellStyle name="Percent 3 5 3 2" xfId="6948"/>
    <cellStyle name="Percent 3 5 3 2 2" xfId="6949"/>
    <cellStyle name="Percent 3 5 3 3" xfId="6950"/>
    <cellStyle name="Percent 3 5 3 3 2" xfId="61969"/>
    <cellStyle name="Percent 3 5 3 4" xfId="61970"/>
    <cellStyle name="Percent 3 5 3 5" xfId="61971"/>
    <cellStyle name="Percent 3 5 4" xfId="6951"/>
    <cellStyle name="Percent 3 5 4 2" xfId="6952"/>
    <cellStyle name="Percent 3 5 4 2 2" xfId="61972"/>
    <cellStyle name="Percent 3 5 4 2 2 2" xfId="61973"/>
    <cellStyle name="Percent 3 5 4 2 2 2 2" xfId="61974"/>
    <cellStyle name="Percent 3 5 4 2 2 2 3" xfId="61975"/>
    <cellStyle name="Percent 3 5 4 2 2 2 4" xfId="61976"/>
    <cellStyle name="Percent 3 5 4 2 2 3" xfId="61977"/>
    <cellStyle name="Percent 3 5 4 2 2 3 2" xfId="61978"/>
    <cellStyle name="Percent 3 5 4 2 2 3 3" xfId="61979"/>
    <cellStyle name="Percent 3 5 4 2 2 4" xfId="61980"/>
    <cellStyle name="Percent 3 5 4 2 2 4 2" xfId="61981"/>
    <cellStyle name="Percent 3 5 4 2 2 5" xfId="61982"/>
    <cellStyle name="Percent 3 5 4 2 2 6" xfId="61983"/>
    <cellStyle name="Percent 3 5 4 2 3" xfId="61984"/>
    <cellStyle name="Percent 3 5 4 2 3 2" xfId="61985"/>
    <cellStyle name="Percent 3 5 4 2 4" xfId="61986"/>
    <cellStyle name="Percent 3 5 4 2 5" xfId="61987"/>
    <cellStyle name="Percent 3 5 4 3" xfId="61988"/>
    <cellStyle name="Percent 3 5 4 3 2" xfId="61989"/>
    <cellStyle name="Percent 3 5 4 4" xfId="61990"/>
    <cellStyle name="Percent 3 5 4 4 2" xfId="61991"/>
    <cellStyle name="Percent 3 5 4 5" xfId="61992"/>
    <cellStyle name="Percent 3 5 4 6" xfId="61993"/>
    <cellStyle name="Percent 3 5 5" xfId="6953"/>
    <cellStyle name="Percent 3 5 5 2" xfId="61994"/>
    <cellStyle name="Percent 3 5 6" xfId="14304"/>
    <cellStyle name="Percent 3 5 6 2" xfId="61995"/>
    <cellStyle name="Percent 3 5 7" xfId="61996"/>
    <cellStyle name="Percent 3 5 8" xfId="61997"/>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98"/>
    <cellStyle name="Percent 5 4" xfId="61999"/>
    <cellStyle name="Percent 5 5" xfId="62000"/>
    <cellStyle name="Percent 6" xfId="7004"/>
    <cellStyle name="Percent 6 2" xfId="7005"/>
    <cellStyle name="Percent 6 2 2" xfId="62001"/>
    <cellStyle name="Percent 6 3" xfId="13811"/>
    <cellStyle name="Percent 6 3 2" xfId="62002"/>
    <cellStyle name="Percent 6 4" xfId="62003"/>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2004"/>
    <cellStyle name="PSInt" xfId="7027"/>
    <cellStyle name="PSSpacer" xfId="7028"/>
    <cellStyle name="PSSpacer 2" xfId="62005"/>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14675"/>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14676"/>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14677"/>
    <cellStyle name="RowAcctSOBValue" xfId="7041"/>
    <cellStyle name="RowAcctSOBValue 2" xfId="7042"/>
    <cellStyle name="RowAcctSOBValue 2 2" xfId="12113"/>
    <cellStyle name="RowAcctSOBValue 2 3" xfId="12114"/>
    <cellStyle name="RowAcctSOBValue 3" xfId="7043"/>
    <cellStyle name="RowAcctSOBValue 4" xfId="14678"/>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14679"/>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14680"/>
    <cellStyle name="RowColSetLeftPrompt" xfId="7054"/>
    <cellStyle name="RowColSetLeftPrompt 2" xfId="7055"/>
    <cellStyle name="RowColSetLeftPrompt 2 2" xfId="12121"/>
    <cellStyle name="RowColSetLeftPrompt 2 3" xfId="12122"/>
    <cellStyle name="RowColSetLeftPrompt 3" xfId="7056"/>
    <cellStyle name="RowColSetLeftPrompt 4" xfId="14681"/>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14682"/>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14683"/>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14684"/>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xfId="62031" builtinId="25" customBuiltin="1"/>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6"/>
    <cellStyle name="Total 6" xfId="13479"/>
    <cellStyle name="Total 6 2" xfId="62007"/>
    <cellStyle name="Total 7" xfId="13480"/>
    <cellStyle name="Total 7 2" xfId="62008"/>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14685"/>
    <cellStyle name="Währung_KURSE3Q" xfId="14418"/>
    <cellStyle name="Warning Text" xfId="62029" builtinId="11" customBuiltin="1"/>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9"/>
    <cellStyle name="Warning Text 2 5" xfId="62010"/>
    <cellStyle name="Warning Text 2 6" xfId="62011"/>
    <cellStyle name="Warning Text 3" xfId="8678"/>
    <cellStyle name="Warning Text 3 2" xfId="13815"/>
    <cellStyle name="Warning Text 3 3" xfId="62012"/>
    <cellStyle name="Warning Text 4" xfId="8679"/>
    <cellStyle name="Warning Text 4 2" xfId="13816"/>
    <cellStyle name="Warning Text 5" xfId="13494"/>
    <cellStyle name="Warning Text 5 2" xfId="62013"/>
    <cellStyle name="Warning Text 6" xfId="13495"/>
    <cellStyle name="Warning Text 6 2" xfId="62014"/>
    <cellStyle name="Warning Text 7" xfId="13496"/>
    <cellStyle name="Warning Text 7 2" xfId="62015"/>
    <cellStyle name="Warning Text 8" xfId="13497"/>
    <cellStyle name="Warning Text 8 2" xfId="62016"/>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Normal="100" workbookViewId="0">
      <selection activeCell="I19" sqref="I19"/>
    </sheetView>
  </sheetViews>
  <sheetFormatPr defaultColWidth="11.5703125" defaultRowHeight="12.75" x14ac:dyDescent="0.2"/>
  <cols>
    <col min="1" max="1" width="7.7109375" style="21" customWidth="1"/>
    <col min="2" max="2" width="49.28515625" style="21" customWidth="1"/>
    <col min="3" max="3" width="20.42578125" style="21" customWidth="1"/>
    <col min="4" max="4" width="19" style="21" customWidth="1"/>
    <col min="5" max="5" width="4.85546875" style="21" customWidth="1"/>
    <col min="6" max="6" width="19" style="21" customWidth="1"/>
    <col min="7" max="7" width="2.140625" style="21" customWidth="1"/>
    <col min="8" max="16384" width="11.5703125" style="21"/>
  </cols>
  <sheetData>
    <row r="1" spans="1:6" s="16" customFormat="1" ht="20.100000000000001" customHeight="1" x14ac:dyDescent="0.2">
      <c r="A1" s="336" t="s">
        <v>475</v>
      </c>
      <c r="B1" s="336"/>
      <c r="C1" s="336"/>
      <c r="D1" s="336"/>
      <c r="E1" s="336"/>
      <c r="F1" s="336"/>
    </row>
    <row r="2" spans="1:6" s="16" customFormat="1" ht="20.100000000000001" customHeight="1" x14ac:dyDescent="0.2">
      <c r="A2" s="336" t="s">
        <v>1277</v>
      </c>
      <c r="B2" s="336"/>
      <c r="C2" s="336"/>
      <c r="D2" s="336"/>
      <c r="E2" s="336"/>
      <c r="F2" s="336"/>
    </row>
    <row r="3" spans="1:6" s="16" customFormat="1" ht="20.100000000000001" customHeight="1" x14ac:dyDescent="0.2">
      <c r="A3" s="336" t="s">
        <v>162</v>
      </c>
      <c r="B3" s="336"/>
      <c r="C3" s="336"/>
      <c r="D3" s="336"/>
      <c r="E3" s="336"/>
      <c r="F3" s="336"/>
    </row>
    <row r="4" spans="1:6" s="16" customFormat="1" ht="20.100000000000001" customHeight="1" x14ac:dyDescent="0.2">
      <c r="A4" s="336" t="s">
        <v>1115</v>
      </c>
      <c r="B4" s="336"/>
      <c r="C4" s="336"/>
      <c r="D4" s="336"/>
      <c r="E4" s="336"/>
      <c r="F4" s="336"/>
    </row>
    <row r="5" spans="1:6" s="16" customFormat="1" ht="20.100000000000001" customHeight="1" x14ac:dyDescent="0.2">
      <c r="A5" s="337" t="s">
        <v>1121</v>
      </c>
      <c r="B5" s="336"/>
      <c r="C5" s="336"/>
      <c r="D5" s="336"/>
      <c r="E5" s="336"/>
      <c r="F5" s="336"/>
    </row>
    <row r="6" spans="1:6" s="16" customFormat="1" ht="20.100000000000001" customHeight="1" x14ac:dyDescent="0.2">
      <c r="A6" s="335"/>
      <c r="B6" s="335"/>
      <c r="C6" s="335"/>
      <c r="D6" s="335"/>
      <c r="E6" s="335"/>
      <c r="F6" s="335"/>
    </row>
    <row r="7" spans="1:6" s="16" customFormat="1" ht="20.100000000000001" customHeight="1" x14ac:dyDescent="0.2">
      <c r="A7" s="18" t="s">
        <v>140</v>
      </c>
      <c r="E7" s="19"/>
      <c r="F7" s="19" t="s">
        <v>163</v>
      </c>
    </row>
    <row r="8" spans="1:6" s="16" customFormat="1" ht="20.100000000000001" customHeight="1" x14ac:dyDescent="0.2">
      <c r="A8" s="16" t="s">
        <v>1313</v>
      </c>
      <c r="E8" s="19"/>
      <c r="F8" s="19" t="s">
        <v>142</v>
      </c>
    </row>
    <row r="9" spans="1:6" s="16" customFormat="1" ht="20.100000000000001" customHeight="1" x14ac:dyDescent="0.2">
      <c r="A9" s="18" t="s">
        <v>165</v>
      </c>
      <c r="E9" s="20"/>
      <c r="F9" s="20" t="s">
        <v>1051</v>
      </c>
    </row>
    <row r="10" spans="1:6" s="16" customFormat="1" ht="20.100000000000001" customHeight="1" x14ac:dyDescent="0.2"/>
    <row r="11" spans="1:6" ht="58.5" customHeight="1" x14ac:dyDescent="0.2">
      <c r="A11" s="45" t="s">
        <v>96</v>
      </c>
      <c r="B11" s="46" t="s">
        <v>166</v>
      </c>
      <c r="C11" s="45" t="s">
        <v>167</v>
      </c>
      <c r="D11" s="45" t="s">
        <v>168</v>
      </c>
      <c r="E11" s="45"/>
      <c r="F11" s="45" t="s">
        <v>169</v>
      </c>
    </row>
    <row r="12" spans="1:6" ht="23.1" customHeight="1" x14ac:dyDescent="0.2">
      <c r="A12" s="47"/>
      <c r="B12" s="48"/>
      <c r="C12" s="48"/>
      <c r="D12" s="49" t="s">
        <v>99</v>
      </c>
      <c r="E12" s="49"/>
      <c r="F12" s="49" t="s">
        <v>99</v>
      </c>
    </row>
    <row r="13" spans="1:6" ht="23.1" customHeight="1" x14ac:dyDescent="0.2">
      <c r="A13" s="22"/>
      <c r="B13" s="23" t="s">
        <v>940</v>
      </c>
      <c r="C13" s="27"/>
      <c r="D13" s="30"/>
      <c r="E13" s="30"/>
      <c r="F13" s="30"/>
    </row>
    <row r="14" spans="1:6" ht="18.95" customHeight="1" x14ac:dyDescent="0.2">
      <c r="A14" s="26">
        <v>1</v>
      </c>
      <c r="B14" s="23" t="s">
        <v>170</v>
      </c>
      <c r="C14" s="27" t="s">
        <v>171</v>
      </c>
      <c r="D14" s="24">
        <v>1300710493.7732997</v>
      </c>
      <c r="E14" s="24"/>
      <c r="F14" s="50">
        <v>1316522575.9135826</v>
      </c>
    </row>
    <row r="15" spans="1:6" ht="18.95" customHeight="1" x14ac:dyDescent="0.2">
      <c r="A15" s="26">
        <v>2</v>
      </c>
      <c r="B15" s="23" t="s">
        <v>172</v>
      </c>
      <c r="C15" s="27" t="s">
        <v>173</v>
      </c>
      <c r="D15" s="24">
        <v>0</v>
      </c>
      <c r="E15" s="24"/>
      <c r="F15" s="50">
        <v>0</v>
      </c>
    </row>
    <row r="16" spans="1:6" ht="18.95" customHeight="1" x14ac:dyDescent="0.2">
      <c r="A16" s="26">
        <v>3</v>
      </c>
      <c r="B16" s="23" t="s">
        <v>174</v>
      </c>
      <c r="C16" s="27" t="s">
        <v>175</v>
      </c>
      <c r="D16" s="35">
        <v>-397544153.32553309</v>
      </c>
      <c r="E16" s="24"/>
      <c r="F16" s="51">
        <v>-408499312.54867512</v>
      </c>
    </row>
    <row r="17" spans="1:6" ht="18.95" customHeight="1" x14ac:dyDescent="0.2">
      <c r="A17" s="26">
        <v>4</v>
      </c>
      <c r="B17" s="23" t="s">
        <v>176</v>
      </c>
      <c r="C17" s="27"/>
      <c r="D17" s="24">
        <f>SUM(D14:D16)</f>
        <v>903166340.44776654</v>
      </c>
      <c r="E17" s="24"/>
      <c r="F17" s="24">
        <f>SUM(F14:F16)</f>
        <v>908023263.3649075</v>
      </c>
    </row>
    <row r="18" spans="1:6" ht="18.95" customHeight="1" x14ac:dyDescent="0.2">
      <c r="A18" s="26">
        <v>5</v>
      </c>
      <c r="B18" s="23" t="s">
        <v>177</v>
      </c>
      <c r="C18" s="27" t="s">
        <v>178</v>
      </c>
      <c r="D18" s="35">
        <v>15240561.979199994</v>
      </c>
      <c r="E18" s="24"/>
      <c r="F18" s="51">
        <v>50685952.196930639</v>
      </c>
    </row>
    <row r="19" spans="1:6" ht="18.95" customHeight="1" x14ac:dyDescent="0.2">
      <c r="A19" s="26">
        <v>6</v>
      </c>
      <c r="B19" s="23" t="s">
        <v>179</v>
      </c>
      <c r="C19" s="27"/>
      <c r="D19" s="24">
        <f>SUM(D17:D18)</f>
        <v>918406902.42696655</v>
      </c>
      <c r="E19" s="24"/>
      <c r="F19" s="24">
        <f>SUM(F17:F18)</f>
        <v>958709215.56183815</v>
      </c>
    </row>
    <row r="20" spans="1:6" ht="8.25" customHeight="1" x14ac:dyDescent="0.2">
      <c r="A20" s="26"/>
      <c r="B20" s="23"/>
      <c r="C20" s="27"/>
      <c r="D20" s="24"/>
      <c r="E20" s="24"/>
      <c r="F20" s="50"/>
    </row>
    <row r="21" spans="1:6" ht="18.95" customHeight="1" x14ac:dyDescent="0.2">
      <c r="A21" s="26">
        <v>7</v>
      </c>
      <c r="B21" s="23" t="s">
        <v>180</v>
      </c>
      <c r="C21" s="27" t="s">
        <v>181</v>
      </c>
      <c r="D21" s="24">
        <v>7109619.5922503751</v>
      </c>
      <c r="E21" s="24"/>
      <c r="F21" s="50">
        <v>20596810.34862731</v>
      </c>
    </row>
    <row r="22" spans="1:6" ht="18.95" customHeight="1" x14ac:dyDescent="0.2">
      <c r="A22" s="26">
        <v>8</v>
      </c>
      <c r="B22" s="23" t="s">
        <v>182</v>
      </c>
      <c r="C22" s="27" t="s">
        <v>181</v>
      </c>
      <c r="D22" s="24">
        <v>34172332.01835759</v>
      </c>
      <c r="E22" s="24"/>
      <c r="F22" s="50">
        <v>24995968.061508853</v>
      </c>
    </row>
    <row r="23" spans="1:6" ht="18.95" customHeight="1" x14ac:dyDescent="0.2">
      <c r="A23" s="26">
        <v>9</v>
      </c>
      <c r="B23" s="23" t="s">
        <v>183</v>
      </c>
      <c r="C23" s="27" t="s">
        <v>184</v>
      </c>
      <c r="D23" s="24">
        <v>-7666909.872919892</v>
      </c>
      <c r="E23" s="24"/>
      <c r="F23" s="50">
        <v>-7666909.8729198929</v>
      </c>
    </row>
    <row r="24" spans="1:6" ht="18.95" customHeight="1" x14ac:dyDescent="0.2">
      <c r="A24" s="26">
        <v>10</v>
      </c>
      <c r="B24" s="23" t="s">
        <v>185</v>
      </c>
      <c r="C24" s="27" t="s">
        <v>184</v>
      </c>
      <c r="D24" s="24">
        <v>-222471309.18258032</v>
      </c>
      <c r="E24" s="24"/>
      <c r="F24" s="50">
        <v>-223219909.50469413</v>
      </c>
    </row>
    <row r="25" spans="1:6" ht="18.95" customHeight="1" x14ac:dyDescent="0.2">
      <c r="A25" s="26">
        <v>11</v>
      </c>
      <c r="B25" s="23" t="s">
        <v>186</v>
      </c>
      <c r="C25" s="27" t="s">
        <v>184</v>
      </c>
      <c r="D25" s="24">
        <v>0</v>
      </c>
      <c r="E25" s="24"/>
      <c r="F25" s="50">
        <v>0</v>
      </c>
    </row>
    <row r="26" spans="1:6" ht="18.95" customHeight="1" x14ac:dyDescent="0.2">
      <c r="A26" s="26">
        <v>12</v>
      </c>
      <c r="B26" s="23" t="s">
        <v>187</v>
      </c>
      <c r="C26" s="27" t="s">
        <v>184</v>
      </c>
      <c r="D26" s="35">
        <v>0</v>
      </c>
      <c r="E26" s="24"/>
      <c r="F26" s="51">
        <v>0</v>
      </c>
    </row>
    <row r="27" spans="1:6" ht="18.95" customHeight="1" x14ac:dyDescent="0.2">
      <c r="A27" s="26"/>
      <c r="B27" s="23"/>
      <c r="C27" s="27"/>
      <c r="D27" s="24"/>
      <c r="E27" s="24"/>
      <c r="F27" s="50"/>
    </row>
    <row r="28" spans="1:6" ht="18.95" customHeight="1" thickBot="1" x14ac:dyDescent="0.25">
      <c r="A28" s="26">
        <v>13</v>
      </c>
      <c r="B28" s="23" t="s">
        <v>188</v>
      </c>
      <c r="C28" s="27"/>
      <c r="D28" s="39">
        <f>SUM(D19:D26)</f>
        <v>729550634.98207426</v>
      </c>
      <c r="E28" s="24"/>
      <c r="F28" s="39">
        <f>SUM(F19:F26)</f>
        <v>773415174.59436035</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65"/>
  <sheetViews>
    <sheetView topLeftCell="A169" zoomScaleNormal="100" workbookViewId="0">
      <selection activeCell="F176" sqref="F176"/>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37" t="str">
        <f>'Rate Case Constants'!C9</f>
        <v>LOUISVILLE GAS AND ELECTRIC COMPANY</v>
      </c>
      <c r="B1" s="336"/>
      <c r="C1" s="336"/>
      <c r="D1" s="336"/>
      <c r="E1" s="336"/>
      <c r="F1" s="336"/>
      <c r="G1" s="336"/>
      <c r="H1" s="336"/>
      <c r="I1" s="336"/>
    </row>
    <row r="2" spans="1:9" s="16" customFormat="1" ht="20.100000000000001" customHeight="1" x14ac:dyDescent="0.2">
      <c r="A2" s="337" t="str">
        <f>'Rate Case Constants'!C10</f>
        <v>CASE NO. 2018-00295 - GAS OPERATIONS</v>
      </c>
      <c r="B2" s="336"/>
      <c r="C2" s="336"/>
      <c r="D2" s="336"/>
      <c r="E2" s="336"/>
      <c r="F2" s="336"/>
      <c r="G2" s="336"/>
      <c r="H2" s="336"/>
      <c r="I2" s="336"/>
    </row>
    <row r="3" spans="1:9" s="16" customFormat="1" ht="20.100000000000001" customHeight="1" x14ac:dyDescent="0.2">
      <c r="A3" s="336" t="s">
        <v>105</v>
      </c>
      <c r="B3" s="336"/>
      <c r="C3" s="336"/>
      <c r="D3" s="336"/>
      <c r="E3" s="336"/>
      <c r="F3" s="336"/>
      <c r="G3" s="336"/>
      <c r="H3" s="336"/>
      <c r="I3" s="336"/>
    </row>
    <row r="4" spans="1:9" s="16" customFormat="1" ht="20.100000000000001" customHeight="1" x14ac:dyDescent="0.2">
      <c r="A4" s="337" t="str">
        <f>'Rate Case Constants'!C16</f>
        <v>FOR THE 12 MONTHS ENDED DECEMBER 31, 2018</v>
      </c>
      <c r="B4" s="336"/>
      <c r="C4" s="336"/>
      <c r="D4" s="336"/>
      <c r="E4" s="336"/>
      <c r="F4" s="336"/>
      <c r="G4" s="336"/>
      <c r="H4" s="336"/>
      <c r="I4" s="336"/>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94</v>
      </c>
      <c r="B6" s="18"/>
      <c r="I6" s="19" t="s">
        <v>104</v>
      </c>
    </row>
    <row r="7" spans="1:9" s="16" customFormat="1" ht="20.100000000000001" customHeight="1" x14ac:dyDescent="0.2">
      <c r="A7" s="16" t="str">
        <f>'Rate Case Constants'!C29</f>
        <v>TYPE OF FILING: _____ ORIGINAL  _____ UPDATED  __X__ REVISED</v>
      </c>
      <c r="I7" s="19" t="s">
        <v>950</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8.5" customHeight="1" x14ac:dyDescent="0.2">
      <c r="A10" s="31" t="s">
        <v>96</v>
      </c>
      <c r="B10" s="31" t="s">
        <v>97</v>
      </c>
      <c r="C10" s="32" t="s">
        <v>101</v>
      </c>
      <c r="D10" s="31" t="s">
        <v>100</v>
      </c>
      <c r="E10" s="31" t="s">
        <v>98</v>
      </c>
      <c r="F10" s="31" t="s">
        <v>102</v>
      </c>
      <c r="G10" s="31" t="s">
        <v>253</v>
      </c>
      <c r="H10" s="31" t="s">
        <v>144</v>
      </c>
      <c r="I10" s="31" t="s">
        <v>103</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c r="F12" s="30" t="s">
        <v>99</v>
      </c>
      <c r="G12" s="30" t="s">
        <v>99</v>
      </c>
      <c r="H12" s="30" t="s">
        <v>99</v>
      </c>
      <c r="I12" s="30" t="s">
        <v>922</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920</v>
      </c>
      <c r="D14" s="24"/>
      <c r="E14" s="25"/>
      <c r="F14" s="24"/>
      <c r="G14" s="24"/>
      <c r="H14" s="24"/>
      <c r="I14" s="24"/>
    </row>
    <row r="15" spans="1:9" ht="18.95" customHeight="1" x14ac:dyDescent="0.2">
      <c r="A15" s="26">
        <f t="shared" ref="A15:A22" si="0">A14+1</f>
        <v>3</v>
      </c>
      <c r="B15" s="27">
        <v>480</v>
      </c>
      <c r="C15" s="23" t="s">
        <v>109</v>
      </c>
      <c r="D15" s="24">
        <f>SUMIFS('SCH C-2.2 B'!$P$11:$P$112,'SCH C-2.2 B'!$B$11:$B$112,'SCH C-2.1 B'!$B15)*-1</f>
        <v>199372417.23965165</v>
      </c>
      <c r="E15" s="25">
        <f>IF(D15=0,0,F15/D15)</f>
        <v>1</v>
      </c>
      <c r="F15" s="24">
        <f>SUMIFS('SCH C-2.2 B'!$P$11:$P$112,'SCH C-2.2 B'!$B$11:$B$112,'SCH C-2.1 B'!$B15)*-1</f>
        <v>199372417.23965165</v>
      </c>
      <c r="G15" s="24">
        <f>'SCH D-2 B'!K16</f>
        <v>-79779996.415833324</v>
      </c>
      <c r="H15" s="24">
        <f>SUM(F15:G15)</f>
        <v>119592420.82381833</v>
      </c>
      <c r="I15" s="40"/>
    </row>
    <row r="16" spans="1:9" ht="18.95" customHeight="1" x14ac:dyDescent="0.2">
      <c r="A16" s="26">
        <f t="shared" si="0"/>
        <v>4</v>
      </c>
      <c r="B16" s="27">
        <v>481.1</v>
      </c>
      <c r="C16" s="23" t="s">
        <v>110</v>
      </c>
      <c r="D16" s="24">
        <f>SUMIFS('SCH C-2.2 B'!$P$11:$P$112,'SCH C-2.2 B'!$B$11:$B$112,'SCH C-2.1 B'!$B16)*-1</f>
        <v>78763931.361908063</v>
      </c>
      <c r="E16" s="25">
        <f t="shared" ref="E16:E18" si="1">IF(D16=0,0,F16/D16)</f>
        <v>1</v>
      </c>
      <c r="F16" s="24">
        <f>SUMIFS('SCH C-2.2 B'!$P$11:$P$112,'SCH C-2.2 B'!$B$11:$B$112,'SCH C-2.1 B'!$B16)*-1</f>
        <v>78763931.361908063</v>
      </c>
      <c r="G16" s="24">
        <f>'SCH D-2 B'!K17</f>
        <v>-37803305.526771359</v>
      </c>
      <c r="H16" s="24">
        <f t="shared" ref="H16:H18" si="2">SUM(F16:G16)</f>
        <v>40960625.835136704</v>
      </c>
      <c r="I16" s="40"/>
    </row>
    <row r="17" spans="1:9" ht="18.95" customHeight="1" x14ac:dyDescent="0.2">
      <c r="A17" s="26">
        <f t="shared" si="0"/>
        <v>5</v>
      </c>
      <c r="B17" s="27">
        <v>481.2</v>
      </c>
      <c r="C17" s="23" t="s">
        <v>111</v>
      </c>
      <c r="D17" s="24">
        <f>SUMIFS('SCH C-2.2 B'!$P$11:$P$112,'SCH C-2.2 B'!$B$11:$B$112,'SCH C-2.1 B'!$B17)*-1</f>
        <v>9800561.2470885068</v>
      </c>
      <c r="E17" s="25">
        <f t="shared" si="1"/>
        <v>1</v>
      </c>
      <c r="F17" s="24">
        <f>SUMIFS('SCH C-2.2 B'!$P$11:$P$112,'SCH C-2.2 B'!$B$11:$B$112,'SCH C-2.1 B'!$B17)*-1</f>
        <v>9800561.2470885068</v>
      </c>
      <c r="G17" s="24">
        <f>'SCH D-2 B'!K18</f>
        <v>-5897239.3832974406</v>
      </c>
      <c r="H17" s="24">
        <f t="shared" si="2"/>
        <v>3903321.8637910662</v>
      </c>
      <c r="I17" s="40"/>
    </row>
    <row r="18" spans="1:9" ht="18.95" customHeight="1" x14ac:dyDescent="0.2">
      <c r="A18" s="26">
        <f>A17+1</f>
        <v>6</v>
      </c>
      <c r="B18" s="26">
        <v>482</v>
      </c>
      <c r="C18" s="10" t="s">
        <v>112</v>
      </c>
      <c r="D18" s="35">
        <f>SUMIFS('SCH C-2.2 B'!$P$11:$P$112,'SCH C-2.2 B'!$B$11:$B$112,'SCH C-2.1 B'!$B18)*-1</f>
        <v>9269581.3154331818</v>
      </c>
      <c r="E18" s="25">
        <f t="shared" si="1"/>
        <v>1</v>
      </c>
      <c r="F18" s="35">
        <f>SUMIFS('SCH C-2.2 B'!$P$11:$P$112,'SCH C-2.2 B'!$B$11:$B$112,'SCH C-2.1 B'!$B18)*-1</f>
        <v>9269581.3154331818</v>
      </c>
      <c r="G18" s="35">
        <f>'SCH D-2 B'!K19</f>
        <v>-4980682.0486149527</v>
      </c>
      <c r="H18" s="35">
        <f t="shared" si="2"/>
        <v>4288899.2668182291</v>
      </c>
      <c r="I18" s="40"/>
    </row>
    <row r="19" spans="1:9" ht="18.95" customHeight="1" x14ac:dyDescent="0.2">
      <c r="A19" s="26">
        <f t="shared" si="0"/>
        <v>7</v>
      </c>
      <c r="B19" s="26"/>
      <c r="C19" s="23" t="s">
        <v>113</v>
      </c>
      <c r="D19" s="24">
        <f>SUM(D15:D18)</f>
        <v>297206491.16408139</v>
      </c>
      <c r="F19" s="24">
        <f>SUM(F15:F18)</f>
        <v>297206491.16408139</v>
      </c>
      <c r="G19" s="24">
        <f>SUM(G15:G18)</f>
        <v>-128461223.37451708</v>
      </c>
      <c r="H19" s="24">
        <f>SUM(H15:H18)</f>
        <v>168745267.78956434</v>
      </c>
      <c r="I19" s="40"/>
    </row>
    <row r="20" spans="1:9" ht="18.95" customHeight="1" x14ac:dyDescent="0.2">
      <c r="A20" s="26">
        <f t="shared" si="0"/>
        <v>8</v>
      </c>
      <c r="B20" s="26" t="s">
        <v>918</v>
      </c>
      <c r="C20" s="23" t="s">
        <v>114</v>
      </c>
      <c r="D20" s="24">
        <f>SUMIFS('SCH C-2.2 B'!$P$11:$P$112,'SCH C-2.2 B'!$B$11:$B$112,'SCH C-2.1 B'!$B20)*-1</f>
        <v>5464710.7009272799</v>
      </c>
      <c r="E20" s="25">
        <f t="shared" ref="E20" si="3">IF(D20=0,0,F20/D20)</f>
        <v>1</v>
      </c>
      <c r="F20" s="24">
        <f>SUMIFS('SCH C-2.2 B'!$P$11:$P$112,'SCH C-2.2 B'!$B$11:$B$112,'SCH C-2.1 B'!$B20)*-1</f>
        <v>5464710.7009272799</v>
      </c>
      <c r="G20" s="24">
        <f>'SCH D-2 B'!K21</f>
        <v>-1347567.0697072805</v>
      </c>
      <c r="H20" s="24">
        <f t="shared" ref="H20:H21" si="4">SUM(F20:G20)</f>
        <v>4117143.6312199994</v>
      </c>
    </row>
    <row r="21" spans="1:9" ht="18.95" customHeight="1" x14ac:dyDescent="0.2">
      <c r="A21" s="26">
        <f t="shared" si="0"/>
        <v>9</v>
      </c>
      <c r="B21" s="27">
        <v>496</v>
      </c>
      <c r="C21" s="23" t="s">
        <v>115</v>
      </c>
      <c r="D21" s="35">
        <f>SUMIFS('SCH C-2.2 B'!$P$11:$P$112,'SCH C-2.2 B'!$B$11:$B$112,'SCH C-2.1 B'!$B21)*-1</f>
        <v>0</v>
      </c>
      <c r="E21" s="25">
        <v>1</v>
      </c>
      <c r="F21" s="35">
        <f>SUMIFS('SCH C-2.2 B'!$P$11:$P$112,'SCH C-2.2 B'!$B$11:$B$112,'SCH C-2.1 B'!$B21)*-1</f>
        <v>0</v>
      </c>
      <c r="G21" s="35">
        <f>'SCH D-2 B'!K22</f>
        <v>0</v>
      </c>
      <c r="H21" s="35">
        <f t="shared" si="4"/>
        <v>0</v>
      </c>
      <c r="I21" s="40"/>
    </row>
    <row r="22" spans="1:9" ht="18.95" customHeight="1" x14ac:dyDescent="0.2">
      <c r="A22" s="26">
        <f t="shared" si="0"/>
        <v>10</v>
      </c>
      <c r="C22" s="23" t="s">
        <v>919</v>
      </c>
      <c r="D22" s="36">
        <f>SUM(D19:D21)</f>
        <v>302671201.86500865</v>
      </c>
      <c r="F22" s="36">
        <f>SUM(F19:F21)</f>
        <v>302671201.86500865</v>
      </c>
      <c r="G22" s="36">
        <f>SUM(G19:G21)</f>
        <v>-129808790.44422436</v>
      </c>
      <c r="H22" s="36">
        <f>SUM(H19:H21)</f>
        <v>172862411.42078435</v>
      </c>
      <c r="I22" s="40"/>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B'!$P$11:$P$112,'SCH C-2.2 B'!$B$11:$B$112,'SCH C-2.1 B'!$B25)*-1</f>
        <v>1164388.8166666669</v>
      </c>
      <c r="E25" s="25">
        <f t="shared" ref="E25:E29" si="5">IF(D25=0,0,F25/D25)</f>
        <v>1</v>
      </c>
      <c r="F25" s="24">
        <f>SUMIFS('SCH C-2.2 B'!$P$11:$P$112,'SCH C-2.2 B'!$B$11:$B$112,'SCH C-2.1 B'!$B25)*-1</f>
        <v>1164388.8166666669</v>
      </c>
      <c r="G25" s="24">
        <f>'SCH D-2 B'!K26</f>
        <v>0</v>
      </c>
      <c r="H25" s="24">
        <f t="shared" ref="H25:H29" si="6">SUM(F25:G25)</f>
        <v>1164388.8166666669</v>
      </c>
    </row>
    <row r="26" spans="1:9" ht="18.95" customHeight="1" x14ac:dyDescent="0.2">
      <c r="A26" s="26">
        <f t="shared" ref="A26:A29" si="7">A25+1</f>
        <v>13</v>
      </c>
      <c r="B26" s="26">
        <v>488</v>
      </c>
      <c r="C26" s="10" t="s">
        <v>852</v>
      </c>
      <c r="D26" s="24">
        <f>SUMIFS('SCH C-2.2 B'!$P$11:$P$112,'SCH C-2.2 B'!$B$11:$B$112,'SCH C-2.1 B'!$B26)*-1</f>
        <v>101091.43</v>
      </c>
      <c r="E26" s="25">
        <f t="shared" si="5"/>
        <v>1</v>
      </c>
      <c r="F26" s="24">
        <f>SUMIFS('SCH C-2.2 B'!$P$11:$P$112,'SCH C-2.2 B'!$B$11:$B$112,'SCH C-2.1 B'!$B26)*-1</f>
        <v>101091.43</v>
      </c>
      <c r="G26" s="24">
        <f>'SCH D-2 B'!K27</f>
        <v>0</v>
      </c>
      <c r="H26" s="24">
        <f t="shared" si="6"/>
        <v>101091.43</v>
      </c>
      <c r="I26" s="40"/>
    </row>
    <row r="27" spans="1:9" ht="18.95" customHeight="1" x14ac:dyDescent="0.2">
      <c r="A27" s="26">
        <f t="shared" si="7"/>
        <v>14</v>
      </c>
      <c r="B27" s="26" t="s">
        <v>824</v>
      </c>
      <c r="C27" s="4" t="s">
        <v>825</v>
      </c>
      <c r="D27" s="24">
        <f>SUMIFS('SCH C-2.2 B'!$P$11:$P$112,'SCH C-2.2 B'!$B$11:$B$112,'SCH C-2.1 B'!$B27)*-1</f>
        <v>5820837.8952319417</v>
      </c>
      <c r="E27" s="25">
        <f t="shared" si="5"/>
        <v>1</v>
      </c>
      <c r="F27" s="24">
        <f>SUMIFS('SCH C-2.2 B'!$P$11:$P$112,'SCH C-2.2 B'!$B$11:$B$112,'SCH C-2.1 B'!$B27)*-1</f>
        <v>5820837.8952319417</v>
      </c>
      <c r="G27" s="24">
        <f>'SCH D-2 B'!K28</f>
        <v>-42631.550147220762</v>
      </c>
      <c r="H27" s="24">
        <f t="shared" si="6"/>
        <v>5778206.3450847212</v>
      </c>
      <c r="I27" s="40"/>
    </row>
    <row r="28" spans="1:9" ht="18.95" customHeight="1" x14ac:dyDescent="0.2">
      <c r="A28" s="26">
        <f t="shared" si="7"/>
        <v>15</v>
      </c>
      <c r="B28" s="26">
        <v>493</v>
      </c>
      <c r="C28" s="4" t="s">
        <v>826</v>
      </c>
      <c r="D28" s="24">
        <f>SUMIFS('SCH C-2.2 B'!$P$11:$P$112,'SCH C-2.2 B'!$B$11:$B$112,'SCH C-2.1 B'!$B28)*-1</f>
        <v>410866.18333333317</v>
      </c>
      <c r="E28" s="25">
        <f t="shared" si="5"/>
        <v>1</v>
      </c>
      <c r="F28" s="24">
        <f>SUMIFS('SCH C-2.2 B'!$P$11:$P$112,'SCH C-2.2 B'!$B$11:$B$112,'SCH C-2.1 B'!$B28)*-1</f>
        <v>410866.18333333317</v>
      </c>
      <c r="G28" s="24">
        <f>'SCH D-2 B'!K29</f>
        <v>0</v>
      </c>
      <c r="H28" s="24">
        <f t="shared" si="6"/>
        <v>410866.18333333317</v>
      </c>
      <c r="I28" s="40"/>
    </row>
    <row r="29" spans="1:9" ht="18.95" customHeight="1" x14ac:dyDescent="0.2">
      <c r="A29" s="26">
        <f t="shared" si="7"/>
        <v>16</v>
      </c>
      <c r="B29" s="26">
        <v>495</v>
      </c>
      <c r="C29" s="4" t="s">
        <v>827</v>
      </c>
      <c r="D29" s="35">
        <f>SUMIFS('SCH C-2.2 B'!$P$11:$P$112,'SCH C-2.2 B'!$B$11:$B$112,'SCH C-2.1 B'!$B29)*-1</f>
        <v>249.92500000000018</v>
      </c>
      <c r="E29" s="25">
        <f t="shared" si="5"/>
        <v>1</v>
      </c>
      <c r="F29" s="35">
        <f>SUMIFS('SCH C-2.2 B'!$P$11:$P$112,'SCH C-2.2 B'!$B$11:$B$112,'SCH C-2.1 B'!$B29)*-1</f>
        <v>249.92500000000018</v>
      </c>
      <c r="G29" s="35">
        <f>'SCH D-2 B'!K30</f>
        <v>0</v>
      </c>
      <c r="H29" s="35">
        <f t="shared" si="6"/>
        <v>249.92500000000018</v>
      </c>
      <c r="I29" s="40"/>
    </row>
    <row r="30" spans="1:9" ht="18.95" customHeight="1" x14ac:dyDescent="0.2">
      <c r="A30" s="26">
        <f>A29+1</f>
        <v>17</v>
      </c>
      <c r="B30" s="26"/>
      <c r="C30" s="23" t="s">
        <v>134</v>
      </c>
      <c r="D30" s="36">
        <f>SUM(D25:D29)</f>
        <v>7497434.2502319422</v>
      </c>
      <c r="F30" s="36">
        <f t="shared" ref="F30:H30" si="8">SUM(F25:F29)</f>
        <v>7497434.2502319422</v>
      </c>
      <c r="G30" s="36">
        <f t="shared" si="8"/>
        <v>-42631.550147220762</v>
      </c>
      <c r="H30" s="36">
        <f t="shared" si="8"/>
        <v>7454802.7000847217</v>
      </c>
    </row>
    <row r="31" spans="1:9" ht="18.95" customHeight="1" x14ac:dyDescent="0.2">
      <c r="A31" s="26"/>
      <c r="B31" s="26"/>
      <c r="C31" s="23"/>
    </row>
    <row r="32" spans="1:9" ht="18.95" customHeight="1" x14ac:dyDescent="0.2">
      <c r="A32" s="26">
        <f>A30+1</f>
        <v>18</v>
      </c>
      <c r="B32" s="26"/>
      <c r="C32" s="42" t="s">
        <v>76</v>
      </c>
      <c r="D32" s="35">
        <f>D22+D30</f>
        <v>310168636.11524057</v>
      </c>
      <c r="F32" s="35">
        <f>F22+F30</f>
        <v>310168636.11524057</v>
      </c>
      <c r="G32" s="35">
        <f>G22+G30</f>
        <v>-129851421.99437158</v>
      </c>
      <c r="H32" s="35">
        <f>H22+H30</f>
        <v>180317214.12086907</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40" si="9">A35+1</f>
        <v>21</v>
      </c>
      <c r="B36" s="26"/>
      <c r="C36" s="34" t="s">
        <v>924</v>
      </c>
    </row>
    <row r="37" spans="1:9" ht="18.95" customHeight="1" x14ac:dyDescent="0.2">
      <c r="A37" s="26">
        <f t="shared" si="9"/>
        <v>22</v>
      </c>
      <c r="B37" s="38" t="s">
        <v>828</v>
      </c>
      <c r="C37" s="4" t="s">
        <v>853</v>
      </c>
      <c r="D37" s="24">
        <f>SUMIFS('SCH C-2.2 B'!$P$11:$P$112,'SCH C-2.2 B'!$B$11:$B$112,'SCH C-2.1 B'!$B37)</f>
        <v>126123882.3061818</v>
      </c>
      <c r="E37" s="25">
        <f t="shared" ref="E37:E40" si="10">IF(D37=0,0,F37/D37)</f>
        <v>1</v>
      </c>
      <c r="F37" s="24">
        <f>SUMIFS('SCH C-2.2 B'!$P$11:$P$112,'SCH C-2.2 B'!$B$11:$B$112,'SCH C-2.1 B'!$B37)</f>
        <v>126123882.3061818</v>
      </c>
      <c r="G37" s="24">
        <f>'SCH D-2 B'!K38</f>
        <v>-126123882.30618182</v>
      </c>
      <c r="H37" s="24">
        <f t="shared" ref="H37:H40" si="11">SUM(F37:G37)</f>
        <v>0</v>
      </c>
      <c r="I37" s="40"/>
    </row>
    <row r="38" spans="1:9" ht="18.95" customHeight="1" x14ac:dyDescent="0.2">
      <c r="A38" s="26">
        <f t="shared" si="9"/>
        <v>23</v>
      </c>
      <c r="B38" s="136" t="s">
        <v>829</v>
      </c>
      <c r="C38" s="4" t="s">
        <v>854</v>
      </c>
      <c r="D38" s="24">
        <f>SUMIFS('SCH C-2.2 B'!$P$11:$P$112,'SCH C-2.2 B'!$B$11:$B$112,'SCH C-2.1 B'!$B38)</f>
        <v>0</v>
      </c>
      <c r="E38" s="25">
        <f t="shared" si="10"/>
        <v>0</v>
      </c>
      <c r="F38" s="24">
        <f>SUMIFS('SCH C-2.2 B'!$P$11:$P$112,'SCH C-2.2 B'!$B$11:$B$112,'SCH C-2.1 B'!$B38)</f>
        <v>0</v>
      </c>
      <c r="G38" s="24">
        <f>'SCH D-2 B'!K39</f>
        <v>0</v>
      </c>
      <c r="H38" s="24">
        <f t="shared" si="11"/>
        <v>0</v>
      </c>
      <c r="I38" s="40"/>
    </row>
    <row r="39" spans="1:9" ht="18.95" customHeight="1" x14ac:dyDescent="0.2">
      <c r="A39" s="26">
        <f t="shared" si="9"/>
        <v>24</v>
      </c>
      <c r="B39" s="136" t="s">
        <v>830</v>
      </c>
      <c r="C39" s="4" t="s">
        <v>855</v>
      </c>
      <c r="D39" s="24">
        <f>SUMIFS('SCH C-2.2 B'!$P$11:$P$112,'SCH C-2.2 B'!$B$11:$B$112,'SCH C-2.1 B'!$B39)</f>
        <v>-876802.90999998874</v>
      </c>
      <c r="E39" s="25">
        <f t="shared" si="10"/>
        <v>1</v>
      </c>
      <c r="F39" s="24">
        <f>SUMIFS('SCH C-2.2 B'!$P$11:$P$112,'SCH C-2.2 B'!$B$11:$B$112,'SCH C-2.1 B'!$B39)</f>
        <v>-876802.90999998874</v>
      </c>
      <c r="G39" s="24">
        <f>'SCH D-2 B'!K40</f>
        <v>876802.90999998897</v>
      </c>
      <c r="H39" s="24">
        <f t="shared" si="11"/>
        <v>0</v>
      </c>
      <c r="I39" s="40"/>
    </row>
    <row r="40" spans="1:9" ht="18.95" customHeight="1" x14ac:dyDescent="0.2">
      <c r="A40" s="26">
        <f t="shared" si="9"/>
        <v>25</v>
      </c>
      <c r="B40" s="136" t="s">
        <v>831</v>
      </c>
      <c r="C40" s="4" t="s">
        <v>856</v>
      </c>
      <c r="D40" s="24">
        <f>SUMIFS('SCH C-2.2 B'!$P$11:$P$112,'SCH C-2.2 B'!$B$11:$B$112,'SCH C-2.1 B'!$B40)</f>
        <v>-2014061.3899999899</v>
      </c>
      <c r="E40" s="25">
        <f t="shared" si="10"/>
        <v>1</v>
      </c>
      <c r="F40" s="24">
        <f>SUMIFS('SCH C-2.2 B'!$P$11:$P$112,'SCH C-2.2 B'!$B$11:$B$112,'SCH C-2.1 B'!$B40)</f>
        <v>-2014061.3899999899</v>
      </c>
      <c r="G40" s="24">
        <f>'SCH D-2 B'!K41</f>
        <v>2014061.3899999897</v>
      </c>
      <c r="H40" s="24">
        <f t="shared" si="11"/>
        <v>0</v>
      </c>
      <c r="I40" s="40"/>
    </row>
    <row r="41" spans="1:9" s="16" customFormat="1" ht="20.100000000000001" customHeight="1" x14ac:dyDescent="0.2">
      <c r="A41" s="336" t="str">
        <f>$A$1</f>
        <v>LOUISVILLE GAS AND ELECTRIC COMPANY</v>
      </c>
      <c r="B41" s="336"/>
      <c r="C41" s="336"/>
      <c r="D41" s="336"/>
      <c r="E41" s="336"/>
      <c r="F41" s="336"/>
      <c r="G41" s="336"/>
      <c r="H41" s="336"/>
      <c r="I41" s="336"/>
    </row>
    <row r="42" spans="1:9" s="16" customFormat="1" ht="20.100000000000001" customHeight="1" x14ac:dyDescent="0.2">
      <c r="A42" s="336" t="str">
        <f>$A$2</f>
        <v>CASE NO. 2018-00295 - GAS OPERATIONS</v>
      </c>
      <c r="B42" s="336"/>
      <c r="C42" s="336"/>
      <c r="D42" s="336"/>
      <c r="E42" s="336"/>
      <c r="F42" s="336"/>
      <c r="G42" s="336"/>
      <c r="H42" s="336"/>
      <c r="I42" s="336"/>
    </row>
    <row r="43" spans="1:9" s="16" customFormat="1" ht="20.100000000000001" customHeight="1" x14ac:dyDescent="0.2">
      <c r="A43" s="336" t="s">
        <v>105</v>
      </c>
      <c r="B43" s="336"/>
      <c r="C43" s="336"/>
      <c r="D43" s="336"/>
      <c r="E43" s="336"/>
      <c r="F43" s="336"/>
      <c r="G43" s="336"/>
      <c r="H43" s="336"/>
      <c r="I43" s="336"/>
    </row>
    <row r="44" spans="1:9" s="16" customFormat="1" ht="20.100000000000001" customHeight="1" x14ac:dyDescent="0.2">
      <c r="A44" s="336" t="str">
        <f>$A$4</f>
        <v>FOR THE 12 MONTHS ENDED DECEMBER 31, 2018</v>
      </c>
      <c r="B44" s="336"/>
      <c r="C44" s="336"/>
      <c r="D44" s="336"/>
      <c r="E44" s="336"/>
      <c r="F44" s="336"/>
      <c r="G44" s="336"/>
      <c r="H44" s="336"/>
      <c r="I44" s="336"/>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94</v>
      </c>
      <c r="B46" s="18"/>
      <c r="I46" s="19" t="s">
        <v>104</v>
      </c>
    </row>
    <row r="47" spans="1:9" s="16" customFormat="1" ht="20.100000000000001" customHeight="1" x14ac:dyDescent="0.2">
      <c r="A47" s="16" t="str">
        <f>$A$7</f>
        <v>TYPE OF FILING: _____ ORIGINAL  _____ UPDATED  __X__ REVISED</v>
      </c>
      <c r="I47" s="19" t="s">
        <v>951</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253</v>
      </c>
      <c r="H50" s="31" t="s">
        <v>144</v>
      </c>
      <c r="I50" s="31" t="s">
        <v>103</v>
      </c>
    </row>
    <row r="51" spans="1:9" ht="18.95" customHeight="1" x14ac:dyDescent="0.2">
      <c r="A51" s="27"/>
      <c r="B51" s="27"/>
      <c r="C51" s="23"/>
      <c r="D51" s="33" t="s">
        <v>69</v>
      </c>
      <c r="E51" s="33" t="s">
        <v>70</v>
      </c>
      <c r="F51" s="33" t="s">
        <v>106</v>
      </c>
      <c r="G51" s="33" t="s">
        <v>107</v>
      </c>
      <c r="H51" s="33" t="s">
        <v>233</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36" t="s">
        <v>832</v>
      </c>
      <c r="C53" s="4" t="s">
        <v>857</v>
      </c>
      <c r="D53" s="24">
        <f>SUMIFS('SCH C-2.2 B'!$P$11:$P$112,'SCH C-2.2 B'!$B$11:$B$112,'SCH C-2.1 B'!$B53)</f>
        <v>872025.86999999988</v>
      </c>
      <c r="E53" s="25">
        <f t="shared" ref="E53:E56" si="12">IF(D53=0,0,F53/D53)</f>
        <v>1</v>
      </c>
      <c r="F53" s="24">
        <f>SUMIFS('SCH C-2.2 B'!$P$11:$P$112,'SCH C-2.2 B'!$B$11:$B$112,'SCH C-2.1 B'!$B53)</f>
        <v>872025.86999999988</v>
      </c>
      <c r="G53" s="24">
        <f>'SCH D-2 B'!K54</f>
        <v>0</v>
      </c>
      <c r="H53" s="24">
        <f t="shared" ref="H53:H57" si="13">SUM(F53:G53)</f>
        <v>872025.86999999988</v>
      </c>
      <c r="I53" s="40"/>
    </row>
    <row r="54" spans="1:9" ht="18.95" customHeight="1" x14ac:dyDescent="0.2">
      <c r="A54" s="26">
        <f t="shared" ref="A54:A57" si="14">A53+1</f>
        <v>27</v>
      </c>
      <c r="B54" s="136" t="s">
        <v>833</v>
      </c>
      <c r="C54" s="4" t="s">
        <v>858</v>
      </c>
      <c r="D54" s="24">
        <f>SUMIFS('SCH C-2.2 B'!$P$11:$P$112,'SCH C-2.2 B'!$B$11:$B$112,'SCH C-2.1 B'!$B54)</f>
        <v>498631.0309798196</v>
      </c>
      <c r="E54" s="25">
        <f t="shared" si="12"/>
        <v>1</v>
      </c>
      <c r="F54" s="24">
        <f>SUMIFS('SCH C-2.2 B'!$P$11:$P$112,'SCH C-2.2 B'!$B$11:$B$112,'SCH C-2.1 B'!$B54)</f>
        <v>498631.0309798196</v>
      </c>
      <c r="G54" s="24">
        <f>'SCH D-2 B'!K55</f>
        <v>-498631.03097982093</v>
      </c>
      <c r="H54" s="24">
        <f t="shared" si="13"/>
        <v>-1.3387762010097504E-9</v>
      </c>
      <c r="I54" s="40"/>
    </row>
    <row r="55" spans="1:9" ht="18.95" customHeight="1" x14ac:dyDescent="0.2">
      <c r="A55" s="26">
        <f t="shared" si="14"/>
        <v>28</v>
      </c>
      <c r="B55" s="136">
        <v>810</v>
      </c>
      <c r="C55" s="4" t="s">
        <v>859</v>
      </c>
      <c r="D55" s="24">
        <f>SUMIFS('SCH C-2.2 B'!$P$11:$P$112,'SCH C-2.2 B'!$B$11:$B$112,'SCH C-2.1 B'!$B55)</f>
        <v>-610290.12999999896</v>
      </c>
      <c r="E55" s="25">
        <f t="shared" si="12"/>
        <v>1</v>
      </c>
      <c r="F55" s="24">
        <f>SUMIFS('SCH C-2.2 B'!$P$11:$P$112,'SCH C-2.2 B'!$B$11:$B$112,'SCH C-2.1 B'!$B55)</f>
        <v>-610290.12999999896</v>
      </c>
      <c r="G55" s="24">
        <f>'SCH D-2 B'!K56</f>
        <v>0</v>
      </c>
      <c r="H55" s="24">
        <f t="shared" si="13"/>
        <v>-610290.12999999896</v>
      </c>
      <c r="I55" s="40"/>
    </row>
    <row r="56" spans="1:9" ht="18.95" customHeight="1" x14ac:dyDescent="0.2">
      <c r="A56" s="26">
        <f t="shared" si="14"/>
        <v>29</v>
      </c>
      <c r="B56" s="136" t="s">
        <v>834</v>
      </c>
      <c r="C56" s="4" t="s">
        <v>860</v>
      </c>
      <c r="D56" s="24">
        <f>SUMIFS('SCH C-2.2 B'!$P$11:$P$112,'SCH C-2.2 B'!$B$11:$B$112,'SCH C-2.1 B'!$B56)</f>
        <v>-120216.27999999991</v>
      </c>
      <c r="E56" s="25">
        <f t="shared" si="12"/>
        <v>1</v>
      </c>
      <c r="F56" s="24">
        <f>SUMIFS('SCH C-2.2 B'!$P$11:$P$112,'SCH C-2.2 B'!$B$11:$B$112,'SCH C-2.1 B'!$B56)</f>
        <v>-120216.27999999991</v>
      </c>
      <c r="G56" s="24">
        <f>'SCH D-2 B'!K57</f>
        <v>120216.2799999999</v>
      </c>
      <c r="H56" s="24">
        <f t="shared" si="13"/>
        <v>0</v>
      </c>
      <c r="I56" s="40"/>
    </row>
    <row r="57" spans="1:9" ht="18.95" customHeight="1" x14ac:dyDescent="0.2">
      <c r="A57" s="26">
        <f t="shared" si="14"/>
        <v>30</v>
      </c>
      <c r="B57" s="136">
        <v>813</v>
      </c>
      <c r="C57" s="4" t="s">
        <v>861</v>
      </c>
      <c r="D57" s="24">
        <f>SUMIFS('SCH C-2.2 B'!$P$11:$P$112,'SCH C-2.2 B'!$B$11:$B$112,'SCH C-2.1 B'!$B57)</f>
        <v>0</v>
      </c>
      <c r="E57" s="25">
        <f>IF(D57=0,1,F57/D57)</f>
        <v>1</v>
      </c>
      <c r="F57" s="24">
        <f>SUMIFS('SCH C-2.2 B'!$P$11:$P$112,'SCH C-2.2 B'!$B$11:$B$112,'SCH C-2.1 B'!$B57)</f>
        <v>0</v>
      </c>
      <c r="G57" s="24">
        <f>'SCH D-2 B'!K58</f>
        <v>0</v>
      </c>
      <c r="H57" s="24">
        <f t="shared" si="13"/>
        <v>0</v>
      </c>
      <c r="I57" s="40"/>
    </row>
    <row r="58" spans="1:9" ht="18.95" customHeight="1" x14ac:dyDescent="0.2">
      <c r="A58" s="26">
        <f>A57+1</f>
        <v>31</v>
      </c>
      <c r="B58" s="136"/>
      <c r="C58" s="2" t="s">
        <v>925</v>
      </c>
      <c r="D58" s="36">
        <f>SUM(D37:D40,D53:D57)</f>
        <v>123873168.49716166</v>
      </c>
      <c r="F58" s="36">
        <f t="shared" ref="F58:H58" si="15">SUM(F37:F40,F53:F57)</f>
        <v>123873168.49716166</v>
      </c>
      <c r="G58" s="36">
        <f t="shared" si="15"/>
        <v>-123611432.75716166</v>
      </c>
      <c r="H58" s="36">
        <f t="shared" si="15"/>
        <v>261735.73999999953</v>
      </c>
      <c r="I58" s="40"/>
    </row>
    <row r="59" spans="1:9" ht="18.95" customHeight="1" x14ac:dyDescent="0.2">
      <c r="B59" s="136"/>
      <c r="C59" s="2"/>
      <c r="I59" s="40"/>
    </row>
    <row r="60" spans="1:9" ht="18.95" customHeight="1" x14ac:dyDescent="0.2">
      <c r="A60" s="26">
        <f>A58+1</f>
        <v>32</v>
      </c>
      <c r="B60" s="136"/>
      <c r="C60" s="37" t="s">
        <v>921</v>
      </c>
      <c r="I60" s="40"/>
    </row>
    <row r="61" spans="1:9" ht="18.95" customHeight="1" x14ac:dyDescent="0.2">
      <c r="A61" s="26">
        <f>A60+1</f>
        <v>33</v>
      </c>
      <c r="B61" s="136" t="s">
        <v>863</v>
      </c>
      <c r="C61" s="4" t="s">
        <v>889</v>
      </c>
      <c r="D61" s="24">
        <f>SUMIFS('SCH C-2.2 B'!$P$11:$P$112,'SCH C-2.2 B'!$B$11:$B$112,'SCH C-2.1 B'!$B61)</f>
        <v>947823.24</v>
      </c>
      <c r="E61" s="25">
        <f t="shared" ref="E61:E77" si="16">IF(D61=0,0,F61/D61)</f>
        <v>1</v>
      </c>
      <c r="F61" s="24">
        <f>SUMIFS('SCH C-2.2 B'!$P$11:$P$112,'SCH C-2.2 B'!$B$11:$B$112,'SCH C-2.1 B'!$B61)</f>
        <v>947823.24</v>
      </c>
      <c r="G61" s="24">
        <f>'SCH D-2 B'!K62</f>
        <v>0</v>
      </c>
      <c r="H61" s="24">
        <f t="shared" ref="H61:H77" si="17">SUM(F61:G61)</f>
        <v>947823.24</v>
      </c>
      <c r="I61" s="40"/>
    </row>
    <row r="62" spans="1:9" ht="18.95" customHeight="1" x14ac:dyDescent="0.2">
      <c r="A62" s="26">
        <f t="shared" ref="A62:A70" si="18">A61+1</f>
        <v>34</v>
      </c>
      <c r="B62" s="136" t="s">
        <v>864</v>
      </c>
      <c r="C62" s="4" t="s">
        <v>820</v>
      </c>
      <c r="D62" s="24">
        <f>SUMIFS('SCH C-2.2 B'!$P$11:$P$112,'SCH C-2.2 B'!$B$11:$B$112,'SCH C-2.1 B'!$B62)</f>
        <v>76204.72</v>
      </c>
      <c r="E62" s="25">
        <f t="shared" si="16"/>
        <v>1</v>
      </c>
      <c r="F62" s="24">
        <f>SUMIFS('SCH C-2.2 B'!$P$11:$P$112,'SCH C-2.2 B'!$B$11:$B$112,'SCH C-2.1 B'!$B62)</f>
        <v>76204.72</v>
      </c>
      <c r="G62" s="24">
        <f>'SCH D-2 B'!K63</f>
        <v>0</v>
      </c>
      <c r="H62" s="24">
        <f t="shared" si="17"/>
        <v>76204.72</v>
      </c>
      <c r="I62" s="40"/>
    </row>
    <row r="63" spans="1:9" ht="18.95" customHeight="1" x14ac:dyDescent="0.2">
      <c r="A63" s="26">
        <f t="shared" si="18"/>
        <v>35</v>
      </c>
      <c r="B63" s="136" t="s">
        <v>865</v>
      </c>
      <c r="C63" s="4" t="s">
        <v>821</v>
      </c>
      <c r="D63" s="24">
        <f>SUMIFS('SCH C-2.2 B'!$P$11:$P$112,'SCH C-2.2 B'!$B$11:$B$112,'SCH C-2.1 B'!$B63)</f>
        <v>424413.04999999993</v>
      </c>
      <c r="E63" s="25">
        <f t="shared" si="16"/>
        <v>1</v>
      </c>
      <c r="F63" s="24">
        <f>SUMIFS('SCH C-2.2 B'!$P$11:$P$112,'SCH C-2.2 B'!$B$11:$B$112,'SCH C-2.1 B'!$B63)</f>
        <v>424413.04999999993</v>
      </c>
      <c r="G63" s="24">
        <f>'SCH D-2 B'!K64</f>
        <v>0</v>
      </c>
      <c r="H63" s="24">
        <f t="shared" si="17"/>
        <v>424413.04999999993</v>
      </c>
      <c r="I63" s="40"/>
    </row>
    <row r="64" spans="1:9" ht="18.95" customHeight="1" x14ac:dyDescent="0.2">
      <c r="A64" s="26">
        <f t="shared" si="18"/>
        <v>36</v>
      </c>
      <c r="B64" s="136" t="s">
        <v>866</v>
      </c>
      <c r="C64" s="4" t="s">
        <v>885</v>
      </c>
      <c r="D64" s="24">
        <f>SUMIFS('SCH C-2.2 B'!$P$11:$P$112,'SCH C-2.2 B'!$B$11:$B$112,'SCH C-2.1 B'!$B64)</f>
        <v>2303783.79</v>
      </c>
      <c r="E64" s="25">
        <f t="shared" si="16"/>
        <v>1</v>
      </c>
      <c r="F64" s="24">
        <f>SUMIFS('SCH C-2.2 B'!$P$11:$P$112,'SCH C-2.2 B'!$B$11:$B$112,'SCH C-2.1 B'!$B64)</f>
        <v>2303783.79</v>
      </c>
      <c r="G64" s="24">
        <f>'SCH D-2 B'!K65</f>
        <v>0</v>
      </c>
      <c r="H64" s="24">
        <f t="shared" si="17"/>
        <v>2303783.79</v>
      </c>
    </row>
    <row r="65" spans="1:9" ht="18.95" customHeight="1" x14ac:dyDescent="0.2">
      <c r="A65" s="26">
        <f t="shared" si="18"/>
        <v>37</v>
      </c>
      <c r="B65" s="136" t="s">
        <v>867</v>
      </c>
      <c r="C65" s="4" t="s">
        <v>886</v>
      </c>
      <c r="D65" s="24">
        <f>SUMIFS('SCH C-2.2 B'!$P$11:$P$112,'SCH C-2.2 B'!$B$11:$B$112,'SCH C-2.1 B'!$B65)</f>
        <v>610290.12999999896</v>
      </c>
      <c r="E65" s="25">
        <f t="shared" si="16"/>
        <v>1</v>
      </c>
      <c r="F65" s="24">
        <f>SUMIFS('SCH C-2.2 B'!$P$11:$P$112,'SCH C-2.2 B'!$B$11:$B$112,'SCH C-2.1 B'!$B65)</f>
        <v>610290.12999999896</v>
      </c>
      <c r="G65" s="24">
        <f>'SCH D-2 B'!K66</f>
        <v>0</v>
      </c>
      <c r="H65" s="24">
        <f t="shared" si="17"/>
        <v>610290.12999999896</v>
      </c>
      <c r="I65" s="40"/>
    </row>
    <row r="66" spans="1:9" ht="18.95" customHeight="1" x14ac:dyDescent="0.2">
      <c r="A66" s="26">
        <f t="shared" si="18"/>
        <v>38</v>
      </c>
      <c r="B66" s="136" t="s">
        <v>868</v>
      </c>
      <c r="C66" s="4" t="s">
        <v>887</v>
      </c>
      <c r="D66" s="24">
        <f>SUMIFS('SCH C-2.2 B'!$P$11:$P$112,'SCH C-2.2 B'!$B$11:$B$112,'SCH C-2.1 B'!$B66)</f>
        <v>1452234.83</v>
      </c>
      <c r="E66" s="25">
        <f t="shared" si="16"/>
        <v>1</v>
      </c>
      <c r="F66" s="24">
        <f>SUMIFS('SCH C-2.2 B'!$P$11:$P$112,'SCH C-2.2 B'!$B$11:$B$112,'SCH C-2.1 B'!$B66)</f>
        <v>1452234.83</v>
      </c>
      <c r="G66" s="24">
        <f>'SCH D-2 B'!K67</f>
        <v>0</v>
      </c>
      <c r="H66" s="24">
        <f t="shared" si="17"/>
        <v>1452234.83</v>
      </c>
      <c r="I66" s="40"/>
    </row>
    <row r="67" spans="1:9" ht="18.95" customHeight="1" x14ac:dyDescent="0.2">
      <c r="A67" s="26">
        <f t="shared" si="18"/>
        <v>39</v>
      </c>
      <c r="B67" s="136" t="s">
        <v>869</v>
      </c>
      <c r="C67" s="4" t="s">
        <v>822</v>
      </c>
      <c r="D67" s="24">
        <f>SUMIFS('SCH C-2.2 B'!$P$11:$P$112,'SCH C-2.2 B'!$B$11:$B$112,'SCH C-2.1 B'!$B67)</f>
        <v>1762720</v>
      </c>
      <c r="E67" s="25">
        <f t="shared" si="16"/>
        <v>1</v>
      </c>
      <c r="F67" s="24">
        <f>SUMIFS('SCH C-2.2 B'!$P$11:$P$112,'SCH C-2.2 B'!$B$11:$B$112,'SCH C-2.1 B'!$B67)</f>
        <v>1762720</v>
      </c>
      <c r="G67" s="24">
        <f>'SCH D-2 B'!K68</f>
        <v>-1762720</v>
      </c>
      <c r="H67" s="24">
        <f t="shared" si="17"/>
        <v>0</v>
      </c>
      <c r="I67" s="40"/>
    </row>
    <row r="68" spans="1:9" ht="18.95" customHeight="1" x14ac:dyDescent="0.2">
      <c r="A68" s="26">
        <f t="shared" si="18"/>
        <v>40</v>
      </c>
      <c r="B68" s="136" t="s">
        <v>870</v>
      </c>
      <c r="C68" s="4" t="s">
        <v>17</v>
      </c>
      <c r="D68" s="24">
        <f>SUMIFS('SCH C-2.2 B'!$P$11:$P$112,'SCH C-2.2 B'!$B$11:$B$112,'SCH C-2.1 B'!$B68)</f>
        <v>16314.48</v>
      </c>
      <c r="E68" s="25">
        <f t="shared" si="16"/>
        <v>1</v>
      </c>
      <c r="F68" s="24">
        <f>SUMIFS('SCH C-2.2 B'!$P$11:$P$112,'SCH C-2.2 B'!$B$11:$B$112,'SCH C-2.1 B'!$B68)</f>
        <v>16314.48</v>
      </c>
      <c r="G68" s="24">
        <f>'SCH D-2 B'!K69</f>
        <v>0</v>
      </c>
      <c r="H68" s="24">
        <f t="shared" si="17"/>
        <v>16314.48</v>
      </c>
      <c r="I68" s="40"/>
    </row>
    <row r="69" spans="1:9" ht="18.95" customHeight="1" x14ac:dyDescent="0.2">
      <c r="A69" s="26">
        <f t="shared" si="18"/>
        <v>41</v>
      </c>
      <c r="B69" s="136" t="s">
        <v>871</v>
      </c>
      <c r="C69" s="4" t="s">
        <v>888</v>
      </c>
      <c r="D69" s="24">
        <f>SUMIFS('SCH C-2.2 B'!$P$11:$P$112,'SCH C-2.2 B'!$B$11:$B$112,'SCH C-2.1 B'!$B69)</f>
        <v>161661.29999999999</v>
      </c>
      <c r="E69" s="25">
        <f t="shared" si="16"/>
        <v>1</v>
      </c>
      <c r="F69" s="24">
        <f>SUMIFS('SCH C-2.2 B'!$P$11:$P$112,'SCH C-2.2 B'!$B$11:$B$112,'SCH C-2.1 B'!$B69)</f>
        <v>161661.29999999999</v>
      </c>
      <c r="G69" s="24">
        <f>'SCH D-2 B'!K70</f>
        <v>0</v>
      </c>
      <c r="H69" s="24">
        <f t="shared" si="17"/>
        <v>161661.29999999999</v>
      </c>
      <c r="I69" s="40"/>
    </row>
    <row r="70" spans="1:9" ht="18.95" customHeight="1" x14ac:dyDescent="0.2">
      <c r="A70" s="26">
        <f t="shared" si="18"/>
        <v>42</v>
      </c>
      <c r="B70" s="136" t="s">
        <v>872</v>
      </c>
      <c r="C70" s="4" t="s">
        <v>823</v>
      </c>
      <c r="D70" s="24">
        <f>SUMIFS('SCH C-2.2 B'!$P$11:$P$112,'SCH C-2.2 B'!$B$11:$B$112,'SCH C-2.1 B'!$B70)</f>
        <v>0</v>
      </c>
      <c r="E70" s="25">
        <f t="shared" si="16"/>
        <v>0</v>
      </c>
      <c r="F70" s="24">
        <f>SUMIFS('SCH C-2.2 B'!$P$11:$P$112,'SCH C-2.2 B'!$B$11:$B$112,'SCH C-2.1 B'!$B70)</f>
        <v>0</v>
      </c>
      <c r="G70" s="24">
        <f>'SCH D-2 B'!K71</f>
        <v>0</v>
      </c>
      <c r="H70" s="24">
        <f t="shared" si="17"/>
        <v>0</v>
      </c>
      <c r="I70" s="40"/>
    </row>
    <row r="71" spans="1:9" ht="18.95" customHeight="1" x14ac:dyDescent="0.2">
      <c r="A71" s="26">
        <f>A70+1</f>
        <v>43</v>
      </c>
      <c r="B71" s="136" t="s">
        <v>873</v>
      </c>
      <c r="C71" s="4" t="s">
        <v>15</v>
      </c>
      <c r="D71" s="24">
        <f>SUMIFS('SCH C-2.2 B'!$P$11:$P$112,'SCH C-2.2 B'!$B$11:$B$112,'SCH C-2.1 B'!$B71)</f>
        <v>618923.62999999989</v>
      </c>
      <c r="E71" s="25">
        <f t="shared" si="16"/>
        <v>1</v>
      </c>
      <c r="F71" s="24">
        <f>SUMIFS('SCH C-2.2 B'!$P$11:$P$112,'SCH C-2.2 B'!$B$11:$B$112,'SCH C-2.1 B'!$B71)</f>
        <v>618923.62999999989</v>
      </c>
      <c r="G71" s="24">
        <f>'SCH D-2 B'!K72</f>
        <v>0</v>
      </c>
      <c r="H71" s="24">
        <f t="shared" si="17"/>
        <v>618923.62999999989</v>
      </c>
      <c r="I71" s="40"/>
    </row>
    <row r="72" spans="1:9" ht="18.95" customHeight="1" x14ac:dyDescent="0.2">
      <c r="A72" s="26">
        <f t="shared" ref="A72:A78" si="19">A71+1</f>
        <v>44</v>
      </c>
      <c r="B72" s="136" t="s">
        <v>874</v>
      </c>
      <c r="C72" s="4" t="s">
        <v>892</v>
      </c>
      <c r="D72" s="24">
        <f>SUMIFS('SCH C-2.2 B'!$P$11:$P$112,'SCH C-2.2 B'!$B$11:$B$112,'SCH C-2.1 B'!$B72)</f>
        <v>531048.17999999993</v>
      </c>
      <c r="E72" s="25">
        <f t="shared" si="16"/>
        <v>1</v>
      </c>
      <c r="F72" s="24">
        <f>SUMIFS('SCH C-2.2 B'!$P$11:$P$112,'SCH C-2.2 B'!$B$11:$B$112,'SCH C-2.1 B'!$B72)</f>
        <v>531048.17999999993</v>
      </c>
      <c r="G72" s="24">
        <f>'SCH D-2 B'!K73</f>
        <v>0</v>
      </c>
      <c r="H72" s="24">
        <f t="shared" si="17"/>
        <v>531048.17999999993</v>
      </c>
      <c r="I72" s="40"/>
    </row>
    <row r="73" spans="1:9" ht="18.95" customHeight="1" x14ac:dyDescent="0.2">
      <c r="A73" s="26">
        <f t="shared" si="19"/>
        <v>45</v>
      </c>
      <c r="B73" s="136" t="s">
        <v>875</v>
      </c>
      <c r="C73" s="4" t="s">
        <v>890</v>
      </c>
      <c r="D73" s="24">
        <f>SUMIFS('SCH C-2.2 B'!$P$11:$P$112,'SCH C-2.2 B'!$B$11:$B$112,'SCH C-2.1 B'!$B73)</f>
        <v>476073.39</v>
      </c>
      <c r="E73" s="25">
        <f t="shared" si="16"/>
        <v>1</v>
      </c>
      <c r="F73" s="24">
        <f>SUMIFS('SCH C-2.2 B'!$P$11:$P$112,'SCH C-2.2 B'!$B$11:$B$112,'SCH C-2.1 B'!$B73)</f>
        <v>476073.39</v>
      </c>
      <c r="G73" s="24">
        <f>'SCH D-2 B'!K74</f>
        <v>0</v>
      </c>
      <c r="H73" s="24">
        <f t="shared" si="17"/>
        <v>476073.39</v>
      </c>
      <c r="I73" s="40"/>
    </row>
    <row r="74" spans="1:9" ht="18.95" customHeight="1" x14ac:dyDescent="0.2">
      <c r="A74" s="26">
        <f t="shared" si="19"/>
        <v>46</v>
      </c>
      <c r="B74" s="136" t="s">
        <v>876</v>
      </c>
      <c r="C74" s="4" t="s">
        <v>891</v>
      </c>
      <c r="D74" s="24">
        <f>SUMIFS('SCH C-2.2 B'!$P$11:$P$112,'SCH C-2.2 B'!$B$11:$B$112,'SCH C-2.1 B'!$B74)</f>
        <v>704099.6399999999</v>
      </c>
      <c r="E74" s="25">
        <f t="shared" si="16"/>
        <v>1</v>
      </c>
      <c r="F74" s="24">
        <f>SUMIFS('SCH C-2.2 B'!$P$11:$P$112,'SCH C-2.2 B'!$B$11:$B$112,'SCH C-2.1 B'!$B74)</f>
        <v>704099.6399999999</v>
      </c>
      <c r="G74" s="24">
        <f>'SCH D-2 B'!K75</f>
        <v>0</v>
      </c>
      <c r="H74" s="24">
        <f t="shared" si="17"/>
        <v>704099.6399999999</v>
      </c>
      <c r="I74" s="40"/>
    </row>
    <row r="75" spans="1:9" ht="18.95" customHeight="1" x14ac:dyDescent="0.2">
      <c r="A75" s="26">
        <f t="shared" si="19"/>
        <v>47</v>
      </c>
      <c r="B75" s="136" t="s">
        <v>877</v>
      </c>
      <c r="C75" s="4" t="s">
        <v>893</v>
      </c>
      <c r="D75" s="24">
        <f>SUMIFS('SCH C-2.2 B'!$P$11:$P$112,'SCH C-2.2 B'!$B$11:$B$112,'SCH C-2.1 B'!$B75)</f>
        <v>35074.020000000004</v>
      </c>
      <c r="E75" s="25">
        <f t="shared" si="16"/>
        <v>1</v>
      </c>
      <c r="F75" s="24">
        <f>SUMIFS('SCH C-2.2 B'!$P$11:$P$112,'SCH C-2.2 B'!$B$11:$B$112,'SCH C-2.1 B'!$B75)</f>
        <v>35074.020000000004</v>
      </c>
      <c r="G75" s="24">
        <f>'SCH D-2 B'!K76</f>
        <v>0</v>
      </c>
      <c r="H75" s="24">
        <f t="shared" si="17"/>
        <v>35074.020000000004</v>
      </c>
      <c r="I75" s="40"/>
    </row>
    <row r="76" spans="1:9" ht="18.95" customHeight="1" x14ac:dyDescent="0.2">
      <c r="A76" s="26">
        <f t="shared" si="19"/>
        <v>48</v>
      </c>
      <c r="B76" s="136" t="s">
        <v>878</v>
      </c>
      <c r="C76" s="4" t="s">
        <v>894</v>
      </c>
      <c r="D76" s="24">
        <f>SUMIFS('SCH C-2.2 B'!$P$11:$P$112,'SCH C-2.2 B'!$B$11:$B$112,'SCH C-2.1 B'!$B76)</f>
        <v>732041.13</v>
      </c>
      <c r="E76" s="25">
        <f t="shared" si="16"/>
        <v>1</v>
      </c>
      <c r="F76" s="24">
        <f>SUMIFS('SCH C-2.2 B'!$P$11:$P$112,'SCH C-2.2 B'!$B$11:$B$112,'SCH C-2.1 B'!$B76)</f>
        <v>732041.13</v>
      </c>
      <c r="G76" s="24">
        <f>'SCH D-2 B'!K77</f>
        <v>0</v>
      </c>
      <c r="H76" s="24">
        <f t="shared" si="17"/>
        <v>732041.13</v>
      </c>
    </row>
    <row r="77" spans="1:9" ht="18.95" customHeight="1" x14ac:dyDescent="0.2">
      <c r="A77" s="26">
        <f t="shared" si="19"/>
        <v>49</v>
      </c>
      <c r="B77" s="136" t="s">
        <v>879</v>
      </c>
      <c r="C77" s="4" t="s">
        <v>895</v>
      </c>
      <c r="D77" s="24">
        <f>SUMIFS('SCH C-2.2 B'!$P$11:$P$112,'SCH C-2.2 B'!$B$11:$B$112,'SCH C-2.1 B'!$B77)</f>
        <v>386058.73</v>
      </c>
      <c r="E77" s="25">
        <f t="shared" si="16"/>
        <v>1</v>
      </c>
      <c r="F77" s="24">
        <f>SUMIFS('SCH C-2.2 B'!$P$11:$P$112,'SCH C-2.2 B'!$B$11:$B$112,'SCH C-2.1 B'!$B77)</f>
        <v>386058.73</v>
      </c>
      <c r="G77" s="24">
        <f>'SCH D-2 B'!K78</f>
        <v>0</v>
      </c>
      <c r="H77" s="24">
        <f t="shared" si="17"/>
        <v>386058.73</v>
      </c>
    </row>
    <row r="78" spans="1:9" ht="18.95" customHeight="1" x14ac:dyDescent="0.2">
      <c r="A78" s="26">
        <f t="shared" si="19"/>
        <v>50</v>
      </c>
      <c r="B78" s="136"/>
      <c r="C78" s="2" t="s">
        <v>923</v>
      </c>
      <c r="D78" s="36">
        <f>SUM(D61:D77)</f>
        <v>11238764.260000002</v>
      </c>
      <c r="F78" s="36">
        <f t="shared" ref="F78:H78" si="20">SUM(F61:F77)</f>
        <v>11238764.260000002</v>
      </c>
      <c r="G78" s="36">
        <f t="shared" si="20"/>
        <v>-1762720</v>
      </c>
      <c r="H78" s="36">
        <f t="shared" si="20"/>
        <v>9476044.2599999979</v>
      </c>
    </row>
    <row r="79" spans="1:9" ht="18.95" customHeight="1" x14ac:dyDescent="0.2">
      <c r="B79" s="136"/>
      <c r="C79" s="2"/>
      <c r="I79" s="40"/>
    </row>
    <row r="80" spans="1:9" ht="18.95" customHeight="1" x14ac:dyDescent="0.2">
      <c r="A80" s="26"/>
      <c r="B80" s="3"/>
      <c r="C80" s="4"/>
      <c r="D80" s="24"/>
      <c r="E80" s="25"/>
      <c r="F80" s="24"/>
      <c r="G80" s="24"/>
      <c r="H80" s="24"/>
      <c r="I80" s="40"/>
    </row>
    <row r="81" spans="1:9" s="16" customFormat="1" ht="20.100000000000001" customHeight="1" x14ac:dyDescent="0.2">
      <c r="A81" s="336" t="str">
        <f>$A$1</f>
        <v>LOUISVILLE GAS AND ELECTRIC COMPANY</v>
      </c>
      <c r="B81" s="336"/>
      <c r="C81" s="336"/>
      <c r="D81" s="336"/>
      <c r="E81" s="336"/>
      <c r="F81" s="336"/>
      <c r="G81" s="336"/>
      <c r="H81" s="336"/>
      <c r="I81" s="336"/>
    </row>
    <row r="82" spans="1:9" s="16" customFormat="1" ht="20.100000000000001" customHeight="1" x14ac:dyDescent="0.2">
      <c r="A82" s="336" t="str">
        <f>$A$2</f>
        <v>CASE NO. 2018-00295 - GAS OPERATIONS</v>
      </c>
      <c r="B82" s="336"/>
      <c r="C82" s="336"/>
      <c r="D82" s="336"/>
      <c r="E82" s="336"/>
      <c r="F82" s="336"/>
      <c r="G82" s="336"/>
      <c r="H82" s="336"/>
      <c r="I82" s="336"/>
    </row>
    <row r="83" spans="1:9" s="16" customFormat="1" ht="20.100000000000001" customHeight="1" x14ac:dyDescent="0.2">
      <c r="A83" s="336" t="s">
        <v>105</v>
      </c>
      <c r="B83" s="336"/>
      <c r="C83" s="336"/>
      <c r="D83" s="336"/>
      <c r="E83" s="336"/>
      <c r="F83" s="336"/>
      <c r="G83" s="336"/>
      <c r="H83" s="336"/>
      <c r="I83" s="336"/>
    </row>
    <row r="84" spans="1:9" s="16" customFormat="1" ht="20.100000000000001" customHeight="1" x14ac:dyDescent="0.2">
      <c r="A84" s="336" t="str">
        <f>$A$4</f>
        <v>FOR THE 12 MONTHS ENDED DECEMBER 31, 2018</v>
      </c>
      <c r="B84" s="336"/>
      <c r="C84" s="336"/>
      <c r="D84" s="336"/>
      <c r="E84" s="336"/>
      <c r="F84" s="336"/>
      <c r="G84" s="336"/>
      <c r="H84" s="336"/>
      <c r="I84" s="336"/>
    </row>
    <row r="85" spans="1:9" s="16" customFormat="1" ht="20.100000000000001" customHeight="1" x14ac:dyDescent="0.2">
      <c r="A85" s="87"/>
      <c r="B85" s="87"/>
      <c r="C85" s="87"/>
      <c r="D85" s="87"/>
      <c r="E85" s="87"/>
      <c r="F85" s="87"/>
      <c r="G85" s="87"/>
      <c r="H85" s="87"/>
      <c r="I85" s="87"/>
    </row>
    <row r="86" spans="1:9" s="16" customFormat="1" ht="20.100000000000001" customHeight="1" x14ac:dyDescent="0.2">
      <c r="A86" s="18" t="s">
        <v>94</v>
      </c>
      <c r="B86" s="18"/>
      <c r="I86" s="19" t="s">
        <v>104</v>
      </c>
    </row>
    <row r="87" spans="1:9" s="16" customFormat="1" ht="20.100000000000001" customHeight="1" x14ac:dyDescent="0.2">
      <c r="A87" s="16" t="str">
        <f>$A$7</f>
        <v>TYPE OF FILING: _____ ORIGINAL  _____ UPDATED  __X__ REVISED</v>
      </c>
      <c r="I87" s="19" t="s">
        <v>952</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253</v>
      </c>
      <c r="H90" s="31" t="s">
        <v>144</v>
      </c>
      <c r="I90" s="31" t="s">
        <v>103</v>
      </c>
    </row>
    <row r="91" spans="1:9" ht="18.95" customHeight="1" x14ac:dyDescent="0.2">
      <c r="A91" s="27"/>
      <c r="B91" s="27"/>
      <c r="C91" s="23"/>
      <c r="D91" s="33" t="s">
        <v>69</v>
      </c>
      <c r="E91" s="33" t="s">
        <v>70</v>
      </c>
      <c r="F91" s="33" t="s">
        <v>106</v>
      </c>
      <c r="G91" s="33" t="s">
        <v>107</v>
      </c>
      <c r="H91" s="33" t="s">
        <v>233</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36"/>
      <c r="C93" s="37" t="s">
        <v>117</v>
      </c>
      <c r="I93" s="40"/>
    </row>
    <row r="94" spans="1:9" ht="18.95" customHeight="1" x14ac:dyDescent="0.2">
      <c r="A94" s="26">
        <f>A93+1</f>
        <v>52</v>
      </c>
      <c r="B94" s="136" t="s">
        <v>880</v>
      </c>
      <c r="C94" s="4" t="s">
        <v>889</v>
      </c>
      <c r="D94" s="24">
        <f>SUMIFS('SCH C-2.2 B'!$P$11:$P$112,'SCH C-2.2 B'!$B$11:$B$112,'SCH C-2.1 B'!$B94)</f>
        <v>1217870.81</v>
      </c>
      <c r="E94" s="25">
        <f t="shared" ref="E94:E100" si="21">IF(D94=0,1,F94/D94)</f>
        <v>1</v>
      </c>
      <c r="F94" s="24">
        <f>SUMIFS('SCH C-2.2 B'!$P$11:$P$112,'SCH C-2.2 B'!$B$11:$B$112,'SCH C-2.1 B'!$B94)</f>
        <v>1217870.81</v>
      </c>
      <c r="G94" s="24">
        <f>'SCH D-2 B'!K95</f>
        <v>0</v>
      </c>
      <c r="H94" s="24">
        <f t="shared" ref="H94:H100" si="22">SUM(F94:G94)</f>
        <v>1217870.81</v>
      </c>
      <c r="I94" s="40"/>
    </row>
    <row r="95" spans="1:9" ht="18.95" customHeight="1" x14ac:dyDescent="0.2">
      <c r="A95" s="26">
        <f t="shared" ref="A95:A101" si="23">A94+1</f>
        <v>53</v>
      </c>
      <c r="B95" s="136" t="s">
        <v>881</v>
      </c>
      <c r="C95" s="4" t="s">
        <v>16</v>
      </c>
      <c r="D95" s="24">
        <f>SUMIFS('SCH C-2.2 B'!$P$11:$P$112,'SCH C-2.2 B'!$B$11:$B$112,'SCH C-2.1 B'!$B95)</f>
        <v>510886.95</v>
      </c>
      <c r="E95" s="25">
        <f t="shared" si="21"/>
        <v>1</v>
      </c>
      <c r="F95" s="24">
        <f>SUMIFS('SCH C-2.2 B'!$P$11:$P$112,'SCH C-2.2 B'!$B$11:$B$112,'SCH C-2.1 B'!$B95)</f>
        <v>510886.95</v>
      </c>
      <c r="G95" s="24">
        <f>'SCH D-2 B'!K96</f>
        <v>0</v>
      </c>
      <c r="H95" s="24">
        <f t="shared" si="22"/>
        <v>510886.95</v>
      </c>
      <c r="I95" s="40"/>
    </row>
    <row r="96" spans="1:9" ht="18.95" customHeight="1" x14ac:dyDescent="0.2">
      <c r="A96" s="26">
        <f t="shared" si="23"/>
        <v>54</v>
      </c>
      <c r="B96" s="136">
        <v>852</v>
      </c>
      <c r="C96" s="4" t="s">
        <v>896</v>
      </c>
      <c r="D96" s="24">
        <f>SUMIFS('SCH C-2.2 B'!$P$11:$P$112,'SCH C-2.2 B'!$B$11:$B$112,'SCH C-2.1 B'!$B96)</f>
        <v>0</v>
      </c>
      <c r="E96" s="25">
        <f t="shared" si="21"/>
        <v>1</v>
      </c>
      <c r="F96" s="24">
        <f>SUMIFS('SCH C-2.2 B'!$P$11:$P$112,'SCH C-2.2 B'!$B$11:$B$112,'SCH C-2.1 B'!$B96)</f>
        <v>0</v>
      </c>
      <c r="G96" s="24">
        <f>'SCH D-2 B'!K97</f>
        <v>0</v>
      </c>
      <c r="H96" s="24">
        <f t="shared" si="22"/>
        <v>0</v>
      </c>
      <c r="I96" s="40"/>
    </row>
    <row r="97" spans="1:9" ht="18.95" customHeight="1" x14ac:dyDescent="0.2">
      <c r="A97" s="26">
        <f t="shared" si="23"/>
        <v>55</v>
      </c>
      <c r="B97" s="136" t="s">
        <v>882</v>
      </c>
      <c r="C97" s="4" t="s">
        <v>897</v>
      </c>
      <c r="D97" s="24">
        <f>SUMIFS('SCH C-2.2 B'!$P$11:$P$112,'SCH C-2.2 B'!$B$11:$B$112,'SCH C-2.1 B'!$B97)</f>
        <v>624158.4</v>
      </c>
      <c r="E97" s="25">
        <f t="shared" si="21"/>
        <v>1</v>
      </c>
      <c r="F97" s="24">
        <f>SUMIFS('SCH C-2.2 B'!$P$11:$P$112,'SCH C-2.2 B'!$B$11:$B$112,'SCH C-2.1 B'!$B97)</f>
        <v>624158.4</v>
      </c>
      <c r="G97" s="24">
        <f>'SCH D-2 B'!K98</f>
        <v>0</v>
      </c>
      <c r="H97" s="24">
        <f t="shared" si="22"/>
        <v>624158.4</v>
      </c>
      <c r="I97" s="40"/>
    </row>
    <row r="98" spans="1:9" ht="18.95" customHeight="1" x14ac:dyDescent="0.2">
      <c r="A98" s="26">
        <f t="shared" si="23"/>
        <v>56</v>
      </c>
      <c r="B98" s="136">
        <v>859</v>
      </c>
      <c r="C98" s="4" t="s">
        <v>17</v>
      </c>
      <c r="D98" s="24">
        <f>SUMIFS('SCH C-2.2 B'!$P$11:$P$112,'SCH C-2.2 B'!$B$11:$B$112,'SCH C-2.1 B'!$B98)</f>
        <v>28838.45</v>
      </c>
      <c r="E98" s="25">
        <f t="shared" si="21"/>
        <v>1</v>
      </c>
      <c r="F98" s="24">
        <f>SUMIFS('SCH C-2.2 B'!$P$11:$P$112,'SCH C-2.2 B'!$B$11:$B$112,'SCH C-2.1 B'!$B98)</f>
        <v>28838.45</v>
      </c>
      <c r="G98" s="24">
        <f>'SCH D-2 B'!K99</f>
        <v>0</v>
      </c>
      <c r="H98" s="24">
        <f t="shared" si="22"/>
        <v>28838.45</v>
      </c>
      <c r="I98" s="40"/>
    </row>
    <row r="99" spans="1:9" ht="18.95" customHeight="1" x14ac:dyDescent="0.2">
      <c r="A99" s="26">
        <f t="shared" si="23"/>
        <v>57</v>
      </c>
      <c r="B99" s="136" t="s">
        <v>883</v>
      </c>
      <c r="C99" s="4" t="s">
        <v>898</v>
      </c>
      <c r="D99" s="24">
        <f>SUMIFS('SCH C-2.2 B'!$P$11:$P$112,'SCH C-2.2 B'!$B$11:$B$112,'SCH C-2.1 B'!$B99)</f>
        <v>28901.959999999905</v>
      </c>
      <c r="E99" s="25">
        <f t="shared" si="21"/>
        <v>1</v>
      </c>
      <c r="F99" s="24">
        <f>SUMIFS('SCH C-2.2 B'!$P$11:$P$112,'SCH C-2.2 B'!$B$11:$B$112,'SCH C-2.1 B'!$B99)</f>
        <v>28901.959999999905</v>
      </c>
      <c r="G99" s="24">
        <f>'SCH D-2 B'!K100</f>
        <v>0</v>
      </c>
      <c r="H99" s="24">
        <f t="shared" si="22"/>
        <v>28901.959999999905</v>
      </c>
    </row>
    <row r="100" spans="1:9" ht="18.95" customHeight="1" x14ac:dyDescent="0.2">
      <c r="A100" s="26">
        <f t="shared" si="23"/>
        <v>58</v>
      </c>
      <c r="B100" s="136" t="s">
        <v>884</v>
      </c>
      <c r="C100" s="10" t="s">
        <v>899</v>
      </c>
      <c r="D100" s="24">
        <f>SUMIFS('SCH C-2.2 B'!$P$11:$P$112,'SCH C-2.2 B'!$B$11:$B$112,'SCH C-2.1 B'!$B100)</f>
        <v>5437914.1200000001</v>
      </c>
      <c r="E100" s="25">
        <f t="shared" si="21"/>
        <v>1</v>
      </c>
      <c r="F100" s="24">
        <f>SUMIFS('SCH C-2.2 B'!$P$11:$P$112,'SCH C-2.2 B'!$B$11:$B$112,'SCH C-2.1 B'!$B100)</f>
        <v>5437914.1200000001</v>
      </c>
      <c r="G100" s="24">
        <f>'SCH D-2 B'!K101</f>
        <v>0</v>
      </c>
      <c r="H100" s="24">
        <f t="shared" si="22"/>
        <v>5437914.1200000001</v>
      </c>
    </row>
    <row r="101" spans="1:9" ht="18.95" customHeight="1" x14ac:dyDescent="0.2">
      <c r="A101" s="26">
        <f t="shared" si="23"/>
        <v>59</v>
      </c>
      <c r="B101" s="136"/>
      <c r="C101" s="10" t="s">
        <v>83</v>
      </c>
      <c r="D101" s="36">
        <f>SUM(D94:D100)</f>
        <v>7848570.6900000004</v>
      </c>
      <c r="F101" s="36">
        <f t="shared" ref="F101:H101" si="24">SUM(F94:F100)</f>
        <v>7848570.6900000004</v>
      </c>
      <c r="G101" s="36">
        <f t="shared" si="24"/>
        <v>0</v>
      </c>
      <c r="H101" s="36">
        <f t="shared" si="24"/>
        <v>7848570.6900000004</v>
      </c>
    </row>
    <row r="102" spans="1:9" ht="18.95" customHeight="1" x14ac:dyDescent="0.2">
      <c r="A102" s="26"/>
      <c r="B102" s="136"/>
      <c r="C102" s="10"/>
      <c r="I102" s="40"/>
    </row>
    <row r="103" spans="1:9" ht="18.95" customHeight="1" x14ac:dyDescent="0.2">
      <c r="A103" s="26">
        <f>A101+1</f>
        <v>60</v>
      </c>
      <c r="B103" s="136"/>
      <c r="C103" s="37" t="s">
        <v>118</v>
      </c>
      <c r="I103" s="40"/>
    </row>
    <row r="104" spans="1:9" ht="18.95" customHeight="1" x14ac:dyDescent="0.2">
      <c r="A104" s="26">
        <f>A103+1</f>
        <v>61</v>
      </c>
      <c r="B104" s="136" t="s">
        <v>835</v>
      </c>
      <c r="C104" s="4" t="s">
        <v>889</v>
      </c>
      <c r="D104" s="24">
        <f>SUMIFS('SCH C-2.2 B'!$P$11:$P$112,'SCH C-2.2 B'!$B$11:$B$112,'SCH C-2.1 B'!$B104)</f>
        <v>0</v>
      </c>
      <c r="E104" s="25">
        <f t="shared" ref="E104:E121" si="25">IF(D104=0,1,F104/D104)</f>
        <v>1</v>
      </c>
      <c r="F104" s="24">
        <f>SUMIFS('SCH C-2.2 B'!$P$11:$P$112,'SCH C-2.2 B'!$B$11:$B$112,'SCH C-2.1 B'!$B104)</f>
        <v>0</v>
      </c>
      <c r="G104" s="24">
        <f>'SCH D-2 B'!K105</f>
        <v>0</v>
      </c>
      <c r="H104" s="24">
        <f t="shared" ref="H104:H121" si="26">SUM(F104:G104)</f>
        <v>0</v>
      </c>
      <c r="I104" s="40"/>
    </row>
    <row r="105" spans="1:9" ht="18.95" customHeight="1" x14ac:dyDescent="0.2">
      <c r="A105" s="26">
        <f t="shared" ref="A105:A121" si="27">A104+1</f>
        <v>62</v>
      </c>
      <c r="B105" s="136" t="s">
        <v>836</v>
      </c>
      <c r="C105" s="4" t="s">
        <v>900</v>
      </c>
      <c r="D105" s="24">
        <f>SUMIFS('SCH C-2.2 B'!$P$11:$P$112,'SCH C-2.2 B'!$B$11:$B$112,'SCH C-2.1 B'!$B105)</f>
        <v>867743.33999999985</v>
      </c>
      <c r="E105" s="25">
        <f t="shared" si="25"/>
        <v>1</v>
      </c>
      <c r="F105" s="24">
        <f>SUMIFS('SCH C-2.2 B'!$P$11:$P$112,'SCH C-2.2 B'!$B$11:$B$112,'SCH C-2.1 B'!$B105)</f>
        <v>867743.33999999985</v>
      </c>
      <c r="G105" s="24">
        <f>'SCH D-2 B'!K106</f>
        <v>0</v>
      </c>
      <c r="H105" s="24">
        <f t="shared" si="26"/>
        <v>867743.33999999985</v>
      </c>
      <c r="I105" s="40"/>
    </row>
    <row r="106" spans="1:9" ht="18.95" customHeight="1" x14ac:dyDescent="0.2">
      <c r="A106" s="26">
        <f t="shared" si="27"/>
        <v>63</v>
      </c>
      <c r="B106" s="136" t="s">
        <v>837</v>
      </c>
      <c r="C106" s="4" t="s">
        <v>901</v>
      </c>
      <c r="D106" s="24">
        <f>SUMIFS('SCH C-2.2 B'!$P$11:$P$112,'SCH C-2.2 B'!$B$11:$B$112,'SCH C-2.1 B'!$B106)</f>
        <v>4797870.01</v>
      </c>
      <c r="E106" s="25">
        <f t="shared" si="25"/>
        <v>1</v>
      </c>
      <c r="F106" s="24">
        <f>SUMIFS('SCH C-2.2 B'!$P$11:$P$112,'SCH C-2.2 B'!$B$11:$B$112,'SCH C-2.1 B'!$B106)</f>
        <v>4797870.01</v>
      </c>
      <c r="G106" s="24">
        <f>'SCH D-2 B'!K107</f>
        <v>24314.189999999995</v>
      </c>
      <c r="H106" s="24">
        <f t="shared" si="26"/>
        <v>4822184.2</v>
      </c>
      <c r="I106" s="40"/>
    </row>
    <row r="107" spans="1:9" ht="18.95" customHeight="1" x14ac:dyDescent="0.2">
      <c r="A107" s="26">
        <f t="shared" si="27"/>
        <v>64</v>
      </c>
      <c r="B107" s="136" t="s">
        <v>838</v>
      </c>
      <c r="C107" s="4" t="s">
        <v>908</v>
      </c>
      <c r="D107" s="24">
        <f>SUMIFS('SCH C-2.2 B'!$P$11:$P$112,'SCH C-2.2 B'!$B$11:$B$112,'SCH C-2.1 B'!$B107)</f>
        <v>1123386.01</v>
      </c>
      <c r="E107" s="25">
        <f t="shared" si="25"/>
        <v>1</v>
      </c>
      <c r="F107" s="24">
        <f>SUMIFS('SCH C-2.2 B'!$P$11:$P$112,'SCH C-2.2 B'!$B$11:$B$112,'SCH C-2.1 B'!$B107)</f>
        <v>1123386.01</v>
      </c>
      <c r="G107" s="24">
        <f>'SCH D-2 B'!K108</f>
        <v>0</v>
      </c>
      <c r="H107" s="24">
        <f t="shared" si="26"/>
        <v>1123386.01</v>
      </c>
      <c r="I107" s="40"/>
    </row>
    <row r="108" spans="1:9" ht="18.95" customHeight="1" x14ac:dyDescent="0.2">
      <c r="A108" s="26">
        <f t="shared" si="27"/>
        <v>65</v>
      </c>
      <c r="B108" s="136" t="s">
        <v>839</v>
      </c>
      <c r="C108" s="4" t="s">
        <v>909</v>
      </c>
      <c r="D108" s="24">
        <f>SUMIFS('SCH C-2.2 B'!$P$11:$P$112,'SCH C-2.2 B'!$B$11:$B$112,'SCH C-2.1 B'!$B108)</f>
        <v>376382.93</v>
      </c>
      <c r="E108" s="25">
        <f t="shared" si="25"/>
        <v>1</v>
      </c>
      <c r="F108" s="24">
        <f>SUMIFS('SCH C-2.2 B'!$P$11:$P$112,'SCH C-2.2 B'!$B$11:$B$112,'SCH C-2.1 B'!$B108)</f>
        <v>376382.93</v>
      </c>
      <c r="G108" s="24">
        <f>'SCH D-2 B'!K109</f>
        <v>0</v>
      </c>
      <c r="H108" s="24">
        <f t="shared" si="26"/>
        <v>376382.93</v>
      </c>
      <c r="I108" s="40"/>
    </row>
    <row r="109" spans="1:9" ht="18.95" customHeight="1" x14ac:dyDescent="0.2">
      <c r="A109" s="26">
        <f t="shared" si="27"/>
        <v>66</v>
      </c>
      <c r="B109" s="136">
        <v>877</v>
      </c>
      <c r="C109" s="4" t="s">
        <v>910</v>
      </c>
      <c r="D109" s="24">
        <f>SUMIFS('SCH C-2.2 B'!$P$11:$P$112,'SCH C-2.2 B'!$B$11:$B$112,'SCH C-2.1 B'!$B109)</f>
        <v>273499.75</v>
      </c>
      <c r="E109" s="25">
        <f t="shared" si="25"/>
        <v>1</v>
      </c>
      <c r="F109" s="24">
        <f>SUMIFS('SCH C-2.2 B'!$P$11:$P$112,'SCH C-2.2 B'!$B$11:$B$112,'SCH C-2.1 B'!$B109)</f>
        <v>273499.75</v>
      </c>
      <c r="G109" s="24">
        <f>'SCH D-2 B'!K110</f>
        <v>0</v>
      </c>
      <c r="H109" s="24">
        <f t="shared" si="26"/>
        <v>273499.75</v>
      </c>
      <c r="I109" s="40"/>
    </row>
    <row r="110" spans="1:9" ht="18.95" customHeight="1" x14ac:dyDescent="0.2">
      <c r="A110" s="26">
        <f t="shared" si="27"/>
        <v>67</v>
      </c>
      <c r="B110" s="136" t="s">
        <v>840</v>
      </c>
      <c r="C110" s="4" t="s">
        <v>902</v>
      </c>
      <c r="D110" s="24">
        <f>SUMIFS('SCH C-2.2 B'!$P$11:$P$112,'SCH C-2.2 B'!$B$11:$B$112,'SCH C-2.1 B'!$B110)</f>
        <v>2240847.899999999</v>
      </c>
      <c r="E110" s="25">
        <f t="shared" si="25"/>
        <v>1</v>
      </c>
      <c r="F110" s="24">
        <f>SUMIFS('SCH C-2.2 B'!$P$11:$P$112,'SCH C-2.2 B'!$B$11:$B$112,'SCH C-2.1 B'!$B110)</f>
        <v>2240847.899999999</v>
      </c>
      <c r="G110" s="24">
        <f>'SCH D-2 B'!K111</f>
        <v>-778225.58000000007</v>
      </c>
      <c r="H110" s="24">
        <f t="shared" si="26"/>
        <v>1462622.3199999989</v>
      </c>
      <c r="I110" s="40"/>
    </row>
    <row r="111" spans="1:9" ht="18.95" customHeight="1" x14ac:dyDescent="0.2">
      <c r="A111" s="26">
        <f t="shared" si="27"/>
        <v>68</v>
      </c>
      <c r="B111" s="136" t="s">
        <v>841</v>
      </c>
      <c r="C111" s="4" t="s">
        <v>903</v>
      </c>
      <c r="D111" s="24">
        <f>SUMIFS('SCH C-2.2 B'!$P$11:$P$112,'SCH C-2.2 B'!$B$11:$B$112,'SCH C-2.1 B'!$B111)</f>
        <v>193696.03999999989</v>
      </c>
      <c r="E111" s="25">
        <f t="shared" si="25"/>
        <v>1</v>
      </c>
      <c r="F111" s="24">
        <f>SUMIFS('SCH C-2.2 B'!$P$11:$P$112,'SCH C-2.2 B'!$B$11:$B$112,'SCH C-2.1 B'!$B111)</f>
        <v>193696.03999999989</v>
      </c>
      <c r="G111" s="24">
        <f>'SCH D-2 B'!K112</f>
        <v>123789.17</v>
      </c>
      <c r="H111" s="24">
        <f t="shared" si="26"/>
        <v>317485.2099999999</v>
      </c>
      <c r="I111" s="40"/>
    </row>
    <row r="112" spans="1:9" ht="18.95" customHeight="1" x14ac:dyDescent="0.2">
      <c r="A112" s="26">
        <f t="shared" si="27"/>
        <v>69</v>
      </c>
      <c r="B112" s="136" t="s">
        <v>842</v>
      </c>
      <c r="C112" s="4" t="s">
        <v>17</v>
      </c>
      <c r="D112" s="24">
        <f>SUMIFS('SCH C-2.2 B'!$P$11:$P$112,'SCH C-2.2 B'!$B$11:$B$112,'SCH C-2.1 B'!$B112)</f>
        <v>5337031.0999999978</v>
      </c>
      <c r="E112" s="25">
        <f t="shared" si="25"/>
        <v>1</v>
      </c>
      <c r="F112" s="24">
        <f>SUMIFS('SCH C-2.2 B'!$P$11:$P$112,'SCH C-2.2 B'!$B$11:$B$112,'SCH C-2.1 B'!$B112)</f>
        <v>5337031.0999999978</v>
      </c>
      <c r="G112" s="24">
        <f>'SCH D-2 B'!K113</f>
        <v>-213919.4599999999</v>
      </c>
      <c r="H112" s="24">
        <f t="shared" si="26"/>
        <v>5123111.6399999978</v>
      </c>
      <c r="I112" s="40"/>
    </row>
    <row r="113" spans="1:9" ht="18.95" customHeight="1" x14ac:dyDescent="0.2">
      <c r="A113" s="26">
        <f t="shared" si="27"/>
        <v>70</v>
      </c>
      <c r="B113" s="136" t="s">
        <v>843</v>
      </c>
      <c r="C113" s="4" t="s">
        <v>904</v>
      </c>
      <c r="D113" s="24">
        <f>SUMIFS('SCH C-2.2 B'!$P$11:$P$112,'SCH C-2.2 B'!$B$11:$B$112,'SCH C-2.1 B'!$B113)</f>
        <v>24937.51999999999</v>
      </c>
      <c r="E113" s="25">
        <f t="shared" si="25"/>
        <v>1</v>
      </c>
      <c r="F113" s="24">
        <f>SUMIFS('SCH C-2.2 B'!$P$11:$P$112,'SCH C-2.2 B'!$B$11:$B$112,'SCH C-2.1 B'!$B113)</f>
        <v>24937.51999999999</v>
      </c>
      <c r="G113" s="24">
        <f>'SCH D-2 B'!K114</f>
        <v>0</v>
      </c>
      <c r="H113" s="24">
        <f t="shared" si="26"/>
        <v>24937.51999999999</v>
      </c>
      <c r="I113" s="40"/>
    </row>
    <row r="114" spans="1:9" ht="18.95" customHeight="1" x14ac:dyDescent="0.2">
      <c r="A114" s="26">
        <f t="shared" si="27"/>
        <v>71</v>
      </c>
      <c r="B114" s="136" t="s">
        <v>844</v>
      </c>
      <c r="C114" s="4" t="s">
        <v>15</v>
      </c>
      <c r="D114" s="24">
        <f>SUMIFS('SCH C-2.2 B'!$P$11:$P$112,'SCH C-2.2 B'!$B$11:$B$112,'SCH C-2.1 B'!$B114)</f>
        <v>0</v>
      </c>
      <c r="E114" s="25">
        <f t="shared" si="25"/>
        <v>1</v>
      </c>
      <c r="F114" s="24">
        <f>SUMIFS('SCH C-2.2 B'!$P$11:$P$112,'SCH C-2.2 B'!$B$11:$B$112,'SCH C-2.1 B'!$B114)</f>
        <v>0</v>
      </c>
      <c r="G114" s="24">
        <f>'SCH D-2 B'!K115</f>
        <v>0</v>
      </c>
      <c r="H114" s="24">
        <f t="shared" si="26"/>
        <v>0</v>
      </c>
      <c r="I114" s="40"/>
    </row>
    <row r="115" spans="1:9" ht="18.95" customHeight="1" x14ac:dyDescent="0.2">
      <c r="A115" s="26">
        <f t="shared" si="27"/>
        <v>72</v>
      </c>
      <c r="B115" s="136" t="s">
        <v>845</v>
      </c>
      <c r="C115" s="4" t="s">
        <v>905</v>
      </c>
      <c r="D115" s="24">
        <f>SUMIFS('SCH C-2.2 B'!$P$11:$P$112,'SCH C-2.2 B'!$B$11:$B$112,'SCH C-2.1 B'!$B115)</f>
        <v>0</v>
      </c>
      <c r="E115" s="25">
        <f t="shared" si="25"/>
        <v>1</v>
      </c>
      <c r="F115" s="24">
        <f>SUMIFS('SCH C-2.2 B'!$P$11:$P$112,'SCH C-2.2 B'!$B$11:$B$112,'SCH C-2.1 B'!$B115)</f>
        <v>0</v>
      </c>
      <c r="G115" s="24">
        <f>'SCH D-2 B'!K116</f>
        <v>0</v>
      </c>
      <c r="H115" s="24">
        <f t="shared" si="26"/>
        <v>0</v>
      </c>
      <c r="I115" s="40"/>
    </row>
    <row r="116" spans="1:9" ht="18.95" customHeight="1" x14ac:dyDescent="0.2">
      <c r="A116" s="26">
        <f t="shared" si="27"/>
        <v>73</v>
      </c>
      <c r="B116" s="136" t="s">
        <v>846</v>
      </c>
      <c r="C116" s="4" t="s">
        <v>906</v>
      </c>
      <c r="D116" s="24">
        <f>SUMIFS('SCH C-2.2 B'!$P$11:$P$112,'SCH C-2.2 B'!$B$11:$B$112,'SCH C-2.1 B'!$B116)</f>
        <v>11203268.12999998</v>
      </c>
      <c r="E116" s="25">
        <f t="shared" si="25"/>
        <v>1</v>
      </c>
      <c r="F116" s="24">
        <f>SUMIFS('SCH C-2.2 B'!$P$11:$P$112,'SCH C-2.2 B'!$B$11:$B$112,'SCH C-2.1 B'!$B116)</f>
        <v>11203268.12999998</v>
      </c>
      <c r="G116" s="24">
        <f>'SCH D-2 B'!K117</f>
        <v>409127.71000000008</v>
      </c>
      <c r="H116" s="24">
        <f t="shared" si="26"/>
        <v>11612395.839999981</v>
      </c>
      <c r="I116" s="40"/>
    </row>
    <row r="117" spans="1:9" ht="18.95" customHeight="1" x14ac:dyDescent="0.2">
      <c r="A117" s="26">
        <f t="shared" si="27"/>
        <v>74</v>
      </c>
      <c r="B117" s="136" t="s">
        <v>847</v>
      </c>
      <c r="C117" s="4" t="s">
        <v>907</v>
      </c>
      <c r="D117" s="24">
        <f>SUMIFS('SCH C-2.2 B'!$P$11:$P$112,'SCH C-2.2 B'!$B$11:$B$112,'SCH C-2.1 B'!$B117)</f>
        <v>133544.35999999999</v>
      </c>
      <c r="E117" s="25">
        <f t="shared" si="25"/>
        <v>1</v>
      </c>
      <c r="F117" s="24">
        <f>SUMIFS('SCH C-2.2 B'!$P$11:$P$112,'SCH C-2.2 B'!$B$11:$B$112,'SCH C-2.1 B'!$B117)</f>
        <v>133544.35999999999</v>
      </c>
      <c r="G117" s="24">
        <f>'SCH D-2 B'!K118</f>
        <v>0</v>
      </c>
      <c r="H117" s="24">
        <f t="shared" si="26"/>
        <v>133544.35999999999</v>
      </c>
      <c r="I117" s="40"/>
    </row>
    <row r="118" spans="1:9" ht="18.95" customHeight="1" x14ac:dyDescent="0.2">
      <c r="A118" s="26">
        <f t="shared" si="27"/>
        <v>75</v>
      </c>
      <c r="B118" s="136" t="s">
        <v>848</v>
      </c>
      <c r="C118" s="4" t="s">
        <v>911</v>
      </c>
      <c r="D118" s="24">
        <f>SUMIFS('SCH C-2.2 B'!$P$11:$P$112,'SCH C-2.2 B'!$B$11:$B$112,'SCH C-2.1 B'!$B118)</f>
        <v>310942.91000000003</v>
      </c>
      <c r="E118" s="25">
        <f t="shared" si="25"/>
        <v>1</v>
      </c>
      <c r="F118" s="24">
        <f>SUMIFS('SCH C-2.2 B'!$P$11:$P$112,'SCH C-2.2 B'!$B$11:$B$112,'SCH C-2.1 B'!$B118)</f>
        <v>310942.91000000003</v>
      </c>
      <c r="G118" s="24">
        <f>'SCH D-2 B'!K119</f>
        <v>0</v>
      </c>
      <c r="H118" s="24">
        <f t="shared" si="26"/>
        <v>310942.91000000003</v>
      </c>
      <c r="I118" s="40"/>
    </row>
    <row r="119" spans="1:9" ht="18.95" customHeight="1" x14ac:dyDescent="0.2">
      <c r="A119" s="26">
        <f t="shared" si="27"/>
        <v>76</v>
      </c>
      <c r="B119" s="136">
        <v>891</v>
      </c>
      <c r="C119" s="4" t="s">
        <v>912</v>
      </c>
      <c r="D119" s="24">
        <f>SUMIFS('SCH C-2.2 B'!$P$11:$P$112,'SCH C-2.2 B'!$B$11:$B$112,'SCH C-2.1 B'!$B119)</f>
        <v>542990.07999999996</v>
      </c>
      <c r="E119" s="25">
        <f t="shared" si="25"/>
        <v>1</v>
      </c>
      <c r="F119" s="24">
        <f>SUMIFS('SCH C-2.2 B'!$P$11:$P$112,'SCH C-2.2 B'!$B$11:$B$112,'SCH C-2.1 B'!$B119)</f>
        <v>542990.07999999996</v>
      </c>
      <c r="G119" s="24">
        <f>'SCH D-2 B'!K120</f>
        <v>0</v>
      </c>
      <c r="H119" s="24">
        <f t="shared" si="26"/>
        <v>542990.07999999996</v>
      </c>
      <c r="I119" s="40"/>
    </row>
    <row r="120" spans="1:9" ht="18.95" customHeight="1" x14ac:dyDescent="0.2">
      <c r="A120" s="26">
        <f t="shared" si="27"/>
        <v>77</v>
      </c>
      <c r="B120" s="136" t="s">
        <v>849</v>
      </c>
      <c r="C120" s="4" t="s">
        <v>913</v>
      </c>
      <c r="D120" s="24">
        <f>SUMIFS('SCH C-2.2 B'!$P$11:$P$112,'SCH C-2.2 B'!$B$11:$B$112,'SCH C-2.1 B'!$B120)</f>
        <v>1717486.9099999971</v>
      </c>
      <c r="E120" s="25">
        <f t="shared" si="25"/>
        <v>1</v>
      </c>
      <c r="F120" s="24">
        <f>SUMIFS('SCH C-2.2 B'!$P$11:$P$112,'SCH C-2.2 B'!$B$11:$B$112,'SCH C-2.1 B'!$B120)</f>
        <v>1717486.9099999971</v>
      </c>
      <c r="G120" s="24">
        <f>'SCH D-2 B'!K121</f>
        <v>-339712.02999999997</v>
      </c>
      <c r="H120" s="24">
        <f t="shared" si="26"/>
        <v>1377774.8799999971</v>
      </c>
      <c r="I120" s="40"/>
    </row>
    <row r="121" spans="1:9" ht="18.95" customHeight="1" x14ac:dyDescent="0.2">
      <c r="A121" s="26">
        <f t="shared" si="27"/>
        <v>78</v>
      </c>
      <c r="B121" s="136" t="s">
        <v>850</v>
      </c>
      <c r="C121" s="4" t="s">
        <v>914</v>
      </c>
      <c r="D121" s="24">
        <f>SUMIFS('SCH C-2.2 B'!$P$11:$P$112,'SCH C-2.2 B'!$B$11:$B$112,'SCH C-2.1 B'!$B121)</f>
        <v>0</v>
      </c>
      <c r="E121" s="25">
        <f t="shared" si="25"/>
        <v>1</v>
      </c>
      <c r="F121" s="24">
        <f>SUMIFS('SCH C-2.2 B'!$P$11:$P$112,'SCH C-2.2 B'!$B$11:$B$112,'SCH C-2.1 B'!$B121)</f>
        <v>0</v>
      </c>
      <c r="G121" s="24">
        <f>'SCH D-2 B'!K122</f>
        <v>0</v>
      </c>
      <c r="H121" s="24">
        <f t="shared" si="26"/>
        <v>0</v>
      </c>
      <c r="I121" s="40"/>
    </row>
    <row r="122" spans="1:9" s="16" customFormat="1" ht="20.100000000000001" customHeight="1" x14ac:dyDescent="0.2">
      <c r="A122" s="336" t="str">
        <f>$A$1</f>
        <v>LOUISVILLE GAS AND ELECTRIC COMPANY</v>
      </c>
      <c r="B122" s="336"/>
      <c r="C122" s="336"/>
      <c r="D122" s="336"/>
      <c r="E122" s="336"/>
      <c r="F122" s="336"/>
      <c r="G122" s="336"/>
      <c r="H122" s="336"/>
      <c r="I122" s="336"/>
    </row>
    <row r="123" spans="1:9" s="16" customFormat="1" ht="20.100000000000001" customHeight="1" x14ac:dyDescent="0.2">
      <c r="A123" s="336" t="str">
        <f>$A$2</f>
        <v>CASE NO. 2018-00295 - GAS OPERATIONS</v>
      </c>
      <c r="B123" s="336"/>
      <c r="C123" s="336"/>
      <c r="D123" s="336"/>
      <c r="E123" s="336"/>
      <c r="F123" s="336"/>
      <c r="G123" s="336"/>
      <c r="H123" s="336"/>
      <c r="I123" s="336"/>
    </row>
    <row r="124" spans="1:9" s="16" customFormat="1" ht="20.100000000000001" customHeight="1" x14ac:dyDescent="0.2">
      <c r="A124" s="336" t="s">
        <v>105</v>
      </c>
      <c r="B124" s="336"/>
      <c r="C124" s="336"/>
      <c r="D124" s="336"/>
      <c r="E124" s="336"/>
      <c r="F124" s="336"/>
      <c r="G124" s="336"/>
      <c r="H124" s="336"/>
      <c r="I124" s="336"/>
    </row>
    <row r="125" spans="1:9" s="16" customFormat="1" ht="20.100000000000001" customHeight="1" x14ac:dyDescent="0.2">
      <c r="A125" s="336" t="str">
        <f>$A$4</f>
        <v>FOR THE 12 MONTHS ENDED DECEMBER 31, 2018</v>
      </c>
      <c r="B125" s="336"/>
      <c r="C125" s="336"/>
      <c r="D125" s="336"/>
      <c r="E125" s="336"/>
      <c r="F125" s="336"/>
      <c r="G125" s="336"/>
      <c r="H125" s="336"/>
      <c r="I125" s="336"/>
    </row>
    <row r="126" spans="1:9" s="16" customFormat="1" ht="20.100000000000001" customHeight="1" x14ac:dyDescent="0.2">
      <c r="A126" s="28"/>
      <c r="B126" s="28"/>
      <c r="C126" s="28"/>
      <c r="D126" s="28"/>
      <c r="E126" s="28"/>
      <c r="F126" s="28"/>
      <c r="G126" s="87"/>
      <c r="H126" s="87"/>
      <c r="I126" s="28"/>
    </row>
    <row r="127" spans="1:9" s="16" customFormat="1" ht="20.100000000000001" customHeight="1" x14ac:dyDescent="0.2">
      <c r="A127" s="18" t="s">
        <v>94</v>
      </c>
      <c r="B127" s="18"/>
      <c r="I127" s="19" t="s">
        <v>104</v>
      </c>
    </row>
    <row r="128" spans="1:9" s="16" customFormat="1" ht="20.100000000000001" customHeight="1" x14ac:dyDescent="0.2">
      <c r="A128" s="16" t="str">
        <f>$A$7</f>
        <v>TYPE OF FILING: _____ ORIGINAL  _____ UPDATED  __X__ REVISED</v>
      </c>
      <c r="I128" s="19" t="s">
        <v>953</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253</v>
      </c>
      <c r="H131" s="31" t="s">
        <v>144</v>
      </c>
      <c r="I131" s="31" t="s">
        <v>103</v>
      </c>
    </row>
    <row r="132" spans="1:9" ht="18.95" customHeight="1" x14ac:dyDescent="0.2">
      <c r="A132" s="27"/>
      <c r="B132" s="27"/>
      <c r="C132" s="23"/>
      <c r="D132" s="33" t="s">
        <v>69</v>
      </c>
      <c r="E132" s="33" t="s">
        <v>70</v>
      </c>
      <c r="F132" s="33" t="s">
        <v>106</v>
      </c>
      <c r="G132" s="33" t="s">
        <v>107</v>
      </c>
      <c r="H132" s="33" t="s">
        <v>233</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36" t="s">
        <v>851</v>
      </c>
      <c r="C134" s="4" t="s">
        <v>895</v>
      </c>
      <c r="D134" s="24">
        <f>SUMIFS('SCH C-2.2 B'!$P$11:$P$112,'SCH C-2.2 B'!$B$11:$B$112,'SCH C-2.1 B'!$B134)</f>
        <v>430750.66000000003</v>
      </c>
      <c r="E134" s="25">
        <f t="shared" ref="E134" si="28">IF(D134=0,0,F134/D134)</f>
        <v>1</v>
      </c>
      <c r="F134" s="24">
        <f>SUMIFS('SCH C-2.2 B'!$P$11:$P$112,'SCH C-2.2 B'!$B$11:$B$112,'SCH C-2.1 B'!$B134)</f>
        <v>430750.66000000003</v>
      </c>
      <c r="G134" s="24">
        <f>'SCH D-2 B'!K135</f>
        <v>0</v>
      </c>
      <c r="H134" s="24">
        <f t="shared" ref="H134" si="29">SUM(F134:G134)</f>
        <v>430750.66000000003</v>
      </c>
      <c r="I134" s="40"/>
    </row>
    <row r="135" spans="1:9" ht="18.95" customHeight="1" x14ac:dyDescent="0.2">
      <c r="A135" s="26">
        <f>A134+1</f>
        <v>75</v>
      </c>
      <c r="B135" s="136"/>
      <c r="C135" s="10" t="s">
        <v>84</v>
      </c>
      <c r="D135" s="36">
        <f>SUM(D104:D121,D134)</f>
        <v>29574377.649999969</v>
      </c>
      <c r="F135" s="36">
        <f t="shared" ref="F135:H135" si="30">SUM(F104:F121,F134)</f>
        <v>29574377.649999969</v>
      </c>
      <c r="G135" s="36">
        <f t="shared" si="30"/>
        <v>-774625.99999999977</v>
      </c>
      <c r="H135" s="36">
        <f t="shared" si="30"/>
        <v>28799751.649999972</v>
      </c>
      <c r="I135" s="40"/>
    </row>
    <row r="136" spans="1:9" ht="18.95" customHeight="1" x14ac:dyDescent="0.2">
      <c r="B136" s="136"/>
      <c r="C136" s="4"/>
      <c r="I136" s="40"/>
    </row>
    <row r="137" spans="1:9" ht="18.95" customHeight="1" x14ac:dyDescent="0.2">
      <c r="A137" s="26">
        <f>A135+1</f>
        <v>76</v>
      </c>
      <c r="B137" s="136"/>
      <c r="C137" s="37" t="s">
        <v>119</v>
      </c>
      <c r="I137" s="40"/>
    </row>
    <row r="138" spans="1:9" ht="18.95" customHeight="1" x14ac:dyDescent="0.2">
      <c r="A138" s="26">
        <f>A137+1</f>
        <v>77</v>
      </c>
      <c r="B138" s="136">
        <v>901</v>
      </c>
      <c r="C138" s="4" t="s">
        <v>22</v>
      </c>
      <c r="D138" s="24">
        <f>SUMIFS('SCH C-2.2 B'!$P$11:$P$112,'SCH C-2.2 B'!$B$11:$B$112,'SCH C-2.1 B'!$B138)</f>
        <v>1122200.33</v>
      </c>
      <c r="E138" s="25">
        <f t="shared" ref="E138:E142" si="31">IF(D138=0,0,F138/D138)</f>
        <v>1</v>
      </c>
      <c r="F138" s="24">
        <f>SUMIFS('SCH C-2.2 B'!$P$11:$P$112,'SCH C-2.2 B'!$B$11:$B$112,'SCH C-2.1 B'!$B138)</f>
        <v>1122200.33</v>
      </c>
      <c r="G138" s="24">
        <f>'SCH D-2 B'!K139</f>
        <v>0</v>
      </c>
      <c r="H138" s="24">
        <f t="shared" ref="H138:H142" si="32">SUM(F138:G138)</f>
        <v>1122200.33</v>
      </c>
      <c r="I138" s="40"/>
    </row>
    <row r="139" spans="1:9" ht="18.95" customHeight="1" x14ac:dyDescent="0.2">
      <c r="A139" s="26">
        <f t="shared" ref="A139:A143" si="33">A138+1</f>
        <v>78</v>
      </c>
      <c r="B139" s="136">
        <v>902</v>
      </c>
      <c r="C139" s="4" t="s">
        <v>18</v>
      </c>
      <c r="D139" s="24">
        <f>SUMIFS('SCH C-2.2 B'!$P$11:$P$112,'SCH C-2.2 B'!$B$11:$B$112,'SCH C-2.1 B'!$B139)</f>
        <v>1975407.0999999966</v>
      </c>
      <c r="E139" s="25">
        <f t="shared" si="31"/>
        <v>1</v>
      </c>
      <c r="F139" s="24">
        <f>SUMIFS('SCH C-2.2 B'!$P$11:$P$112,'SCH C-2.2 B'!$B$11:$B$112,'SCH C-2.1 B'!$B139)</f>
        <v>1975407.0999999966</v>
      </c>
      <c r="G139" s="24">
        <f>'SCH D-2 B'!K140</f>
        <v>0</v>
      </c>
      <c r="H139" s="24">
        <f t="shared" si="32"/>
        <v>1975407.0999999966</v>
      </c>
      <c r="I139" s="40"/>
    </row>
    <row r="140" spans="1:9" ht="18.95" customHeight="1" x14ac:dyDescent="0.2">
      <c r="A140" s="26">
        <f>A139+1</f>
        <v>79</v>
      </c>
      <c r="B140" s="136">
        <v>903</v>
      </c>
      <c r="C140" s="4" t="s">
        <v>19</v>
      </c>
      <c r="D140" s="24">
        <f>SUMIFS('SCH C-2.2 B'!$P$11:$P$112,'SCH C-2.2 B'!$B$11:$B$112,'SCH C-2.1 B'!$B140)</f>
        <v>5577628.71</v>
      </c>
      <c r="E140" s="25">
        <f t="shared" si="31"/>
        <v>1</v>
      </c>
      <c r="F140" s="24">
        <f>SUMIFS('SCH C-2.2 B'!$P$11:$P$112,'SCH C-2.2 B'!$B$11:$B$112,'SCH C-2.1 B'!$B140)</f>
        <v>5577628.71</v>
      </c>
      <c r="G140" s="24">
        <f>'SCH D-2 B'!K141</f>
        <v>0</v>
      </c>
      <c r="H140" s="24">
        <f t="shared" si="32"/>
        <v>5577628.71</v>
      </c>
      <c r="I140" s="40"/>
    </row>
    <row r="141" spans="1:9" ht="18.95" customHeight="1" x14ac:dyDescent="0.2">
      <c r="A141" s="26">
        <f t="shared" si="33"/>
        <v>80</v>
      </c>
      <c r="B141" s="136">
        <v>904</v>
      </c>
      <c r="C141" s="4" t="s">
        <v>20</v>
      </c>
      <c r="D141" s="24">
        <f>SUMIFS('SCH C-2.2 B'!$P$11:$P$112,'SCH C-2.2 B'!$B$11:$B$112,'SCH C-2.1 B'!$B141)</f>
        <v>682294.44999999984</v>
      </c>
      <c r="E141" s="25">
        <f t="shared" si="31"/>
        <v>1</v>
      </c>
      <c r="F141" s="24">
        <f>SUMIFS('SCH C-2.2 B'!$P$11:$P$112,'SCH C-2.2 B'!$B$11:$B$112,'SCH C-2.1 B'!$B141)</f>
        <v>682294.44999999984</v>
      </c>
      <c r="G141" s="24">
        <f>'SCH D-2 B'!K142</f>
        <v>-228260.57999999996</v>
      </c>
      <c r="H141" s="24">
        <f t="shared" si="32"/>
        <v>454033.86999999988</v>
      </c>
      <c r="I141" s="40"/>
    </row>
    <row r="142" spans="1:9" ht="18.95" customHeight="1" x14ac:dyDescent="0.2">
      <c r="A142" s="26">
        <f t="shared" si="33"/>
        <v>81</v>
      </c>
      <c r="B142" s="136">
        <v>905</v>
      </c>
      <c r="C142" s="4" t="s">
        <v>21</v>
      </c>
      <c r="D142" s="24">
        <f>SUMIFS('SCH C-2.2 B'!$P$11:$P$112,'SCH C-2.2 B'!$B$11:$B$112,'SCH C-2.1 B'!$B142)</f>
        <v>20143.269999999997</v>
      </c>
      <c r="E142" s="25">
        <f t="shared" si="31"/>
        <v>1</v>
      </c>
      <c r="F142" s="24">
        <f>SUMIFS('SCH C-2.2 B'!$P$11:$P$112,'SCH C-2.2 B'!$B$11:$B$112,'SCH C-2.1 B'!$B142)</f>
        <v>20143.269999999997</v>
      </c>
      <c r="G142" s="24">
        <f>'SCH D-2 B'!K143</f>
        <v>0</v>
      </c>
      <c r="H142" s="24">
        <f t="shared" si="32"/>
        <v>20143.269999999997</v>
      </c>
      <c r="I142" s="40"/>
    </row>
    <row r="143" spans="1:9" ht="18.95" customHeight="1" x14ac:dyDescent="0.2">
      <c r="A143" s="26">
        <f t="shared" si="33"/>
        <v>82</v>
      </c>
      <c r="B143" s="136"/>
      <c r="C143" s="10" t="s">
        <v>120</v>
      </c>
      <c r="D143" s="36">
        <f>SUM(D138:D142)</f>
        <v>9377673.8599999957</v>
      </c>
      <c r="F143" s="36">
        <f>SUM(F138:F142)</f>
        <v>9377673.8599999957</v>
      </c>
      <c r="G143" s="36">
        <f>SUM(G138:G142)</f>
        <v>-228260.57999999996</v>
      </c>
      <c r="H143" s="36">
        <f>SUM(H138:H142)</f>
        <v>9149413.2799999956</v>
      </c>
      <c r="I143" s="40"/>
    </row>
    <row r="144" spans="1:9" ht="18.95" customHeight="1" x14ac:dyDescent="0.2">
      <c r="B144" s="136"/>
      <c r="C144" s="4"/>
      <c r="I144" s="40"/>
    </row>
    <row r="145" spans="1:9" ht="18.95" customHeight="1" x14ac:dyDescent="0.2">
      <c r="A145" s="26">
        <f>A143+1</f>
        <v>83</v>
      </c>
      <c r="B145" s="136"/>
      <c r="C145" s="37" t="s">
        <v>121</v>
      </c>
      <c r="I145" s="40"/>
    </row>
    <row r="146" spans="1:9" ht="18.95" customHeight="1" x14ac:dyDescent="0.2">
      <c r="A146" s="26">
        <f>A145+1</f>
        <v>84</v>
      </c>
      <c r="B146" s="136">
        <v>907</v>
      </c>
      <c r="C146" s="4" t="s">
        <v>23</v>
      </c>
      <c r="D146" s="24">
        <f>SUMIFS('SCH C-2.2 B'!$P$11:$P$112,'SCH C-2.2 B'!$B$11:$B$112,'SCH C-2.1 B'!$B146)</f>
        <v>91321.35</v>
      </c>
      <c r="E146" s="25">
        <f t="shared" ref="E146:E149" si="34">IF(D146=0,0,F146/D146)</f>
        <v>1</v>
      </c>
      <c r="F146" s="24">
        <f>SUMIFS('SCH C-2.2 B'!$P$11:$P$112,'SCH C-2.2 B'!$B$11:$B$112,'SCH C-2.1 B'!$B146)</f>
        <v>91321.35</v>
      </c>
      <c r="G146" s="24">
        <f>'SCH D-2 B'!K147</f>
        <v>0</v>
      </c>
      <c r="H146" s="24">
        <f t="shared" ref="H146:H149" si="35">SUM(F146:G146)</f>
        <v>91321.35</v>
      </c>
      <c r="I146" s="40"/>
    </row>
    <row r="147" spans="1:9" ht="18.95" customHeight="1" x14ac:dyDescent="0.2">
      <c r="A147" s="26">
        <f t="shared" ref="A147:A150" si="36">A146+1</f>
        <v>85</v>
      </c>
      <c r="B147" s="136">
        <v>908</v>
      </c>
      <c r="C147" s="4" t="s">
        <v>24</v>
      </c>
      <c r="D147" s="24">
        <f>SUMIFS('SCH C-2.2 B'!$P$11:$P$112,'SCH C-2.2 B'!$B$11:$B$112,'SCH C-2.1 B'!$B147)</f>
        <v>1948529.1399999992</v>
      </c>
      <c r="E147" s="25">
        <f t="shared" si="34"/>
        <v>1</v>
      </c>
      <c r="F147" s="24">
        <f>SUMIFS('SCH C-2.2 B'!$P$11:$P$112,'SCH C-2.2 B'!$B$11:$B$112,'SCH C-2.1 B'!$B147)</f>
        <v>1948529.1399999992</v>
      </c>
      <c r="G147" s="24">
        <f>'SCH D-2 B'!K148</f>
        <v>-1805691.78</v>
      </c>
      <c r="H147" s="24">
        <f t="shared" si="35"/>
        <v>142837.35999999917</v>
      </c>
      <c r="I147" s="40"/>
    </row>
    <row r="148" spans="1:9" ht="18.95" customHeight="1" x14ac:dyDescent="0.2">
      <c r="A148" s="26">
        <f t="shared" si="36"/>
        <v>86</v>
      </c>
      <c r="B148" s="136">
        <v>909</v>
      </c>
      <c r="C148" s="4" t="s">
        <v>25</v>
      </c>
      <c r="D148" s="24">
        <f>SUMIFS('SCH C-2.2 B'!$P$11:$P$112,'SCH C-2.2 B'!$B$11:$B$112,'SCH C-2.1 B'!$B148)</f>
        <v>107372.1599999999</v>
      </c>
      <c r="E148" s="25">
        <f t="shared" si="34"/>
        <v>1</v>
      </c>
      <c r="F148" s="24">
        <f>SUMIFS('SCH C-2.2 B'!$P$11:$P$112,'SCH C-2.2 B'!$B$11:$B$112,'SCH C-2.1 B'!$B148)</f>
        <v>107372.1599999999</v>
      </c>
      <c r="G148" s="24">
        <f>'SCH D-2 B'!K149</f>
        <v>0</v>
      </c>
      <c r="H148" s="24">
        <f t="shared" si="35"/>
        <v>107372.1599999999</v>
      </c>
      <c r="I148" s="40"/>
    </row>
    <row r="149" spans="1:9" ht="18.95" customHeight="1" x14ac:dyDescent="0.2">
      <c r="A149" s="26">
        <f t="shared" si="36"/>
        <v>87</v>
      </c>
      <c r="B149" s="136">
        <v>910</v>
      </c>
      <c r="C149" s="4" t="s">
        <v>26</v>
      </c>
      <c r="D149" s="24">
        <f>SUMIFS('SCH C-2.2 B'!$P$11:$P$112,'SCH C-2.2 B'!$B$11:$B$112,'SCH C-2.1 B'!$B149)</f>
        <v>183031.49999999988</v>
      </c>
      <c r="E149" s="25">
        <f t="shared" si="34"/>
        <v>1</v>
      </c>
      <c r="F149" s="24">
        <f>SUMIFS('SCH C-2.2 B'!$P$11:$P$112,'SCH C-2.2 B'!$B$11:$B$112,'SCH C-2.1 B'!$B149)</f>
        <v>183031.49999999988</v>
      </c>
      <c r="G149" s="24">
        <f>'SCH D-2 B'!K150</f>
        <v>0</v>
      </c>
      <c r="H149" s="24">
        <f t="shared" si="35"/>
        <v>183031.49999999988</v>
      </c>
      <c r="I149" s="40"/>
    </row>
    <row r="150" spans="1:9" ht="18.95" customHeight="1" x14ac:dyDescent="0.2">
      <c r="A150" s="26">
        <f t="shared" si="36"/>
        <v>88</v>
      </c>
      <c r="B150" s="136"/>
      <c r="C150" s="10" t="s">
        <v>122</v>
      </c>
      <c r="D150" s="36">
        <f>SUM(D146:D149)</f>
        <v>2330254.149999999</v>
      </c>
      <c r="F150" s="36">
        <f>SUM(F146:F149)</f>
        <v>2330254.149999999</v>
      </c>
      <c r="G150" s="36">
        <f>SUM(G146:G149)</f>
        <v>-1805691.78</v>
      </c>
      <c r="H150" s="36">
        <f>SUM(H146:H149)</f>
        <v>524562.36999999895</v>
      </c>
      <c r="I150" s="40"/>
    </row>
    <row r="151" spans="1:9" ht="18.95" customHeight="1" x14ac:dyDescent="0.2">
      <c r="A151" s="26"/>
      <c r="B151" s="136"/>
      <c r="C151" s="4"/>
      <c r="I151" s="40"/>
    </row>
    <row r="152" spans="1:9" ht="18.95" customHeight="1" x14ac:dyDescent="0.2">
      <c r="A152" s="26">
        <f>A150+1</f>
        <v>89</v>
      </c>
      <c r="B152" s="136"/>
      <c r="C152" s="37" t="s">
        <v>123</v>
      </c>
      <c r="I152" s="40"/>
    </row>
    <row r="153" spans="1:9" ht="18.95" customHeight="1" x14ac:dyDescent="0.2">
      <c r="A153" s="26">
        <f>A152+1</f>
        <v>90</v>
      </c>
      <c r="B153" s="136">
        <v>911</v>
      </c>
      <c r="C153" s="4" t="s">
        <v>27</v>
      </c>
      <c r="D153" s="24">
        <f>SUMIFS('SCH C-2.2 B'!$P$11:$P$112,'SCH C-2.2 B'!$B$11:$B$112,'SCH C-2.1 B'!$B153)</f>
        <v>0</v>
      </c>
      <c r="E153" s="25">
        <f t="shared" ref="E153:E156" si="37">IF(D153=0,1,F153/D153)</f>
        <v>1</v>
      </c>
      <c r="F153" s="24">
        <f>SUMIFS('SCH C-2.2 B'!$P$11:$P$112,'SCH C-2.2 B'!$B$11:$B$112,'SCH C-2.1 B'!$B153)</f>
        <v>0</v>
      </c>
      <c r="G153" s="24">
        <f>'SCH D-2 B'!K154</f>
        <v>0</v>
      </c>
      <c r="H153" s="24">
        <f t="shared" ref="H153:H156" si="38">SUM(F153:G153)</f>
        <v>0</v>
      </c>
      <c r="I153" s="40"/>
    </row>
    <row r="154" spans="1:9" ht="18.95" customHeight="1" x14ac:dyDescent="0.2">
      <c r="A154" s="26">
        <f t="shared" ref="A154:A157" si="39">A153+1</f>
        <v>91</v>
      </c>
      <c r="B154" s="136">
        <v>912</v>
      </c>
      <c r="C154" s="4" t="s">
        <v>28</v>
      </c>
      <c r="D154" s="24">
        <f>SUMIFS('SCH C-2.2 B'!$P$11:$P$112,'SCH C-2.2 B'!$B$11:$B$112,'SCH C-2.1 B'!$B154)</f>
        <v>0</v>
      </c>
      <c r="E154" s="25">
        <f t="shared" si="37"/>
        <v>1</v>
      </c>
      <c r="F154" s="24">
        <f>SUMIFS('SCH C-2.2 B'!$P$11:$P$112,'SCH C-2.2 B'!$B$11:$B$112,'SCH C-2.1 B'!$B154)</f>
        <v>0</v>
      </c>
      <c r="G154" s="24">
        <f>'SCH D-2 B'!K155</f>
        <v>0</v>
      </c>
      <c r="H154" s="24">
        <f t="shared" si="38"/>
        <v>0</v>
      </c>
      <c r="I154" s="40"/>
    </row>
    <row r="155" spans="1:9" ht="18.95" customHeight="1" x14ac:dyDescent="0.2">
      <c r="A155" s="26">
        <f t="shared" si="39"/>
        <v>92</v>
      </c>
      <c r="B155" s="136">
        <v>913</v>
      </c>
      <c r="C155" s="4" t="s">
        <v>29</v>
      </c>
      <c r="D155" s="24">
        <f>SUMIFS('SCH C-2.2 B'!$P$11:$P$112,'SCH C-2.2 B'!$B$11:$B$112,'SCH C-2.1 B'!$B155)</f>
        <v>284822.48999999987</v>
      </c>
      <c r="E155" s="25">
        <f t="shared" si="37"/>
        <v>1</v>
      </c>
      <c r="F155" s="24">
        <f>SUMIFS('SCH C-2.2 B'!$P$11:$P$112,'SCH C-2.2 B'!$B$11:$B$112,'SCH C-2.1 B'!$B155)</f>
        <v>284822.48999999987</v>
      </c>
      <c r="G155" s="24">
        <f>'SCH D-2 B'!K156</f>
        <v>0</v>
      </c>
      <c r="H155" s="24">
        <f t="shared" si="38"/>
        <v>284822.48999999987</v>
      </c>
      <c r="I155" s="40"/>
    </row>
    <row r="156" spans="1:9" ht="18.95" customHeight="1" x14ac:dyDescent="0.2">
      <c r="A156" s="26">
        <f t="shared" si="39"/>
        <v>93</v>
      </c>
      <c r="B156" s="136">
        <v>916</v>
      </c>
      <c r="C156" s="4" t="s">
        <v>30</v>
      </c>
      <c r="D156" s="24">
        <f>SUMIFS('SCH C-2.2 B'!$P$11:$P$112,'SCH C-2.2 B'!$B$11:$B$112,'SCH C-2.1 B'!$B156)</f>
        <v>0</v>
      </c>
      <c r="E156" s="25">
        <f t="shared" si="37"/>
        <v>1</v>
      </c>
      <c r="F156" s="24">
        <f>SUMIFS('SCH C-2.2 B'!$P$11:$P$112,'SCH C-2.2 B'!$B$11:$B$112,'SCH C-2.1 B'!$B156)</f>
        <v>0</v>
      </c>
      <c r="G156" s="24">
        <f>'SCH D-2 B'!K157</f>
        <v>0</v>
      </c>
      <c r="H156" s="24">
        <f t="shared" si="38"/>
        <v>0</v>
      </c>
      <c r="I156" s="40"/>
    </row>
    <row r="157" spans="1:9" ht="18.95" customHeight="1" x14ac:dyDescent="0.2">
      <c r="A157" s="26">
        <f t="shared" si="39"/>
        <v>94</v>
      </c>
      <c r="B157" s="136"/>
      <c r="C157" s="2" t="s">
        <v>124</v>
      </c>
      <c r="D157" s="36">
        <f>SUM(D153:D156)</f>
        <v>284822.48999999987</v>
      </c>
      <c r="F157" s="36">
        <f>SUM(F153:F156)</f>
        <v>284822.48999999987</v>
      </c>
      <c r="G157" s="36">
        <f>SUM(G153:G156)</f>
        <v>0</v>
      </c>
      <c r="H157" s="36">
        <f>SUM(H153:H156)</f>
        <v>284822.48999999987</v>
      </c>
      <c r="I157" s="40"/>
    </row>
    <row r="158" spans="1:9" ht="18.95" customHeight="1" x14ac:dyDescent="0.2">
      <c r="B158" s="136"/>
      <c r="C158" s="4"/>
      <c r="I158" s="40"/>
    </row>
    <row r="159" spans="1:9" ht="18.95" customHeight="1" x14ac:dyDescent="0.2">
      <c r="A159" s="26">
        <f>A157+1</f>
        <v>95</v>
      </c>
      <c r="B159" s="136"/>
      <c r="C159" s="37" t="s">
        <v>125</v>
      </c>
      <c r="I159" s="40"/>
    </row>
    <row r="160" spans="1:9" ht="18.95" customHeight="1" x14ac:dyDescent="0.2">
      <c r="A160" s="26">
        <f>A159+1</f>
        <v>96</v>
      </c>
      <c r="B160" s="136">
        <v>920</v>
      </c>
      <c r="C160" s="4" t="s">
        <v>31</v>
      </c>
      <c r="D160" s="24">
        <f>SUMIFS('SCH C-2.2 B'!$P$11:$P$112,'SCH C-2.2 B'!$B$11:$B$112,'SCH C-2.1 B'!$B160)</f>
        <v>8084813.7188484026</v>
      </c>
      <c r="E160" s="25">
        <f t="shared" ref="E160:E162" si="40">IF(D160=0,0,F160/D160)</f>
        <v>1</v>
      </c>
      <c r="F160" s="24">
        <f>SUMIFS('SCH C-2.2 B'!$P$11:$P$112,'SCH C-2.2 B'!$B$11:$B$112,'SCH C-2.1 B'!$B160)</f>
        <v>8084813.7188484026</v>
      </c>
      <c r="G160" s="24">
        <f>'SCH D-2 B'!K161</f>
        <v>0</v>
      </c>
      <c r="H160" s="24">
        <f t="shared" ref="H160:H162" si="41">SUM(F160:G160)</f>
        <v>8084813.7188484026</v>
      </c>
      <c r="I160" s="40"/>
    </row>
    <row r="161" spans="1:9" ht="18.95" customHeight="1" x14ac:dyDescent="0.2">
      <c r="A161" s="26">
        <f t="shared" ref="A161:A162" si="42">A160+1</f>
        <v>97</v>
      </c>
      <c r="B161" s="136">
        <v>921</v>
      </c>
      <c r="C161" s="4" t="s">
        <v>32</v>
      </c>
      <c r="D161" s="24">
        <f>SUMIFS('SCH C-2.2 B'!$P$11:$P$112,'SCH C-2.2 B'!$B$11:$B$112,'SCH C-2.1 B'!$B161)</f>
        <v>2285658.8384769079</v>
      </c>
      <c r="E161" s="25">
        <f t="shared" si="40"/>
        <v>1</v>
      </c>
      <c r="F161" s="24">
        <f>SUMIFS('SCH C-2.2 B'!$P$11:$P$112,'SCH C-2.2 B'!$B$11:$B$112,'SCH C-2.1 B'!$B161)</f>
        <v>2285658.8384769079</v>
      </c>
      <c r="G161" s="24">
        <f>'SCH D-2 B'!K162</f>
        <v>0</v>
      </c>
      <c r="H161" s="24">
        <f t="shared" si="41"/>
        <v>2285658.8384769079</v>
      </c>
      <c r="I161" s="40"/>
    </row>
    <row r="162" spans="1:9" ht="18.95" customHeight="1" x14ac:dyDescent="0.2">
      <c r="A162" s="26">
        <f t="shared" si="42"/>
        <v>98</v>
      </c>
      <c r="B162" s="136">
        <v>922</v>
      </c>
      <c r="C162" s="4" t="s">
        <v>33</v>
      </c>
      <c r="D162" s="24">
        <f>SUMIFS('SCH C-2.2 B'!$P$11:$P$112,'SCH C-2.2 B'!$B$11:$B$112,'SCH C-2.1 B'!$B162)</f>
        <v>-1054637.4299999995</v>
      </c>
      <c r="E162" s="25">
        <f t="shared" si="40"/>
        <v>1</v>
      </c>
      <c r="F162" s="24">
        <f>SUMIFS('SCH C-2.2 B'!$P$11:$P$112,'SCH C-2.2 B'!$B$11:$B$112,'SCH C-2.1 B'!$B162)</f>
        <v>-1054637.4299999995</v>
      </c>
      <c r="G162" s="24">
        <f>'SCH D-2 B'!K163</f>
        <v>0</v>
      </c>
      <c r="H162" s="24">
        <f t="shared" si="41"/>
        <v>-1054637.4299999995</v>
      </c>
      <c r="I162" s="40"/>
    </row>
    <row r="163" spans="1:9" s="16" customFormat="1" ht="20.100000000000001" customHeight="1" x14ac:dyDescent="0.2">
      <c r="A163" s="336" t="str">
        <f>$A$1</f>
        <v>LOUISVILLE GAS AND ELECTRIC COMPANY</v>
      </c>
      <c r="B163" s="336"/>
      <c r="C163" s="336"/>
      <c r="D163" s="336"/>
      <c r="E163" s="336"/>
      <c r="F163" s="336"/>
      <c r="G163" s="336"/>
      <c r="H163" s="336"/>
      <c r="I163" s="336"/>
    </row>
    <row r="164" spans="1:9" s="16" customFormat="1" ht="20.100000000000001" customHeight="1" x14ac:dyDescent="0.2">
      <c r="A164" s="336" t="str">
        <f>$A$2</f>
        <v>CASE NO. 2018-00295 - GAS OPERATIONS</v>
      </c>
      <c r="B164" s="336"/>
      <c r="C164" s="336"/>
      <c r="D164" s="336"/>
      <c r="E164" s="336"/>
      <c r="F164" s="336"/>
      <c r="G164" s="336"/>
      <c r="H164" s="336"/>
      <c r="I164" s="336"/>
    </row>
    <row r="165" spans="1:9" s="16" customFormat="1" ht="20.100000000000001" customHeight="1" x14ac:dyDescent="0.2">
      <c r="A165" s="336" t="s">
        <v>105</v>
      </c>
      <c r="B165" s="336"/>
      <c r="C165" s="336"/>
      <c r="D165" s="336"/>
      <c r="E165" s="336"/>
      <c r="F165" s="336"/>
      <c r="G165" s="336"/>
      <c r="H165" s="336"/>
      <c r="I165" s="336"/>
    </row>
    <row r="166" spans="1:9" s="16" customFormat="1" ht="20.100000000000001" customHeight="1" x14ac:dyDescent="0.2">
      <c r="A166" s="336" t="str">
        <f>$A$4</f>
        <v>FOR THE 12 MONTHS ENDED DECEMBER 31, 2018</v>
      </c>
      <c r="B166" s="336"/>
      <c r="C166" s="336"/>
      <c r="D166" s="336"/>
      <c r="E166" s="336"/>
      <c r="F166" s="336"/>
      <c r="G166" s="336"/>
      <c r="H166" s="336"/>
      <c r="I166" s="336"/>
    </row>
    <row r="167" spans="1:9" s="16" customFormat="1" ht="20.100000000000001" customHeight="1" x14ac:dyDescent="0.2">
      <c r="A167" s="87"/>
      <c r="B167" s="87"/>
      <c r="C167" s="87"/>
      <c r="D167" s="87"/>
      <c r="E167" s="87"/>
      <c r="F167" s="87"/>
      <c r="G167" s="87"/>
      <c r="H167" s="87"/>
      <c r="I167" s="87"/>
    </row>
    <row r="168" spans="1:9" s="16" customFormat="1" ht="20.100000000000001" customHeight="1" x14ac:dyDescent="0.2">
      <c r="A168" s="18" t="s">
        <v>94</v>
      </c>
      <c r="B168" s="18"/>
      <c r="I168" s="19" t="s">
        <v>104</v>
      </c>
    </row>
    <row r="169" spans="1:9" s="16" customFormat="1" ht="20.100000000000001" customHeight="1" x14ac:dyDescent="0.2">
      <c r="A169" s="16" t="str">
        <f>$A$7</f>
        <v>TYPE OF FILING: _____ ORIGINAL  _____ UPDATED  __X__ REVISED</v>
      </c>
      <c r="I169" s="19" t="s">
        <v>954</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253</v>
      </c>
      <c r="H172" s="31" t="s">
        <v>144</v>
      </c>
      <c r="I172" s="31" t="s">
        <v>103</v>
      </c>
    </row>
    <row r="173" spans="1:9" ht="18.95" customHeight="1" x14ac:dyDescent="0.2">
      <c r="A173" s="27"/>
      <c r="B173" s="27"/>
      <c r="C173" s="23"/>
      <c r="D173" s="33" t="s">
        <v>69</v>
      </c>
      <c r="E173" s="33" t="s">
        <v>70</v>
      </c>
      <c r="F173" s="33" t="s">
        <v>106</v>
      </c>
      <c r="G173" s="33" t="s">
        <v>107</v>
      </c>
      <c r="H173" s="33" t="s">
        <v>233</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36">
        <v>923</v>
      </c>
      <c r="C175" s="4" t="s">
        <v>34</v>
      </c>
      <c r="D175" s="24">
        <f>SUMIFS('SCH C-2.2 B'!$P$11:$P$112,'SCH C-2.2 B'!$B$11:$B$112,'SCH C-2.1 B'!$B175)</f>
        <v>4133875.8399999989</v>
      </c>
      <c r="E175" s="25">
        <f t="shared" ref="E175:E185" si="43">IF(D175=0,0,F175/D175)</f>
        <v>1</v>
      </c>
      <c r="F175" s="24">
        <f>SUMIFS('SCH C-2.2 B'!$P$11:$P$112,'SCH C-2.2 B'!$B$11:$B$112,'SCH C-2.1 B'!$B175)</f>
        <v>4133875.8399999989</v>
      </c>
      <c r="G175" s="24">
        <f>'SCH D-2 B'!K176</f>
        <v>0</v>
      </c>
      <c r="H175" s="24">
        <f t="shared" ref="H175:H185" si="44">SUM(F175:G175)</f>
        <v>4133875.8399999989</v>
      </c>
      <c r="I175" s="40"/>
    </row>
    <row r="176" spans="1:9" ht="18.95" customHeight="1" x14ac:dyDescent="0.2">
      <c r="A176" s="26">
        <f t="shared" ref="A176:A195" si="45">A175+1</f>
        <v>100</v>
      </c>
      <c r="B176" s="136">
        <v>924</v>
      </c>
      <c r="C176" s="4" t="s">
        <v>0</v>
      </c>
      <c r="D176" s="24">
        <f>SUMIFS('SCH C-2.2 B'!$P$11:$P$112,'SCH C-2.2 B'!$B$11:$B$112,'SCH C-2.1 B'!$B176)</f>
        <v>683121.46999999974</v>
      </c>
      <c r="E176" s="25">
        <f t="shared" si="43"/>
        <v>1</v>
      </c>
      <c r="F176" s="24">
        <f>SUMIFS('SCH C-2.2 B'!$P$11:$P$112,'SCH C-2.2 B'!$B$11:$B$112,'SCH C-2.1 B'!$B176)</f>
        <v>683121.46999999974</v>
      </c>
      <c r="G176" s="24">
        <f>'SCH D-2 B'!K177</f>
        <v>0</v>
      </c>
      <c r="H176" s="24">
        <f t="shared" si="44"/>
        <v>683121.46999999974</v>
      </c>
      <c r="I176" s="40"/>
    </row>
    <row r="177" spans="1:11" ht="18.95" customHeight="1" x14ac:dyDescent="0.2">
      <c r="A177" s="26">
        <f t="shared" si="45"/>
        <v>101</v>
      </c>
      <c r="B177" s="136">
        <v>925</v>
      </c>
      <c r="C177" s="4" t="s">
        <v>35</v>
      </c>
      <c r="D177" s="24">
        <f>SUMIFS('SCH C-2.2 B'!$P$11:$P$112,'SCH C-2.2 B'!$B$11:$B$112,'SCH C-2.1 B'!$B177)</f>
        <v>701785.87999999989</v>
      </c>
      <c r="E177" s="25">
        <f t="shared" si="43"/>
        <v>1</v>
      </c>
      <c r="F177" s="24">
        <f>SUMIFS('SCH C-2.2 B'!$P$11:$P$112,'SCH C-2.2 B'!$B$11:$B$112,'SCH C-2.1 B'!$B177)</f>
        <v>701785.87999999989</v>
      </c>
      <c r="G177" s="24">
        <f>'SCH D-2 B'!K178</f>
        <v>0</v>
      </c>
      <c r="H177" s="24">
        <f t="shared" si="44"/>
        <v>701785.87999999989</v>
      </c>
      <c r="I177" s="40"/>
    </row>
    <row r="178" spans="1:11" ht="18.95" customHeight="1" x14ac:dyDescent="0.2">
      <c r="A178" s="26">
        <f t="shared" si="45"/>
        <v>102</v>
      </c>
      <c r="B178" s="136">
        <v>926</v>
      </c>
      <c r="C178" s="4" t="s">
        <v>36</v>
      </c>
      <c r="D178" s="24">
        <f>SUMIFS('SCH C-2.2 B'!$P$11:$P$112,'SCH C-2.2 B'!$B$11:$B$112,'SCH C-2.1 B'!$B178)</f>
        <v>8274897.5199999912</v>
      </c>
      <c r="E178" s="25">
        <f t="shared" si="43"/>
        <v>1</v>
      </c>
      <c r="F178" s="24">
        <f>SUMIFS('SCH C-2.2 B'!$P$11:$P$112,'SCH C-2.2 B'!$B$11:$B$112,'SCH C-2.1 B'!$B178)</f>
        <v>8274897.5199999912</v>
      </c>
      <c r="G178" s="24">
        <f>'SCH D-2 B'!K179</f>
        <v>0</v>
      </c>
      <c r="H178" s="24">
        <f t="shared" si="44"/>
        <v>8274897.5199999912</v>
      </c>
      <c r="I178" s="40"/>
    </row>
    <row r="179" spans="1:11" ht="18.95" customHeight="1" x14ac:dyDescent="0.2">
      <c r="A179" s="26">
        <f t="shared" si="45"/>
        <v>103</v>
      </c>
      <c r="B179" s="136">
        <v>927</v>
      </c>
      <c r="C179" s="4" t="s">
        <v>37</v>
      </c>
      <c r="D179" s="24">
        <f>SUMIFS('SCH C-2.2 B'!$P$11:$P$112,'SCH C-2.2 B'!$B$11:$B$112,'SCH C-2.1 B'!$B179)</f>
        <v>0</v>
      </c>
      <c r="E179" s="25">
        <f t="shared" si="43"/>
        <v>0</v>
      </c>
      <c r="F179" s="24">
        <f>SUMIFS('SCH C-2.2 B'!$P$11:$P$112,'SCH C-2.2 B'!$B$11:$B$112,'SCH C-2.1 B'!$B179)</f>
        <v>0</v>
      </c>
      <c r="G179" s="24">
        <f>'SCH D-2 B'!K180</f>
        <v>0</v>
      </c>
      <c r="H179" s="24">
        <f t="shared" si="44"/>
        <v>0</v>
      </c>
      <c r="I179" s="40"/>
    </row>
    <row r="180" spans="1:11" ht="18.95" customHeight="1" x14ac:dyDescent="0.2">
      <c r="A180" s="26">
        <f t="shared" si="45"/>
        <v>104</v>
      </c>
      <c r="B180" s="136">
        <v>928</v>
      </c>
      <c r="C180" s="4" t="s">
        <v>38</v>
      </c>
      <c r="D180" s="24">
        <f>SUMIFS('SCH C-2.2 B'!$P$11:$P$112,'SCH C-2.2 B'!$B$11:$B$112,'SCH C-2.1 B'!$B180)</f>
        <v>194818.62999999992</v>
      </c>
      <c r="E180" s="25">
        <f t="shared" si="43"/>
        <v>1</v>
      </c>
      <c r="F180" s="24">
        <f>SUMIFS('SCH C-2.2 B'!$P$11:$P$112,'SCH C-2.2 B'!$B$11:$B$112,'SCH C-2.1 B'!$B180)</f>
        <v>194818.62999999992</v>
      </c>
      <c r="G180" s="24">
        <f>'SCH D-2 B'!K181</f>
        <v>0</v>
      </c>
      <c r="H180" s="24">
        <f t="shared" si="44"/>
        <v>194818.62999999992</v>
      </c>
      <c r="I180" s="40"/>
    </row>
    <row r="181" spans="1:11" ht="18.95" customHeight="1" x14ac:dyDescent="0.2">
      <c r="A181" s="26">
        <f>A180+1</f>
        <v>105</v>
      </c>
      <c r="B181" s="136">
        <v>929</v>
      </c>
      <c r="C181" s="4" t="s">
        <v>39</v>
      </c>
      <c r="D181" s="24">
        <f>SUMIFS('SCH C-2.2 B'!$P$11:$P$112,'SCH C-2.2 B'!$B$11:$B$112,'SCH C-2.1 B'!$B181)</f>
        <v>-467919.72000000003</v>
      </c>
      <c r="E181" s="25">
        <f t="shared" si="43"/>
        <v>1</v>
      </c>
      <c r="F181" s="24">
        <f>SUMIFS('SCH C-2.2 B'!$P$11:$P$112,'SCH C-2.2 B'!$B$11:$B$112,'SCH C-2.1 B'!$B181)</f>
        <v>-467919.72000000003</v>
      </c>
      <c r="G181" s="24">
        <f>'SCH D-2 B'!K182</f>
        <v>0</v>
      </c>
      <c r="H181" s="24">
        <f t="shared" si="44"/>
        <v>-467919.72000000003</v>
      </c>
      <c r="I181" s="40"/>
    </row>
    <row r="182" spans="1:11" ht="18.95" customHeight="1" x14ac:dyDescent="0.2">
      <c r="A182" s="26">
        <f t="shared" si="45"/>
        <v>106</v>
      </c>
      <c r="B182" s="136">
        <v>930.1</v>
      </c>
      <c r="C182" s="4" t="s">
        <v>40</v>
      </c>
      <c r="D182" s="24">
        <f>SUMIFS('SCH C-2.2 B'!$P$11:$P$112,'SCH C-2.2 B'!$B$11:$B$112,'SCH C-2.1 B'!$B182)</f>
        <v>387.5</v>
      </c>
      <c r="E182" s="25">
        <f t="shared" si="43"/>
        <v>1</v>
      </c>
      <c r="F182" s="24">
        <f>SUMIFS('SCH C-2.2 B'!$P$11:$P$112,'SCH C-2.2 B'!$B$11:$B$112,'SCH C-2.1 B'!$B182)</f>
        <v>387.5</v>
      </c>
      <c r="G182" s="24">
        <f>'SCH D-2 B'!K183</f>
        <v>0</v>
      </c>
      <c r="H182" s="24">
        <f t="shared" si="44"/>
        <v>387.5</v>
      </c>
      <c r="I182" s="40"/>
    </row>
    <row r="183" spans="1:11" ht="18.95" customHeight="1" x14ac:dyDescent="0.2">
      <c r="A183" s="26">
        <f t="shared" si="45"/>
        <v>107</v>
      </c>
      <c r="B183" s="136">
        <v>930.2</v>
      </c>
      <c r="C183" s="4" t="s">
        <v>41</v>
      </c>
      <c r="D183" s="24">
        <f>SUMIFS('SCH C-2.2 B'!$P$11:$P$112,'SCH C-2.2 B'!$B$11:$B$112,'SCH C-2.1 B'!$B183)</f>
        <v>601252.6599999998</v>
      </c>
      <c r="E183" s="25">
        <f t="shared" si="43"/>
        <v>1</v>
      </c>
      <c r="F183" s="24">
        <f>SUMIFS('SCH C-2.2 B'!$P$11:$P$112,'SCH C-2.2 B'!$B$11:$B$112,'SCH C-2.1 B'!$B183)</f>
        <v>601252.6599999998</v>
      </c>
      <c r="G183" s="24">
        <f>'SCH D-2 B'!K184</f>
        <v>0</v>
      </c>
      <c r="H183" s="24">
        <f t="shared" si="44"/>
        <v>601252.6599999998</v>
      </c>
      <c r="I183" s="40"/>
    </row>
    <row r="184" spans="1:11" ht="18.95" customHeight="1" x14ac:dyDescent="0.2">
      <c r="A184" s="26">
        <f t="shared" si="45"/>
        <v>108</v>
      </c>
      <c r="B184" s="136">
        <v>931</v>
      </c>
      <c r="C184" s="4" t="s">
        <v>14</v>
      </c>
      <c r="D184" s="24">
        <f>SUMIFS('SCH C-2.2 B'!$P$11:$P$112,'SCH C-2.2 B'!$B$11:$B$112,'SCH C-2.1 B'!$B184)</f>
        <v>549950.32999999984</v>
      </c>
      <c r="E184" s="25">
        <f t="shared" si="43"/>
        <v>1</v>
      </c>
      <c r="F184" s="24">
        <f>SUMIFS('SCH C-2.2 B'!$P$11:$P$112,'SCH C-2.2 B'!$B$11:$B$112,'SCH C-2.1 B'!$B184)</f>
        <v>549950.32999999984</v>
      </c>
      <c r="G184" s="24">
        <f>'SCH D-2 B'!K185</f>
        <v>0</v>
      </c>
      <c r="H184" s="24">
        <f t="shared" si="44"/>
        <v>549950.32999999984</v>
      </c>
      <c r="I184" s="40"/>
    </row>
    <row r="185" spans="1:11" ht="18.95" customHeight="1" x14ac:dyDescent="0.2">
      <c r="A185" s="26">
        <f t="shared" si="45"/>
        <v>109</v>
      </c>
      <c r="B185" s="136">
        <v>935</v>
      </c>
      <c r="C185" s="4" t="s">
        <v>42</v>
      </c>
      <c r="D185" s="24">
        <f>SUMIFS('SCH C-2.2 B'!$P$11:$P$112,'SCH C-2.2 B'!$B$11:$B$112,'SCH C-2.1 B'!$B185)</f>
        <v>369039.35742810293</v>
      </c>
      <c r="E185" s="25">
        <f t="shared" si="43"/>
        <v>1</v>
      </c>
      <c r="F185" s="24">
        <f>SUMIFS('SCH C-2.2 B'!$P$11:$P$112,'SCH C-2.2 B'!$B$11:$B$112,'SCH C-2.1 B'!$B185)</f>
        <v>369039.35742810293</v>
      </c>
      <c r="G185" s="24">
        <f>'SCH D-2 B'!K186</f>
        <v>0</v>
      </c>
      <c r="H185" s="24">
        <f t="shared" si="44"/>
        <v>369039.35742810293</v>
      </c>
      <c r="I185" s="40"/>
    </row>
    <row r="186" spans="1:11" ht="18.95" customHeight="1" x14ac:dyDescent="0.2">
      <c r="A186" s="26">
        <f t="shared" si="45"/>
        <v>110</v>
      </c>
      <c r="C186" s="10" t="s">
        <v>126</v>
      </c>
      <c r="D186" s="36">
        <f>SUM(D160:D162,D175:D185)</f>
        <v>24357044.594753403</v>
      </c>
      <c r="F186" s="36">
        <f t="shared" ref="F186:H186" si="46">SUM(F160:F162,F175:F185)</f>
        <v>24357044.594753403</v>
      </c>
      <c r="G186" s="36">
        <f t="shared" si="46"/>
        <v>0</v>
      </c>
      <c r="H186" s="36">
        <f t="shared" si="46"/>
        <v>24357044.594753403</v>
      </c>
      <c r="I186" s="40"/>
    </row>
    <row r="187" spans="1:11" ht="18.95" customHeight="1" x14ac:dyDescent="0.2">
      <c r="A187" s="26"/>
      <c r="I187" s="40"/>
    </row>
    <row r="188" spans="1:11" ht="18.95" customHeight="1" x14ac:dyDescent="0.2">
      <c r="A188" s="26">
        <f>A186+1</f>
        <v>111</v>
      </c>
      <c r="C188" s="10" t="s">
        <v>128</v>
      </c>
      <c r="D188" s="35">
        <f>SUM(D58,D78,D101,D135,D143,D150,D157,D186)</f>
        <v>208884676.19191504</v>
      </c>
      <c r="F188" s="35">
        <f t="shared" ref="F188:H188" si="47">SUM(F58,F78,F101,F135,F143,F150,F157,F186)</f>
        <v>208884676.19191504</v>
      </c>
      <c r="G188" s="35">
        <f t="shared" si="47"/>
        <v>-128182731.11716166</v>
      </c>
      <c r="H188" s="35">
        <f t="shared" si="47"/>
        <v>80701945.074753374</v>
      </c>
      <c r="I188" s="40"/>
    </row>
    <row r="189" spans="1:11" ht="18.95" customHeight="1" x14ac:dyDescent="0.2">
      <c r="A189" s="26"/>
      <c r="C189" s="10"/>
      <c r="I189" s="40"/>
    </row>
    <row r="190" spans="1:11" ht="18.95" customHeight="1" x14ac:dyDescent="0.2">
      <c r="A190" s="26">
        <f>A188+1</f>
        <v>112</v>
      </c>
      <c r="B190" s="38" t="s">
        <v>129</v>
      </c>
      <c r="C190" s="10" t="s">
        <v>130</v>
      </c>
      <c r="D190" s="24">
        <f>SUMIFS('SCH C-2.2 B'!$P$11:$P$112,'SCH C-2.2 B'!$B$11:$B$112,'SCH C-2.1 B'!$B190)</f>
        <v>37777598.730561472</v>
      </c>
      <c r="E190" s="25">
        <f t="shared" ref="E190:E191" si="48">IF(D190=0,0,F190/D190)</f>
        <v>1</v>
      </c>
      <c r="F190" s="24">
        <f>SUMIFS('SCH C-2.2 B'!$P$11:$P$112,'SCH C-2.2 B'!$B$11:$B$112,'SCH C-2.1 B'!$B190)</f>
        <v>37777598.730561472</v>
      </c>
      <c r="G190" s="24">
        <f>'SCH D-2 B'!K191</f>
        <v>-703162.09868989978</v>
      </c>
      <c r="H190" s="24">
        <f t="shared" ref="H190:H195" si="49">SUM(F190:G190)</f>
        <v>37074436.631871574</v>
      </c>
      <c r="I190" s="40"/>
    </row>
    <row r="191" spans="1:11" ht="18.95" customHeight="1" x14ac:dyDescent="0.2">
      <c r="A191" s="26">
        <f t="shared" si="45"/>
        <v>113</v>
      </c>
      <c r="B191" s="136">
        <v>408.1</v>
      </c>
      <c r="C191" s="10" t="s">
        <v>10</v>
      </c>
      <c r="D191" s="24">
        <f>SUMIFS('SCH C-2.2 B'!$P$11:$P$112,'SCH C-2.2 B'!$B$11:$B$112,'SCH C-2.1 B'!$B191)</f>
        <v>11460298.290934926</v>
      </c>
      <c r="E191" s="25">
        <f t="shared" si="48"/>
        <v>1</v>
      </c>
      <c r="F191" s="24">
        <f>SUMIFS('SCH C-2.2 B'!$P$11:$P$112,'SCH C-2.2 B'!$B$11:$B$112,'SCH C-2.1 B'!$B191)</f>
        <v>11460298.290934926</v>
      </c>
      <c r="G191" s="24">
        <f>'SCH D-2 B'!K192</f>
        <v>-280225.60420393985</v>
      </c>
      <c r="H191" s="24">
        <f t="shared" si="49"/>
        <v>11180072.686730986</v>
      </c>
      <c r="I191" s="40"/>
    </row>
    <row r="192" spans="1:11" ht="18.95" customHeight="1" x14ac:dyDescent="0.2">
      <c r="A192" s="26">
        <f t="shared" si="45"/>
        <v>114</v>
      </c>
      <c r="B192" s="38" t="s">
        <v>131</v>
      </c>
      <c r="C192" s="10" t="s">
        <v>132</v>
      </c>
      <c r="D192" s="24">
        <f>'TaxProvision_Gas B'!C41-D194</f>
        <v>6229672.4293640489</v>
      </c>
      <c r="E192" s="25">
        <v>1</v>
      </c>
      <c r="F192" s="24">
        <f>D192*E192</f>
        <v>6229672.4293640489</v>
      </c>
      <c r="G192" s="24">
        <f>'SCH D-2 B'!K193</f>
        <v>-145903.30039880087</v>
      </c>
      <c r="H192" s="24">
        <f t="shared" si="49"/>
        <v>6083769.1289652484</v>
      </c>
      <c r="I192" s="40"/>
      <c r="K192" s="24"/>
    </row>
    <row r="193" spans="1:11" ht="18.95" customHeight="1" x14ac:dyDescent="0.2">
      <c r="A193" s="26">
        <f t="shared" si="45"/>
        <v>115</v>
      </c>
      <c r="B193" s="38" t="s">
        <v>131</v>
      </c>
      <c r="C193" s="10" t="s">
        <v>133</v>
      </c>
      <c r="D193" s="24">
        <f>'TaxProvision_Gas B'!D41</f>
        <v>1761854.9824578012</v>
      </c>
      <c r="E193" s="25">
        <v>1</v>
      </c>
      <c r="F193" s="24">
        <f>D193*E193</f>
        <v>1761854.9824578012</v>
      </c>
      <c r="G193" s="24">
        <f>'SCH D-2 B'!K194</f>
        <v>-36567.243207719526</v>
      </c>
      <c r="H193" s="24">
        <f t="shared" si="49"/>
        <v>1725287.7392500816</v>
      </c>
      <c r="I193" s="40"/>
      <c r="K193" s="24"/>
    </row>
    <row r="194" spans="1:11" ht="18.95" customHeight="1" x14ac:dyDescent="0.2">
      <c r="A194" s="26">
        <f t="shared" si="45"/>
        <v>116</v>
      </c>
      <c r="B194" s="38">
        <v>411.4</v>
      </c>
      <c r="C194" s="10" t="s">
        <v>136</v>
      </c>
      <c r="D194" s="24">
        <f>'TaxProvision_Gas B'!C36</f>
        <v>-25221.346315095434</v>
      </c>
      <c r="E194" s="25">
        <v>1</v>
      </c>
      <c r="F194" s="24">
        <f>D194*E194</f>
        <v>-25221.346315095434</v>
      </c>
      <c r="G194" s="24">
        <f>'SCH D-2 B'!K195</f>
        <v>0</v>
      </c>
      <c r="H194" s="24">
        <f t="shared" si="49"/>
        <v>-25221.346315095434</v>
      </c>
      <c r="I194" s="40"/>
    </row>
    <row r="195" spans="1:11" ht="18.95" customHeight="1" x14ac:dyDescent="0.2">
      <c r="A195" s="26">
        <f t="shared" si="45"/>
        <v>117</v>
      </c>
      <c r="B195" s="38">
        <v>411.8</v>
      </c>
      <c r="C195" s="10" t="s">
        <v>137</v>
      </c>
      <c r="D195" s="35">
        <f>SUMIFS('SCH C-2.2 B'!$P$11:$P$112,'SCH C-2.2 B'!$B$11:$B$112,'SCH C-2.1 B'!$B195)</f>
        <v>0</v>
      </c>
      <c r="E195" s="25">
        <v>1</v>
      </c>
      <c r="F195" s="35">
        <f>SUMIFS('SCH C-2.2 B'!$P$11:$P$112,'SCH C-2.2 B'!$B$11:$B$112,'SCH C-2.1 B'!$B195)</f>
        <v>0</v>
      </c>
      <c r="G195" s="35">
        <f>'SCH D-2 B'!K196</f>
        <v>0</v>
      </c>
      <c r="H195" s="35">
        <f t="shared" si="49"/>
        <v>0</v>
      </c>
      <c r="I195" s="40"/>
    </row>
    <row r="196" spans="1:11" ht="18.95" customHeight="1" x14ac:dyDescent="0.2">
      <c r="B196" s="136"/>
      <c r="C196" s="10"/>
      <c r="I196" s="40"/>
    </row>
    <row r="197" spans="1:11" ht="18.95" customHeight="1" thickBot="1" x14ac:dyDescent="0.25">
      <c r="A197" s="26">
        <f>A195+1</f>
        <v>118</v>
      </c>
      <c r="B197" s="136"/>
      <c r="C197" s="43" t="s">
        <v>47</v>
      </c>
      <c r="D197" s="39">
        <f>SUM(D188:D195)</f>
        <v>266088879.27891818</v>
      </c>
      <c r="F197" s="39">
        <f>SUM(F188:F195)</f>
        <v>266088879.27891818</v>
      </c>
      <c r="G197" s="39">
        <f>SUM(G188:G195)</f>
        <v>-129348589.36366202</v>
      </c>
      <c r="H197" s="39">
        <f>SUM(H188:H195)</f>
        <v>136740289.9152562</v>
      </c>
      <c r="I197" s="40"/>
    </row>
    <row r="198" spans="1:11" ht="18.95" customHeight="1" thickTop="1" x14ac:dyDescent="0.2">
      <c r="B198" s="136"/>
      <c r="C198" s="43"/>
      <c r="I198" s="40"/>
    </row>
    <row r="199" spans="1:11" ht="18.95" customHeight="1" thickBot="1" x14ac:dyDescent="0.25">
      <c r="A199" s="26">
        <f>A197+1</f>
        <v>119</v>
      </c>
      <c r="B199" s="136"/>
      <c r="C199" s="43" t="s">
        <v>48</v>
      </c>
      <c r="D199" s="39">
        <f>D32-D197</f>
        <v>44079756.836322397</v>
      </c>
      <c r="F199" s="39">
        <f>F32-F197</f>
        <v>44079756.836322397</v>
      </c>
      <c r="G199" s="39">
        <f>G32-G197</f>
        <v>-502832.63070955873</v>
      </c>
      <c r="H199" s="39">
        <f>H32-H197</f>
        <v>43576924.205612868</v>
      </c>
      <c r="I199" s="40"/>
    </row>
    <row r="200" spans="1:11" ht="18.95" customHeight="1" thickTop="1" x14ac:dyDescent="0.2">
      <c r="B200" s="136"/>
    </row>
    <row r="201" spans="1:11" ht="18.95" customHeight="1" x14ac:dyDescent="0.2">
      <c r="B201" s="136"/>
      <c r="F201" s="24">
        <f>F199+F194+F193+F192</f>
        <v>52046062.901829153</v>
      </c>
      <c r="G201" s="24">
        <f>'SCH D-2 B'!K200</f>
        <v>-502832.63070955873</v>
      </c>
      <c r="H201" s="24"/>
    </row>
    <row r="202" spans="1:11" ht="18.95" customHeight="1" x14ac:dyDescent="0.2">
      <c r="B202" s="3"/>
      <c r="F202" s="24">
        <f>-'SCH C-2.2 B'!P114</f>
        <v>52046062.901829191</v>
      </c>
      <c r="G202" s="122"/>
    </row>
    <row r="203" spans="1:11" ht="18.95" customHeight="1" x14ac:dyDescent="0.2">
      <c r="B203" s="3"/>
      <c r="G203" s="24"/>
    </row>
    <row r="204" spans="1:11" ht="18.95" customHeight="1" x14ac:dyDescent="0.2">
      <c r="B204" s="3"/>
      <c r="G204" s="122"/>
    </row>
    <row r="205" spans="1:11" ht="18.95" customHeight="1" x14ac:dyDescent="0.2">
      <c r="B205" s="3"/>
      <c r="G205" s="24"/>
    </row>
    <row r="206" spans="1:11" ht="18.95" customHeight="1" x14ac:dyDescent="0.2">
      <c r="B206" s="3"/>
      <c r="G206" s="24"/>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66:I166"/>
    <mergeCell ref="A42:I42"/>
    <mergeCell ref="A43:I43"/>
    <mergeCell ref="A44:I44"/>
    <mergeCell ref="A122:I122"/>
    <mergeCell ref="A123:I123"/>
    <mergeCell ref="A81:I81"/>
    <mergeCell ref="A82:I82"/>
    <mergeCell ref="A83:I83"/>
    <mergeCell ref="A84:I84"/>
    <mergeCell ref="A124:I124"/>
    <mergeCell ref="A125:I125"/>
    <mergeCell ref="A163:I163"/>
    <mergeCell ref="A164:I164"/>
    <mergeCell ref="A165:I165"/>
    <mergeCell ref="A1:I1"/>
    <mergeCell ref="A2:I2"/>
    <mergeCell ref="A3:I3"/>
    <mergeCell ref="A4:I4"/>
    <mergeCell ref="A41:I41"/>
  </mergeCells>
  <pageMargins left="0.7" right="0.7" top="1" bottom="0.75" header="0.3" footer="0.3"/>
  <pageSetup scale="60" fitToHeight="0" orientation="landscape" r:id="rId1"/>
  <rowBreaks count="2" manualBreakCount="2">
    <brk id="40" max="9" man="1"/>
    <brk id="8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65"/>
  <sheetViews>
    <sheetView zoomScaleNormal="100" workbookViewId="0">
      <selection activeCell="H32" sqref="H32"/>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37" t="str">
        <f>'Rate Case Constants'!C9</f>
        <v>LOUISVILLE GAS AND ELECTRIC COMPANY</v>
      </c>
      <c r="B1" s="336"/>
      <c r="C1" s="336"/>
      <c r="D1" s="336"/>
      <c r="E1" s="336"/>
      <c r="F1" s="336"/>
      <c r="G1" s="336"/>
      <c r="H1" s="336"/>
      <c r="I1" s="336"/>
    </row>
    <row r="2" spans="1:9" s="16" customFormat="1" ht="20.100000000000001" customHeight="1" x14ac:dyDescent="0.2">
      <c r="A2" s="337" t="str">
        <f>'Rate Case Constants'!C10</f>
        <v>CASE NO. 2018-00295 - GAS OPERATIONS</v>
      </c>
      <c r="B2" s="336"/>
      <c r="C2" s="336"/>
      <c r="D2" s="336"/>
      <c r="E2" s="336"/>
      <c r="F2" s="336"/>
      <c r="G2" s="336"/>
      <c r="H2" s="336"/>
      <c r="I2" s="336"/>
    </row>
    <row r="3" spans="1:9" s="16" customFormat="1" ht="20.100000000000001" customHeight="1" x14ac:dyDescent="0.2">
      <c r="A3" s="336" t="s">
        <v>105</v>
      </c>
      <c r="B3" s="336"/>
      <c r="C3" s="336"/>
      <c r="D3" s="336"/>
      <c r="E3" s="336"/>
      <c r="F3" s="336"/>
      <c r="G3" s="336"/>
      <c r="H3" s="336"/>
      <c r="I3" s="336"/>
    </row>
    <row r="4" spans="1:9" s="16" customFormat="1" ht="20.100000000000001" customHeight="1" x14ac:dyDescent="0.2">
      <c r="A4" s="336" t="str">
        <f>'Rate Case Constants'!C22</f>
        <v>FOR THE 12 MONTHS ENDED APRIL 30, 2020</v>
      </c>
      <c r="B4" s="336"/>
      <c r="C4" s="336"/>
      <c r="D4" s="336"/>
      <c r="E4" s="336"/>
      <c r="F4" s="336"/>
      <c r="G4" s="336"/>
      <c r="H4" s="336"/>
      <c r="I4" s="336"/>
    </row>
    <row r="5" spans="1:9" s="16" customFormat="1" ht="20.100000000000001" customHeight="1" x14ac:dyDescent="0.2">
      <c r="A5" s="132"/>
      <c r="B5" s="132"/>
      <c r="C5" s="132"/>
      <c r="D5" s="132"/>
      <c r="E5" s="132"/>
      <c r="F5" s="132"/>
      <c r="G5" s="159"/>
      <c r="H5" s="132"/>
      <c r="I5" s="132"/>
    </row>
    <row r="6" spans="1:9" s="16" customFormat="1" ht="20.100000000000001" customHeight="1" x14ac:dyDescent="0.2">
      <c r="A6" s="18" t="s">
        <v>138</v>
      </c>
      <c r="B6" s="18"/>
      <c r="I6" s="19" t="s">
        <v>104</v>
      </c>
    </row>
    <row r="7" spans="1:9" s="16" customFormat="1" ht="20.100000000000001" customHeight="1" x14ac:dyDescent="0.2">
      <c r="A7" s="16" t="str">
        <f>'Rate Case Constants'!C29</f>
        <v>TYPE OF FILING: _____ ORIGINAL  _____ UPDATED  __X__ REVISED</v>
      </c>
      <c r="I7" s="19" t="s">
        <v>926</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7" customHeight="1" x14ac:dyDescent="0.2">
      <c r="A10" s="31" t="s">
        <v>96</v>
      </c>
      <c r="B10" s="31" t="s">
        <v>97</v>
      </c>
      <c r="C10" s="31" t="s">
        <v>101</v>
      </c>
      <c r="D10" s="31" t="s">
        <v>100</v>
      </c>
      <c r="E10" s="31" t="s">
        <v>98</v>
      </c>
      <c r="F10" s="31" t="s">
        <v>102</v>
      </c>
      <c r="G10" s="31" t="s">
        <v>253</v>
      </c>
      <c r="H10" s="31" t="s">
        <v>819</v>
      </c>
      <c r="I10" s="31" t="s">
        <v>103</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c r="F12" s="30" t="s">
        <v>99</v>
      </c>
      <c r="G12" s="30" t="s">
        <v>99</v>
      </c>
      <c r="H12" s="30" t="s">
        <v>99</v>
      </c>
      <c r="I12" s="30" t="s">
        <v>922</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920</v>
      </c>
      <c r="D14" s="24"/>
      <c r="E14" s="25"/>
      <c r="F14" s="24"/>
      <c r="G14" s="24"/>
      <c r="H14" s="24"/>
      <c r="I14" s="24"/>
    </row>
    <row r="15" spans="1:9" ht="18.95" customHeight="1" x14ac:dyDescent="0.2">
      <c r="A15" s="26">
        <f t="shared" ref="A15:A22" si="0">A14+1</f>
        <v>3</v>
      </c>
      <c r="B15" s="27">
        <v>480</v>
      </c>
      <c r="C15" s="23" t="s">
        <v>109</v>
      </c>
      <c r="D15" s="24">
        <f>SUMIFS('SCH C-2.2 F'!$P$11:$P$112,'SCH C-2.2 F'!$B$11:$B$112,'SCH C-2.1 F'!$B15)*-1</f>
        <v>217967718.12771016</v>
      </c>
      <c r="E15" s="25">
        <f>IF(D15=0,1,F15/D15)</f>
        <v>1</v>
      </c>
      <c r="F15" s="24">
        <f>SUMIFS('SCH C-2.2 F'!$P$11:$P$112,'SCH C-2.2 F'!$B$11:$B$112,'SCH C-2.1 F'!$B15)*-1</f>
        <v>217967718.12771016</v>
      </c>
      <c r="G15" s="24">
        <f>'SCH D-2 F'!K16</f>
        <v>-89087418.191258937</v>
      </c>
      <c r="H15" s="24">
        <f>SUM(F15:G15)</f>
        <v>128880299.93645123</v>
      </c>
      <c r="I15" s="40"/>
    </row>
    <row r="16" spans="1:9" ht="18.95" customHeight="1" x14ac:dyDescent="0.2">
      <c r="A16" s="26">
        <f t="shared" si="0"/>
        <v>4</v>
      </c>
      <c r="B16" s="27">
        <v>481.1</v>
      </c>
      <c r="C16" s="23" t="s">
        <v>110</v>
      </c>
      <c r="D16" s="24">
        <f>SUMIFS('SCH C-2.2 F'!$P$11:$P$112,'SCH C-2.2 F'!$B$11:$B$112,'SCH C-2.1 F'!$B16)*-1</f>
        <v>81381288.440913141</v>
      </c>
      <c r="E16" s="25">
        <f t="shared" ref="E16:E18" si="1">IF(D16=0,1,F16/D16)</f>
        <v>1</v>
      </c>
      <c r="F16" s="24">
        <f>SUMIFS('SCH C-2.2 F'!$P$11:$P$112,'SCH C-2.2 F'!$B$11:$B$112,'SCH C-2.1 F'!$B16)*-1</f>
        <v>81381288.440913141</v>
      </c>
      <c r="G16" s="24">
        <f>'SCH D-2 F'!K17</f>
        <v>-39658842.265870169</v>
      </c>
      <c r="H16" s="24">
        <f t="shared" ref="H16:H18" si="2">SUM(F16:G16)</f>
        <v>41722446.175042972</v>
      </c>
      <c r="I16" s="40"/>
    </row>
    <row r="17" spans="1:9" ht="18.95" customHeight="1" x14ac:dyDescent="0.2">
      <c r="A17" s="26">
        <f t="shared" si="0"/>
        <v>5</v>
      </c>
      <c r="B17" s="27">
        <v>481.2</v>
      </c>
      <c r="C17" s="23" t="s">
        <v>111</v>
      </c>
      <c r="D17" s="24">
        <f>SUMIFS('SCH C-2.2 F'!$P$11:$P$112,'SCH C-2.2 F'!$B$11:$B$112,'SCH C-2.1 F'!$B17)*-1</f>
        <v>10504478.881314596</v>
      </c>
      <c r="E17" s="25">
        <f t="shared" si="1"/>
        <v>1</v>
      </c>
      <c r="F17" s="24">
        <f>SUMIFS('SCH C-2.2 F'!$P$11:$P$112,'SCH C-2.2 F'!$B$11:$B$112,'SCH C-2.1 F'!$B17)*-1</f>
        <v>10504478.881314596</v>
      </c>
      <c r="G17" s="24">
        <f>'SCH D-2 F'!K18</f>
        <v>-6082276.5254624588</v>
      </c>
      <c r="H17" s="24">
        <f t="shared" si="2"/>
        <v>4422202.3558521373</v>
      </c>
      <c r="I17" s="40"/>
    </row>
    <row r="18" spans="1:9" ht="18.95" customHeight="1" x14ac:dyDescent="0.2">
      <c r="A18" s="26">
        <f>A17+1</f>
        <v>6</v>
      </c>
      <c r="B18" s="26">
        <v>482</v>
      </c>
      <c r="C18" s="10" t="s">
        <v>112</v>
      </c>
      <c r="D18" s="35">
        <f>SUMIFS('SCH C-2.2 F'!$P$11:$P$112,'SCH C-2.2 F'!$B$11:$B$112,'SCH C-2.1 F'!$B18)*-1</f>
        <v>9608538.532562349</v>
      </c>
      <c r="E18" s="25">
        <f t="shared" si="1"/>
        <v>1</v>
      </c>
      <c r="F18" s="35">
        <f>SUMIFS('SCH C-2.2 F'!$P$11:$P$112,'SCH C-2.2 F'!$B$11:$B$112,'SCH C-2.1 F'!$B18)*-1</f>
        <v>9608538.532562349</v>
      </c>
      <c r="G18" s="35">
        <f>'SCH D-2 F'!K19</f>
        <v>-5201836.2459188597</v>
      </c>
      <c r="H18" s="35">
        <f t="shared" si="2"/>
        <v>4406702.2866434893</v>
      </c>
      <c r="I18" s="40"/>
    </row>
    <row r="19" spans="1:9" ht="18.95" customHeight="1" x14ac:dyDescent="0.2">
      <c r="A19" s="26">
        <f t="shared" si="0"/>
        <v>7</v>
      </c>
      <c r="B19" s="26"/>
      <c r="C19" s="23" t="s">
        <v>113</v>
      </c>
      <c r="D19" s="24">
        <f>SUM(D15:D18)</f>
        <v>319462023.98250026</v>
      </c>
      <c r="F19" s="24">
        <f>SUM(F15:F18)</f>
        <v>319462023.98250026</v>
      </c>
      <c r="G19" s="24">
        <f>SUM(G15:G18)</f>
        <v>-140030373.22851044</v>
      </c>
      <c r="H19" s="24">
        <f>SUM(H15:H18)</f>
        <v>179431650.75398979</v>
      </c>
    </row>
    <row r="20" spans="1:9" ht="18.95" customHeight="1" x14ac:dyDescent="0.2">
      <c r="A20" s="26">
        <f t="shared" si="0"/>
        <v>8</v>
      </c>
      <c r="B20" s="26" t="s">
        <v>918</v>
      </c>
      <c r="C20" s="23" t="s">
        <v>114</v>
      </c>
      <c r="D20" s="24">
        <f>SUMIFS('SCH C-2.2 F'!$P$11:$P$112,'SCH C-2.2 F'!$B$11:$B$112,'SCH C-2.1 F'!$B20)*-1</f>
        <v>3766299.7771655452</v>
      </c>
      <c r="E20" s="25">
        <f t="shared" ref="E20" si="3">IF(D20=0,0,F20/D20)</f>
        <v>1</v>
      </c>
      <c r="F20" s="24">
        <f>SUMIFS('SCH C-2.2 F'!$P$11:$P$112,'SCH C-2.2 F'!$B$11:$B$112,'SCH C-2.1 F'!$B20)*-1</f>
        <v>3766299.7771655452</v>
      </c>
      <c r="G20" s="24">
        <f>'SCH D-2 F'!K21</f>
        <v>-1470692.361485549</v>
      </c>
      <c r="H20" s="24">
        <f t="shared" ref="H20:H21" si="4">SUM(F20:G20)</f>
        <v>2295607.4156799959</v>
      </c>
      <c r="I20" s="40"/>
    </row>
    <row r="21" spans="1:9" ht="18.95" customHeight="1" x14ac:dyDescent="0.2">
      <c r="A21" s="26">
        <f t="shared" si="0"/>
        <v>9</v>
      </c>
      <c r="B21" s="27">
        <v>496</v>
      </c>
      <c r="C21" s="23" t="s">
        <v>115</v>
      </c>
      <c r="D21" s="35">
        <f>SUMIFS('SCH C-2.2 F'!$P$11:$P$112,'SCH C-2.2 F'!$B$11:$B$112,'SCH C-2.1 F'!$B21)*-1</f>
        <v>0</v>
      </c>
      <c r="E21" s="25">
        <v>1</v>
      </c>
      <c r="F21" s="35">
        <f>SUMIFS('SCH C-2.2 F'!$P$11:$P$112,'SCH C-2.2 F'!$B$11:$B$112,'SCH C-2.1 F'!$B21)*-1</f>
        <v>0</v>
      </c>
      <c r="G21" s="35">
        <f>'SCH D-2 F'!K22</f>
        <v>0</v>
      </c>
      <c r="H21" s="35">
        <f t="shared" si="4"/>
        <v>0</v>
      </c>
      <c r="I21" s="40"/>
    </row>
    <row r="22" spans="1:9" ht="18.95" customHeight="1" x14ac:dyDescent="0.2">
      <c r="A22" s="26">
        <f t="shared" si="0"/>
        <v>10</v>
      </c>
      <c r="C22" s="23" t="s">
        <v>919</v>
      </c>
      <c r="D22" s="36">
        <f>SUM(D19:D21)</f>
        <v>323228323.75966579</v>
      </c>
      <c r="F22" s="36">
        <f>SUM(F19:F21)</f>
        <v>323228323.75966579</v>
      </c>
      <c r="G22" s="36">
        <f>SUM(G19:G21)</f>
        <v>-141501065.58999598</v>
      </c>
      <c r="H22" s="36">
        <f>SUM(H19:H21)</f>
        <v>181727258.16966978</v>
      </c>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F'!$P$11:$P$112,'SCH C-2.2 F'!$B$11:$B$112,'SCH C-2.1 F'!$B25)*-1</f>
        <v>1065948.9200000004</v>
      </c>
      <c r="E25" s="25">
        <f t="shared" ref="E25:E28" si="5">IF(D25=0,0,F25/D25)</f>
        <v>1</v>
      </c>
      <c r="F25" s="24">
        <f>SUMIFS('SCH C-2.2 F'!$P$11:$P$112,'SCH C-2.2 F'!$B$11:$B$112,'SCH C-2.1 F'!$B25)*-1</f>
        <v>1065948.9200000004</v>
      </c>
      <c r="G25" s="24">
        <f>'SCH D-2 F'!K26</f>
        <v>0</v>
      </c>
      <c r="H25" s="24">
        <f t="shared" ref="H25:H28" si="6">SUM(F25:G25)</f>
        <v>1065948.9200000004</v>
      </c>
      <c r="I25" s="40"/>
    </row>
    <row r="26" spans="1:9" ht="18.95" customHeight="1" x14ac:dyDescent="0.2">
      <c r="A26" s="26">
        <f t="shared" ref="A26:A29" si="7">A25+1</f>
        <v>13</v>
      </c>
      <c r="B26" s="26">
        <v>488</v>
      </c>
      <c r="C26" s="10" t="s">
        <v>852</v>
      </c>
      <c r="D26" s="24">
        <f>SUMIFS('SCH C-2.2 F'!$P$11:$P$112,'SCH C-2.2 F'!$B$11:$B$112,'SCH C-2.1 F'!$B26)*-1</f>
        <v>90991.79333333332</v>
      </c>
      <c r="E26" s="25">
        <f t="shared" si="5"/>
        <v>1</v>
      </c>
      <c r="F26" s="24">
        <f>SUMIFS('SCH C-2.2 F'!$P$11:$P$112,'SCH C-2.2 F'!$B$11:$B$112,'SCH C-2.1 F'!$B26)*-1</f>
        <v>90991.79333333332</v>
      </c>
      <c r="G26" s="24">
        <f>'SCH D-2 F'!K27</f>
        <v>0</v>
      </c>
      <c r="H26" s="24">
        <f t="shared" si="6"/>
        <v>90991.79333333332</v>
      </c>
      <c r="I26" s="40"/>
    </row>
    <row r="27" spans="1:9" ht="18.95" customHeight="1" x14ac:dyDescent="0.2">
      <c r="A27" s="26">
        <f t="shared" si="7"/>
        <v>14</v>
      </c>
      <c r="B27" s="26" t="s">
        <v>824</v>
      </c>
      <c r="C27" s="4" t="s">
        <v>825</v>
      </c>
      <c r="D27" s="24">
        <f>SUMIFS('SCH C-2.2 F'!$P$11:$P$112,'SCH C-2.2 F'!$B$11:$B$112,'SCH C-2.1 F'!$B27)*-1</f>
        <v>7412796.2680395124</v>
      </c>
      <c r="E27" s="25">
        <f t="shared" si="5"/>
        <v>1</v>
      </c>
      <c r="F27" s="24">
        <f>SUMIFS('SCH C-2.2 F'!$P$11:$P$112,'SCH C-2.2 F'!$B$11:$B$112,'SCH C-2.1 F'!$B27)*-1</f>
        <v>7412796.2680395124</v>
      </c>
      <c r="G27" s="24">
        <f>'SCH D-2 F'!K28</f>
        <v>-123280.57249074755</v>
      </c>
      <c r="H27" s="24">
        <f t="shared" si="6"/>
        <v>7289515.6955487654</v>
      </c>
      <c r="I27" s="40"/>
    </row>
    <row r="28" spans="1:9" ht="18.95" customHeight="1" x14ac:dyDescent="0.2">
      <c r="A28" s="26">
        <f t="shared" si="7"/>
        <v>15</v>
      </c>
      <c r="B28" s="26">
        <v>493</v>
      </c>
      <c r="C28" s="4" t="s">
        <v>826</v>
      </c>
      <c r="D28" s="24">
        <f>SUMIFS('SCH C-2.2 F'!$P$11:$P$112,'SCH C-2.2 F'!$B$11:$B$112,'SCH C-2.1 F'!$B28)*-1</f>
        <v>374342.38666666631</v>
      </c>
      <c r="E28" s="25">
        <f t="shared" si="5"/>
        <v>1</v>
      </c>
      <c r="F28" s="24">
        <f>SUMIFS('SCH C-2.2 F'!$P$11:$P$112,'SCH C-2.2 F'!$B$11:$B$112,'SCH C-2.1 F'!$B28)*-1</f>
        <v>374342.38666666631</v>
      </c>
      <c r="G28" s="24">
        <f>'SCH D-2 F'!K29</f>
        <v>0</v>
      </c>
      <c r="H28" s="24">
        <f t="shared" si="6"/>
        <v>374342.38666666631</v>
      </c>
      <c r="I28" s="40"/>
    </row>
    <row r="29" spans="1:9" ht="18.95" customHeight="1" x14ac:dyDescent="0.2">
      <c r="A29" s="26">
        <f t="shared" si="7"/>
        <v>16</v>
      </c>
      <c r="B29" s="26">
        <v>495</v>
      </c>
      <c r="C29" s="4" t="s">
        <v>827</v>
      </c>
      <c r="D29" s="35">
        <f>SUMIFS('SCH C-2.2 F'!$P$11:$P$112,'SCH C-2.2 F'!$B$11:$B$112,'SCH C-2.1 F'!$B29)*-1</f>
        <v>325.85000000000042</v>
      </c>
      <c r="E29" s="25">
        <f t="shared" ref="E29" si="8">IF(D29=0,0,F29/D29)</f>
        <v>1</v>
      </c>
      <c r="F29" s="35">
        <f>SUMIFS('SCH C-2.2 F'!$P$11:$P$112,'SCH C-2.2 F'!$B$11:$B$112,'SCH C-2.1 F'!$B29)*-1</f>
        <v>325.85000000000042</v>
      </c>
      <c r="G29" s="35">
        <f>'SCH D-2 F'!K30</f>
        <v>0</v>
      </c>
      <c r="H29" s="35">
        <f t="shared" ref="H29" si="9">SUM(F29:G29)</f>
        <v>325.85000000000042</v>
      </c>
      <c r="I29" s="40"/>
    </row>
    <row r="30" spans="1:9" ht="18.95" customHeight="1" x14ac:dyDescent="0.2">
      <c r="A30" s="26">
        <f>A29+1</f>
        <v>17</v>
      </c>
      <c r="B30" s="26"/>
      <c r="C30" s="23" t="s">
        <v>134</v>
      </c>
      <c r="D30" s="36">
        <f>SUM(D25:D29)</f>
        <v>8944405.2180395126</v>
      </c>
      <c r="F30" s="36">
        <f t="shared" ref="F30:H30" si="10">SUM(F25:F29)</f>
        <v>8944405.2180395126</v>
      </c>
      <c r="G30" s="36">
        <f t="shared" si="10"/>
        <v>-123280.57249074755</v>
      </c>
      <c r="H30" s="36">
        <f t="shared" si="10"/>
        <v>8821124.6455487646</v>
      </c>
    </row>
    <row r="31" spans="1:9" ht="18.95" customHeight="1" x14ac:dyDescent="0.2">
      <c r="A31" s="26"/>
      <c r="B31" s="26"/>
      <c r="C31" s="23"/>
    </row>
    <row r="32" spans="1:9" ht="18.95" customHeight="1" x14ac:dyDescent="0.2">
      <c r="A32" s="26">
        <f>A30+1</f>
        <v>18</v>
      </c>
      <c r="B32" s="26"/>
      <c r="C32" s="42" t="s">
        <v>76</v>
      </c>
      <c r="D32" s="35">
        <f>D22+D30</f>
        <v>332172728.9777053</v>
      </c>
      <c r="F32" s="35">
        <f>F22+F30</f>
        <v>332172728.9777053</v>
      </c>
      <c r="G32" s="35">
        <f>G22+G30</f>
        <v>-141624346.16248673</v>
      </c>
      <c r="H32" s="35">
        <f>H22+H30</f>
        <v>190548382.81521854</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7" si="11">A35+1</f>
        <v>21</v>
      </c>
      <c r="B36" s="26"/>
      <c r="C36" s="34" t="s">
        <v>924</v>
      </c>
    </row>
    <row r="37" spans="1:9" ht="18.95" customHeight="1" x14ac:dyDescent="0.2">
      <c r="A37" s="26">
        <f t="shared" si="11"/>
        <v>22</v>
      </c>
      <c r="B37" s="38" t="s">
        <v>828</v>
      </c>
      <c r="C37" s="4" t="s">
        <v>853</v>
      </c>
      <c r="D37" s="24">
        <f>SUMIFS('SCH C-2.2 F'!$P$11:$P$112,'SCH C-2.2 F'!$B$11:$B$112,'SCH C-2.1 F'!$B37)</f>
        <v>124395376.68086249</v>
      </c>
      <c r="E37" s="25">
        <f t="shared" ref="E37" si="12">IF(D37=0,0,F37/D37)</f>
        <v>1</v>
      </c>
      <c r="F37" s="24">
        <f>SUMIFS('SCH C-2.2 F'!$P$11:$P$112,'SCH C-2.2 F'!$B$11:$B$112,'SCH C-2.1 F'!$B37)</f>
        <v>124395376.68086249</v>
      </c>
      <c r="G37" s="24">
        <f>'SCH D-2 F'!K38</f>
        <v>-124395376.68086247</v>
      </c>
      <c r="H37" s="24">
        <f t="shared" ref="H37:H57" si="13">SUM(F37:G37)</f>
        <v>0</v>
      </c>
      <c r="I37" s="40"/>
    </row>
    <row r="38" spans="1:9" ht="18.95" customHeight="1" x14ac:dyDescent="0.2">
      <c r="A38" s="26">
        <f t="shared" si="11"/>
        <v>23</v>
      </c>
      <c r="B38" s="133" t="s">
        <v>829</v>
      </c>
      <c r="C38" s="4" t="s">
        <v>854</v>
      </c>
      <c r="D38" s="24">
        <f>SUMIFS('SCH C-2.2 F'!$P$11:$P$112,'SCH C-2.2 F'!$B$11:$B$112,'SCH C-2.1 F'!$B38)</f>
        <v>0</v>
      </c>
      <c r="E38" s="25">
        <f t="shared" ref="E38:E40" si="14">IF(D38=0,1,F38/D38)</f>
        <v>1</v>
      </c>
      <c r="F38" s="24">
        <f>SUMIFS('SCH C-2.2 F'!$P$11:$P$112,'SCH C-2.2 F'!$B$11:$B$112,'SCH C-2.1 F'!$B38)</f>
        <v>0</v>
      </c>
      <c r="G38" s="24">
        <f>'SCH D-2 F'!K39</f>
        <v>0</v>
      </c>
      <c r="H38" s="24">
        <f t="shared" si="13"/>
        <v>0</v>
      </c>
      <c r="I38" s="40"/>
    </row>
    <row r="39" spans="1:9" ht="18.95" customHeight="1" x14ac:dyDescent="0.2">
      <c r="A39" s="26">
        <f t="shared" si="11"/>
        <v>24</v>
      </c>
      <c r="B39" s="133" t="s">
        <v>830</v>
      </c>
      <c r="C39" s="4" t="s">
        <v>855</v>
      </c>
      <c r="D39" s="24">
        <f>SUMIFS('SCH C-2.2 F'!$P$11:$P$112,'SCH C-2.2 F'!$B$11:$B$112,'SCH C-2.1 F'!$B39)</f>
        <v>0</v>
      </c>
      <c r="E39" s="25">
        <f t="shared" si="14"/>
        <v>1</v>
      </c>
      <c r="F39" s="24">
        <f>SUMIFS('SCH C-2.2 F'!$P$11:$P$112,'SCH C-2.2 F'!$B$11:$B$112,'SCH C-2.1 F'!$B39)</f>
        <v>0</v>
      </c>
      <c r="G39" s="24">
        <f>'SCH D-2 F'!K40</f>
        <v>0</v>
      </c>
      <c r="H39" s="24">
        <f t="shared" si="13"/>
        <v>0</v>
      </c>
      <c r="I39" s="40"/>
    </row>
    <row r="40" spans="1:9" ht="18.95" customHeight="1" x14ac:dyDescent="0.2">
      <c r="A40" s="26">
        <f t="shared" si="11"/>
        <v>25</v>
      </c>
      <c r="B40" s="133" t="s">
        <v>831</v>
      </c>
      <c r="C40" s="4" t="s">
        <v>856</v>
      </c>
      <c r="D40" s="24">
        <f>SUMIFS('SCH C-2.2 F'!$P$11:$P$112,'SCH C-2.2 F'!$B$11:$B$112,'SCH C-2.1 F'!$B40)</f>
        <v>0</v>
      </c>
      <c r="E40" s="25">
        <f t="shared" si="14"/>
        <v>1</v>
      </c>
      <c r="F40" s="24">
        <f>SUMIFS('SCH C-2.2 F'!$P$11:$P$112,'SCH C-2.2 F'!$B$11:$B$112,'SCH C-2.1 F'!$B40)</f>
        <v>0</v>
      </c>
      <c r="G40" s="24">
        <f>'SCH D-2 F'!K41</f>
        <v>0</v>
      </c>
      <c r="H40" s="24">
        <f t="shared" si="13"/>
        <v>0</v>
      </c>
      <c r="I40" s="40"/>
    </row>
    <row r="41" spans="1:9" s="16" customFormat="1" ht="20.100000000000001" customHeight="1" x14ac:dyDescent="0.2">
      <c r="A41" s="336" t="str">
        <f>$A$1</f>
        <v>LOUISVILLE GAS AND ELECTRIC COMPANY</v>
      </c>
      <c r="B41" s="336"/>
      <c r="C41" s="336"/>
      <c r="D41" s="336"/>
      <c r="E41" s="336"/>
      <c r="F41" s="336"/>
      <c r="G41" s="336"/>
      <c r="H41" s="336"/>
      <c r="I41" s="336"/>
    </row>
    <row r="42" spans="1:9" s="16" customFormat="1" ht="20.100000000000001" customHeight="1" x14ac:dyDescent="0.2">
      <c r="A42" s="336" t="str">
        <f>$A$2</f>
        <v>CASE NO. 2018-00295 - GAS OPERATIONS</v>
      </c>
      <c r="B42" s="336"/>
      <c r="C42" s="336"/>
      <c r="D42" s="336"/>
      <c r="E42" s="336"/>
      <c r="F42" s="336"/>
      <c r="G42" s="336"/>
      <c r="H42" s="336"/>
      <c r="I42" s="336"/>
    </row>
    <row r="43" spans="1:9" s="16" customFormat="1" ht="20.100000000000001" customHeight="1" x14ac:dyDescent="0.2">
      <c r="A43" s="336" t="s">
        <v>105</v>
      </c>
      <c r="B43" s="336"/>
      <c r="C43" s="336"/>
      <c r="D43" s="336"/>
      <c r="E43" s="336"/>
      <c r="F43" s="336"/>
      <c r="G43" s="336"/>
      <c r="H43" s="336"/>
      <c r="I43" s="336"/>
    </row>
    <row r="44" spans="1:9" s="16" customFormat="1" ht="20.100000000000001" customHeight="1" x14ac:dyDescent="0.2">
      <c r="A44" s="336" t="str">
        <f>$A$4</f>
        <v>FOR THE 12 MONTHS ENDED APRIL 30, 2020</v>
      </c>
      <c r="B44" s="336"/>
      <c r="C44" s="336"/>
      <c r="D44" s="336"/>
      <c r="E44" s="336"/>
      <c r="F44" s="336"/>
      <c r="G44" s="336"/>
      <c r="H44" s="336"/>
      <c r="I44" s="336"/>
    </row>
    <row r="45" spans="1:9" s="16" customFormat="1" ht="20.100000000000001" customHeight="1" x14ac:dyDescent="0.2">
      <c r="A45" s="132"/>
      <c r="B45" s="132"/>
      <c r="C45" s="132"/>
      <c r="D45" s="132"/>
      <c r="E45" s="132"/>
      <c r="F45" s="132"/>
      <c r="G45" s="159"/>
      <c r="H45" s="132"/>
      <c r="I45" s="132"/>
    </row>
    <row r="46" spans="1:9" s="16" customFormat="1" ht="20.100000000000001" customHeight="1" x14ac:dyDescent="0.2">
      <c r="A46" s="18" t="str">
        <f>$A$6</f>
        <v>DATA:____BASE  PERIOD__X__FORECASTED  PERIOD</v>
      </c>
      <c r="B46" s="18"/>
      <c r="I46" s="19" t="s">
        <v>104</v>
      </c>
    </row>
    <row r="47" spans="1:9" s="16" customFormat="1" ht="20.100000000000001" customHeight="1" x14ac:dyDescent="0.2">
      <c r="A47" s="16" t="str">
        <f>$A$7</f>
        <v>TYPE OF FILING: _____ ORIGINAL  _____ UPDATED  __X__ REVISED</v>
      </c>
      <c r="I47" s="19" t="s">
        <v>946</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253</v>
      </c>
      <c r="H50" s="31" t="s">
        <v>819</v>
      </c>
      <c r="I50" s="31" t="s">
        <v>103</v>
      </c>
    </row>
    <row r="51" spans="1:9" ht="18.95" customHeight="1" x14ac:dyDescent="0.2">
      <c r="A51" s="27"/>
      <c r="B51" s="27"/>
      <c r="C51" s="23"/>
      <c r="D51" s="33" t="s">
        <v>69</v>
      </c>
      <c r="E51" s="33" t="s">
        <v>70</v>
      </c>
      <c r="F51" s="33" t="s">
        <v>106</v>
      </c>
      <c r="G51" s="33" t="s">
        <v>107</v>
      </c>
      <c r="H51" s="33" t="s">
        <v>233</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33" t="s">
        <v>832</v>
      </c>
      <c r="C53" s="4" t="s">
        <v>857</v>
      </c>
      <c r="D53" s="24">
        <f>SUMIFS('SCH C-2.2 F'!$P$11:$P$112,'SCH C-2.2 F'!$B$11:$B$112,'SCH C-2.1 F'!$B53)</f>
        <v>913077</v>
      </c>
      <c r="E53" s="25">
        <f t="shared" ref="E53:E55" si="15">IF(D53=0,0,F53/D53)</f>
        <v>1</v>
      </c>
      <c r="F53" s="24">
        <f>SUMIFS('SCH C-2.2 F'!$P$11:$P$112,'SCH C-2.2 F'!$B$11:$B$112,'SCH C-2.1 F'!$B53)</f>
        <v>913077</v>
      </c>
      <c r="G53" s="24">
        <f>'SCH D-2 F'!K54</f>
        <v>0</v>
      </c>
      <c r="H53" s="24">
        <f t="shared" si="13"/>
        <v>913077</v>
      </c>
      <c r="I53" s="40"/>
    </row>
    <row r="54" spans="1:9" ht="18.95" customHeight="1" x14ac:dyDescent="0.2">
      <c r="A54" s="26">
        <f t="shared" si="11"/>
        <v>27</v>
      </c>
      <c r="B54" s="133" t="s">
        <v>833</v>
      </c>
      <c r="C54" s="4" t="s">
        <v>858</v>
      </c>
      <c r="D54" s="24">
        <f>SUMIFS('SCH C-2.2 F'!$P$11:$P$112,'SCH C-2.2 F'!$B$11:$B$112,'SCH C-2.1 F'!$B54)</f>
        <v>-1235161.2682203846</v>
      </c>
      <c r="E54" s="25">
        <f t="shared" si="15"/>
        <v>1</v>
      </c>
      <c r="F54" s="24">
        <f>SUMIFS('SCH C-2.2 F'!$P$11:$P$112,'SCH C-2.2 F'!$B$11:$B$112,'SCH C-2.1 F'!$B54)</f>
        <v>-1235161.2682203846</v>
      </c>
      <c r="G54" s="24">
        <f>'SCH D-2 F'!K55</f>
        <v>1235161.2682203841</v>
      </c>
      <c r="H54" s="24">
        <f t="shared" si="13"/>
        <v>0</v>
      </c>
      <c r="I54" s="40"/>
    </row>
    <row r="55" spans="1:9" ht="18.95" customHeight="1" x14ac:dyDescent="0.2">
      <c r="A55" s="26">
        <f t="shared" si="11"/>
        <v>28</v>
      </c>
      <c r="B55" s="133">
        <v>810</v>
      </c>
      <c r="C55" s="4" t="s">
        <v>859</v>
      </c>
      <c r="D55" s="24">
        <f>SUMIFS('SCH C-2.2 F'!$P$11:$P$112,'SCH C-2.2 F'!$B$11:$B$112,'SCH C-2.1 F'!$B55)</f>
        <v>-582000</v>
      </c>
      <c r="E55" s="25">
        <f t="shared" si="15"/>
        <v>1</v>
      </c>
      <c r="F55" s="24">
        <f>SUMIFS('SCH C-2.2 F'!$P$11:$P$112,'SCH C-2.2 F'!$B$11:$B$112,'SCH C-2.1 F'!$B55)</f>
        <v>-582000</v>
      </c>
      <c r="G55" s="24">
        <f>'SCH D-2 F'!K56</f>
        <v>0</v>
      </c>
      <c r="H55" s="24">
        <f t="shared" si="13"/>
        <v>-582000</v>
      </c>
      <c r="I55" s="40"/>
    </row>
    <row r="56" spans="1:9" ht="18.95" customHeight="1" x14ac:dyDescent="0.2">
      <c r="A56" s="26">
        <f t="shared" si="11"/>
        <v>29</v>
      </c>
      <c r="B56" s="133" t="s">
        <v>834</v>
      </c>
      <c r="C56" s="4" t="s">
        <v>860</v>
      </c>
      <c r="D56" s="24">
        <f>SUMIFS('SCH C-2.2 F'!$P$11:$P$112,'SCH C-2.2 F'!$B$11:$B$112,'SCH C-2.1 F'!$B56)</f>
        <v>0</v>
      </c>
      <c r="E56" s="25">
        <f t="shared" ref="E56:E57" si="16">IF(D56=0,1,F56/D56)</f>
        <v>1</v>
      </c>
      <c r="F56" s="24">
        <f>SUMIFS('SCH C-2.2 F'!$P$11:$P$112,'SCH C-2.2 F'!$B$11:$B$112,'SCH C-2.1 F'!$B56)</f>
        <v>0</v>
      </c>
      <c r="G56" s="24">
        <f>'SCH D-2 F'!K57</f>
        <v>0</v>
      </c>
      <c r="H56" s="24">
        <f t="shared" si="13"/>
        <v>0</v>
      </c>
      <c r="I56" s="40"/>
    </row>
    <row r="57" spans="1:9" ht="18.95" customHeight="1" x14ac:dyDescent="0.2">
      <c r="A57" s="26">
        <f t="shared" si="11"/>
        <v>30</v>
      </c>
      <c r="B57" s="133">
        <v>813</v>
      </c>
      <c r="C57" s="4" t="s">
        <v>861</v>
      </c>
      <c r="D57" s="24">
        <f>SUMIFS('SCH C-2.2 F'!$P$11:$P$112,'SCH C-2.2 F'!$B$11:$B$112,'SCH C-2.1 F'!$B57)</f>
        <v>0</v>
      </c>
      <c r="E57" s="25">
        <f t="shared" si="16"/>
        <v>1</v>
      </c>
      <c r="F57" s="24">
        <f>SUMIFS('SCH C-2.2 F'!$P$11:$P$112,'SCH C-2.2 F'!$B$11:$B$112,'SCH C-2.1 F'!$B57)</f>
        <v>0</v>
      </c>
      <c r="G57" s="24">
        <f>'SCH D-2 F'!K58</f>
        <v>0</v>
      </c>
      <c r="H57" s="24">
        <f t="shared" si="13"/>
        <v>0</v>
      </c>
      <c r="I57" s="40"/>
    </row>
    <row r="58" spans="1:9" ht="18.95" customHeight="1" x14ac:dyDescent="0.2">
      <c r="A58" s="26">
        <f>A57+1</f>
        <v>31</v>
      </c>
      <c r="B58" s="133"/>
      <c r="C58" s="2" t="s">
        <v>925</v>
      </c>
      <c r="D58" s="36">
        <f>SUM(D37:D40,D53:D57)</f>
        <v>123491292.41264211</v>
      </c>
      <c r="F58" s="36">
        <f t="shared" ref="F58:G58" si="17">SUM(F37:F40,F53:F57)</f>
        <v>123491292.41264211</v>
      </c>
      <c r="G58" s="36">
        <f t="shared" si="17"/>
        <v>-123160215.41264209</v>
      </c>
      <c r="H58" s="36">
        <f>SUM(H37:H40,H53:H57)</f>
        <v>331077</v>
      </c>
      <c r="I58" s="40"/>
    </row>
    <row r="59" spans="1:9" ht="18.95" customHeight="1" x14ac:dyDescent="0.2">
      <c r="B59" s="133"/>
      <c r="C59" s="2"/>
      <c r="I59" s="40"/>
    </row>
    <row r="60" spans="1:9" ht="18.95" customHeight="1" x14ac:dyDescent="0.2">
      <c r="A60" s="26">
        <f>A58+1</f>
        <v>32</v>
      </c>
      <c r="B60" s="133"/>
      <c r="C60" s="37" t="s">
        <v>921</v>
      </c>
    </row>
    <row r="61" spans="1:9" ht="18.95" customHeight="1" x14ac:dyDescent="0.2">
      <c r="A61" s="26">
        <f>A60+1</f>
        <v>33</v>
      </c>
      <c r="B61" s="133" t="s">
        <v>863</v>
      </c>
      <c r="C61" s="4" t="s">
        <v>889</v>
      </c>
      <c r="D61" s="24">
        <f>SUMIFS('SCH C-2.2 F'!$P$11:$P$112,'SCH C-2.2 F'!$B$11:$B$112,'SCH C-2.1 F'!$B61)</f>
        <v>1103959</v>
      </c>
      <c r="E61" s="25">
        <f t="shared" ref="E61:E77" si="18">IF(D61=0,0,F61/D61)</f>
        <v>1</v>
      </c>
      <c r="F61" s="24">
        <f>SUMIFS('SCH C-2.2 F'!$P$11:$P$112,'SCH C-2.2 F'!$B$11:$B$112,'SCH C-2.1 F'!$B61)</f>
        <v>1103959</v>
      </c>
      <c r="G61" s="24">
        <f>'SCH D-2 F'!K62</f>
        <v>0</v>
      </c>
      <c r="H61" s="24">
        <f t="shared" ref="H61:H77" si="19">SUM(F61:G61)</f>
        <v>1103959</v>
      </c>
      <c r="I61" s="40"/>
    </row>
    <row r="62" spans="1:9" ht="18.95" customHeight="1" x14ac:dyDescent="0.2">
      <c r="A62" s="26">
        <f t="shared" ref="A62:A101" si="20">A61+1</f>
        <v>34</v>
      </c>
      <c r="B62" s="133" t="s">
        <v>864</v>
      </c>
      <c r="C62" s="4" t="s">
        <v>820</v>
      </c>
      <c r="D62" s="24">
        <f>SUMIFS('SCH C-2.2 F'!$P$11:$P$112,'SCH C-2.2 F'!$B$11:$B$112,'SCH C-2.1 F'!$B62)</f>
        <v>102155</v>
      </c>
      <c r="E62" s="25">
        <f t="shared" si="18"/>
        <v>1</v>
      </c>
      <c r="F62" s="24">
        <f>SUMIFS('SCH C-2.2 F'!$P$11:$P$112,'SCH C-2.2 F'!$B$11:$B$112,'SCH C-2.1 F'!$B62)</f>
        <v>102155</v>
      </c>
      <c r="G62" s="24">
        <f>'SCH D-2 F'!K63</f>
        <v>0</v>
      </c>
      <c r="H62" s="24">
        <f t="shared" si="19"/>
        <v>102155</v>
      </c>
      <c r="I62" s="40"/>
    </row>
    <row r="63" spans="1:9" ht="18.95" customHeight="1" x14ac:dyDescent="0.2">
      <c r="A63" s="26">
        <f t="shared" si="20"/>
        <v>35</v>
      </c>
      <c r="B63" s="133" t="s">
        <v>865</v>
      </c>
      <c r="C63" s="4" t="s">
        <v>821</v>
      </c>
      <c r="D63" s="24">
        <f>SUMIFS('SCH C-2.2 F'!$P$11:$P$112,'SCH C-2.2 F'!$B$11:$B$112,'SCH C-2.1 F'!$B63)</f>
        <v>563450</v>
      </c>
      <c r="E63" s="25">
        <f t="shared" si="18"/>
        <v>1</v>
      </c>
      <c r="F63" s="24">
        <f>SUMIFS('SCH C-2.2 F'!$P$11:$P$112,'SCH C-2.2 F'!$B$11:$B$112,'SCH C-2.1 F'!$B63)</f>
        <v>563450</v>
      </c>
      <c r="G63" s="24">
        <f>'SCH D-2 F'!K64</f>
        <v>0</v>
      </c>
      <c r="H63" s="24">
        <f t="shared" si="19"/>
        <v>563450</v>
      </c>
      <c r="I63" s="40"/>
    </row>
    <row r="64" spans="1:9" ht="18.95" customHeight="1" x14ac:dyDescent="0.2">
      <c r="A64" s="26">
        <f t="shared" si="20"/>
        <v>36</v>
      </c>
      <c r="B64" s="133" t="s">
        <v>866</v>
      </c>
      <c r="C64" s="4" t="s">
        <v>885</v>
      </c>
      <c r="D64" s="24">
        <f>SUMIFS('SCH C-2.2 F'!$P$11:$P$112,'SCH C-2.2 F'!$B$11:$B$112,'SCH C-2.1 F'!$B64)</f>
        <v>2155843</v>
      </c>
      <c r="E64" s="25">
        <f t="shared" si="18"/>
        <v>1</v>
      </c>
      <c r="F64" s="24">
        <f>SUMIFS('SCH C-2.2 F'!$P$11:$P$112,'SCH C-2.2 F'!$B$11:$B$112,'SCH C-2.1 F'!$B64)</f>
        <v>2155843</v>
      </c>
      <c r="G64" s="24">
        <f>'SCH D-2 F'!K65</f>
        <v>0</v>
      </c>
      <c r="H64" s="24">
        <f t="shared" si="19"/>
        <v>2155843</v>
      </c>
      <c r="I64" s="40"/>
    </row>
    <row r="65" spans="1:9" ht="18.95" customHeight="1" x14ac:dyDescent="0.2">
      <c r="A65" s="26">
        <f t="shared" si="20"/>
        <v>37</v>
      </c>
      <c r="B65" s="133" t="s">
        <v>867</v>
      </c>
      <c r="C65" s="4" t="s">
        <v>886</v>
      </c>
      <c r="D65" s="24">
        <f>SUMIFS('SCH C-2.2 F'!$P$11:$P$112,'SCH C-2.2 F'!$B$11:$B$112,'SCH C-2.1 F'!$B65)</f>
        <v>582000</v>
      </c>
      <c r="E65" s="25">
        <f t="shared" si="18"/>
        <v>1</v>
      </c>
      <c r="F65" s="24">
        <f>SUMIFS('SCH C-2.2 F'!$P$11:$P$112,'SCH C-2.2 F'!$B$11:$B$112,'SCH C-2.1 F'!$B65)</f>
        <v>582000</v>
      </c>
      <c r="G65" s="24">
        <f>'SCH D-2 F'!K66</f>
        <v>0</v>
      </c>
      <c r="H65" s="24">
        <f t="shared" si="19"/>
        <v>582000</v>
      </c>
      <c r="I65" s="40"/>
    </row>
    <row r="66" spans="1:9" ht="18.95" customHeight="1" x14ac:dyDescent="0.2">
      <c r="A66" s="26">
        <f t="shared" si="20"/>
        <v>38</v>
      </c>
      <c r="B66" s="133" t="s">
        <v>868</v>
      </c>
      <c r="C66" s="4" t="s">
        <v>887</v>
      </c>
      <c r="D66" s="24">
        <f>SUMIFS('SCH C-2.2 F'!$P$11:$P$112,'SCH C-2.2 F'!$B$11:$B$112,'SCH C-2.1 F'!$B66)</f>
        <v>1836317</v>
      </c>
      <c r="E66" s="25">
        <f t="shared" si="18"/>
        <v>1</v>
      </c>
      <c r="F66" s="24">
        <f>SUMIFS('SCH C-2.2 F'!$P$11:$P$112,'SCH C-2.2 F'!$B$11:$B$112,'SCH C-2.1 F'!$B66)</f>
        <v>1836317</v>
      </c>
      <c r="G66" s="24">
        <f>'SCH D-2 F'!K67</f>
        <v>0</v>
      </c>
      <c r="H66" s="24">
        <f t="shared" si="19"/>
        <v>1836317</v>
      </c>
      <c r="I66" s="40"/>
    </row>
    <row r="67" spans="1:9" ht="18.95" customHeight="1" x14ac:dyDescent="0.2">
      <c r="A67" s="26">
        <f t="shared" si="20"/>
        <v>39</v>
      </c>
      <c r="B67" s="133" t="s">
        <v>869</v>
      </c>
      <c r="C67" s="4" t="s">
        <v>822</v>
      </c>
      <c r="D67" s="24">
        <f>SUMIFS('SCH C-2.2 F'!$P$11:$P$112,'SCH C-2.2 F'!$B$11:$B$112,'SCH C-2.1 F'!$B67)</f>
        <v>1776971</v>
      </c>
      <c r="E67" s="25">
        <f t="shared" ref="E67:E71" si="21">IF(D67=0,1,F67/D67)</f>
        <v>1</v>
      </c>
      <c r="F67" s="24">
        <f>SUMIFS('SCH C-2.2 F'!$P$11:$P$112,'SCH C-2.2 F'!$B$11:$B$112,'SCH C-2.1 F'!$B67)</f>
        <v>1776971</v>
      </c>
      <c r="G67" s="24">
        <f>'SCH D-2 F'!K68</f>
        <v>-1776971</v>
      </c>
      <c r="H67" s="24">
        <f t="shared" si="19"/>
        <v>0</v>
      </c>
      <c r="I67" s="40"/>
    </row>
    <row r="68" spans="1:9" ht="18.95" customHeight="1" x14ac:dyDescent="0.2">
      <c r="A68" s="26">
        <f t="shared" si="20"/>
        <v>40</v>
      </c>
      <c r="B68" s="133" t="s">
        <v>870</v>
      </c>
      <c r="C68" s="4" t="s">
        <v>17</v>
      </c>
      <c r="D68" s="24">
        <f>SUMIFS('SCH C-2.2 F'!$P$11:$P$112,'SCH C-2.2 F'!$B$11:$B$112,'SCH C-2.1 F'!$B68)</f>
        <v>0</v>
      </c>
      <c r="E68" s="25">
        <f t="shared" si="21"/>
        <v>1</v>
      </c>
      <c r="F68" s="24">
        <f>SUMIFS('SCH C-2.2 F'!$P$11:$P$112,'SCH C-2.2 F'!$B$11:$B$112,'SCH C-2.1 F'!$B68)</f>
        <v>0</v>
      </c>
      <c r="G68" s="24">
        <f>'SCH D-2 F'!K69</f>
        <v>0</v>
      </c>
      <c r="H68" s="24">
        <f t="shared" si="19"/>
        <v>0</v>
      </c>
      <c r="I68" s="40"/>
    </row>
    <row r="69" spans="1:9" ht="18.95" customHeight="1" x14ac:dyDescent="0.2">
      <c r="A69" s="26">
        <f t="shared" si="20"/>
        <v>41</v>
      </c>
      <c r="B69" s="133" t="s">
        <v>871</v>
      </c>
      <c r="C69" s="4" t="s">
        <v>888</v>
      </c>
      <c r="D69" s="24">
        <f>SUMIFS('SCH C-2.2 F'!$P$11:$P$112,'SCH C-2.2 F'!$B$11:$B$112,'SCH C-2.1 F'!$B69)</f>
        <v>156507</v>
      </c>
      <c r="E69" s="25">
        <f t="shared" si="21"/>
        <v>1</v>
      </c>
      <c r="F69" s="24">
        <f>SUMIFS('SCH C-2.2 F'!$P$11:$P$112,'SCH C-2.2 F'!$B$11:$B$112,'SCH C-2.1 F'!$B69)</f>
        <v>156507</v>
      </c>
      <c r="G69" s="24">
        <f>'SCH D-2 F'!K70</f>
        <v>0</v>
      </c>
      <c r="H69" s="24">
        <f t="shared" si="19"/>
        <v>156507</v>
      </c>
      <c r="I69" s="40"/>
    </row>
    <row r="70" spans="1:9" ht="18.95" customHeight="1" x14ac:dyDescent="0.2">
      <c r="A70" s="26">
        <f t="shared" si="20"/>
        <v>42</v>
      </c>
      <c r="B70" s="133" t="s">
        <v>872</v>
      </c>
      <c r="C70" s="4" t="s">
        <v>823</v>
      </c>
      <c r="D70" s="24">
        <f>SUMIFS('SCH C-2.2 F'!$P$11:$P$112,'SCH C-2.2 F'!$B$11:$B$112,'SCH C-2.1 F'!$B70)</f>
        <v>0</v>
      </c>
      <c r="E70" s="25">
        <f t="shared" si="21"/>
        <v>1</v>
      </c>
      <c r="F70" s="24">
        <f>SUMIFS('SCH C-2.2 F'!$P$11:$P$112,'SCH C-2.2 F'!$B$11:$B$112,'SCH C-2.1 F'!$B70)</f>
        <v>0</v>
      </c>
      <c r="G70" s="24">
        <f>'SCH D-2 F'!K71</f>
        <v>0</v>
      </c>
      <c r="H70" s="24">
        <f t="shared" si="19"/>
        <v>0</v>
      </c>
      <c r="I70" s="40"/>
    </row>
    <row r="71" spans="1:9" ht="18.95" customHeight="1" x14ac:dyDescent="0.2">
      <c r="A71" s="26">
        <f>A70+1</f>
        <v>43</v>
      </c>
      <c r="B71" s="136" t="s">
        <v>873</v>
      </c>
      <c r="C71" s="4" t="s">
        <v>15</v>
      </c>
      <c r="D71" s="24">
        <f>SUMIFS('SCH C-2.2 F'!$P$11:$P$112,'SCH C-2.2 F'!$B$11:$B$112,'SCH C-2.1 F'!$B71)</f>
        <v>577331</v>
      </c>
      <c r="E71" s="25">
        <f t="shared" si="21"/>
        <v>1</v>
      </c>
      <c r="F71" s="24">
        <f>SUMIFS('SCH C-2.2 F'!$P$11:$P$112,'SCH C-2.2 F'!$B$11:$B$112,'SCH C-2.1 F'!$B71)</f>
        <v>577331</v>
      </c>
      <c r="G71" s="24">
        <f>'SCH D-2 F'!K72</f>
        <v>0</v>
      </c>
      <c r="H71" s="24">
        <f t="shared" ref="H71:H76" si="22">SUM(F71:G71)</f>
        <v>577331</v>
      </c>
      <c r="I71" s="40"/>
    </row>
    <row r="72" spans="1:9" ht="18.95" customHeight="1" x14ac:dyDescent="0.2">
      <c r="A72" s="26">
        <f t="shared" ref="A72:A78" si="23">A71+1</f>
        <v>44</v>
      </c>
      <c r="B72" s="136" t="s">
        <v>874</v>
      </c>
      <c r="C72" s="4" t="s">
        <v>892</v>
      </c>
      <c r="D72" s="24">
        <f>SUMIFS('SCH C-2.2 F'!$P$11:$P$112,'SCH C-2.2 F'!$B$11:$B$112,'SCH C-2.1 F'!$B72)</f>
        <v>1267142</v>
      </c>
      <c r="E72" s="25">
        <f t="shared" ref="E72:E76" si="24">IF(D72=0,0,F72/D72)</f>
        <v>1</v>
      </c>
      <c r="F72" s="24">
        <f>SUMIFS('SCH C-2.2 F'!$P$11:$P$112,'SCH C-2.2 F'!$B$11:$B$112,'SCH C-2.1 F'!$B72)</f>
        <v>1267142</v>
      </c>
      <c r="G72" s="24">
        <f>'SCH D-2 F'!K73</f>
        <v>0</v>
      </c>
      <c r="H72" s="24">
        <f t="shared" si="22"/>
        <v>1267142</v>
      </c>
      <c r="I72" s="40"/>
    </row>
    <row r="73" spans="1:9" ht="18.95" customHeight="1" x14ac:dyDescent="0.2">
      <c r="A73" s="26">
        <f t="shared" si="23"/>
        <v>45</v>
      </c>
      <c r="B73" s="136" t="s">
        <v>875</v>
      </c>
      <c r="C73" s="4" t="s">
        <v>890</v>
      </c>
      <c r="D73" s="24">
        <f>SUMIFS('SCH C-2.2 F'!$P$11:$P$112,'SCH C-2.2 F'!$B$11:$B$112,'SCH C-2.1 F'!$B73)</f>
        <v>735945</v>
      </c>
      <c r="E73" s="25">
        <f t="shared" si="24"/>
        <v>1</v>
      </c>
      <c r="F73" s="24">
        <f>SUMIFS('SCH C-2.2 F'!$P$11:$P$112,'SCH C-2.2 F'!$B$11:$B$112,'SCH C-2.1 F'!$B73)</f>
        <v>735945</v>
      </c>
      <c r="G73" s="24">
        <f>'SCH D-2 F'!K74</f>
        <v>0</v>
      </c>
      <c r="H73" s="24">
        <f t="shared" si="22"/>
        <v>735945</v>
      </c>
      <c r="I73" s="40"/>
    </row>
    <row r="74" spans="1:9" ht="18.95" customHeight="1" x14ac:dyDescent="0.2">
      <c r="A74" s="26">
        <f t="shared" si="23"/>
        <v>46</v>
      </c>
      <c r="B74" s="136" t="s">
        <v>876</v>
      </c>
      <c r="C74" s="4" t="s">
        <v>891</v>
      </c>
      <c r="D74" s="24">
        <f>SUMIFS('SCH C-2.2 F'!$P$11:$P$112,'SCH C-2.2 F'!$B$11:$B$112,'SCH C-2.1 F'!$B74)</f>
        <v>461478</v>
      </c>
      <c r="E74" s="25">
        <f t="shared" si="24"/>
        <v>1</v>
      </c>
      <c r="F74" s="24">
        <f>SUMIFS('SCH C-2.2 F'!$P$11:$P$112,'SCH C-2.2 F'!$B$11:$B$112,'SCH C-2.1 F'!$B74)</f>
        <v>461478</v>
      </c>
      <c r="G74" s="24">
        <f>'SCH D-2 F'!K75</f>
        <v>0</v>
      </c>
      <c r="H74" s="24">
        <f t="shared" si="22"/>
        <v>461478</v>
      </c>
      <c r="I74" s="40"/>
    </row>
    <row r="75" spans="1:9" ht="18.95" customHeight="1" x14ac:dyDescent="0.2">
      <c r="A75" s="26">
        <f t="shared" si="23"/>
        <v>47</v>
      </c>
      <c r="B75" s="136" t="s">
        <v>877</v>
      </c>
      <c r="C75" s="4" t="s">
        <v>893</v>
      </c>
      <c r="D75" s="24">
        <f>SUMIFS('SCH C-2.2 F'!$P$11:$P$112,'SCH C-2.2 F'!$B$11:$B$112,'SCH C-2.1 F'!$B75)</f>
        <v>0</v>
      </c>
      <c r="E75" s="25">
        <f t="shared" si="24"/>
        <v>0</v>
      </c>
      <c r="F75" s="24">
        <f>SUMIFS('SCH C-2.2 F'!$P$11:$P$112,'SCH C-2.2 F'!$B$11:$B$112,'SCH C-2.1 F'!$B75)</f>
        <v>0</v>
      </c>
      <c r="G75" s="24">
        <f>'SCH D-2 F'!K76</f>
        <v>0</v>
      </c>
      <c r="H75" s="24">
        <f t="shared" si="22"/>
        <v>0</v>
      </c>
      <c r="I75" s="40"/>
    </row>
    <row r="76" spans="1:9" ht="18.95" customHeight="1" x14ac:dyDescent="0.2">
      <c r="A76" s="26">
        <f t="shared" si="23"/>
        <v>48</v>
      </c>
      <c r="B76" s="136" t="s">
        <v>878</v>
      </c>
      <c r="C76" s="4" t="s">
        <v>894</v>
      </c>
      <c r="D76" s="24">
        <f>SUMIFS('SCH C-2.2 F'!$P$11:$P$112,'SCH C-2.2 F'!$B$11:$B$112,'SCH C-2.1 F'!$B76)</f>
        <v>660606</v>
      </c>
      <c r="E76" s="25">
        <f t="shared" si="24"/>
        <v>1</v>
      </c>
      <c r="F76" s="24">
        <f>SUMIFS('SCH C-2.2 F'!$P$11:$P$112,'SCH C-2.2 F'!$B$11:$B$112,'SCH C-2.1 F'!$B76)</f>
        <v>660606</v>
      </c>
      <c r="G76" s="24">
        <f>'SCH D-2 F'!K77</f>
        <v>0</v>
      </c>
      <c r="H76" s="24">
        <f t="shared" si="22"/>
        <v>660606</v>
      </c>
      <c r="I76" s="40"/>
    </row>
    <row r="77" spans="1:9" ht="18.95" customHeight="1" x14ac:dyDescent="0.2">
      <c r="A77" s="26">
        <f t="shared" si="23"/>
        <v>49</v>
      </c>
      <c r="B77" s="133" t="s">
        <v>879</v>
      </c>
      <c r="C77" s="4" t="s">
        <v>895</v>
      </c>
      <c r="D77" s="24">
        <f>SUMIFS('SCH C-2.2 F'!$P$11:$P$112,'SCH C-2.2 F'!$B$11:$B$112,'SCH C-2.1 F'!$B77)</f>
        <v>368416</v>
      </c>
      <c r="E77" s="25">
        <f t="shared" si="18"/>
        <v>1</v>
      </c>
      <c r="F77" s="24">
        <f>SUMIFS('SCH C-2.2 F'!$P$11:$P$112,'SCH C-2.2 F'!$B$11:$B$112,'SCH C-2.1 F'!$B77)</f>
        <v>368416</v>
      </c>
      <c r="G77" s="24">
        <f>'SCH D-2 F'!K78</f>
        <v>0</v>
      </c>
      <c r="H77" s="24">
        <f t="shared" si="19"/>
        <v>368416</v>
      </c>
      <c r="I77" s="40"/>
    </row>
    <row r="78" spans="1:9" ht="18.95" customHeight="1" x14ac:dyDescent="0.2">
      <c r="A78" s="26">
        <f t="shared" si="23"/>
        <v>50</v>
      </c>
      <c r="B78" s="136"/>
      <c r="C78" s="2" t="s">
        <v>923</v>
      </c>
      <c r="D78" s="36">
        <f>SUM(D61:D77)</f>
        <v>12348120</v>
      </c>
      <c r="F78" s="36">
        <f t="shared" ref="F78:H78" si="25">SUM(F61:F77)</f>
        <v>12348120</v>
      </c>
      <c r="G78" s="36">
        <f t="shared" si="25"/>
        <v>-1776971</v>
      </c>
      <c r="H78" s="36">
        <f t="shared" si="25"/>
        <v>10571149</v>
      </c>
      <c r="I78" s="40"/>
    </row>
    <row r="79" spans="1:9" ht="18.95" customHeight="1" x14ac:dyDescent="0.2">
      <c r="B79" s="136"/>
      <c r="C79" s="2"/>
      <c r="I79" s="40"/>
    </row>
    <row r="80" spans="1:9" ht="18.95" customHeight="1" x14ac:dyDescent="0.2">
      <c r="A80" s="26"/>
      <c r="B80" s="133"/>
      <c r="C80" s="4"/>
      <c r="D80" s="24"/>
      <c r="E80" s="25"/>
      <c r="F80" s="24"/>
      <c r="G80" s="24"/>
      <c r="H80" s="24"/>
      <c r="I80" s="40"/>
    </row>
    <row r="81" spans="1:9" s="16" customFormat="1" ht="20.100000000000001" customHeight="1" x14ac:dyDescent="0.2">
      <c r="A81" s="336" t="str">
        <f>$A$1</f>
        <v>LOUISVILLE GAS AND ELECTRIC COMPANY</v>
      </c>
      <c r="B81" s="336"/>
      <c r="C81" s="336"/>
      <c r="D81" s="336"/>
      <c r="E81" s="336"/>
      <c r="F81" s="336"/>
      <c r="G81" s="336"/>
      <c r="H81" s="336"/>
      <c r="I81" s="336"/>
    </row>
    <row r="82" spans="1:9" s="16" customFormat="1" ht="20.100000000000001" customHeight="1" x14ac:dyDescent="0.2">
      <c r="A82" s="336" t="str">
        <f>$A$2</f>
        <v>CASE NO. 2018-00295 - GAS OPERATIONS</v>
      </c>
      <c r="B82" s="336"/>
      <c r="C82" s="336"/>
      <c r="D82" s="336"/>
      <c r="E82" s="336"/>
      <c r="F82" s="336"/>
      <c r="G82" s="336"/>
      <c r="H82" s="336"/>
      <c r="I82" s="336"/>
    </row>
    <row r="83" spans="1:9" s="16" customFormat="1" ht="20.100000000000001" customHeight="1" x14ac:dyDescent="0.2">
      <c r="A83" s="336" t="s">
        <v>105</v>
      </c>
      <c r="B83" s="336"/>
      <c r="C83" s="336"/>
      <c r="D83" s="336"/>
      <c r="E83" s="336"/>
      <c r="F83" s="336"/>
      <c r="G83" s="336"/>
      <c r="H83" s="336"/>
      <c r="I83" s="336"/>
    </row>
    <row r="84" spans="1:9" s="16" customFormat="1" ht="20.100000000000001" customHeight="1" x14ac:dyDescent="0.2">
      <c r="A84" s="336" t="str">
        <f>$A$4</f>
        <v>FOR THE 12 MONTHS ENDED APRIL 30, 2020</v>
      </c>
      <c r="B84" s="336"/>
      <c r="C84" s="336"/>
      <c r="D84" s="336"/>
      <c r="E84" s="336"/>
      <c r="F84" s="336"/>
      <c r="G84" s="336"/>
      <c r="H84" s="336"/>
      <c r="I84" s="336"/>
    </row>
    <row r="85" spans="1:9" s="16" customFormat="1" ht="20.100000000000001" customHeight="1" x14ac:dyDescent="0.2">
      <c r="A85" s="132"/>
      <c r="B85" s="132"/>
      <c r="C85" s="132"/>
      <c r="D85" s="132"/>
      <c r="E85" s="132"/>
      <c r="F85" s="132"/>
      <c r="G85" s="159"/>
      <c r="H85" s="132"/>
      <c r="I85" s="132"/>
    </row>
    <row r="86" spans="1:9" s="16" customFormat="1" ht="20.100000000000001" customHeight="1" x14ac:dyDescent="0.2">
      <c r="A86" s="18" t="str">
        <f>$A$6</f>
        <v>DATA:____BASE  PERIOD__X__FORECASTED  PERIOD</v>
      </c>
      <c r="B86" s="18"/>
      <c r="I86" s="19" t="s">
        <v>104</v>
      </c>
    </row>
    <row r="87" spans="1:9" s="16" customFormat="1" ht="20.100000000000001" customHeight="1" x14ac:dyDescent="0.2">
      <c r="A87" s="16" t="str">
        <f>$A$7</f>
        <v>TYPE OF FILING: _____ ORIGINAL  _____ UPDATED  __X__ REVISED</v>
      </c>
      <c r="I87" s="19" t="s">
        <v>947</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253</v>
      </c>
      <c r="H90" s="31" t="s">
        <v>819</v>
      </c>
      <c r="I90" s="31" t="s">
        <v>103</v>
      </c>
    </row>
    <row r="91" spans="1:9" ht="18.95" customHeight="1" x14ac:dyDescent="0.2">
      <c r="A91" s="27"/>
      <c r="B91" s="27"/>
      <c r="C91" s="23"/>
      <c r="D91" s="33" t="s">
        <v>69</v>
      </c>
      <c r="E91" s="33" t="s">
        <v>70</v>
      </c>
      <c r="F91" s="33" t="s">
        <v>106</v>
      </c>
      <c r="G91" s="33" t="s">
        <v>107</v>
      </c>
      <c r="H91" s="33" t="s">
        <v>233</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33"/>
      <c r="C93" s="37" t="s">
        <v>117</v>
      </c>
    </row>
    <row r="94" spans="1:9" ht="18.95" customHeight="1" x14ac:dyDescent="0.2">
      <c r="A94" s="26">
        <f>A93+1</f>
        <v>52</v>
      </c>
      <c r="B94" s="133" t="s">
        <v>880</v>
      </c>
      <c r="C94" s="4" t="s">
        <v>889</v>
      </c>
      <c r="D94" s="24">
        <f>SUMIFS('SCH C-2.2 F'!$P$11:$P$112,'SCH C-2.2 F'!$B$11:$B$112,'SCH C-2.1 F'!$B94)</f>
        <v>2081469</v>
      </c>
      <c r="E94" s="25">
        <f t="shared" ref="E94" si="26">IF(D94=0,0,F94/D94)</f>
        <v>1</v>
      </c>
      <c r="F94" s="24">
        <f>SUMIFS('SCH C-2.2 F'!$P$11:$P$112,'SCH C-2.2 F'!$B$11:$B$112,'SCH C-2.1 F'!$B94)</f>
        <v>2081469</v>
      </c>
      <c r="G94" s="24">
        <f>'SCH D-2 F'!K95</f>
        <v>0</v>
      </c>
      <c r="H94" s="24">
        <f t="shared" ref="H94:H99" si="27">SUM(F94:G94)</f>
        <v>2081469</v>
      </c>
      <c r="I94" s="40"/>
    </row>
    <row r="95" spans="1:9" ht="18.95" customHeight="1" x14ac:dyDescent="0.2">
      <c r="A95" s="26">
        <f t="shared" si="20"/>
        <v>53</v>
      </c>
      <c r="B95" s="133" t="s">
        <v>881</v>
      </c>
      <c r="C95" s="4" t="s">
        <v>16</v>
      </c>
      <c r="D95" s="24">
        <f>SUMIFS('SCH C-2.2 F'!$P$11:$P$112,'SCH C-2.2 F'!$B$11:$B$112,'SCH C-2.1 F'!$B95)</f>
        <v>684844</v>
      </c>
      <c r="E95" s="25">
        <f t="shared" ref="E95:E99" si="28">IF(D95=0,1,F95/D95)</f>
        <v>1</v>
      </c>
      <c r="F95" s="24">
        <f>SUMIFS('SCH C-2.2 F'!$P$11:$P$112,'SCH C-2.2 F'!$B$11:$B$112,'SCH C-2.1 F'!$B95)</f>
        <v>684844</v>
      </c>
      <c r="G95" s="24">
        <f>'SCH D-2 F'!K96</f>
        <v>0</v>
      </c>
      <c r="H95" s="24">
        <f t="shared" si="27"/>
        <v>684844</v>
      </c>
      <c r="I95" s="40"/>
    </row>
    <row r="96" spans="1:9" ht="18.95" customHeight="1" x14ac:dyDescent="0.2">
      <c r="A96" s="26">
        <f t="shared" si="20"/>
        <v>54</v>
      </c>
      <c r="B96" s="133">
        <v>852</v>
      </c>
      <c r="C96" s="4" t="s">
        <v>896</v>
      </c>
      <c r="D96" s="24">
        <f>SUMIFS('SCH C-2.2 F'!$P$11:$P$112,'SCH C-2.2 F'!$B$11:$B$112,'SCH C-2.1 F'!$B96)</f>
        <v>0</v>
      </c>
      <c r="E96" s="25">
        <f t="shared" si="28"/>
        <v>1</v>
      </c>
      <c r="F96" s="24">
        <f>SUMIFS('SCH C-2.2 F'!$P$11:$P$112,'SCH C-2.2 F'!$B$11:$B$112,'SCH C-2.1 F'!$B96)</f>
        <v>0</v>
      </c>
      <c r="G96" s="24">
        <f>'SCH D-2 F'!K97</f>
        <v>0</v>
      </c>
      <c r="H96" s="24">
        <f t="shared" si="27"/>
        <v>0</v>
      </c>
      <c r="I96" s="40"/>
    </row>
    <row r="97" spans="1:9" ht="18.95" customHeight="1" x14ac:dyDescent="0.2">
      <c r="A97" s="26">
        <f t="shared" si="20"/>
        <v>55</v>
      </c>
      <c r="B97" s="133" t="s">
        <v>882</v>
      </c>
      <c r="C97" s="4" t="s">
        <v>897</v>
      </c>
      <c r="D97" s="24">
        <f>SUMIFS('SCH C-2.2 F'!$P$11:$P$112,'SCH C-2.2 F'!$B$11:$B$112,'SCH C-2.1 F'!$B97)</f>
        <v>864841</v>
      </c>
      <c r="E97" s="25">
        <f t="shared" si="28"/>
        <v>1</v>
      </c>
      <c r="F97" s="24">
        <f>SUMIFS('SCH C-2.2 F'!$P$11:$P$112,'SCH C-2.2 F'!$B$11:$B$112,'SCH C-2.1 F'!$B97)</f>
        <v>864841</v>
      </c>
      <c r="G97" s="24">
        <f>'SCH D-2 F'!K98</f>
        <v>0</v>
      </c>
      <c r="H97" s="24">
        <f t="shared" si="27"/>
        <v>864841</v>
      </c>
      <c r="I97" s="40"/>
    </row>
    <row r="98" spans="1:9" ht="18.95" customHeight="1" x14ac:dyDescent="0.2">
      <c r="A98" s="26">
        <f t="shared" si="20"/>
        <v>56</v>
      </c>
      <c r="B98" s="133">
        <v>859</v>
      </c>
      <c r="C98" s="4" t="s">
        <v>17</v>
      </c>
      <c r="D98" s="24">
        <f>SUMIFS('SCH C-2.2 F'!$P$11:$P$112,'SCH C-2.2 F'!$B$11:$B$112,'SCH C-2.1 F'!$B98)</f>
        <v>61334</v>
      </c>
      <c r="E98" s="25">
        <f t="shared" si="28"/>
        <v>1</v>
      </c>
      <c r="F98" s="24">
        <f>SUMIFS('SCH C-2.2 F'!$P$11:$P$112,'SCH C-2.2 F'!$B$11:$B$112,'SCH C-2.1 F'!$B98)</f>
        <v>61334</v>
      </c>
      <c r="G98" s="24">
        <f>'SCH D-2 F'!K99</f>
        <v>0</v>
      </c>
      <c r="H98" s="24">
        <f t="shared" si="27"/>
        <v>61334</v>
      </c>
      <c r="I98" s="40"/>
    </row>
    <row r="99" spans="1:9" ht="18.95" customHeight="1" x14ac:dyDescent="0.2">
      <c r="A99" s="26">
        <f t="shared" si="20"/>
        <v>57</v>
      </c>
      <c r="B99" s="133" t="s">
        <v>883</v>
      </c>
      <c r="C99" s="4" t="s">
        <v>898</v>
      </c>
      <c r="D99" s="24">
        <f>SUMIFS('SCH C-2.2 F'!$P$11:$P$112,'SCH C-2.2 F'!$B$11:$B$112,'SCH C-2.1 F'!$B99)</f>
        <v>14000</v>
      </c>
      <c r="E99" s="25">
        <f t="shared" si="28"/>
        <v>1</v>
      </c>
      <c r="F99" s="24">
        <f>SUMIFS('SCH C-2.2 F'!$P$11:$P$112,'SCH C-2.2 F'!$B$11:$B$112,'SCH C-2.1 F'!$B99)</f>
        <v>14000</v>
      </c>
      <c r="G99" s="24">
        <f>'SCH D-2 F'!K100</f>
        <v>0</v>
      </c>
      <c r="H99" s="24">
        <f t="shared" si="27"/>
        <v>14000</v>
      </c>
      <c r="I99" s="40"/>
    </row>
    <row r="100" spans="1:9" ht="18.95" customHeight="1" x14ac:dyDescent="0.2">
      <c r="A100" s="26">
        <f t="shared" si="20"/>
        <v>58</v>
      </c>
      <c r="B100" s="133" t="s">
        <v>884</v>
      </c>
      <c r="C100" s="10" t="s">
        <v>899</v>
      </c>
      <c r="D100" s="24">
        <f>SUMIFS('SCH C-2.2 F'!$P$11:$P$112,'SCH C-2.2 F'!$B$11:$B$112,'SCH C-2.1 F'!$B100)</f>
        <v>12375902</v>
      </c>
      <c r="E100" s="25">
        <f t="shared" ref="E100" si="29">IF(D100=0,0,F100/D100)</f>
        <v>1</v>
      </c>
      <c r="F100" s="24">
        <f>SUMIFS('SCH C-2.2 F'!$P$11:$P$112,'SCH C-2.2 F'!$B$11:$B$112,'SCH C-2.1 F'!$B100)</f>
        <v>12375902</v>
      </c>
      <c r="G100" s="24">
        <f>'SCH D-2 F'!K101</f>
        <v>0</v>
      </c>
      <c r="H100" s="24">
        <f t="shared" ref="H100" si="30">SUM(F100:G100)</f>
        <v>12375902</v>
      </c>
    </row>
    <row r="101" spans="1:9" ht="18.95" customHeight="1" x14ac:dyDescent="0.2">
      <c r="A101" s="26">
        <f t="shared" si="20"/>
        <v>59</v>
      </c>
      <c r="B101" s="136"/>
      <c r="C101" s="10" t="s">
        <v>83</v>
      </c>
      <c r="D101" s="36">
        <f>SUM(D94:D100)</f>
        <v>16082390</v>
      </c>
      <c r="F101" s="36">
        <f t="shared" ref="F101:G101" si="31">SUM(F94:F100)</f>
        <v>16082390</v>
      </c>
      <c r="G101" s="36">
        <f t="shared" si="31"/>
        <v>0</v>
      </c>
      <c r="H101" s="36">
        <f>SUM(H94:H100)</f>
        <v>16082390</v>
      </c>
      <c r="I101" s="40"/>
    </row>
    <row r="102" spans="1:9" ht="18.95" customHeight="1" x14ac:dyDescent="0.2">
      <c r="A102" s="26"/>
      <c r="B102" s="133"/>
      <c r="C102" s="10"/>
    </row>
    <row r="103" spans="1:9" ht="18.95" customHeight="1" x14ac:dyDescent="0.2">
      <c r="A103" s="26">
        <f>A101+1</f>
        <v>60</v>
      </c>
      <c r="B103" s="133"/>
      <c r="C103" s="37" t="s">
        <v>118</v>
      </c>
      <c r="I103" s="40"/>
    </row>
    <row r="104" spans="1:9" ht="18.95" customHeight="1" x14ac:dyDescent="0.2">
      <c r="A104" s="26">
        <f>A103+1</f>
        <v>61</v>
      </c>
      <c r="B104" s="133" t="s">
        <v>835</v>
      </c>
      <c r="C104" s="4" t="s">
        <v>889</v>
      </c>
      <c r="D104" s="24">
        <f>SUMIFS('SCH C-2.2 F'!$P$11:$P$112,'SCH C-2.2 F'!$B$11:$B$112,'SCH C-2.1 F'!$B104)</f>
        <v>0</v>
      </c>
      <c r="E104" s="25">
        <f t="shared" ref="E104:E114" si="32">IF(D104=0,1,F104/D104)</f>
        <v>1</v>
      </c>
      <c r="F104" s="24">
        <f>SUMIFS('SCH C-2.2 F'!$P$11:$P$112,'SCH C-2.2 F'!$B$11:$B$112,'SCH C-2.1 F'!$B104)</f>
        <v>0</v>
      </c>
      <c r="G104" s="24">
        <f>'SCH D-2 F'!K105</f>
        <v>0</v>
      </c>
      <c r="H104" s="24">
        <f t="shared" ref="H104:H134" si="33">SUM(F104:G104)</f>
        <v>0</v>
      </c>
      <c r="I104" s="40"/>
    </row>
    <row r="105" spans="1:9" ht="18.95" customHeight="1" x14ac:dyDescent="0.2">
      <c r="A105" s="26">
        <f t="shared" ref="A105:A121" si="34">A104+1</f>
        <v>62</v>
      </c>
      <c r="B105" s="133" t="s">
        <v>836</v>
      </c>
      <c r="C105" s="4" t="s">
        <v>900</v>
      </c>
      <c r="D105" s="24">
        <f>SUMIFS('SCH C-2.2 F'!$P$11:$P$112,'SCH C-2.2 F'!$B$11:$B$112,'SCH C-2.1 F'!$B105)</f>
        <v>912658</v>
      </c>
      <c r="E105" s="25">
        <f t="shared" si="32"/>
        <v>1</v>
      </c>
      <c r="F105" s="24">
        <f>SUMIFS('SCH C-2.2 F'!$P$11:$P$112,'SCH C-2.2 F'!$B$11:$B$112,'SCH C-2.1 F'!$B105)</f>
        <v>912658</v>
      </c>
      <c r="G105" s="24">
        <f>'SCH D-2 F'!K106</f>
        <v>0</v>
      </c>
      <c r="H105" s="24">
        <f t="shared" si="33"/>
        <v>912658</v>
      </c>
      <c r="I105" s="40"/>
    </row>
    <row r="106" spans="1:9" ht="18.95" customHeight="1" x14ac:dyDescent="0.2">
      <c r="A106" s="26">
        <f t="shared" si="34"/>
        <v>63</v>
      </c>
      <c r="B106" s="133" t="s">
        <v>837</v>
      </c>
      <c r="C106" s="4" t="s">
        <v>901</v>
      </c>
      <c r="D106" s="24">
        <f>SUMIFS('SCH C-2.2 F'!$P$11:$P$112,'SCH C-2.2 F'!$B$11:$B$112,'SCH C-2.1 F'!$B106)</f>
        <v>5470694</v>
      </c>
      <c r="E106" s="25">
        <f t="shared" si="32"/>
        <v>1</v>
      </c>
      <c r="F106" s="24">
        <f>SUMIFS('SCH C-2.2 F'!$P$11:$P$112,'SCH C-2.2 F'!$B$11:$B$112,'SCH C-2.1 F'!$B106)</f>
        <v>5470694</v>
      </c>
      <c r="G106" s="24">
        <f>'SCH D-2 F'!K107</f>
        <v>0</v>
      </c>
      <c r="H106" s="24">
        <f t="shared" si="33"/>
        <v>5470694</v>
      </c>
      <c r="I106" s="40"/>
    </row>
    <row r="107" spans="1:9" ht="18.95" customHeight="1" x14ac:dyDescent="0.2">
      <c r="A107" s="26">
        <f t="shared" si="34"/>
        <v>64</v>
      </c>
      <c r="B107" s="133" t="s">
        <v>838</v>
      </c>
      <c r="C107" s="4" t="s">
        <v>908</v>
      </c>
      <c r="D107" s="24">
        <f>SUMIFS('SCH C-2.2 F'!$P$11:$P$112,'SCH C-2.2 F'!$B$11:$B$112,'SCH C-2.1 F'!$B107)</f>
        <v>1320894</v>
      </c>
      <c r="E107" s="25">
        <f t="shared" si="32"/>
        <v>1</v>
      </c>
      <c r="F107" s="24">
        <f>SUMIFS('SCH C-2.2 F'!$P$11:$P$112,'SCH C-2.2 F'!$B$11:$B$112,'SCH C-2.1 F'!$B107)</f>
        <v>1320894</v>
      </c>
      <c r="G107" s="24">
        <f>'SCH D-2 F'!K108</f>
        <v>0</v>
      </c>
      <c r="H107" s="24">
        <f t="shared" si="33"/>
        <v>1320894</v>
      </c>
      <c r="I107" s="40"/>
    </row>
    <row r="108" spans="1:9" ht="18.95" customHeight="1" x14ac:dyDescent="0.2">
      <c r="A108" s="26">
        <f t="shared" si="34"/>
        <v>65</v>
      </c>
      <c r="B108" s="133" t="s">
        <v>839</v>
      </c>
      <c r="C108" s="4" t="s">
        <v>909</v>
      </c>
      <c r="D108" s="24">
        <f>SUMIFS('SCH C-2.2 F'!$P$11:$P$112,'SCH C-2.2 F'!$B$11:$B$112,'SCH C-2.1 F'!$B108)</f>
        <v>512841</v>
      </c>
      <c r="E108" s="25">
        <f t="shared" si="32"/>
        <v>1</v>
      </c>
      <c r="F108" s="24">
        <f>SUMIFS('SCH C-2.2 F'!$P$11:$P$112,'SCH C-2.2 F'!$B$11:$B$112,'SCH C-2.1 F'!$B108)</f>
        <v>512841</v>
      </c>
      <c r="G108" s="24">
        <f>'SCH D-2 F'!K109</f>
        <v>0</v>
      </c>
      <c r="H108" s="24">
        <f t="shared" si="33"/>
        <v>512841</v>
      </c>
      <c r="I108" s="40"/>
    </row>
    <row r="109" spans="1:9" ht="18.95" customHeight="1" x14ac:dyDescent="0.2">
      <c r="A109" s="26">
        <f t="shared" si="34"/>
        <v>66</v>
      </c>
      <c r="B109" s="133">
        <v>877</v>
      </c>
      <c r="C109" s="4" t="s">
        <v>910</v>
      </c>
      <c r="D109" s="24">
        <f>SUMIFS('SCH C-2.2 F'!$P$11:$P$112,'SCH C-2.2 F'!$B$11:$B$112,'SCH C-2.1 F'!$B109)</f>
        <v>199059</v>
      </c>
      <c r="E109" s="25">
        <f t="shared" si="32"/>
        <v>1</v>
      </c>
      <c r="F109" s="24">
        <f>SUMIFS('SCH C-2.2 F'!$P$11:$P$112,'SCH C-2.2 F'!$B$11:$B$112,'SCH C-2.1 F'!$B109)</f>
        <v>199059</v>
      </c>
      <c r="G109" s="24">
        <f>'SCH D-2 F'!K110</f>
        <v>0</v>
      </c>
      <c r="H109" s="24">
        <f t="shared" si="33"/>
        <v>199059</v>
      </c>
      <c r="I109" s="40"/>
    </row>
    <row r="110" spans="1:9" ht="18.95" customHeight="1" x14ac:dyDescent="0.2">
      <c r="A110" s="26">
        <f t="shared" si="34"/>
        <v>67</v>
      </c>
      <c r="B110" s="133" t="s">
        <v>840</v>
      </c>
      <c r="C110" s="4" t="s">
        <v>902</v>
      </c>
      <c r="D110" s="24">
        <f>SUMIFS('SCH C-2.2 F'!$P$11:$P$112,'SCH C-2.2 F'!$B$11:$B$112,'SCH C-2.1 F'!$B110)</f>
        <v>2193210</v>
      </c>
      <c r="E110" s="25">
        <f t="shared" si="32"/>
        <v>1</v>
      </c>
      <c r="F110" s="24">
        <f>SUMIFS('SCH C-2.2 F'!$P$11:$P$112,'SCH C-2.2 F'!$B$11:$B$112,'SCH C-2.1 F'!$B110)</f>
        <v>2193210</v>
      </c>
      <c r="G110" s="24">
        <f>'SCH D-2 F'!K111</f>
        <v>0</v>
      </c>
      <c r="H110" s="24">
        <f t="shared" si="33"/>
        <v>2193210</v>
      </c>
      <c r="I110" s="40"/>
    </row>
    <row r="111" spans="1:9" ht="18.95" customHeight="1" x14ac:dyDescent="0.2">
      <c r="A111" s="26">
        <f t="shared" si="34"/>
        <v>68</v>
      </c>
      <c r="B111" s="133" t="s">
        <v>841</v>
      </c>
      <c r="C111" s="4" t="s">
        <v>903</v>
      </c>
      <c r="D111" s="24">
        <f>SUMIFS('SCH C-2.2 F'!$P$11:$P$112,'SCH C-2.2 F'!$B$11:$B$112,'SCH C-2.1 F'!$B111)</f>
        <v>179575</v>
      </c>
      <c r="E111" s="25">
        <f t="shared" si="32"/>
        <v>1</v>
      </c>
      <c r="F111" s="24">
        <f>SUMIFS('SCH C-2.2 F'!$P$11:$P$112,'SCH C-2.2 F'!$B$11:$B$112,'SCH C-2.1 F'!$B111)</f>
        <v>179575</v>
      </c>
      <c r="G111" s="24">
        <f>'SCH D-2 F'!K112</f>
        <v>0</v>
      </c>
      <c r="H111" s="24">
        <f t="shared" si="33"/>
        <v>179575</v>
      </c>
      <c r="I111" s="40"/>
    </row>
    <row r="112" spans="1:9" ht="18.95" customHeight="1" x14ac:dyDescent="0.2">
      <c r="A112" s="26">
        <f t="shared" si="34"/>
        <v>69</v>
      </c>
      <c r="B112" s="133" t="s">
        <v>842</v>
      </c>
      <c r="C112" s="4" t="s">
        <v>17</v>
      </c>
      <c r="D112" s="24">
        <f>SUMIFS('SCH C-2.2 F'!$P$11:$P$112,'SCH C-2.2 F'!$B$11:$B$112,'SCH C-2.1 F'!$B112)</f>
        <v>4804201</v>
      </c>
      <c r="E112" s="25">
        <f t="shared" si="32"/>
        <v>1</v>
      </c>
      <c r="F112" s="24">
        <f>SUMIFS('SCH C-2.2 F'!$P$11:$P$112,'SCH C-2.2 F'!$B$11:$B$112,'SCH C-2.1 F'!$B112)</f>
        <v>4804201</v>
      </c>
      <c r="G112" s="24">
        <f>'SCH D-2 F'!K113</f>
        <v>-213000</v>
      </c>
      <c r="H112" s="24">
        <f t="shared" si="33"/>
        <v>4591201</v>
      </c>
      <c r="I112" s="40"/>
    </row>
    <row r="113" spans="1:9" ht="18.95" customHeight="1" x14ac:dyDescent="0.2">
      <c r="A113" s="26">
        <f t="shared" si="34"/>
        <v>70</v>
      </c>
      <c r="B113" s="133" t="s">
        <v>843</v>
      </c>
      <c r="C113" s="4" t="s">
        <v>904</v>
      </c>
      <c r="D113" s="24">
        <f>SUMIFS('SCH C-2.2 F'!$P$11:$P$112,'SCH C-2.2 F'!$B$11:$B$112,'SCH C-2.1 F'!$B113)</f>
        <v>10000</v>
      </c>
      <c r="E113" s="25">
        <f t="shared" si="32"/>
        <v>1</v>
      </c>
      <c r="F113" s="24">
        <f>SUMIFS('SCH C-2.2 F'!$P$11:$P$112,'SCH C-2.2 F'!$B$11:$B$112,'SCH C-2.1 F'!$B113)</f>
        <v>10000</v>
      </c>
      <c r="G113" s="24">
        <f>'SCH D-2 F'!K114</f>
        <v>0</v>
      </c>
      <c r="H113" s="24">
        <f t="shared" si="33"/>
        <v>10000</v>
      </c>
      <c r="I113" s="40"/>
    </row>
    <row r="114" spans="1:9" ht="18.95" customHeight="1" x14ac:dyDescent="0.2">
      <c r="A114" s="26">
        <f t="shared" si="34"/>
        <v>71</v>
      </c>
      <c r="B114" s="133" t="s">
        <v>844</v>
      </c>
      <c r="C114" s="4" t="s">
        <v>15</v>
      </c>
      <c r="D114" s="24">
        <f>SUMIFS('SCH C-2.2 F'!$P$11:$P$112,'SCH C-2.2 F'!$B$11:$B$112,'SCH C-2.1 F'!$B114)</f>
        <v>0</v>
      </c>
      <c r="E114" s="25">
        <f t="shared" si="32"/>
        <v>1</v>
      </c>
      <c r="F114" s="24">
        <f>SUMIFS('SCH C-2.2 F'!$P$11:$P$112,'SCH C-2.2 F'!$B$11:$B$112,'SCH C-2.1 F'!$B114)</f>
        <v>0</v>
      </c>
      <c r="G114" s="24">
        <f>'SCH D-2 F'!K115</f>
        <v>0</v>
      </c>
      <c r="H114" s="24">
        <f t="shared" si="33"/>
        <v>0</v>
      </c>
      <c r="I114" s="40"/>
    </row>
    <row r="115" spans="1:9" ht="18.95" customHeight="1" x14ac:dyDescent="0.2">
      <c r="A115" s="26">
        <f t="shared" si="34"/>
        <v>72</v>
      </c>
      <c r="B115" s="133" t="s">
        <v>845</v>
      </c>
      <c r="C115" s="4" t="s">
        <v>905</v>
      </c>
      <c r="D115" s="24">
        <f>SUMIFS('SCH C-2.2 F'!$P$11:$P$112,'SCH C-2.2 F'!$B$11:$B$112,'SCH C-2.1 F'!$B115)</f>
        <v>0</v>
      </c>
      <c r="E115" s="25">
        <f t="shared" ref="E115:E116" si="35">IF(D115=0,0,F115/D115)</f>
        <v>0</v>
      </c>
      <c r="F115" s="24">
        <f>SUMIFS('SCH C-2.2 F'!$P$11:$P$112,'SCH C-2.2 F'!$B$11:$B$112,'SCH C-2.1 F'!$B115)</f>
        <v>0</v>
      </c>
      <c r="G115" s="24">
        <f>'SCH D-2 F'!K116</f>
        <v>0</v>
      </c>
      <c r="H115" s="24">
        <f t="shared" si="33"/>
        <v>0</v>
      </c>
      <c r="I115" s="40"/>
    </row>
    <row r="116" spans="1:9" ht="18.95" customHeight="1" x14ac:dyDescent="0.2">
      <c r="A116" s="26">
        <f t="shared" si="34"/>
        <v>73</v>
      </c>
      <c r="B116" s="133" t="s">
        <v>846</v>
      </c>
      <c r="C116" s="4" t="s">
        <v>906</v>
      </c>
      <c r="D116" s="24">
        <f>SUMIFS('SCH C-2.2 F'!$P$11:$P$112,'SCH C-2.2 F'!$B$11:$B$112,'SCH C-2.1 F'!$B116)</f>
        <v>12943632</v>
      </c>
      <c r="E116" s="25">
        <f t="shared" si="35"/>
        <v>1</v>
      </c>
      <c r="F116" s="24">
        <f>SUMIFS('SCH C-2.2 F'!$P$11:$P$112,'SCH C-2.2 F'!$B$11:$B$112,'SCH C-2.1 F'!$B116)</f>
        <v>12943632</v>
      </c>
      <c r="G116" s="24">
        <f>'SCH D-2 F'!K117</f>
        <v>0</v>
      </c>
      <c r="H116" s="24">
        <f t="shared" si="33"/>
        <v>12943632</v>
      </c>
      <c r="I116" s="40"/>
    </row>
    <row r="117" spans="1:9" ht="18.95" customHeight="1" x14ac:dyDescent="0.2">
      <c r="A117" s="26">
        <f t="shared" si="34"/>
        <v>74</v>
      </c>
      <c r="B117" s="136" t="s">
        <v>847</v>
      </c>
      <c r="C117" s="4" t="s">
        <v>907</v>
      </c>
      <c r="D117" s="24">
        <f>SUMIFS('SCH C-2.2 F'!$P$11:$P$112,'SCH C-2.2 F'!$B$11:$B$112,'SCH C-2.1 F'!$B117)</f>
        <v>289627</v>
      </c>
      <c r="E117" s="25">
        <f t="shared" ref="E117:E120" si="36">IF(D117=0,0,F117/D117)</f>
        <v>1</v>
      </c>
      <c r="F117" s="24">
        <f>SUMIFS('SCH C-2.2 F'!$P$11:$P$112,'SCH C-2.2 F'!$B$11:$B$112,'SCH C-2.1 F'!$B117)</f>
        <v>289627</v>
      </c>
      <c r="G117" s="24">
        <f>'SCH D-2 F'!K118</f>
        <v>0</v>
      </c>
      <c r="H117" s="24">
        <f t="shared" ref="H117:H120" si="37">SUM(F117:G117)</f>
        <v>289627</v>
      </c>
      <c r="I117" s="40"/>
    </row>
    <row r="118" spans="1:9" ht="18.95" customHeight="1" x14ac:dyDescent="0.2">
      <c r="A118" s="26">
        <f t="shared" si="34"/>
        <v>75</v>
      </c>
      <c r="B118" s="136" t="s">
        <v>848</v>
      </c>
      <c r="C118" s="4" t="s">
        <v>911</v>
      </c>
      <c r="D118" s="24">
        <f>SUMIFS('SCH C-2.2 F'!$P$11:$P$112,'SCH C-2.2 F'!$B$11:$B$112,'SCH C-2.1 F'!$B118)</f>
        <v>263808</v>
      </c>
      <c r="E118" s="25">
        <f t="shared" si="36"/>
        <v>1</v>
      </c>
      <c r="F118" s="24">
        <f>SUMIFS('SCH C-2.2 F'!$P$11:$P$112,'SCH C-2.2 F'!$B$11:$B$112,'SCH C-2.1 F'!$B118)</f>
        <v>263808</v>
      </c>
      <c r="G118" s="24">
        <f>'SCH D-2 F'!K119</f>
        <v>0</v>
      </c>
      <c r="H118" s="24">
        <f t="shared" si="37"/>
        <v>263808</v>
      </c>
      <c r="I118" s="40"/>
    </row>
    <row r="119" spans="1:9" ht="18.95" customHeight="1" x14ac:dyDescent="0.2">
      <c r="A119" s="26">
        <f t="shared" si="34"/>
        <v>76</v>
      </c>
      <c r="B119" s="136">
        <v>891</v>
      </c>
      <c r="C119" s="4" t="s">
        <v>912</v>
      </c>
      <c r="D119" s="24">
        <f>SUMIFS('SCH C-2.2 F'!$P$11:$P$112,'SCH C-2.2 F'!$B$11:$B$112,'SCH C-2.1 F'!$B119)</f>
        <v>634746</v>
      </c>
      <c r="E119" s="25">
        <f t="shared" si="36"/>
        <v>1</v>
      </c>
      <c r="F119" s="24">
        <f>SUMIFS('SCH C-2.2 F'!$P$11:$P$112,'SCH C-2.2 F'!$B$11:$B$112,'SCH C-2.1 F'!$B119)</f>
        <v>634746</v>
      </c>
      <c r="G119" s="24">
        <f>'SCH D-2 F'!K120</f>
        <v>0</v>
      </c>
      <c r="H119" s="24">
        <f t="shared" si="37"/>
        <v>634746</v>
      </c>
      <c r="I119" s="40"/>
    </row>
    <row r="120" spans="1:9" ht="18.95" customHeight="1" x14ac:dyDescent="0.2">
      <c r="A120" s="26">
        <f t="shared" si="34"/>
        <v>77</v>
      </c>
      <c r="B120" s="136" t="s">
        <v>849</v>
      </c>
      <c r="C120" s="4" t="s">
        <v>913</v>
      </c>
      <c r="D120" s="24">
        <f>SUMIFS('SCH C-2.2 F'!$P$11:$P$112,'SCH C-2.2 F'!$B$11:$B$112,'SCH C-2.1 F'!$B120)</f>
        <v>1626387</v>
      </c>
      <c r="E120" s="25">
        <f t="shared" si="36"/>
        <v>1</v>
      </c>
      <c r="F120" s="24">
        <f>SUMIFS('SCH C-2.2 F'!$P$11:$P$112,'SCH C-2.2 F'!$B$11:$B$112,'SCH C-2.1 F'!$B120)</f>
        <v>1626387</v>
      </c>
      <c r="G120" s="24">
        <f>'SCH D-2 F'!K121</f>
        <v>-841703</v>
      </c>
      <c r="H120" s="24">
        <f t="shared" si="37"/>
        <v>784684</v>
      </c>
      <c r="I120" s="40"/>
    </row>
    <row r="121" spans="1:9" ht="18.95" customHeight="1" x14ac:dyDescent="0.2">
      <c r="A121" s="26">
        <f t="shared" si="34"/>
        <v>78</v>
      </c>
      <c r="B121" s="136" t="s">
        <v>850</v>
      </c>
      <c r="C121" s="4" t="s">
        <v>914</v>
      </c>
      <c r="D121" s="24">
        <f>SUMIFS('SCH C-2.2 F'!$P$11:$P$112,'SCH C-2.2 F'!$B$11:$B$112,'SCH C-2.1 F'!$B121)</f>
        <v>0</v>
      </c>
      <c r="E121" s="25">
        <f>IF(D121=0,1,F121/D121)</f>
        <v>1</v>
      </c>
      <c r="F121" s="24">
        <f>SUMIFS('SCH C-2.2 F'!$P$11:$P$112,'SCH C-2.2 F'!$B$11:$B$112,'SCH C-2.1 F'!$B121)</f>
        <v>0</v>
      </c>
      <c r="G121" s="24">
        <f>'SCH D-2 F'!K122</f>
        <v>0</v>
      </c>
      <c r="H121" s="24">
        <f t="shared" ref="H121" si="38">SUM(F121:G121)</f>
        <v>0</v>
      </c>
      <c r="I121" s="40"/>
    </row>
    <row r="122" spans="1:9" s="16" customFormat="1" ht="20.100000000000001" customHeight="1" x14ac:dyDescent="0.2">
      <c r="A122" s="336" t="str">
        <f>$A$1</f>
        <v>LOUISVILLE GAS AND ELECTRIC COMPANY</v>
      </c>
      <c r="B122" s="336"/>
      <c r="C122" s="336"/>
      <c r="D122" s="336"/>
      <c r="E122" s="336"/>
      <c r="F122" s="336"/>
      <c r="G122" s="336"/>
      <c r="H122" s="336"/>
      <c r="I122" s="336"/>
    </row>
    <row r="123" spans="1:9" s="16" customFormat="1" ht="20.100000000000001" customHeight="1" x14ac:dyDescent="0.2">
      <c r="A123" s="336" t="str">
        <f>$A$2</f>
        <v>CASE NO. 2018-00295 - GAS OPERATIONS</v>
      </c>
      <c r="B123" s="336"/>
      <c r="C123" s="336"/>
      <c r="D123" s="336"/>
      <c r="E123" s="336"/>
      <c r="F123" s="336"/>
      <c r="G123" s="336"/>
      <c r="H123" s="336"/>
      <c r="I123" s="336"/>
    </row>
    <row r="124" spans="1:9" s="16" customFormat="1" ht="20.100000000000001" customHeight="1" x14ac:dyDescent="0.2">
      <c r="A124" s="336" t="s">
        <v>105</v>
      </c>
      <c r="B124" s="336"/>
      <c r="C124" s="336"/>
      <c r="D124" s="336"/>
      <c r="E124" s="336"/>
      <c r="F124" s="336"/>
      <c r="G124" s="336"/>
      <c r="H124" s="336"/>
      <c r="I124" s="336"/>
    </row>
    <row r="125" spans="1:9" s="16" customFormat="1" ht="20.100000000000001" customHeight="1" x14ac:dyDescent="0.2">
      <c r="A125" s="336" t="str">
        <f>$A$4</f>
        <v>FOR THE 12 MONTHS ENDED APRIL 30, 2020</v>
      </c>
      <c r="B125" s="336"/>
      <c r="C125" s="336"/>
      <c r="D125" s="336"/>
      <c r="E125" s="336"/>
      <c r="F125" s="336"/>
      <c r="G125" s="336"/>
      <c r="H125" s="336"/>
      <c r="I125" s="336"/>
    </row>
    <row r="126" spans="1:9" s="16" customFormat="1" ht="20.100000000000001" customHeight="1" x14ac:dyDescent="0.2">
      <c r="A126" s="132"/>
      <c r="B126" s="132"/>
      <c r="C126" s="132"/>
      <c r="D126" s="132"/>
      <c r="E126" s="132"/>
      <c r="F126" s="132"/>
      <c r="G126" s="159"/>
      <c r="H126" s="132"/>
      <c r="I126" s="132"/>
    </row>
    <row r="127" spans="1:9" s="16" customFormat="1" ht="20.100000000000001" customHeight="1" x14ac:dyDescent="0.2">
      <c r="A127" s="18" t="str">
        <f>$A$6</f>
        <v>DATA:____BASE  PERIOD__X__FORECASTED  PERIOD</v>
      </c>
      <c r="B127" s="18"/>
      <c r="I127" s="19" t="s">
        <v>104</v>
      </c>
    </row>
    <row r="128" spans="1:9" s="16" customFormat="1" ht="20.100000000000001" customHeight="1" x14ac:dyDescent="0.2">
      <c r="A128" s="16" t="str">
        <f>$A$7</f>
        <v>TYPE OF FILING: _____ ORIGINAL  _____ UPDATED  __X__ REVISED</v>
      </c>
      <c r="I128" s="19" t="s">
        <v>948</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253</v>
      </c>
      <c r="H131" s="31" t="s">
        <v>819</v>
      </c>
      <c r="I131" s="31" t="s">
        <v>103</v>
      </c>
    </row>
    <row r="132" spans="1:9" ht="18.95" customHeight="1" x14ac:dyDescent="0.2">
      <c r="A132" s="27"/>
      <c r="B132" s="27"/>
      <c r="C132" s="23"/>
      <c r="D132" s="33" t="s">
        <v>69</v>
      </c>
      <c r="E132" s="33" t="s">
        <v>70</v>
      </c>
      <c r="F132" s="33" t="s">
        <v>106</v>
      </c>
      <c r="G132" s="33" t="s">
        <v>107</v>
      </c>
      <c r="H132" s="33" t="s">
        <v>233</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33" t="s">
        <v>851</v>
      </c>
      <c r="C134" s="4" t="s">
        <v>895</v>
      </c>
      <c r="D134" s="24">
        <f>SUMIFS('SCH C-2.2 F'!$P$11:$P$112,'SCH C-2.2 F'!$B$11:$B$112,'SCH C-2.1 F'!$B134)</f>
        <v>425856.99999999988</v>
      </c>
      <c r="E134" s="25">
        <f t="shared" ref="E134" si="39">IF(D134=0,0,F134/D134)</f>
        <v>1</v>
      </c>
      <c r="F134" s="24">
        <f>SUMIFS('SCH C-2.2 F'!$P$11:$P$112,'SCH C-2.2 F'!$B$11:$B$112,'SCH C-2.1 F'!$B134)</f>
        <v>425856.99999999988</v>
      </c>
      <c r="G134" s="24">
        <f>'SCH D-2 F'!K135</f>
        <v>0</v>
      </c>
      <c r="H134" s="24">
        <f t="shared" si="33"/>
        <v>425856.99999999988</v>
      </c>
      <c r="I134" s="40"/>
    </row>
    <row r="135" spans="1:9" ht="18.95" customHeight="1" x14ac:dyDescent="0.2">
      <c r="A135" s="26">
        <f>A134+1</f>
        <v>75</v>
      </c>
      <c r="B135" s="133"/>
      <c r="C135" s="10" t="s">
        <v>84</v>
      </c>
      <c r="D135" s="36">
        <f>SUM(D104:D121,D134)</f>
        <v>31787189</v>
      </c>
      <c r="F135" s="36">
        <f t="shared" ref="F135:G135" si="40">SUM(F104:F121,F134)</f>
        <v>31787189</v>
      </c>
      <c r="G135" s="36">
        <f t="shared" si="40"/>
        <v>-1054703</v>
      </c>
      <c r="H135" s="36">
        <f>SUM(H104:H121,H134)</f>
        <v>30732486</v>
      </c>
      <c r="I135" s="40"/>
    </row>
    <row r="136" spans="1:9" ht="18.95" customHeight="1" x14ac:dyDescent="0.2">
      <c r="B136" s="133"/>
      <c r="C136" s="4"/>
      <c r="I136" s="40"/>
    </row>
    <row r="137" spans="1:9" ht="18.95" customHeight="1" x14ac:dyDescent="0.2">
      <c r="A137" s="26">
        <f>A135+1</f>
        <v>76</v>
      </c>
      <c r="B137" s="133"/>
      <c r="C137" s="37" t="s">
        <v>119</v>
      </c>
      <c r="I137" s="40"/>
    </row>
    <row r="138" spans="1:9" ht="18.95" customHeight="1" x14ac:dyDescent="0.2">
      <c r="A138" s="26">
        <f>A137+1</f>
        <v>77</v>
      </c>
      <c r="B138" s="133">
        <v>901</v>
      </c>
      <c r="C138" s="4" t="s">
        <v>22</v>
      </c>
      <c r="D138" s="24">
        <f>SUMIFS('SCH C-2.2 F'!$P$11:$P$112,'SCH C-2.2 F'!$B$11:$B$112,'SCH C-2.1 F'!$B138)</f>
        <v>1236728.6799999992</v>
      </c>
      <c r="E138" s="25">
        <f t="shared" ref="E138:E139" si="41">IF(D138=0,0,F138/D138)</f>
        <v>1</v>
      </c>
      <c r="F138" s="24">
        <f>SUMIFS('SCH C-2.2 F'!$P$11:$P$112,'SCH C-2.2 F'!$B$11:$B$112,'SCH C-2.1 F'!$B138)</f>
        <v>1236728.6799999992</v>
      </c>
      <c r="G138" s="24">
        <f>'SCH D-2 F'!K139</f>
        <v>0</v>
      </c>
      <c r="H138" s="24">
        <f t="shared" ref="H138:H142" si="42">SUM(F138:G138)</f>
        <v>1236728.6799999992</v>
      </c>
      <c r="I138" s="40"/>
    </row>
    <row r="139" spans="1:9" ht="18.95" customHeight="1" x14ac:dyDescent="0.2">
      <c r="A139" s="26">
        <f t="shared" ref="A139:A143" si="43">A138+1</f>
        <v>78</v>
      </c>
      <c r="B139" s="133">
        <v>902</v>
      </c>
      <c r="C139" s="4" t="s">
        <v>18</v>
      </c>
      <c r="D139" s="24">
        <f>SUMIFS('SCH C-2.2 F'!$P$11:$P$112,'SCH C-2.2 F'!$B$11:$B$112,'SCH C-2.1 F'!$B139)</f>
        <v>2708979.68</v>
      </c>
      <c r="E139" s="25">
        <f t="shared" si="41"/>
        <v>1</v>
      </c>
      <c r="F139" s="24">
        <f>SUMIFS('SCH C-2.2 F'!$P$11:$P$112,'SCH C-2.2 F'!$B$11:$B$112,'SCH C-2.1 F'!$B139)</f>
        <v>2708979.68</v>
      </c>
      <c r="G139" s="24">
        <f>'SCH D-2 F'!K140</f>
        <v>0</v>
      </c>
      <c r="H139" s="24">
        <f t="shared" si="42"/>
        <v>2708979.68</v>
      </c>
      <c r="I139" s="40"/>
    </row>
    <row r="140" spans="1:9" ht="18.95" customHeight="1" x14ac:dyDescent="0.2">
      <c r="A140" s="26">
        <f>A139+1</f>
        <v>79</v>
      </c>
      <c r="B140" s="133">
        <v>903</v>
      </c>
      <c r="C140" s="4" t="s">
        <v>19</v>
      </c>
      <c r="D140" s="24">
        <f>SUMIFS('SCH C-2.2 F'!$P$11:$P$112,'SCH C-2.2 F'!$B$11:$B$112,'SCH C-2.1 F'!$B140)</f>
        <v>5535919.8399999989</v>
      </c>
      <c r="E140" s="25">
        <f t="shared" ref="E140:E142" si="44">IF(D140=0,0,F140/D140)</f>
        <v>1</v>
      </c>
      <c r="F140" s="24">
        <f>SUMIFS('SCH C-2.2 F'!$P$11:$P$112,'SCH C-2.2 F'!$B$11:$B$112,'SCH C-2.1 F'!$B140)</f>
        <v>5535919.8399999989</v>
      </c>
      <c r="G140" s="24">
        <f>'SCH D-2 F'!K141</f>
        <v>0</v>
      </c>
      <c r="H140" s="24">
        <f t="shared" si="42"/>
        <v>5535919.8399999989</v>
      </c>
      <c r="I140" s="40"/>
    </row>
    <row r="141" spans="1:9" ht="18.95" customHeight="1" x14ac:dyDescent="0.2">
      <c r="A141" s="26">
        <f t="shared" si="43"/>
        <v>80</v>
      </c>
      <c r="B141" s="133">
        <v>904</v>
      </c>
      <c r="C141" s="4" t="s">
        <v>20</v>
      </c>
      <c r="D141" s="24">
        <f>SUMIFS('SCH C-2.2 F'!$P$11:$P$112,'SCH C-2.2 F'!$B$11:$B$112,'SCH C-2.1 F'!$B141)</f>
        <v>592257.03999999934</v>
      </c>
      <c r="E141" s="25">
        <f t="shared" si="44"/>
        <v>1</v>
      </c>
      <c r="F141" s="24">
        <f>SUMIFS('SCH C-2.2 F'!$P$11:$P$112,'SCH C-2.2 F'!$B$11:$B$112,'SCH C-2.1 F'!$B141)</f>
        <v>592257.03999999934</v>
      </c>
      <c r="G141" s="24">
        <f>'SCH D-2 F'!K142</f>
        <v>-216093.15</v>
      </c>
      <c r="H141" s="24">
        <f t="shared" si="42"/>
        <v>376163.88999999932</v>
      </c>
      <c r="I141" s="40"/>
    </row>
    <row r="142" spans="1:9" ht="18.95" customHeight="1" x14ac:dyDescent="0.2">
      <c r="A142" s="26">
        <f t="shared" si="43"/>
        <v>81</v>
      </c>
      <c r="B142" s="133">
        <v>905</v>
      </c>
      <c r="C142" s="4" t="s">
        <v>21</v>
      </c>
      <c r="D142" s="24">
        <f>SUMIFS('SCH C-2.2 F'!$P$11:$P$112,'SCH C-2.2 F'!$B$11:$B$112,'SCH C-2.1 F'!$B142)</f>
        <v>0</v>
      </c>
      <c r="E142" s="25">
        <f t="shared" si="44"/>
        <v>0</v>
      </c>
      <c r="F142" s="24">
        <f>SUMIFS('SCH C-2.2 F'!$P$11:$P$112,'SCH C-2.2 F'!$B$11:$B$112,'SCH C-2.1 F'!$B142)</f>
        <v>0</v>
      </c>
      <c r="G142" s="24">
        <f>'SCH D-2 F'!K143</f>
        <v>0</v>
      </c>
      <c r="H142" s="24">
        <f t="shared" si="42"/>
        <v>0</v>
      </c>
      <c r="I142" s="40"/>
    </row>
    <row r="143" spans="1:9" ht="18.95" customHeight="1" x14ac:dyDescent="0.2">
      <c r="A143" s="26">
        <f t="shared" si="43"/>
        <v>82</v>
      </c>
      <c r="B143" s="133"/>
      <c r="C143" s="10" t="s">
        <v>120</v>
      </c>
      <c r="D143" s="36">
        <f>SUM(D138:D142)</f>
        <v>10073885.239999998</v>
      </c>
      <c r="F143" s="36">
        <f>SUM(F138:F142)</f>
        <v>10073885.239999998</v>
      </c>
      <c r="G143" s="36">
        <f>SUM(G138:G142)</f>
        <v>-216093.15</v>
      </c>
      <c r="H143" s="36">
        <f>SUM(H138:H142)</f>
        <v>9857792.089999998</v>
      </c>
      <c r="I143" s="40"/>
    </row>
    <row r="144" spans="1:9" ht="18.95" customHeight="1" x14ac:dyDescent="0.2">
      <c r="B144" s="133"/>
      <c r="C144" s="4"/>
      <c r="I144" s="40"/>
    </row>
    <row r="145" spans="1:9" ht="18.95" customHeight="1" x14ac:dyDescent="0.2">
      <c r="A145" s="26">
        <f>A143+1</f>
        <v>83</v>
      </c>
      <c r="B145" s="133"/>
      <c r="C145" s="37" t="s">
        <v>121</v>
      </c>
      <c r="I145" s="40"/>
    </row>
    <row r="146" spans="1:9" ht="18.95" customHeight="1" x14ac:dyDescent="0.2">
      <c r="A146" s="26">
        <f>A145+1</f>
        <v>84</v>
      </c>
      <c r="B146" s="133">
        <v>907</v>
      </c>
      <c r="C146" s="4" t="s">
        <v>23</v>
      </c>
      <c r="D146" s="24">
        <f>SUMIFS('SCH C-2.2 F'!$P$11:$P$112,'SCH C-2.2 F'!$B$11:$B$112,'SCH C-2.1 F'!$B146)</f>
        <v>98976.14999999998</v>
      </c>
      <c r="E146" s="25">
        <f t="shared" ref="E146:E149" si="45">IF(D146=0,0,F146/D146)</f>
        <v>1</v>
      </c>
      <c r="F146" s="24">
        <f>SUMIFS('SCH C-2.2 F'!$P$11:$P$112,'SCH C-2.2 F'!$B$11:$B$112,'SCH C-2.1 F'!$B146)</f>
        <v>98976.14999999998</v>
      </c>
      <c r="G146" s="24">
        <f>'SCH D-2 F'!K147</f>
        <v>0</v>
      </c>
      <c r="H146" s="24">
        <f t="shared" ref="H146:H149" si="46">SUM(F146:G146)</f>
        <v>98976.14999999998</v>
      </c>
      <c r="I146" s="40"/>
    </row>
    <row r="147" spans="1:9" ht="18.95" customHeight="1" x14ac:dyDescent="0.2">
      <c r="A147" s="26">
        <f t="shared" ref="A147:A150" si="47">A146+1</f>
        <v>85</v>
      </c>
      <c r="B147" s="133">
        <v>908</v>
      </c>
      <c r="C147" s="4" t="s">
        <v>24</v>
      </c>
      <c r="D147" s="24">
        <f>SUMIFS('SCH C-2.2 F'!$P$11:$P$112,'SCH C-2.2 F'!$B$11:$B$112,'SCH C-2.1 F'!$B147)</f>
        <v>2228688.2399999979</v>
      </c>
      <c r="E147" s="25">
        <f t="shared" si="45"/>
        <v>1</v>
      </c>
      <c r="F147" s="24">
        <f>SUMIFS('SCH C-2.2 F'!$P$11:$P$112,'SCH C-2.2 F'!$B$11:$B$112,'SCH C-2.1 F'!$B147)</f>
        <v>2228688.2399999979</v>
      </c>
      <c r="G147" s="24">
        <f>'SCH D-2 F'!K148</f>
        <v>-2108117.9999999995</v>
      </c>
      <c r="H147" s="24">
        <f t="shared" si="46"/>
        <v>120570.23999999836</v>
      </c>
      <c r="I147" s="40"/>
    </row>
    <row r="148" spans="1:9" ht="18.95" customHeight="1" x14ac:dyDescent="0.2">
      <c r="A148" s="26">
        <f t="shared" si="47"/>
        <v>86</v>
      </c>
      <c r="B148" s="133">
        <v>909</v>
      </c>
      <c r="C148" s="4" t="s">
        <v>25</v>
      </c>
      <c r="D148" s="24">
        <f>SUMIFS('SCH C-2.2 F'!$P$11:$P$112,'SCH C-2.2 F'!$B$11:$B$112,'SCH C-2.1 F'!$B148)</f>
        <v>548045.75999999954</v>
      </c>
      <c r="E148" s="25">
        <f t="shared" si="45"/>
        <v>1</v>
      </c>
      <c r="F148" s="24">
        <f>SUMIFS('SCH C-2.2 F'!$P$11:$P$112,'SCH C-2.2 F'!$B$11:$B$112,'SCH C-2.1 F'!$B148)</f>
        <v>548045.75999999954</v>
      </c>
      <c r="G148" s="24">
        <f>'SCH D-2 F'!K149</f>
        <v>0</v>
      </c>
      <c r="H148" s="24">
        <f t="shared" si="46"/>
        <v>548045.75999999954</v>
      </c>
      <c r="I148" s="40"/>
    </row>
    <row r="149" spans="1:9" ht="18.95" customHeight="1" x14ac:dyDescent="0.2">
      <c r="A149" s="26">
        <f t="shared" si="47"/>
        <v>87</v>
      </c>
      <c r="B149" s="133">
        <v>910</v>
      </c>
      <c r="C149" s="4" t="s">
        <v>26</v>
      </c>
      <c r="D149" s="24">
        <f>SUMIFS('SCH C-2.2 F'!$P$11:$P$112,'SCH C-2.2 F'!$B$11:$B$112,'SCH C-2.1 F'!$B149)</f>
        <v>193023.80999999985</v>
      </c>
      <c r="E149" s="25">
        <f t="shared" si="45"/>
        <v>1</v>
      </c>
      <c r="F149" s="24">
        <f>SUMIFS('SCH C-2.2 F'!$P$11:$P$112,'SCH C-2.2 F'!$B$11:$B$112,'SCH C-2.1 F'!$B149)</f>
        <v>193023.80999999985</v>
      </c>
      <c r="G149" s="24">
        <f>'SCH D-2 F'!K150</f>
        <v>0</v>
      </c>
      <c r="H149" s="24">
        <f t="shared" si="46"/>
        <v>193023.80999999985</v>
      </c>
      <c r="I149" s="40"/>
    </row>
    <row r="150" spans="1:9" ht="18.95" customHeight="1" x14ac:dyDescent="0.2">
      <c r="A150" s="26">
        <f t="shared" si="47"/>
        <v>88</v>
      </c>
      <c r="B150" s="133"/>
      <c r="C150" s="10" t="s">
        <v>122</v>
      </c>
      <c r="D150" s="36">
        <f>SUM(D146:D149)</f>
        <v>3068733.9599999976</v>
      </c>
      <c r="F150" s="36">
        <f>SUM(F146:F149)</f>
        <v>3068733.9599999976</v>
      </c>
      <c r="G150" s="36">
        <f>SUM(G146:G149)</f>
        <v>-2108117.9999999995</v>
      </c>
      <c r="H150" s="36">
        <f>SUM(H146:H149)</f>
        <v>960615.95999999763</v>
      </c>
      <c r="I150" s="40"/>
    </row>
    <row r="151" spans="1:9" ht="18.95" customHeight="1" x14ac:dyDescent="0.2">
      <c r="A151" s="26"/>
      <c r="B151" s="133"/>
      <c r="C151" s="4"/>
      <c r="I151" s="40"/>
    </row>
    <row r="152" spans="1:9" ht="18.95" customHeight="1" x14ac:dyDescent="0.2">
      <c r="A152" s="26">
        <f>A150+1</f>
        <v>89</v>
      </c>
      <c r="B152" s="133"/>
      <c r="C152" s="37" t="s">
        <v>123</v>
      </c>
      <c r="I152" s="40"/>
    </row>
    <row r="153" spans="1:9" ht="18.95" customHeight="1" x14ac:dyDescent="0.2">
      <c r="A153" s="26">
        <f>A152+1</f>
        <v>90</v>
      </c>
      <c r="B153" s="133">
        <v>911</v>
      </c>
      <c r="C153" s="4" t="s">
        <v>27</v>
      </c>
      <c r="D153" s="24">
        <f>SUMIFS('SCH C-2.2 F'!$P$11:$P$112,'SCH C-2.2 F'!$B$11:$B$112,'SCH C-2.1 F'!$B153)</f>
        <v>0</v>
      </c>
      <c r="E153" s="25">
        <f t="shared" ref="E153:E156" si="48">IF(D153=0,1,F153/D153)</f>
        <v>1</v>
      </c>
      <c r="F153" s="24">
        <f>SUMIFS('SCH C-2.2 F'!$P$11:$P$112,'SCH C-2.2 F'!$B$11:$B$112,'SCH C-2.1 F'!$B153)</f>
        <v>0</v>
      </c>
      <c r="G153" s="24">
        <f>'SCH D-2 F'!K154</f>
        <v>0</v>
      </c>
      <c r="H153" s="24">
        <f t="shared" ref="H153:H156" si="49">SUM(F153:G153)</f>
        <v>0</v>
      </c>
      <c r="I153" s="40"/>
    </row>
    <row r="154" spans="1:9" ht="18.95" customHeight="1" x14ac:dyDescent="0.2">
      <c r="A154" s="26">
        <f t="shared" ref="A154:A157" si="50">A153+1</f>
        <v>91</v>
      </c>
      <c r="B154" s="133">
        <v>912</v>
      </c>
      <c r="C154" s="4" t="s">
        <v>28</v>
      </c>
      <c r="D154" s="24">
        <f>SUMIFS('SCH C-2.2 F'!$P$11:$P$112,'SCH C-2.2 F'!$B$11:$B$112,'SCH C-2.1 F'!$B154)</f>
        <v>0</v>
      </c>
      <c r="E154" s="25">
        <f t="shared" si="48"/>
        <v>1</v>
      </c>
      <c r="F154" s="24">
        <f>SUMIFS('SCH C-2.2 F'!$P$11:$P$112,'SCH C-2.2 F'!$B$11:$B$112,'SCH C-2.1 F'!$B154)</f>
        <v>0</v>
      </c>
      <c r="G154" s="24">
        <f>'SCH D-2 F'!K155</f>
        <v>0</v>
      </c>
      <c r="H154" s="24">
        <f t="shared" si="49"/>
        <v>0</v>
      </c>
      <c r="I154" s="40"/>
    </row>
    <row r="155" spans="1:9" ht="18.95" customHeight="1" x14ac:dyDescent="0.2">
      <c r="A155" s="26">
        <f t="shared" si="50"/>
        <v>92</v>
      </c>
      <c r="B155" s="133">
        <v>913</v>
      </c>
      <c r="C155" s="4" t="s">
        <v>29</v>
      </c>
      <c r="D155" s="24">
        <f>SUMIFS('SCH C-2.2 F'!$P$11:$P$112,'SCH C-2.2 F'!$B$11:$B$112,'SCH C-2.1 F'!$B155)</f>
        <v>278726.27999999997</v>
      </c>
      <c r="E155" s="25">
        <f t="shared" si="48"/>
        <v>1</v>
      </c>
      <c r="F155" s="24">
        <f>SUMIFS('SCH C-2.2 F'!$P$11:$P$112,'SCH C-2.2 F'!$B$11:$B$112,'SCH C-2.1 F'!$B155)</f>
        <v>278726.27999999997</v>
      </c>
      <c r="G155" s="24">
        <f>'SCH D-2 F'!K156</f>
        <v>0</v>
      </c>
      <c r="H155" s="24">
        <f t="shared" si="49"/>
        <v>278726.27999999997</v>
      </c>
      <c r="I155" s="40"/>
    </row>
    <row r="156" spans="1:9" ht="18.95" customHeight="1" x14ac:dyDescent="0.2">
      <c r="A156" s="26">
        <f t="shared" si="50"/>
        <v>93</v>
      </c>
      <c r="B156" s="133">
        <v>916</v>
      </c>
      <c r="C156" s="4" t="s">
        <v>30</v>
      </c>
      <c r="D156" s="24">
        <f>SUMIFS('SCH C-2.2 F'!$P$11:$P$112,'SCH C-2.2 F'!$B$11:$B$112,'SCH C-2.1 F'!$B156)</f>
        <v>0</v>
      </c>
      <c r="E156" s="25">
        <f t="shared" si="48"/>
        <v>1</v>
      </c>
      <c r="F156" s="24">
        <f>SUMIFS('SCH C-2.2 F'!$P$11:$P$112,'SCH C-2.2 F'!$B$11:$B$112,'SCH C-2.1 F'!$B156)</f>
        <v>0</v>
      </c>
      <c r="G156" s="24">
        <f>'SCH D-2 F'!K157</f>
        <v>0</v>
      </c>
      <c r="H156" s="24">
        <f t="shared" si="49"/>
        <v>0</v>
      </c>
      <c r="I156" s="40"/>
    </row>
    <row r="157" spans="1:9" ht="18.95" customHeight="1" x14ac:dyDescent="0.2">
      <c r="A157" s="26">
        <f t="shared" si="50"/>
        <v>94</v>
      </c>
      <c r="B157" s="133"/>
      <c r="C157" s="2" t="s">
        <v>124</v>
      </c>
      <c r="D157" s="36">
        <f>SUM(D153:D156)</f>
        <v>278726.27999999997</v>
      </c>
      <c r="F157" s="36">
        <f>SUM(F153:F156)</f>
        <v>278726.27999999997</v>
      </c>
      <c r="G157" s="36">
        <f>SUM(G153:G156)</f>
        <v>0</v>
      </c>
      <c r="H157" s="36">
        <f>SUM(H153:H156)</f>
        <v>278726.27999999997</v>
      </c>
      <c r="I157" s="40"/>
    </row>
    <row r="158" spans="1:9" ht="18.95" customHeight="1" x14ac:dyDescent="0.2">
      <c r="B158" s="133"/>
      <c r="C158" s="4"/>
      <c r="I158" s="40"/>
    </row>
    <row r="159" spans="1:9" ht="18.95" customHeight="1" x14ac:dyDescent="0.2">
      <c r="A159" s="26">
        <f>A157+1</f>
        <v>95</v>
      </c>
      <c r="B159" s="133"/>
      <c r="C159" s="37" t="s">
        <v>125</v>
      </c>
      <c r="I159" s="40"/>
    </row>
    <row r="160" spans="1:9" ht="18.95" customHeight="1" x14ac:dyDescent="0.2">
      <c r="A160" s="26">
        <f>A159+1</f>
        <v>96</v>
      </c>
      <c r="B160" s="133">
        <v>920</v>
      </c>
      <c r="C160" s="4" t="s">
        <v>31</v>
      </c>
      <c r="D160" s="24">
        <f>SUMIFS('SCH C-2.2 F'!$P$11:$P$112,'SCH C-2.2 F'!$B$11:$B$112,'SCH C-2.1 F'!$B160)</f>
        <v>8610895.0801054891</v>
      </c>
      <c r="E160" s="25">
        <f t="shared" ref="E160:E177" si="51">IF(D160=0,0,F160/D160)</f>
        <v>1</v>
      </c>
      <c r="F160" s="24">
        <f>SUMIFS('SCH C-2.2 F'!$P$11:$P$112,'SCH C-2.2 F'!$B$11:$B$112,'SCH C-2.1 F'!$B160)</f>
        <v>8610895.0801054891</v>
      </c>
      <c r="G160" s="24">
        <f>'SCH D-2 F'!K161</f>
        <v>0</v>
      </c>
      <c r="H160" s="24">
        <f t="shared" ref="H160:H185" si="52">SUM(F160:G160)</f>
        <v>8610895.0801054891</v>
      </c>
      <c r="I160" s="40"/>
    </row>
    <row r="161" spans="1:9" ht="18.95" customHeight="1" x14ac:dyDescent="0.2">
      <c r="A161" s="26">
        <f t="shared" ref="A161:A195" si="53">A160+1</f>
        <v>97</v>
      </c>
      <c r="B161" s="133">
        <v>921</v>
      </c>
      <c r="C161" s="4" t="s">
        <v>32</v>
      </c>
      <c r="D161" s="24">
        <f>SUMIFS('SCH C-2.2 F'!$P$11:$P$112,'SCH C-2.2 F'!$B$11:$B$112,'SCH C-2.1 F'!$B161)</f>
        <v>2429073.1816176143</v>
      </c>
      <c r="E161" s="25">
        <f t="shared" si="51"/>
        <v>1</v>
      </c>
      <c r="F161" s="24">
        <f>SUMIFS('SCH C-2.2 F'!$P$11:$P$112,'SCH C-2.2 F'!$B$11:$B$112,'SCH C-2.1 F'!$B161)</f>
        <v>2429073.1816176143</v>
      </c>
      <c r="G161" s="24">
        <f>'SCH D-2 F'!K162</f>
        <v>0</v>
      </c>
      <c r="H161" s="24">
        <f t="shared" si="52"/>
        <v>2429073.1816176143</v>
      </c>
      <c r="I161" s="40"/>
    </row>
    <row r="162" spans="1:9" ht="18.95" customHeight="1" x14ac:dyDescent="0.2">
      <c r="A162" s="26">
        <f t="shared" si="53"/>
        <v>98</v>
      </c>
      <c r="B162" s="133">
        <v>922</v>
      </c>
      <c r="C162" s="4" t="s">
        <v>33</v>
      </c>
      <c r="D162" s="24">
        <f>SUMIFS('SCH C-2.2 F'!$P$11:$P$112,'SCH C-2.2 F'!$B$11:$B$112,'SCH C-2.1 F'!$B162)</f>
        <v>-1104282.5648178633</v>
      </c>
      <c r="E162" s="25">
        <f t="shared" si="51"/>
        <v>1</v>
      </c>
      <c r="F162" s="24">
        <f>SUMIFS('SCH C-2.2 F'!$P$11:$P$112,'SCH C-2.2 F'!$B$11:$B$112,'SCH C-2.1 F'!$B162)</f>
        <v>-1104282.5648178633</v>
      </c>
      <c r="G162" s="24">
        <f>'SCH D-2 F'!K163</f>
        <v>0</v>
      </c>
      <c r="H162" s="24">
        <f t="shared" si="52"/>
        <v>-1104282.5648178633</v>
      </c>
      <c r="I162" s="40"/>
    </row>
    <row r="163" spans="1:9" s="16" customFormat="1" ht="20.100000000000001" customHeight="1" x14ac:dyDescent="0.2">
      <c r="A163" s="336" t="str">
        <f>$A$1</f>
        <v>LOUISVILLE GAS AND ELECTRIC COMPANY</v>
      </c>
      <c r="B163" s="336"/>
      <c r="C163" s="336"/>
      <c r="D163" s="336"/>
      <c r="E163" s="336"/>
      <c r="F163" s="336"/>
      <c r="G163" s="336"/>
      <c r="H163" s="336"/>
      <c r="I163" s="336"/>
    </row>
    <row r="164" spans="1:9" s="16" customFormat="1" ht="20.100000000000001" customHeight="1" x14ac:dyDescent="0.2">
      <c r="A164" s="336" t="str">
        <f>$A$2</f>
        <v>CASE NO. 2018-00295 - GAS OPERATIONS</v>
      </c>
      <c r="B164" s="336"/>
      <c r="C164" s="336"/>
      <c r="D164" s="336"/>
      <c r="E164" s="336"/>
      <c r="F164" s="336"/>
      <c r="G164" s="336"/>
      <c r="H164" s="336"/>
      <c r="I164" s="336"/>
    </row>
    <row r="165" spans="1:9" s="16" customFormat="1" ht="20.100000000000001" customHeight="1" x14ac:dyDescent="0.2">
      <c r="A165" s="336" t="s">
        <v>105</v>
      </c>
      <c r="B165" s="336"/>
      <c r="C165" s="336"/>
      <c r="D165" s="336"/>
      <c r="E165" s="336"/>
      <c r="F165" s="336"/>
      <c r="G165" s="336"/>
      <c r="H165" s="336"/>
      <c r="I165" s="336"/>
    </row>
    <row r="166" spans="1:9" s="16" customFormat="1" ht="20.100000000000001" customHeight="1" x14ac:dyDescent="0.2">
      <c r="A166" s="336" t="str">
        <f>$A$4</f>
        <v>FOR THE 12 MONTHS ENDED APRIL 30, 2020</v>
      </c>
      <c r="B166" s="336"/>
      <c r="C166" s="336"/>
      <c r="D166" s="336"/>
      <c r="E166" s="336"/>
      <c r="F166" s="336"/>
      <c r="G166" s="336"/>
      <c r="H166" s="336"/>
      <c r="I166" s="336"/>
    </row>
    <row r="167" spans="1:9" s="16" customFormat="1" ht="20.100000000000001" customHeight="1" x14ac:dyDescent="0.2">
      <c r="A167" s="132"/>
      <c r="B167" s="132"/>
      <c r="C167" s="132"/>
      <c r="D167" s="132"/>
      <c r="E167" s="132"/>
      <c r="F167" s="132"/>
      <c r="G167" s="159"/>
      <c r="H167" s="132"/>
      <c r="I167" s="132"/>
    </row>
    <row r="168" spans="1:9" s="16" customFormat="1" ht="20.100000000000001" customHeight="1" x14ac:dyDescent="0.2">
      <c r="A168" s="18" t="str">
        <f>$A$6</f>
        <v>DATA:____BASE  PERIOD__X__FORECASTED  PERIOD</v>
      </c>
      <c r="B168" s="18"/>
      <c r="I168" s="19" t="s">
        <v>104</v>
      </c>
    </row>
    <row r="169" spans="1:9" s="16" customFormat="1" ht="20.100000000000001" customHeight="1" x14ac:dyDescent="0.2">
      <c r="A169" s="16" t="str">
        <f>$A$7</f>
        <v>TYPE OF FILING: _____ ORIGINAL  _____ UPDATED  __X__ REVISED</v>
      </c>
      <c r="I169" s="19" t="s">
        <v>949</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253</v>
      </c>
      <c r="H172" s="31" t="s">
        <v>819</v>
      </c>
      <c r="I172" s="31" t="s">
        <v>103</v>
      </c>
    </row>
    <row r="173" spans="1:9" ht="18.95" customHeight="1" x14ac:dyDescent="0.2">
      <c r="A173" s="27"/>
      <c r="B173" s="27"/>
      <c r="C173" s="23"/>
      <c r="D173" s="33" t="s">
        <v>69</v>
      </c>
      <c r="E173" s="33" t="s">
        <v>70</v>
      </c>
      <c r="F173" s="33" t="s">
        <v>106</v>
      </c>
      <c r="G173" s="33" t="s">
        <v>107</v>
      </c>
      <c r="H173" s="33" t="s">
        <v>233</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33">
        <v>923</v>
      </c>
      <c r="C175" s="4" t="s">
        <v>34</v>
      </c>
      <c r="D175" s="24">
        <f>SUMIFS('SCH C-2.2 F'!$P$11:$P$112,'SCH C-2.2 F'!$B$11:$B$112,'SCH C-2.1 F'!$B175)</f>
        <v>5014664.3999999948</v>
      </c>
      <c r="E175" s="25">
        <f t="shared" si="51"/>
        <v>1</v>
      </c>
      <c r="F175" s="24">
        <f>SUMIFS('SCH C-2.2 F'!$P$11:$P$112,'SCH C-2.2 F'!$B$11:$B$112,'SCH C-2.1 F'!$B175)</f>
        <v>5014664.3999999948</v>
      </c>
      <c r="G175" s="24">
        <f>'SCH D-2 F'!K176</f>
        <v>0</v>
      </c>
      <c r="H175" s="24">
        <f t="shared" si="52"/>
        <v>5014664.3999999948</v>
      </c>
      <c r="I175" s="40"/>
    </row>
    <row r="176" spans="1:9" ht="18.95" customHeight="1" x14ac:dyDescent="0.2">
      <c r="A176" s="26">
        <f t="shared" si="53"/>
        <v>100</v>
      </c>
      <c r="B176" s="133">
        <v>924</v>
      </c>
      <c r="C176" s="4" t="s">
        <v>0</v>
      </c>
      <c r="D176" s="24">
        <f>SUMIFS('SCH C-2.2 F'!$P$11:$P$112,'SCH C-2.2 F'!$B$11:$B$112,'SCH C-2.1 F'!$B176)</f>
        <v>314270.63999999966</v>
      </c>
      <c r="E176" s="25">
        <f t="shared" si="51"/>
        <v>1</v>
      </c>
      <c r="F176" s="24">
        <f>SUMIFS('SCH C-2.2 F'!$P$11:$P$112,'SCH C-2.2 F'!$B$11:$B$112,'SCH C-2.1 F'!$B176)</f>
        <v>314270.63999999966</v>
      </c>
      <c r="G176" s="24">
        <f>'SCH D-2 F'!K177</f>
        <v>0</v>
      </c>
      <c r="H176" s="24">
        <f t="shared" si="52"/>
        <v>314270.63999999966</v>
      </c>
      <c r="I176" s="40"/>
    </row>
    <row r="177" spans="1:9" ht="18.95" customHeight="1" x14ac:dyDescent="0.2">
      <c r="A177" s="26">
        <f t="shared" si="53"/>
        <v>101</v>
      </c>
      <c r="B177" s="133">
        <v>925</v>
      </c>
      <c r="C177" s="4" t="s">
        <v>35</v>
      </c>
      <c r="D177" s="24">
        <f>SUMIFS('SCH C-2.2 F'!$P$11:$P$112,'SCH C-2.2 F'!$B$11:$B$112,'SCH C-2.1 F'!$B177)</f>
        <v>966969.59999999939</v>
      </c>
      <c r="E177" s="25">
        <f t="shared" si="51"/>
        <v>1</v>
      </c>
      <c r="F177" s="24">
        <f>SUMIFS('SCH C-2.2 F'!$P$11:$P$112,'SCH C-2.2 F'!$B$11:$B$112,'SCH C-2.1 F'!$B177)</f>
        <v>966969.59999999939</v>
      </c>
      <c r="G177" s="24">
        <f>'SCH D-2 F'!K178</f>
        <v>0</v>
      </c>
      <c r="H177" s="24">
        <f t="shared" si="52"/>
        <v>966969.59999999939</v>
      </c>
      <c r="I177" s="40"/>
    </row>
    <row r="178" spans="1:9" ht="18.95" customHeight="1" x14ac:dyDescent="0.2">
      <c r="A178" s="26">
        <f t="shared" si="53"/>
        <v>102</v>
      </c>
      <c r="B178" s="133">
        <v>926</v>
      </c>
      <c r="C178" s="4" t="s">
        <v>36</v>
      </c>
      <c r="D178" s="24">
        <f>SUMIFS('SCH C-2.2 F'!$P$11:$P$112,'SCH C-2.2 F'!$B$11:$B$112,'SCH C-2.1 F'!$B178)</f>
        <v>7770143.5999999922</v>
      </c>
      <c r="E178" s="25">
        <f t="shared" ref="E178:E180" si="54">IF(D178=0,1,F178/D178)</f>
        <v>1</v>
      </c>
      <c r="F178" s="24">
        <f>SUMIFS('SCH C-2.2 F'!$P$11:$P$112,'SCH C-2.2 F'!$B$11:$B$112,'SCH C-2.1 F'!$B178)</f>
        <v>7770143.5999999922</v>
      </c>
      <c r="G178" s="24">
        <f>'SCH D-2 F'!K179</f>
        <v>0</v>
      </c>
      <c r="H178" s="24">
        <f t="shared" si="52"/>
        <v>7770143.5999999922</v>
      </c>
      <c r="I178" s="40"/>
    </row>
    <row r="179" spans="1:9" ht="18.95" customHeight="1" x14ac:dyDescent="0.2">
      <c r="A179" s="26">
        <f t="shared" si="53"/>
        <v>103</v>
      </c>
      <c r="B179" s="133">
        <v>927</v>
      </c>
      <c r="C179" s="4" t="s">
        <v>37</v>
      </c>
      <c r="D179" s="24">
        <f>SUMIFS('SCH C-2.2 F'!$P$11:$P$112,'SCH C-2.2 F'!$B$11:$B$112,'SCH C-2.1 F'!$B179)</f>
        <v>0</v>
      </c>
      <c r="E179" s="25">
        <f t="shared" si="54"/>
        <v>1</v>
      </c>
      <c r="F179" s="24">
        <f>SUMIFS('SCH C-2.2 F'!$P$11:$P$112,'SCH C-2.2 F'!$B$11:$B$112,'SCH C-2.1 F'!$B179)</f>
        <v>0</v>
      </c>
      <c r="G179" s="24">
        <f>'SCH D-2 F'!K180</f>
        <v>0</v>
      </c>
      <c r="H179" s="24">
        <f t="shared" si="52"/>
        <v>0</v>
      </c>
      <c r="I179" s="40"/>
    </row>
    <row r="180" spans="1:9" ht="18.95" customHeight="1" x14ac:dyDescent="0.2">
      <c r="A180" s="26">
        <f t="shared" si="53"/>
        <v>104</v>
      </c>
      <c r="B180" s="133">
        <v>928</v>
      </c>
      <c r="C180" s="4" t="s">
        <v>38</v>
      </c>
      <c r="D180" s="24">
        <f>SUMIFS('SCH C-2.2 F'!$P$11:$P$112,'SCH C-2.2 F'!$B$11:$B$112,'SCH C-2.1 F'!$B180)</f>
        <v>258343.49999999959</v>
      </c>
      <c r="E180" s="25">
        <f t="shared" si="54"/>
        <v>1</v>
      </c>
      <c r="F180" s="24">
        <f>SUMIFS('SCH C-2.2 F'!$P$11:$P$112,'SCH C-2.2 F'!$B$11:$B$112,'SCH C-2.1 F'!$B180)</f>
        <v>258343.49999999959</v>
      </c>
      <c r="G180" s="24">
        <f>'SCH D-2 F'!K181</f>
        <v>0</v>
      </c>
      <c r="H180" s="24">
        <f t="shared" si="52"/>
        <v>258343.49999999959</v>
      </c>
      <c r="I180" s="40"/>
    </row>
    <row r="181" spans="1:9" ht="18.95" customHeight="1" x14ac:dyDescent="0.2">
      <c r="A181" s="26">
        <f>A180+1</f>
        <v>105</v>
      </c>
      <c r="B181" s="133">
        <v>929</v>
      </c>
      <c r="C181" s="4" t="s">
        <v>39</v>
      </c>
      <c r="D181" s="24">
        <f>SUMIFS('SCH C-2.2 F'!$P$11:$P$112,'SCH C-2.2 F'!$B$11:$B$112,'SCH C-2.1 F'!$B181)</f>
        <v>-571000</v>
      </c>
      <c r="E181" s="25">
        <f t="shared" ref="E181:E185" si="55">IF(D181=0,0,F181/D181)</f>
        <v>1</v>
      </c>
      <c r="F181" s="24">
        <f>SUMIFS('SCH C-2.2 F'!$P$11:$P$112,'SCH C-2.2 F'!$B$11:$B$112,'SCH C-2.1 F'!$B181)</f>
        <v>-571000</v>
      </c>
      <c r="G181" s="24">
        <f>'SCH D-2 F'!K182</f>
        <v>0</v>
      </c>
      <c r="H181" s="24">
        <f t="shared" si="52"/>
        <v>-571000</v>
      </c>
      <c r="I181" s="40"/>
    </row>
    <row r="182" spans="1:9" ht="18.95" customHeight="1" x14ac:dyDescent="0.2">
      <c r="A182" s="26">
        <f t="shared" si="53"/>
        <v>106</v>
      </c>
      <c r="B182" s="133">
        <v>930.1</v>
      </c>
      <c r="C182" s="4" t="s">
        <v>40</v>
      </c>
      <c r="D182" s="24">
        <f>SUMIFS('SCH C-2.2 F'!$P$11:$P$112,'SCH C-2.2 F'!$B$11:$B$112,'SCH C-2.1 F'!$B182)</f>
        <v>774.99999999999795</v>
      </c>
      <c r="E182" s="25">
        <f t="shared" si="55"/>
        <v>1</v>
      </c>
      <c r="F182" s="24">
        <f>SUMIFS('SCH C-2.2 F'!$P$11:$P$112,'SCH C-2.2 F'!$B$11:$B$112,'SCH C-2.1 F'!$B182)</f>
        <v>774.99999999999795</v>
      </c>
      <c r="G182" s="24">
        <f>'SCH D-2 F'!K183</f>
        <v>0</v>
      </c>
      <c r="H182" s="24">
        <f t="shared" si="52"/>
        <v>774.99999999999795</v>
      </c>
      <c r="I182" s="40"/>
    </row>
    <row r="183" spans="1:9" ht="18.95" customHeight="1" x14ac:dyDescent="0.2">
      <c r="A183" s="26">
        <f t="shared" si="53"/>
        <v>107</v>
      </c>
      <c r="B183" s="133">
        <v>930.2</v>
      </c>
      <c r="C183" s="4" t="s">
        <v>41</v>
      </c>
      <c r="D183" s="24">
        <f>SUMIFS('SCH C-2.2 F'!$P$11:$P$112,'SCH C-2.2 F'!$B$11:$B$112,'SCH C-2.1 F'!$B183)</f>
        <v>451825.93999999965</v>
      </c>
      <c r="E183" s="25">
        <f t="shared" si="55"/>
        <v>1</v>
      </c>
      <c r="F183" s="24">
        <f>SUMIFS('SCH C-2.2 F'!$P$11:$P$112,'SCH C-2.2 F'!$B$11:$B$112,'SCH C-2.1 F'!$B183)</f>
        <v>451825.93999999965</v>
      </c>
      <c r="G183" s="24">
        <f>'SCH D-2 F'!K184</f>
        <v>0</v>
      </c>
      <c r="H183" s="24">
        <f t="shared" si="52"/>
        <v>451825.93999999965</v>
      </c>
      <c r="I183" s="40"/>
    </row>
    <row r="184" spans="1:9" ht="18.95" customHeight="1" x14ac:dyDescent="0.2">
      <c r="A184" s="26">
        <f t="shared" si="53"/>
        <v>108</v>
      </c>
      <c r="B184" s="133">
        <v>931</v>
      </c>
      <c r="C184" s="4" t="s">
        <v>14</v>
      </c>
      <c r="D184" s="24">
        <f>SUMIFS('SCH C-2.2 F'!$P$11:$P$112,'SCH C-2.2 F'!$B$11:$B$112,'SCH C-2.1 F'!$B184)</f>
        <v>588020.87999999966</v>
      </c>
      <c r="E184" s="25">
        <f t="shared" si="55"/>
        <v>1</v>
      </c>
      <c r="F184" s="24">
        <f>SUMIFS('SCH C-2.2 F'!$P$11:$P$112,'SCH C-2.2 F'!$B$11:$B$112,'SCH C-2.1 F'!$B184)</f>
        <v>588020.87999999966</v>
      </c>
      <c r="G184" s="24">
        <f>'SCH D-2 F'!K185</f>
        <v>0</v>
      </c>
      <c r="H184" s="24">
        <f t="shared" si="52"/>
        <v>588020.87999999966</v>
      </c>
      <c r="I184" s="40"/>
    </row>
    <row r="185" spans="1:9" ht="18.95" customHeight="1" x14ac:dyDescent="0.2">
      <c r="A185" s="26">
        <f t="shared" si="53"/>
        <v>109</v>
      </c>
      <c r="B185" s="133">
        <v>935</v>
      </c>
      <c r="C185" s="4" t="s">
        <v>42</v>
      </c>
      <c r="D185" s="24">
        <f>SUMIFS('SCH C-2.2 F'!$P$11:$P$112,'SCH C-2.2 F'!$B$11:$B$112,'SCH C-2.1 F'!$B185)</f>
        <v>352313.14</v>
      </c>
      <c r="E185" s="25">
        <f t="shared" si="55"/>
        <v>1</v>
      </c>
      <c r="F185" s="24">
        <f>SUMIFS('SCH C-2.2 F'!$P$11:$P$112,'SCH C-2.2 F'!$B$11:$B$112,'SCH C-2.1 F'!$B185)</f>
        <v>352313.14</v>
      </c>
      <c r="G185" s="24">
        <f>'SCH D-2 F'!K186</f>
        <v>0</v>
      </c>
      <c r="H185" s="24">
        <f t="shared" si="52"/>
        <v>352313.14</v>
      </c>
      <c r="I185" s="40"/>
    </row>
    <row r="186" spans="1:9" ht="18.95" customHeight="1" x14ac:dyDescent="0.2">
      <c r="A186" s="26">
        <f t="shared" si="53"/>
        <v>110</v>
      </c>
      <c r="C186" s="10" t="s">
        <v>126</v>
      </c>
      <c r="D186" s="36">
        <f>SUM(D160:D162,D175:D185)</f>
        <v>25082012.396905228</v>
      </c>
      <c r="F186" s="36">
        <f t="shared" ref="F186:H186" si="56">SUM(F160:F162,F175:F185)</f>
        <v>25082012.396905228</v>
      </c>
      <c r="G186" s="36">
        <f t="shared" si="56"/>
        <v>0</v>
      </c>
      <c r="H186" s="36">
        <f t="shared" si="56"/>
        <v>25082012.396905228</v>
      </c>
      <c r="I186" s="40"/>
    </row>
    <row r="187" spans="1:9" ht="18.95" customHeight="1" x14ac:dyDescent="0.2">
      <c r="A187" s="26"/>
      <c r="I187" s="40"/>
    </row>
    <row r="188" spans="1:9" ht="18.95" customHeight="1" x14ac:dyDescent="0.2">
      <c r="A188" s="26">
        <f>A186+1</f>
        <v>111</v>
      </c>
      <c r="C188" s="10" t="s">
        <v>128</v>
      </c>
      <c r="D188" s="35">
        <f>SUM(D58,D78,D101,D135,D143,D150,D157,D186)</f>
        <v>222212349.28954738</v>
      </c>
      <c r="F188" s="35">
        <f t="shared" ref="F188:H188" si="57">SUM(F58,F78,F101,F135,F143,F150,F157,F186)</f>
        <v>222212349.28954738</v>
      </c>
      <c r="G188" s="35">
        <f t="shared" si="57"/>
        <v>-128316100.5626421</v>
      </c>
      <c r="H188" s="35">
        <f t="shared" si="57"/>
        <v>93896248.726905227</v>
      </c>
      <c r="I188" s="40"/>
    </row>
    <row r="189" spans="1:9" ht="18.95" customHeight="1" x14ac:dyDescent="0.2">
      <c r="A189" s="26"/>
      <c r="C189" s="10"/>
      <c r="I189" s="40"/>
    </row>
    <row r="190" spans="1:9" ht="18.95" customHeight="1" x14ac:dyDescent="0.2">
      <c r="A190" s="26">
        <f>A188+1</f>
        <v>112</v>
      </c>
      <c r="B190" s="38" t="s">
        <v>129</v>
      </c>
      <c r="C190" s="10" t="s">
        <v>130</v>
      </c>
      <c r="D190" s="24">
        <f>SUMIFS('SCH C-2.2 F'!$P$11:$P$112,'SCH C-2.2 F'!$B$11:$B$112,'SCH C-2.1 F'!$B190)</f>
        <v>40200199.205652229</v>
      </c>
      <c r="E190" s="25">
        <f t="shared" ref="E190:E191" si="58">IF(D190=0,0,F190/D190)</f>
        <v>1</v>
      </c>
      <c r="F190" s="24">
        <f>SUMIFS('SCH C-2.2 F'!$P$11:$P$112,'SCH C-2.2 F'!$B$11:$B$112,'SCH C-2.1 F'!$B190)</f>
        <v>40200199.205652229</v>
      </c>
      <c r="G190" s="24">
        <f>'SCH D-2 F'!K191</f>
        <v>-1782150.8475156978</v>
      </c>
      <c r="H190" s="24">
        <f t="shared" ref="H190:H195" si="59">SUM(F190:G190)</f>
        <v>38418048.358136535</v>
      </c>
      <c r="I190" s="40"/>
    </row>
    <row r="191" spans="1:9" ht="18.95" customHeight="1" x14ac:dyDescent="0.2">
      <c r="A191" s="26">
        <f t="shared" si="53"/>
        <v>113</v>
      </c>
      <c r="B191" s="133">
        <v>408.1</v>
      </c>
      <c r="C191" s="10" t="s">
        <v>10</v>
      </c>
      <c r="D191" s="24">
        <f>SUMIFS('SCH C-2.2 F'!$P$11:$P$112,'SCH C-2.2 F'!$B$11:$B$112,'SCH C-2.1 F'!$B191)</f>
        <v>12584589.716748262</v>
      </c>
      <c r="E191" s="25">
        <f t="shared" si="58"/>
        <v>1</v>
      </c>
      <c r="F191" s="24">
        <f>SUMIFS('SCH C-2.2 F'!$P$11:$P$112,'SCH C-2.2 F'!$B$11:$B$112,'SCH C-2.1 F'!$B191)</f>
        <v>12584589.716748262</v>
      </c>
      <c r="G191" s="24">
        <f>'SCH D-2 F'!K192</f>
        <v>-815950.20105624897</v>
      </c>
      <c r="H191" s="24">
        <f t="shared" si="59"/>
        <v>11768639.515692012</v>
      </c>
      <c r="I191" s="40"/>
    </row>
    <row r="192" spans="1:9" ht="18.95" customHeight="1" x14ac:dyDescent="0.2">
      <c r="A192" s="26">
        <f t="shared" si="53"/>
        <v>114</v>
      </c>
      <c r="B192" s="38" t="s">
        <v>131</v>
      </c>
      <c r="C192" s="10" t="s">
        <v>132</v>
      </c>
      <c r="D192" s="24">
        <f>'TaxProvision_Gas F'!C40-D194</f>
        <v>5950919.3656259552</v>
      </c>
      <c r="E192" s="25">
        <v>1</v>
      </c>
      <c r="F192" s="24">
        <f>D192*E192</f>
        <v>5950919.3656259552</v>
      </c>
      <c r="G192" s="24">
        <f>'SCH D-2 F'!K193</f>
        <v>-1940145.3186179164</v>
      </c>
      <c r="H192" s="24">
        <f t="shared" si="59"/>
        <v>4010774.0470080385</v>
      </c>
      <c r="I192" s="40"/>
    </row>
    <row r="193" spans="1:9" ht="18.95" customHeight="1" x14ac:dyDescent="0.2">
      <c r="A193" s="26">
        <f t="shared" si="53"/>
        <v>115</v>
      </c>
      <c r="B193" s="38" t="s">
        <v>131</v>
      </c>
      <c r="C193" s="10" t="s">
        <v>133</v>
      </c>
      <c r="D193" s="24">
        <f>'TaxProvision_Gas F'!D40</f>
        <v>1767370.584309075</v>
      </c>
      <c r="E193" s="25">
        <v>1</v>
      </c>
      <c r="F193" s="24">
        <f t="shared" ref="F193:F194" si="60">D193*E193</f>
        <v>1767370.584309075</v>
      </c>
      <c r="G193" s="24">
        <f>'SCH D-2 F'!K194</f>
        <v>-486251.95955336251</v>
      </c>
      <c r="H193" s="24">
        <f t="shared" si="59"/>
        <v>1281118.6247557125</v>
      </c>
      <c r="I193" s="40"/>
    </row>
    <row r="194" spans="1:9" ht="18.95" customHeight="1" x14ac:dyDescent="0.2">
      <c r="A194" s="26">
        <f t="shared" si="53"/>
        <v>116</v>
      </c>
      <c r="B194" s="38">
        <v>411.4</v>
      </c>
      <c r="C194" s="10" t="s">
        <v>136</v>
      </c>
      <c r="D194" s="24">
        <f>'TaxProvision_Gas F'!C35</f>
        <v>-4653.3333333333721</v>
      </c>
      <c r="E194" s="25">
        <v>1</v>
      </c>
      <c r="F194" s="24">
        <f t="shared" si="60"/>
        <v>-4653.3333333333721</v>
      </c>
      <c r="G194" s="24">
        <f>'SCH D-2 F'!K195</f>
        <v>0</v>
      </c>
      <c r="H194" s="24">
        <f t="shared" si="59"/>
        <v>-4653.3333333333721</v>
      </c>
      <c r="I194" s="40"/>
    </row>
    <row r="195" spans="1:9" ht="18.95" customHeight="1" x14ac:dyDescent="0.2">
      <c r="A195" s="26">
        <f t="shared" si="53"/>
        <v>117</v>
      </c>
      <c r="B195" s="38">
        <v>411.8</v>
      </c>
      <c r="C195" s="10" t="s">
        <v>137</v>
      </c>
      <c r="D195" s="35">
        <f>SUMIFS('SCH C-2.2 F'!$P$11:$P$112,'SCH C-2.2 F'!$B$11:$B$112,'SCH C-2.1 F'!$B195)</f>
        <v>0</v>
      </c>
      <c r="E195" s="25">
        <v>1</v>
      </c>
      <c r="F195" s="35">
        <f>SUMIFS('SCH C-2.2 F'!$P$11:$P$112,'SCH C-2.2 F'!$B$11:$B$112,'SCH C-2.1 F'!$B195)</f>
        <v>0</v>
      </c>
      <c r="G195" s="35">
        <f>'SCH D-2 F'!K196</f>
        <v>0</v>
      </c>
      <c r="H195" s="35">
        <f t="shared" si="59"/>
        <v>0</v>
      </c>
      <c r="I195" s="40"/>
    </row>
    <row r="196" spans="1:9" ht="18.95" customHeight="1" x14ac:dyDescent="0.2">
      <c r="B196" s="133"/>
      <c r="C196" s="10"/>
      <c r="I196" s="40"/>
    </row>
    <row r="197" spans="1:9" ht="18.95" customHeight="1" thickBot="1" x14ac:dyDescent="0.25">
      <c r="A197" s="26">
        <f>A195+1</f>
        <v>118</v>
      </c>
      <c r="B197" s="133"/>
      <c r="C197" s="43" t="s">
        <v>47</v>
      </c>
      <c r="D197" s="39">
        <f>SUM(D188:D195)</f>
        <v>282710774.82854962</v>
      </c>
      <c r="F197" s="39">
        <f>SUM(F188:F195)</f>
        <v>282710774.82854962</v>
      </c>
      <c r="G197" s="39">
        <f>SUM(G188:G195)</f>
        <v>-133340598.88938531</v>
      </c>
      <c r="H197" s="39">
        <f>SUM(H188:H195)</f>
        <v>149370175.93916419</v>
      </c>
      <c r="I197" s="40"/>
    </row>
    <row r="198" spans="1:9" ht="18.95" customHeight="1" thickTop="1" x14ac:dyDescent="0.2">
      <c r="B198" s="133"/>
      <c r="C198" s="43"/>
      <c r="I198" s="40"/>
    </row>
    <row r="199" spans="1:9" ht="18.95" customHeight="1" thickBot="1" x14ac:dyDescent="0.25">
      <c r="A199" s="26">
        <f>A197+1</f>
        <v>119</v>
      </c>
      <c r="B199" s="133"/>
      <c r="C199" s="43" t="s">
        <v>48</v>
      </c>
      <c r="D199" s="39">
        <f>D32-D197</f>
        <v>49461954.149155676</v>
      </c>
      <c r="F199" s="39">
        <f>F32-F197</f>
        <v>49461954.149155676</v>
      </c>
      <c r="G199" s="39">
        <f>G32-G197</f>
        <v>-8283747.2731014192</v>
      </c>
      <c r="H199" s="39">
        <f>H32-H197</f>
        <v>41178206.876054347</v>
      </c>
      <c r="I199" s="40"/>
    </row>
    <row r="200" spans="1:9" ht="18.95" customHeight="1" thickTop="1" x14ac:dyDescent="0.2">
      <c r="B200" s="133"/>
    </row>
    <row r="201" spans="1:9" ht="18.95" customHeight="1" x14ac:dyDescent="0.2">
      <c r="B201" s="133"/>
      <c r="F201" s="24">
        <f>F199+F194+F193+F192</f>
        <v>57175590.765757374</v>
      </c>
      <c r="G201" s="24">
        <f>'SCH D-2 F'!K200</f>
        <v>-8283747.2731014192</v>
      </c>
      <c r="H201" s="24"/>
    </row>
    <row r="202" spans="1:9" ht="18.95" customHeight="1" x14ac:dyDescent="0.2">
      <c r="B202" s="133"/>
      <c r="F202" s="24">
        <f>-'SCH C-2.2 F'!P114</f>
        <v>57175590.765757546</v>
      </c>
      <c r="G202" s="122"/>
    </row>
    <row r="203" spans="1:9" ht="18.95" customHeight="1" x14ac:dyDescent="0.2">
      <c r="B203" s="133"/>
      <c r="G203" s="24"/>
    </row>
    <row r="204" spans="1:9" ht="18.95" customHeight="1" x14ac:dyDescent="0.2">
      <c r="B204" s="133"/>
      <c r="G204" s="122"/>
    </row>
    <row r="205" spans="1:9" ht="18.95" customHeight="1" x14ac:dyDescent="0.2">
      <c r="B205" s="133"/>
      <c r="G205" s="24"/>
    </row>
    <row r="206" spans="1:9" ht="18.95" customHeight="1" x14ac:dyDescent="0.2">
      <c r="B206" s="133"/>
      <c r="G206" s="24"/>
    </row>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84:I84"/>
    <mergeCell ref="A1:I1"/>
    <mergeCell ref="A2:I2"/>
    <mergeCell ref="A3:I3"/>
    <mergeCell ref="A4:I4"/>
    <mergeCell ref="A41:I41"/>
    <mergeCell ref="A42:I42"/>
    <mergeCell ref="A43:I43"/>
    <mergeCell ref="A44:I44"/>
    <mergeCell ref="A81:I81"/>
    <mergeCell ref="A82:I82"/>
    <mergeCell ref="A83:I83"/>
    <mergeCell ref="A164:I164"/>
    <mergeCell ref="A165:I165"/>
    <mergeCell ref="A166:I166"/>
    <mergeCell ref="A122:I122"/>
    <mergeCell ref="A123:I123"/>
    <mergeCell ref="A124:I124"/>
    <mergeCell ref="A125:I125"/>
    <mergeCell ref="A163:I163"/>
  </mergeCells>
  <pageMargins left="0.7" right="0.7" top="1" bottom="0.75" header="0.3" footer="0.3"/>
  <pageSetup scale="60" fitToHeight="0" orientation="landscape" r:id="rId1"/>
  <rowBreaks count="2" manualBreakCount="2">
    <brk id="40" max="9" man="1"/>
    <brk id="8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23"/>
  <sheetViews>
    <sheetView topLeftCell="A75" zoomScaleNormal="100" workbookViewId="0">
      <selection activeCell="D116" sqref="D116"/>
    </sheetView>
  </sheetViews>
  <sheetFormatPr defaultColWidth="9.140625" defaultRowHeight="12.75" x14ac:dyDescent="0.2"/>
  <cols>
    <col min="1" max="1" width="5.7109375" style="137" customWidth="1"/>
    <col min="2" max="2" width="9.140625" style="137"/>
    <col min="3" max="3" width="52"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384" x14ac:dyDescent="0.2">
      <c r="A1" s="342" t="str">
        <f>'Rate Case Constants'!C9</f>
        <v>LOUISVILLE GAS AND ELECTRIC COMPANY</v>
      </c>
      <c r="B1" s="343"/>
      <c r="C1" s="343"/>
      <c r="D1" s="343"/>
      <c r="E1" s="343"/>
      <c r="F1" s="343"/>
      <c r="G1" s="343"/>
      <c r="H1" s="343"/>
      <c r="I1" s="343"/>
      <c r="J1" s="343"/>
      <c r="K1" s="343"/>
      <c r="L1" s="343"/>
      <c r="M1" s="343"/>
      <c r="N1" s="343"/>
      <c r="O1" s="343"/>
      <c r="P1" s="343"/>
      <c r="Q1" s="342"/>
      <c r="R1" s="343"/>
      <c r="S1" s="343"/>
      <c r="T1" s="343"/>
      <c r="U1" s="343"/>
      <c r="V1" s="343"/>
      <c r="W1" s="343"/>
      <c r="X1" s="343"/>
      <c r="Y1" s="343"/>
      <c r="Z1" s="343"/>
      <c r="AA1" s="343"/>
      <c r="AB1" s="343"/>
      <c r="AC1" s="343"/>
      <c r="AD1" s="343"/>
      <c r="AE1" s="343"/>
      <c r="AF1" s="343"/>
      <c r="AG1" s="342"/>
      <c r="AH1" s="343"/>
      <c r="AI1" s="343"/>
      <c r="AJ1" s="343"/>
      <c r="AK1" s="343"/>
      <c r="AL1" s="343"/>
      <c r="AM1" s="343"/>
      <c r="AN1" s="343"/>
      <c r="AO1" s="343"/>
      <c r="AP1" s="343"/>
      <c r="AQ1" s="343"/>
      <c r="AR1" s="343"/>
      <c r="AS1" s="343"/>
      <c r="AT1" s="343"/>
      <c r="AU1" s="343"/>
      <c r="AV1" s="343"/>
      <c r="AW1" s="342"/>
      <c r="AX1" s="343"/>
      <c r="AY1" s="343"/>
      <c r="AZ1" s="343"/>
      <c r="BA1" s="343"/>
      <c r="BB1" s="343"/>
      <c r="BC1" s="343"/>
      <c r="BD1" s="343"/>
      <c r="BE1" s="343"/>
      <c r="BF1" s="343"/>
      <c r="BG1" s="343"/>
      <c r="BH1" s="343"/>
      <c r="BI1" s="343"/>
      <c r="BJ1" s="343"/>
      <c r="BK1" s="343"/>
      <c r="BL1" s="343"/>
      <c r="BM1" s="342"/>
      <c r="BN1" s="343"/>
      <c r="BO1" s="343"/>
      <c r="BP1" s="343"/>
      <c r="BQ1" s="343"/>
      <c r="BR1" s="343"/>
      <c r="BS1" s="343"/>
      <c r="BT1" s="343"/>
      <c r="BU1" s="343"/>
      <c r="BV1" s="343"/>
      <c r="BW1" s="343"/>
      <c r="BX1" s="343"/>
      <c r="BY1" s="343"/>
      <c r="BZ1" s="343"/>
      <c r="CA1" s="343"/>
      <c r="CB1" s="343"/>
      <c r="CC1" s="342"/>
      <c r="CD1" s="343"/>
      <c r="CE1" s="343"/>
      <c r="CF1" s="343"/>
      <c r="CG1" s="343"/>
      <c r="CH1" s="343"/>
      <c r="CI1" s="343"/>
      <c r="CJ1" s="343"/>
      <c r="CK1" s="343"/>
      <c r="CL1" s="343"/>
      <c r="CM1" s="343"/>
      <c r="CN1" s="343"/>
      <c r="CO1" s="343"/>
      <c r="CP1" s="343"/>
      <c r="CQ1" s="343"/>
      <c r="CR1" s="343"/>
      <c r="CS1" s="342"/>
      <c r="CT1" s="343"/>
      <c r="CU1" s="343"/>
      <c r="CV1" s="343"/>
      <c r="CW1" s="343"/>
      <c r="CX1" s="343"/>
      <c r="CY1" s="343"/>
      <c r="CZ1" s="343"/>
      <c r="DA1" s="343"/>
      <c r="DB1" s="343"/>
      <c r="DC1" s="343"/>
      <c r="DD1" s="343"/>
      <c r="DE1" s="343"/>
      <c r="DF1" s="343"/>
      <c r="DG1" s="343"/>
      <c r="DH1" s="343"/>
      <c r="DI1" s="342"/>
      <c r="DJ1" s="343"/>
      <c r="DK1" s="343"/>
      <c r="DL1" s="343"/>
      <c r="DM1" s="343"/>
      <c r="DN1" s="343"/>
      <c r="DO1" s="343"/>
      <c r="DP1" s="343"/>
      <c r="DQ1" s="343"/>
      <c r="DR1" s="343"/>
      <c r="DS1" s="343"/>
      <c r="DT1" s="343"/>
      <c r="DU1" s="343"/>
      <c r="DV1" s="343"/>
      <c r="DW1" s="343"/>
      <c r="DX1" s="343"/>
      <c r="DY1" s="342"/>
      <c r="DZ1" s="343"/>
      <c r="EA1" s="343"/>
      <c r="EB1" s="343"/>
      <c r="EC1" s="343"/>
      <c r="ED1" s="343"/>
      <c r="EE1" s="343"/>
      <c r="EF1" s="343"/>
      <c r="EG1" s="343"/>
      <c r="EH1" s="343"/>
      <c r="EI1" s="343"/>
      <c r="EJ1" s="343"/>
      <c r="EK1" s="343"/>
      <c r="EL1" s="343"/>
      <c r="EM1" s="343"/>
      <c r="EN1" s="343"/>
      <c r="EO1" s="342"/>
      <c r="EP1" s="343"/>
      <c r="EQ1" s="343"/>
      <c r="ER1" s="343"/>
      <c r="ES1" s="343"/>
      <c r="ET1" s="343"/>
      <c r="EU1" s="343"/>
      <c r="EV1" s="343"/>
      <c r="EW1" s="343"/>
      <c r="EX1" s="343"/>
      <c r="EY1" s="343"/>
      <c r="EZ1" s="343"/>
      <c r="FA1" s="343"/>
      <c r="FB1" s="343"/>
      <c r="FC1" s="343"/>
      <c r="FD1" s="343"/>
      <c r="FE1" s="342"/>
      <c r="FF1" s="343"/>
      <c r="FG1" s="343"/>
      <c r="FH1" s="343"/>
      <c r="FI1" s="343"/>
      <c r="FJ1" s="343"/>
      <c r="FK1" s="343"/>
      <c r="FL1" s="343"/>
      <c r="FM1" s="343"/>
      <c r="FN1" s="343"/>
      <c r="FO1" s="343"/>
      <c r="FP1" s="343"/>
      <c r="FQ1" s="343"/>
      <c r="FR1" s="343"/>
      <c r="FS1" s="343"/>
      <c r="FT1" s="343"/>
      <c r="FU1" s="342"/>
      <c r="FV1" s="343"/>
      <c r="FW1" s="343"/>
      <c r="FX1" s="343"/>
      <c r="FY1" s="343"/>
      <c r="FZ1" s="343"/>
      <c r="GA1" s="343"/>
      <c r="GB1" s="343"/>
      <c r="GC1" s="343"/>
      <c r="GD1" s="343"/>
      <c r="GE1" s="343"/>
      <c r="GF1" s="343"/>
      <c r="GG1" s="343"/>
      <c r="GH1" s="343"/>
      <c r="GI1" s="343"/>
      <c r="GJ1" s="343"/>
      <c r="GK1" s="342"/>
      <c r="GL1" s="343"/>
      <c r="GM1" s="343"/>
      <c r="GN1" s="343"/>
      <c r="GO1" s="343"/>
      <c r="GP1" s="343"/>
      <c r="GQ1" s="343"/>
      <c r="GR1" s="343"/>
      <c r="GS1" s="343"/>
      <c r="GT1" s="343"/>
      <c r="GU1" s="343"/>
      <c r="GV1" s="343"/>
      <c r="GW1" s="343"/>
      <c r="GX1" s="343"/>
      <c r="GY1" s="343"/>
      <c r="GZ1" s="343"/>
      <c r="HA1" s="342"/>
      <c r="HB1" s="343"/>
      <c r="HC1" s="343"/>
      <c r="HD1" s="343"/>
      <c r="HE1" s="343"/>
      <c r="HF1" s="343"/>
      <c r="HG1" s="343"/>
      <c r="HH1" s="343"/>
      <c r="HI1" s="343"/>
      <c r="HJ1" s="343"/>
      <c r="HK1" s="343"/>
      <c r="HL1" s="343"/>
      <c r="HM1" s="343"/>
      <c r="HN1" s="343"/>
      <c r="HO1" s="343"/>
      <c r="HP1" s="343"/>
      <c r="HQ1" s="342"/>
      <c r="HR1" s="343"/>
      <c r="HS1" s="343"/>
      <c r="HT1" s="343"/>
      <c r="HU1" s="343"/>
      <c r="HV1" s="343"/>
      <c r="HW1" s="343"/>
      <c r="HX1" s="343"/>
      <c r="HY1" s="343"/>
      <c r="HZ1" s="343"/>
      <c r="IA1" s="343"/>
      <c r="IB1" s="343"/>
      <c r="IC1" s="343"/>
      <c r="ID1" s="343"/>
      <c r="IE1" s="343"/>
      <c r="IF1" s="343"/>
      <c r="IG1" s="342"/>
      <c r="IH1" s="343"/>
      <c r="II1" s="343"/>
      <c r="IJ1" s="343"/>
      <c r="IK1" s="343"/>
      <c r="IL1" s="343"/>
      <c r="IM1" s="343"/>
      <c r="IN1" s="343"/>
      <c r="IO1" s="343"/>
      <c r="IP1" s="343"/>
      <c r="IQ1" s="343"/>
      <c r="IR1" s="343"/>
      <c r="IS1" s="343"/>
      <c r="IT1" s="343"/>
      <c r="IU1" s="343"/>
      <c r="IV1" s="343"/>
      <c r="IW1" s="342"/>
      <c r="IX1" s="343"/>
      <c r="IY1" s="343"/>
      <c r="IZ1" s="343"/>
      <c r="JA1" s="343"/>
      <c r="JB1" s="343"/>
      <c r="JC1" s="343"/>
      <c r="JD1" s="343"/>
      <c r="JE1" s="343"/>
      <c r="JF1" s="343"/>
      <c r="JG1" s="343"/>
      <c r="JH1" s="343"/>
      <c r="JI1" s="343"/>
      <c r="JJ1" s="343"/>
      <c r="JK1" s="343"/>
      <c r="JL1" s="343"/>
      <c r="JM1" s="342"/>
      <c r="JN1" s="343"/>
      <c r="JO1" s="343"/>
      <c r="JP1" s="343"/>
      <c r="JQ1" s="343"/>
      <c r="JR1" s="343"/>
      <c r="JS1" s="343"/>
      <c r="JT1" s="343"/>
      <c r="JU1" s="343"/>
      <c r="JV1" s="343"/>
      <c r="JW1" s="343"/>
      <c r="JX1" s="343"/>
      <c r="JY1" s="343"/>
      <c r="JZ1" s="343"/>
      <c r="KA1" s="343"/>
      <c r="KB1" s="343"/>
      <c r="KC1" s="342"/>
      <c r="KD1" s="343"/>
      <c r="KE1" s="343"/>
      <c r="KF1" s="343"/>
      <c r="KG1" s="343"/>
      <c r="KH1" s="343"/>
      <c r="KI1" s="343"/>
      <c r="KJ1" s="343"/>
      <c r="KK1" s="343"/>
      <c r="KL1" s="343"/>
      <c r="KM1" s="343"/>
      <c r="KN1" s="343"/>
      <c r="KO1" s="343"/>
      <c r="KP1" s="343"/>
      <c r="KQ1" s="343"/>
      <c r="KR1" s="343"/>
      <c r="KS1" s="342"/>
      <c r="KT1" s="343"/>
      <c r="KU1" s="343"/>
      <c r="KV1" s="343"/>
      <c r="KW1" s="343"/>
      <c r="KX1" s="343"/>
      <c r="KY1" s="343"/>
      <c r="KZ1" s="343"/>
      <c r="LA1" s="343"/>
      <c r="LB1" s="343"/>
      <c r="LC1" s="343"/>
      <c r="LD1" s="343"/>
      <c r="LE1" s="343"/>
      <c r="LF1" s="343"/>
      <c r="LG1" s="343"/>
      <c r="LH1" s="343"/>
      <c r="LI1" s="342"/>
      <c r="LJ1" s="343"/>
      <c r="LK1" s="343"/>
      <c r="LL1" s="343"/>
      <c r="LM1" s="343"/>
      <c r="LN1" s="343"/>
      <c r="LO1" s="343"/>
      <c r="LP1" s="343"/>
      <c r="LQ1" s="343"/>
      <c r="LR1" s="343"/>
      <c r="LS1" s="343"/>
      <c r="LT1" s="343"/>
      <c r="LU1" s="343"/>
      <c r="LV1" s="343"/>
      <c r="LW1" s="343"/>
      <c r="LX1" s="343"/>
      <c r="LY1" s="342"/>
      <c r="LZ1" s="343"/>
      <c r="MA1" s="343"/>
      <c r="MB1" s="343"/>
      <c r="MC1" s="343"/>
      <c r="MD1" s="343"/>
      <c r="ME1" s="343"/>
      <c r="MF1" s="343"/>
      <c r="MG1" s="343"/>
      <c r="MH1" s="343"/>
      <c r="MI1" s="343"/>
      <c r="MJ1" s="343"/>
      <c r="MK1" s="343"/>
      <c r="ML1" s="343"/>
      <c r="MM1" s="343"/>
      <c r="MN1" s="343"/>
      <c r="MO1" s="342"/>
      <c r="MP1" s="343"/>
      <c r="MQ1" s="343"/>
      <c r="MR1" s="343"/>
      <c r="MS1" s="343"/>
      <c r="MT1" s="343"/>
      <c r="MU1" s="343"/>
      <c r="MV1" s="343"/>
      <c r="MW1" s="343"/>
      <c r="MX1" s="343"/>
      <c r="MY1" s="343"/>
      <c r="MZ1" s="343"/>
      <c r="NA1" s="343"/>
      <c r="NB1" s="343"/>
      <c r="NC1" s="343"/>
      <c r="ND1" s="343"/>
      <c r="NE1" s="342"/>
      <c r="NF1" s="343"/>
      <c r="NG1" s="343"/>
      <c r="NH1" s="343"/>
      <c r="NI1" s="343"/>
      <c r="NJ1" s="343"/>
      <c r="NK1" s="343"/>
      <c r="NL1" s="343"/>
      <c r="NM1" s="343"/>
      <c r="NN1" s="343"/>
      <c r="NO1" s="343"/>
      <c r="NP1" s="343"/>
      <c r="NQ1" s="343"/>
      <c r="NR1" s="343"/>
      <c r="NS1" s="343"/>
      <c r="NT1" s="343"/>
      <c r="NU1" s="342"/>
      <c r="NV1" s="343"/>
      <c r="NW1" s="343"/>
      <c r="NX1" s="343"/>
      <c r="NY1" s="343"/>
      <c r="NZ1" s="343"/>
      <c r="OA1" s="343"/>
      <c r="OB1" s="343"/>
      <c r="OC1" s="343"/>
      <c r="OD1" s="343"/>
      <c r="OE1" s="343"/>
      <c r="OF1" s="343"/>
      <c r="OG1" s="343"/>
      <c r="OH1" s="343"/>
      <c r="OI1" s="343"/>
      <c r="OJ1" s="343"/>
      <c r="OK1" s="342"/>
      <c r="OL1" s="343"/>
      <c r="OM1" s="343"/>
      <c r="ON1" s="343"/>
      <c r="OO1" s="343"/>
      <c r="OP1" s="343"/>
      <c r="OQ1" s="343"/>
      <c r="OR1" s="343"/>
      <c r="OS1" s="343"/>
      <c r="OT1" s="343"/>
      <c r="OU1" s="343"/>
      <c r="OV1" s="343"/>
      <c r="OW1" s="343"/>
      <c r="OX1" s="343"/>
      <c r="OY1" s="343"/>
      <c r="OZ1" s="343"/>
      <c r="PA1" s="342"/>
      <c r="PB1" s="343"/>
      <c r="PC1" s="343"/>
      <c r="PD1" s="343"/>
      <c r="PE1" s="343"/>
      <c r="PF1" s="343"/>
      <c r="PG1" s="343"/>
      <c r="PH1" s="343"/>
      <c r="PI1" s="343"/>
      <c r="PJ1" s="343"/>
      <c r="PK1" s="343"/>
      <c r="PL1" s="343"/>
      <c r="PM1" s="343"/>
      <c r="PN1" s="343"/>
      <c r="PO1" s="343"/>
      <c r="PP1" s="343"/>
      <c r="PQ1" s="342"/>
      <c r="PR1" s="343"/>
      <c r="PS1" s="343"/>
      <c r="PT1" s="343"/>
      <c r="PU1" s="343"/>
      <c r="PV1" s="343"/>
      <c r="PW1" s="343"/>
      <c r="PX1" s="343"/>
      <c r="PY1" s="343"/>
      <c r="PZ1" s="343"/>
      <c r="QA1" s="343"/>
      <c r="QB1" s="343"/>
      <c r="QC1" s="343"/>
      <c r="QD1" s="343"/>
      <c r="QE1" s="343"/>
      <c r="QF1" s="343"/>
      <c r="QG1" s="342"/>
      <c r="QH1" s="343"/>
      <c r="QI1" s="343"/>
      <c r="QJ1" s="343"/>
      <c r="QK1" s="343"/>
      <c r="QL1" s="343"/>
      <c r="QM1" s="343"/>
      <c r="QN1" s="343"/>
      <c r="QO1" s="343"/>
      <c r="QP1" s="343"/>
      <c r="QQ1" s="343"/>
      <c r="QR1" s="343"/>
      <c r="QS1" s="343"/>
      <c r="QT1" s="343"/>
      <c r="QU1" s="343"/>
      <c r="QV1" s="343"/>
      <c r="QW1" s="342"/>
      <c r="QX1" s="343"/>
      <c r="QY1" s="343"/>
      <c r="QZ1" s="343"/>
      <c r="RA1" s="343"/>
      <c r="RB1" s="343"/>
      <c r="RC1" s="343"/>
      <c r="RD1" s="343"/>
      <c r="RE1" s="343"/>
      <c r="RF1" s="343"/>
      <c r="RG1" s="343"/>
      <c r="RH1" s="343"/>
      <c r="RI1" s="343"/>
      <c r="RJ1" s="343"/>
      <c r="RK1" s="343"/>
      <c r="RL1" s="343"/>
      <c r="RM1" s="342"/>
      <c r="RN1" s="343"/>
      <c r="RO1" s="343"/>
      <c r="RP1" s="343"/>
      <c r="RQ1" s="343"/>
      <c r="RR1" s="343"/>
      <c r="RS1" s="343"/>
      <c r="RT1" s="343"/>
      <c r="RU1" s="343"/>
      <c r="RV1" s="343"/>
      <c r="RW1" s="343"/>
      <c r="RX1" s="343"/>
      <c r="RY1" s="343"/>
      <c r="RZ1" s="343"/>
      <c r="SA1" s="343"/>
      <c r="SB1" s="343"/>
      <c r="SC1" s="342"/>
      <c r="SD1" s="343"/>
      <c r="SE1" s="343"/>
      <c r="SF1" s="343"/>
      <c r="SG1" s="343"/>
      <c r="SH1" s="343"/>
      <c r="SI1" s="343"/>
      <c r="SJ1" s="343"/>
      <c r="SK1" s="343"/>
      <c r="SL1" s="343"/>
      <c r="SM1" s="343"/>
      <c r="SN1" s="343"/>
      <c r="SO1" s="343"/>
      <c r="SP1" s="343"/>
      <c r="SQ1" s="343"/>
      <c r="SR1" s="343"/>
      <c r="SS1" s="342"/>
      <c r="ST1" s="343"/>
      <c r="SU1" s="343"/>
      <c r="SV1" s="343"/>
      <c r="SW1" s="343"/>
      <c r="SX1" s="343"/>
      <c r="SY1" s="343"/>
      <c r="SZ1" s="343"/>
      <c r="TA1" s="343"/>
      <c r="TB1" s="343"/>
      <c r="TC1" s="343"/>
      <c r="TD1" s="343"/>
      <c r="TE1" s="343"/>
      <c r="TF1" s="343"/>
      <c r="TG1" s="343"/>
      <c r="TH1" s="343"/>
      <c r="TI1" s="342"/>
      <c r="TJ1" s="343"/>
      <c r="TK1" s="343"/>
      <c r="TL1" s="343"/>
      <c r="TM1" s="343"/>
      <c r="TN1" s="343"/>
      <c r="TO1" s="343"/>
      <c r="TP1" s="343"/>
      <c r="TQ1" s="343"/>
      <c r="TR1" s="343"/>
      <c r="TS1" s="343"/>
      <c r="TT1" s="343"/>
      <c r="TU1" s="343"/>
      <c r="TV1" s="343"/>
      <c r="TW1" s="343"/>
      <c r="TX1" s="343"/>
      <c r="TY1" s="342"/>
      <c r="TZ1" s="343"/>
      <c r="UA1" s="343"/>
      <c r="UB1" s="343"/>
      <c r="UC1" s="343"/>
      <c r="UD1" s="343"/>
      <c r="UE1" s="343"/>
      <c r="UF1" s="343"/>
      <c r="UG1" s="343"/>
      <c r="UH1" s="343"/>
      <c r="UI1" s="343"/>
      <c r="UJ1" s="343"/>
      <c r="UK1" s="343"/>
      <c r="UL1" s="343"/>
      <c r="UM1" s="343"/>
      <c r="UN1" s="343"/>
      <c r="UO1" s="342"/>
      <c r="UP1" s="343"/>
      <c r="UQ1" s="343"/>
      <c r="UR1" s="343"/>
      <c r="US1" s="343"/>
      <c r="UT1" s="343"/>
      <c r="UU1" s="343"/>
      <c r="UV1" s="343"/>
      <c r="UW1" s="343"/>
      <c r="UX1" s="343"/>
      <c r="UY1" s="343"/>
      <c r="UZ1" s="343"/>
      <c r="VA1" s="343"/>
      <c r="VB1" s="343"/>
      <c r="VC1" s="343"/>
      <c r="VD1" s="343"/>
      <c r="VE1" s="342"/>
      <c r="VF1" s="343"/>
      <c r="VG1" s="343"/>
      <c r="VH1" s="343"/>
      <c r="VI1" s="343"/>
      <c r="VJ1" s="343"/>
      <c r="VK1" s="343"/>
      <c r="VL1" s="343"/>
      <c r="VM1" s="343"/>
      <c r="VN1" s="343"/>
      <c r="VO1" s="343"/>
      <c r="VP1" s="343"/>
      <c r="VQ1" s="343"/>
      <c r="VR1" s="343"/>
      <c r="VS1" s="343"/>
      <c r="VT1" s="343"/>
      <c r="VU1" s="342"/>
      <c r="VV1" s="343"/>
      <c r="VW1" s="343"/>
      <c r="VX1" s="343"/>
      <c r="VY1" s="343"/>
      <c r="VZ1" s="343"/>
      <c r="WA1" s="343"/>
      <c r="WB1" s="343"/>
      <c r="WC1" s="343"/>
      <c r="WD1" s="343"/>
      <c r="WE1" s="343"/>
      <c r="WF1" s="343"/>
      <c r="WG1" s="343"/>
      <c r="WH1" s="343"/>
      <c r="WI1" s="343"/>
      <c r="WJ1" s="343"/>
      <c r="WK1" s="342"/>
      <c r="WL1" s="343"/>
      <c r="WM1" s="343"/>
      <c r="WN1" s="343"/>
      <c r="WO1" s="343"/>
      <c r="WP1" s="343"/>
      <c r="WQ1" s="343"/>
      <c r="WR1" s="343"/>
      <c r="WS1" s="343"/>
      <c r="WT1" s="343"/>
      <c r="WU1" s="343"/>
      <c r="WV1" s="343"/>
      <c r="WW1" s="343"/>
      <c r="WX1" s="343"/>
      <c r="WY1" s="343"/>
      <c r="WZ1" s="343"/>
      <c r="XA1" s="342"/>
      <c r="XB1" s="343"/>
      <c r="XC1" s="343"/>
      <c r="XD1" s="343"/>
      <c r="XE1" s="343"/>
      <c r="XF1" s="343"/>
      <c r="XG1" s="343"/>
      <c r="XH1" s="343"/>
      <c r="XI1" s="343"/>
      <c r="XJ1" s="343"/>
      <c r="XK1" s="343"/>
      <c r="XL1" s="343"/>
      <c r="XM1" s="343"/>
      <c r="XN1" s="343"/>
      <c r="XO1" s="343"/>
      <c r="XP1" s="343"/>
      <c r="XQ1" s="342"/>
      <c r="XR1" s="343"/>
      <c r="XS1" s="343"/>
      <c r="XT1" s="343"/>
      <c r="XU1" s="343"/>
      <c r="XV1" s="343"/>
      <c r="XW1" s="343"/>
      <c r="XX1" s="343"/>
      <c r="XY1" s="343"/>
      <c r="XZ1" s="343"/>
      <c r="YA1" s="343"/>
      <c r="YB1" s="343"/>
      <c r="YC1" s="343"/>
      <c r="YD1" s="343"/>
      <c r="YE1" s="343"/>
      <c r="YF1" s="343"/>
      <c r="YG1" s="342"/>
      <c r="YH1" s="343"/>
      <c r="YI1" s="343"/>
      <c r="YJ1" s="343"/>
      <c r="YK1" s="343"/>
      <c r="YL1" s="343"/>
      <c r="YM1" s="343"/>
      <c r="YN1" s="343"/>
      <c r="YO1" s="343"/>
      <c r="YP1" s="343"/>
      <c r="YQ1" s="343"/>
      <c r="YR1" s="343"/>
      <c r="YS1" s="343"/>
      <c r="YT1" s="343"/>
      <c r="YU1" s="343"/>
      <c r="YV1" s="343"/>
      <c r="YW1" s="342"/>
      <c r="YX1" s="343"/>
      <c r="YY1" s="343"/>
      <c r="YZ1" s="343"/>
      <c r="ZA1" s="343"/>
      <c r="ZB1" s="343"/>
      <c r="ZC1" s="343"/>
      <c r="ZD1" s="343"/>
      <c r="ZE1" s="343"/>
      <c r="ZF1" s="343"/>
      <c r="ZG1" s="343"/>
      <c r="ZH1" s="343"/>
      <c r="ZI1" s="343"/>
      <c r="ZJ1" s="343"/>
      <c r="ZK1" s="343"/>
      <c r="ZL1" s="343"/>
      <c r="ZM1" s="342"/>
      <c r="ZN1" s="343"/>
      <c r="ZO1" s="343"/>
      <c r="ZP1" s="343"/>
      <c r="ZQ1" s="343"/>
      <c r="ZR1" s="343"/>
      <c r="ZS1" s="343"/>
      <c r="ZT1" s="343"/>
      <c r="ZU1" s="343"/>
      <c r="ZV1" s="343"/>
      <c r="ZW1" s="343"/>
      <c r="ZX1" s="343"/>
      <c r="ZY1" s="343"/>
      <c r="ZZ1" s="343"/>
      <c r="AAA1" s="343"/>
      <c r="AAB1" s="343"/>
      <c r="AAC1" s="342"/>
      <c r="AAD1" s="343"/>
      <c r="AAE1" s="343"/>
      <c r="AAF1" s="343"/>
      <c r="AAG1" s="343"/>
      <c r="AAH1" s="343"/>
      <c r="AAI1" s="343"/>
      <c r="AAJ1" s="343"/>
      <c r="AAK1" s="343"/>
      <c r="AAL1" s="343"/>
      <c r="AAM1" s="343"/>
      <c r="AAN1" s="343"/>
      <c r="AAO1" s="343"/>
      <c r="AAP1" s="343"/>
      <c r="AAQ1" s="343"/>
      <c r="AAR1" s="343"/>
      <c r="AAS1" s="342"/>
      <c r="AAT1" s="343"/>
      <c r="AAU1" s="343"/>
      <c r="AAV1" s="343"/>
      <c r="AAW1" s="343"/>
      <c r="AAX1" s="343"/>
      <c r="AAY1" s="343"/>
      <c r="AAZ1" s="343"/>
      <c r="ABA1" s="343"/>
      <c r="ABB1" s="343"/>
      <c r="ABC1" s="343"/>
      <c r="ABD1" s="343"/>
      <c r="ABE1" s="343"/>
      <c r="ABF1" s="343"/>
      <c r="ABG1" s="343"/>
      <c r="ABH1" s="343"/>
      <c r="ABI1" s="342"/>
      <c r="ABJ1" s="343"/>
      <c r="ABK1" s="343"/>
      <c r="ABL1" s="343"/>
      <c r="ABM1" s="343"/>
      <c r="ABN1" s="343"/>
      <c r="ABO1" s="343"/>
      <c r="ABP1" s="343"/>
      <c r="ABQ1" s="343"/>
      <c r="ABR1" s="343"/>
      <c r="ABS1" s="343"/>
      <c r="ABT1" s="343"/>
      <c r="ABU1" s="343"/>
      <c r="ABV1" s="343"/>
      <c r="ABW1" s="343"/>
      <c r="ABX1" s="343"/>
      <c r="ABY1" s="342"/>
      <c r="ABZ1" s="343"/>
      <c r="ACA1" s="343"/>
      <c r="ACB1" s="343"/>
      <c r="ACC1" s="343"/>
      <c r="ACD1" s="343"/>
      <c r="ACE1" s="343"/>
      <c r="ACF1" s="343"/>
      <c r="ACG1" s="343"/>
      <c r="ACH1" s="343"/>
      <c r="ACI1" s="343"/>
      <c r="ACJ1" s="343"/>
      <c r="ACK1" s="343"/>
      <c r="ACL1" s="343"/>
      <c r="ACM1" s="343"/>
      <c r="ACN1" s="343"/>
      <c r="ACO1" s="342"/>
      <c r="ACP1" s="343"/>
      <c r="ACQ1" s="343"/>
      <c r="ACR1" s="343"/>
      <c r="ACS1" s="343"/>
      <c r="ACT1" s="343"/>
      <c r="ACU1" s="343"/>
      <c r="ACV1" s="343"/>
      <c r="ACW1" s="343"/>
      <c r="ACX1" s="343"/>
      <c r="ACY1" s="343"/>
      <c r="ACZ1" s="343"/>
      <c r="ADA1" s="343"/>
      <c r="ADB1" s="343"/>
      <c r="ADC1" s="343"/>
      <c r="ADD1" s="343"/>
      <c r="ADE1" s="342"/>
      <c r="ADF1" s="343"/>
      <c r="ADG1" s="343"/>
      <c r="ADH1" s="343"/>
      <c r="ADI1" s="343"/>
      <c r="ADJ1" s="343"/>
      <c r="ADK1" s="343"/>
      <c r="ADL1" s="343"/>
      <c r="ADM1" s="343"/>
      <c r="ADN1" s="343"/>
      <c r="ADO1" s="343"/>
      <c r="ADP1" s="343"/>
      <c r="ADQ1" s="343"/>
      <c r="ADR1" s="343"/>
      <c r="ADS1" s="343"/>
      <c r="ADT1" s="343"/>
      <c r="ADU1" s="342"/>
      <c r="ADV1" s="343"/>
      <c r="ADW1" s="343"/>
      <c r="ADX1" s="343"/>
      <c r="ADY1" s="343"/>
      <c r="ADZ1" s="343"/>
      <c r="AEA1" s="343"/>
      <c r="AEB1" s="343"/>
      <c r="AEC1" s="343"/>
      <c r="AED1" s="343"/>
      <c r="AEE1" s="343"/>
      <c r="AEF1" s="343"/>
      <c r="AEG1" s="343"/>
      <c r="AEH1" s="343"/>
      <c r="AEI1" s="343"/>
      <c r="AEJ1" s="343"/>
      <c r="AEK1" s="342"/>
      <c r="AEL1" s="343"/>
      <c r="AEM1" s="343"/>
      <c r="AEN1" s="343"/>
      <c r="AEO1" s="343"/>
      <c r="AEP1" s="343"/>
      <c r="AEQ1" s="343"/>
      <c r="AER1" s="343"/>
      <c r="AES1" s="343"/>
      <c r="AET1" s="343"/>
      <c r="AEU1" s="343"/>
      <c r="AEV1" s="343"/>
      <c r="AEW1" s="343"/>
      <c r="AEX1" s="343"/>
      <c r="AEY1" s="343"/>
      <c r="AEZ1" s="343"/>
      <c r="AFA1" s="342"/>
      <c r="AFB1" s="343"/>
      <c r="AFC1" s="343"/>
      <c r="AFD1" s="343"/>
      <c r="AFE1" s="343"/>
      <c r="AFF1" s="343"/>
      <c r="AFG1" s="343"/>
      <c r="AFH1" s="343"/>
      <c r="AFI1" s="343"/>
      <c r="AFJ1" s="343"/>
      <c r="AFK1" s="343"/>
      <c r="AFL1" s="343"/>
      <c r="AFM1" s="343"/>
      <c r="AFN1" s="343"/>
      <c r="AFO1" s="343"/>
      <c r="AFP1" s="343"/>
      <c r="AFQ1" s="342"/>
      <c r="AFR1" s="343"/>
      <c r="AFS1" s="343"/>
      <c r="AFT1" s="343"/>
      <c r="AFU1" s="343"/>
      <c r="AFV1" s="343"/>
      <c r="AFW1" s="343"/>
      <c r="AFX1" s="343"/>
      <c r="AFY1" s="343"/>
      <c r="AFZ1" s="343"/>
      <c r="AGA1" s="343"/>
      <c r="AGB1" s="343"/>
      <c r="AGC1" s="343"/>
      <c r="AGD1" s="343"/>
      <c r="AGE1" s="343"/>
      <c r="AGF1" s="343"/>
      <c r="AGG1" s="342"/>
      <c r="AGH1" s="343"/>
      <c r="AGI1" s="343"/>
      <c r="AGJ1" s="343"/>
      <c r="AGK1" s="343"/>
      <c r="AGL1" s="343"/>
      <c r="AGM1" s="343"/>
      <c r="AGN1" s="343"/>
      <c r="AGO1" s="343"/>
      <c r="AGP1" s="343"/>
      <c r="AGQ1" s="343"/>
      <c r="AGR1" s="343"/>
      <c r="AGS1" s="343"/>
      <c r="AGT1" s="343"/>
      <c r="AGU1" s="343"/>
      <c r="AGV1" s="343"/>
      <c r="AGW1" s="342"/>
      <c r="AGX1" s="343"/>
      <c r="AGY1" s="343"/>
      <c r="AGZ1" s="343"/>
      <c r="AHA1" s="343"/>
      <c r="AHB1" s="343"/>
      <c r="AHC1" s="343"/>
      <c r="AHD1" s="343"/>
      <c r="AHE1" s="343"/>
      <c r="AHF1" s="343"/>
      <c r="AHG1" s="343"/>
      <c r="AHH1" s="343"/>
      <c r="AHI1" s="343"/>
      <c r="AHJ1" s="343"/>
      <c r="AHK1" s="343"/>
      <c r="AHL1" s="343"/>
      <c r="AHM1" s="342"/>
      <c r="AHN1" s="343"/>
      <c r="AHO1" s="343"/>
      <c r="AHP1" s="343"/>
      <c r="AHQ1" s="343"/>
      <c r="AHR1" s="343"/>
      <c r="AHS1" s="343"/>
      <c r="AHT1" s="343"/>
      <c r="AHU1" s="343"/>
      <c r="AHV1" s="343"/>
      <c r="AHW1" s="343"/>
      <c r="AHX1" s="343"/>
      <c r="AHY1" s="343"/>
      <c r="AHZ1" s="343"/>
      <c r="AIA1" s="343"/>
      <c r="AIB1" s="343"/>
      <c r="AIC1" s="342"/>
      <c r="AID1" s="343"/>
      <c r="AIE1" s="343"/>
      <c r="AIF1" s="343"/>
      <c r="AIG1" s="343"/>
      <c r="AIH1" s="343"/>
      <c r="AII1" s="343"/>
      <c r="AIJ1" s="343"/>
      <c r="AIK1" s="343"/>
      <c r="AIL1" s="343"/>
      <c r="AIM1" s="343"/>
      <c r="AIN1" s="343"/>
      <c r="AIO1" s="343"/>
      <c r="AIP1" s="343"/>
      <c r="AIQ1" s="343"/>
      <c r="AIR1" s="343"/>
      <c r="AIS1" s="342"/>
      <c r="AIT1" s="343"/>
      <c r="AIU1" s="343"/>
      <c r="AIV1" s="343"/>
      <c r="AIW1" s="343"/>
      <c r="AIX1" s="343"/>
      <c r="AIY1" s="343"/>
      <c r="AIZ1" s="343"/>
      <c r="AJA1" s="343"/>
      <c r="AJB1" s="343"/>
      <c r="AJC1" s="343"/>
      <c r="AJD1" s="343"/>
      <c r="AJE1" s="343"/>
      <c r="AJF1" s="343"/>
      <c r="AJG1" s="343"/>
      <c r="AJH1" s="343"/>
      <c r="AJI1" s="342"/>
      <c r="AJJ1" s="343"/>
      <c r="AJK1" s="343"/>
      <c r="AJL1" s="343"/>
      <c r="AJM1" s="343"/>
      <c r="AJN1" s="343"/>
      <c r="AJO1" s="343"/>
      <c r="AJP1" s="343"/>
      <c r="AJQ1" s="343"/>
      <c r="AJR1" s="343"/>
      <c r="AJS1" s="343"/>
      <c r="AJT1" s="343"/>
      <c r="AJU1" s="343"/>
      <c r="AJV1" s="343"/>
      <c r="AJW1" s="343"/>
      <c r="AJX1" s="343"/>
      <c r="AJY1" s="342"/>
      <c r="AJZ1" s="343"/>
      <c r="AKA1" s="343"/>
      <c r="AKB1" s="343"/>
      <c r="AKC1" s="343"/>
      <c r="AKD1" s="343"/>
      <c r="AKE1" s="343"/>
      <c r="AKF1" s="343"/>
      <c r="AKG1" s="343"/>
      <c r="AKH1" s="343"/>
      <c r="AKI1" s="343"/>
      <c r="AKJ1" s="343"/>
      <c r="AKK1" s="343"/>
      <c r="AKL1" s="343"/>
      <c r="AKM1" s="343"/>
      <c r="AKN1" s="343"/>
      <c r="AKO1" s="342"/>
      <c r="AKP1" s="343"/>
      <c r="AKQ1" s="343"/>
      <c r="AKR1" s="343"/>
      <c r="AKS1" s="343"/>
      <c r="AKT1" s="343"/>
      <c r="AKU1" s="343"/>
      <c r="AKV1" s="343"/>
      <c r="AKW1" s="343"/>
      <c r="AKX1" s="343"/>
      <c r="AKY1" s="343"/>
      <c r="AKZ1" s="343"/>
      <c r="ALA1" s="343"/>
      <c r="ALB1" s="343"/>
      <c r="ALC1" s="343"/>
      <c r="ALD1" s="343"/>
      <c r="ALE1" s="342"/>
      <c r="ALF1" s="343"/>
      <c r="ALG1" s="343"/>
      <c r="ALH1" s="343"/>
      <c r="ALI1" s="343"/>
      <c r="ALJ1" s="343"/>
      <c r="ALK1" s="343"/>
      <c r="ALL1" s="343"/>
      <c r="ALM1" s="343"/>
      <c r="ALN1" s="343"/>
      <c r="ALO1" s="343"/>
      <c r="ALP1" s="343"/>
      <c r="ALQ1" s="343"/>
      <c r="ALR1" s="343"/>
      <c r="ALS1" s="343"/>
      <c r="ALT1" s="343"/>
      <c r="ALU1" s="342"/>
      <c r="ALV1" s="343"/>
      <c r="ALW1" s="343"/>
      <c r="ALX1" s="343"/>
      <c r="ALY1" s="343"/>
      <c r="ALZ1" s="343"/>
      <c r="AMA1" s="343"/>
      <c r="AMB1" s="343"/>
      <c r="AMC1" s="343"/>
      <c r="AMD1" s="343"/>
      <c r="AME1" s="343"/>
      <c r="AMF1" s="343"/>
      <c r="AMG1" s="343"/>
      <c r="AMH1" s="343"/>
      <c r="AMI1" s="343"/>
      <c r="AMJ1" s="343"/>
      <c r="AMK1" s="342"/>
      <c r="AML1" s="343"/>
      <c r="AMM1" s="343"/>
      <c r="AMN1" s="343"/>
      <c r="AMO1" s="343"/>
      <c r="AMP1" s="343"/>
      <c r="AMQ1" s="343"/>
      <c r="AMR1" s="343"/>
      <c r="AMS1" s="343"/>
      <c r="AMT1" s="343"/>
      <c r="AMU1" s="343"/>
      <c r="AMV1" s="343"/>
      <c r="AMW1" s="343"/>
      <c r="AMX1" s="343"/>
      <c r="AMY1" s="343"/>
      <c r="AMZ1" s="343"/>
      <c r="ANA1" s="342"/>
      <c r="ANB1" s="343"/>
      <c r="ANC1" s="343"/>
      <c r="AND1" s="343"/>
      <c r="ANE1" s="343"/>
      <c r="ANF1" s="343"/>
      <c r="ANG1" s="343"/>
      <c r="ANH1" s="343"/>
      <c r="ANI1" s="343"/>
      <c r="ANJ1" s="343"/>
      <c r="ANK1" s="343"/>
      <c r="ANL1" s="343"/>
      <c r="ANM1" s="343"/>
      <c r="ANN1" s="343"/>
      <c r="ANO1" s="343"/>
      <c r="ANP1" s="343"/>
      <c r="ANQ1" s="342"/>
      <c r="ANR1" s="343"/>
      <c r="ANS1" s="343"/>
      <c r="ANT1" s="343"/>
      <c r="ANU1" s="343"/>
      <c r="ANV1" s="343"/>
      <c r="ANW1" s="343"/>
      <c r="ANX1" s="343"/>
      <c r="ANY1" s="343"/>
      <c r="ANZ1" s="343"/>
      <c r="AOA1" s="343"/>
      <c r="AOB1" s="343"/>
      <c r="AOC1" s="343"/>
      <c r="AOD1" s="343"/>
      <c r="AOE1" s="343"/>
      <c r="AOF1" s="343"/>
      <c r="AOG1" s="342"/>
      <c r="AOH1" s="343"/>
      <c r="AOI1" s="343"/>
      <c r="AOJ1" s="343"/>
      <c r="AOK1" s="343"/>
      <c r="AOL1" s="343"/>
      <c r="AOM1" s="343"/>
      <c r="AON1" s="343"/>
      <c r="AOO1" s="343"/>
      <c r="AOP1" s="343"/>
      <c r="AOQ1" s="343"/>
      <c r="AOR1" s="343"/>
      <c r="AOS1" s="343"/>
      <c r="AOT1" s="343"/>
      <c r="AOU1" s="343"/>
      <c r="AOV1" s="343"/>
      <c r="AOW1" s="342"/>
      <c r="AOX1" s="343"/>
      <c r="AOY1" s="343"/>
      <c r="AOZ1" s="343"/>
      <c r="APA1" s="343"/>
      <c r="APB1" s="343"/>
      <c r="APC1" s="343"/>
      <c r="APD1" s="343"/>
      <c r="APE1" s="343"/>
      <c r="APF1" s="343"/>
      <c r="APG1" s="343"/>
      <c r="APH1" s="343"/>
      <c r="API1" s="343"/>
      <c r="APJ1" s="343"/>
      <c r="APK1" s="343"/>
      <c r="APL1" s="343"/>
      <c r="APM1" s="342"/>
      <c r="APN1" s="343"/>
      <c r="APO1" s="343"/>
      <c r="APP1" s="343"/>
      <c r="APQ1" s="343"/>
      <c r="APR1" s="343"/>
      <c r="APS1" s="343"/>
      <c r="APT1" s="343"/>
      <c r="APU1" s="343"/>
      <c r="APV1" s="343"/>
      <c r="APW1" s="343"/>
      <c r="APX1" s="343"/>
      <c r="APY1" s="343"/>
      <c r="APZ1" s="343"/>
      <c r="AQA1" s="343"/>
      <c r="AQB1" s="343"/>
      <c r="AQC1" s="342"/>
      <c r="AQD1" s="343"/>
      <c r="AQE1" s="343"/>
      <c r="AQF1" s="343"/>
      <c r="AQG1" s="343"/>
      <c r="AQH1" s="343"/>
      <c r="AQI1" s="343"/>
      <c r="AQJ1" s="343"/>
      <c r="AQK1" s="343"/>
      <c r="AQL1" s="343"/>
      <c r="AQM1" s="343"/>
      <c r="AQN1" s="343"/>
      <c r="AQO1" s="343"/>
      <c r="AQP1" s="343"/>
      <c r="AQQ1" s="343"/>
      <c r="AQR1" s="343"/>
      <c r="AQS1" s="342"/>
      <c r="AQT1" s="343"/>
      <c r="AQU1" s="343"/>
      <c r="AQV1" s="343"/>
      <c r="AQW1" s="343"/>
      <c r="AQX1" s="343"/>
      <c r="AQY1" s="343"/>
      <c r="AQZ1" s="343"/>
      <c r="ARA1" s="343"/>
      <c r="ARB1" s="343"/>
      <c r="ARC1" s="343"/>
      <c r="ARD1" s="343"/>
      <c r="ARE1" s="343"/>
      <c r="ARF1" s="343"/>
      <c r="ARG1" s="343"/>
      <c r="ARH1" s="343"/>
      <c r="ARI1" s="342"/>
      <c r="ARJ1" s="343"/>
      <c r="ARK1" s="343"/>
      <c r="ARL1" s="343"/>
      <c r="ARM1" s="343"/>
      <c r="ARN1" s="343"/>
      <c r="ARO1" s="343"/>
      <c r="ARP1" s="343"/>
      <c r="ARQ1" s="343"/>
      <c r="ARR1" s="343"/>
      <c r="ARS1" s="343"/>
      <c r="ART1" s="343"/>
      <c r="ARU1" s="343"/>
      <c r="ARV1" s="343"/>
      <c r="ARW1" s="343"/>
      <c r="ARX1" s="343"/>
      <c r="ARY1" s="342"/>
      <c r="ARZ1" s="343"/>
      <c r="ASA1" s="343"/>
      <c r="ASB1" s="343"/>
      <c r="ASC1" s="343"/>
      <c r="ASD1" s="343"/>
      <c r="ASE1" s="343"/>
      <c r="ASF1" s="343"/>
      <c r="ASG1" s="343"/>
      <c r="ASH1" s="343"/>
      <c r="ASI1" s="343"/>
      <c r="ASJ1" s="343"/>
      <c r="ASK1" s="343"/>
      <c r="ASL1" s="343"/>
      <c r="ASM1" s="343"/>
      <c r="ASN1" s="343"/>
      <c r="ASO1" s="342"/>
      <c r="ASP1" s="343"/>
      <c r="ASQ1" s="343"/>
      <c r="ASR1" s="343"/>
      <c r="ASS1" s="343"/>
      <c r="AST1" s="343"/>
      <c r="ASU1" s="343"/>
      <c r="ASV1" s="343"/>
      <c r="ASW1" s="343"/>
      <c r="ASX1" s="343"/>
      <c r="ASY1" s="343"/>
      <c r="ASZ1" s="343"/>
      <c r="ATA1" s="343"/>
      <c r="ATB1" s="343"/>
      <c r="ATC1" s="343"/>
      <c r="ATD1" s="343"/>
      <c r="ATE1" s="342"/>
      <c r="ATF1" s="343"/>
      <c r="ATG1" s="343"/>
      <c r="ATH1" s="343"/>
      <c r="ATI1" s="343"/>
      <c r="ATJ1" s="343"/>
      <c r="ATK1" s="343"/>
      <c r="ATL1" s="343"/>
      <c r="ATM1" s="343"/>
      <c r="ATN1" s="343"/>
      <c r="ATO1" s="343"/>
      <c r="ATP1" s="343"/>
      <c r="ATQ1" s="343"/>
      <c r="ATR1" s="343"/>
      <c r="ATS1" s="343"/>
      <c r="ATT1" s="343"/>
      <c r="ATU1" s="342"/>
      <c r="ATV1" s="343"/>
      <c r="ATW1" s="343"/>
      <c r="ATX1" s="343"/>
      <c r="ATY1" s="343"/>
      <c r="ATZ1" s="343"/>
      <c r="AUA1" s="343"/>
      <c r="AUB1" s="343"/>
      <c r="AUC1" s="343"/>
      <c r="AUD1" s="343"/>
      <c r="AUE1" s="343"/>
      <c r="AUF1" s="343"/>
      <c r="AUG1" s="343"/>
      <c r="AUH1" s="343"/>
      <c r="AUI1" s="343"/>
      <c r="AUJ1" s="343"/>
      <c r="AUK1" s="342"/>
      <c r="AUL1" s="343"/>
      <c r="AUM1" s="343"/>
      <c r="AUN1" s="343"/>
      <c r="AUO1" s="343"/>
      <c r="AUP1" s="343"/>
      <c r="AUQ1" s="343"/>
      <c r="AUR1" s="343"/>
      <c r="AUS1" s="343"/>
      <c r="AUT1" s="343"/>
      <c r="AUU1" s="343"/>
      <c r="AUV1" s="343"/>
      <c r="AUW1" s="343"/>
      <c r="AUX1" s="343"/>
      <c r="AUY1" s="343"/>
      <c r="AUZ1" s="343"/>
      <c r="AVA1" s="342"/>
      <c r="AVB1" s="343"/>
      <c r="AVC1" s="343"/>
      <c r="AVD1" s="343"/>
      <c r="AVE1" s="343"/>
      <c r="AVF1" s="343"/>
      <c r="AVG1" s="343"/>
      <c r="AVH1" s="343"/>
      <c r="AVI1" s="343"/>
      <c r="AVJ1" s="343"/>
      <c r="AVK1" s="343"/>
      <c r="AVL1" s="343"/>
      <c r="AVM1" s="343"/>
      <c r="AVN1" s="343"/>
      <c r="AVO1" s="343"/>
      <c r="AVP1" s="343"/>
      <c r="AVQ1" s="342"/>
      <c r="AVR1" s="343"/>
      <c r="AVS1" s="343"/>
      <c r="AVT1" s="343"/>
      <c r="AVU1" s="343"/>
      <c r="AVV1" s="343"/>
      <c r="AVW1" s="343"/>
      <c r="AVX1" s="343"/>
      <c r="AVY1" s="343"/>
      <c r="AVZ1" s="343"/>
      <c r="AWA1" s="343"/>
      <c r="AWB1" s="343"/>
      <c r="AWC1" s="343"/>
      <c r="AWD1" s="343"/>
      <c r="AWE1" s="343"/>
      <c r="AWF1" s="343"/>
      <c r="AWG1" s="342"/>
      <c r="AWH1" s="343"/>
      <c r="AWI1" s="343"/>
      <c r="AWJ1" s="343"/>
      <c r="AWK1" s="343"/>
      <c r="AWL1" s="343"/>
      <c r="AWM1" s="343"/>
      <c r="AWN1" s="343"/>
      <c r="AWO1" s="343"/>
      <c r="AWP1" s="343"/>
      <c r="AWQ1" s="343"/>
      <c r="AWR1" s="343"/>
      <c r="AWS1" s="343"/>
      <c r="AWT1" s="343"/>
      <c r="AWU1" s="343"/>
      <c r="AWV1" s="343"/>
      <c r="AWW1" s="342"/>
      <c r="AWX1" s="343"/>
      <c r="AWY1" s="343"/>
      <c r="AWZ1" s="343"/>
      <c r="AXA1" s="343"/>
      <c r="AXB1" s="343"/>
      <c r="AXC1" s="343"/>
      <c r="AXD1" s="343"/>
      <c r="AXE1" s="343"/>
      <c r="AXF1" s="343"/>
      <c r="AXG1" s="343"/>
      <c r="AXH1" s="343"/>
      <c r="AXI1" s="343"/>
      <c r="AXJ1" s="343"/>
      <c r="AXK1" s="343"/>
      <c r="AXL1" s="343"/>
      <c r="AXM1" s="342"/>
      <c r="AXN1" s="343"/>
      <c r="AXO1" s="343"/>
      <c r="AXP1" s="343"/>
      <c r="AXQ1" s="343"/>
      <c r="AXR1" s="343"/>
      <c r="AXS1" s="343"/>
      <c r="AXT1" s="343"/>
      <c r="AXU1" s="343"/>
      <c r="AXV1" s="343"/>
      <c r="AXW1" s="343"/>
      <c r="AXX1" s="343"/>
      <c r="AXY1" s="343"/>
      <c r="AXZ1" s="343"/>
      <c r="AYA1" s="343"/>
      <c r="AYB1" s="343"/>
      <c r="AYC1" s="342"/>
      <c r="AYD1" s="343"/>
      <c r="AYE1" s="343"/>
      <c r="AYF1" s="343"/>
      <c r="AYG1" s="343"/>
      <c r="AYH1" s="343"/>
      <c r="AYI1" s="343"/>
      <c r="AYJ1" s="343"/>
      <c r="AYK1" s="343"/>
      <c r="AYL1" s="343"/>
      <c r="AYM1" s="343"/>
      <c r="AYN1" s="343"/>
      <c r="AYO1" s="343"/>
      <c r="AYP1" s="343"/>
      <c r="AYQ1" s="343"/>
      <c r="AYR1" s="343"/>
      <c r="AYS1" s="342"/>
      <c r="AYT1" s="343"/>
      <c r="AYU1" s="343"/>
      <c r="AYV1" s="343"/>
      <c r="AYW1" s="343"/>
      <c r="AYX1" s="343"/>
      <c r="AYY1" s="343"/>
      <c r="AYZ1" s="343"/>
      <c r="AZA1" s="343"/>
      <c r="AZB1" s="343"/>
      <c r="AZC1" s="343"/>
      <c r="AZD1" s="343"/>
      <c r="AZE1" s="343"/>
      <c r="AZF1" s="343"/>
      <c r="AZG1" s="343"/>
      <c r="AZH1" s="343"/>
      <c r="AZI1" s="342"/>
      <c r="AZJ1" s="343"/>
      <c r="AZK1" s="343"/>
      <c r="AZL1" s="343"/>
      <c r="AZM1" s="343"/>
      <c r="AZN1" s="343"/>
      <c r="AZO1" s="343"/>
      <c r="AZP1" s="343"/>
      <c r="AZQ1" s="343"/>
      <c r="AZR1" s="343"/>
      <c r="AZS1" s="343"/>
      <c r="AZT1" s="343"/>
      <c r="AZU1" s="343"/>
      <c r="AZV1" s="343"/>
      <c r="AZW1" s="343"/>
      <c r="AZX1" s="343"/>
      <c r="AZY1" s="342"/>
      <c r="AZZ1" s="343"/>
      <c r="BAA1" s="343"/>
      <c r="BAB1" s="343"/>
      <c r="BAC1" s="343"/>
      <c r="BAD1" s="343"/>
      <c r="BAE1" s="343"/>
      <c r="BAF1" s="343"/>
      <c r="BAG1" s="343"/>
      <c r="BAH1" s="343"/>
      <c r="BAI1" s="343"/>
      <c r="BAJ1" s="343"/>
      <c r="BAK1" s="343"/>
      <c r="BAL1" s="343"/>
      <c r="BAM1" s="343"/>
      <c r="BAN1" s="343"/>
      <c r="BAO1" s="342"/>
      <c r="BAP1" s="343"/>
      <c r="BAQ1" s="343"/>
      <c r="BAR1" s="343"/>
      <c r="BAS1" s="343"/>
      <c r="BAT1" s="343"/>
      <c r="BAU1" s="343"/>
      <c r="BAV1" s="343"/>
      <c r="BAW1" s="343"/>
      <c r="BAX1" s="343"/>
      <c r="BAY1" s="343"/>
      <c r="BAZ1" s="343"/>
      <c r="BBA1" s="343"/>
      <c r="BBB1" s="343"/>
      <c r="BBC1" s="343"/>
      <c r="BBD1" s="343"/>
      <c r="BBE1" s="342"/>
      <c r="BBF1" s="343"/>
      <c r="BBG1" s="343"/>
      <c r="BBH1" s="343"/>
      <c r="BBI1" s="343"/>
      <c r="BBJ1" s="343"/>
      <c r="BBK1" s="343"/>
      <c r="BBL1" s="343"/>
      <c r="BBM1" s="343"/>
      <c r="BBN1" s="343"/>
      <c r="BBO1" s="343"/>
      <c r="BBP1" s="343"/>
      <c r="BBQ1" s="343"/>
      <c r="BBR1" s="343"/>
      <c r="BBS1" s="343"/>
      <c r="BBT1" s="343"/>
      <c r="BBU1" s="342"/>
      <c r="BBV1" s="343"/>
      <c r="BBW1" s="343"/>
      <c r="BBX1" s="343"/>
      <c r="BBY1" s="343"/>
      <c r="BBZ1" s="343"/>
      <c r="BCA1" s="343"/>
      <c r="BCB1" s="343"/>
      <c r="BCC1" s="343"/>
      <c r="BCD1" s="343"/>
      <c r="BCE1" s="343"/>
      <c r="BCF1" s="343"/>
      <c r="BCG1" s="343"/>
      <c r="BCH1" s="343"/>
      <c r="BCI1" s="343"/>
      <c r="BCJ1" s="343"/>
      <c r="BCK1" s="342"/>
      <c r="BCL1" s="343"/>
      <c r="BCM1" s="343"/>
      <c r="BCN1" s="343"/>
      <c r="BCO1" s="343"/>
      <c r="BCP1" s="343"/>
      <c r="BCQ1" s="343"/>
      <c r="BCR1" s="343"/>
      <c r="BCS1" s="343"/>
      <c r="BCT1" s="343"/>
      <c r="BCU1" s="343"/>
      <c r="BCV1" s="343"/>
      <c r="BCW1" s="343"/>
      <c r="BCX1" s="343"/>
      <c r="BCY1" s="343"/>
      <c r="BCZ1" s="343"/>
      <c r="BDA1" s="342"/>
      <c r="BDB1" s="343"/>
      <c r="BDC1" s="343"/>
      <c r="BDD1" s="343"/>
      <c r="BDE1" s="343"/>
      <c r="BDF1" s="343"/>
      <c r="BDG1" s="343"/>
      <c r="BDH1" s="343"/>
      <c r="BDI1" s="343"/>
      <c r="BDJ1" s="343"/>
      <c r="BDK1" s="343"/>
      <c r="BDL1" s="343"/>
      <c r="BDM1" s="343"/>
      <c r="BDN1" s="343"/>
      <c r="BDO1" s="343"/>
      <c r="BDP1" s="343"/>
      <c r="BDQ1" s="342"/>
      <c r="BDR1" s="343"/>
      <c r="BDS1" s="343"/>
      <c r="BDT1" s="343"/>
      <c r="BDU1" s="343"/>
      <c r="BDV1" s="343"/>
      <c r="BDW1" s="343"/>
      <c r="BDX1" s="343"/>
      <c r="BDY1" s="343"/>
      <c r="BDZ1" s="343"/>
      <c r="BEA1" s="343"/>
      <c r="BEB1" s="343"/>
      <c r="BEC1" s="343"/>
      <c r="BED1" s="343"/>
      <c r="BEE1" s="343"/>
      <c r="BEF1" s="343"/>
      <c r="BEG1" s="342"/>
      <c r="BEH1" s="343"/>
      <c r="BEI1" s="343"/>
      <c r="BEJ1" s="343"/>
      <c r="BEK1" s="343"/>
      <c r="BEL1" s="343"/>
      <c r="BEM1" s="343"/>
      <c r="BEN1" s="343"/>
      <c r="BEO1" s="343"/>
      <c r="BEP1" s="343"/>
      <c r="BEQ1" s="343"/>
      <c r="BER1" s="343"/>
      <c r="BES1" s="343"/>
      <c r="BET1" s="343"/>
      <c r="BEU1" s="343"/>
      <c r="BEV1" s="343"/>
      <c r="BEW1" s="342"/>
      <c r="BEX1" s="343"/>
      <c r="BEY1" s="343"/>
      <c r="BEZ1" s="343"/>
      <c r="BFA1" s="343"/>
      <c r="BFB1" s="343"/>
      <c r="BFC1" s="343"/>
      <c r="BFD1" s="343"/>
      <c r="BFE1" s="343"/>
      <c r="BFF1" s="343"/>
      <c r="BFG1" s="343"/>
      <c r="BFH1" s="343"/>
      <c r="BFI1" s="343"/>
      <c r="BFJ1" s="343"/>
      <c r="BFK1" s="343"/>
      <c r="BFL1" s="343"/>
      <c r="BFM1" s="342"/>
      <c r="BFN1" s="343"/>
      <c r="BFO1" s="343"/>
      <c r="BFP1" s="343"/>
      <c r="BFQ1" s="343"/>
      <c r="BFR1" s="343"/>
      <c r="BFS1" s="343"/>
      <c r="BFT1" s="343"/>
      <c r="BFU1" s="343"/>
      <c r="BFV1" s="343"/>
      <c r="BFW1" s="343"/>
      <c r="BFX1" s="343"/>
      <c r="BFY1" s="343"/>
      <c r="BFZ1" s="343"/>
      <c r="BGA1" s="343"/>
      <c r="BGB1" s="343"/>
      <c r="BGC1" s="342"/>
      <c r="BGD1" s="343"/>
      <c r="BGE1" s="343"/>
      <c r="BGF1" s="343"/>
      <c r="BGG1" s="343"/>
      <c r="BGH1" s="343"/>
      <c r="BGI1" s="343"/>
      <c r="BGJ1" s="343"/>
      <c r="BGK1" s="343"/>
      <c r="BGL1" s="343"/>
      <c r="BGM1" s="343"/>
      <c r="BGN1" s="343"/>
      <c r="BGO1" s="343"/>
      <c r="BGP1" s="343"/>
      <c r="BGQ1" s="343"/>
      <c r="BGR1" s="343"/>
      <c r="BGS1" s="342"/>
      <c r="BGT1" s="343"/>
      <c r="BGU1" s="343"/>
      <c r="BGV1" s="343"/>
      <c r="BGW1" s="343"/>
      <c r="BGX1" s="343"/>
      <c r="BGY1" s="343"/>
      <c r="BGZ1" s="343"/>
      <c r="BHA1" s="343"/>
      <c r="BHB1" s="343"/>
      <c r="BHC1" s="343"/>
      <c r="BHD1" s="343"/>
      <c r="BHE1" s="343"/>
      <c r="BHF1" s="343"/>
      <c r="BHG1" s="343"/>
      <c r="BHH1" s="343"/>
      <c r="BHI1" s="342"/>
      <c r="BHJ1" s="343"/>
      <c r="BHK1" s="343"/>
      <c r="BHL1" s="343"/>
      <c r="BHM1" s="343"/>
      <c r="BHN1" s="343"/>
      <c r="BHO1" s="343"/>
      <c r="BHP1" s="343"/>
      <c r="BHQ1" s="343"/>
      <c r="BHR1" s="343"/>
      <c r="BHS1" s="343"/>
      <c r="BHT1" s="343"/>
      <c r="BHU1" s="343"/>
      <c r="BHV1" s="343"/>
      <c r="BHW1" s="343"/>
      <c r="BHX1" s="343"/>
      <c r="BHY1" s="342"/>
      <c r="BHZ1" s="343"/>
      <c r="BIA1" s="343"/>
      <c r="BIB1" s="343"/>
      <c r="BIC1" s="343"/>
      <c r="BID1" s="343"/>
      <c r="BIE1" s="343"/>
      <c r="BIF1" s="343"/>
      <c r="BIG1" s="343"/>
      <c r="BIH1" s="343"/>
      <c r="BII1" s="343"/>
      <c r="BIJ1" s="343"/>
      <c r="BIK1" s="343"/>
      <c r="BIL1" s="343"/>
      <c r="BIM1" s="343"/>
      <c r="BIN1" s="343"/>
      <c r="BIO1" s="342"/>
      <c r="BIP1" s="343"/>
      <c r="BIQ1" s="343"/>
      <c r="BIR1" s="343"/>
      <c r="BIS1" s="343"/>
      <c r="BIT1" s="343"/>
      <c r="BIU1" s="343"/>
      <c r="BIV1" s="343"/>
      <c r="BIW1" s="343"/>
      <c r="BIX1" s="343"/>
      <c r="BIY1" s="343"/>
      <c r="BIZ1" s="343"/>
      <c r="BJA1" s="343"/>
      <c r="BJB1" s="343"/>
      <c r="BJC1" s="343"/>
      <c r="BJD1" s="343"/>
      <c r="BJE1" s="342"/>
      <c r="BJF1" s="343"/>
      <c r="BJG1" s="343"/>
      <c r="BJH1" s="343"/>
      <c r="BJI1" s="343"/>
      <c r="BJJ1" s="343"/>
      <c r="BJK1" s="343"/>
      <c r="BJL1" s="343"/>
      <c r="BJM1" s="343"/>
      <c r="BJN1" s="343"/>
      <c r="BJO1" s="343"/>
      <c r="BJP1" s="343"/>
      <c r="BJQ1" s="343"/>
      <c r="BJR1" s="343"/>
      <c r="BJS1" s="343"/>
      <c r="BJT1" s="343"/>
      <c r="BJU1" s="342"/>
      <c r="BJV1" s="343"/>
      <c r="BJW1" s="343"/>
      <c r="BJX1" s="343"/>
      <c r="BJY1" s="343"/>
      <c r="BJZ1" s="343"/>
      <c r="BKA1" s="343"/>
      <c r="BKB1" s="343"/>
      <c r="BKC1" s="343"/>
      <c r="BKD1" s="343"/>
      <c r="BKE1" s="343"/>
      <c r="BKF1" s="343"/>
      <c r="BKG1" s="343"/>
      <c r="BKH1" s="343"/>
      <c r="BKI1" s="343"/>
      <c r="BKJ1" s="343"/>
      <c r="BKK1" s="342"/>
      <c r="BKL1" s="343"/>
      <c r="BKM1" s="343"/>
      <c r="BKN1" s="343"/>
      <c r="BKO1" s="343"/>
      <c r="BKP1" s="343"/>
      <c r="BKQ1" s="343"/>
      <c r="BKR1" s="343"/>
      <c r="BKS1" s="343"/>
      <c r="BKT1" s="343"/>
      <c r="BKU1" s="343"/>
      <c r="BKV1" s="343"/>
      <c r="BKW1" s="343"/>
      <c r="BKX1" s="343"/>
      <c r="BKY1" s="343"/>
      <c r="BKZ1" s="343"/>
      <c r="BLA1" s="342"/>
      <c r="BLB1" s="343"/>
      <c r="BLC1" s="343"/>
      <c r="BLD1" s="343"/>
      <c r="BLE1" s="343"/>
      <c r="BLF1" s="343"/>
      <c r="BLG1" s="343"/>
      <c r="BLH1" s="343"/>
      <c r="BLI1" s="343"/>
      <c r="BLJ1" s="343"/>
      <c r="BLK1" s="343"/>
      <c r="BLL1" s="343"/>
      <c r="BLM1" s="343"/>
      <c r="BLN1" s="343"/>
      <c r="BLO1" s="343"/>
      <c r="BLP1" s="343"/>
      <c r="BLQ1" s="342"/>
      <c r="BLR1" s="343"/>
      <c r="BLS1" s="343"/>
      <c r="BLT1" s="343"/>
      <c r="BLU1" s="343"/>
      <c r="BLV1" s="343"/>
      <c r="BLW1" s="343"/>
      <c r="BLX1" s="343"/>
      <c r="BLY1" s="343"/>
      <c r="BLZ1" s="343"/>
      <c r="BMA1" s="343"/>
      <c r="BMB1" s="343"/>
      <c r="BMC1" s="343"/>
      <c r="BMD1" s="343"/>
      <c r="BME1" s="343"/>
      <c r="BMF1" s="343"/>
      <c r="BMG1" s="342"/>
      <c r="BMH1" s="343"/>
      <c r="BMI1" s="343"/>
      <c r="BMJ1" s="343"/>
      <c r="BMK1" s="343"/>
      <c r="BML1" s="343"/>
      <c r="BMM1" s="343"/>
      <c r="BMN1" s="343"/>
      <c r="BMO1" s="343"/>
      <c r="BMP1" s="343"/>
      <c r="BMQ1" s="343"/>
      <c r="BMR1" s="343"/>
      <c r="BMS1" s="343"/>
      <c r="BMT1" s="343"/>
      <c r="BMU1" s="343"/>
      <c r="BMV1" s="343"/>
      <c r="BMW1" s="342"/>
      <c r="BMX1" s="343"/>
      <c r="BMY1" s="343"/>
      <c r="BMZ1" s="343"/>
      <c r="BNA1" s="343"/>
      <c r="BNB1" s="343"/>
      <c r="BNC1" s="343"/>
      <c r="BND1" s="343"/>
      <c r="BNE1" s="343"/>
      <c r="BNF1" s="343"/>
      <c r="BNG1" s="343"/>
      <c r="BNH1" s="343"/>
      <c r="BNI1" s="343"/>
      <c r="BNJ1" s="343"/>
      <c r="BNK1" s="343"/>
      <c r="BNL1" s="343"/>
      <c r="BNM1" s="342"/>
      <c r="BNN1" s="343"/>
      <c r="BNO1" s="343"/>
      <c r="BNP1" s="343"/>
      <c r="BNQ1" s="343"/>
      <c r="BNR1" s="343"/>
      <c r="BNS1" s="343"/>
      <c r="BNT1" s="343"/>
      <c r="BNU1" s="343"/>
      <c r="BNV1" s="343"/>
      <c r="BNW1" s="343"/>
      <c r="BNX1" s="343"/>
      <c r="BNY1" s="343"/>
      <c r="BNZ1" s="343"/>
      <c r="BOA1" s="343"/>
      <c r="BOB1" s="343"/>
      <c r="BOC1" s="342"/>
      <c r="BOD1" s="343"/>
      <c r="BOE1" s="343"/>
      <c r="BOF1" s="343"/>
      <c r="BOG1" s="343"/>
      <c r="BOH1" s="343"/>
      <c r="BOI1" s="343"/>
      <c r="BOJ1" s="343"/>
      <c r="BOK1" s="343"/>
      <c r="BOL1" s="343"/>
      <c r="BOM1" s="343"/>
      <c r="BON1" s="343"/>
      <c r="BOO1" s="343"/>
      <c r="BOP1" s="343"/>
      <c r="BOQ1" s="343"/>
      <c r="BOR1" s="343"/>
      <c r="BOS1" s="342"/>
      <c r="BOT1" s="343"/>
      <c r="BOU1" s="343"/>
      <c r="BOV1" s="343"/>
      <c r="BOW1" s="343"/>
      <c r="BOX1" s="343"/>
      <c r="BOY1" s="343"/>
      <c r="BOZ1" s="343"/>
      <c r="BPA1" s="343"/>
      <c r="BPB1" s="343"/>
      <c r="BPC1" s="343"/>
      <c r="BPD1" s="343"/>
      <c r="BPE1" s="343"/>
      <c r="BPF1" s="343"/>
      <c r="BPG1" s="343"/>
      <c r="BPH1" s="343"/>
      <c r="BPI1" s="342"/>
      <c r="BPJ1" s="343"/>
      <c r="BPK1" s="343"/>
      <c r="BPL1" s="343"/>
      <c r="BPM1" s="343"/>
      <c r="BPN1" s="343"/>
      <c r="BPO1" s="343"/>
      <c r="BPP1" s="343"/>
      <c r="BPQ1" s="343"/>
      <c r="BPR1" s="343"/>
      <c r="BPS1" s="343"/>
      <c r="BPT1" s="343"/>
      <c r="BPU1" s="343"/>
      <c r="BPV1" s="343"/>
      <c r="BPW1" s="343"/>
      <c r="BPX1" s="343"/>
      <c r="BPY1" s="342"/>
      <c r="BPZ1" s="343"/>
      <c r="BQA1" s="343"/>
      <c r="BQB1" s="343"/>
      <c r="BQC1" s="343"/>
      <c r="BQD1" s="343"/>
      <c r="BQE1" s="343"/>
      <c r="BQF1" s="343"/>
      <c r="BQG1" s="343"/>
      <c r="BQH1" s="343"/>
      <c r="BQI1" s="343"/>
      <c r="BQJ1" s="343"/>
      <c r="BQK1" s="343"/>
      <c r="BQL1" s="343"/>
      <c r="BQM1" s="343"/>
      <c r="BQN1" s="343"/>
      <c r="BQO1" s="342"/>
      <c r="BQP1" s="343"/>
      <c r="BQQ1" s="343"/>
      <c r="BQR1" s="343"/>
      <c r="BQS1" s="343"/>
      <c r="BQT1" s="343"/>
      <c r="BQU1" s="343"/>
      <c r="BQV1" s="343"/>
      <c r="BQW1" s="343"/>
      <c r="BQX1" s="343"/>
      <c r="BQY1" s="343"/>
      <c r="BQZ1" s="343"/>
      <c r="BRA1" s="343"/>
      <c r="BRB1" s="343"/>
      <c r="BRC1" s="343"/>
      <c r="BRD1" s="343"/>
      <c r="BRE1" s="342"/>
      <c r="BRF1" s="343"/>
      <c r="BRG1" s="343"/>
      <c r="BRH1" s="343"/>
      <c r="BRI1" s="343"/>
      <c r="BRJ1" s="343"/>
      <c r="BRK1" s="343"/>
      <c r="BRL1" s="343"/>
      <c r="BRM1" s="343"/>
      <c r="BRN1" s="343"/>
      <c r="BRO1" s="343"/>
      <c r="BRP1" s="343"/>
      <c r="BRQ1" s="343"/>
      <c r="BRR1" s="343"/>
      <c r="BRS1" s="343"/>
      <c r="BRT1" s="343"/>
      <c r="BRU1" s="342"/>
      <c r="BRV1" s="343"/>
      <c r="BRW1" s="343"/>
      <c r="BRX1" s="343"/>
      <c r="BRY1" s="343"/>
      <c r="BRZ1" s="343"/>
      <c r="BSA1" s="343"/>
      <c r="BSB1" s="343"/>
      <c r="BSC1" s="343"/>
      <c r="BSD1" s="343"/>
      <c r="BSE1" s="343"/>
      <c r="BSF1" s="343"/>
      <c r="BSG1" s="343"/>
      <c r="BSH1" s="343"/>
      <c r="BSI1" s="343"/>
      <c r="BSJ1" s="343"/>
      <c r="BSK1" s="342"/>
      <c r="BSL1" s="343"/>
      <c r="BSM1" s="343"/>
      <c r="BSN1" s="343"/>
      <c r="BSO1" s="343"/>
      <c r="BSP1" s="343"/>
      <c r="BSQ1" s="343"/>
      <c r="BSR1" s="343"/>
      <c r="BSS1" s="343"/>
      <c r="BST1" s="343"/>
      <c r="BSU1" s="343"/>
      <c r="BSV1" s="343"/>
      <c r="BSW1" s="343"/>
      <c r="BSX1" s="343"/>
      <c r="BSY1" s="343"/>
      <c r="BSZ1" s="343"/>
      <c r="BTA1" s="342"/>
      <c r="BTB1" s="343"/>
      <c r="BTC1" s="343"/>
      <c r="BTD1" s="343"/>
      <c r="BTE1" s="343"/>
      <c r="BTF1" s="343"/>
      <c r="BTG1" s="343"/>
      <c r="BTH1" s="343"/>
      <c r="BTI1" s="343"/>
      <c r="BTJ1" s="343"/>
      <c r="BTK1" s="343"/>
      <c r="BTL1" s="343"/>
      <c r="BTM1" s="343"/>
      <c r="BTN1" s="343"/>
      <c r="BTO1" s="343"/>
      <c r="BTP1" s="343"/>
      <c r="BTQ1" s="342"/>
      <c r="BTR1" s="343"/>
      <c r="BTS1" s="343"/>
      <c r="BTT1" s="343"/>
      <c r="BTU1" s="343"/>
      <c r="BTV1" s="343"/>
      <c r="BTW1" s="343"/>
      <c r="BTX1" s="343"/>
      <c r="BTY1" s="343"/>
      <c r="BTZ1" s="343"/>
      <c r="BUA1" s="343"/>
      <c r="BUB1" s="343"/>
      <c r="BUC1" s="343"/>
      <c r="BUD1" s="343"/>
      <c r="BUE1" s="343"/>
      <c r="BUF1" s="343"/>
      <c r="BUG1" s="342"/>
      <c r="BUH1" s="343"/>
      <c r="BUI1" s="343"/>
      <c r="BUJ1" s="343"/>
      <c r="BUK1" s="343"/>
      <c r="BUL1" s="343"/>
      <c r="BUM1" s="343"/>
      <c r="BUN1" s="343"/>
      <c r="BUO1" s="343"/>
      <c r="BUP1" s="343"/>
      <c r="BUQ1" s="343"/>
      <c r="BUR1" s="343"/>
      <c r="BUS1" s="343"/>
      <c r="BUT1" s="343"/>
      <c r="BUU1" s="343"/>
      <c r="BUV1" s="343"/>
      <c r="BUW1" s="342"/>
      <c r="BUX1" s="343"/>
      <c r="BUY1" s="343"/>
      <c r="BUZ1" s="343"/>
      <c r="BVA1" s="343"/>
      <c r="BVB1" s="343"/>
      <c r="BVC1" s="343"/>
      <c r="BVD1" s="343"/>
      <c r="BVE1" s="343"/>
      <c r="BVF1" s="343"/>
      <c r="BVG1" s="343"/>
      <c r="BVH1" s="343"/>
      <c r="BVI1" s="343"/>
      <c r="BVJ1" s="343"/>
      <c r="BVK1" s="343"/>
      <c r="BVL1" s="343"/>
      <c r="BVM1" s="342"/>
      <c r="BVN1" s="343"/>
      <c r="BVO1" s="343"/>
      <c r="BVP1" s="343"/>
      <c r="BVQ1" s="343"/>
      <c r="BVR1" s="343"/>
      <c r="BVS1" s="343"/>
      <c r="BVT1" s="343"/>
      <c r="BVU1" s="343"/>
      <c r="BVV1" s="343"/>
      <c r="BVW1" s="343"/>
      <c r="BVX1" s="343"/>
      <c r="BVY1" s="343"/>
      <c r="BVZ1" s="343"/>
      <c r="BWA1" s="343"/>
      <c r="BWB1" s="343"/>
      <c r="BWC1" s="342"/>
      <c r="BWD1" s="343"/>
      <c r="BWE1" s="343"/>
      <c r="BWF1" s="343"/>
      <c r="BWG1" s="343"/>
      <c r="BWH1" s="343"/>
      <c r="BWI1" s="343"/>
      <c r="BWJ1" s="343"/>
      <c r="BWK1" s="343"/>
      <c r="BWL1" s="343"/>
      <c r="BWM1" s="343"/>
      <c r="BWN1" s="343"/>
      <c r="BWO1" s="343"/>
      <c r="BWP1" s="343"/>
      <c r="BWQ1" s="343"/>
      <c r="BWR1" s="343"/>
      <c r="BWS1" s="342"/>
      <c r="BWT1" s="343"/>
      <c r="BWU1" s="343"/>
      <c r="BWV1" s="343"/>
      <c r="BWW1" s="343"/>
      <c r="BWX1" s="343"/>
      <c r="BWY1" s="343"/>
      <c r="BWZ1" s="343"/>
      <c r="BXA1" s="343"/>
      <c r="BXB1" s="343"/>
      <c r="BXC1" s="343"/>
      <c r="BXD1" s="343"/>
      <c r="BXE1" s="343"/>
      <c r="BXF1" s="343"/>
      <c r="BXG1" s="343"/>
      <c r="BXH1" s="343"/>
      <c r="BXI1" s="342"/>
      <c r="BXJ1" s="343"/>
      <c r="BXK1" s="343"/>
      <c r="BXL1" s="343"/>
      <c r="BXM1" s="343"/>
      <c r="BXN1" s="343"/>
      <c r="BXO1" s="343"/>
      <c r="BXP1" s="343"/>
      <c r="BXQ1" s="343"/>
      <c r="BXR1" s="343"/>
      <c r="BXS1" s="343"/>
      <c r="BXT1" s="343"/>
      <c r="BXU1" s="343"/>
      <c r="BXV1" s="343"/>
      <c r="BXW1" s="343"/>
      <c r="BXX1" s="343"/>
      <c r="BXY1" s="342"/>
      <c r="BXZ1" s="343"/>
      <c r="BYA1" s="343"/>
      <c r="BYB1" s="343"/>
      <c r="BYC1" s="343"/>
      <c r="BYD1" s="343"/>
      <c r="BYE1" s="343"/>
      <c r="BYF1" s="343"/>
      <c r="BYG1" s="343"/>
      <c r="BYH1" s="343"/>
      <c r="BYI1" s="343"/>
      <c r="BYJ1" s="343"/>
      <c r="BYK1" s="343"/>
      <c r="BYL1" s="343"/>
      <c r="BYM1" s="343"/>
      <c r="BYN1" s="343"/>
      <c r="BYO1" s="342"/>
      <c r="BYP1" s="343"/>
      <c r="BYQ1" s="343"/>
      <c r="BYR1" s="343"/>
      <c r="BYS1" s="343"/>
      <c r="BYT1" s="343"/>
      <c r="BYU1" s="343"/>
      <c r="BYV1" s="343"/>
      <c r="BYW1" s="343"/>
      <c r="BYX1" s="343"/>
      <c r="BYY1" s="343"/>
      <c r="BYZ1" s="343"/>
      <c r="BZA1" s="343"/>
      <c r="BZB1" s="343"/>
      <c r="BZC1" s="343"/>
      <c r="BZD1" s="343"/>
      <c r="BZE1" s="342"/>
      <c r="BZF1" s="343"/>
      <c r="BZG1" s="343"/>
      <c r="BZH1" s="343"/>
      <c r="BZI1" s="343"/>
      <c r="BZJ1" s="343"/>
      <c r="BZK1" s="343"/>
      <c r="BZL1" s="343"/>
      <c r="BZM1" s="343"/>
      <c r="BZN1" s="343"/>
      <c r="BZO1" s="343"/>
      <c r="BZP1" s="343"/>
      <c r="BZQ1" s="343"/>
      <c r="BZR1" s="343"/>
      <c r="BZS1" s="343"/>
      <c r="BZT1" s="343"/>
      <c r="BZU1" s="342"/>
      <c r="BZV1" s="343"/>
      <c r="BZW1" s="343"/>
      <c r="BZX1" s="343"/>
      <c r="BZY1" s="343"/>
      <c r="BZZ1" s="343"/>
      <c r="CAA1" s="343"/>
      <c r="CAB1" s="343"/>
      <c r="CAC1" s="343"/>
      <c r="CAD1" s="343"/>
      <c r="CAE1" s="343"/>
      <c r="CAF1" s="343"/>
      <c r="CAG1" s="343"/>
      <c r="CAH1" s="343"/>
      <c r="CAI1" s="343"/>
      <c r="CAJ1" s="343"/>
      <c r="CAK1" s="342"/>
      <c r="CAL1" s="343"/>
      <c r="CAM1" s="343"/>
      <c r="CAN1" s="343"/>
      <c r="CAO1" s="343"/>
      <c r="CAP1" s="343"/>
      <c r="CAQ1" s="343"/>
      <c r="CAR1" s="343"/>
      <c r="CAS1" s="343"/>
      <c r="CAT1" s="343"/>
      <c r="CAU1" s="343"/>
      <c r="CAV1" s="343"/>
      <c r="CAW1" s="343"/>
      <c r="CAX1" s="343"/>
      <c r="CAY1" s="343"/>
      <c r="CAZ1" s="343"/>
      <c r="CBA1" s="342"/>
      <c r="CBB1" s="343"/>
      <c r="CBC1" s="343"/>
      <c r="CBD1" s="343"/>
      <c r="CBE1" s="343"/>
      <c r="CBF1" s="343"/>
      <c r="CBG1" s="343"/>
      <c r="CBH1" s="343"/>
      <c r="CBI1" s="343"/>
      <c r="CBJ1" s="343"/>
      <c r="CBK1" s="343"/>
      <c r="CBL1" s="343"/>
      <c r="CBM1" s="343"/>
      <c r="CBN1" s="343"/>
      <c r="CBO1" s="343"/>
      <c r="CBP1" s="343"/>
      <c r="CBQ1" s="342"/>
      <c r="CBR1" s="343"/>
      <c r="CBS1" s="343"/>
      <c r="CBT1" s="343"/>
      <c r="CBU1" s="343"/>
      <c r="CBV1" s="343"/>
      <c r="CBW1" s="343"/>
      <c r="CBX1" s="343"/>
      <c r="CBY1" s="343"/>
      <c r="CBZ1" s="343"/>
      <c r="CCA1" s="343"/>
      <c r="CCB1" s="343"/>
      <c r="CCC1" s="343"/>
      <c r="CCD1" s="343"/>
      <c r="CCE1" s="343"/>
      <c r="CCF1" s="343"/>
      <c r="CCG1" s="342"/>
      <c r="CCH1" s="343"/>
      <c r="CCI1" s="343"/>
      <c r="CCJ1" s="343"/>
      <c r="CCK1" s="343"/>
      <c r="CCL1" s="343"/>
      <c r="CCM1" s="343"/>
      <c r="CCN1" s="343"/>
      <c r="CCO1" s="343"/>
      <c r="CCP1" s="343"/>
      <c r="CCQ1" s="343"/>
      <c r="CCR1" s="343"/>
      <c r="CCS1" s="343"/>
      <c r="CCT1" s="343"/>
      <c r="CCU1" s="343"/>
      <c r="CCV1" s="343"/>
      <c r="CCW1" s="342"/>
      <c r="CCX1" s="343"/>
      <c r="CCY1" s="343"/>
      <c r="CCZ1" s="343"/>
      <c r="CDA1" s="343"/>
      <c r="CDB1" s="343"/>
      <c r="CDC1" s="343"/>
      <c r="CDD1" s="343"/>
      <c r="CDE1" s="343"/>
      <c r="CDF1" s="343"/>
      <c r="CDG1" s="343"/>
      <c r="CDH1" s="343"/>
      <c r="CDI1" s="343"/>
      <c r="CDJ1" s="343"/>
      <c r="CDK1" s="343"/>
      <c r="CDL1" s="343"/>
      <c r="CDM1" s="342"/>
      <c r="CDN1" s="343"/>
      <c r="CDO1" s="343"/>
      <c r="CDP1" s="343"/>
      <c r="CDQ1" s="343"/>
      <c r="CDR1" s="343"/>
      <c r="CDS1" s="343"/>
      <c r="CDT1" s="343"/>
      <c r="CDU1" s="343"/>
      <c r="CDV1" s="343"/>
      <c r="CDW1" s="343"/>
      <c r="CDX1" s="343"/>
      <c r="CDY1" s="343"/>
      <c r="CDZ1" s="343"/>
      <c r="CEA1" s="343"/>
      <c r="CEB1" s="343"/>
      <c r="CEC1" s="342"/>
      <c r="CED1" s="343"/>
      <c r="CEE1" s="343"/>
      <c r="CEF1" s="343"/>
      <c r="CEG1" s="343"/>
      <c r="CEH1" s="343"/>
      <c r="CEI1" s="343"/>
      <c r="CEJ1" s="343"/>
      <c r="CEK1" s="343"/>
      <c r="CEL1" s="343"/>
      <c r="CEM1" s="343"/>
      <c r="CEN1" s="343"/>
      <c r="CEO1" s="343"/>
      <c r="CEP1" s="343"/>
      <c r="CEQ1" s="343"/>
      <c r="CER1" s="343"/>
      <c r="CES1" s="342"/>
      <c r="CET1" s="343"/>
      <c r="CEU1" s="343"/>
      <c r="CEV1" s="343"/>
      <c r="CEW1" s="343"/>
      <c r="CEX1" s="343"/>
      <c r="CEY1" s="343"/>
      <c r="CEZ1" s="343"/>
      <c r="CFA1" s="343"/>
      <c r="CFB1" s="343"/>
      <c r="CFC1" s="343"/>
      <c r="CFD1" s="343"/>
      <c r="CFE1" s="343"/>
      <c r="CFF1" s="343"/>
      <c r="CFG1" s="343"/>
      <c r="CFH1" s="343"/>
      <c r="CFI1" s="342"/>
      <c r="CFJ1" s="343"/>
      <c r="CFK1" s="343"/>
      <c r="CFL1" s="343"/>
      <c r="CFM1" s="343"/>
      <c r="CFN1" s="343"/>
      <c r="CFO1" s="343"/>
      <c r="CFP1" s="343"/>
      <c r="CFQ1" s="343"/>
      <c r="CFR1" s="343"/>
      <c r="CFS1" s="343"/>
      <c r="CFT1" s="343"/>
      <c r="CFU1" s="343"/>
      <c r="CFV1" s="343"/>
      <c r="CFW1" s="343"/>
      <c r="CFX1" s="343"/>
      <c r="CFY1" s="342"/>
      <c r="CFZ1" s="343"/>
      <c r="CGA1" s="343"/>
      <c r="CGB1" s="343"/>
      <c r="CGC1" s="343"/>
      <c r="CGD1" s="343"/>
      <c r="CGE1" s="343"/>
      <c r="CGF1" s="343"/>
      <c r="CGG1" s="343"/>
      <c r="CGH1" s="343"/>
      <c r="CGI1" s="343"/>
      <c r="CGJ1" s="343"/>
      <c r="CGK1" s="343"/>
      <c r="CGL1" s="343"/>
      <c r="CGM1" s="343"/>
      <c r="CGN1" s="343"/>
      <c r="CGO1" s="342"/>
      <c r="CGP1" s="343"/>
      <c r="CGQ1" s="343"/>
      <c r="CGR1" s="343"/>
      <c r="CGS1" s="343"/>
      <c r="CGT1" s="343"/>
      <c r="CGU1" s="343"/>
      <c r="CGV1" s="343"/>
      <c r="CGW1" s="343"/>
      <c r="CGX1" s="343"/>
      <c r="CGY1" s="343"/>
      <c r="CGZ1" s="343"/>
      <c r="CHA1" s="343"/>
      <c r="CHB1" s="343"/>
      <c r="CHC1" s="343"/>
      <c r="CHD1" s="343"/>
      <c r="CHE1" s="342"/>
      <c r="CHF1" s="343"/>
      <c r="CHG1" s="343"/>
      <c r="CHH1" s="343"/>
      <c r="CHI1" s="343"/>
      <c r="CHJ1" s="343"/>
      <c r="CHK1" s="343"/>
      <c r="CHL1" s="343"/>
      <c r="CHM1" s="343"/>
      <c r="CHN1" s="343"/>
      <c r="CHO1" s="343"/>
      <c r="CHP1" s="343"/>
      <c r="CHQ1" s="343"/>
      <c r="CHR1" s="343"/>
      <c r="CHS1" s="343"/>
      <c r="CHT1" s="343"/>
      <c r="CHU1" s="342"/>
      <c r="CHV1" s="343"/>
      <c r="CHW1" s="343"/>
      <c r="CHX1" s="343"/>
      <c r="CHY1" s="343"/>
      <c r="CHZ1" s="343"/>
      <c r="CIA1" s="343"/>
      <c r="CIB1" s="343"/>
      <c r="CIC1" s="343"/>
      <c r="CID1" s="343"/>
      <c r="CIE1" s="343"/>
      <c r="CIF1" s="343"/>
      <c r="CIG1" s="343"/>
      <c r="CIH1" s="343"/>
      <c r="CII1" s="343"/>
      <c r="CIJ1" s="343"/>
      <c r="CIK1" s="342"/>
      <c r="CIL1" s="343"/>
      <c r="CIM1" s="343"/>
      <c r="CIN1" s="343"/>
      <c r="CIO1" s="343"/>
      <c r="CIP1" s="343"/>
      <c r="CIQ1" s="343"/>
      <c r="CIR1" s="343"/>
      <c r="CIS1" s="343"/>
      <c r="CIT1" s="343"/>
      <c r="CIU1" s="343"/>
      <c r="CIV1" s="343"/>
      <c r="CIW1" s="343"/>
      <c r="CIX1" s="343"/>
      <c r="CIY1" s="343"/>
      <c r="CIZ1" s="343"/>
      <c r="CJA1" s="342"/>
      <c r="CJB1" s="343"/>
      <c r="CJC1" s="343"/>
      <c r="CJD1" s="343"/>
      <c r="CJE1" s="343"/>
      <c r="CJF1" s="343"/>
      <c r="CJG1" s="343"/>
      <c r="CJH1" s="343"/>
      <c r="CJI1" s="343"/>
      <c r="CJJ1" s="343"/>
      <c r="CJK1" s="343"/>
      <c r="CJL1" s="343"/>
      <c r="CJM1" s="343"/>
      <c r="CJN1" s="343"/>
      <c r="CJO1" s="343"/>
      <c r="CJP1" s="343"/>
      <c r="CJQ1" s="342"/>
      <c r="CJR1" s="343"/>
      <c r="CJS1" s="343"/>
      <c r="CJT1" s="343"/>
      <c r="CJU1" s="343"/>
      <c r="CJV1" s="343"/>
      <c r="CJW1" s="343"/>
      <c r="CJX1" s="343"/>
      <c r="CJY1" s="343"/>
      <c r="CJZ1" s="343"/>
      <c r="CKA1" s="343"/>
      <c r="CKB1" s="343"/>
      <c r="CKC1" s="343"/>
      <c r="CKD1" s="343"/>
      <c r="CKE1" s="343"/>
      <c r="CKF1" s="343"/>
      <c r="CKG1" s="342"/>
      <c r="CKH1" s="343"/>
      <c r="CKI1" s="343"/>
      <c r="CKJ1" s="343"/>
      <c r="CKK1" s="343"/>
      <c r="CKL1" s="343"/>
      <c r="CKM1" s="343"/>
      <c r="CKN1" s="343"/>
      <c r="CKO1" s="343"/>
      <c r="CKP1" s="343"/>
      <c r="CKQ1" s="343"/>
      <c r="CKR1" s="343"/>
      <c r="CKS1" s="343"/>
      <c r="CKT1" s="343"/>
      <c r="CKU1" s="343"/>
      <c r="CKV1" s="343"/>
      <c r="CKW1" s="342"/>
      <c r="CKX1" s="343"/>
      <c r="CKY1" s="343"/>
      <c r="CKZ1" s="343"/>
      <c r="CLA1" s="343"/>
      <c r="CLB1" s="343"/>
      <c r="CLC1" s="343"/>
      <c r="CLD1" s="343"/>
      <c r="CLE1" s="343"/>
      <c r="CLF1" s="343"/>
      <c r="CLG1" s="343"/>
      <c r="CLH1" s="343"/>
      <c r="CLI1" s="343"/>
      <c r="CLJ1" s="343"/>
      <c r="CLK1" s="343"/>
      <c r="CLL1" s="343"/>
      <c r="CLM1" s="342"/>
      <c r="CLN1" s="343"/>
      <c r="CLO1" s="343"/>
      <c r="CLP1" s="343"/>
      <c r="CLQ1" s="343"/>
      <c r="CLR1" s="343"/>
      <c r="CLS1" s="343"/>
      <c r="CLT1" s="343"/>
      <c r="CLU1" s="343"/>
      <c r="CLV1" s="343"/>
      <c r="CLW1" s="343"/>
      <c r="CLX1" s="343"/>
      <c r="CLY1" s="343"/>
      <c r="CLZ1" s="343"/>
      <c r="CMA1" s="343"/>
      <c r="CMB1" s="343"/>
      <c r="CMC1" s="342"/>
      <c r="CMD1" s="343"/>
      <c r="CME1" s="343"/>
      <c r="CMF1" s="343"/>
      <c r="CMG1" s="343"/>
      <c r="CMH1" s="343"/>
      <c r="CMI1" s="343"/>
      <c r="CMJ1" s="343"/>
      <c r="CMK1" s="343"/>
      <c r="CML1" s="343"/>
      <c r="CMM1" s="343"/>
      <c r="CMN1" s="343"/>
      <c r="CMO1" s="343"/>
      <c r="CMP1" s="343"/>
      <c r="CMQ1" s="343"/>
      <c r="CMR1" s="343"/>
      <c r="CMS1" s="342"/>
      <c r="CMT1" s="343"/>
      <c r="CMU1" s="343"/>
      <c r="CMV1" s="343"/>
      <c r="CMW1" s="343"/>
      <c r="CMX1" s="343"/>
      <c r="CMY1" s="343"/>
      <c r="CMZ1" s="343"/>
      <c r="CNA1" s="343"/>
      <c r="CNB1" s="343"/>
      <c r="CNC1" s="343"/>
      <c r="CND1" s="343"/>
      <c r="CNE1" s="343"/>
      <c r="CNF1" s="343"/>
      <c r="CNG1" s="343"/>
      <c r="CNH1" s="343"/>
      <c r="CNI1" s="342"/>
      <c r="CNJ1" s="343"/>
      <c r="CNK1" s="343"/>
      <c r="CNL1" s="343"/>
      <c r="CNM1" s="343"/>
      <c r="CNN1" s="343"/>
      <c r="CNO1" s="343"/>
      <c r="CNP1" s="343"/>
      <c r="CNQ1" s="343"/>
      <c r="CNR1" s="343"/>
      <c r="CNS1" s="343"/>
      <c r="CNT1" s="343"/>
      <c r="CNU1" s="343"/>
      <c r="CNV1" s="343"/>
      <c r="CNW1" s="343"/>
      <c r="CNX1" s="343"/>
      <c r="CNY1" s="342"/>
      <c r="CNZ1" s="343"/>
      <c r="COA1" s="343"/>
      <c r="COB1" s="343"/>
      <c r="COC1" s="343"/>
      <c r="COD1" s="343"/>
      <c r="COE1" s="343"/>
      <c r="COF1" s="343"/>
      <c r="COG1" s="343"/>
      <c r="COH1" s="343"/>
      <c r="COI1" s="343"/>
      <c r="COJ1" s="343"/>
      <c r="COK1" s="343"/>
      <c r="COL1" s="343"/>
      <c r="COM1" s="343"/>
      <c r="CON1" s="343"/>
      <c r="COO1" s="342"/>
      <c r="COP1" s="343"/>
      <c r="COQ1" s="343"/>
      <c r="COR1" s="343"/>
      <c r="COS1" s="343"/>
      <c r="COT1" s="343"/>
      <c r="COU1" s="343"/>
      <c r="COV1" s="343"/>
      <c r="COW1" s="343"/>
      <c r="COX1" s="343"/>
      <c r="COY1" s="343"/>
      <c r="COZ1" s="343"/>
      <c r="CPA1" s="343"/>
      <c r="CPB1" s="343"/>
      <c r="CPC1" s="343"/>
      <c r="CPD1" s="343"/>
      <c r="CPE1" s="342"/>
      <c r="CPF1" s="343"/>
      <c r="CPG1" s="343"/>
      <c r="CPH1" s="343"/>
      <c r="CPI1" s="343"/>
      <c r="CPJ1" s="343"/>
      <c r="CPK1" s="343"/>
      <c r="CPL1" s="343"/>
      <c r="CPM1" s="343"/>
      <c r="CPN1" s="343"/>
      <c r="CPO1" s="343"/>
      <c r="CPP1" s="343"/>
      <c r="CPQ1" s="343"/>
      <c r="CPR1" s="343"/>
      <c r="CPS1" s="343"/>
      <c r="CPT1" s="343"/>
      <c r="CPU1" s="342"/>
      <c r="CPV1" s="343"/>
      <c r="CPW1" s="343"/>
      <c r="CPX1" s="343"/>
      <c r="CPY1" s="343"/>
      <c r="CPZ1" s="343"/>
      <c r="CQA1" s="343"/>
      <c r="CQB1" s="343"/>
      <c r="CQC1" s="343"/>
      <c r="CQD1" s="343"/>
      <c r="CQE1" s="343"/>
      <c r="CQF1" s="343"/>
      <c r="CQG1" s="343"/>
      <c r="CQH1" s="343"/>
      <c r="CQI1" s="343"/>
      <c r="CQJ1" s="343"/>
      <c r="CQK1" s="342"/>
      <c r="CQL1" s="343"/>
      <c r="CQM1" s="343"/>
      <c r="CQN1" s="343"/>
      <c r="CQO1" s="343"/>
      <c r="CQP1" s="343"/>
      <c r="CQQ1" s="343"/>
      <c r="CQR1" s="343"/>
      <c r="CQS1" s="343"/>
      <c r="CQT1" s="343"/>
      <c r="CQU1" s="343"/>
      <c r="CQV1" s="343"/>
      <c r="CQW1" s="343"/>
      <c r="CQX1" s="343"/>
      <c r="CQY1" s="343"/>
      <c r="CQZ1" s="343"/>
      <c r="CRA1" s="342"/>
      <c r="CRB1" s="343"/>
      <c r="CRC1" s="343"/>
      <c r="CRD1" s="343"/>
      <c r="CRE1" s="343"/>
      <c r="CRF1" s="343"/>
      <c r="CRG1" s="343"/>
      <c r="CRH1" s="343"/>
      <c r="CRI1" s="343"/>
      <c r="CRJ1" s="343"/>
      <c r="CRK1" s="343"/>
      <c r="CRL1" s="343"/>
      <c r="CRM1" s="343"/>
      <c r="CRN1" s="343"/>
      <c r="CRO1" s="343"/>
      <c r="CRP1" s="343"/>
      <c r="CRQ1" s="342"/>
      <c r="CRR1" s="343"/>
      <c r="CRS1" s="343"/>
      <c r="CRT1" s="343"/>
      <c r="CRU1" s="343"/>
      <c r="CRV1" s="343"/>
      <c r="CRW1" s="343"/>
      <c r="CRX1" s="343"/>
      <c r="CRY1" s="343"/>
      <c r="CRZ1" s="343"/>
      <c r="CSA1" s="343"/>
      <c r="CSB1" s="343"/>
      <c r="CSC1" s="343"/>
      <c r="CSD1" s="343"/>
      <c r="CSE1" s="343"/>
      <c r="CSF1" s="343"/>
      <c r="CSG1" s="342"/>
      <c r="CSH1" s="343"/>
      <c r="CSI1" s="343"/>
      <c r="CSJ1" s="343"/>
      <c r="CSK1" s="343"/>
      <c r="CSL1" s="343"/>
      <c r="CSM1" s="343"/>
      <c r="CSN1" s="343"/>
      <c r="CSO1" s="343"/>
      <c r="CSP1" s="343"/>
      <c r="CSQ1" s="343"/>
      <c r="CSR1" s="343"/>
      <c r="CSS1" s="343"/>
      <c r="CST1" s="343"/>
      <c r="CSU1" s="343"/>
      <c r="CSV1" s="343"/>
      <c r="CSW1" s="342"/>
      <c r="CSX1" s="343"/>
      <c r="CSY1" s="343"/>
      <c r="CSZ1" s="343"/>
      <c r="CTA1" s="343"/>
      <c r="CTB1" s="343"/>
      <c r="CTC1" s="343"/>
      <c r="CTD1" s="343"/>
      <c r="CTE1" s="343"/>
      <c r="CTF1" s="343"/>
      <c r="CTG1" s="343"/>
      <c r="CTH1" s="343"/>
      <c r="CTI1" s="343"/>
      <c r="CTJ1" s="343"/>
      <c r="CTK1" s="343"/>
      <c r="CTL1" s="343"/>
      <c r="CTM1" s="342"/>
      <c r="CTN1" s="343"/>
      <c r="CTO1" s="343"/>
      <c r="CTP1" s="343"/>
      <c r="CTQ1" s="343"/>
      <c r="CTR1" s="343"/>
      <c r="CTS1" s="343"/>
      <c r="CTT1" s="343"/>
      <c r="CTU1" s="343"/>
      <c r="CTV1" s="343"/>
      <c r="CTW1" s="343"/>
      <c r="CTX1" s="343"/>
      <c r="CTY1" s="343"/>
      <c r="CTZ1" s="343"/>
      <c r="CUA1" s="343"/>
      <c r="CUB1" s="343"/>
      <c r="CUC1" s="342"/>
      <c r="CUD1" s="343"/>
      <c r="CUE1" s="343"/>
      <c r="CUF1" s="343"/>
      <c r="CUG1" s="343"/>
      <c r="CUH1" s="343"/>
      <c r="CUI1" s="343"/>
      <c r="CUJ1" s="343"/>
      <c r="CUK1" s="343"/>
      <c r="CUL1" s="343"/>
      <c r="CUM1" s="343"/>
      <c r="CUN1" s="343"/>
      <c r="CUO1" s="343"/>
      <c r="CUP1" s="343"/>
      <c r="CUQ1" s="343"/>
      <c r="CUR1" s="343"/>
      <c r="CUS1" s="342"/>
      <c r="CUT1" s="343"/>
      <c r="CUU1" s="343"/>
      <c r="CUV1" s="343"/>
      <c r="CUW1" s="343"/>
      <c r="CUX1" s="343"/>
      <c r="CUY1" s="343"/>
      <c r="CUZ1" s="343"/>
      <c r="CVA1" s="343"/>
      <c r="CVB1" s="343"/>
      <c r="CVC1" s="343"/>
      <c r="CVD1" s="343"/>
      <c r="CVE1" s="343"/>
      <c r="CVF1" s="343"/>
      <c r="CVG1" s="343"/>
      <c r="CVH1" s="343"/>
      <c r="CVI1" s="342"/>
      <c r="CVJ1" s="343"/>
      <c r="CVK1" s="343"/>
      <c r="CVL1" s="343"/>
      <c r="CVM1" s="343"/>
      <c r="CVN1" s="343"/>
      <c r="CVO1" s="343"/>
      <c r="CVP1" s="343"/>
      <c r="CVQ1" s="343"/>
      <c r="CVR1" s="343"/>
      <c r="CVS1" s="343"/>
      <c r="CVT1" s="343"/>
      <c r="CVU1" s="343"/>
      <c r="CVV1" s="343"/>
      <c r="CVW1" s="343"/>
      <c r="CVX1" s="343"/>
      <c r="CVY1" s="342"/>
      <c r="CVZ1" s="343"/>
      <c r="CWA1" s="343"/>
      <c r="CWB1" s="343"/>
      <c r="CWC1" s="343"/>
      <c r="CWD1" s="343"/>
      <c r="CWE1" s="343"/>
      <c r="CWF1" s="343"/>
      <c r="CWG1" s="343"/>
      <c r="CWH1" s="343"/>
      <c r="CWI1" s="343"/>
      <c r="CWJ1" s="343"/>
      <c r="CWK1" s="343"/>
      <c r="CWL1" s="343"/>
      <c r="CWM1" s="343"/>
      <c r="CWN1" s="343"/>
      <c r="CWO1" s="342"/>
      <c r="CWP1" s="343"/>
      <c r="CWQ1" s="343"/>
      <c r="CWR1" s="343"/>
      <c r="CWS1" s="343"/>
      <c r="CWT1" s="343"/>
      <c r="CWU1" s="343"/>
      <c r="CWV1" s="343"/>
      <c r="CWW1" s="343"/>
      <c r="CWX1" s="343"/>
      <c r="CWY1" s="343"/>
      <c r="CWZ1" s="343"/>
      <c r="CXA1" s="343"/>
      <c r="CXB1" s="343"/>
      <c r="CXC1" s="343"/>
      <c r="CXD1" s="343"/>
      <c r="CXE1" s="342"/>
      <c r="CXF1" s="343"/>
      <c r="CXG1" s="343"/>
      <c r="CXH1" s="343"/>
      <c r="CXI1" s="343"/>
      <c r="CXJ1" s="343"/>
      <c r="CXK1" s="343"/>
      <c r="CXL1" s="343"/>
      <c r="CXM1" s="343"/>
      <c r="CXN1" s="343"/>
      <c r="CXO1" s="343"/>
      <c r="CXP1" s="343"/>
      <c r="CXQ1" s="343"/>
      <c r="CXR1" s="343"/>
      <c r="CXS1" s="343"/>
      <c r="CXT1" s="343"/>
      <c r="CXU1" s="342"/>
      <c r="CXV1" s="343"/>
      <c r="CXW1" s="343"/>
      <c r="CXX1" s="343"/>
      <c r="CXY1" s="343"/>
      <c r="CXZ1" s="343"/>
      <c r="CYA1" s="343"/>
      <c r="CYB1" s="343"/>
      <c r="CYC1" s="343"/>
      <c r="CYD1" s="343"/>
      <c r="CYE1" s="343"/>
      <c r="CYF1" s="343"/>
      <c r="CYG1" s="343"/>
      <c r="CYH1" s="343"/>
      <c r="CYI1" s="343"/>
      <c r="CYJ1" s="343"/>
      <c r="CYK1" s="342"/>
      <c r="CYL1" s="343"/>
      <c r="CYM1" s="343"/>
      <c r="CYN1" s="343"/>
      <c r="CYO1" s="343"/>
      <c r="CYP1" s="343"/>
      <c r="CYQ1" s="343"/>
      <c r="CYR1" s="343"/>
      <c r="CYS1" s="343"/>
      <c r="CYT1" s="343"/>
      <c r="CYU1" s="343"/>
      <c r="CYV1" s="343"/>
      <c r="CYW1" s="343"/>
      <c r="CYX1" s="343"/>
      <c r="CYY1" s="343"/>
      <c r="CYZ1" s="343"/>
      <c r="CZA1" s="342"/>
      <c r="CZB1" s="343"/>
      <c r="CZC1" s="343"/>
      <c r="CZD1" s="343"/>
      <c r="CZE1" s="343"/>
      <c r="CZF1" s="343"/>
      <c r="CZG1" s="343"/>
      <c r="CZH1" s="343"/>
      <c r="CZI1" s="343"/>
      <c r="CZJ1" s="343"/>
      <c r="CZK1" s="343"/>
      <c r="CZL1" s="343"/>
      <c r="CZM1" s="343"/>
      <c r="CZN1" s="343"/>
      <c r="CZO1" s="343"/>
      <c r="CZP1" s="343"/>
      <c r="CZQ1" s="342"/>
      <c r="CZR1" s="343"/>
      <c r="CZS1" s="343"/>
      <c r="CZT1" s="343"/>
      <c r="CZU1" s="343"/>
      <c r="CZV1" s="343"/>
      <c r="CZW1" s="343"/>
      <c r="CZX1" s="343"/>
      <c r="CZY1" s="343"/>
      <c r="CZZ1" s="343"/>
      <c r="DAA1" s="343"/>
      <c r="DAB1" s="343"/>
      <c r="DAC1" s="343"/>
      <c r="DAD1" s="343"/>
      <c r="DAE1" s="343"/>
      <c r="DAF1" s="343"/>
      <c r="DAG1" s="342"/>
      <c r="DAH1" s="343"/>
      <c r="DAI1" s="343"/>
      <c r="DAJ1" s="343"/>
      <c r="DAK1" s="343"/>
      <c r="DAL1" s="343"/>
      <c r="DAM1" s="343"/>
      <c r="DAN1" s="343"/>
      <c r="DAO1" s="343"/>
      <c r="DAP1" s="343"/>
      <c r="DAQ1" s="343"/>
      <c r="DAR1" s="343"/>
      <c r="DAS1" s="343"/>
      <c r="DAT1" s="343"/>
      <c r="DAU1" s="343"/>
      <c r="DAV1" s="343"/>
      <c r="DAW1" s="342"/>
      <c r="DAX1" s="343"/>
      <c r="DAY1" s="343"/>
      <c r="DAZ1" s="343"/>
      <c r="DBA1" s="343"/>
      <c r="DBB1" s="343"/>
      <c r="DBC1" s="343"/>
      <c r="DBD1" s="343"/>
      <c r="DBE1" s="343"/>
      <c r="DBF1" s="343"/>
      <c r="DBG1" s="343"/>
      <c r="DBH1" s="343"/>
      <c r="DBI1" s="343"/>
      <c r="DBJ1" s="343"/>
      <c r="DBK1" s="343"/>
      <c r="DBL1" s="343"/>
      <c r="DBM1" s="342"/>
      <c r="DBN1" s="343"/>
      <c r="DBO1" s="343"/>
      <c r="DBP1" s="343"/>
      <c r="DBQ1" s="343"/>
      <c r="DBR1" s="343"/>
      <c r="DBS1" s="343"/>
      <c r="DBT1" s="343"/>
      <c r="DBU1" s="343"/>
      <c r="DBV1" s="343"/>
      <c r="DBW1" s="343"/>
      <c r="DBX1" s="343"/>
      <c r="DBY1" s="343"/>
      <c r="DBZ1" s="343"/>
      <c r="DCA1" s="343"/>
      <c r="DCB1" s="343"/>
      <c r="DCC1" s="342"/>
      <c r="DCD1" s="343"/>
      <c r="DCE1" s="343"/>
      <c r="DCF1" s="343"/>
      <c r="DCG1" s="343"/>
      <c r="DCH1" s="343"/>
      <c r="DCI1" s="343"/>
      <c r="DCJ1" s="343"/>
      <c r="DCK1" s="343"/>
      <c r="DCL1" s="343"/>
      <c r="DCM1" s="343"/>
      <c r="DCN1" s="343"/>
      <c r="DCO1" s="343"/>
      <c r="DCP1" s="343"/>
      <c r="DCQ1" s="343"/>
      <c r="DCR1" s="343"/>
      <c r="DCS1" s="342"/>
      <c r="DCT1" s="343"/>
      <c r="DCU1" s="343"/>
      <c r="DCV1" s="343"/>
      <c r="DCW1" s="343"/>
      <c r="DCX1" s="343"/>
      <c r="DCY1" s="343"/>
      <c r="DCZ1" s="343"/>
      <c r="DDA1" s="343"/>
      <c r="DDB1" s="343"/>
      <c r="DDC1" s="343"/>
      <c r="DDD1" s="343"/>
      <c r="DDE1" s="343"/>
      <c r="DDF1" s="343"/>
      <c r="DDG1" s="343"/>
      <c r="DDH1" s="343"/>
      <c r="DDI1" s="342"/>
      <c r="DDJ1" s="343"/>
      <c r="DDK1" s="343"/>
      <c r="DDL1" s="343"/>
      <c r="DDM1" s="343"/>
      <c r="DDN1" s="343"/>
      <c r="DDO1" s="343"/>
      <c r="DDP1" s="343"/>
      <c r="DDQ1" s="343"/>
      <c r="DDR1" s="343"/>
      <c r="DDS1" s="343"/>
      <c r="DDT1" s="343"/>
      <c r="DDU1" s="343"/>
      <c r="DDV1" s="343"/>
      <c r="DDW1" s="343"/>
      <c r="DDX1" s="343"/>
      <c r="DDY1" s="342"/>
      <c r="DDZ1" s="343"/>
      <c r="DEA1" s="343"/>
      <c r="DEB1" s="343"/>
      <c r="DEC1" s="343"/>
      <c r="DED1" s="343"/>
      <c r="DEE1" s="343"/>
      <c r="DEF1" s="343"/>
      <c r="DEG1" s="343"/>
      <c r="DEH1" s="343"/>
      <c r="DEI1" s="343"/>
      <c r="DEJ1" s="343"/>
      <c r="DEK1" s="343"/>
      <c r="DEL1" s="343"/>
      <c r="DEM1" s="343"/>
      <c r="DEN1" s="343"/>
      <c r="DEO1" s="342"/>
      <c r="DEP1" s="343"/>
      <c r="DEQ1" s="343"/>
      <c r="DER1" s="343"/>
      <c r="DES1" s="343"/>
      <c r="DET1" s="343"/>
      <c r="DEU1" s="343"/>
      <c r="DEV1" s="343"/>
      <c r="DEW1" s="343"/>
      <c r="DEX1" s="343"/>
      <c r="DEY1" s="343"/>
      <c r="DEZ1" s="343"/>
      <c r="DFA1" s="343"/>
      <c r="DFB1" s="343"/>
      <c r="DFC1" s="343"/>
      <c r="DFD1" s="343"/>
      <c r="DFE1" s="342"/>
      <c r="DFF1" s="343"/>
      <c r="DFG1" s="343"/>
      <c r="DFH1" s="343"/>
      <c r="DFI1" s="343"/>
      <c r="DFJ1" s="343"/>
      <c r="DFK1" s="343"/>
      <c r="DFL1" s="343"/>
      <c r="DFM1" s="343"/>
      <c r="DFN1" s="343"/>
      <c r="DFO1" s="343"/>
      <c r="DFP1" s="343"/>
      <c r="DFQ1" s="343"/>
      <c r="DFR1" s="343"/>
      <c r="DFS1" s="343"/>
      <c r="DFT1" s="343"/>
      <c r="DFU1" s="342"/>
      <c r="DFV1" s="343"/>
      <c r="DFW1" s="343"/>
      <c r="DFX1" s="343"/>
      <c r="DFY1" s="343"/>
      <c r="DFZ1" s="343"/>
      <c r="DGA1" s="343"/>
      <c r="DGB1" s="343"/>
      <c r="DGC1" s="343"/>
      <c r="DGD1" s="343"/>
      <c r="DGE1" s="343"/>
      <c r="DGF1" s="343"/>
      <c r="DGG1" s="343"/>
      <c r="DGH1" s="343"/>
      <c r="DGI1" s="343"/>
      <c r="DGJ1" s="343"/>
      <c r="DGK1" s="342"/>
      <c r="DGL1" s="343"/>
      <c r="DGM1" s="343"/>
      <c r="DGN1" s="343"/>
      <c r="DGO1" s="343"/>
      <c r="DGP1" s="343"/>
      <c r="DGQ1" s="343"/>
      <c r="DGR1" s="343"/>
      <c r="DGS1" s="343"/>
      <c r="DGT1" s="343"/>
      <c r="DGU1" s="343"/>
      <c r="DGV1" s="343"/>
      <c r="DGW1" s="343"/>
      <c r="DGX1" s="343"/>
      <c r="DGY1" s="343"/>
      <c r="DGZ1" s="343"/>
      <c r="DHA1" s="342"/>
      <c r="DHB1" s="343"/>
      <c r="DHC1" s="343"/>
      <c r="DHD1" s="343"/>
      <c r="DHE1" s="343"/>
      <c r="DHF1" s="343"/>
      <c r="DHG1" s="343"/>
      <c r="DHH1" s="343"/>
      <c r="DHI1" s="343"/>
      <c r="DHJ1" s="343"/>
      <c r="DHK1" s="343"/>
      <c r="DHL1" s="343"/>
      <c r="DHM1" s="343"/>
      <c r="DHN1" s="343"/>
      <c r="DHO1" s="343"/>
      <c r="DHP1" s="343"/>
      <c r="DHQ1" s="342"/>
      <c r="DHR1" s="343"/>
      <c r="DHS1" s="343"/>
      <c r="DHT1" s="343"/>
      <c r="DHU1" s="343"/>
      <c r="DHV1" s="343"/>
      <c r="DHW1" s="343"/>
      <c r="DHX1" s="343"/>
      <c r="DHY1" s="343"/>
      <c r="DHZ1" s="343"/>
      <c r="DIA1" s="343"/>
      <c r="DIB1" s="343"/>
      <c r="DIC1" s="343"/>
      <c r="DID1" s="343"/>
      <c r="DIE1" s="343"/>
      <c r="DIF1" s="343"/>
      <c r="DIG1" s="342"/>
      <c r="DIH1" s="343"/>
      <c r="DII1" s="343"/>
      <c r="DIJ1" s="343"/>
      <c r="DIK1" s="343"/>
      <c r="DIL1" s="343"/>
      <c r="DIM1" s="343"/>
      <c r="DIN1" s="343"/>
      <c r="DIO1" s="343"/>
      <c r="DIP1" s="343"/>
      <c r="DIQ1" s="343"/>
      <c r="DIR1" s="343"/>
      <c r="DIS1" s="343"/>
      <c r="DIT1" s="343"/>
      <c r="DIU1" s="343"/>
      <c r="DIV1" s="343"/>
      <c r="DIW1" s="342"/>
      <c r="DIX1" s="343"/>
      <c r="DIY1" s="343"/>
      <c r="DIZ1" s="343"/>
      <c r="DJA1" s="343"/>
      <c r="DJB1" s="343"/>
      <c r="DJC1" s="343"/>
      <c r="DJD1" s="343"/>
      <c r="DJE1" s="343"/>
      <c r="DJF1" s="343"/>
      <c r="DJG1" s="343"/>
      <c r="DJH1" s="343"/>
      <c r="DJI1" s="343"/>
      <c r="DJJ1" s="343"/>
      <c r="DJK1" s="343"/>
      <c r="DJL1" s="343"/>
      <c r="DJM1" s="342"/>
      <c r="DJN1" s="343"/>
      <c r="DJO1" s="343"/>
      <c r="DJP1" s="343"/>
      <c r="DJQ1" s="343"/>
      <c r="DJR1" s="343"/>
      <c r="DJS1" s="343"/>
      <c r="DJT1" s="343"/>
      <c r="DJU1" s="343"/>
      <c r="DJV1" s="343"/>
      <c r="DJW1" s="343"/>
      <c r="DJX1" s="343"/>
      <c r="DJY1" s="343"/>
      <c r="DJZ1" s="343"/>
      <c r="DKA1" s="343"/>
      <c r="DKB1" s="343"/>
      <c r="DKC1" s="342"/>
      <c r="DKD1" s="343"/>
      <c r="DKE1" s="343"/>
      <c r="DKF1" s="343"/>
      <c r="DKG1" s="343"/>
      <c r="DKH1" s="343"/>
      <c r="DKI1" s="343"/>
      <c r="DKJ1" s="343"/>
      <c r="DKK1" s="343"/>
      <c r="DKL1" s="343"/>
      <c r="DKM1" s="343"/>
      <c r="DKN1" s="343"/>
      <c r="DKO1" s="343"/>
      <c r="DKP1" s="343"/>
      <c r="DKQ1" s="343"/>
      <c r="DKR1" s="343"/>
      <c r="DKS1" s="342"/>
      <c r="DKT1" s="343"/>
      <c r="DKU1" s="343"/>
      <c r="DKV1" s="343"/>
      <c r="DKW1" s="343"/>
      <c r="DKX1" s="343"/>
      <c r="DKY1" s="343"/>
      <c r="DKZ1" s="343"/>
      <c r="DLA1" s="343"/>
      <c r="DLB1" s="343"/>
      <c r="DLC1" s="343"/>
      <c r="DLD1" s="343"/>
      <c r="DLE1" s="343"/>
      <c r="DLF1" s="343"/>
      <c r="DLG1" s="343"/>
      <c r="DLH1" s="343"/>
      <c r="DLI1" s="342"/>
      <c r="DLJ1" s="343"/>
      <c r="DLK1" s="343"/>
      <c r="DLL1" s="343"/>
      <c r="DLM1" s="343"/>
      <c r="DLN1" s="343"/>
      <c r="DLO1" s="343"/>
      <c r="DLP1" s="343"/>
      <c r="DLQ1" s="343"/>
      <c r="DLR1" s="343"/>
      <c r="DLS1" s="343"/>
      <c r="DLT1" s="343"/>
      <c r="DLU1" s="343"/>
      <c r="DLV1" s="343"/>
      <c r="DLW1" s="343"/>
      <c r="DLX1" s="343"/>
      <c r="DLY1" s="342"/>
      <c r="DLZ1" s="343"/>
      <c r="DMA1" s="343"/>
      <c r="DMB1" s="343"/>
      <c r="DMC1" s="343"/>
      <c r="DMD1" s="343"/>
      <c r="DME1" s="343"/>
      <c r="DMF1" s="343"/>
      <c r="DMG1" s="343"/>
      <c r="DMH1" s="343"/>
      <c r="DMI1" s="343"/>
      <c r="DMJ1" s="343"/>
      <c r="DMK1" s="343"/>
      <c r="DML1" s="343"/>
      <c r="DMM1" s="343"/>
      <c r="DMN1" s="343"/>
      <c r="DMO1" s="342"/>
      <c r="DMP1" s="343"/>
      <c r="DMQ1" s="343"/>
      <c r="DMR1" s="343"/>
      <c r="DMS1" s="343"/>
      <c r="DMT1" s="343"/>
      <c r="DMU1" s="343"/>
      <c r="DMV1" s="343"/>
      <c r="DMW1" s="343"/>
      <c r="DMX1" s="343"/>
      <c r="DMY1" s="343"/>
      <c r="DMZ1" s="343"/>
      <c r="DNA1" s="343"/>
      <c r="DNB1" s="343"/>
      <c r="DNC1" s="343"/>
      <c r="DND1" s="343"/>
      <c r="DNE1" s="342"/>
      <c r="DNF1" s="343"/>
      <c r="DNG1" s="343"/>
      <c r="DNH1" s="343"/>
      <c r="DNI1" s="343"/>
      <c r="DNJ1" s="343"/>
      <c r="DNK1" s="343"/>
      <c r="DNL1" s="343"/>
      <c r="DNM1" s="343"/>
      <c r="DNN1" s="343"/>
      <c r="DNO1" s="343"/>
      <c r="DNP1" s="343"/>
      <c r="DNQ1" s="343"/>
      <c r="DNR1" s="343"/>
      <c r="DNS1" s="343"/>
      <c r="DNT1" s="343"/>
      <c r="DNU1" s="342"/>
      <c r="DNV1" s="343"/>
      <c r="DNW1" s="343"/>
      <c r="DNX1" s="343"/>
      <c r="DNY1" s="343"/>
      <c r="DNZ1" s="343"/>
      <c r="DOA1" s="343"/>
      <c r="DOB1" s="343"/>
      <c r="DOC1" s="343"/>
      <c r="DOD1" s="343"/>
      <c r="DOE1" s="343"/>
      <c r="DOF1" s="343"/>
      <c r="DOG1" s="343"/>
      <c r="DOH1" s="343"/>
      <c r="DOI1" s="343"/>
      <c r="DOJ1" s="343"/>
      <c r="DOK1" s="342"/>
      <c r="DOL1" s="343"/>
      <c r="DOM1" s="343"/>
      <c r="DON1" s="343"/>
      <c r="DOO1" s="343"/>
      <c r="DOP1" s="343"/>
      <c r="DOQ1" s="343"/>
      <c r="DOR1" s="343"/>
      <c r="DOS1" s="343"/>
      <c r="DOT1" s="343"/>
      <c r="DOU1" s="343"/>
      <c r="DOV1" s="343"/>
      <c r="DOW1" s="343"/>
      <c r="DOX1" s="343"/>
      <c r="DOY1" s="343"/>
      <c r="DOZ1" s="343"/>
      <c r="DPA1" s="342"/>
      <c r="DPB1" s="343"/>
      <c r="DPC1" s="343"/>
      <c r="DPD1" s="343"/>
      <c r="DPE1" s="343"/>
      <c r="DPF1" s="343"/>
      <c r="DPG1" s="343"/>
      <c r="DPH1" s="343"/>
      <c r="DPI1" s="343"/>
      <c r="DPJ1" s="343"/>
      <c r="DPK1" s="343"/>
      <c r="DPL1" s="343"/>
      <c r="DPM1" s="343"/>
      <c r="DPN1" s="343"/>
      <c r="DPO1" s="343"/>
      <c r="DPP1" s="343"/>
      <c r="DPQ1" s="342"/>
      <c r="DPR1" s="343"/>
      <c r="DPS1" s="343"/>
      <c r="DPT1" s="343"/>
      <c r="DPU1" s="343"/>
      <c r="DPV1" s="343"/>
      <c r="DPW1" s="343"/>
      <c r="DPX1" s="343"/>
      <c r="DPY1" s="343"/>
      <c r="DPZ1" s="343"/>
      <c r="DQA1" s="343"/>
      <c r="DQB1" s="343"/>
      <c r="DQC1" s="343"/>
      <c r="DQD1" s="343"/>
      <c r="DQE1" s="343"/>
      <c r="DQF1" s="343"/>
      <c r="DQG1" s="342"/>
      <c r="DQH1" s="343"/>
      <c r="DQI1" s="343"/>
      <c r="DQJ1" s="343"/>
      <c r="DQK1" s="343"/>
      <c r="DQL1" s="343"/>
      <c r="DQM1" s="343"/>
      <c r="DQN1" s="343"/>
      <c r="DQO1" s="343"/>
      <c r="DQP1" s="343"/>
      <c r="DQQ1" s="343"/>
      <c r="DQR1" s="343"/>
      <c r="DQS1" s="343"/>
      <c r="DQT1" s="343"/>
      <c r="DQU1" s="343"/>
      <c r="DQV1" s="343"/>
      <c r="DQW1" s="342"/>
      <c r="DQX1" s="343"/>
      <c r="DQY1" s="343"/>
      <c r="DQZ1" s="343"/>
      <c r="DRA1" s="343"/>
      <c r="DRB1" s="343"/>
      <c r="DRC1" s="343"/>
      <c r="DRD1" s="343"/>
      <c r="DRE1" s="343"/>
      <c r="DRF1" s="343"/>
      <c r="DRG1" s="343"/>
      <c r="DRH1" s="343"/>
      <c r="DRI1" s="343"/>
      <c r="DRJ1" s="343"/>
      <c r="DRK1" s="343"/>
      <c r="DRL1" s="343"/>
      <c r="DRM1" s="342"/>
      <c r="DRN1" s="343"/>
      <c r="DRO1" s="343"/>
      <c r="DRP1" s="343"/>
      <c r="DRQ1" s="343"/>
      <c r="DRR1" s="343"/>
      <c r="DRS1" s="343"/>
      <c r="DRT1" s="343"/>
      <c r="DRU1" s="343"/>
      <c r="DRV1" s="343"/>
      <c r="DRW1" s="343"/>
      <c r="DRX1" s="343"/>
      <c r="DRY1" s="343"/>
      <c r="DRZ1" s="343"/>
      <c r="DSA1" s="343"/>
      <c r="DSB1" s="343"/>
      <c r="DSC1" s="342"/>
      <c r="DSD1" s="343"/>
      <c r="DSE1" s="343"/>
      <c r="DSF1" s="343"/>
      <c r="DSG1" s="343"/>
      <c r="DSH1" s="343"/>
      <c r="DSI1" s="343"/>
      <c r="DSJ1" s="343"/>
      <c r="DSK1" s="343"/>
      <c r="DSL1" s="343"/>
      <c r="DSM1" s="343"/>
      <c r="DSN1" s="343"/>
      <c r="DSO1" s="343"/>
      <c r="DSP1" s="343"/>
      <c r="DSQ1" s="343"/>
      <c r="DSR1" s="343"/>
      <c r="DSS1" s="342"/>
      <c r="DST1" s="343"/>
      <c r="DSU1" s="343"/>
      <c r="DSV1" s="343"/>
      <c r="DSW1" s="343"/>
      <c r="DSX1" s="343"/>
      <c r="DSY1" s="343"/>
      <c r="DSZ1" s="343"/>
      <c r="DTA1" s="343"/>
      <c r="DTB1" s="343"/>
      <c r="DTC1" s="343"/>
      <c r="DTD1" s="343"/>
      <c r="DTE1" s="343"/>
      <c r="DTF1" s="343"/>
      <c r="DTG1" s="343"/>
      <c r="DTH1" s="343"/>
      <c r="DTI1" s="342"/>
      <c r="DTJ1" s="343"/>
      <c r="DTK1" s="343"/>
      <c r="DTL1" s="343"/>
      <c r="DTM1" s="343"/>
      <c r="DTN1" s="343"/>
      <c r="DTO1" s="343"/>
      <c r="DTP1" s="343"/>
      <c r="DTQ1" s="343"/>
      <c r="DTR1" s="343"/>
      <c r="DTS1" s="343"/>
      <c r="DTT1" s="343"/>
      <c r="DTU1" s="343"/>
      <c r="DTV1" s="343"/>
      <c r="DTW1" s="343"/>
      <c r="DTX1" s="343"/>
      <c r="DTY1" s="342"/>
      <c r="DTZ1" s="343"/>
      <c r="DUA1" s="343"/>
      <c r="DUB1" s="343"/>
      <c r="DUC1" s="343"/>
      <c r="DUD1" s="343"/>
      <c r="DUE1" s="343"/>
      <c r="DUF1" s="343"/>
      <c r="DUG1" s="343"/>
      <c r="DUH1" s="343"/>
      <c r="DUI1" s="343"/>
      <c r="DUJ1" s="343"/>
      <c r="DUK1" s="343"/>
      <c r="DUL1" s="343"/>
      <c r="DUM1" s="343"/>
      <c r="DUN1" s="343"/>
      <c r="DUO1" s="342"/>
      <c r="DUP1" s="343"/>
      <c r="DUQ1" s="343"/>
      <c r="DUR1" s="343"/>
      <c r="DUS1" s="343"/>
      <c r="DUT1" s="343"/>
      <c r="DUU1" s="343"/>
      <c r="DUV1" s="343"/>
      <c r="DUW1" s="343"/>
      <c r="DUX1" s="343"/>
      <c r="DUY1" s="343"/>
      <c r="DUZ1" s="343"/>
      <c r="DVA1" s="343"/>
      <c r="DVB1" s="343"/>
      <c r="DVC1" s="343"/>
      <c r="DVD1" s="343"/>
      <c r="DVE1" s="342"/>
      <c r="DVF1" s="343"/>
      <c r="DVG1" s="343"/>
      <c r="DVH1" s="343"/>
      <c r="DVI1" s="343"/>
      <c r="DVJ1" s="343"/>
      <c r="DVK1" s="343"/>
      <c r="DVL1" s="343"/>
      <c r="DVM1" s="343"/>
      <c r="DVN1" s="343"/>
      <c r="DVO1" s="343"/>
      <c r="DVP1" s="343"/>
      <c r="DVQ1" s="343"/>
      <c r="DVR1" s="343"/>
      <c r="DVS1" s="343"/>
      <c r="DVT1" s="343"/>
      <c r="DVU1" s="342"/>
      <c r="DVV1" s="343"/>
      <c r="DVW1" s="343"/>
      <c r="DVX1" s="343"/>
      <c r="DVY1" s="343"/>
      <c r="DVZ1" s="343"/>
      <c r="DWA1" s="343"/>
      <c r="DWB1" s="343"/>
      <c r="DWC1" s="343"/>
      <c r="DWD1" s="343"/>
      <c r="DWE1" s="343"/>
      <c r="DWF1" s="343"/>
      <c r="DWG1" s="343"/>
      <c r="DWH1" s="343"/>
      <c r="DWI1" s="343"/>
      <c r="DWJ1" s="343"/>
      <c r="DWK1" s="342"/>
      <c r="DWL1" s="343"/>
      <c r="DWM1" s="343"/>
      <c r="DWN1" s="343"/>
      <c r="DWO1" s="343"/>
      <c r="DWP1" s="343"/>
      <c r="DWQ1" s="343"/>
      <c r="DWR1" s="343"/>
      <c r="DWS1" s="343"/>
      <c r="DWT1" s="343"/>
      <c r="DWU1" s="343"/>
      <c r="DWV1" s="343"/>
      <c r="DWW1" s="343"/>
      <c r="DWX1" s="343"/>
      <c r="DWY1" s="343"/>
      <c r="DWZ1" s="343"/>
      <c r="DXA1" s="342"/>
      <c r="DXB1" s="343"/>
      <c r="DXC1" s="343"/>
      <c r="DXD1" s="343"/>
      <c r="DXE1" s="343"/>
      <c r="DXF1" s="343"/>
      <c r="DXG1" s="343"/>
      <c r="DXH1" s="343"/>
      <c r="DXI1" s="343"/>
      <c r="DXJ1" s="343"/>
      <c r="DXK1" s="343"/>
      <c r="DXL1" s="343"/>
      <c r="DXM1" s="343"/>
      <c r="DXN1" s="343"/>
      <c r="DXO1" s="343"/>
      <c r="DXP1" s="343"/>
      <c r="DXQ1" s="342"/>
      <c r="DXR1" s="343"/>
      <c r="DXS1" s="343"/>
      <c r="DXT1" s="343"/>
      <c r="DXU1" s="343"/>
      <c r="DXV1" s="343"/>
      <c r="DXW1" s="343"/>
      <c r="DXX1" s="343"/>
      <c r="DXY1" s="343"/>
      <c r="DXZ1" s="343"/>
      <c r="DYA1" s="343"/>
      <c r="DYB1" s="343"/>
      <c r="DYC1" s="343"/>
      <c r="DYD1" s="343"/>
      <c r="DYE1" s="343"/>
      <c r="DYF1" s="343"/>
      <c r="DYG1" s="342"/>
      <c r="DYH1" s="343"/>
      <c r="DYI1" s="343"/>
      <c r="DYJ1" s="343"/>
      <c r="DYK1" s="343"/>
      <c r="DYL1" s="343"/>
      <c r="DYM1" s="343"/>
      <c r="DYN1" s="343"/>
      <c r="DYO1" s="343"/>
      <c r="DYP1" s="343"/>
      <c r="DYQ1" s="343"/>
      <c r="DYR1" s="343"/>
      <c r="DYS1" s="343"/>
      <c r="DYT1" s="343"/>
      <c r="DYU1" s="343"/>
      <c r="DYV1" s="343"/>
      <c r="DYW1" s="342"/>
      <c r="DYX1" s="343"/>
      <c r="DYY1" s="343"/>
      <c r="DYZ1" s="343"/>
      <c r="DZA1" s="343"/>
      <c r="DZB1" s="343"/>
      <c r="DZC1" s="343"/>
      <c r="DZD1" s="343"/>
      <c r="DZE1" s="343"/>
      <c r="DZF1" s="343"/>
      <c r="DZG1" s="343"/>
      <c r="DZH1" s="343"/>
      <c r="DZI1" s="343"/>
      <c r="DZJ1" s="343"/>
      <c r="DZK1" s="343"/>
      <c r="DZL1" s="343"/>
      <c r="DZM1" s="342"/>
      <c r="DZN1" s="343"/>
      <c r="DZO1" s="343"/>
      <c r="DZP1" s="343"/>
      <c r="DZQ1" s="343"/>
      <c r="DZR1" s="343"/>
      <c r="DZS1" s="343"/>
      <c r="DZT1" s="343"/>
      <c r="DZU1" s="343"/>
      <c r="DZV1" s="343"/>
      <c r="DZW1" s="343"/>
      <c r="DZX1" s="343"/>
      <c r="DZY1" s="343"/>
      <c r="DZZ1" s="343"/>
      <c r="EAA1" s="343"/>
      <c r="EAB1" s="343"/>
      <c r="EAC1" s="342"/>
      <c r="EAD1" s="343"/>
      <c r="EAE1" s="343"/>
      <c r="EAF1" s="343"/>
      <c r="EAG1" s="343"/>
      <c r="EAH1" s="343"/>
      <c r="EAI1" s="343"/>
      <c r="EAJ1" s="343"/>
      <c r="EAK1" s="343"/>
      <c r="EAL1" s="343"/>
      <c r="EAM1" s="343"/>
      <c r="EAN1" s="343"/>
      <c r="EAO1" s="343"/>
      <c r="EAP1" s="343"/>
      <c r="EAQ1" s="343"/>
      <c r="EAR1" s="343"/>
      <c r="EAS1" s="342"/>
      <c r="EAT1" s="343"/>
      <c r="EAU1" s="343"/>
      <c r="EAV1" s="343"/>
      <c r="EAW1" s="343"/>
      <c r="EAX1" s="343"/>
      <c r="EAY1" s="343"/>
      <c r="EAZ1" s="343"/>
      <c r="EBA1" s="343"/>
      <c r="EBB1" s="343"/>
      <c r="EBC1" s="343"/>
      <c r="EBD1" s="343"/>
      <c r="EBE1" s="343"/>
      <c r="EBF1" s="343"/>
      <c r="EBG1" s="343"/>
      <c r="EBH1" s="343"/>
      <c r="EBI1" s="342"/>
      <c r="EBJ1" s="343"/>
      <c r="EBK1" s="343"/>
      <c r="EBL1" s="343"/>
      <c r="EBM1" s="343"/>
      <c r="EBN1" s="343"/>
      <c r="EBO1" s="343"/>
      <c r="EBP1" s="343"/>
      <c r="EBQ1" s="343"/>
      <c r="EBR1" s="343"/>
      <c r="EBS1" s="343"/>
      <c r="EBT1" s="343"/>
      <c r="EBU1" s="343"/>
      <c r="EBV1" s="343"/>
      <c r="EBW1" s="343"/>
      <c r="EBX1" s="343"/>
      <c r="EBY1" s="342"/>
      <c r="EBZ1" s="343"/>
      <c r="ECA1" s="343"/>
      <c r="ECB1" s="343"/>
      <c r="ECC1" s="343"/>
      <c r="ECD1" s="343"/>
      <c r="ECE1" s="343"/>
      <c r="ECF1" s="343"/>
      <c r="ECG1" s="343"/>
      <c r="ECH1" s="343"/>
      <c r="ECI1" s="343"/>
      <c r="ECJ1" s="343"/>
      <c r="ECK1" s="343"/>
      <c r="ECL1" s="343"/>
      <c r="ECM1" s="343"/>
      <c r="ECN1" s="343"/>
      <c r="ECO1" s="342"/>
      <c r="ECP1" s="343"/>
      <c r="ECQ1" s="343"/>
      <c r="ECR1" s="343"/>
      <c r="ECS1" s="343"/>
      <c r="ECT1" s="343"/>
      <c r="ECU1" s="343"/>
      <c r="ECV1" s="343"/>
      <c r="ECW1" s="343"/>
      <c r="ECX1" s="343"/>
      <c r="ECY1" s="343"/>
      <c r="ECZ1" s="343"/>
      <c r="EDA1" s="343"/>
      <c r="EDB1" s="343"/>
      <c r="EDC1" s="343"/>
      <c r="EDD1" s="343"/>
      <c r="EDE1" s="342"/>
      <c r="EDF1" s="343"/>
      <c r="EDG1" s="343"/>
      <c r="EDH1" s="343"/>
      <c r="EDI1" s="343"/>
      <c r="EDJ1" s="343"/>
      <c r="EDK1" s="343"/>
      <c r="EDL1" s="343"/>
      <c r="EDM1" s="343"/>
      <c r="EDN1" s="343"/>
      <c r="EDO1" s="343"/>
      <c r="EDP1" s="343"/>
      <c r="EDQ1" s="343"/>
      <c r="EDR1" s="343"/>
      <c r="EDS1" s="343"/>
      <c r="EDT1" s="343"/>
      <c r="EDU1" s="342"/>
      <c r="EDV1" s="343"/>
      <c r="EDW1" s="343"/>
      <c r="EDX1" s="343"/>
      <c r="EDY1" s="343"/>
      <c r="EDZ1" s="343"/>
      <c r="EEA1" s="343"/>
      <c r="EEB1" s="343"/>
      <c r="EEC1" s="343"/>
      <c r="EED1" s="343"/>
      <c r="EEE1" s="343"/>
      <c r="EEF1" s="343"/>
      <c r="EEG1" s="343"/>
      <c r="EEH1" s="343"/>
      <c r="EEI1" s="343"/>
      <c r="EEJ1" s="343"/>
      <c r="EEK1" s="342"/>
      <c r="EEL1" s="343"/>
      <c r="EEM1" s="343"/>
      <c r="EEN1" s="343"/>
      <c r="EEO1" s="343"/>
      <c r="EEP1" s="343"/>
      <c r="EEQ1" s="343"/>
      <c r="EER1" s="343"/>
      <c r="EES1" s="343"/>
      <c r="EET1" s="343"/>
      <c r="EEU1" s="343"/>
      <c r="EEV1" s="343"/>
      <c r="EEW1" s="343"/>
      <c r="EEX1" s="343"/>
      <c r="EEY1" s="343"/>
      <c r="EEZ1" s="343"/>
      <c r="EFA1" s="342"/>
      <c r="EFB1" s="343"/>
      <c r="EFC1" s="343"/>
      <c r="EFD1" s="343"/>
      <c r="EFE1" s="343"/>
      <c r="EFF1" s="343"/>
      <c r="EFG1" s="343"/>
      <c r="EFH1" s="343"/>
      <c r="EFI1" s="343"/>
      <c r="EFJ1" s="343"/>
      <c r="EFK1" s="343"/>
      <c r="EFL1" s="343"/>
      <c r="EFM1" s="343"/>
      <c r="EFN1" s="343"/>
      <c r="EFO1" s="343"/>
      <c r="EFP1" s="343"/>
      <c r="EFQ1" s="342"/>
      <c r="EFR1" s="343"/>
      <c r="EFS1" s="343"/>
      <c r="EFT1" s="343"/>
      <c r="EFU1" s="343"/>
      <c r="EFV1" s="343"/>
      <c r="EFW1" s="343"/>
      <c r="EFX1" s="343"/>
      <c r="EFY1" s="343"/>
      <c r="EFZ1" s="343"/>
      <c r="EGA1" s="343"/>
      <c r="EGB1" s="343"/>
      <c r="EGC1" s="343"/>
      <c r="EGD1" s="343"/>
      <c r="EGE1" s="343"/>
      <c r="EGF1" s="343"/>
      <c r="EGG1" s="342"/>
      <c r="EGH1" s="343"/>
      <c r="EGI1" s="343"/>
      <c r="EGJ1" s="343"/>
      <c r="EGK1" s="343"/>
      <c r="EGL1" s="343"/>
      <c r="EGM1" s="343"/>
      <c r="EGN1" s="343"/>
      <c r="EGO1" s="343"/>
      <c r="EGP1" s="343"/>
      <c r="EGQ1" s="343"/>
      <c r="EGR1" s="343"/>
      <c r="EGS1" s="343"/>
      <c r="EGT1" s="343"/>
      <c r="EGU1" s="343"/>
      <c r="EGV1" s="343"/>
      <c r="EGW1" s="342"/>
      <c r="EGX1" s="343"/>
      <c r="EGY1" s="343"/>
      <c r="EGZ1" s="343"/>
      <c r="EHA1" s="343"/>
      <c r="EHB1" s="343"/>
      <c r="EHC1" s="343"/>
      <c r="EHD1" s="343"/>
      <c r="EHE1" s="343"/>
      <c r="EHF1" s="343"/>
      <c r="EHG1" s="343"/>
      <c r="EHH1" s="343"/>
      <c r="EHI1" s="343"/>
      <c r="EHJ1" s="343"/>
      <c r="EHK1" s="343"/>
      <c r="EHL1" s="343"/>
      <c r="EHM1" s="342"/>
      <c r="EHN1" s="343"/>
      <c r="EHO1" s="343"/>
      <c r="EHP1" s="343"/>
      <c r="EHQ1" s="343"/>
      <c r="EHR1" s="343"/>
      <c r="EHS1" s="343"/>
      <c r="EHT1" s="343"/>
      <c r="EHU1" s="343"/>
      <c r="EHV1" s="343"/>
      <c r="EHW1" s="343"/>
      <c r="EHX1" s="343"/>
      <c r="EHY1" s="343"/>
      <c r="EHZ1" s="343"/>
      <c r="EIA1" s="343"/>
      <c r="EIB1" s="343"/>
      <c r="EIC1" s="342"/>
      <c r="EID1" s="343"/>
      <c r="EIE1" s="343"/>
      <c r="EIF1" s="343"/>
      <c r="EIG1" s="343"/>
      <c r="EIH1" s="343"/>
      <c r="EII1" s="343"/>
      <c r="EIJ1" s="343"/>
      <c r="EIK1" s="343"/>
      <c r="EIL1" s="343"/>
      <c r="EIM1" s="343"/>
      <c r="EIN1" s="343"/>
      <c r="EIO1" s="343"/>
      <c r="EIP1" s="343"/>
      <c r="EIQ1" s="343"/>
      <c r="EIR1" s="343"/>
      <c r="EIS1" s="342"/>
      <c r="EIT1" s="343"/>
      <c r="EIU1" s="343"/>
      <c r="EIV1" s="343"/>
      <c r="EIW1" s="343"/>
      <c r="EIX1" s="343"/>
      <c r="EIY1" s="343"/>
      <c r="EIZ1" s="343"/>
      <c r="EJA1" s="343"/>
      <c r="EJB1" s="343"/>
      <c r="EJC1" s="343"/>
      <c r="EJD1" s="343"/>
      <c r="EJE1" s="343"/>
      <c r="EJF1" s="343"/>
      <c r="EJG1" s="343"/>
      <c r="EJH1" s="343"/>
      <c r="EJI1" s="342"/>
      <c r="EJJ1" s="343"/>
      <c r="EJK1" s="343"/>
      <c r="EJL1" s="343"/>
      <c r="EJM1" s="343"/>
      <c r="EJN1" s="343"/>
      <c r="EJO1" s="343"/>
      <c r="EJP1" s="343"/>
      <c r="EJQ1" s="343"/>
      <c r="EJR1" s="343"/>
      <c r="EJS1" s="343"/>
      <c r="EJT1" s="343"/>
      <c r="EJU1" s="343"/>
      <c r="EJV1" s="343"/>
      <c r="EJW1" s="343"/>
      <c r="EJX1" s="343"/>
      <c r="EJY1" s="342"/>
      <c r="EJZ1" s="343"/>
      <c r="EKA1" s="343"/>
      <c r="EKB1" s="343"/>
      <c r="EKC1" s="343"/>
      <c r="EKD1" s="343"/>
      <c r="EKE1" s="343"/>
      <c r="EKF1" s="343"/>
      <c r="EKG1" s="343"/>
      <c r="EKH1" s="343"/>
      <c r="EKI1" s="343"/>
      <c r="EKJ1" s="343"/>
      <c r="EKK1" s="343"/>
      <c r="EKL1" s="343"/>
      <c r="EKM1" s="343"/>
      <c r="EKN1" s="343"/>
      <c r="EKO1" s="342"/>
      <c r="EKP1" s="343"/>
      <c r="EKQ1" s="343"/>
      <c r="EKR1" s="343"/>
      <c r="EKS1" s="343"/>
      <c r="EKT1" s="343"/>
      <c r="EKU1" s="343"/>
      <c r="EKV1" s="343"/>
      <c r="EKW1" s="343"/>
      <c r="EKX1" s="343"/>
      <c r="EKY1" s="343"/>
      <c r="EKZ1" s="343"/>
      <c r="ELA1" s="343"/>
      <c r="ELB1" s="343"/>
      <c r="ELC1" s="343"/>
      <c r="ELD1" s="343"/>
      <c r="ELE1" s="342"/>
      <c r="ELF1" s="343"/>
      <c r="ELG1" s="343"/>
      <c r="ELH1" s="343"/>
      <c r="ELI1" s="343"/>
      <c r="ELJ1" s="343"/>
      <c r="ELK1" s="343"/>
      <c r="ELL1" s="343"/>
      <c r="ELM1" s="343"/>
      <c r="ELN1" s="343"/>
      <c r="ELO1" s="343"/>
      <c r="ELP1" s="343"/>
      <c r="ELQ1" s="343"/>
      <c r="ELR1" s="343"/>
      <c r="ELS1" s="343"/>
      <c r="ELT1" s="343"/>
      <c r="ELU1" s="342"/>
      <c r="ELV1" s="343"/>
      <c r="ELW1" s="343"/>
      <c r="ELX1" s="343"/>
      <c r="ELY1" s="343"/>
      <c r="ELZ1" s="343"/>
      <c r="EMA1" s="343"/>
      <c r="EMB1" s="343"/>
      <c r="EMC1" s="343"/>
      <c r="EMD1" s="343"/>
      <c r="EME1" s="343"/>
      <c r="EMF1" s="343"/>
      <c r="EMG1" s="343"/>
      <c r="EMH1" s="343"/>
      <c r="EMI1" s="343"/>
      <c r="EMJ1" s="343"/>
      <c r="EMK1" s="342"/>
      <c r="EML1" s="343"/>
      <c r="EMM1" s="343"/>
      <c r="EMN1" s="343"/>
      <c r="EMO1" s="343"/>
      <c r="EMP1" s="343"/>
      <c r="EMQ1" s="343"/>
      <c r="EMR1" s="343"/>
      <c r="EMS1" s="343"/>
      <c r="EMT1" s="343"/>
      <c r="EMU1" s="343"/>
      <c r="EMV1" s="343"/>
      <c r="EMW1" s="343"/>
      <c r="EMX1" s="343"/>
      <c r="EMY1" s="343"/>
      <c r="EMZ1" s="343"/>
      <c r="ENA1" s="342"/>
      <c r="ENB1" s="343"/>
      <c r="ENC1" s="343"/>
      <c r="END1" s="343"/>
      <c r="ENE1" s="343"/>
      <c r="ENF1" s="343"/>
      <c r="ENG1" s="343"/>
      <c r="ENH1" s="343"/>
      <c r="ENI1" s="343"/>
      <c r="ENJ1" s="343"/>
      <c r="ENK1" s="343"/>
      <c r="ENL1" s="343"/>
      <c r="ENM1" s="343"/>
      <c r="ENN1" s="343"/>
      <c r="ENO1" s="343"/>
      <c r="ENP1" s="343"/>
      <c r="ENQ1" s="342"/>
      <c r="ENR1" s="343"/>
      <c r="ENS1" s="343"/>
      <c r="ENT1" s="343"/>
      <c r="ENU1" s="343"/>
      <c r="ENV1" s="343"/>
      <c r="ENW1" s="343"/>
      <c r="ENX1" s="343"/>
      <c r="ENY1" s="343"/>
      <c r="ENZ1" s="343"/>
      <c r="EOA1" s="343"/>
      <c r="EOB1" s="343"/>
      <c r="EOC1" s="343"/>
      <c r="EOD1" s="343"/>
      <c r="EOE1" s="343"/>
      <c r="EOF1" s="343"/>
      <c r="EOG1" s="342"/>
      <c r="EOH1" s="343"/>
      <c r="EOI1" s="343"/>
      <c r="EOJ1" s="343"/>
      <c r="EOK1" s="343"/>
      <c r="EOL1" s="343"/>
      <c r="EOM1" s="343"/>
      <c r="EON1" s="343"/>
      <c r="EOO1" s="343"/>
      <c r="EOP1" s="343"/>
      <c r="EOQ1" s="343"/>
      <c r="EOR1" s="343"/>
      <c r="EOS1" s="343"/>
      <c r="EOT1" s="343"/>
      <c r="EOU1" s="343"/>
      <c r="EOV1" s="343"/>
      <c r="EOW1" s="342"/>
      <c r="EOX1" s="343"/>
      <c r="EOY1" s="343"/>
      <c r="EOZ1" s="343"/>
      <c r="EPA1" s="343"/>
      <c r="EPB1" s="343"/>
      <c r="EPC1" s="343"/>
      <c r="EPD1" s="343"/>
      <c r="EPE1" s="343"/>
      <c r="EPF1" s="343"/>
      <c r="EPG1" s="343"/>
      <c r="EPH1" s="343"/>
      <c r="EPI1" s="343"/>
      <c r="EPJ1" s="343"/>
      <c r="EPK1" s="343"/>
      <c r="EPL1" s="343"/>
      <c r="EPM1" s="342"/>
      <c r="EPN1" s="343"/>
      <c r="EPO1" s="343"/>
      <c r="EPP1" s="343"/>
      <c r="EPQ1" s="343"/>
      <c r="EPR1" s="343"/>
      <c r="EPS1" s="343"/>
      <c r="EPT1" s="343"/>
      <c r="EPU1" s="343"/>
      <c r="EPV1" s="343"/>
      <c r="EPW1" s="343"/>
      <c r="EPX1" s="343"/>
      <c r="EPY1" s="343"/>
      <c r="EPZ1" s="343"/>
      <c r="EQA1" s="343"/>
      <c r="EQB1" s="343"/>
      <c r="EQC1" s="342"/>
      <c r="EQD1" s="343"/>
      <c r="EQE1" s="343"/>
      <c r="EQF1" s="343"/>
      <c r="EQG1" s="343"/>
      <c r="EQH1" s="343"/>
      <c r="EQI1" s="343"/>
      <c r="EQJ1" s="343"/>
      <c r="EQK1" s="343"/>
      <c r="EQL1" s="343"/>
      <c r="EQM1" s="343"/>
      <c r="EQN1" s="343"/>
      <c r="EQO1" s="343"/>
      <c r="EQP1" s="343"/>
      <c r="EQQ1" s="343"/>
      <c r="EQR1" s="343"/>
      <c r="EQS1" s="342"/>
      <c r="EQT1" s="343"/>
      <c r="EQU1" s="343"/>
      <c r="EQV1" s="343"/>
      <c r="EQW1" s="343"/>
      <c r="EQX1" s="343"/>
      <c r="EQY1" s="343"/>
      <c r="EQZ1" s="343"/>
      <c r="ERA1" s="343"/>
      <c r="ERB1" s="343"/>
      <c r="ERC1" s="343"/>
      <c r="ERD1" s="343"/>
      <c r="ERE1" s="343"/>
      <c r="ERF1" s="343"/>
      <c r="ERG1" s="343"/>
      <c r="ERH1" s="343"/>
      <c r="ERI1" s="342"/>
      <c r="ERJ1" s="343"/>
      <c r="ERK1" s="343"/>
      <c r="ERL1" s="343"/>
      <c r="ERM1" s="343"/>
      <c r="ERN1" s="343"/>
      <c r="ERO1" s="343"/>
      <c r="ERP1" s="343"/>
      <c r="ERQ1" s="343"/>
      <c r="ERR1" s="343"/>
      <c r="ERS1" s="343"/>
      <c r="ERT1" s="343"/>
      <c r="ERU1" s="343"/>
      <c r="ERV1" s="343"/>
      <c r="ERW1" s="343"/>
      <c r="ERX1" s="343"/>
      <c r="ERY1" s="342"/>
      <c r="ERZ1" s="343"/>
      <c r="ESA1" s="343"/>
      <c r="ESB1" s="343"/>
      <c r="ESC1" s="343"/>
      <c r="ESD1" s="343"/>
      <c r="ESE1" s="343"/>
      <c r="ESF1" s="343"/>
      <c r="ESG1" s="343"/>
      <c r="ESH1" s="343"/>
      <c r="ESI1" s="343"/>
      <c r="ESJ1" s="343"/>
      <c r="ESK1" s="343"/>
      <c r="ESL1" s="343"/>
      <c r="ESM1" s="343"/>
      <c r="ESN1" s="343"/>
      <c r="ESO1" s="342"/>
      <c r="ESP1" s="343"/>
      <c r="ESQ1" s="343"/>
      <c r="ESR1" s="343"/>
      <c r="ESS1" s="343"/>
      <c r="EST1" s="343"/>
      <c r="ESU1" s="343"/>
      <c r="ESV1" s="343"/>
      <c r="ESW1" s="343"/>
      <c r="ESX1" s="343"/>
      <c r="ESY1" s="343"/>
      <c r="ESZ1" s="343"/>
      <c r="ETA1" s="343"/>
      <c r="ETB1" s="343"/>
      <c r="ETC1" s="343"/>
      <c r="ETD1" s="343"/>
      <c r="ETE1" s="342"/>
      <c r="ETF1" s="343"/>
      <c r="ETG1" s="343"/>
      <c r="ETH1" s="343"/>
      <c r="ETI1" s="343"/>
      <c r="ETJ1" s="343"/>
      <c r="ETK1" s="343"/>
      <c r="ETL1" s="343"/>
      <c r="ETM1" s="343"/>
      <c r="ETN1" s="343"/>
      <c r="ETO1" s="343"/>
      <c r="ETP1" s="343"/>
      <c r="ETQ1" s="343"/>
      <c r="ETR1" s="343"/>
      <c r="ETS1" s="343"/>
      <c r="ETT1" s="343"/>
      <c r="ETU1" s="342"/>
      <c r="ETV1" s="343"/>
      <c r="ETW1" s="343"/>
      <c r="ETX1" s="343"/>
      <c r="ETY1" s="343"/>
      <c r="ETZ1" s="343"/>
      <c r="EUA1" s="343"/>
      <c r="EUB1" s="343"/>
      <c r="EUC1" s="343"/>
      <c r="EUD1" s="343"/>
      <c r="EUE1" s="343"/>
      <c r="EUF1" s="343"/>
      <c r="EUG1" s="343"/>
      <c r="EUH1" s="343"/>
      <c r="EUI1" s="343"/>
      <c r="EUJ1" s="343"/>
      <c r="EUK1" s="342"/>
      <c r="EUL1" s="343"/>
      <c r="EUM1" s="343"/>
      <c r="EUN1" s="343"/>
      <c r="EUO1" s="343"/>
      <c r="EUP1" s="343"/>
      <c r="EUQ1" s="343"/>
      <c r="EUR1" s="343"/>
      <c r="EUS1" s="343"/>
      <c r="EUT1" s="343"/>
      <c r="EUU1" s="343"/>
      <c r="EUV1" s="343"/>
      <c r="EUW1" s="343"/>
      <c r="EUX1" s="343"/>
      <c r="EUY1" s="343"/>
      <c r="EUZ1" s="343"/>
      <c r="EVA1" s="342"/>
      <c r="EVB1" s="343"/>
      <c r="EVC1" s="343"/>
      <c r="EVD1" s="343"/>
      <c r="EVE1" s="343"/>
      <c r="EVF1" s="343"/>
      <c r="EVG1" s="343"/>
      <c r="EVH1" s="343"/>
      <c r="EVI1" s="343"/>
      <c r="EVJ1" s="343"/>
      <c r="EVK1" s="343"/>
      <c r="EVL1" s="343"/>
      <c r="EVM1" s="343"/>
      <c r="EVN1" s="343"/>
      <c r="EVO1" s="343"/>
      <c r="EVP1" s="343"/>
      <c r="EVQ1" s="342"/>
      <c r="EVR1" s="343"/>
      <c r="EVS1" s="343"/>
      <c r="EVT1" s="343"/>
      <c r="EVU1" s="343"/>
      <c r="EVV1" s="343"/>
      <c r="EVW1" s="343"/>
      <c r="EVX1" s="343"/>
      <c r="EVY1" s="343"/>
      <c r="EVZ1" s="343"/>
      <c r="EWA1" s="343"/>
      <c r="EWB1" s="343"/>
      <c r="EWC1" s="343"/>
      <c r="EWD1" s="343"/>
      <c r="EWE1" s="343"/>
      <c r="EWF1" s="343"/>
      <c r="EWG1" s="342"/>
      <c r="EWH1" s="343"/>
      <c r="EWI1" s="343"/>
      <c r="EWJ1" s="343"/>
      <c r="EWK1" s="343"/>
      <c r="EWL1" s="343"/>
      <c r="EWM1" s="343"/>
      <c r="EWN1" s="343"/>
      <c r="EWO1" s="343"/>
      <c r="EWP1" s="343"/>
      <c r="EWQ1" s="343"/>
      <c r="EWR1" s="343"/>
      <c r="EWS1" s="343"/>
      <c r="EWT1" s="343"/>
      <c r="EWU1" s="343"/>
      <c r="EWV1" s="343"/>
      <c r="EWW1" s="342"/>
      <c r="EWX1" s="343"/>
      <c r="EWY1" s="343"/>
      <c r="EWZ1" s="343"/>
      <c r="EXA1" s="343"/>
      <c r="EXB1" s="343"/>
      <c r="EXC1" s="343"/>
      <c r="EXD1" s="343"/>
      <c r="EXE1" s="343"/>
      <c r="EXF1" s="343"/>
      <c r="EXG1" s="343"/>
      <c r="EXH1" s="343"/>
      <c r="EXI1" s="343"/>
      <c r="EXJ1" s="343"/>
      <c r="EXK1" s="343"/>
      <c r="EXL1" s="343"/>
      <c r="EXM1" s="342"/>
      <c r="EXN1" s="343"/>
      <c r="EXO1" s="343"/>
      <c r="EXP1" s="343"/>
      <c r="EXQ1" s="343"/>
      <c r="EXR1" s="343"/>
      <c r="EXS1" s="343"/>
      <c r="EXT1" s="343"/>
      <c r="EXU1" s="343"/>
      <c r="EXV1" s="343"/>
      <c r="EXW1" s="343"/>
      <c r="EXX1" s="343"/>
      <c r="EXY1" s="343"/>
      <c r="EXZ1" s="343"/>
      <c r="EYA1" s="343"/>
      <c r="EYB1" s="343"/>
      <c r="EYC1" s="342"/>
      <c r="EYD1" s="343"/>
      <c r="EYE1" s="343"/>
      <c r="EYF1" s="343"/>
      <c r="EYG1" s="343"/>
      <c r="EYH1" s="343"/>
      <c r="EYI1" s="343"/>
      <c r="EYJ1" s="343"/>
      <c r="EYK1" s="343"/>
      <c r="EYL1" s="343"/>
      <c r="EYM1" s="343"/>
      <c r="EYN1" s="343"/>
      <c r="EYO1" s="343"/>
      <c r="EYP1" s="343"/>
      <c r="EYQ1" s="343"/>
      <c r="EYR1" s="343"/>
      <c r="EYS1" s="342"/>
      <c r="EYT1" s="343"/>
      <c r="EYU1" s="343"/>
      <c r="EYV1" s="343"/>
      <c r="EYW1" s="343"/>
      <c r="EYX1" s="343"/>
      <c r="EYY1" s="343"/>
      <c r="EYZ1" s="343"/>
      <c r="EZA1" s="343"/>
      <c r="EZB1" s="343"/>
      <c r="EZC1" s="343"/>
      <c r="EZD1" s="343"/>
      <c r="EZE1" s="343"/>
      <c r="EZF1" s="343"/>
      <c r="EZG1" s="343"/>
      <c r="EZH1" s="343"/>
      <c r="EZI1" s="342"/>
      <c r="EZJ1" s="343"/>
      <c r="EZK1" s="343"/>
      <c r="EZL1" s="343"/>
      <c r="EZM1" s="343"/>
      <c r="EZN1" s="343"/>
      <c r="EZO1" s="343"/>
      <c r="EZP1" s="343"/>
      <c r="EZQ1" s="343"/>
      <c r="EZR1" s="343"/>
      <c r="EZS1" s="343"/>
      <c r="EZT1" s="343"/>
      <c r="EZU1" s="343"/>
      <c r="EZV1" s="343"/>
      <c r="EZW1" s="343"/>
      <c r="EZX1" s="343"/>
      <c r="EZY1" s="342"/>
      <c r="EZZ1" s="343"/>
      <c r="FAA1" s="343"/>
      <c r="FAB1" s="343"/>
      <c r="FAC1" s="343"/>
      <c r="FAD1" s="343"/>
      <c r="FAE1" s="343"/>
      <c r="FAF1" s="343"/>
      <c r="FAG1" s="343"/>
      <c r="FAH1" s="343"/>
      <c r="FAI1" s="343"/>
      <c r="FAJ1" s="343"/>
      <c r="FAK1" s="343"/>
      <c r="FAL1" s="343"/>
      <c r="FAM1" s="343"/>
      <c r="FAN1" s="343"/>
      <c r="FAO1" s="342"/>
      <c r="FAP1" s="343"/>
      <c r="FAQ1" s="343"/>
      <c r="FAR1" s="343"/>
      <c r="FAS1" s="343"/>
      <c r="FAT1" s="343"/>
      <c r="FAU1" s="343"/>
      <c r="FAV1" s="343"/>
      <c r="FAW1" s="343"/>
      <c r="FAX1" s="343"/>
      <c r="FAY1" s="343"/>
      <c r="FAZ1" s="343"/>
      <c r="FBA1" s="343"/>
      <c r="FBB1" s="343"/>
      <c r="FBC1" s="343"/>
      <c r="FBD1" s="343"/>
      <c r="FBE1" s="342"/>
      <c r="FBF1" s="343"/>
      <c r="FBG1" s="343"/>
      <c r="FBH1" s="343"/>
      <c r="FBI1" s="343"/>
      <c r="FBJ1" s="343"/>
      <c r="FBK1" s="343"/>
      <c r="FBL1" s="343"/>
      <c r="FBM1" s="343"/>
      <c r="FBN1" s="343"/>
      <c r="FBO1" s="343"/>
      <c r="FBP1" s="343"/>
      <c r="FBQ1" s="343"/>
      <c r="FBR1" s="343"/>
      <c r="FBS1" s="343"/>
      <c r="FBT1" s="343"/>
      <c r="FBU1" s="342"/>
      <c r="FBV1" s="343"/>
      <c r="FBW1" s="343"/>
      <c r="FBX1" s="343"/>
      <c r="FBY1" s="343"/>
      <c r="FBZ1" s="343"/>
      <c r="FCA1" s="343"/>
      <c r="FCB1" s="343"/>
      <c r="FCC1" s="343"/>
      <c r="FCD1" s="343"/>
      <c r="FCE1" s="343"/>
      <c r="FCF1" s="343"/>
      <c r="FCG1" s="343"/>
      <c r="FCH1" s="343"/>
      <c r="FCI1" s="343"/>
      <c r="FCJ1" s="343"/>
      <c r="FCK1" s="342"/>
      <c r="FCL1" s="343"/>
      <c r="FCM1" s="343"/>
      <c r="FCN1" s="343"/>
      <c r="FCO1" s="343"/>
      <c r="FCP1" s="343"/>
      <c r="FCQ1" s="343"/>
      <c r="FCR1" s="343"/>
      <c r="FCS1" s="343"/>
      <c r="FCT1" s="343"/>
      <c r="FCU1" s="343"/>
      <c r="FCV1" s="343"/>
      <c r="FCW1" s="343"/>
      <c r="FCX1" s="343"/>
      <c r="FCY1" s="343"/>
      <c r="FCZ1" s="343"/>
      <c r="FDA1" s="342"/>
      <c r="FDB1" s="343"/>
      <c r="FDC1" s="343"/>
      <c r="FDD1" s="343"/>
      <c r="FDE1" s="343"/>
      <c r="FDF1" s="343"/>
      <c r="FDG1" s="343"/>
      <c r="FDH1" s="343"/>
      <c r="FDI1" s="343"/>
      <c r="FDJ1" s="343"/>
      <c r="FDK1" s="343"/>
      <c r="FDL1" s="343"/>
      <c r="FDM1" s="343"/>
      <c r="FDN1" s="343"/>
      <c r="FDO1" s="343"/>
      <c r="FDP1" s="343"/>
      <c r="FDQ1" s="342"/>
      <c r="FDR1" s="343"/>
      <c r="FDS1" s="343"/>
      <c r="FDT1" s="343"/>
      <c r="FDU1" s="343"/>
      <c r="FDV1" s="343"/>
      <c r="FDW1" s="343"/>
      <c r="FDX1" s="343"/>
      <c r="FDY1" s="343"/>
      <c r="FDZ1" s="343"/>
      <c r="FEA1" s="343"/>
      <c r="FEB1" s="343"/>
      <c r="FEC1" s="343"/>
      <c r="FED1" s="343"/>
      <c r="FEE1" s="343"/>
      <c r="FEF1" s="343"/>
      <c r="FEG1" s="342"/>
      <c r="FEH1" s="343"/>
      <c r="FEI1" s="343"/>
      <c r="FEJ1" s="343"/>
      <c r="FEK1" s="343"/>
      <c r="FEL1" s="343"/>
      <c r="FEM1" s="343"/>
      <c r="FEN1" s="343"/>
      <c r="FEO1" s="343"/>
      <c r="FEP1" s="343"/>
      <c r="FEQ1" s="343"/>
      <c r="FER1" s="343"/>
      <c r="FES1" s="343"/>
      <c r="FET1" s="343"/>
      <c r="FEU1" s="343"/>
      <c r="FEV1" s="343"/>
      <c r="FEW1" s="342"/>
      <c r="FEX1" s="343"/>
      <c r="FEY1" s="343"/>
      <c r="FEZ1" s="343"/>
      <c r="FFA1" s="343"/>
      <c r="FFB1" s="343"/>
      <c r="FFC1" s="343"/>
      <c r="FFD1" s="343"/>
      <c r="FFE1" s="343"/>
      <c r="FFF1" s="343"/>
      <c r="FFG1" s="343"/>
      <c r="FFH1" s="343"/>
      <c r="FFI1" s="343"/>
      <c r="FFJ1" s="343"/>
      <c r="FFK1" s="343"/>
      <c r="FFL1" s="343"/>
      <c r="FFM1" s="342"/>
      <c r="FFN1" s="343"/>
      <c r="FFO1" s="343"/>
      <c r="FFP1" s="343"/>
      <c r="FFQ1" s="343"/>
      <c r="FFR1" s="343"/>
      <c r="FFS1" s="343"/>
      <c r="FFT1" s="343"/>
      <c r="FFU1" s="343"/>
      <c r="FFV1" s="343"/>
      <c r="FFW1" s="343"/>
      <c r="FFX1" s="343"/>
      <c r="FFY1" s="343"/>
      <c r="FFZ1" s="343"/>
      <c r="FGA1" s="343"/>
      <c r="FGB1" s="343"/>
      <c r="FGC1" s="342"/>
      <c r="FGD1" s="343"/>
      <c r="FGE1" s="343"/>
      <c r="FGF1" s="343"/>
      <c r="FGG1" s="343"/>
      <c r="FGH1" s="343"/>
      <c r="FGI1" s="343"/>
      <c r="FGJ1" s="343"/>
      <c r="FGK1" s="343"/>
      <c r="FGL1" s="343"/>
      <c r="FGM1" s="343"/>
      <c r="FGN1" s="343"/>
      <c r="FGO1" s="343"/>
      <c r="FGP1" s="343"/>
      <c r="FGQ1" s="343"/>
      <c r="FGR1" s="343"/>
      <c r="FGS1" s="342"/>
      <c r="FGT1" s="343"/>
      <c r="FGU1" s="343"/>
      <c r="FGV1" s="343"/>
      <c r="FGW1" s="343"/>
      <c r="FGX1" s="343"/>
      <c r="FGY1" s="343"/>
      <c r="FGZ1" s="343"/>
      <c r="FHA1" s="343"/>
      <c r="FHB1" s="343"/>
      <c r="FHC1" s="343"/>
      <c r="FHD1" s="343"/>
      <c r="FHE1" s="343"/>
      <c r="FHF1" s="343"/>
      <c r="FHG1" s="343"/>
      <c r="FHH1" s="343"/>
      <c r="FHI1" s="342"/>
      <c r="FHJ1" s="343"/>
      <c r="FHK1" s="343"/>
      <c r="FHL1" s="343"/>
      <c r="FHM1" s="343"/>
      <c r="FHN1" s="343"/>
      <c r="FHO1" s="343"/>
      <c r="FHP1" s="343"/>
      <c r="FHQ1" s="343"/>
      <c r="FHR1" s="343"/>
      <c r="FHS1" s="343"/>
      <c r="FHT1" s="343"/>
      <c r="FHU1" s="343"/>
      <c r="FHV1" s="343"/>
      <c r="FHW1" s="343"/>
      <c r="FHX1" s="343"/>
      <c r="FHY1" s="342"/>
      <c r="FHZ1" s="343"/>
      <c r="FIA1" s="343"/>
      <c r="FIB1" s="343"/>
      <c r="FIC1" s="343"/>
      <c r="FID1" s="343"/>
      <c r="FIE1" s="343"/>
      <c r="FIF1" s="343"/>
      <c r="FIG1" s="343"/>
      <c r="FIH1" s="343"/>
      <c r="FII1" s="343"/>
      <c r="FIJ1" s="343"/>
      <c r="FIK1" s="343"/>
      <c r="FIL1" s="343"/>
      <c r="FIM1" s="343"/>
      <c r="FIN1" s="343"/>
      <c r="FIO1" s="342"/>
      <c r="FIP1" s="343"/>
      <c r="FIQ1" s="343"/>
      <c r="FIR1" s="343"/>
      <c r="FIS1" s="343"/>
      <c r="FIT1" s="343"/>
      <c r="FIU1" s="343"/>
      <c r="FIV1" s="343"/>
      <c r="FIW1" s="343"/>
      <c r="FIX1" s="343"/>
      <c r="FIY1" s="343"/>
      <c r="FIZ1" s="343"/>
      <c r="FJA1" s="343"/>
      <c r="FJB1" s="343"/>
      <c r="FJC1" s="343"/>
      <c r="FJD1" s="343"/>
      <c r="FJE1" s="342"/>
      <c r="FJF1" s="343"/>
      <c r="FJG1" s="343"/>
      <c r="FJH1" s="343"/>
      <c r="FJI1" s="343"/>
      <c r="FJJ1" s="343"/>
      <c r="FJK1" s="343"/>
      <c r="FJL1" s="343"/>
      <c r="FJM1" s="343"/>
      <c r="FJN1" s="343"/>
      <c r="FJO1" s="343"/>
      <c r="FJP1" s="343"/>
      <c r="FJQ1" s="343"/>
      <c r="FJR1" s="343"/>
      <c r="FJS1" s="343"/>
      <c r="FJT1" s="343"/>
      <c r="FJU1" s="342"/>
      <c r="FJV1" s="343"/>
      <c r="FJW1" s="343"/>
      <c r="FJX1" s="343"/>
      <c r="FJY1" s="343"/>
      <c r="FJZ1" s="343"/>
      <c r="FKA1" s="343"/>
      <c r="FKB1" s="343"/>
      <c r="FKC1" s="343"/>
      <c r="FKD1" s="343"/>
      <c r="FKE1" s="343"/>
      <c r="FKF1" s="343"/>
      <c r="FKG1" s="343"/>
      <c r="FKH1" s="343"/>
      <c r="FKI1" s="343"/>
      <c r="FKJ1" s="343"/>
      <c r="FKK1" s="342"/>
      <c r="FKL1" s="343"/>
      <c r="FKM1" s="343"/>
      <c r="FKN1" s="343"/>
      <c r="FKO1" s="343"/>
      <c r="FKP1" s="343"/>
      <c r="FKQ1" s="343"/>
      <c r="FKR1" s="343"/>
      <c r="FKS1" s="343"/>
      <c r="FKT1" s="343"/>
      <c r="FKU1" s="343"/>
      <c r="FKV1" s="343"/>
      <c r="FKW1" s="343"/>
      <c r="FKX1" s="343"/>
      <c r="FKY1" s="343"/>
      <c r="FKZ1" s="343"/>
      <c r="FLA1" s="342"/>
      <c r="FLB1" s="343"/>
      <c r="FLC1" s="343"/>
      <c r="FLD1" s="343"/>
      <c r="FLE1" s="343"/>
      <c r="FLF1" s="343"/>
      <c r="FLG1" s="343"/>
      <c r="FLH1" s="343"/>
      <c r="FLI1" s="343"/>
      <c r="FLJ1" s="343"/>
      <c r="FLK1" s="343"/>
      <c r="FLL1" s="343"/>
      <c r="FLM1" s="343"/>
      <c r="FLN1" s="343"/>
      <c r="FLO1" s="343"/>
      <c r="FLP1" s="343"/>
      <c r="FLQ1" s="342"/>
      <c r="FLR1" s="343"/>
      <c r="FLS1" s="343"/>
      <c r="FLT1" s="343"/>
      <c r="FLU1" s="343"/>
      <c r="FLV1" s="343"/>
      <c r="FLW1" s="343"/>
      <c r="FLX1" s="343"/>
      <c r="FLY1" s="343"/>
      <c r="FLZ1" s="343"/>
      <c r="FMA1" s="343"/>
      <c r="FMB1" s="343"/>
      <c r="FMC1" s="343"/>
      <c r="FMD1" s="343"/>
      <c r="FME1" s="343"/>
      <c r="FMF1" s="343"/>
      <c r="FMG1" s="342"/>
      <c r="FMH1" s="343"/>
      <c r="FMI1" s="343"/>
      <c r="FMJ1" s="343"/>
      <c r="FMK1" s="343"/>
      <c r="FML1" s="343"/>
      <c r="FMM1" s="343"/>
      <c r="FMN1" s="343"/>
      <c r="FMO1" s="343"/>
      <c r="FMP1" s="343"/>
      <c r="FMQ1" s="343"/>
      <c r="FMR1" s="343"/>
      <c r="FMS1" s="343"/>
      <c r="FMT1" s="343"/>
      <c r="FMU1" s="343"/>
      <c r="FMV1" s="343"/>
      <c r="FMW1" s="342"/>
      <c r="FMX1" s="343"/>
      <c r="FMY1" s="343"/>
      <c r="FMZ1" s="343"/>
      <c r="FNA1" s="343"/>
      <c r="FNB1" s="343"/>
      <c r="FNC1" s="343"/>
      <c r="FND1" s="343"/>
      <c r="FNE1" s="343"/>
      <c r="FNF1" s="343"/>
      <c r="FNG1" s="343"/>
      <c r="FNH1" s="343"/>
      <c r="FNI1" s="343"/>
      <c r="FNJ1" s="343"/>
      <c r="FNK1" s="343"/>
      <c r="FNL1" s="343"/>
      <c r="FNM1" s="342"/>
      <c r="FNN1" s="343"/>
      <c r="FNO1" s="343"/>
      <c r="FNP1" s="343"/>
      <c r="FNQ1" s="343"/>
      <c r="FNR1" s="343"/>
      <c r="FNS1" s="343"/>
      <c r="FNT1" s="343"/>
      <c r="FNU1" s="343"/>
      <c r="FNV1" s="343"/>
      <c r="FNW1" s="343"/>
      <c r="FNX1" s="343"/>
      <c r="FNY1" s="343"/>
      <c r="FNZ1" s="343"/>
      <c r="FOA1" s="343"/>
      <c r="FOB1" s="343"/>
      <c r="FOC1" s="342"/>
      <c r="FOD1" s="343"/>
      <c r="FOE1" s="343"/>
      <c r="FOF1" s="343"/>
      <c r="FOG1" s="343"/>
      <c r="FOH1" s="343"/>
      <c r="FOI1" s="343"/>
      <c r="FOJ1" s="343"/>
      <c r="FOK1" s="343"/>
      <c r="FOL1" s="343"/>
      <c r="FOM1" s="343"/>
      <c r="FON1" s="343"/>
      <c r="FOO1" s="343"/>
      <c r="FOP1" s="343"/>
      <c r="FOQ1" s="343"/>
      <c r="FOR1" s="343"/>
      <c r="FOS1" s="342"/>
      <c r="FOT1" s="343"/>
      <c r="FOU1" s="343"/>
      <c r="FOV1" s="343"/>
      <c r="FOW1" s="343"/>
      <c r="FOX1" s="343"/>
      <c r="FOY1" s="343"/>
      <c r="FOZ1" s="343"/>
      <c r="FPA1" s="343"/>
      <c r="FPB1" s="343"/>
      <c r="FPC1" s="343"/>
      <c r="FPD1" s="343"/>
      <c r="FPE1" s="343"/>
      <c r="FPF1" s="343"/>
      <c r="FPG1" s="343"/>
      <c r="FPH1" s="343"/>
      <c r="FPI1" s="342"/>
      <c r="FPJ1" s="343"/>
      <c r="FPK1" s="343"/>
      <c r="FPL1" s="343"/>
      <c r="FPM1" s="343"/>
      <c r="FPN1" s="343"/>
      <c r="FPO1" s="343"/>
      <c r="FPP1" s="343"/>
      <c r="FPQ1" s="343"/>
      <c r="FPR1" s="343"/>
      <c r="FPS1" s="343"/>
      <c r="FPT1" s="343"/>
      <c r="FPU1" s="343"/>
      <c r="FPV1" s="343"/>
      <c r="FPW1" s="343"/>
      <c r="FPX1" s="343"/>
      <c r="FPY1" s="342"/>
      <c r="FPZ1" s="343"/>
      <c r="FQA1" s="343"/>
      <c r="FQB1" s="343"/>
      <c r="FQC1" s="343"/>
      <c r="FQD1" s="343"/>
      <c r="FQE1" s="343"/>
      <c r="FQF1" s="343"/>
      <c r="FQG1" s="343"/>
      <c r="FQH1" s="343"/>
      <c r="FQI1" s="343"/>
      <c r="FQJ1" s="343"/>
      <c r="FQK1" s="343"/>
      <c r="FQL1" s="343"/>
      <c r="FQM1" s="343"/>
      <c r="FQN1" s="343"/>
      <c r="FQO1" s="342"/>
      <c r="FQP1" s="343"/>
      <c r="FQQ1" s="343"/>
      <c r="FQR1" s="343"/>
      <c r="FQS1" s="343"/>
      <c r="FQT1" s="343"/>
      <c r="FQU1" s="343"/>
      <c r="FQV1" s="343"/>
      <c r="FQW1" s="343"/>
      <c r="FQX1" s="343"/>
      <c r="FQY1" s="343"/>
      <c r="FQZ1" s="343"/>
      <c r="FRA1" s="343"/>
      <c r="FRB1" s="343"/>
      <c r="FRC1" s="343"/>
      <c r="FRD1" s="343"/>
      <c r="FRE1" s="342"/>
      <c r="FRF1" s="343"/>
      <c r="FRG1" s="343"/>
      <c r="FRH1" s="343"/>
      <c r="FRI1" s="343"/>
      <c r="FRJ1" s="343"/>
      <c r="FRK1" s="343"/>
      <c r="FRL1" s="343"/>
      <c r="FRM1" s="343"/>
      <c r="FRN1" s="343"/>
      <c r="FRO1" s="343"/>
      <c r="FRP1" s="343"/>
      <c r="FRQ1" s="343"/>
      <c r="FRR1" s="343"/>
      <c r="FRS1" s="343"/>
      <c r="FRT1" s="343"/>
      <c r="FRU1" s="342"/>
      <c r="FRV1" s="343"/>
      <c r="FRW1" s="343"/>
      <c r="FRX1" s="343"/>
      <c r="FRY1" s="343"/>
      <c r="FRZ1" s="343"/>
      <c r="FSA1" s="343"/>
      <c r="FSB1" s="343"/>
      <c r="FSC1" s="343"/>
      <c r="FSD1" s="343"/>
      <c r="FSE1" s="343"/>
      <c r="FSF1" s="343"/>
      <c r="FSG1" s="343"/>
      <c r="FSH1" s="343"/>
      <c r="FSI1" s="343"/>
      <c r="FSJ1" s="343"/>
      <c r="FSK1" s="342"/>
      <c r="FSL1" s="343"/>
      <c r="FSM1" s="343"/>
      <c r="FSN1" s="343"/>
      <c r="FSO1" s="343"/>
      <c r="FSP1" s="343"/>
      <c r="FSQ1" s="343"/>
      <c r="FSR1" s="343"/>
      <c r="FSS1" s="343"/>
      <c r="FST1" s="343"/>
      <c r="FSU1" s="343"/>
      <c r="FSV1" s="343"/>
      <c r="FSW1" s="343"/>
      <c r="FSX1" s="343"/>
      <c r="FSY1" s="343"/>
      <c r="FSZ1" s="343"/>
      <c r="FTA1" s="342"/>
      <c r="FTB1" s="343"/>
      <c r="FTC1" s="343"/>
      <c r="FTD1" s="343"/>
      <c r="FTE1" s="343"/>
      <c r="FTF1" s="343"/>
      <c r="FTG1" s="343"/>
      <c r="FTH1" s="343"/>
      <c r="FTI1" s="343"/>
      <c r="FTJ1" s="343"/>
      <c r="FTK1" s="343"/>
      <c r="FTL1" s="343"/>
      <c r="FTM1" s="343"/>
      <c r="FTN1" s="343"/>
      <c r="FTO1" s="343"/>
      <c r="FTP1" s="343"/>
      <c r="FTQ1" s="342"/>
      <c r="FTR1" s="343"/>
      <c r="FTS1" s="343"/>
      <c r="FTT1" s="343"/>
      <c r="FTU1" s="343"/>
      <c r="FTV1" s="343"/>
      <c r="FTW1" s="343"/>
      <c r="FTX1" s="343"/>
      <c r="FTY1" s="343"/>
      <c r="FTZ1" s="343"/>
      <c r="FUA1" s="343"/>
      <c r="FUB1" s="343"/>
      <c r="FUC1" s="343"/>
      <c r="FUD1" s="343"/>
      <c r="FUE1" s="343"/>
      <c r="FUF1" s="343"/>
      <c r="FUG1" s="342"/>
      <c r="FUH1" s="343"/>
      <c r="FUI1" s="343"/>
      <c r="FUJ1" s="343"/>
      <c r="FUK1" s="343"/>
      <c r="FUL1" s="343"/>
      <c r="FUM1" s="343"/>
      <c r="FUN1" s="343"/>
      <c r="FUO1" s="343"/>
      <c r="FUP1" s="343"/>
      <c r="FUQ1" s="343"/>
      <c r="FUR1" s="343"/>
      <c r="FUS1" s="343"/>
      <c r="FUT1" s="343"/>
      <c r="FUU1" s="343"/>
      <c r="FUV1" s="343"/>
      <c r="FUW1" s="342"/>
      <c r="FUX1" s="343"/>
      <c r="FUY1" s="343"/>
      <c r="FUZ1" s="343"/>
      <c r="FVA1" s="343"/>
      <c r="FVB1" s="343"/>
      <c r="FVC1" s="343"/>
      <c r="FVD1" s="343"/>
      <c r="FVE1" s="343"/>
      <c r="FVF1" s="343"/>
      <c r="FVG1" s="343"/>
      <c r="FVH1" s="343"/>
      <c r="FVI1" s="343"/>
      <c r="FVJ1" s="343"/>
      <c r="FVK1" s="343"/>
      <c r="FVL1" s="343"/>
      <c r="FVM1" s="342"/>
      <c r="FVN1" s="343"/>
      <c r="FVO1" s="343"/>
      <c r="FVP1" s="343"/>
      <c r="FVQ1" s="343"/>
      <c r="FVR1" s="343"/>
      <c r="FVS1" s="343"/>
      <c r="FVT1" s="343"/>
      <c r="FVU1" s="343"/>
      <c r="FVV1" s="343"/>
      <c r="FVW1" s="343"/>
      <c r="FVX1" s="343"/>
      <c r="FVY1" s="343"/>
      <c r="FVZ1" s="343"/>
      <c r="FWA1" s="343"/>
      <c r="FWB1" s="343"/>
      <c r="FWC1" s="342"/>
      <c r="FWD1" s="343"/>
      <c r="FWE1" s="343"/>
      <c r="FWF1" s="343"/>
      <c r="FWG1" s="343"/>
      <c r="FWH1" s="343"/>
      <c r="FWI1" s="343"/>
      <c r="FWJ1" s="343"/>
      <c r="FWK1" s="343"/>
      <c r="FWL1" s="343"/>
      <c r="FWM1" s="343"/>
      <c r="FWN1" s="343"/>
      <c r="FWO1" s="343"/>
      <c r="FWP1" s="343"/>
      <c r="FWQ1" s="343"/>
      <c r="FWR1" s="343"/>
      <c r="FWS1" s="342"/>
      <c r="FWT1" s="343"/>
      <c r="FWU1" s="343"/>
      <c r="FWV1" s="343"/>
      <c r="FWW1" s="343"/>
      <c r="FWX1" s="343"/>
      <c r="FWY1" s="343"/>
      <c r="FWZ1" s="343"/>
      <c r="FXA1" s="343"/>
      <c r="FXB1" s="343"/>
      <c r="FXC1" s="343"/>
      <c r="FXD1" s="343"/>
      <c r="FXE1" s="343"/>
      <c r="FXF1" s="343"/>
      <c r="FXG1" s="343"/>
      <c r="FXH1" s="343"/>
      <c r="FXI1" s="342"/>
      <c r="FXJ1" s="343"/>
      <c r="FXK1" s="343"/>
      <c r="FXL1" s="343"/>
      <c r="FXM1" s="343"/>
      <c r="FXN1" s="343"/>
      <c r="FXO1" s="343"/>
      <c r="FXP1" s="343"/>
      <c r="FXQ1" s="343"/>
      <c r="FXR1" s="343"/>
      <c r="FXS1" s="343"/>
      <c r="FXT1" s="343"/>
      <c r="FXU1" s="343"/>
      <c r="FXV1" s="343"/>
      <c r="FXW1" s="343"/>
      <c r="FXX1" s="343"/>
      <c r="FXY1" s="342"/>
      <c r="FXZ1" s="343"/>
      <c r="FYA1" s="343"/>
      <c r="FYB1" s="343"/>
      <c r="FYC1" s="343"/>
      <c r="FYD1" s="343"/>
      <c r="FYE1" s="343"/>
      <c r="FYF1" s="343"/>
      <c r="FYG1" s="343"/>
      <c r="FYH1" s="343"/>
      <c r="FYI1" s="343"/>
      <c r="FYJ1" s="343"/>
      <c r="FYK1" s="343"/>
      <c r="FYL1" s="343"/>
      <c r="FYM1" s="343"/>
      <c r="FYN1" s="343"/>
      <c r="FYO1" s="342"/>
      <c r="FYP1" s="343"/>
      <c r="FYQ1" s="343"/>
      <c r="FYR1" s="343"/>
      <c r="FYS1" s="343"/>
      <c r="FYT1" s="343"/>
      <c r="FYU1" s="343"/>
      <c r="FYV1" s="343"/>
      <c r="FYW1" s="343"/>
      <c r="FYX1" s="343"/>
      <c r="FYY1" s="343"/>
      <c r="FYZ1" s="343"/>
      <c r="FZA1" s="343"/>
      <c r="FZB1" s="343"/>
      <c r="FZC1" s="343"/>
      <c r="FZD1" s="343"/>
      <c r="FZE1" s="342"/>
      <c r="FZF1" s="343"/>
      <c r="FZG1" s="343"/>
      <c r="FZH1" s="343"/>
      <c r="FZI1" s="343"/>
      <c r="FZJ1" s="343"/>
      <c r="FZK1" s="343"/>
      <c r="FZL1" s="343"/>
      <c r="FZM1" s="343"/>
      <c r="FZN1" s="343"/>
      <c r="FZO1" s="343"/>
      <c r="FZP1" s="343"/>
      <c r="FZQ1" s="343"/>
      <c r="FZR1" s="343"/>
      <c r="FZS1" s="343"/>
      <c r="FZT1" s="343"/>
      <c r="FZU1" s="342"/>
      <c r="FZV1" s="343"/>
      <c r="FZW1" s="343"/>
      <c r="FZX1" s="343"/>
      <c r="FZY1" s="343"/>
      <c r="FZZ1" s="343"/>
      <c r="GAA1" s="343"/>
      <c r="GAB1" s="343"/>
      <c r="GAC1" s="343"/>
      <c r="GAD1" s="343"/>
      <c r="GAE1" s="343"/>
      <c r="GAF1" s="343"/>
      <c r="GAG1" s="343"/>
      <c r="GAH1" s="343"/>
      <c r="GAI1" s="343"/>
      <c r="GAJ1" s="343"/>
      <c r="GAK1" s="342"/>
      <c r="GAL1" s="343"/>
      <c r="GAM1" s="343"/>
      <c r="GAN1" s="343"/>
      <c r="GAO1" s="343"/>
      <c r="GAP1" s="343"/>
      <c r="GAQ1" s="343"/>
      <c r="GAR1" s="343"/>
      <c r="GAS1" s="343"/>
      <c r="GAT1" s="343"/>
      <c r="GAU1" s="343"/>
      <c r="GAV1" s="343"/>
      <c r="GAW1" s="343"/>
      <c r="GAX1" s="343"/>
      <c r="GAY1" s="343"/>
      <c r="GAZ1" s="343"/>
      <c r="GBA1" s="342"/>
      <c r="GBB1" s="343"/>
      <c r="GBC1" s="343"/>
      <c r="GBD1" s="343"/>
      <c r="GBE1" s="343"/>
      <c r="GBF1" s="343"/>
      <c r="GBG1" s="343"/>
      <c r="GBH1" s="343"/>
      <c r="GBI1" s="343"/>
      <c r="GBJ1" s="343"/>
      <c r="GBK1" s="343"/>
      <c r="GBL1" s="343"/>
      <c r="GBM1" s="343"/>
      <c r="GBN1" s="343"/>
      <c r="GBO1" s="343"/>
      <c r="GBP1" s="343"/>
      <c r="GBQ1" s="342"/>
      <c r="GBR1" s="343"/>
      <c r="GBS1" s="343"/>
      <c r="GBT1" s="343"/>
      <c r="GBU1" s="343"/>
      <c r="GBV1" s="343"/>
      <c r="GBW1" s="343"/>
      <c r="GBX1" s="343"/>
      <c r="GBY1" s="343"/>
      <c r="GBZ1" s="343"/>
      <c r="GCA1" s="343"/>
      <c r="GCB1" s="343"/>
      <c r="GCC1" s="343"/>
      <c r="GCD1" s="343"/>
      <c r="GCE1" s="343"/>
      <c r="GCF1" s="343"/>
      <c r="GCG1" s="342"/>
      <c r="GCH1" s="343"/>
      <c r="GCI1" s="343"/>
      <c r="GCJ1" s="343"/>
      <c r="GCK1" s="343"/>
      <c r="GCL1" s="343"/>
      <c r="GCM1" s="343"/>
      <c r="GCN1" s="343"/>
      <c r="GCO1" s="343"/>
      <c r="GCP1" s="343"/>
      <c r="GCQ1" s="343"/>
      <c r="GCR1" s="343"/>
      <c r="GCS1" s="343"/>
      <c r="GCT1" s="343"/>
      <c r="GCU1" s="343"/>
      <c r="GCV1" s="343"/>
      <c r="GCW1" s="342"/>
      <c r="GCX1" s="343"/>
      <c r="GCY1" s="343"/>
      <c r="GCZ1" s="343"/>
      <c r="GDA1" s="343"/>
      <c r="GDB1" s="343"/>
      <c r="GDC1" s="343"/>
      <c r="GDD1" s="343"/>
      <c r="GDE1" s="343"/>
      <c r="GDF1" s="343"/>
      <c r="GDG1" s="343"/>
      <c r="GDH1" s="343"/>
      <c r="GDI1" s="343"/>
      <c r="GDJ1" s="343"/>
      <c r="GDK1" s="343"/>
      <c r="GDL1" s="343"/>
      <c r="GDM1" s="342"/>
      <c r="GDN1" s="343"/>
      <c r="GDO1" s="343"/>
      <c r="GDP1" s="343"/>
      <c r="GDQ1" s="343"/>
      <c r="GDR1" s="343"/>
      <c r="GDS1" s="343"/>
      <c r="GDT1" s="343"/>
      <c r="GDU1" s="343"/>
      <c r="GDV1" s="343"/>
      <c r="GDW1" s="343"/>
      <c r="GDX1" s="343"/>
      <c r="GDY1" s="343"/>
      <c r="GDZ1" s="343"/>
      <c r="GEA1" s="343"/>
      <c r="GEB1" s="343"/>
      <c r="GEC1" s="342"/>
      <c r="GED1" s="343"/>
      <c r="GEE1" s="343"/>
      <c r="GEF1" s="343"/>
      <c r="GEG1" s="343"/>
      <c r="GEH1" s="343"/>
      <c r="GEI1" s="343"/>
      <c r="GEJ1" s="343"/>
      <c r="GEK1" s="343"/>
      <c r="GEL1" s="343"/>
      <c r="GEM1" s="343"/>
      <c r="GEN1" s="343"/>
      <c r="GEO1" s="343"/>
      <c r="GEP1" s="343"/>
      <c r="GEQ1" s="343"/>
      <c r="GER1" s="343"/>
      <c r="GES1" s="342"/>
      <c r="GET1" s="343"/>
      <c r="GEU1" s="343"/>
      <c r="GEV1" s="343"/>
      <c r="GEW1" s="343"/>
      <c r="GEX1" s="343"/>
      <c r="GEY1" s="343"/>
      <c r="GEZ1" s="343"/>
      <c r="GFA1" s="343"/>
      <c r="GFB1" s="343"/>
      <c r="GFC1" s="343"/>
      <c r="GFD1" s="343"/>
      <c r="GFE1" s="343"/>
      <c r="GFF1" s="343"/>
      <c r="GFG1" s="343"/>
      <c r="GFH1" s="343"/>
      <c r="GFI1" s="342"/>
      <c r="GFJ1" s="343"/>
      <c r="GFK1" s="343"/>
      <c r="GFL1" s="343"/>
      <c r="GFM1" s="343"/>
      <c r="GFN1" s="343"/>
      <c r="GFO1" s="343"/>
      <c r="GFP1" s="343"/>
      <c r="GFQ1" s="343"/>
      <c r="GFR1" s="343"/>
      <c r="GFS1" s="343"/>
      <c r="GFT1" s="343"/>
      <c r="GFU1" s="343"/>
      <c r="GFV1" s="343"/>
      <c r="GFW1" s="343"/>
      <c r="GFX1" s="343"/>
      <c r="GFY1" s="342"/>
      <c r="GFZ1" s="343"/>
      <c r="GGA1" s="343"/>
      <c r="GGB1" s="343"/>
      <c r="GGC1" s="343"/>
      <c r="GGD1" s="343"/>
      <c r="GGE1" s="343"/>
      <c r="GGF1" s="343"/>
      <c r="GGG1" s="343"/>
      <c r="GGH1" s="343"/>
      <c r="GGI1" s="343"/>
      <c r="GGJ1" s="343"/>
      <c r="GGK1" s="343"/>
      <c r="GGL1" s="343"/>
      <c r="GGM1" s="343"/>
      <c r="GGN1" s="343"/>
      <c r="GGO1" s="342"/>
      <c r="GGP1" s="343"/>
      <c r="GGQ1" s="343"/>
      <c r="GGR1" s="343"/>
      <c r="GGS1" s="343"/>
      <c r="GGT1" s="343"/>
      <c r="GGU1" s="343"/>
      <c r="GGV1" s="343"/>
      <c r="GGW1" s="343"/>
      <c r="GGX1" s="343"/>
      <c r="GGY1" s="343"/>
      <c r="GGZ1" s="343"/>
      <c r="GHA1" s="343"/>
      <c r="GHB1" s="343"/>
      <c r="GHC1" s="343"/>
      <c r="GHD1" s="343"/>
      <c r="GHE1" s="342"/>
      <c r="GHF1" s="343"/>
      <c r="GHG1" s="343"/>
      <c r="GHH1" s="343"/>
      <c r="GHI1" s="343"/>
      <c r="GHJ1" s="343"/>
      <c r="GHK1" s="343"/>
      <c r="GHL1" s="343"/>
      <c r="GHM1" s="343"/>
      <c r="GHN1" s="343"/>
      <c r="GHO1" s="343"/>
      <c r="GHP1" s="343"/>
      <c r="GHQ1" s="343"/>
      <c r="GHR1" s="343"/>
      <c r="GHS1" s="343"/>
      <c r="GHT1" s="343"/>
      <c r="GHU1" s="342"/>
      <c r="GHV1" s="343"/>
      <c r="GHW1" s="343"/>
      <c r="GHX1" s="343"/>
      <c r="GHY1" s="343"/>
      <c r="GHZ1" s="343"/>
      <c r="GIA1" s="343"/>
      <c r="GIB1" s="343"/>
      <c r="GIC1" s="343"/>
      <c r="GID1" s="343"/>
      <c r="GIE1" s="343"/>
      <c r="GIF1" s="343"/>
      <c r="GIG1" s="343"/>
      <c r="GIH1" s="343"/>
      <c r="GII1" s="343"/>
      <c r="GIJ1" s="343"/>
      <c r="GIK1" s="342"/>
      <c r="GIL1" s="343"/>
      <c r="GIM1" s="343"/>
      <c r="GIN1" s="343"/>
      <c r="GIO1" s="343"/>
      <c r="GIP1" s="343"/>
      <c r="GIQ1" s="343"/>
      <c r="GIR1" s="343"/>
      <c r="GIS1" s="343"/>
      <c r="GIT1" s="343"/>
      <c r="GIU1" s="343"/>
      <c r="GIV1" s="343"/>
      <c r="GIW1" s="343"/>
      <c r="GIX1" s="343"/>
      <c r="GIY1" s="343"/>
      <c r="GIZ1" s="343"/>
      <c r="GJA1" s="342"/>
      <c r="GJB1" s="343"/>
      <c r="GJC1" s="343"/>
      <c r="GJD1" s="343"/>
      <c r="GJE1" s="343"/>
      <c r="GJF1" s="343"/>
      <c r="GJG1" s="343"/>
      <c r="GJH1" s="343"/>
      <c r="GJI1" s="343"/>
      <c r="GJJ1" s="343"/>
      <c r="GJK1" s="343"/>
      <c r="GJL1" s="343"/>
      <c r="GJM1" s="343"/>
      <c r="GJN1" s="343"/>
      <c r="GJO1" s="343"/>
      <c r="GJP1" s="343"/>
      <c r="GJQ1" s="342"/>
      <c r="GJR1" s="343"/>
      <c r="GJS1" s="343"/>
      <c r="GJT1" s="343"/>
      <c r="GJU1" s="343"/>
      <c r="GJV1" s="343"/>
      <c r="GJW1" s="343"/>
      <c r="GJX1" s="343"/>
      <c r="GJY1" s="343"/>
      <c r="GJZ1" s="343"/>
      <c r="GKA1" s="343"/>
      <c r="GKB1" s="343"/>
      <c r="GKC1" s="343"/>
      <c r="GKD1" s="343"/>
      <c r="GKE1" s="343"/>
      <c r="GKF1" s="343"/>
      <c r="GKG1" s="342"/>
      <c r="GKH1" s="343"/>
      <c r="GKI1" s="343"/>
      <c r="GKJ1" s="343"/>
      <c r="GKK1" s="343"/>
      <c r="GKL1" s="343"/>
      <c r="GKM1" s="343"/>
      <c r="GKN1" s="343"/>
      <c r="GKO1" s="343"/>
      <c r="GKP1" s="343"/>
      <c r="GKQ1" s="343"/>
      <c r="GKR1" s="343"/>
      <c r="GKS1" s="343"/>
      <c r="GKT1" s="343"/>
      <c r="GKU1" s="343"/>
      <c r="GKV1" s="343"/>
      <c r="GKW1" s="342"/>
      <c r="GKX1" s="343"/>
      <c r="GKY1" s="343"/>
      <c r="GKZ1" s="343"/>
      <c r="GLA1" s="343"/>
      <c r="GLB1" s="343"/>
      <c r="GLC1" s="343"/>
      <c r="GLD1" s="343"/>
      <c r="GLE1" s="343"/>
      <c r="GLF1" s="343"/>
      <c r="GLG1" s="343"/>
      <c r="GLH1" s="343"/>
      <c r="GLI1" s="343"/>
      <c r="GLJ1" s="343"/>
      <c r="GLK1" s="343"/>
      <c r="GLL1" s="343"/>
      <c r="GLM1" s="342"/>
      <c r="GLN1" s="343"/>
      <c r="GLO1" s="343"/>
      <c r="GLP1" s="343"/>
      <c r="GLQ1" s="343"/>
      <c r="GLR1" s="343"/>
      <c r="GLS1" s="343"/>
      <c r="GLT1" s="343"/>
      <c r="GLU1" s="343"/>
      <c r="GLV1" s="343"/>
      <c r="GLW1" s="343"/>
      <c r="GLX1" s="343"/>
      <c r="GLY1" s="343"/>
      <c r="GLZ1" s="343"/>
      <c r="GMA1" s="343"/>
      <c r="GMB1" s="343"/>
      <c r="GMC1" s="342"/>
      <c r="GMD1" s="343"/>
      <c r="GME1" s="343"/>
      <c r="GMF1" s="343"/>
      <c r="GMG1" s="343"/>
      <c r="GMH1" s="343"/>
      <c r="GMI1" s="343"/>
      <c r="GMJ1" s="343"/>
      <c r="GMK1" s="343"/>
      <c r="GML1" s="343"/>
      <c r="GMM1" s="343"/>
      <c r="GMN1" s="343"/>
      <c r="GMO1" s="343"/>
      <c r="GMP1" s="343"/>
      <c r="GMQ1" s="343"/>
      <c r="GMR1" s="343"/>
      <c r="GMS1" s="342"/>
      <c r="GMT1" s="343"/>
      <c r="GMU1" s="343"/>
      <c r="GMV1" s="343"/>
      <c r="GMW1" s="343"/>
      <c r="GMX1" s="343"/>
      <c r="GMY1" s="343"/>
      <c r="GMZ1" s="343"/>
      <c r="GNA1" s="343"/>
      <c r="GNB1" s="343"/>
      <c r="GNC1" s="343"/>
      <c r="GND1" s="343"/>
      <c r="GNE1" s="343"/>
      <c r="GNF1" s="343"/>
      <c r="GNG1" s="343"/>
      <c r="GNH1" s="343"/>
      <c r="GNI1" s="342"/>
      <c r="GNJ1" s="343"/>
      <c r="GNK1" s="343"/>
      <c r="GNL1" s="343"/>
      <c r="GNM1" s="343"/>
      <c r="GNN1" s="343"/>
      <c r="GNO1" s="343"/>
      <c r="GNP1" s="343"/>
      <c r="GNQ1" s="343"/>
      <c r="GNR1" s="343"/>
      <c r="GNS1" s="343"/>
      <c r="GNT1" s="343"/>
      <c r="GNU1" s="343"/>
      <c r="GNV1" s="343"/>
      <c r="GNW1" s="343"/>
      <c r="GNX1" s="343"/>
      <c r="GNY1" s="342"/>
      <c r="GNZ1" s="343"/>
      <c r="GOA1" s="343"/>
      <c r="GOB1" s="343"/>
      <c r="GOC1" s="343"/>
      <c r="GOD1" s="343"/>
      <c r="GOE1" s="343"/>
      <c r="GOF1" s="343"/>
      <c r="GOG1" s="343"/>
      <c r="GOH1" s="343"/>
      <c r="GOI1" s="343"/>
      <c r="GOJ1" s="343"/>
      <c r="GOK1" s="343"/>
      <c r="GOL1" s="343"/>
      <c r="GOM1" s="343"/>
      <c r="GON1" s="343"/>
      <c r="GOO1" s="342"/>
      <c r="GOP1" s="343"/>
      <c r="GOQ1" s="343"/>
      <c r="GOR1" s="343"/>
      <c r="GOS1" s="343"/>
      <c r="GOT1" s="343"/>
      <c r="GOU1" s="343"/>
      <c r="GOV1" s="343"/>
      <c r="GOW1" s="343"/>
      <c r="GOX1" s="343"/>
      <c r="GOY1" s="343"/>
      <c r="GOZ1" s="343"/>
      <c r="GPA1" s="343"/>
      <c r="GPB1" s="343"/>
      <c r="GPC1" s="343"/>
      <c r="GPD1" s="343"/>
      <c r="GPE1" s="342"/>
      <c r="GPF1" s="343"/>
      <c r="GPG1" s="343"/>
      <c r="GPH1" s="343"/>
      <c r="GPI1" s="343"/>
      <c r="GPJ1" s="343"/>
      <c r="GPK1" s="343"/>
      <c r="GPL1" s="343"/>
      <c r="GPM1" s="343"/>
      <c r="GPN1" s="343"/>
      <c r="GPO1" s="343"/>
      <c r="GPP1" s="343"/>
      <c r="GPQ1" s="343"/>
      <c r="GPR1" s="343"/>
      <c r="GPS1" s="343"/>
      <c r="GPT1" s="343"/>
      <c r="GPU1" s="342"/>
      <c r="GPV1" s="343"/>
      <c r="GPW1" s="343"/>
      <c r="GPX1" s="343"/>
      <c r="GPY1" s="343"/>
      <c r="GPZ1" s="343"/>
      <c r="GQA1" s="343"/>
      <c r="GQB1" s="343"/>
      <c r="GQC1" s="343"/>
      <c r="GQD1" s="343"/>
      <c r="GQE1" s="343"/>
      <c r="GQF1" s="343"/>
      <c r="GQG1" s="343"/>
      <c r="GQH1" s="343"/>
      <c r="GQI1" s="343"/>
      <c r="GQJ1" s="343"/>
      <c r="GQK1" s="342"/>
      <c r="GQL1" s="343"/>
      <c r="GQM1" s="343"/>
      <c r="GQN1" s="343"/>
      <c r="GQO1" s="343"/>
      <c r="GQP1" s="343"/>
      <c r="GQQ1" s="343"/>
      <c r="GQR1" s="343"/>
      <c r="GQS1" s="343"/>
      <c r="GQT1" s="343"/>
      <c r="GQU1" s="343"/>
      <c r="GQV1" s="343"/>
      <c r="GQW1" s="343"/>
      <c r="GQX1" s="343"/>
      <c r="GQY1" s="343"/>
      <c r="GQZ1" s="343"/>
      <c r="GRA1" s="342"/>
      <c r="GRB1" s="343"/>
      <c r="GRC1" s="343"/>
      <c r="GRD1" s="343"/>
      <c r="GRE1" s="343"/>
      <c r="GRF1" s="343"/>
      <c r="GRG1" s="343"/>
      <c r="GRH1" s="343"/>
      <c r="GRI1" s="343"/>
      <c r="GRJ1" s="343"/>
      <c r="GRK1" s="343"/>
      <c r="GRL1" s="343"/>
      <c r="GRM1" s="343"/>
      <c r="GRN1" s="343"/>
      <c r="GRO1" s="343"/>
      <c r="GRP1" s="343"/>
      <c r="GRQ1" s="342"/>
      <c r="GRR1" s="343"/>
      <c r="GRS1" s="343"/>
      <c r="GRT1" s="343"/>
      <c r="GRU1" s="343"/>
      <c r="GRV1" s="343"/>
      <c r="GRW1" s="343"/>
      <c r="GRX1" s="343"/>
      <c r="GRY1" s="343"/>
      <c r="GRZ1" s="343"/>
      <c r="GSA1" s="343"/>
      <c r="GSB1" s="343"/>
      <c r="GSC1" s="343"/>
      <c r="GSD1" s="343"/>
      <c r="GSE1" s="343"/>
      <c r="GSF1" s="343"/>
      <c r="GSG1" s="342"/>
      <c r="GSH1" s="343"/>
      <c r="GSI1" s="343"/>
      <c r="GSJ1" s="343"/>
      <c r="GSK1" s="343"/>
      <c r="GSL1" s="343"/>
      <c r="GSM1" s="343"/>
      <c r="GSN1" s="343"/>
      <c r="GSO1" s="343"/>
      <c r="GSP1" s="343"/>
      <c r="GSQ1" s="343"/>
      <c r="GSR1" s="343"/>
      <c r="GSS1" s="343"/>
      <c r="GST1" s="343"/>
      <c r="GSU1" s="343"/>
      <c r="GSV1" s="343"/>
      <c r="GSW1" s="342"/>
      <c r="GSX1" s="343"/>
      <c r="GSY1" s="343"/>
      <c r="GSZ1" s="343"/>
      <c r="GTA1" s="343"/>
      <c r="GTB1" s="343"/>
      <c r="GTC1" s="343"/>
      <c r="GTD1" s="343"/>
      <c r="GTE1" s="343"/>
      <c r="GTF1" s="343"/>
      <c r="GTG1" s="343"/>
      <c r="GTH1" s="343"/>
      <c r="GTI1" s="343"/>
      <c r="GTJ1" s="343"/>
      <c r="GTK1" s="343"/>
      <c r="GTL1" s="343"/>
      <c r="GTM1" s="342"/>
      <c r="GTN1" s="343"/>
      <c r="GTO1" s="343"/>
      <c r="GTP1" s="343"/>
      <c r="GTQ1" s="343"/>
      <c r="GTR1" s="343"/>
      <c r="GTS1" s="343"/>
      <c r="GTT1" s="343"/>
      <c r="GTU1" s="343"/>
      <c r="GTV1" s="343"/>
      <c r="GTW1" s="343"/>
      <c r="GTX1" s="343"/>
      <c r="GTY1" s="343"/>
      <c r="GTZ1" s="343"/>
      <c r="GUA1" s="343"/>
      <c r="GUB1" s="343"/>
      <c r="GUC1" s="342"/>
      <c r="GUD1" s="343"/>
      <c r="GUE1" s="343"/>
      <c r="GUF1" s="343"/>
      <c r="GUG1" s="343"/>
      <c r="GUH1" s="343"/>
      <c r="GUI1" s="343"/>
      <c r="GUJ1" s="343"/>
      <c r="GUK1" s="343"/>
      <c r="GUL1" s="343"/>
      <c r="GUM1" s="343"/>
      <c r="GUN1" s="343"/>
      <c r="GUO1" s="343"/>
      <c r="GUP1" s="343"/>
      <c r="GUQ1" s="343"/>
      <c r="GUR1" s="343"/>
      <c r="GUS1" s="342"/>
      <c r="GUT1" s="343"/>
      <c r="GUU1" s="343"/>
      <c r="GUV1" s="343"/>
      <c r="GUW1" s="343"/>
      <c r="GUX1" s="343"/>
      <c r="GUY1" s="343"/>
      <c r="GUZ1" s="343"/>
      <c r="GVA1" s="343"/>
      <c r="GVB1" s="343"/>
      <c r="GVC1" s="343"/>
      <c r="GVD1" s="343"/>
      <c r="GVE1" s="343"/>
      <c r="GVF1" s="343"/>
      <c r="GVG1" s="343"/>
      <c r="GVH1" s="343"/>
      <c r="GVI1" s="342"/>
      <c r="GVJ1" s="343"/>
      <c r="GVK1" s="343"/>
      <c r="GVL1" s="343"/>
      <c r="GVM1" s="343"/>
      <c r="GVN1" s="343"/>
      <c r="GVO1" s="343"/>
      <c r="GVP1" s="343"/>
      <c r="GVQ1" s="343"/>
      <c r="GVR1" s="343"/>
      <c r="GVS1" s="343"/>
      <c r="GVT1" s="343"/>
      <c r="GVU1" s="343"/>
      <c r="GVV1" s="343"/>
      <c r="GVW1" s="343"/>
      <c r="GVX1" s="343"/>
      <c r="GVY1" s="342"/>
      <c r="GVZ1" s="343"/>
      <c r="GWA1" s="343"/>
      <c r="GWB1" s="343"/>
      <c r="GWC1" s="343"/>
      <c r="GWD1" s="343"/>
      <c r="GWE1" s="343"/>
      <c r="GWF1" s="343"/>
      <c r="GWG1" s="343"/>
      <c r="GWH1" s="343"/>
      <c r="GWI1" s="343"/>
      <c r="GWJ1" s="343"/>
      <c r="GWK1" s="343"/>
      <c r="GWL1" s="343"/>
      <c r="GWM1" s="343"/>
      <c r="GWN1" s="343"/>
      <c r="GWO1" s="342"/>
      <c r="GWP1" s="343"/>
      <c r="GWQ1" s="343"/>
      <c r="GWR1" s="343"/>
      <c r="GWS1" s="343"/>
      <c r="GWT1" s="343"/>
      <c r="GWU1" s="343"/>
      <c r="GWV1" s="343"/>
      <c r="GWW1" s="343"/>
      <c r="GWX1" s="343"/>
      <c r="GWY1" s="343"/>
      <c r="GWZ1" s="343"/>
      <c r="GXA1" s="343"/>
      <c r="GXB1" s="343"/>
      <c r="GXC1" s="343"/>
      <c r="GXD1" s="343"/>
      <c r="GXE1" s="342"/>
      <c r="GXF1" s="343"/>
      <c r="GXG1" s="343"/>
      <c r="GXH1" s="343"/>
      <c r="GXI1" s="343"/>
      <c r="GXJ1" s="343"/>
      <c r="GXK1" s="343"/>
      <c r="GXL1" s="343"/>
      <c r="GXM1" s="343"/>
      <c r="GXN1" s="343"/>
      <c r="GXO1" s="343"/>
      <c r="GXP1" s="343"/>
      <c r="GXQ1" s="343"/>
      <c r="GXR1" s="343"/>
      <c r="GXS1" s="343"/>
      <c r="GXT1" s="343"/>
      <c r="GXU1" s="342"/>
      <c r="GXV1" s="343"/>
      <c r="GXW1" s="343"/>
      <c r="GXX1" s="343"/>
      <c r="GXY1" s="343"/>
      <c r="GXZ1" s="343"/>
      <c r="GYA1" s="343"/>
      <c r="GYB1" s="343"/>
      <c r="GYC1" s="343"/>
      <c r="GYD1" s="343"/>
      <c r="GYE1" s="343"/>
      <c r="GYF1" s="343"/>
      <c r="GYG1" s="343"/>
      <c r="GYH1" s="343"/>
      <c r="GYI1" s="343"/>
      <c r="GYJ1" s="343"/>
      <c r="GYK1" s="342"/>
      <c r="GYL1" s="343"/>
      <c r="GYM1" s="343"/>
      <c r="GYN1" s="343"/>
      <c r="GYO1" s="343"/>
      <c r="GYP1" s="343"/>
      <c r="GYQ1" s="343"/>
      <c r="GYR1" s="343"/>
      <c r="GYS1" s="343"/>
      <c r="GYT1" s="343"/>
      <c r="GYU1" s="343"/>
      <c r="GYV1" s="343"/>
      <c r="GYW1" s="343"/>
      <c r="GYX1" s="343"/>
      <c r="GYY1" s="343"/>
      <c r="GYZ1" s="343"/>
      <c r="GZA1" s="342"/>
      <c r="GZB1" s="343"/>
      <c r="GZC1" s="343"/>
      <c r="GZD1" s="343"/>
      <c r="GZE1" s="343"/>
      <c r="GZF1" s="343"/>
      <c r="GZG1" s="343"/>
      <c r="GZH1" s="343"/>
      <c r="GZI1" s="343"/>
      <c r="GZJ1" s="343"/>
      <c r="GZK1" s="343"/>
      <c r="GZL1" s="343"/>
      <c r="GZM1" s="343"/>
      <c r="GZN1" s="343"/>
      <c r="GZO1" s="343"/>
      <c r="GZP1" s="343"/>
      <c r="GZQ1" s="342"/>
      <c r="GZR1" s="343"/>
      <c r="GZS1" s="343"/>
      <c r="GZT1" s="343"/>
      <c r="GZU1" s="343"/>
      <c r="GZV1" s="343"/>
      <c r="GZW1" s="343"/>
      <c r="GZX1" s="343"/>
      <c r="GZY1" s="343"/>
      <c r="GZZ1" s="343"/>
      <c r="HAA1" s="343"/>
      <c r="HAB1" s="343"/>
      <c r="HAC1" s="343"/>
      <c r="HAD1" s="343"/>
      <c r="HAE1" s="343"/>
      <c r="HAF1" s="343"/>
      <c r="HAG1" s="342"/>
      <c r="HAH1" s="343"/>
      <c r="HAI1" s="343"/>
      <c r="HAJ1" s="343"/>
      <c r="HAK1" s="343"/>
      <c r="HAL1" s="343"/>
      <c r="HAM1" s="343"/>
      <c r="HAN1" s="343"/>
      <c r="HAO1" s="343"/>
      <c r="HAP1" s="343"/>
      <c r="HAQ1" s="343"/>
      <c r="HAR1" s="343"/>
      <c r="HAS1" s="343"/>
      <c r="HAT1" s="343"/>
      <c r="HAU1" s="343"/>
      <c r="HAV1" s="343"/>
      <c r="HAW1" s="342"/>
      <c r="HAX1" s="343"/>
      <c r="HAY1" s="343"/>
      <c r="HAZ1" s="343"/>
      <c r="HBA1" s="343"/>
      <c r="HBB1" s="343"/>
      <c r="HBC1" s="343"/>
      <c r="HBD1" s="343"/>
      <c r="HBE1" s="343"/>
      <c r="HBF1" s="343"/>
      <c r="HBG1" s="343"/>
      <c r="HBH1" s="343"/>
      <c r="HBI1" s="343"/>
      <c r="HBJ1" s="343"/>
      <c r="HBK1" s="343"/>
      <c r="HBL1" s="343"/>
      <c r="HBM1" s="342"/>
      <c r="HBN1" s="343"/>
      <c r="HBO1" s="343"/>
      <c r="HBP1" s="343"/>
      <c r="HBQ1" s="343"/>
      <c r="HBR1" s="343"/>
      <c r="HBS1" s="343"/>
      <c r="HBT1" s="343"/>
      <c r="HBU1" s="343"/>
      <c r="HBV1" s="343"/>
      <c r="HBW1" s="343"/>
      <c r="HBX1" s="343"/>
      <c r="HBY1" s="343"/>
      <c r="HBZ1" s="343"/>
      <c r="HCA1" s="343"/>
      <c r="HCB1" s="343"/>
      <c r="HCC1" s="342"/>
      <c r="HCD1" s="343"/>
      <c r="HCE1" s="343"/>
      <c r="HCF1" s="343"/>
      <c r="HCG1" s="343"/>
      <c r="HCH1" s="343"/>
      <c r="HCI1" s="343"/>
      <c r="HCJ1" s="343"/>
      <c r="HCK1" s="343"/>
      <c r="HCL1" s="343"/>
      <c r="HCM1" s="343"/>
      <c r="HCN1" s="343"/>
      <c r="HCO1" s="343"/>
      <c r="HCP1" s="343"/>
      <c r="HCQ1" s="343"/>
      <c r="HCR1" s="343"/>
      <c r="HCS1" s="342"/>
      <c r="HCT1" s="343"/>
      <c r="HCU1" s="343"/>
      <c r="HCV1" s="343"/>
      <c r="HCW1" s="343"/>
      <c r="HCX1" s="343"/>
      <c r="HCY1" s="343"/>
      <c r="HCZ1" s="343"/>
      <c r="HDA1" s="343"/>
      <c r="HDB1" s="343"/>
      <c r="HDC1" s="343"/>
      <c r="HDD1" s="343"/>
      <c r="HDE1" s="343"/>
      <c r="HDF1" s="343"/>
      <c r="HDG1" s="343"/>
      <c r="HDH1" s="343"/>
      <c r="HDI1" s="342"/>
      <c r="HDJ1" s="343"/>
      <c r="HDK1" s="343"/>
      <c r="HDL1" s="343"/>
      <c r="HDM1" s="343"/>
      <c r="HDN1" s="343"/>
      <c r="HDO1" s="343"/>
      <c r="HDP1" s="343"/>
      <c r="HDQ1" s="343"/>
      <c r="HDR1" s="343"/>
      <c r="HDS1" s="343"/>
      <c r="HDT1" s="343"/>
      <c r="HDU1" s="343"/>
      <c r="HDV1" s="343"/>
      <c r="HDW1" s="343"/>
      <c r="HDX1" s="343"/>
      <c r="HDY1" s="342"/>
      <c r="HDZ1" s="343"/>
      <c r="HEA1" s="343"/>
      <c r="HEB1" s="343"/>
      <c r="HEC1" s="343"/>
      <c r="HED1" s="343"/>
      <c r="HEE1" s="343"/>
      <c r="HEF1" s="343"/>
      <c r="HEG1" s="343"/>
      <c r="HEH1" s="343"/>
      <c r="HEI1" s="343"/>
      <c r="HEJ1" s="343"/>
      <c r="HEK1" s="343"/>
      <c r="HEL1" s="343"/>
      <c r="HEM1" s="343"/>
      <c r="HEN1" s="343"/>
      <c r="HEO1" s="342"/>
      <c r="HEP1" s="343"/>
      <c r="HEQ1" s="343"/>
      <c r="HER1" s="343"/>
      <c r="HES1" s="343"/>
      <c r="HET1" s="343"/>
      <c r="HEU1" s="343"/>
      <c r="HEV1" s="343"/>
      <c r="HEW1" s="343"/>
      <c r="HEX1" s="343"/>
      <c r="HEY1" s="343"/>
      <c r="HEZ1" s="343"/>
      <c r="HFA1" s="343"/>
      <c r="HFB1" s="343"/>
      <c r="HFC1" s="343"/>
      <c r="HFD1" s="343"/>
      <c r="HFE1" s="342"/>
      <c r="HFF1" s="343"/>
      <c r="HFG1" s="343"/>
      <c r="HFH1" s="343"/>
      <c r="HFI1" s="343"/>
      <c r="HFJ1" s="343"/>
      <c r="HFK1" s="343"/>
      <c r="HFL1" s="343"/>
      <c r="HFM1" s="343"/>
      <c r="HFN1" s="343"/>
      <c r="HFO1" s="343"/>
      <c r="HFP1" s="343"/>
      <c r="HFQ1" s="343"/>
      <c r="HFR1" s="343"/>
      <c r="HFS1" s="343"/>
      <c r="HFT1" s="343"/>
      <c r="HFU1" s="342"/>
      <c r="HFV1" s="343"/>
      <c r="HFW1" s="343"/>
      <c r="HFX1" s="343"/>
      <c r="HFY1" s="343"/>
      <c r="HFZ1" s="343"/>
      <c r="HGA1" s="343"/>
      <c r="HGB1" s="343"/>
      <c r="HGC1" s="343"/>
      <c r="HGD1" s="343"/>
      <c r="HGE1" s="343"/>
      <c r="HGF1" s="343"/>
      <c r="HGG1" s="343"/>
      <c r="HGH1" s="343"/>
      <c r="HGI1" s="343"/>
      <c r="HGJ1" s="343"/>
      <c r="HGK1" s="342"/>
      <c r="HGL1" s="343"/>
      <c r="HGM1" s="343"/>
      <c r="HGN1" s="343"/>
      <c r="HGO1" s="343"/>
      <c r="HGP1" s="343"/>
      <c r="HGQ1" s="343"/>
      <c r="HGR1" s="343"/>
      <c r="HGS1" s="343"/>
      <c r="HGT1" s="343"/>
      <c r="HGU1" s="343"/>
      <c r="HGV1" s="343"/>
      <c r="HGW1" s="343"/>
      <c r="HGX1" s="343"/>
      <c r="HGY1" s="343"/>
      <c r="HGZ1" s="343"/>
      <c r="HHA1" s="342"/>
      <c r="HHB1" s="343"/>
      <c r="HHC1" s="343"/>
      <c r="HHD1" s="343"/>
      <c r="HHE1" s="343"/>
      <c r="HHF1" s="343"/>
      <c r="HHG1" s="343"/>
      <c r="HHH1" s="343"/>
      <c r="HHI1" s="343"/>
      <c r="HHJ1" s="343"/>
      <c r="HHK1" s="343"/>
      <c r="HHL1" s="343"/>
      <c r="HHM1" s="343"/>
      <c r="HHN1" s="343"/>
      <c r="HHO1" s="343"/>
      <c r="HHP1" s="343"/>
      <c r="HHQ1" s="342"/>
      <c r="HHR1" s="343"/>
      <c r="HHS1" s="343"/>
      <c r="HHT1" s="343"/>
      <c r="HHU1" s="343"/>
      <c r="HHV1" s="343"/>
      <c r="HHW1" s="343"/>
      <c r="HHX1" s="343"/>
      <c r="HHY1" s="343"/>
      <c r="HHZ1" s="343"/>
      <c r="HIA1" s="343"/>
      <c r="HIB1" s="343"/>
      <c r="HIC1" s="343"/>
      <c r="HID1" s="343"/>
      <c r="HIE1" s="343"/>
      <c r="HIF1" s="343"/>
      <c r="HIG1" s="342"/>
      <c r="HIH1" s="343"/>
      <c r="HII1" s="343"/>
      <c r="HIJ1" s="343"/>
      <c r="HIK1" s="343"/>
      <c r="HIL1" s="343"/>
      <c r="HIM1" s="343"/>
      <c r="HIN1" s="343"/>
      <c r="HIO1" s="343"/>
      <c r="HIP1" s="343"/>
      <c r="HIQ1" s="343"/>
      <c r="HIR1" s="343"/>
      <c r="HIS1" s="343"/>
      <c r="HIT1" s="343"/>
      <c r="HIU1" s="343"/>
      <c r="HIV1" s="343"/>
      <c r="HIW1" s="342"/>
      <c r="HIX1" s="343"/>
      <c r="HIY1" s="343"/>
      <c r="HIZ1" s="343"/>
      <c r="HJA1" s="343"/>
      <c r="HJB1" s="343"/>
      <c r="HJC1" s="343"/>
      <c r="HJD1" s="343"/>
      <c r="HJE1" s="343"/>
      <c r="HJF1" s="343"/>
      <c r="HJG1" s="343"/>
      <c r="HJH1" s="343"/>
      <c r="HJI1" s="343"/>
      <c r="HJJ1" s="343"/>
      <c r="HJK1" s="343"/>
      <c r="HJL1" s="343"/>
      <c r="HJM1" s="342"/>
      <c r="HJN1" s="343"/>
      <c r="HJO1" s="343"/>
      <c r="HJP1" s="343"/>
      <c r="HJQ1" s="343"/>
      <c r="HJR1" s="343"/>
      <c r="HJS1" s="343"/>
      <c r="HJT1" s="343"/>
      <c r="HJU1" s="343"/>
      <c r="HJV1" s="343"/>
      <c r="HJW1" s="343"/>
      <c r="HJX1" s="343"/>
      <c r="HJY1" s="343"/>
      <c r="HJZ1" s="343"/>
      <c r="HKA1" s="343"/>
      <c r="HKB1" s="343"/>
      <c r="HKC1" s="342"/>
      <c r="HKD1" s="343"/>
      <c r="HKE1" s="343"/>
      <c r="HKF1" s="343"/>
      <c r="HKG1" s="343"/>
      <c r="HKH1" s="343"/>
      <c r="HKI1" s="343"/>
      <c r="HKJ1" s="343"/>
      <c r="HKK1" s="343"/>
      <c r="HKL1" s="343"/>
      <c r="HKM1" s="343"/>
      <c r="HKN1" s="343"/>
      <c r="HKO1" s="343"/>
      <c r="HKP1" s="343"/>
      <c r="HKQ1" s="343"/>
      <c r="HKR1" s="343"/>
      <c r="HKS1" s="342"/>
      <c r="HKT1" s="343"/>
      <c r="HKU1" s="343"/>
      <c r="HKV1" s="343"/>
      <c r="HKW1" s="343"/>
      <c r="HKX1" s="343"/>
      <c r="HKY1" s="343"/>
      <c r="HKZ1" s="343"/>
      <c r="HLA1" s="343"/>
      <c r="HLB1" s="343"/>
      <c r="HLC1" s="343"/>
      <c r="HLD1" s="343"/>
      <c r="HLE1" s="343"/>
      <c r="HLF1" s="343"/>
      <c r="HLG1" s="343"/>
      <c r="HLH1" s="343"/>
      <c r="HLI1" s="342"/>
      <c r="HLJ1" s="343"/>
      <c r="HLK1" s="343"/>
      <c r="HLL1" s="343"/>
      <c r="HLM1" s="343"/>
      <c r="HLN1" s="343"/>
      <c r="HLO1" s="343"/>
      <c r="HLP1" s="343"/>
      <c r="HLQ1" s="343"/>
      <c r="HLR1" s="343"/>
      <c r="HLS1" s="343"/>
      <c r="HLT1" s="343"/>
      <c r="HLU1" s="343"/>
      <c r="HLV1" s="343"/>
      <c r="HLW1" s="343"/>
      <c r="HLX1" s="343"/>
      <c r="HLY1" s="342"/>
      <c r="HLZ1" s="343"/>
      <c r="HMA1" s="343"/>
      <c r="HMB1" s="343"/>
      <c r="HMC1" s="343"/>
      <c r="HMD1" s="343"/>
      <c r="HME1" s="343"/>
      <c r="HMF1" s="343"/>
      <c r="HMG1" s="343"/>
      <c r="HMH1" s="343"/>
      <c r="HMI1" s="343"/>
      <c r="HMJ1" s="343"/>
      <c r="HMK1" s="343"/>
      <c r="HML1" s="343"/>
      <c r="HMM1" s="343"/>
      <c r="HMN1" s="343"/>
      <c r="HMO1" s="342"/>
      <c r="HMP1" s="343"/>
      <c r="HMQ1" s="343"/>
      <c r="HMR1" s="343"/>
      <c r="HMS1" s="343"/>
      <c r="HMT1" s="343"/>
      <c r="HMU1" s="343"/>
      <c r="HMV1" s="343"/>
      <c r="HMW1" s="343"/>
      <c r="HMX1" s="343"/>
      <c r="HMY1" s="343"/>
      <c r="HMZ1" s="343"/>
      <c r="HNA1" s="343"/>
      <c r="HNB1" s="343"/>
      <c r="HNC1" s="343"/>
      <c r="HND1" s="343"/>
      <c r="HNE1" s="342"/>
      <c r="HNF1" s="343"/>
      <c r="HNG1" s="343"/>
      <c r="HNH1" s="343"/>
      <c r="HNI1" s="343"/>
      <c r="HNJ1" s="343"/>
      <c r="HNK1" s="343"/>
      <c r="HNL1" s="343"/>
      <c r="HNM1" s="343"/>
      <c r="HNN1" s="343"/>
      <c r="HNO1" s="343"/>
      <c r="HNP1" s="343"/>
      <c r="HNQ1" s="343"/>
      <c r="HNR1" s="343"/>
      <c r="HNS1" s="343"/>
      <c r="HNT1" s="343"/>
      <c r="HNU1" s="342"/>
      <c r="HNV1" s="343"/>
      <c r="HNW1" s="343"/>
      <c r="HNX1" s="343"/>
      <c r="HNY1" s="343"/>
      <c r="HNZ1" s="343"/>
      <c r="HOA1" s="343"/>
      <c r="HOB1" s="343"/>
      <c r="HOC1" s="343"/>
      <c r="HOD1" s="343"/>
      <c r="HOE1" s="343"/>
      <c r="HOF1" s="343"/>
      <c r="HOG1" s="343"/>
      <c r="HOH1" s="343"/>
      <c r="HOI1" s="343"/>
      <c r="HOJ1" s="343"/>
      <c r="HOK1" s="342"/>
      <c r="HOL1" s="343"/>
      <c r="HOM1" s="343"/>
      <c r="HON1" s="343"/>
      <c r="HOO1" s="343"/>
      <c r="HOP1" s="343"/>
      <c r="HOQ1" s="343"/>
      <c r="HOR1" s="343"/>
      <c r="HOS1" s="343"/>
      <c r="HOT1" s="343"/>
      <c r="HOU1" s="343"/>
      <c r="HOV1" s="343"/>
      <c r="HOW1" s="343"/>
      <c r="HOX1" s="343"/>
      <c r="HOY1" s="343"/>
      <c r="HOZ1" s="343"/>
      <c r="HPA1" s="342"/>
      <c r="HPB1" s="343"/>
      <c r="HPC1" s="343"/>
      <c r="HPD1" s="343"/>
      <c r="HPE1" s="343"/>
      <c r="HPF1" s="343"/>
      <c r="HPG1" s="343"/>
      <c r="HPH1" s="343"/>
      <c r="HPI1" s="343"/>
      <c r="HPJ1" s="343"/>
      <c r="HPK1" s="343"/>
      <c r="HPL1" s="343"/>
      <c r="HPM1" s="343"/>
      <c r="HPN1" s="343"/>
      <c r="HPO1" s="343"/>
      <c r="HPP1" s="343"/>
      <c r="HPQ1" s="342"/>
      <c r="HPR1" s="343"/>
      <c r="HPS1" s="343"/>
      <c r="HPT1" s="343"/>
      <c r="HPU1" s="343"/>
      <c r="HPV1" s="343"/>
      <c r="HPW1" s="343"/>
      <c r="HPX1" s="343"/>
      <c r="HPY1" s="343"/>
      <c r="HPZ1" s="343"/>
      <c r="HQA1" s="343"/>
      <c r="HQB1" s="343"/>
      <c r="HQC1" s="343"/>
      <c r="HQD1" s="343"/>
      <c r="HQE1" s="343"/>
      <c r="HQF1" s="343"/>
      <c r="HQG1" s="342"/>
      <c r="HQH1" s="343"/>
      <c r="HQI1" s="343"/>
      <c r="HQJ1" s="343"/>
      <c r="HQK1" s="343"/>
      <c r="HQL1" s="343"/>
      <c r="HQM1" s="343"/>
      <c r="HQN1" s="343"/>
      <c r="HQO1" s="343"/>
      <c r="HQP1" s="343"/>
      <c r="HQQ1" s="343"/>
      <c r="HQR1" s="343"/>
      <c r="HQS1" s="343"/>
      <c r="HQT1" s="343"/>
      <c r="HQU1" s="343"/>
      <c r="HQV1" s="343"/>
      <c r="HQW1" s="342"/>
      <c r="HQX1" s="343"/>
      <c r="HQY1" s="343"/>
      <c r="HQZ1" s="343"/>
      <c r="HRA1" s="343"/>
      <c r="HRB1" s="343"/>
      <c r="HRC1" s="343"/>
      <c r="HRD1" s="343"/>
      <c r="HRE1" s="343"/>
      <c r="HRF1" s="343"/>
      <c r="HRG1" s="343"/>
      <c r="HRH1" s="343"/>
      <c r="HRI1" s="343"/>
      <c r="HRJ1" s="343"/>
      <c r="HRK1" s="343"/>
      <c r="HRL1" s="343"/>
      <c r="HRM1" s="342"/>
      <c r="HRN1" s="343"/>
      <c r="HRO1" s="343"/>
      <c r="HRP1" s="343"/>
      <c r="HRQ1" s="343"/>
      <c r="HRR1" s="343"/>
      <c r="HRS1" s="343"/>
      <c r="HRT1" s="343"/>
      <c r="HRU1" s="343"/>
      <c r="HRV1" s="343"/>
      <c r="HRW1" s="343"/>
      <c r="HRX1" s="343"/>
      <c r="HRY1" s="343"/>
      <c r="HRZ1" s="343"/>
      <c r="HSA1" s="343"/>
      <c r="HSB1" s="343"/>
      <c r="HSC1" s="342"/>
      <c r="HSD1" s="343"/>
      <c r="HSE1" s="343"/>
      <c r="HSF1" s="343"/>
      <c r="HSG1" s="343"/>
      <c r="HSH1" s="343"/>
      <c r="HSI1" s="343"/>
      <c r="HSJ1" s="343"/>
      <c r="HSK1" s="343"/>
      <c r="HSL1" s="343"/>
      <c r="HSM1" s="343"/>
      <c r="HSN1" s="343"/>
      <c r="HSO1" s="343"/>
      <c r="HSP1" s="343"/>
      <c r="HSQ1" s="343"/>
      <c r="HSR1" s="343"/>
      <c r="HSS1" s="342"/>
      <c r="HST1" s="343"/>
      <c r="HSU1" s="343"/>
      <c r="HSV1" s="343"/>
      <c r="HSW1" s="343"/>
      <c r="HSX1" s="343"/>
      <c r="HSY1" s="343"/>
      <c r="HSZ1" s="343"/>
      <c r="HTA1" s="343"/>
      <c r="HTB1" s="343"/>
      <c r="HTC1" s="343"/>
      <c r="HTD1" s="343"/>
      <c r="HTE1" s="343"/>
      <c r="HTF1" s="343"/>
      <c r="HTG1" s="343"/>
      <c r="HTH1" s="343"/>
      <c r="HTI1" s="342"/>
      <c r="HTJ1" s="343"/>
      <c r="HTK1" s="343"/>
      <c r="HTL1" s="343"/>
      <c r="HTM1" s="343"/>
      <c r="HTN1" s="343"/>
      <c r="HTO1" s="343"/>
      <c r="HTP1" s="343"/>
      <c r="HTQ1" s="343"/>
      <c r="HTR1" s="343"/>
      <c r="HTS1" s="343"/>
      <c r="HTT1" s="343"/>
      <c r="HTU1" s="343"/>
      <c r="HTV1" s="343"/>
      <c r="HTW1" s="343"/>
      <c r="HTX1" s="343"/>
      <c r="HTY1" s="342"/>
      <c r="HTZ1" s="343"/>
      <c r="HUA1" s="343"/>
      <c r="HUB1" s="343"/>
      <c r="HUC1" s="343"/>
      <c r="HUD1" s="343"/>
      <c r="HUE1" s="343"/>
      <c r="HUF1" s="343"/>
      <c r="HUG1" s="343"/>
      <c r="HUH1" s="343"/>
      <c r="HUI1" s="343"/>
      <c r="HUJ1" s="343"/>
      <c r="HUK1" s="343"/>
      <c r="HUL1" s="343"/>
      <c r="HUM1" s="343"/>
      <c r="HUN1" s="343"/>
      <c r="HUO1" s="342"/>
      <c r="HUP1" s="343"/>
      <c r="HUQ1" s="343"/>
      <c r="HUR1" s="343"/>
      <c r="HUS1" s="343"/>
      <c r="HUT1" s="343"/>
      <c r="HUU1" s="343"/>
      <c r="HUV1" s="343"/>
      <c r="HUW1" s="343"/>
      <c r="HUX1" s="343"/>
      <c r="HUY1" s="343"/>
      <c r="HUZ1" s="343"/>
      <c r="HVA1" s="343"/>
      <c r="HVB1" s="343"/>
      <c r="HVC1" s="343"/>
      <c r="HVD1" s="343"/>
      <c r="HVE1" s="342"/>
      <c r="HVF1" s="343"/>
      <c r="HVG1" s="343"/>
      <c r="HVH1" s="343"/>
      <c r="HVI1" s="343"/>
      <c r="HVJ1" s="343"/>
      <c r="HVK1" s="343"/>
      <c r="HVL1" s="343"/>
      <c r="HVM1" s="343"/>
      <c r="HVN1" s="343"/>
      <c r="HVO1" s="343"/>
      <c r="HVP1" s="343"/>
      <c r="HVQ1" s="343"/>
      <c r="HVR1" s="343"/>
      <c r="HVS1" s="343"/>
      <c r="HVT1" s="343"/>
      <c r="HVU1" s="342"/>
      <c r="HVV1" s="343"/>
      <c r="HVW1" s="343"/>
      <c r="HVX1" s="343"/>
      <c r="HVY1" s="343"/>
      <c r="HVZ1" s="343"/>
      <c r="HWA1" s="343"/>
      <c r="HWB1" s="343"/>
      <c r="HWC1" s="343"/>
      <c r="HWD1" s="343"/>
      <c r="HWE1" s="343"/>
      <c r="HWF1" s="343"/>
      <c r="HWG1" s="343"/>
      <c r="HWH1" s="343"/>
      <c r="HWI1" s="343"/>
      <c r="HWJ1" s="343"/>
      <c r="HWK1" s="342"/>
      <c r="HWL1" s="343"/>
      <c r="HWM1" s="343"/>
      <c r="HWN1" s="343"/>
      <c r="HWO1" s="343"/>
      <c r="HWP1" s="343"/>
      <c r="HWQ1" s="343"/>
      <c r="HWR1" s="343"/>
      <c r="HWS1" s="343"/>
      <c r="HWT1" s="343"/>
      <c r="HWU1" s="343"/>
      <c r="HWV1" s="343"/>
      <c r="HWW1" s="343"/>
      <c r="HWX1" s="343"/>
      <c r="HWY1" s="343"/>
      <c r="HWZ1" s="343"/>
      <c r="HXA1" s="342"/>
      <c r="HXB1" s="343"/>
      <c r="HXC1" s="343"/>
      <c r="HXD1" s="343"/>
      <c r="HXE1" s="343"/>
      <c r="HXF1" s="343"/>
      <c r="HXG1" s="343"/>
      <c r="HXH1" s="343"/>
      <c r="HXI1" s="343"/>
      <c r="HXJ1" s="343"/>
      <c r="HXK1" s="343"/>
      <c r="HXL1" s="343"/>
      <c r="HXM1" s="343"/>
      <c r="HXN1" s="343"/>
      <c r="HXO1" s="343"/>
      <c r="HXP1" s="343"/>
      <c r="HXQ1" s="342"/>
      <c r="HXR1" s="343"/>
      <c r="HXS1" s="343"/>
      <c r="HXT1" s="343"/>
      <c r="HXU1" s="343"/>
      <c r="HXV1" s="343"/>
      <c r="HXW1" s="343"/>
      <c r="HXX1" s="343"/>
      <c r="HXY1" s="343"/>
      <c r="HXZ1" s="343"/>
      <c r="HYA1" s="343"/>
      <c r="HYB1" s="343"/>
      <c r="HYC1" s="343"/>
      <c r="HYD1" s="343"/>
      <c r="HYE1" s="343"/>
      <c r="HYF1" s="343"/>
      <c r="HYG1" s="342"/>
      <c r="HYH1" s="343"/>
      <c r="HYI1" s="343"/>
      <c r="HYJ1" s="343"/>
      <c r="HYK1" s="343"/>
      <c r="HYL1" s="343"/>
      <c r="HYM1" s="343"/>
      <c r="HYN1" s="343"/>
      <c r="HYO1" s="343"/>
      <c r="HYP1" s="343"/>
      <c r="HYQ1" s="343"/>
      <c r="HYR1" s="343"/>
      <c r="HYS1" s="343"/>
      <c r="HYT1" s="343"/>
      <c r="HYU1" s="343"/>
      <c r="HYV1" s="343"/>
      <c r="HYW1" s="342"/>
      <c r="HYX1" s="343"/>
      <c r="HYY1" s="343"/>
      <c r="HYZ1" s="343"/>
      <c r="HZA1" s="343"/>
      <c r="HZB1" s="343"/>
      <c r="HZC1" s="343"/>
      <c r="HZD1" s="343"/>
      <c r="HZE1" s="343"/>
      <c r="HZF1" s="343"/>
      <c r="HZG1" s="343"/>
      <c r="HZH1" s="343"/>
      <c r="HZI1" s="343"/>
      <c r="HZJ1" s="343"/>
      <c r="HZK1" s="343"/>
      <c r="HZL1" s="343"/>
      <c r="HZM1" s="342"/>
      <c r="HZN1" s="343"/>
      <c r="HZO1" s="343"/>
      <c r="HZP1" s="343"/>
      <c r="HZQ1" s="343"/>
      <c r="HZR1" s="343"/>
      <c r="HZS1" s="343"/>
      <c r="HZT1" s="343"/>
      <c r="HZU1" s="343"/>
      <c r="HZV1" s="343"/>
      <c r="HZW1" s="343"/>
      <c r="HZX1" s="343"/>
      <c r="HZY1" s="343"/>
      <c r="HZZ1" s="343"/>
      <c r="IAA1" s="343"/>
      <c r="IAB1" s="343"/>
      <c r="IAC1" s="342"/>
      <c r="IAD1" s="343"/>
      <c r="IAE1" s="343"/>
      <c r="IAF1" s="343"/>
      <c r="IAG1" s="343"/>
      <c r="IAH1" s="343"/>
      <c r="IAI1" s="343"/>
      <c r="IAJ1" s="343"/>
      <c r="IAK1" s="343"/>
      <c r="IAL1" s="343"/>
      <c r="IAM1" s="343"/>
      <c r="IAN1" s="343"/>
      <c r="IAO1" s="343"/>
      <c r="IAP1" s="343"/>
      <c r="IAQ1" s="343"/>
      <c r="IAR1" s="343"/>
      <c r="IAS1" s="342"/>
      <c r="IAT1" s="343"/>
      <c r="IAU1" s="343"/>
      <c r="IAV1" s="343"/>
      <c r="IAW1" s="343"/>
      <c r="IAX1" s="343"/>
      <c r="IAY1" s="343"/>
      <c r="IAZ1" s="343"/>
      <c r="IBA1" s="343"/>
      <c r="IBB1" s="343"/>
      <c r="IBC1" s="343"/>
      <c r="IBD1" s="343"/>
      <c r="IBE1" s="343"/>
      <c r="IBF1" s="343"/>
      <c r="IBG1" s="343"/>
      <c r="IBH1" s="343"/>
      <c r="IBI1" s="342"/>
      <c r="IBJ1" s="343"/>
      <c r="IBK1" s="343"/>
      <c r="IBL1" s="343"/>
      <c r="IBM1" s="343"/>
      <c r="IBN1" s="343"/>
      <c r="IBO1" s="343"/>
      <c r="IBP1" s="343"/>
      <c r="IBQ1" s="343"/>
      <c r="IBR1" s="343"/>
      <c r="IBS1" s="343"/>
      <c r="IBT1" s="343"/>
      <c r="IBU1" s="343"/>
      <c r="IBV1" s="343"/>
      <c r="IBW1" s="343"/>
      <c r="IBX1" s="343"/>
      <c r="IBY1" s="342"/>
      <c r="IBZ1" s="343"/>
      <c r="ICA1" s="343"/>
      <c r="ICB1" s="343"/>
      <c r="ICC1" s="343"/>
      <c r="ICD1" s="343"/>
      <c r="ICE1" s="343"/>
      <c r="ICF1" s="343"/>
      <c r="ICG1" s="343"/>
      <c r="ICH1" s="343"/>
      <c r="ICI1" s="343"/>
      <c r="ICJ1" s="343"/>
      <c r="ICK1" s="343"/>
      <c r="ICL1" s="343"/>
      <c r="ICM1" s="343"/>
      <c r="ICN1" s="343"/>
      <c r="ICO1" s="342"/>
      <c r="ICP1" s="343"/>
      <c r="ICQ1" s="343"/>
      <c r="ICR1" s="343"/>
      <c r="ICS1" s="343"/>
      <c r="ICT1" s="343"/>
      <c r="ICU1" s="343"/>
      <c r="ICV1" s="343"/>
      <c r="ICW1" s="343"/>
      <c r="ICX1" s="343"/>
      <c r="ICY1" s="343"/>
      <c r="ICZ1" s="343"/>
      <c r="IDA1" s="343"/>
      <c r="IDB1" s="343"/>
      <c r="IDC1" s="343"/>
      <c r="IDD1" s="343"/>
      <c r="IDE1" s="342"/>
      <c r="IDF1" s="343"/>
      <c r="IDG1" s="343"/>
      <c r="IDH1" s="343"/>
      <c r="IDI1" s="343"/>
      <c r="IDJ1" s="343"/>
      <c r="IDK1" s="343"/>
      <c r="IDL1" s="343"/>
      <c r="IDM1" s="343"/>
      <c r="IDN1" s="343"/>
      <c r="IDO1" s="343"/>
      <c r="IDP1" s="343"/>
      <c r="IDQ1" s="343"/>
      <c r="IDR1" s="343"/>
      <c r="IDS1" s="343"/>
      <c r="IDT1" s="343"/>
      <c r="IDU1" s="342"/>
      <c r="IDV1" s="343"/>
      <c r="IDW1" s="343"/>
      <c r="IDX1" s="343"/>
      <c r="IDY1" s="343"/>
      <c r="IDZ1" s="343"/>
      <c r="IEA1" s="343"/>
      <c r="IEB1" s="343"/>
      <c r="IEC1" s="343"/>
      <c r="IED1" s="343"/>
      <c r="IEE1" s="343"/>
      <c r="IEF1" s="343"/>
      <c r="IEG1" s="343"/>
      <c r="IEH1" s="343"/>
      <c r="IEI1" s="343"/>
      <c r="IEJ1" s="343"/>
      <c r="IEK1" s="342"/>
      <c r="IEL1" s="343"/>
      <c r="IEM1" s="343"/>
      <c r="IEN1" s="343"/>
      <c r="IEO1" s="343"/>
      <c r="IEP1" s="343"/>
      <c r="IEQ1" s="343"/>
      <c r="IER1" s="343"/>
      <c r="IES1" s="343"/>
      <c r="IET1" s="343"/>
      <c r="IEU1" s="343"/>
      <c r="IEV1" s="343"/>
      <c r="IEW1" s="343"/>
      <c r="IEX1" s="343"/>
      <c r="IEY1" s="343"/>
      <c r="IEZ1" s="343"/>
      <c r="IFA1" s="342"/>
      <c r="IFB1" s="343"/>
      <c r="IFC1" s="343"/>
      <c r="IFD1" s="343"/>
      <c r="IFE1" s="343"/>
      <c r="IFF1" s="343"/>
      <c r="IFG1" s="343"/>
      <c r="IFH1" s="343"/>
      <c r="IFI1" s="343"/>
      <c r="IFJ1" s="343"/>
      <c r="IFK1" s="343"/>
      <c r="IFL1" s="343"/>
      <c r="IFM1" s="343"/>
      <c r="IFN1" s="343"/>
      <c r="IFO1" s="343"/>
      <c r="IFP1" s="343"/>
      <c r="IFQ1" s="342"/>
      <c r="IFR1" s="343"/>
      <c r="IFS1" s="343"/>
      <c r="IFT1" s="343"/>
      <c r="IFU1" s="343"/>
      <c r="IFV1" s="343"/>
      <c r="IFW1" s="343"/>
      <c r="IFX1" s="343"/>
      <c r="IFY1" s="343"/>
      <c r="IFZ1" s="343"/>
      <c r="IGA1" s="343"/>
      <c r="IGB1" s="343"/>
      <c r="IGC1" s="343"/>
      <c r="IGD1" s="343"/>
      <c r="IGE1" s="343"/>
      <c r="IGF1" s="343"/>
      <c r="IGG1" s="342"/>
      <c r="IGH1" s="343"/>
      <c r="IGI1" s="343"/>
      <c r="IGJ1" s="343"/>
      <c r="IGK1" s="343"/>
      <c r="IGL1" s="343"/>
      <c r="IGM1" s="343"/>
      <c r="IGN1" s="343"/>
      <c r="IGO1" s="343"/>
      <c r="IGP1" s="343"/>
      <c r="IGQ1" s="343"/>
      <c r="IGR1" s="343"/>
      <c r="IGS1" s="343"/>
      <c r="IGT1" s="343"/>
      <c r="IGU1" s="343"/>
      <c r="IGV1" s="343"/>
      <c r="IGW1" s="342"/>
      <c r="IGX1" s="343"/>
      <c r="IGY1" s="343"/>
      <c r="IGZ1" s="343"/>
      <c r="IHA1" s="343"/>
      <c r="IHB1" s="343"/>
      <c r="IHC1" s="343"/>
      <c r="IHD1" s="343"/>
      <c r="IHE1" s="343"/>
      <c r="IHF1" s="343"/>
      <c r="IHG1" s="343"/>
      <c r="IHH1" s="343"/>
      <c r="IHI1" s="343"/>
      <c r="IHJ1" s="343"/>
      <c r="IHK1" s="343"/>
      <c r="IHL1" s="343"/>
      <c r="IHM1" s="342"/>
      <c r="IHN1" s="343"/>
      <c r="IHO1" s="343"/>
      <c r="IHP1" s="343"/>
      <c r="IHQ1" s="343"/>
      <c r="IHR1" s="343"/>
      <c r="IHS1" s="343"/>
      <c r="IHT1" s="343"/>
      <c r="IHU1" s="343"/>
      <c r="IHV1" s="343"/>
      <c r="IHW1" s="343"/>
      <c r="IHX1" s="343"/>
      <c r="IHY1" s="343"/>
      <c r="IHZ1" s="343"/>
      <c r="IIA1" s="343"/>
      <c r="IIB1" s="343"/>
      <c r="IIC1" s="342"/>
      <c r="IID1" s="343"/>
      <c r="IIE1" s="343"/>
      <c r="IIF1" s="343"/>
      <c r="IIG1" s="343"/>
      <c r="IIH1" s="343"/>
      <c r="III1" s="343"/>
      <c r="IIJ1" s="343"/>
      <c r="IIK1" s="343"/>
      <c r="IIL1" s="343"/>
      <c r="IIM1" s="343"/>
      <c r="IIN1" s="343"/>
      <c r="IIO1" s="343"/>
      <c r="IIP1" s="343"/>
      <c r="IIQ1" s="343"/>
      <c r="IIR1" s="343"/>
      <c r="IIS1" s="342"/>
      <c r="IIT1" s="343"/>
      <c r="IIU1" s="343"/>
      <c r="IIV1" s="343"/>
      <c r="IIW1" s="343"/>
      <c r="IIX1" s="343"/>
      <c r="IIY1" s="343"/>
      <c r="IIZ1" s="343"/>
      <c r="IJA1" s="343"/>
      <c r="IJB1" s="343"/>
      <c r="IJC1" s="343"/>
      <c r="IJD1" s="343"/>
      <c r="IJE1" s="343"/>
      <c r="IJF1" s="343"/>
      <c r="IJG1" s="343"/>
      <c r="IJH1" s="343"/>
      <c r="IJI1" s="342"/>
      <c r="IJJ1" s="343"/>
      <c r="IJK1" s="343"/>
      <c r="IJL1" s="343"/>
      <c r="IJM1" s="343"/>
      <c r="IJN1" s="343"/>
      <c r="IJO1" s="343"/>
      <c r="IJP1" s="343"/>
      <c r="IJQ1" s="343"/>
      <c r="IJR1" s="343"/>
      <c r="IJS1" s="343"/>
      <c r="IJT1" s="343"/>
      <c r="IJU1" s="343"/>
      <c r="IJV1" s="343"/>
      <c r="IJW1" s="343"/>
      <c r="IJX1" s="343"/>
      <c r="IJY1" s="342"/>
      <c r="IJZ1" s="343"/>
      <c r="IKA1" s="343"/>
      <c r="IKB1" s="343"/>
      <c r="IKC1" s="343"/>
      <c r="IKD1" s="343"/>
      <c r="IKE1" s="343"/>
      <c r="IKF1" s="343"/>
      <c r="IKG1" s="343"/>
      <c r="IKH1" s="343"/>
      <c r="IKI1" s="343"/>
      <c r="IKJ1" s="343"/>
      <c r="IKK1" s="343"/>
      <c r="IKL1" s="343"/>
      <c r="IKM1" s="343"/>
      <c r="IKN1" s="343"/>
      <c r="IKO1" s="342"/>
      <c r="IKP1" s="343"/>
      <c r="IKQ1" s="343"/>
      <c r="IKR1" s="343"/>
      <c r="IKS1" s="343"/>
      <c r="IKT1" s="343"/>
      <c r="IKU1" s="343"/>
      <c r="IKV1" s="343"/>
      <c r="IKW1" s="343"/>
      <c r="IKX1" s="343"/>
      <c r="IKY1" s="343"/>
      <c r="IKZ1" s="343"/>
      <c r="ILA1" s="343"/>
      <c r="ILB1" s="343"/>
      <c r="ILC1" s="343"/>
      <c r="ILD1" s="343"/>
      <c r="ILE1" s="342"/>
      <c r="ILF1" s="343"/>
      <c r="ILG1" s="343"/>
      <c r="ILH1" s="343"/>
      <c r="ILI1" s="343"/>
      <c r="ILJ1" s="343"/>
      <c r="ILK1" s="343"/>
      <c r="ILL1" s="343"/>
      <c r="ILM1" s="343"/>
      <c r="ILN1" s="343"/>
      <c r="ILO1" s="343"/>
      <c r="ILP1" s="343"/>
      <c r="ILQ1" s="343"/>
      <c r="ILR1" s="343"/>
      <c r="ILS1" s="343"/>
      <c r="ILT1" s="343"/>
      <c r="ILU1" s="342"/>
      <c r="ILV1" s="343"/>
      <c r="ILW1" s="343"/>
      <c r="ILX1" s="343"/>
      <c r="ILY1" s="343"/>
      <c r="ILZ1" s="343"/>
      <c r="IMA1" s="343"/>
      <c r="IMB1" s="343"/>
      <c r="IMC1" s="343"/>
      <c r="IMD1" s="343"/>
      <c r="IME1" s="343"/>
      <c r="IMF1" s="343"/>
      <c r="IMG1" s="343"/>
      <c r="IMH1" s="343"/>
      <c r="IMI1" s="343"/>
      <c r="IMJ1" s="343"/>
      <c r="IMK1" s="342"/>
      <c r="IML1" s="343"/>
      <c r="IMM1" s="343"/>
      <c r="IMN1" s="343"/>
      <c r="IMO1" s="343"/>
      <c r="IMP1" s="343"/>
      <c r="IMQ1" s="343"/>
      <c r="IMR1" s="343"/>
      <c r="IMS1" s="343"/>
      <c r="IMT1" s="343"/>
      <c r="IMU1" s="343"/>
      <c r="IMV1" s="343"/>
      <c r="IMW1" s="343"/>
      <c r="IMX1" s="343"/>
      <c r="IMY1" s="343"/>
      <c r="IMZ1" s="343"/>
      <c r="INA1" s="342"/>
      <c r="INB1" s="343"/>
      <c r="INC1" s="343"/>
      <c r="IND1" s="343"/>
      <c r="INE1" s="343"/>
      <c r="INF1" s="343"/>
      <c r="ING1" s="343"/>
      <c r="INH1" s="343"/>
      <c r="INI1" s="343"/>
      <c r="INJ1" s="343"/>
      <c r="INK1" s="343"/>
      <c r="INL1" s="343"/>
      <c r="INM1" s="343"/>
      <c r="INN1" s="343"/>
      <c r="INO1" s="343"/>
      <c r="INP1" s="343"/>
      <c r="INQ1" s="342"/>
      <c r="INR1" s="343"/>
      <c r="INS1" s="343"/>
      <c r="INT1" s="343"/>
      <c r="INU1" s="343"/>
      <c r="INV1" s="343"/>
      <c r="INW1" s="343"/>
      <c r="INX1" s="343"/>
      <c r="INY1" s="343"/>
      <c r="INZ1" s="343"/>
      <c r="IOA1" s="343"/>
      <c r="IOB1" s="343"/>
      <c r="IOC1" s="343"/>
      <c r="IOD1" s="343"/>
      <c r="IOE1" s="343"/>
      <c r="IOF1" s="343"/>
      <c r="IOG1" s="342"/>
      <c r="IOH1" s="343"/>
      <c r="IOI1" s="343"/>
      <c r="IOJ1" s="343"/>
      <c r="IOK1" s="343"/>
      <c r="IOL1" s="343"/>
      <c r="IOM1" s="343"/>
      <c r="ION1" s="343"/>
      <c r="IOO1" s="343"/>
      <c r="IOP1" s="343"/>
      <c r="IOQ1" s="343"/>
      <c r="IOR1" s="343"/>
      <c r="IOS1" s="343"/>
      <c r="IOT1" s="343"/>
      <c r="IOU1" s="343"/>
      <c r="IOV1" s="343"/>
      <c r="IOW1" s="342"/>
      <c r="IOX1" s="343"/>
      <c r="IOY1" s="343"/>
      <c r="IOZ1" s="343"/>
      <c r="IPA1" s="343"/>
      <c r="IPB1" s="343"/>
      <c r="IPC1" s="343"/>
      <c r="IPD1" s="343"/>
      <c r="IPE1" s="343"/>
      <c r="IPF1" s="343"/>
      <c r="IPG1" s="343"/>
      <c r="IPH1" s="343"/>
      <c r="IPI1" s="343"/>
      <c r="IPJ1" s="343"/>
      <c r="IPK1" s="343"/>
      <c r="IPL1" s="343"/>
      <c r="IPM1" s="342"/>
      <c r="IPN1" s="343"/>
      <c r="IPO1" s="343"/>
      <c r="IPP1" s="343"/>
      <c r="IPQ1" s="343"/>
      <c r="IPR1" s="343"/>
      <c r="IPS1" s="343"/>
      <c r="IPT1" s="343"/>
      <c r="IPU1" s="343"/>
      <c r="IPV1" s="343"/>
      <c r="IPW1" s="343"/>
      <c r="IPX1" s="343"/>
      <c r="IPY1" s="343"/>
      <c r="IPZ1" s="343"/>
      <c r="IQA1" s="343"/>
      <c r="IQB1" s="343"/>
      <c r="IQC1" s="342"/>
      <c r="IQD1" s="343"/>
      <c r="IQE1" s="343"/>
      <c r="IQF1" s="343"/>
      <c r="IQG1" s="343"/>
      <c r="IQH1" s="343"/>
      <c r="IQI1" s="343"/>
      <c r="IQJ1" s="343"/>
      <c r="IQK1" s="343"/>
      <c r="IQL1" s="343"/>
      <c r="IQM1" s="343"/>
      <c r="IQN1" s="343"/>
      <c r="IQO1" s="343"/>
      <c r="IQP1" s="343"/>
      <c r="IQQ1" s="343"/>
      <c r="IQR1" s="343"/>
      <c r="IQS1" s="342"/>
      <c r="IQT1" s="343"/>
      <c r="IQU1" s="343"/>
      <c r="IQV1" s="343"/>
      <c r="IQW1" s="343"/>
      <c r="IQX1" s="343"/>
      <c r="IQY1" s="343"/>
      <c r="IQZ1" s="343"/>
      <c r="IRA1" s="343"/>
      <c r="IRB1" s="343"/>
      <c r="IRC1" s="343"/>
      <c r="IRD1" s="343"/>
      <c r="IRE1" s="343"/>
      <c r="IRF1" s="343"/>
      <c r="IRG1" s="343"/>
      <c r="IRH1" s="343"/>
      <c r="IRI1" s="342"/>
      <c r="IRJ1" s="343"/>
      <c r="IRK1" s="343"/>
      <c r="IRL1" s="343"/>
      <c r="IRM1" s="343"/>
      <c r="IRN1" s="343"/>
      <c r="IRO1" s="343"/>
      <c r="IRP1" s="343"/>
      <c r="IRQ1" s="343"/>
      <c r="IRR1" s="343"/>
      <c r="IRS1" s="343"/>
      <c r="IRT1" s="343"/>
      <c r="IRU1" s="343"/>
      <c r="IRV1" s="343"/>
      <c r="IRW1" s="343"/>
      <c r="IRX1" s="343"/>
      <c r="IRY1" s="342"/>
      <c r="IRZ1" s="343"/>
      <c r="ISA1" s="343"/>
      <c r="ISB1" s="343"/>
      <c r="ISC1" s="343"/>
      <c r="ISD1" s="343"/>
      <c r="ISE1" s="343"/>
      <c r="ISF1" s="343"/>
      <c r="ISG1" s="343"/>
      <c r="ISH1" s="343"/>
      <c r="ISI1" s="343"/>
      <c r="ISJ1" s="343"/>
      <c r="ISK1" s="343"/>
      <c r="ISL1" s="343"/>
      <c r="ISM1" s="343"/>
      <c r="ISN1" s="343"/>
      <c r="ISO1" s="342"/>
      <c r="ISP1" s="343"/>
      <c r="ISQ1" s="343"/>
      <c r="ISR1" s="343"/>
      <c r="ISS1" s="343"/>
      <c r="IST1" s="343"/>
      <c r="ISU1" s="343"/>
      <c r="ISV1" s="343"/>
      <c r="ISW1" s="343"/>
      <c r="ISX1" s="343"/>
      <c r="ISY1" s="343"/>
      <c r="ISZ1" s="343"/>
      <c r="ITA1" s="343"/>
      <c r="ITB1" s="343"/>
      <c r="ITC1" s="343"/>
      <c r="ITD1" s="343"/>
      <c r="ITE1" s="342"/>
      <c r="ITF1" s="343"/>
      <c r="ITG1" s="343"/>
      <c r="ITH1" s="343"/>
      <c r="ITI1" s="343"/>
      <c r="ITJ1" s="343"/>
      <c r="ITK1" s="343"/>
      <c r="ITL1" s="343"/>
      <c r="ITM1" s="343"/>
      <c r="ITN1" s="343"/>
      <c r="ITO1" s="343"/>
      <c r="ITP1" s="343"/>
      <c r="ITQ1" s="343"/>
      <c r="ITR1" s="343"/>
      <c r="ITS1" s="343"/>
      <c r="ITT1" s="343"/>
      <c r="ITU1" s="342"/>
      <c r="ITV1" s="343"/>
      <c r="ITW1" s="343"/>
      <c r="ITX1" s="343"/>
      <c r="ITY1" s="343"/>
      <c r="ITZ1" s="343"/>
      <c r="IUA1" s="343"/>
      <c r="IUB1" s="343"/>
      <c r="IUC1" s="343"/>
      <c r="IUD1" s="343"/>
      <c r="IUE1" s="343"/>
      <c r="IUF1" s="343"/>
      <c r="IUG1" s="343"/>
      <c r="IUH1" s="343"/>
      <c r="IUI1" s="343"/>
      <c r="IUJ1" s="343"/>
      <c r="IUK1" s="342"/>
      <c r="IUL1" s="343"/>
      <c r="IUM1" s="343"/>
      <c r="IUN1" s="343"/>
      <c r="IUO1" s="343"/>
      <c r="IUP1" s="343"/>
      <c r="IUQ1" s="343"/>
      <c r="IUR1" s="343"/>
      <c r="IUS1" s="343"/>
      <c r="IUT1" s="343"/>
      <c r="IUU1" s="343"/>
      <c r="IUV1" s="343"/>
      <c r="IUW1" s="343"/>
      <c r="IUX1" s="343"/>
      <c r="IUY1" s="343"/>
      <c r="IUZ1" s="343"/>
      <c r="IVA1" s="342"/>
      <c r="IVB1" s="343"/>
      <c r="IVC1" s="343"/>
      <c r="IVD1" s="343"/>
      <c r="IVE1" s="343"/>
      <c r="IVF1" s="343"/>
      <c r="IVG1" s="343"/>
      <c r="IVH1" s="343"/>
      <c r="IVI1" s="343"/>
      <c r="IVJ1" s="343"/>
      <c r="IVK1" s="343"/>
      <c r="IVL1" s="343"/>
      <c r="IVM1" s="343"/>
      <c r="IVN1" s="343"/>
      <c r="IVO1" s="343"/>
      <c r="IVP1" s="343"/>
      <c r="IVQ1" s="342"/>
      <c r="IVR1" s="343"/>
      <c r="IVS1" s="343"/>
      <c r="IVT1" s="343"/>
      <c r="IVU1" s="343"/>
      <c r="IVV1" s="343"/>
      <c r="IVW1" s="343"/>
      <c r="IVX1" s="343"/>
      <c r="IVY1" s="343"/>
      <c r="IVZ1" s="343"/>
      <c r="IWA1" s="343"/>
      <c r="IWB1" s="343"/>
      <c r="IWC1" s="343"/>
      <c r="IWD1" s="343"/>
      <c r="IWE1" s="343"/>
      <c r="IWF1" s="343"/>
      <c r="IWG1" s="342"/>
      <c r="IWH1" s="343"/>
      <c r="IWI1" s="343"/>
      <c r="IWJ1" s="343"/>
      <c r="IWK1" s="343"/>
      <c r="IWL1" s="343"/>
      <c r="IWM1" s="343"/>
      <c r="IWN1" s="343"/>
      <c r="IWO1" s="343"/>
      <c r="IWP1" s="343"/>
      <c r="IWQ1" s="343"/>
      <c r="IWR1" s="343"/>
      <c r="IWS1" s="343"/>
      <c r="IWT1" s="343"/>
      <c r="IWU1" s="343"/>
      <c r="IWV1" s="343"/>
      <c r="IWW1" s="342"/>
      <c r="IWX1" s="343"/>
      <c r="IWY1" s="343"/>
      <c r="IWZ1" s="343"/>
      <c r="IXA1" s="343"/>
      <c r="IXB1" s="343"/>
      <c r="IXC1" s="343"/>
      <c r="IXD1" s="343"/>
      <c r="IXE1" s="343"/>
      <c r="IXF1" s="343"/>
      <c r="IXG1" s="343"/>
      <c r="IXH1" s="343"/>
      <c r="IXI1" s="343"/>
      <c r="IXJ1" s="343"/>
      <c r="IXK1" s="343"/>
      <c r="IXL1" s="343"/>
      <c r="IXM1" s="342"/>
      <c r="IXN1" s="343"/>
      <c r="IXO1" s="343"/>
      <c r="IXP1" s="343"/>
      <c r="IXQ1" s="343"/>
      <c r="IXR1" s="343"/>
      <c r="IXS1" s="343"/>
      <c r="IXT1" s="343"/>
      <c r="IXU1" s="343"/>
      <c r="IXV1" s="343"/>
      <c r="IXW1" s="343"/>
      <c r="IXX1" s="343"/>
      <c r="IXY1" s="343"/>
      <c r="IXZ1" s="343"/>
      <c r="IYA1" s="343"/>
      <c r="IYB1" s="343"/>
      <c r="IYC1" s="342"/>
      <c r="IYD1" s="343"/>
      <c r="IYE1" s="343"/>
      <c r="IYF1" s="343"/>
      <c r="IYG1" s="343"/>
      <c r="IYH1" s="343"/>
      <c r="IYI1" s="343"/>
      <c r="IYJ1" s="343"/>
      <c r="IYK1" s="343"/>
      <c r="IYL1" s="343"/>
      <c r="IYM1" s="343"/>
      <c r="IYN1" s="343"/>
      <c r="IYO1" s="343"/>
      <c r="IYP1" s="343"/>
      <c r="IYQ1" s="343"/>
      <c r="IYR1" s="343"/>
      <c r="IYS1" s="342"/>
      <c r="IYT1" s="343"/>
      <c r="IYU1" s="343"/>
      <c r="IYV1" s="343"/>
      <c r="IYW1" s="343"/>
      <c r="IYX1" s="343"/>
      <c r="IYY1" s="343"/>
      <c r="IYZ1" s="343"/>
      <c r="IZA1" s="343"/>
      <c r="IZB1" s="343"/>
      <c r="IZC1" s="343"/>
      <c r="IZD1" s="343"/>
      <c r="IZE1" s="343"/>
      <c r="IZF1" s="343"/>
      <c r="IZG1" s="343"/>
      <c r="IZH1" s="343"/>
      <c r="IZI1" s="342"/>
      <c r="IZJ1" s="343"/>
      <c r="IZK1" s="343"/>
      <c r="IZL1" s="343"/>
      <c r="IZM1" s="343"/>
      <c r="IZN1" s="343"/>
      <c r="IZO1" s="343"/>
      <c r="IZP1" s="343"/>
      <c r="IZQ1" s="343"/>
      <c r="IZR1" s="343"/>
      <c r="IZS1" s="343"/>
      <c r="IZT1" s="343"/>
      <c r="IZU1" s="343"/>
      <c r="IZV1" s="343"/>
      <c r="IZW1" s="343"/>
      <c r="IZX1" s="343"/>
      <c r="IZY1" s="342"/>
      <c r="IZZ1" s="343"/>
      <c r="JAA1" s="343"/>
      <c r="JAB1" s="343"/>
      <c r="JAC1" s="343"/>
      <c r="JAD1" s="343"/>
      <c r="JAE1" s="343"/>
      <c r="JAF1" s="343"/>
      <c r="JAG1" s="343"/>
      <c r="JAH1" s="343"/>
      <c r="JAI1" s="343"/>
      <c r="JAJ1" s="343"/>
      <c r="JAK1" s="343"/>
      <c r="JAL1" s="343"/>
      <c r="JAM1" s="343"/>
      <c r="JAN1" s="343"/>
      <c r="JAO1" s="342"/>
      <c r="JAP1" s="343"/>
      <c r="JAQ1" s="343"/>
      <c r="JAR1" s="343"/>
      <c r="JAS1" s="343"/>
      <c r="JAT1" s="343"/>
      <c r="JAU1" s="343"/>
      <c r="JAV1" s="343"/>
      <c r="JAW1" s="343"/>
      <c r="JAX1" s="343"/>
      <c r="JAY1" s="343"/>
      <c r="JAZ1" s="343"/>
      <c r="JBA1" s="343"/>
      <c r="JBB1" s="343"/>
      <c r="JBC1" s="343"/>
      <c r="JBD1" s="343"/>
      <c r="JBE1" s="342"/>
      <c r="JBF1" s="343"/>
      <c r="JBG1" s="343"/>
      <c r="JBH1" s="343"/>
      <c r="JBI1" s="343"/>
      <c r="JBJ1" s="343"/>
      <c r="JBK1" s="343"/>
      <c r="JBL1" s="343"/>
      <c r="JBM1" s="343"/>
      <c r="JBN1" s="343"/>
      <c r="JBO1" s="343"/>
      <c r="JBP1" s="343"/>
      <c r="JBQ1" s="343"/>
      <c r="JBR1" s="343"/>
      <c r="JBS1" s="343"/>
      <c r="JBT1" s="343"/>
      <c r="JBU1" s="342"/>
      <c r="JBV1" s="343"/>
      <c r="JBW1" s="343"/>
      <c r="JBX1" s="343"/>
      <c r="JBY1" s="343"/>
      <c r="JBZ1" s="343"/>
      <c r="JCA1" s="343"/>
      <c r="JCB1" s="343"/>
      <c r="JCC1" s="343"/>
      <c r="JCD1" s="343"/>
      <c r="JCE1" s="343"/>
      <c r="JCF1" s="343"/>
      <c r="JCG1" s="343"/>
      <c r="JCH1" s="343"/>
      <c r="JCI1" s="343"/>
      <c r="JCJ1" s="343"/>
      <c r="JCK1" s="342"/>
      <c r="JCL1" s="343"/>
      <c r="JCM1" s="343"/>
      <c r="JCN1" s="343"/>
      <c r="JCO1" s="343"/>
      <c r="JCP1" s="343"/>
      <c r="JCQ1" s="343"/>
      <c r="JCR1" s="343"/>
      <c r="JCS1" s="343"/>
      <c r="JCT1" s="343"/>
      <c r="JCU1" s="343"/>
      <c r="JCV1" s="343"/>
      <c r="JCW1" s="343"/>
      <c r="JCX1" s="343"/>
      <c r="JCY1" s="343"/>
      <c r="JCZ1" s="343"/>
      <c r="JDA1" s="342"/>
      <c r="JDB1" s="343"/>
      <c r="JDC1" s="343"/>
      <c r="JDD1" s="343"/>
      <c r="JDE1" s="343"/>
      <c r="JDF1" s="343"/>
      <c r="JDG1" s="343"/>
      <c r="JDH1" s="343"/>
      <c r="JDI1" s="343"/>
      <c r="JDJ1" s="343"/>
      <c r="JDK1" s="343"/>
      <c r="JDL1" s="343"/>
      <c r="JDM1" s="343"/>
      <c r="JDN1" s="343"/>
      <c r="JDO1" s="343"/>
      <c r="JDP1" s="343"/>
      <c r="JDQ1" s="342"/>
      <c r="JDR1" s="343"/>
      <c r="JDS1" s="343"/>
      <c r="JDT1" s="343"/>
      <c r="JDU1" s="343"/>
      <c r="JDV1" s="343"/>
      <c r="JDW1" s="343"/>
      <c r="JDX1" s="343"/>
      <c r="JDY1" s="343"/>
      <c r="JDZ1" s="343"/>
      <c r="JEA1" s="343"/>
      <c r="JEB1" s="343"/>
      <c r="JEC1" s="343"/>
      <c r="JED1" s="343"/>
      <c r="JEE1" s="343"/>
      <c r="JEF1" s="343"/>
      <c r="JEG1" s="342"/>
      <c r="JEH1" s="343"/>
      <c r="JEI1" s="343"/>
      <c r="JEJ1" s="343"/>
      <c r="JEK1" s="343"/>
      <c r="JEL1" s="343"/>
      <c r="JEM1" s="343"/>
      <c r="JEN1" s="343"/>
      <c r="JEO1" s="343"/>
      <c r="JEP1" s="343"/>
      <c r="JEQ1" s="343"/>
      <c r="JER1" s="343"/>
      <c r="JES1" s="343"/>
      <c r="JET1" s="343"/>
      <c r="JEU1" s="343"/>
      <c r="JEV1" s="343"/>
      <c r="JEW1" s="342"/>
      <c r="JEX1" s="343"/>
      <c r="JEY1" s="343"/>
      <c r="JEZ1" s="343"/>
      <c r="JFA1" s="343"/>
      <c r="JFB1" s="343"/>
      <c r="JFC1" s="343"/>
      <c r="JFD1" s="343"/>
      <c r="JFE1" s="343"/>
      <c r="JFF1" s="343"/>
      <c r="JFG1" s="343"/>
      <c r="JFH1" s="343"/>
      <c r="JFI1" s="343"/>
      <c r="JFJ1" s="343"/>
      <c r="JFK1" s="343"/>
      <c r="JFL1" s="343"/>
      <c r="JFM1" s="342"/>
      <c r="JFN1" s="343"/>
      <c r="JFO1" s="343"/>
      <c r="JFP1" s="343"/>
      <c r="JFQ1" s="343"/>
      <c r="JFR1" s="343"/>
      <c r="JFS1" s="343"/>
      <c r="JFT1" s="343"/>
      <c r="JFU1" s="343"/>
      <c r="JFV1" s="343"/>
      <c r="JFW1" s="343"/>
      <c r="JFX1" s="343"/>
      <c r="JFY1" s="343"/>
      <c r="JFZ1" s="343"/>
      <c r="JGA1" s="343"/>
      <c r="JGB1" s="343"/>
      <c r="JGC1" s="342"/>
      <c r="JGD1" s="343"/>
      <c r="JGE1" s="343"/>
      <c r="JGF1" s="343"/>
      <c r="JGG1" s="343"/>
      <c r="JGH1" s="343"/>
      <c r="JGI1" s="343"/>
      <c r="JGJ1" s="343"/>
      <c r="JGK1" s="343"/>
      <c r="JGL1" s="343"/>
      <c r="JGM1" s="343"/>
      <c r="JGN1" s="343"/>
      <c r="JGO1" s="343"/>
      <c r="JGP1" s="343"/>
      <c r="JGQ1" s="343"/>
      <c r="JGR1" s="343"/>
      <c r="JGS1" s="342"/>
      <c r="JGT1" s="343"/>
      <c r="JGU1" s="343"/>
      <c r="JGV1" s="343"/>
      <c r="JGW1" s="343"/>
      <c r="JGX1" s="343"/>
      <c r="JGY1" s="343"/>
      <c r="JGZ1" s="343"/>
      <c r="JHA1" s="343"/>
      <c r="JHB1" s="343"/>
      <c r="JHC1" s="343"/>
      <c r="JHD1" s="343"/>
      <c r="JHE1" s="343"/>
      <c r="JHF1" s="343"/>
      <c r="JHG1" s="343"/>
      <c r="JHH1" s="343"/>
      <c r="JHI1" s="342"/>
      <c r="JHJ1" s="343"/>
      <c r="JHK1" s="343"/>
      <c r="JHL1" s="343"/>
      <c r="JHM1" s="343"/>
      <c r="JHN1" s="343"/>
      <c r="JHO1" s="343"/>
      <c r="JHP1" s="343"/>
      <c r="JHQ1" s="343"/>
      <c r="JHR1" s="343"/>
      <c r="JHS1" s="343"/>
      <c r="JHT1" s="343"/>
      <c r="JHU1" s="343"/>
      <c r="JHV1" s="343"/>
      <c r="JHW1" s="343"/>
      <c r="JHX1" s="343"/>
      <c r="JHY1" s="342"/>
      <c r="JHZ1" s="343"/>
      <c r="JIA1" s="343"/>
      <c r="JIB1" s="343"/>
      <c r="JIC1" s="343"/>
      <c r="JID1" s="343"/>
      <c r="JIE1" s="343"/>
      <c r="JIF1" s="343"/>
      <c r="JIG1" s="343"/>
      <c r="JIH1" s="343"/>
      <c r="JII1" s="343"/>
      <c r="JIJ1" s="343"/>
      <c r="JIK1" s="343"/>
      <c r="JIL1" s="343"/>
      <c r="JIM1" s="343"/>
      <c r="JIN1" s="343"/>
      <c r="JIO1" s="342"/>
      <c r="JIP1" s="343"/>
      <c r="JIQ1" s="343"/>
      <c r="JIR1" s="343"/>
      <c r="JIS1" s="343"/>
      <c r="JIT1" s="343"/>
      <c r="JIU1" s="343"/>
      <c r="JIV1" s="343"/>
      <c r="JIW1" s="343"/>
      <c r="JIX1" s="343"/>
      <c r="JIY1" s="343"/>
      <c r="JIZ1" s="343"/>
      <c r="JJA1" s="343"/>
      <c r="JJB1" s="343"/>
      <c r="JJC1" s="343"/>
      <c r="JJD1" s="343"/>
      <c r="JJE1" s="342"/>
      <c r="JJF1" s="343"/>
      <c r="JJG1" s="343"/>
      <c r="JJH1" s="343"/>
      <c r="JJI1" s="343"/>
      <c r="JJJ1" s="343"/>
      <c r="JJK1" s="343"/>
      <c r="JJL1" s="343"/>
      <c r="JJM1" s="343"/>
      <c r="JJN1" s="343"/>
      <c r="JJO1" s="343"/>
      <c r="JJP1" s="343"/>
      <c r="JJQ1" s="343"/>
      <c r="JJR1" s="343"/>
      <c r="JJS1" s="343"/>
      <c r="JJT1" s="343"/>
      <c r="JJU1" s="342"/>
      <c r="JJV1" s="343"/>
      <c r="JJW1" s="343"/>
      <c r="JJX1" s="343"/>
      <c r="JJY1" s="343"/>
      <c r="JJZ1" s="343"/>
      <c r="JKA1" s="343"/>
      <c r="JKB1" s="343"/>
      <c r="JKC1" s="343"/>
      <c r="JKD1" s="343"/>
      <c r="JKE1" s="343"/>
      <c r="JKF1" s="343"/>
      <c r="JKG1" s="343"/>
      <c r="JKH1" s="343"/>
      <c r="JKI1" s="343"/>
      <c r="JKJ1" s="343"/>
      <c r="JKK1" s="342"/>
      <c r="JKL1" s="343"/>
      <c r="JKM1" s="343"/>
      <c r="JKN1" s="343"/>
      <c r="JKO1" s="343"/>
      <c r="JKP1" s="343"/>
      <c r="JKQ1" s="343"/>
      <c r="JKR1" s="343"/>
      <c r="JKS1" s="343"/>
      <c r="JKT1" s="343"/>
      <c r="JKU1" s="343"/>
      <c r="JKV1" s="343"/>
      <c r="JKW1" s="343"/>
      <c r="JKX1" s="343"/>
      <c r="JKY1" s="343"/>
      <c r="JKZ1" s="343"/>
      <c r="JLA1" s="342"/>
      <c r="JLB1" s="343"/>
      <c r="JLC1" s="343"/>
      <c r="JLD1" s="343"/>
      <c r="JLE1" s="343"/>
      <c r="JLF1" s="343"/>
      <c r="JLG1" s="343"/>
      <c r="JLH1" s="343"/>
      <c r="JLI1" s="343"/>
      <c r="JLJ1" s="343"/>
      <c r="JLK1" s="343"/>
      <c r="JLL1" s="343"/>
      <c r="JLM1" s="343"/>
      <c r="JLN1" s="343"/>
      <c r="JLO1" s="343"/>
      <c r="JLP1" s="343"/>
      <c r="JLQ1" s="342"/>
      <c r="JLR1" s="343"/>
      <c r="JLS1" s="343"/>
      <c r="JLT1" s="343"/>
      <c r="JLU1" s="343"/>
      <c r="JLV1" s="343"/>
      <c r="JLW1" s="343"/>
      <c r="JLX1" s="343"/>
      <c r="JLY1" s="343"/>
      <c r="JLZ1" s="343"/>
      <c r="JMA1" s="343"/>
      <c r="JMB1" s="343"/>
      <c r="JMC1" s="343"/>
      <c r="JMD1" s="343"/>
      <c r="JME1" s="343"/>
      <c r="JMF1" s="343"/>
      <c r="JMG1" s="342"/>
      <c r="JMH1" s="343"/>
      <c r="JMI1" s="343"/>
      <c r="JMJ1" s="343"/>
      <c r="JMK1" s="343"/>
      <c r="JML1" s="343"/>
      <c r="JMM1" s="343"/>
      <c r="JMN1" s="343"/>
      <c r="JMO1" s="343"/>
      <c r="JMP1" s="343"/>
      <c r="JMQ1" s="343"/>
      <c r="JMR1" s="343"/>
      <c r="JMS1" s="343"/>
      <c r="JMT1" s="343"/>
      <c r="JMU1" s="343"/>
      <c r="JMV1" s="343"/>
      <c r="JMW1" s="342"/>
      <c r="JMX1" s="343"/>
      <c r="JMY1" s="343"/>
      <c r="JMZ1" s="343"/>
      <c r="JNA1" s="343"/>
      <c r="JNB1" s="343"/>
      <c r="JNC1" s="343"/>
      <c r="JND1" s="343"/>
      <c r="JNE1" s="343"/>
      <c r="JNF1" s="343"/>
      <c r="JNG1" s="343"/>
      <c r="JNH1" s="343"/>
      <c r="JNI1" s="343"/>
      <c r="JNJ1" s="343"/>
      <c r="JNK1" s="343"/>
      <c r="JNL1" s="343"/>
      <c r="JNM1" s="342"/>
      <c r="JNN1" s="343"/>
      <c r="JNO1" s="343"/>
      <c r="JNP1" s="343"/>
      <c r="JNQ1" s="343"/>
      <c r="JNR1" s="343"/>
      <c r="JNS1" s="343"/>
      <c r="JNT1" s="343"/>
      <c r="JNU1" s="343"/>
      <c r="JNV1" s="343"/>
      <c r="JNW1" s="343"/>
      <c r="JNX1" s="343"/>
      <c r="JNY1" s="343"/>
      <c r="JNZ1" s="343"/>
      <c r="JOA1" s="343"/>
      <c r="JOB1" s="343"/>
      <c r="JOC1" s="342"/>
      <c r="JOD1" s="343"/>
      <c r="JOE1" s="343"/>
      <c r="JOF1" s="343"/>
      <c r="JOG1" s="343"/>
      <c r="JOH1" s="343"/>
      <c r="JOI1" s="343"/>
      <c r="JOJ1" s="343"/>
      <c r="JOK1" s="343"/>
      <c r="JOL1" s="343"/>
      <c r="JOM1" s="343"/>
      <c r="JON1" s="343"/>
      <c r="JOO1" s="343"/>
      <c r="JOP1" s="343"/>
      <c r="JOQ1" s="343"/>
      <c r="JOR1" s="343"/>
      <c r="JOS1" s="342"/>
      <c r="JOT1" s="343"/>
      <c r="JOU1" s="343"/>
      <c r="JOV1" s="343"/>
      <c r="JOW1" s="343"/>
      <c r="JOX1" s="343"/>
      <c r="JOY1" s="343"/>
      <c r="JOZ1" s="343"/>
      <c r="JPA1" s="343"/>
      <c r="JPB1" s="343"/>
      <c r="JPC1" s="343"/>
      <c r="JPD1" s="343"/>
      <c r="JPE1" s="343"/>
      <c r="JPF1" s="343"/>
      <c r="JPG1" s="343"/>
      <c r="JPH1" s="343"/>
      <c r="JPI1" s="342"/>
      <c r="JPJ1" s="343"/>
      <c r="JPK1" s="343"/>
      <c r="JPL1" s="343"/>
      <c r="JPM1" s="343"/>
      <c r="JPN1" s="343"/>
      <c r="JPO1" s="343"/>
      <c r="JPP1" s="343"/>
      <c r="JPQ1" s="343"/>
      <c r="JPR1" s="343"/>
      <c r="JPS1" s="343"/>
      <c r="JPT1" s="343"/>
      <c r="JPU1" s="343"/>
      <c r="JPV1" s="343"/>
      <c r="JPW1" s="343"/>
      <c r="JPX1" s="343"/>
      <c r="JPY1" s="342"/>
      <c r="JPZ1" s="343"/>
      <c r="JQA1" s="343"/>
      <c r="JQB1" s="343"/>
      <c r="JQC1" s="343"/>
      <c r="JQD1" s="343"/>
      <c r="JQE1" s="343"/>
      <c r="JQF1" s="343"/>
      <c r="JQG1" s="343"/>
      <c r="JQH1" s="343"/>
      <c r="JQI1" s="343"/>
      <c r="JQJ1" s="343"/>
      <c r="JQK1" s="343"/>
      <c r="JQL1" s="343"/>
      <c r="JQM1" s="343"/>
      <c r="JQN1" s="343"/>
      <c r="JQO1" s="342"/>
      <c r="JQP1" s="343"/>
      <c r="JQQ1" s="343"/>
      <c r="JQR1" s="343"/>
      <c r="JQS1" s="343"/>
      <c r="JQT1" s="343"/>
      <c r="JQU1" s="343"/>
      <c r="JQV1" s="343"/>
      <c r="JQW1" s="343"/>
      <c r="JQX1" s="343"/>
      <c r="JQY1" s="343"/>
      <c r="JQZ1" s="343"/>
      <c r="JRA1" s="343"/>
      <c r="JRB1" s="343"/>
      <c r="JRC1" s="343"/>
      <c r="JRD1" s="343"/>
      <c r="JRE1" s="342"/>
      <c r="JRF1" s="343"/>
      <c r="JRG1" s="343"/>
      <c r="JRH1" s="343"/>
      <c r="JRI1" s="343"/>
      <c r="JRJ1" s="343"/>
      <c r="JRK1" s="343"/>
      <c r="JRL1" s="343"/>
      <c r="JRM1" s="343"/>
      <c r="JRN1" s="343"/>
      <c r="JRO1" s="343"/>
      <c r="JRP1" s="343"/>
      <c r="JRQ1" s="343"/>
      <c r="JRR1" s="343"/>
      <c r="JRS1" s="343"/>
      <c r="JRT1" s="343"/>
      <c r="JRU1" s="342"/>
      <c r="JRV1" s="343"/>
      <c r="JRW1" s="343"/>
      <c r="JRX1" s="343"/>
      <c r="JRY1" s="343"/>
      <c r="JRZ1" s="343"/>
      <c r="JSA1" s="343"/>
      <c r="JSB1" s="343"/>
      <c r="JSC1" s="343"/>
      <c r="JSD1" s="343"/>
      <c r="JSE1" s="343"/>
      <c r="JSF1" s="343"/>
      <c r="JSG1" s="343"/>
      <c r="JSH1" s="343"/>
      <c r="JSI1" s="343"/>
      <c r="JSJ1" s="343"/>
      <c r="JSK1" s="342"/>
      <c r="JSL1" s="343"/>
      <c r="JSM1" s="343"/>
      <c r="JSN1" s="343"/>
      <c r="JSO1" s="343"/>
      <c r="JSP1" s="343"/>
      <c r="JSQ1" s="343"/>
      <c r="JSR1" s="343"/>
      <c r="JSS1" s="343"/>
      <c r="JST1" s="343"/>
      <c r="JSU1" s="343"/>
      <c r="JSV1" s="343"/>
      <c r="JSW1" s="343"/>
      <c r="JSX1" s="343"/>
      <c r="JSY1" s="343"/>
      <c r="JSZ1" s="343"/>
      <c r="JTA1" s="342"/>
      <c r="JTB1" s="343"/>
      <c r="JTC1" s="343"/>
      <c r="JTD1" s="343"/>
      <c r="JTE1" s="343"/>
      <c r="JTF1" s="343"/>
      <c r="JTG1" s="343"/>
      <c r="JTH1" s="343"/>
      <c r="JTI1" s="343"/>
      <c r="JTJ1" s="343"/>
      <c r="JTK1" s="343"/>
      <c r="JTL1" s="343"/>
      <c r="JTM1" s="343"/>
      <c r="JTN1" s="343"/>
      <c r="JTO1" s="343"/>
      <c r="JTP1" s="343"/>
      <c r="JTQ1" s="342"/>
      <c r="JTR1" s="343"/>
      <c r="JTS1" s="343"/>
      <c r="JTT1" s="343"/>
      <c r="JTU1" s="343"/>
      <c r="JTV1" s="343"/>
      <c r="JTW1" s="343"/>
      <c r="JTX1" s="343"/>
      <c r="JTY1" s="343"/>
      <c r="JTZ1" s="343"/>
      <c r="JUA1" s="343"/>
      <c r="JUB1" s="343"/>
      <c r="JUC1" s="343"/>
      <c r="JUD1" s="343"/>
      <c r="JUE1" s="343"/>
      <c r="JUF1" s="343"/>
      <c r="JUG1" s="342"/>
      <c r="JUH1" s="343"/>
      <c r="JUI1" s="343"/>
      <c r="JUJ1" s="343"/>
      <c r="JUK1" s="343"/>
      <c r="JUL1" s="343"/>
      <c r="JUM1" s="343"/>
      <c r="JUN1" s="343"/>
      <c r="JUO1" s="343"/>
      <c r="JUP1" s="343"/>
      <c r="JUQ1" s="343"/>
      <c r="JUR1" s="343"/>
      <c r="JUS1" s="343"/>
      <c r="JUT1" s="343"/>
      <c r="JUU1" s="343"/>
      <c r="JUV1" s="343"/>
      <c r="JUW1" s="342"/>
      <c r="JUX1" s="343"/>
      <c r="JUY1" s="343"/>
      <c r="JUZ1" s="343"/>
      <c r="JVA1" s="343"/>
      <c r="JVB1" s="343"/>
      <c r="JVC1" s="343"/>
      <c r="JVD1" s="343"/>
      <c r="JVE1" s="343"/>
      <c r="JVF1" s="343"/>
      <c r="JVG1" s="343"/>
      <c r="JVH1" s="343"/>
      <c r="JVI1" s="343"/>
      <c r="JVJ1" s="343"/>
      <c r="JVK1" s="343"/>
      <c r="JVL1" s="343"/>
      <c r="JVM1" s="342"/>
      <c r="JVN1" s="343"/>
      <c r="JVO1" s="343"/>
      <c r="JVP1" s="343"/>
      <c r="JVQ1" s="343"/>
      <c r="JVR1" s="343"/>
      <c r="JVS1" s="343"/>
      <c r="JVT1" s="343"/>
      <c r="JVU1" s="343"/>
      <c r="JVV1" s="343"/>
      <c r="JVW1" s="343"/>
      <c r="JVX1" s="343"/>
      <c r="JVY1" s="343"/>
      <c r="JVZ1" s="343"/>
      <c r="JWA1" s="343"/>
      <c r="JWB1" s="343"/>
      <c r="JWC1" s="342"/>
      <c r="JWD1" s="343"/>
      <c r="JWE1" s="343"/>
      <c r="JWF1" s="343"/>
      <c r="JWG1" s="343"/>
      <c r="JWH1" s="343"/>
      <c r="JWI1" s="343"/>
      <c r="JWJ1" s="343"/>
      <c r="JWK1" s="343"/>
      <c r="JWL1" s="343"/>
      <c r="JWM1" s="343"/>
      <c r="JWN1" s="343"/>
      <c r="JWO1" s="343"/>
      <c r="JWP1" s="343"/>
      <c r="JWQ1" s="343"/>
      <c r="JWR1" s="343"/>
      <c r="JWS1" s="342"/>
      <c r="JWT1" s="343"/>
      <c r="JWU1" s="343"/>
      <c r="JWV1" s="343"/>
      <c r="JWW1" s="343"/>
      <c r="JWX1" s="343"/>
      <c r="JWY1" s="343"/>
      <c r="JWZ1" s="343"/>
      <c r="JXA1" s="343"/>
      <c r="JXB1" s="343"/>
      <c r="JXC1" s="343"/>
      <c r="JXD1" s="343"/>
      <c r="JXE1" s="343"/>
      <c r="JXF1" s="343"/>
      <c r="JXG1" s="343"/>
      <c r="JXH1" s="343"/>
      <c r="JXI1" s="342"/>
      <c r="JXJ1" s="343"/>
      <c r="JXK1" s="343"/>
      <c r="JXL1" s="343"/>
      <c r="JXM1" s="343"/>
      <c r="JXN1" s="343"/>
      <c r="JXO1" s="343"/>
      <c r="JXP1" s="343"/>
      <c r="JXQ1" s="343"/>
      <c r="JXR1" s="343"/>
      <c r="JXS1" s="343"/>
      <c r="JXT1" s="343"/>
      <c r="JXU1" s="343"/>
      <c r="JXV1" s="343"/>
      <c r="JXW1" s="343"/>
      <c r="JXX1" s="343"/>
      <c r="JXY1" s="342"/>
      <c r="JXZ1" s="343"/>
      <c r="JYA1" s="343"/>
      <c r="JYB1" s="343"/>
      <c r="JYC1" s="343"/>
      <c r="JYD1" s="343"/>
      <c r="JYE1" s="343"/>
      <c r="JYF1" s="343"/>
      <c r="JYG1" s="343"/>
      <c r="JYH1" s="343"/>
      <c r="JYI1" s="343"/>
      <c r="JYJ1" s="343"/>
      <c r="JYK1" s="343"/>
      <c r="JYL1" s="343"/>
      <c r="JYM1" s="343"/>
      <c r="JYN1" s="343"/>
      <c r="JYO1" s="342"/>
      <c r="JYP1" s="343"/>
      <c r="JYQ1" s="343"/>
      <c r="JYR1" s="343"/>
      <c r="JYS1" s="343"/>
      <c r="JYT1" s="343"/>
      <c r="JYU1" s="343"/>
      <c r="JYV1" s="343"/>
      <c r="JYW1" s="343"/>
      <c r="JYX1" s="343"/>
      <c r="JYY1" s="343"/>
      <c r="JYZ1" s="343"/>
      <c r="JZA1" s="343"/>
      <c r="JZB1" s="343"/>
      <c r="JZC1" s="343"/>
      <c r="JZD1" s="343"/>
      <c r="JZE1" s="342"/>
      <c r="JZF1" s="343"/>
      <c r="JZG1" s="343"/>
      <c r="JZH1" s="343"/>
      <c r="JZI1" s="343"/>
      <c r="JZJ1" s="343"/>
      <c r="JZK1" s="343"/>
      <c r="JZL1" s="343"/>
      <c r="JZM1" s="343"/>
      <c r="JZN1" s="343"/>
      <c r="JZO1" s="343"/>
      <c r="JZP1" s="343"/>
      <c r="JZQ1" s="343"/>
      <c r="JZR1" s="343"/>
      <c r="JZS1" s="343"/>
      <c r="JZT1" s="343"/>
      <c r="JZU1" s="342"/>
      <c r="JZV1" s="343"/>
      <c r="JZW1" s="343"/>
      <c r="JZX1" s="343"/>
      <c r="JZY1" s="343"/>
      <c r="JZZ1" s="343"/>
      <c r="KAA1" s="343"/>
      <c r="KAB1" s="343"/>
      <c r="KAC1" s="343"/>
      <c r="KAD1" s="343"/>
      <c r="KAE1" s="343"/>
      <c r="KAF1" s="343"/>
      <c r="KAG1" s="343"/>
      <c r="KAH1" s="343"/>
      <c r="KAI1" s="343"/>
      <c r="KAJ1" s="343"/>
      <c r="KAK1" s="342"/>
      <c r="KAL1" s="343"/>
      <c r="KAM1" s="343"/>
      <c r="KAN1" s="343"/>
      <c r="KAO1" s="343"/>
      <c r="KAP1" s="343"/>
      <c r="KAQ1" s="343"/>
      <c r="KAR1" s="343"/>
      <c r="KAS1" s="343"/>
      <c r="KAT1" s="343"/>
      <c r="KAU1" s="343"/>
      <c r="KAV1" s="343"/>
      <c r="KAW1" s="343"/>
      <c r="KAX1" s="343"/>
      <c r="KAY1" s="343"/>
      <c r="KAZ1" s="343"/>
      <c r="KBA1" s="342"/>
      <c r="KBB1" s="343"/>
      <c r="KBC1" s="343"/>
      <c r="KBD1" s="343"/>
      <c r="KBE1" s="343"/>
      <c r="KBF1" s="343"/>
      <c r="KBG1" s="343"/>
      <c r="KBH1" s="343"/>
      <c r="KBI1" s="343"/>
      <c r="KBJ1" s="343"/>
      <c r="KBK1" s="343"/>
      <c r="KBL1" s="343"/>
      <c r="KBM1" s="343"/>
      <c r="KBN1" s="343"/>
      <c r="KBO1" s="343"/>
      <c r="KBP1" s="343"/>
      <c r="KBQ1" s="342"/>
      <c r="KBR1" s="343"/>
      <c r="KBS1" s="343"/>
      <c r="KBT1" s="343"/>
      <c r="KBU1" s="343"/>
      <c r="KBV1" s="343"/>
      <c r="KBW1" s="343"/>
      <c r="KBX1" s="343"/>
      <c r="KBY1" s="343"/>
      <c r="KBZ1" s="343"/>
      <c r="KCA1" s="343"/>
      <c r="KCB1" s="343"/>
      <c r="KCC1" s="343"/>
      <c r="KCD1" s="343"/>
      <c r="KCE1" s="343"/>
      <c r="KCF1" s="343"/>
      <c r="KCG1" s="342"/>
      <c r="KCH1" s="343"/>
      <c r="KCI1" s="343"/>
      <c r="KCJ1" s="343"/>
      <c r="KCK1" s="343"/>
      <c r="KCL1" s="343"/>
      <c r="KCM1" s="343"/>
      <c r="KCN1" s="343"/>
      <c r="KCO1" s="343"/>
      <c r="KCP1" s="343"/>
      <c r="KCQ1" s="343"/>
      <c r="KCR1" s="343"/>
      <c r="KCS1" s="343"/>
      <c r="KCT1" s="343"/>
      <c r="KCU1" s="343"/>
      <c r="KCV1" s="343"/>
      <c r="KCW1" s="342"/>
      <c r="KCX1" s="343"/>
      <c r="KCY1" s="343"/>
      <c r="KCZ1" s="343"/>
      <c r="KDA1" s="343"/>
      <c r="KDB1" s="343"/>
      <c r="KDC1" s="343"/>
      <c r="KDD1" s="343"/>
      <c r="KDE1" s="343"/>
      <c r="KDF1" s="343"/>
      <c r="KDG1" s="343"/>
      <c r="KDH1" s="343"/>
      <c r="KDI1" s="343"/>
      <c r="KDJ1" s="343"/>
      <c r="KDK1" s="343"/>
      <c r="KDL1" s="343"/>
      <c r="KDM1" s="342"/>
      <c r="KDN1" s="343"/>
      <c r="KDO1" s="343"/>
      <c r="KDP1" s="343"/>
      <c r="KDQ1" s="343"/>
      <c r="KDR1" s="343"/>
      <c r="KDS1" s="343"/>
      <c r="KDT1" s="343"/>
      <c r="KDU1" s="343"/>
      <c r="KDV1" s="343"/>
      <c r="KDW1" s="343"/>
      <c r="KDX1" s="343"/>
      <c r="KDY1" s="343"/>
      <c r="KDZ1" s="343"/>
      <c r="KEA1" s="343"/>
      <c r="KEB1" s="343"/>
      <c r="KEC1" s="342"/>
      <c r="KED1" s="343"/>
      <c r="KEE1" s="343"/>
      <c r="KEF1" s="343"/>
      <c r="KEG1" s="343"/>
      <c r="KEH1" s="343"/>
      <c r="KEI1" s="343"/>
      <c r="KEJ1" s="343"/>
      <c r="KEK1" s="343"/>
      <c r="KEL1" s="343"/>
      <c r="KEM1" s="343"/>
      <c r="KEN1" s="343"/>
      <c r="KEO1" s="343"/>
      <c r="KEP1" s="343"/>
      <c r="KEQ1" s="343"/>
      <c r="KER1" s="343"/>
      <c r="KES1" s="342"/>
      <c r="KET1" s="343"/>
      <c r="KEU1" s="343"/>
      <c r="KEV1" s="343"/>
      <c r="KEW1" s="343"/>
      <c r="KEX1" s="343"/>
      <c r="KEY1" s="343"/>
      <c r="KEZ1" s="343"/>
      <c r="KFA1" s="343"/>
      <c r="KFB1" s="343"/>
      <c r="KFC1" s="343"/>
      <c r="KFD1" s="343"/>
      <c r="KFE1" s="343"/>
      <c r="KFF1" s="343"/>
      <c r="KFG1" s="343"/>
      <c r="KFH1" s="343"/>
      <c r="KFI1" s="342"/>
      <c r="KFJ1" s="343"/>
      <c r="KFK1" s="343"/>
      <c r="KFL1" s="343"/>
      <c r="KFM1" s="343"/>
      <c r="KFN1" s="343"/>
      <c r="KFO1" s="343"/>
      <c r="KFP1" s="343"/>
      <c r="KFQ1" s="343"/>
      <c r="KFR1" s="343"/>
      <c r="KFS1" s="343"/>
      <c r="KFT1" s="343"/>
      <c r="KFU1" s="343"/>
      <c r="KFV1" s="343"/>
      <c r="KFW1" s="343"/>
      <c r="KFX1" s="343"/>
      <c r="KFY1" s="342"/>
      <c r="KFZ1" s="343"/>
      <c r="KGA1" s="343"/>
      <c r="KGB1" s="343"/>
      <c r="KGC1" s="343"/>
      <c r="KGD1" s="343"/>
      <c r="KGE1" s="343"/>
      <c r="KGF1" s="343"/>
      <c r="KGG1" s="343"/>
      <c r="KGH1" s="343"/>
      <c r="KGI1" s="343"/>
      <c r="KGJ1" s="343"/>
      <c r="KGK1" s="343"/>
      <c r="KGL1" s="343"/>
      <c r="KGM1" s="343"/>
      <c r="KGN1" s="343"/>
      <c r="KGO1" s="342"/>
      <c r="KGP1" s="343"/>
      <c r="KGQ1" s="343"/>
      <c r="KGR1" s="343"/>
      <c r="KGS1" s="343"/>
      <c r="KGT1" s="343"/>
      <c r="KGU1" s="343"/>
      <c r="KGV1" s="343"/>
      <c r="KGW1" s="343"/>
      <c r="KGX1" s="343"/>
      <c r="KGY1" s="343"/>
      <c r="KGZ1" s="343"/>
      <c r="KHA1" s="343"/>
      <c r="KHB1" s="343"/>
      <c r="KHC1" s="343"/>
      <c r="KHD1" s="343"/>
      <c r="KHE1" s="342"/>
      <c r="KHF1" s="343"/>
      <c r="KHG1" s="343"/>
      <c r="KHH1" s="343"/>
      <c r="KHI1" s="343"/>
      <c r="KHJ1" s="343"/>
      <c r="KHK1" s="343"/>
      <c r="KHL1" s="343"/>
      <c r="KHM1" s="343"/>
      <c r="KHN1" s="343"/>
      <c r="KHO1" s="343"/>
      <c r="KHP1" s="343"/>
      <c r="KHQ1" s="343"/>
      <c r="KHR1" s="343"/>
      <c r="KHS1" s="343"/>
      <c r="KHT1" s="343"/>
      <c r="KHU1" s="342"/>
      <c r="KHV1" s="343"/>
      <c r="KHW1" s="343"/>
      <c r="KHX1" s="343"/>
      <c r="KHY1" s="343"/>
      <c r="KHZ1" s="343"/>
      <c r="KIA1" s="343"/>
      <c r="KIB1" s="343"/>
      <c r="KIC1" s="343"/>
      <c r="KID1" s="343"/>
      <c r="KIE1" s="343"/>
      <c r="KIF1" s="343"/>
      <c r="KIG1" s="343"/>
      <c r="KIH1" s="343"/>
      <c r="KII1" s="343"/>
      <c r="KIJ1" s="343"/>
      <c r="KIK1" s="342"/>
      <c r="KIL1" s="343"/>
      <c r="KIM1" s="343"/>
      <c r="KIN1" s="343"/>
      <c r="KIO1" s="343"/>
      <c r="KIP1" s="343"/>
      <c r="KIQ1" s="343"/>
      <c r="KIR1" s="343"/>
      <c r="KIS1" s="343"/>
      <c r="KIT1" s="343"/>
      <c r="KIU1" s="343"/>
      <c r="KIV1" s="343"/>
      <c r="KIW1" s="343"/>
      <c r="KIX1" s="343"/>
      <c r="KIY1" s="343"/>
      <c r="KIZ1" s="343"/>
      <c r="KJA1" s="342"/>
      <c r="KJB1" s="343"/>
      <c r="KJC1" s="343"/>
      <c r="KJD1" s="343"/>
      <c r="KJE1" s="343"/>
      <c r="KJF1" s="343"/>
      <c r="KJG1" s="343"/>
      <c r="KJH1" s="343"/>
      <c r="KJI1" s="343"/>
      <c r="KJJ1" s="343"/>
      <c r="KJK1" s="343"/>
      <c r="KJL1" s="343"/>
      <c r="KJM1" s="343"/>
      <c r="KJN1" s="343"/>
      <c r="KJO1" s="343"/>
      <c r="KJP1" s="343"/>
      <c r="KJQ1" s="342"/>
      <c r="KJR1" s="343"/>
      <c r="KJS1" s="343"/>
      <c r="KJT1" s="343"/>
      <c r="KJU1" s="343"/>
      <c r="KJV1" s="343"/>
      <c r="KJW1" s="343"/>
      <c r="KJX1" s="343"/>
      <c r="KJY1" s="343"/>
      <c r="KJZ1" s="343"/>
      <c r="KKA1" s="343"/>
      <c r="KKB1" s="343"/>
      <c r="KKC1" s="343"/>
      <c r="KKD1" s="343"/>
      <c r="KKE1" s="343"/>
      <c r="KKF1" s="343"/>
      <c r="KKG1" s="342"/>
      <c r="KKH1" s="343"/>
      <c r="KKI1" s="343"/>
      <c r="KKJ1" s="343"/>
      <c r="KKK1" s="343"/>
      <c r="KKL1" s="343"/>
      <c r="KKM1" s="343"/>
      <c r="KKN1" s="343"/>
      <c r="KKO1" s="343"/>
      <c r="KKP1" s="343"/>
      <c r="KKQ1" s="343"/>
      <c r="KKR1" s="343"/>
      <c r="KKS1" s="343"/>
      <c r="KKT1" s="343"/>
      <c r="KKU1" s="343"/>
      <c r="KKV1" s="343"/>
      <c r="KKW1" s="342"/>
      <c r="KKX1" s="343"/>
      <c r="KKY1" s="343"/>
      <c r="KKZ1" s="343"/>
      <c r="KLA1" s="343"/>
      <c r="KLB1" s="343"/>
      <c r="KLC1" s="343"/>
      <c r="KLD1" s="343"/>
      <c r="KLE1" s="343"/>
      <c r="KLF1" s="343"/>
      <c r="KLG1" s="343"/>
      <c r="KLH1" s="343"/>
      <c r="KLI1" s="343"/>
      <c r="KLJ1" s="343"/>
      <c r="KLK1" s="343"/>
      <c r="KLL1" s="343"/>
      <c r="KLM1" s="342"/>
      <c r="KLN1" s="343"/>
      <c r="KLO1" s="343"/>
      <c r="KLP1" s="343"/>
      <c r="KLQ1" s="343"/>
      <c r="KLR1" s="343"/>
      <c r="KLS1" s="343"/>
      <c r="KLT1" s="343"/>
      <c r="KLU1" s="343"/>
      <c r="KLV1" s="343"/>
      <c r="KLW1" s="343"/>
      <c r="KLX1" s="343"/>
      <c r="KLY1" s="343"/>
      <c r="KLZ1" s="343"/>
      <c r="KMA1" s="343"/>
      <c r="KMB1" s="343"/>
      <c r="KMC1" s="342"/>
      <c r="KMD1" s="343"/>
      <c r="KME1" s="343"/>
      <c r="KMF1" s="343"/>
      <c r="KMG1" s="343"/>
      <c r="KMH1" s="343"/>
      <c r="KMI1" s="343"/>
      <c r="KMJ1" s="343"/>
      <c r="KMK1" s="343"/>
      <c r="KML1" s="343"/>
      <c r="KMM1" s="343"/>
      <c r="KMN1" s="343"/>
      <c r="KMO1" s="343"/>
      <c r="KMP1" s="343"/>
      <c r="KMQ1" s="343"/>
      <c r="KMR1" s="343"/>
      <c r="KMS1" s="342"/>
      <c r="KMT1" s="343"/>
      <c r="KMU1" s="343"/>
      <c r="KMV1" s="343"/>
      <c r="KMW1" s="343"/>
      <c r="KMX1" s="343"/>
      <c r="KMY1" s="343"/>
      <c r="KMZ1" s="343"/>
      <c r="KNA1" s="343"/>
      <c r="KNB1" s="343"/>
      <c r="KNC1" s="343"/>
      <c r="KND1" s="343"/>
      <c r="KNE1" s="343"/>
      <c r="KNF1" s="343"/>
      <c r="KNG1" s="343"/>
      <c r="KNH1" s="343"/>
      <c r="KNI1" s="342"/>
      <c r="KNJ1" s="343"/>
      <c r="KNK1" s="343"/>
      <c r="KNL1" s="343"/>
      <c r="KNM1" s="343"/>
      <c r="KNN1" s="343"/>
      <c r="KNO1" s="343"/>
      <c r="KNP1" s="343"/>
      <c r="KNQ1" s="343"/>
      <c r="KNR1" s="343"/>
      <c r="KNS1" s="343"/>
      <c r="KNT1" s="343"/>
      <c r="KNU1" s="343"/>
      <c r="KNV1" s="343"/>
      <c r="KNW1" s="343"/>
      <c r="KNX1" s="343"/>
      <c r="KNY1" s="342"/>
      <c r="KNZ1" s="343"/>
      <c r="KOA1" s="343"/>
      <c r="KOB1" s="343"/>
      <c r="KOC1" s="343"/>
      <c r="KOD1" s="343"/>
      <c r="KOE1" s="343"/>
      <c r="KOF1" s="343"/>
      <c r="KOG1" s="343"/>
      <c r="KOH1" s="343"/>
      <c r="KOI1" s="343"/>
      <c r="KOJ1" s="343"/>
      <c r="KOK1" s="343"/>
      <c r="KOL1" s="343"/>
      <c r="KOM1" s="343"/>
      <c r="KON1" s="343"/>
      <c r="KOO1" s="342"/>
      <c r="KOP1" s="343"/>
      <c r="KOQ1" s="343"/>
      <c r="KOR1" s="343"/>
      <c r="KOS1" s="343"/>
      <c r="KOT1" s="343"/>
      <c r="KOU1" s="343"/>
      <c r="KOV1" s="343"/>
      <c r="KOW1" s="343"/>
      <c r="KOX1" s="343"/>
      <c r="KOY1" s="343"/>
      <c r="KOZ1" s="343"/>
      <c r="KPA1" s="343"/>
      <c r="KPB1" s="343"/>
      <c r="KPC1" s="343"/>
      <c r="KPD1" s="343"/>
      <c r="KPE1" s="342"/>
      <c r="KPF1" s="343"/>
      <c r="KPG1" s="343"/>
      <c r="KPH1" s="343"/>
      <c r="KPI1" s="343"/>
      <c r="KPJ1" s="343"/>
      <c r="KPK1" s="343"/>
      <c r="KPL1" s="343"/>
      <c r="KPM1" s="343"/>
      <c r="KPN1" s="343"/>
      <c r="KPO1" s="343"/>
      <c r="KPP1" s="343"/>
      <c r="KPQ1" s="343"/>
      <c r="KPR1" s="343"/>
      <c r="KPS1" s="343"/>
      <c r="KPT1" s="343"/>
      <c r="KPU1" s="342"/>
      <c r="KPV1" s="343"/>
      <c r="KPW1" s="343"/>
      <c r="KPX1" s="343"/>
      <c r="KPY1" s="343"/>
      <c r="KPZ1" s="343"/>
      <c r="KQA1" s="343"/>
      <c r="KQB1" s="343"/>
      <c r="KQC1" s="343"/>
      <c r="KQD1" s="343"/>
      <c r="KQE1" s="343"/>
      <c r="KQF1" s="343"/>
      <c r="KQG1" s="343"/>
      <c r="KQH1" s="343"/>
      <c r="KQI1" s="343"/>
      <c r="KQJ1" s="343"/>
      <c r="KQK1" s="342"/>
      <c r="KQL1" s="343"/>
      <c r="KQM1" s="343"/>
      <c r="KQN1" s="343"/>
      <c r="KQO1" s="343"/>
      <c r="KQP1" s="343"/>
      <c r="KQQ1" s="343"/>
      <c r="KQR1" s="343"/>
      <c r="KQS1" s="343"/>
      <c r="KQT1" s="343"/>
      <c r="KQU1" s="343"/>
      <c r="KQV1" s="343"/>
      <c r="KQW1" s="343"/>
      <c r="KQX1" s="343"/>
      <c r="KQY1" s="343"/>
      <c r="KQZ1" s="343"/>
      <c r="KRA1" s="342"/>
      <c r="KRB1" s="343"/>
      <c r="KRC1" s="343"/>
      <c r="KRD1" s="343"/>
      <c r="KRE1" s="343"/>
      <c r="KRF1" s="343"/>
      <c r="KRG1" s="343"/>
      <c r="KRH1" s="343"/>
      <c r="KRI1" s="343"/>
      <c r="KRJ1" s="343"/>
      <c r="KRK1" s="343"/>
      <c r="KRL1" s="343"/>
      <c r="KRM1" s="343"/>
      <c r="KRN1" s="343"/>
      <c r="KRO1" s="343"/>
      <c r="KRP1" s="343"/>
      <c r="KRQ1" s="342"/>
      <c r="KRR1" s="343"/>
      <c r="KRS1" s="343"/>
      <c r="KRT1" s="343"/>
      <c r="KRU1" s="343"/>
      <c r="KRV1" s="343"/>
      <c r="KRW1" s="343"/>
      <c r="KRX1" s="343"/>
      <c r="KRY1" s="343"/>
      <c r="KRZ1" s="343"/>
      <c r="KSA1" s="343"/>
      <c r="KSB1" s="343"/>
      <c r="KSC1" s="343"/>
      <c r="KSD1" s="343"/>
      <c r="KSE1" s="343"/>
      <c r="KSF1" s="343"/>
      <c r="KSG1" s="342"/>
      <c r="KSH1" s="343"/>
      <c r="KSI1" s="343"/>
      <c r="KSJ1" s="343"/>
      <c r="KSK1" s="343"/>
      <c r="KSL1" s="343"/>
      <c r="KSM1" s="343"/>
      <c r="KSN1" s="343"/>
      <c r="KSO1" s="343"/>
      <c r="KSP1" s="343"/>
      <c r="KSQ1" s="343"/>
      <c r="KSR1" s="343"/>
      <c r="KSS1" s="343"/>
      <c r="KST1" s="343"/>
      <c r="KSU1" s="343"/>
      <c r="KSV1" s="343"/>
      <c r="KSW1" s="342"/>
      <c r="KSX1" s="343"/>
      <c r="KSY1" s="343"/>
      <c r="KSZ1" s="343"/>
      <c r="KTA1" s="343"/>
      <c r="KTB1" s="343"/>
      <c r="KTC1" s="343"/>
      <c r="KTD1" s="343"/>
      <c r="KTE1" s="343"/>
      <c r="KTF1" s="343"/>
      <c r="KTG1" s="343"/>
      <c r="KTH1" s="343"/>
      <c r="KTI1" s="343"/>
      <c r="KTJ1" s="343"/>
      <c r="KTK1" s="343"/>
      <c r="KTL1" s="343"/>
      <c r="KTM1" s="342"/>
      <c r="KTN1" s="343"/>
      <c r="KTO1" s="343"/>
      <c r="KTP1" s="343"/>
      <c r="KTQ1" s="343"/>
      <c r="KTR1" s="343"/>
      <c r="KTS1" s="343"/>
      <c r="KTT1" s="343"/>
      <c r="KTU1" s="343"/>
      <c r="KTV1" s="343"/>
      <c r="KTW1" s="343"/>
      <c r="KTX1" s="343"/>
      <c r="KTY1" s="343"/>
      <c r="KTZ1" s="343"/>
      <c r="KUA1" s="343"/>
      <c r="KUB1" s="343"/>
      <c r="KUC1" s="342"/>
      <c r="KUD1" s="343"/>
      <c r="KUE1" s="343"/>
      <c r="KUF1" s="343"/>
      <c r="KUG1" s="343"/>
      <c r="KUH1" s="343"/>
      <c r="KUI1" s="343"/>
      <c r="KUJ1" s="343"/>
      <c r="KUK1" s="343"/>
      <c r="KUL1" s="343"/>
      <c r="KUM1" s="343"/>
      <c r="KUN1" s="343"/>
      <c r="KUO1" s="343"/>
      <c r="KUP1" s="343"/>
      <c r="KUQ1" s="343"/>
      <c r="KUR1" s="343"/>
      <c r="KUS1" s="342"/>
      <c r="KUT1" s="343"/>
      <c r="KUU1" s="343"/>
      <c r="KUV1" s="343"/>
      <c r="KUW1" s="343"/>
      <c r="KUX1" s="343"/>
      <c r="KUY1" s="343"/>
      <c r="KUZ1" s="343"/>
      <c r="KVA1" s="343"/>
      <c r="KVB1" s="343"/>
      <c r="KVC1" s="343"/>
      <c r="KVD1" s="343"/>
      <c r="KVE1" s="343"/>
      <c r="KVF1" s="343"/>
      <c r="KVG1" s="343"/>
      <c r="KVH1" s="343"/>
      <c r="KVI1" s="342"/>
      <c r="KVJ1" s="343"/>
      <c r="KVK1" s="343"/>
      <c r="KVL1" s="343"/>
      <c r="KVM1" s="343"/>
      <c r="KVN1" s="343"/>
      <c r="KVO1" s="343"/>
      <c r="KVP1" s="343"/>
      <c r="KVQ1" s="343"/>
      <c r="KVR1" s="343"/>
      <c r="KVS1" s="343"/>
      <c r="KVT1" s="343"/>
      <c r="KVU1" s="343"/>
      <c r="KVV1" s="343"/>
      <c r="KVW1" s="343"/>
      <c r="KVX1" s="343"/>
      <c r="KVY1" s="342"/>
      <c r="KVZ1" s="343"/>
      <c r="KWA1" s="343"/>
      <c r="KWB1" s="343"/>
      <c r="KWC1" s="343"/>
      <c r="KWD1" s="343"/>
      <c r="KWE1" s="343"/>
      <c r="KWF1" s="343"/>
      <c r="KWG1" s="343"/>
      <c r="KWH1" s="343"/>
      <c r="KWI1" s="343"/>
      <c r="KWJ1" s="343"/>
      <c r="KWK1" s="343"/>
      <c r="KWL1" s="343"/>
      <c r="KWM1" s="343"/>
      <c r="KWN1" s="343"/>
      <c r="KWO1" s="342"/>
      <c r="KWP1" s="343"/>
      <c r="KWQ1" s="343"/>
      <c r="KWR1" s="343"/>
      <c r="KWS1" s="343"/>
      <c r="KWT1" s="343"/>
      <c r="KWU1" s="343"/>
      <c r="KWV1" s="343"/>
      <c r="KWW1" s="343"/>
      <c r="KWX1" s="343"/>
      <c r="KWY1" s="343"/>
      <c r="KWZ1" s="343"/>
      <c r="KXA1" s="343"/>
      <c r="KXB1" s="343"/>
      <c r="KXC1" s="343"/>
      <c r="KXD1" s="343"/>
      <c r="KXE1" s="342"/>
      <c r="KXF1" s="343"/>
      <c r="KXG1" s="343"/>
      <c r="KXH1" s="343"/>
      <c r="KXI1" s="343"/>
      <c r="KXJ1" s="343"/>
      <c r="KXK1" s="343"/>
      <c r="KXL1" s="343"/>
      <c r="KXM1" s="343"/>
      <c r="KXN1" s="343"/>
      <c r="KXO1" s="343"/>
      <c r="KXP1" s="343"/>
      <c r="KXQ1" s="343"/>
      <c r="KXR1" s="343"/>
      <c r="KXS1" s="343"/>
      <c r="KXT1" s="343"/>
      <c r="KXU1" s="342"/>
      <c r="KXV1" s="343"/>
      <c r="KXW1" s="343"/>
      <c r="KXX1" s="343"/>
      <c r="KXY1" s="343"/>
      <c r="KXZ1" s="343"/>
      <c r="KYA1" s="343"/>
      <c r="KYB1" s="343"/>
      <c r="KYC1" s="343"/>
      <c r="KYD1" s="343"/>
      <c r="KYE1" s="343"/>
      <c r="KYF1" s="343"/>
      <c r="KYG1" s="343"/>
      <c r="KYH1" s="343"/>
      <c r="KYI1" s="343"/>
      <c r="KYJ1" s="343"/>
      <c r="KYK1" s="342"/>
      <c r="KYL1" s="343"/>
      <c r="KYM1" s="343"/>
      <c r="KYN1" s="343"/>
      <c r="KYO1" s="343"/>
      <c r="KYP1" s="343"/>
      <c r="KYQ1" s="343"/>
      <c r="KYR1" s="343"/>
      <c r="KYS1" s="343"/>
      <c r="KYT1" s="343"/>
      <c r="KYU1" s="343"/>
      <c r="KYV1" s="343"/>
      <c r="KYW1" s="343"/>
      <c r="KYX1" s="343"/>
      <c r="KYY1" s="343"/>
      <c r="KYZ1" s="343"/>
      <c r="KZA1" s="342"/>
      <c r="KZB1" s="343"/>
      <c r="KZC1" s="343"/>
      <c r="KZD1" s="343"/>
      <c r="KZE1" s="343"/>
      <c r="KZF1" s="343"/>
      <c r="KZG1" s="343"/>
      <c r="KZH1" s="343"/>
      <c r="KZI1" s="343"/>
      <c r="KZJ1" s="343"/>
      <c r="KZK1" s="343"/>
      <c r="KZL1" s="343"/>
      <c r="KZM1" s="343"/>
      <c r="KZN1" s="343"/>
      <c r="KZO1" s="343"/>
      <c r="KZP1" s="343"/>
      <c r="KZQ1" s="342"/>
      <c r="KZR1" s="343"/>
      <c r="KZS1" s="343"/>
      <c r="KZT1" s="343"/>
      <c r="KZU1" s="343"/>
      <c r="KZV1" s="343"/>
      <c r="KZW1" s="343"/>
      <c r="KZX1" s="343"/>
      <c r="KZY1" s="343"/>
      <c r="KZZ1" s="343"/>
      <c r="LAA1" s="343"/>
      <c r="LAB1" s="343"/>
      <c r="LAC1" s="343"/>
      <c r="LAD1" s="343"/>
      <c r="LAE1" s="343"/>
      <c r="LAF1" s="343"/>
      <c r="LAG1" s="342"/>
      <c r="LAH1" s="343"/>
      <c r="LAI1" s="343"/>
      <c r="LAJ1" s="343"/>
      <c r="LAK1" s="343"/>
      <c r="LAL1" s="343"/>
      <c r="LAM1" s="343"/>
      <c r="LAN1" s="343"/>
      <c r="LAO1" s="343"/>
      <c r="LAP1" s="343"/>
      <c r="LAQ1" s="343"/>
      <c r="LAR1" s="343"/>
      <c r="LAS1" s="343"/>
      <c r="LAT1" s="343"/>
      <c r="LAU1" s="343"/>
      <c r="LAV1" s="343"/>
      <c r="LAW1" s="342"/>
      <c r="LAX1" s="343"/>
      <c r="LAY1" s="343"/>
      <c r="LAZ1" s="343"/>
      <c r="LBA1" s="343"/>
      <c r="LBB1" s="343"/>
      <c r="LBC1" s="343"/>
      <c r="LBD1" s="343"/>
      <c r="LBE1" s="343"/>
      <c r="LBF1" s="343"/>
      <c r="LBG1" s="343"/>
      <c r="LBH1" s="343"/>
      <c r="LBI1" s="343"/>
      <c r="LBJ1" s="343"/>
      <c r="LBK1" s="343"/>
      <c r="LBL1" s="343"/>
      <c r="LBM1" s="342"/>
      <c r="LBN1" s="343"/>
      <c r="LBO1" s="343"/>
      <c r="LBP1" s="343"/>
      <c r="LBQ1" s="343"/>
      <c r="LBR1" s="343"/>
      <c r="LBS1" s="343"/>
      <c r="LBT1" s="343"/>
      <c r="LBU1" s="343"/>
      <c r="LBV1" s="343"/>
      <c r="LBW1" s="343"/>
      <c r="LBX1" s="343"/>
      <c r="LBY1" s="343"/>
      <c r="LBZ1" s="343"/>
      <c r="LCA1" s="343"/>
      <c r="LCB1" s="343"/>
      <c r="LCC1" s="342"/>
      <c r="LCD1" s="343"/>
      <c r="LCE1" s="343"/>
      <c r="LCF1" s="343"/>
      <c r="LCG1" s="343"/>
      <c r="LCH1" s="343"/>
      <c r="LCI1" s="343"/>
      <c r="LCJ1" s="343"/>
      <c r="LCK1" s="343"/>
      <c r="LCL1" s="343"/>
      <c r="LCM1" s="343"/>
      <c r="LCN1" s="343"/>
      <c r="LCO1" s="343"/>
      <c r="LCP1" s="343"/>
      <c r="LCQ1" s="343"/>
      <c r="LCR1" s="343"/>
      <c r="LCS1" s="342"/>
      <c r="LCT1" s="343"/>
      <c r="LCU1" s="343"/>
      <c r="LCV1" s="343"/>
      <c r="LCW1" s="343"/>
      <c r="LCX1" s="343"/>
      <c r="LCY1" s="343"/>
      <c r="LCZ1" s="343"/>
      <c r="LDA1" s="343"/>
      <c r="LDB1" s="343"/>
      <c r="LDC1" s="343"/>
      <c r="LDD1" s="343"/>
      <c r="LDE1" s="343"/>
      <c r="LDF1" s="343"/>
      <c r="LDG1" s="343"/>
      <c r="LDH1" s="343"/>
      <c r="LDI1" s="342"/>
      <c r="LDJ1" s="343"/>
      <c r="LDK1" s="343"/>
      <c r="LDL1" s="343"/>
      <c r="LDM1" s="343"/>
      <c r="LDN1" s="343"/>
      <c r="LDO1" s="343"/>
      <c r="LDP1" s="343"/>
      <c r="LDQ1" s="343"/>
      <c r="LDR1" s="343"/>
      <c r="LDS1" s="343"/>
      <c r="LDT1" s="343"/>
      <c r="LDU1" s="343"/>
      <c r="LDV1" s="343"/>
      <c r="LDW1" s="343"/>
      <c r="LDX1" s="343"/>
      <c r="LDY1" s="342"/>
      <c r="LDZ1" s="343"/>
      <c r="LEA1" s="343"/>
      <c r="LEB1" s="343"/>
      <c r="LEC1" s="343"/>
      <c r="LED1" s="343"/>
      <c r="LEE1" s="343"/>
      <c r="LEF1" s="343"/>
      <c r="LEG1" s="343"/>
      <c r="LEH1" s="343"/>
      <c r="LEI1" s="343"/>
      <c r="LEJ1" s="343"/>
      <c r="LEK1" s="343"/>
      <c r="LEL1" s="343"/>
      <c r="LEM1" s="343"/>
      <c r="LEN1" s="343"/>
      <c r="LEO1" s="342"/>
      <c r="LEP1" s="343"/>
      <c r="LEQ1" s="343"/>
      <c r="LER1" s="343"/>
      <c r="LES1" s="343"/>
      <c r="LET1" s="343"/>
      <c r="LEU1" s="343"/>
      <c r="LEV1" s="343"/>
      <c r="LEW1" s="343"/>
      <c r="LEX1" s="343"/>
      <c r="LEY1" s="343"/>
      <c r="LEZ1" s="343"/>
      <c r="LFA1" s="343"/>
      <c r="LFB1" s="343"/>
      <c r="LFC1" s="343"/>
      <c r="LFD1" s="343"/>
      <c r="LFE1" s="342"/>
      <c r="LFF1" s="343"/>
      <c r="LFG1" s="343"/>
      <c r="LFH1" s="343"/>
      <c r="LFI1" s="343"/>
      <c r="LFJ1" s="343"/>
      <c r="LFK1" s="343"/>
      <c r="LFL1" s="343"/>
      <c r="LFM1" s="343"/>
      <c r="LFN1" s="343"/>
      <c r="LFO1" s="343"/>
      <c r="LFP1" s="343"/>
      <c r="LFQ1" s="343"/>
      <c r="LFR1" s="343"/>
      <c r="LFS1" s="343"/>
      <c r="LFT1" s="343"/>
      <c r="LFU1" s="342"/>
      <c r="LFV1" s="343"/>
      <c r="LFW1" s="343"/>
      <c r="LFX1" s="343"/>
      <c r="LFY1" s="343"/>
      <c r="LFZ1" s="343"/>
      <c r="LGA1" s="343"/>
      <c r="LGB1" s="343"/>
      <c r="LGC1" s="343"/>
      <c r="LGD1" s="343"/>
      <c r="LGE1" s="343"/>
      <c r="LGF1" s="343"/>
      <c r="LGG1" s="343"/>
      <c r="LGH1" s="343"/>
      <c r="LGI1" s="343"/>
      <c r="LGJ1" s="343"/>
      <c r="LGK1" s="342"/>
      <c r="LGL1" s="343"/>
      <c r="LGM1" s="343"/>
      <c r="LGN1" s="343"/>
      <c r="LGO1" s="343"/>
      <c r="LGP1" s="343"/>
      <c r="LGQ1" s="343"/>
      <c r="LGR1" s="343"/>
      <c r="LGS1" s="343"/>
      <c r="LGT1" s="343"/>
      <c r="LGU1" s="343"/>
      <c r="LGV1" s="343"/>
      <c r="LGW1" s="343"/>
      <c r="LGX1" s="343"/>
      <c r="LGY1" s="343"/>
      <c r="LGZ1" s="343"/>
      <c r="LHA1" s="342"/>
      <c r="LHB1" s="343"/>
      <c r="LHC1" s="343"/>
      <c r="LHD1" s="343"/>
      <c r="LHE1" s="343"/>
      <c r="LHF1" s="343"/>
      <c r="LHG1" s="343"/>
      <c r="LHH1" s="343"/>
      <c r="LHI1" s="343"/>
      <c r="LHJ1" s="343"/>
      <c r="LHK1" s="343"/>
      <c r="LHL1" s="343"/>
      <c r="LHM1" s="343"/>
      <c r="LHN1" s="343"/>
      <c r="LHO1" s="343"/>
      <c r="LHP1" s="343"/>
      <c r="LHQ1" s="342"/>
      <c r="LHR1" s="343"/>
      <c r="LHS1" s="343"/>
      <c r="LHT1" s="343"/>
      <c r="LHU1" s="343"/>
      <c r="LHV1" s="343"/>
      <c r="LHW1" s="343"/>
      <c r="LHX1" s="343"/>
      <c r="LHY1" s="343"/>
      <c r="LHZ1" s="343"/>
      <c r="LIA1" s="343"/>
      <c r="LIB1" s="343"/>
      <c r="LIC1" s="343"/>
      <c r="LID1" s="343"/>
      <c r="LIE1" s="343"/>
      <c r="LIF1" s="343"/>
      <c r="LIG1" s="342"/>
      <c r="LIH1" s="343"/>
      <c r="LII1" s="343"/>
      <c r="LIJ1" s="343"/>
      <c r="LIK1" s="343"/>
      <c r="LIL1" s="343"/>
      <c r="LIM1" s="343"/>
      <c r="LIN1" s="343"/>
      <c r="LIO1" s="343"/>
      <c r="LIP1" s="343"/>
      <c r="LIQ1" s="343"/>
      <c r="LIR1" s="343"/>
      <c r="LIS1" s="343"/>
      <c r="LIT1" s="343"/>
      <c r="LIU1" s="343"/>
      <c r="LIV1" s="343"/>
      <c r="LIW1" s="342"/>
      <c r="LIX1" s="343"/>
      <c r="LIY1" s="343"/>
      <c r="LIZ1" s="343"/>
      <c r="LJA1" s="343"/>
      <c r="LJB1" s="343"/>
      <c r="LJC1" s="343"/>
      <c r="LJD1" s="343"/>
      <c r="LJE1" s="343"/>
      <c r="LJF1" s="343"/>
      <c r="LJG1" s="343"/>
      <c r="LJH1" s="343"/>
      <c r="LJI1" s="343"/>
      <c r="LJJ1" s="343"/>
      <c r="LJK1" s="343"/>
      <c r="LJL1" s="343"/>
      <c r="LJM1" s="342"/>
      <c r="LJN1" s="343"/>
      <c r="LJO1" s="343"/>
      <c r="LJP1" s="343"/>
      <c r="LJQ1" s="343"/>
      <c r="LJR1" s="343"/>
      <c r="LJS1" s="343"/>
      <c r="LJT1" s="343"/>
      <c r="LJU1" s="343"/>
      <c r="LJV1" s="343"/>
      <c r="LJW1" s="343"/>
      <c r="LJX1" s="343"/>
      <c r="LJY1" s="343"/>
      <c r="LJZ1" s="343"/>
      <c r="LKA1" s="343"/>
      <c r="LKB1" s="343"/>
      <c r="LKC1" s="342"/>
      <c r="LKD1" s="343"/>
      <c r="LKE1" s="343"/>
      <c r="LKF1" s="343"/>
      <c r="LKG1" s="343"/>
      <c r="LKH1" s="343"/>
      <c r="LKI1" s="343"/>
      <c r="LKJ1" s="343"/>
      <c r="LKK1" s="343"/>
      <c r="LKL1" s="343"/>
      <c r="LKM1" s="343"/>
      <c r="LKN1" s="343"/>
      <c r="LKO1" s="343"/>
      <c r="LKP1" s="343"/>
      <c r="LKQ1" s="343"/>
      <c r="LKR1" s="343"/>
      <c r="LKS1" s="342"/>
      <c r="LKT1" s="343"/>
      <c r="LKU1" s="343"/>
      <c r="LKV1" s="343"/>
      <c r="LKW1" s="343"/>
      <c r="LKX1" s="343"/>
      <c r="LKY1" s="343"/>
      <c r="LKZ1" s="343"/>
      <c r="LLA1" s="343"/>
      <c r="LLB1" s="343"/>
      <c r="LLC1" s="343"/>
      <c r="LLD1" s="343"/>
      <c r="LLE1" s="343"/>
      <c r="LLF1" s="343"/>
      <c r="LLG1" s="343"/>
      <c r="LLH1" s="343"/>
      <c r="LLI1" s="342"/>
      <c r="LLJ1" s="343"/>
      <c r="LLK1" s="343"/>
      <c r="LLL1" s="343"/>
      <c r="LLM1" s="343"/>
      <c r="LLN1" s="343"/>
      <c r="LLO1" s="343"/>
      <c r="LLP1" s="343"/>
      <c r="LLQ1" s="343"/>
      <c r="LLR1" s="343"/>
      <c r="LLS1" s="343"/>
      <c r="LLT1" s="343"/>
      <c r="LLU1" s="343"/>
      <c r="LLV1" s="343"/>
      <c r="LLW1" s="343"/>
      <c r="LLX1" s="343"/>
      <c r="LLY1" s="342"/>
      <c r="LLZ1" s="343"/>
      <c r="LMA1" s="343"/>
      <c r="LMB1" s="343"/>
      <c r="LMC1" s="343"/>
      <c r="LMD1" s="343"/>
      <c r="LME1" s="343"/>
      <c r="LMF1" s="343"/>
      <c r="LMG1" s="343"/>
      <c r="LMH1" s="343"/>
      <c r="LMI1" s="343"/>
      <c r="LMJ1" s="343"/>
      <c r="LMK1" s="343"/>
      <c r="LML1" s="343"/>
      <c r="LMM1" s="343"/>
      <c r="LMN1" s="343"/>
      <c r="LMO1" s="342"/>
      <c r="LMP1" s="343"/>
      <c r="LMQ1" s="343"/>
      <c r="LMR1" s="343"/>
      <c r="LMS1" s="343"/>
      <c r="LMT1" s="343"/>
      <c r="LMU1" s="343"/>
      <c r="LMV1" s="343"/>
      <c r="LMW1" s="343"/>
      <c r="LMX1" s="343"/>
      <c r="LMY1" s="343"/>
      <c r="LMZ1" s="343"/>
      <c r="LNA1" s="343"/>
      <c r="LNB1" s="343"/>
      <c r="LNC1" s="343"/>
      <c r="LND1" s="343"/>
      <c r="LNE1" s="342"/>
      <c r="LNF1" s="343"/>
      <c r="LNG1" s="343"/>
      <c r="LNH1" s="343"/>
      <c r="LNI1" s="343"/>
      <c r="LNJ1" s="343"/>
      <c r="LNK1" s="343"/>
      <c r="LNL1" s="343"/>
      <c r="LNM1" s="343"/>
      <c r="LNN1" s="343"/>
      <c r="LNO1" s="343"/>
      <c r="LNP1" s="343"/>
      <c r="LNQ1" s="343"/>
      <c r="LNR1" s="343"/>
      <c r="LNS1" s="343"/>
      <c r="LNT1" s="343"/>
      <c r="LNU1" s="342"/>
      <c r="LNV1" s="343"/>
      <c r="LNW1" s="343"/>
      <c r="LNX1" s="343"/>
      <c r="LNY1" s="343"/>
      <c r="LNZ1" s="343"/>
      <c r="LOA1" s="343"/>
      <c r="LOB1" s="343"/>
      <c r="LOC1" s="343"/>
      <c r="LOD1" s="343"/>
      <c r="LOE1" s="343"/>
      <c r="LOF1" s="343"/>
      <c r="LOG1" s="343"/>
      <c r="LOH1" s="343"/>
      <c r="LOI1" s="343"/>
      <c r="LOJ1" s="343"/>
      <c r="LOK1" s="342"/>
      <c r="LOL1" s="343"/>
      <c r="LOM1" s="343"/>
      <c r="LON1" s="343"/>
      <c r="LOO1" s="343"/>
      <c r="LOP1" s="343"/>
      <c r="LOQ1" s="343"/>
      <c r="LOR1" s="343"/>
      <c r="LOS1" s="343"/>
      <c r="LOT1" s="343"/>
      <c r="LOU1" s="343"/>
      <c r="LOV1" s="343"/>
      <c r="LOW1" s="343"/>
      <c r="LOX1" s="343"/>
      <c r="LOY1" s="343"/>
      <c r="LOZ1" s="343"/>
      <c r="LPA1" s="342"/>
      <c r="LPB1" s="343"/>
      <c r="LPC1" s="343"/>
      <c r="LPD1" s="343"/>
      <c r="LPE1" s="343"/>
      <c r="LPF1" s="343"/>
      <c r="LPG1" s="343"/>
      <c r="LPH1" s="343"/>
      <c r="LPI1" s="343"/>
      <c r="LPJ1" s="343"/>
      <c r="LPK1" s="343"/>
      <c r="LPL1" s="343"/>
      <c r="LPM1" s="343"/>
      <c r="LPN1" s="343"/>
      <c r="LPO1" s="343"/>
      <c r="LPP1" s="343"/>
      <c r="LPQ1" s="342"/>
      <c r="LPR1" s="343"/>
      <c r="LPS1" s="343"/>
      <c r="LPT1" s="343"/>
      <c r="LPU1" s="343"/>
      <c r="LPV1" s="343"/>
      <c r="LPW1" s="343"/>
      <c r="LPX1" s="343"/>
      <c r="LPY1" s="343"/>
      <c r="LPZ1" s="343"/>
      <c r="LQA1" s="343"/>
      <c r="LQB1" s="343"/>
      <c r="LQC1" s="343"/>
      <c r="LQD1" s="343"/>
      <c r="LQE1" s="343"/>
      <c r="LQF1" s="343"/>
      <c r="LQG1" s="342"/>
      <c r="LQH1" s="343"/>
      <c r="LQI1" s="343"/>
      <c r="LQJ1" s="343"/>
      <c r="LQK1" s="343"/>
      <c r="LQL1" s="343"/>
      <c r="LQM1" s="343"/>
      <c r="LQN1" s="343"/>
      <c r="LQO1" s="343"/>
      <c r="LQP1" s="343"/>
      <c r="LQQ1" s="343"/>
      <c r="LQR1" s="343"/>
      <c r="LQS1" s="343"/>
      <c r="LQT1" s="343"/>
      <c r="LQU1" s="343"/>
      <c r="LQV1" s="343"/>
      <c r="LQW1" s="342"/>
      <c r="LQX1" s="343"/>
      <c r="LQY1" s="343"/>
      <c r="LQZ1" s="343"/>
      <c r="LRA1" s="343"/>
      <c r="LRB1" s="343"/>
      <c r="LRC1" s="343"/>
      <c r="LRD1" s="343"/>
      <c r="LRE1" s="343"/>
      <c r="LRF1" s="343"/>
      <c r="LRG1" s="343"/>
      <c r="LRH1" s="343"/>
      <c r="LRI1" s="343"/>
      <c r="LRJ1" s="343"/>
      <c r="LRK1" s="343"/>
      <c r="LRL1" s="343"/>
      <c r="LRM1" s="342"/>
      <c r="LRN1" s="343"/>
      <c r="LRO1" s="343"/>
      <c r="LRP1" s="343"/>
      <c r="LRQ1" s="343"/>
      <c r="LRR1" s="343"/>
      <c r="LRS1" s="343"/>
      <c r="LRT1" s="343"/>
      <c r="LRU1" s="343"/>
      <c r="LRV1" s="343"/>
      <c r="LRW1" s="343"/>
      <c r="LRX1" s="343"/>
      <c r="LRY1" s="343"/>
      <c r="LRZ1" s="343"/>
      <c r="LSA1" s="343"/>
      <c r="LSB1" s="343"/>
      <c r="LSC1" s="342"/>
      <c r="LSD1" s="343"/>
      <c r="LSE1" s="343"/>
      <c r="LSF1" s="343"/>
      <c r="LSG1" s="343"/>
      <c r="LSH1" s="343"/>
      <c r="LSI1" s="343"/>
      <c r="LSJ1" s="343"/>
      <c r="LSK1" s="343"/>
      <c r="LSL1" s="343"/>
      <c r="LSM1" s="343"/>
      <c r="LSN1" s="343"/>
      <c r="LSO1" s="343"/>
      <c r="LSP1" s="343"/>
      <c r="LSQ1" s="343"/>
      <c r="LSR1" s="343"/>
      <c r="LSS1" s="342"/>
      <c r="LST1" s="343"/>
      <c r="LSU1" s="343"/>
      <c r="LSV1" s="343"/>
      <c r="LSW1" s="343"/>
      <c r="LSX1" s="343"/>
      <c r="LSY1" s="343"/>
      <c r="LSZ1" s="343"/>
      <c r="LTA1" s="343"/>
      <c r="LTB1" s="343"/>
      <c r="LTC1" s="343"/>
      <c r="LTD1" s="343"/>
      <c r="LTE1" s="343"/>
      <c r="LTF1" s="343"/>
      <c r="LTG1" s="343"/>
      <c r="LTH1" s="343"/>
      <c r="LTI1" s="342"/>
      <c r="LTJ1" s="343"/>
      <c r="LTK1" s="343"/>
      <c r="LTL1" s="343"/>
      <c r="LTM1" s="343"/>
      <c r="LTN1" s="343"/>
      <c r="LTO1" s="343"/>
      <c r="LTP1" s="343"/>
      <c r="LTQ1" s="343"/>
      <c r="LTR1" s="343"/>
      <c r="LTS1" s="343"/>
      <c r="LTT1" s="343"/>
      <c r="LTU1" s="343"/>
      <c r="LTV1" s="343"/>
      <c r="LTW1" s="343"/>
      <c r="LTX1" s="343"/>
      <c r="LTY1" s="342"/>
      <c r="LTZ1" s="343"/>
      <c r="LUA1" s="343"/>
      <c r="LUB1" s="343"/>
      <c r="LUC1" s="343"/>
      <c r="LUD1" s="343"/>
      <c r="LUE1" s="343"/>
      <c r="LUF1" s="343"/>
      <c r="LUG1" s="343"/>
      <c r="LUH1" s="343"/>
      <c r="LUI1" s="343"/>
      <c r="LUJ1" s="343"/>
      <c r="LUK1" s="343"/>
      <c r="LUL1" s="343"/>
      <c r="LUM1" s="343"/>
      <c r="LUN1" s="343"/>
      <c r="LUO1" s="342"/>
      <c r="LUP1" s="343"/>
      <c r="LUQ1" s="343"/>
      <c r="LUR1" s="343"/>
      <c r="LUS1" s="343"/>
      <c r="LUT1" s="343"/>
      <c r="LUU1" s="343"/>
      <c r="LUV1" s="343"/>
      <c r="LUW1" s="343"/>
      <c r="LUX1" s="343"/>
      <c r="LUY1" s="343"/>
      <c r="LUZ1" s="343"/>
      <c r="LVA1" s="343"/>
      <c r="LVB1" s="343"/>
      <c r="LVC1" s="343"/>
      <c r="LVD1" s="343"/>
      <c r="LVE1" s="342"/>
      <c r="LVF1" s="343"/>
      <c r="LVG1" s="343"/>
      <c r="LVH1" s="343"/>
      <c r="LVI1" s="343"/>
      <c r="LVJ1" s="343"/>
      <c r="LVK1" s="343"/>
      <c r="LVL1" s="343"/>
      <c r="LVM1" s="343"/>
      <c r="LVN1" s="343"/>
      <c r="LVO1" s="343"/>
      <c r="LVP1" s="343"/>
      <c r="LVQ1" s="343"/>
      <c r="LVR1" s="343"/>
      <c r="LVS1" s="343"/>
      <c r="LVT1" s="343"/>
      <c r="LVU1" s="342"/>
      <c r="LVV1" s="343"/>
      <c r="LVW1" s="343"/>
      <c r="LVX1" s="343"/>
      <c r="LVY1" s="343"/>
      <c r="LVZ1" s="343"/>
      <c r="LWA1" s="343"/>
      <c r="LWB1" s="343"/>
      <c r="LWC1" s="343"/>
      <c r="LWD1" s="343"/>
      <c r="LWE1" s="343"/>
      <c r="LWF1" s="343"/>
      <c r="LWG1" s="343"/>
      <c r="LWH1" s="343"/>
      <c r="LWI1" s="343"/>
      <c r="LWJ1" s="343"/>
      <c r="LWK1" s="342"/>
      <c r="LWL1" s="343"/>
      <c r="LWM1" s="343"/>
      <c r="LWN1" s="343"/>
      <c r="LWO1" s="343"/>
      <c r="LWP1" s="343"/>
      <c r="LWQ1" s="343"/>
      <c r="LWR1" s="343"/>
      <c r="LWS1" s="343"/>
      <c r="LWT1" s="343"/>
      <c r="LWU1" s="343"/>
      <c r="LWV1" s="343"/>
      <c r="LWW1" s="343"/>
      <c r="LWX1" s="343"/>
      <c r="LWY1" s="343"/>
      <c r="LWZ1" s="343"/>
      <c r="LXA1" s="342"/>
      <c r="LXB1" s="343"/>
      <c r="LXC1" s="343"/>
      <c r="LXD1" s="343"/>
      <c r="LXE1" s="343"/>
      <c r="LXF1" s="343"/>
      <c r="LXG1" s="343"/>
      <c r="LXH1" s="343"/>
      <c r="LXI1" s="343"/>
      <c r="LXJ1" s="343"/>
      <c r="LXK1" s="343"/>
      <c r="LXL1" s="343"/>
      <c r="LXM1" s="343"/>
      <c r="LXN1" s="343"/>
      <c r="LXO1" s="343"/>
      <c r="LXP1" s="343"/>
      <c r="LXQ1" s="342"/>
      <c r="LXR1" s="343"/>
      <c r="LXS1" s="343"/>
      <c r="LXT1" s="343"/>
      <c r="LXU1" s="343"/>
      <c r="LXV1" s="343"/>
      <c r="LXW1" s="343"/>
      <c r="LXX1" s="343"/>
      <c r="LXY1" s="343"/>
      <c r="LXZ1" s="343"/>
      <c r="LYA1" s="343"/>
      <c r="LYB1" s="343"/>
      <c r="LYC1" s="343"/>
      <c r="LYD1" s="343"/>
      <c r="LYE1" s="343"/>
      <c r="LYF1" s="343"/>
      <c r="LYG1" s="342"/>
      <c r="LYH1" s="343"/>
      <c r="LYI1" s="343"/>
      <c r="LYJ1" s="343"/>
      <c r="LYK1" s="343"/>
      <c r="LYL1" s="343"/>
      <c r="LYM1" s="343"/>
      <c r="LYN1" s="343"/>
      <c r="LYO1" s="343"/>
      <c r="LYP1" s="343"/>
      <c r="LYQ1" s="343"/>
      <c r="LYR1" s="343"/>
      <c r="LYS1" s="343"/>
      <c r="LYT1" s="343"/>
      <c r="LYU1" s="343"/>
      <c r="LYV1" s="343"/>
      <c r="LYW1" s="342"/>
      <c r="LYX1" s="343"/>
      <c r="LYY1" s="343"/>
      <c r="LYZ1" s="343"/>
      <c r="LZA1" s="343"/>
      <c r="LZB1" s="343"/>
      <c r="LZC1" s="343"/>
      <c r="LZD1" s="343"/>
      <c r="LZE1" s="343"/>
      <c r="LZF1" s="343"/>
      <c r="LZG1" s="343"/>
      <c r="LZH1" s="343"/>
      <c r="LZI1" s="343"/>
      <c r="LZJ1" s="343"/>
      <c r="LZK1" s="343"/>
      <c r="LZL1" s="343"/>
      <c r="LZM1" s="342"/>
      <c r="LZN1" s="343"/>
      <c r="LZO1" s="343"/>
      <c r="LZP1" s="343"/>
      <c r="LZQ1" s="343"/>
      <c r="LZR1" s="343"/>
      <c r="LZS1" s="343"/>
      <c r="LZT1" s="343"/>
      <c r="LZU1" s="343"/>
      <c r="LZV1" s="343"/>
      <c r="LZW1" s="343"/>
      <c r="LZX1" s="343"/>
      <c r="LZY1" s="343"/>
      <c r="LZZ1" s="343"/>
      <c r="MAA1" s="343"/>
      <c r="MAB1" s="343"/>
      <c r="MAC1" s="342"/>
      <c r="MAD1" s="343"/>
      <c r="MAE1" s="343"/>
      <c r="MAF1" s="343"/>
      <c r="MAG1" s="343"/>
      <c r="MAH1" s="343"/>
      <c r="MAI1" s="343"/>
      <c r="MAJ1" s="343"/>
      <c r="MAK1" s="343"/>
      <c r="MAL1" s="343"/>
      <c r="MAM1" s="343"/>
      <c r="MAN1" s="343"/>
      <c r="MAO1" s="343"/>
      <c r="MAP1" s="343"/>
      <c r="MAQ1" s="343"/>
      <c r="MAR1" s="343"/>
      <c r="MAS1" s="342"/>
      <c r="MAT1" s="343"/>
      <c r="MAU1" s="343"/>
      <c r="MAV1" s="343"/>
      <c r="MAW1" s="343"/>
      <c r="MAX1" s="343"/>
      <c r="MAY1" s="343"/>
      <c r="MAZ1" s="343"/>
      <c r="MBA1" s="343"/>
      <c r="MBB1" s="343"/>
      <c r="MBC1" s="343"/>
      <c r="MBD1" s="343"/>
      <c r="MBE1" s="343"/>
      <c r="MBF1" s="343"/>
      <c r="MBG1" s="343"/>
      <c r="MBH1" s="343"/>
      <c r="MBI1" s="342"/>
      <c r="MBJ1" s="343"/>
      <c r="MBK1" s="343"/>
      <c r="MBL1" s="343"/>
      <c r="MBM1" s="343"/>
      <c r="MBN1" s="343"/>
      <c r="MBO1" s="343"/>
      <c r="MBP1" s="343"/>
      <c r="MBQ1" s="343"/>
      <c r="MBR1" s="343"/>
      <c r="MBS1" s="343"/>
      <c r="MBT1" s="343"/>
      <c r="MBU1" s="343"/>
      <c r="MBV1" s="343"/>
      <c r="MBW1" s="343"/>
      <c r="MBX1" s="343"/>
      <c r="MBY1" s="342"/>
      <c r="MBZ1" s="343"/>
      <c r="MCA1" s="343"/>
      <c r="MCB1" s="343"/>
      <c r="MCC1" s="343"/>
      <c r="MCD1" s="343"/>
      <c r="MCE1" s="343"/>
      <c r="MCF1" s="343"/>
      <c r="MCG1" s="343"/>
      <c r="MCH1" s="343"/>
      <c r="MCI1" s="343"/>
      <c r="MCJ1" s="343"/>
      <c r="MCK1" s="343"/>
      <c r="MCL1" s="343"/>
      <c r="MCM1" s="343"/>
      <c r="MCN1" s="343"/>
      <c r="MCO1" s="342"/>
      <c r="MCP1" s="343"/>
      <c r="MCQ1" s="343"/>
      <c r="MCR1" s="343"/>
      <c r="MCS1" s="343"/>
      <c r="MCT1" s="343"/>
      <c r="MCU1" s="343"/>
      <c r="MCV1" s="343"/>
      <c r="MCW1" s="343"/>
      <c r="MCX1" s="343"/>
      <c r="MCY1" s="343"/>
      <c r="MCZ1" s="343"/>
      <c r="MDA1" s="343"/>
      <c r="MDB1" s="343"/>
      <c r="MDC1" s="343"/>
      <c r="MDD1" s="343"/>
      <c r="MDE1" s="342"/>
      <c r="MDF1" s="343"/>
      <c r="MDG1" s="343"/>
      <c r="MDH1" s="343"/>
      <c r="MDI1" s="343"/>
      <c r="MDJ1" s="343"/>
      <c r="MDK1" s="343"/>
      <c r="MDL1" s="343"/>
      <c r="MDM1" s="343"/>
      <c r="MDN1" s="343"/>
      <c r="MDO1" s="343"/>
      <c r="MDP1" s="343"/>
      <c r="MDQ1" s="343"/>
      <c r="MDR1" s="343"/>
      <c r="MDS1" s="343"/>
      <c r="MDT1" s="343"/>
      <c r="MDU1" s="342"/>
      <c r="MDV1" s="343"/>
      <c r="MDW1" s="343"/>
      <c r="MDX1" s="343"/>
      <c r="MDY1" s="343"/>
      <c r="MDZ1" s="343"/>
      <c r="MEA1" s="343"/>
      <c r="MEB1" s="343"/>
      <c r="MEC1" s="343"/>
      <c r="MED1" s="343"/>
      <c r="MEE1" s="343"/>
      <c r="MEF1" s="343"/>
      <c r="MEG1" s="343"/>
      <c r="MEH1" s="343"/>
      <c r="MEI1" s="343"/>
      <c r="MEJ1" s="343"/>
      <c r="MEK1" s="342"/>
      <c r="MEL1" s="343"/>
      <c r="MEM1" s="343"/>
      <c r="MEN1" s="343"/>
      <c r="MEO1" s="343"/>
      <c r="MEP1" s="343"/>
      <c r="MEQ1" s="343"/>
      <c r="MER1" s="343"/>
      <c r="MES1" s="343"/>
      <c r="MET1" s="343"/>
      <c r="MEU1" s="343"/>
      <c r="MEV1" s="343"/>
      <c r="MEW1" s="343"/>
      <c r="MEX1" s="343"/>
      <c r="MEY1" s="343"/>
      <c r="MEZ1" s="343"/>
      <c r="MFA1" s="342"/>
      <c r="MFB1" s="343"/>
      <c r="MFC1" s="343"/>
      <c r="MFD1" s="343"/>
      <c r="MFE1" s="343"/>
      <c r="MFF1" s="343"/>
      <c r="MFG1" s="343"/>
      <c r="MFH1" s="343"/>
      <c r="MFI1" s="343"/>
      <c r="MFJ1" s="343"/>
      <c r="MFK1" s="343"/>
      <c r="MFL1" s="343"/>
      <c r="MFM1" s="343"/>
      <c r="MFN1" s="343"/>
      <c r="MFO1" s="343"/>
      <c r="MFP1" s="343"/>
      <c r="MFQ1" s="342"/>
      <c r="MFR1" s="343"/>
      <c r="MFS1" s="343"/>
      <c r="MFT1" s="343"/>
      <c r="MFU1" s="343"/>
      <c r="MFV1" s="343"/>
      <c r="MFW1" s="343"/>
      <c r="MFX1" s="343"/>
      <c r="MFY1" s="343"/>
      <c r="MFZ1" s="343"/>
      <c r="MGA1" s="343"/>
      <c r="MGB1" s="343"/>
      <c r="MGC1" s="343"/>
      <c r="MGD1" s="343"/>
      <c r="MGE1" s="343"/>
      <c r="MGF1" s="343"/>
      <c r="MGG1" s="342"/>
      <c r="MGH1" s="343"/>
      <c r="MGI1" s="343"/>
      <c r="MGJ1" s="343"/>
      <c r="MGK1" s="343"/>
      <c r="MGL1" s="343"/>
      <c r="MGM1" s="343"/>
      <c r="MGN1" s="343"/>
      <c r="MGO1" s="343"/>
      <c r="MGP1" s="343"/>
      <c r="MGQ1" s="343"/>
      <c r="MGR1" s="343"/>
      <c r="MGS1" s="343"/>
      <c r="MGT1" s="343"/>
      <c r="MGU1" s="343"/>
      <c r="MGV1" s="343"/>
      <c r="MGW1" s="342"/>
      <c r="MGX1" s="343"/>
      <c r="MGY1" s="343"/>
      <c r="MGZ1" s="343"/>
      <c r="MHA1" s="343"/>
      <c r="MHB1" s="343"/>
      <c r="MHC1" s="343"/>
      <c r="MHD1" s="343"/>
      <c r="MHE1" s="343"/>
      <c r="MHF1" s="343"/>
      <c r="MHG1" s="343"/>
      <c r="MHH1" s="343"/>
      <c r="MHI1" s="343"/>
      <c r="MHJ1" s="343"/>
      <c r="MHK1" s="343"/>
      <c r="MHL1" s="343"/>
      <c r="MHM1" s="342"/>
      <c r="MHN1" s="343"/>
      <c r="MHO1" s="343"/>
      <c r="MHP1" s="343"/>
      <c r="MHQ1" s="343"/>
      <c r="MHR1" s="343"/>
      <c r="MHS1" s="343"/>
      <c r="MHT1" s="343"/>
      <c r="MHU1" s="343"/>
      <c r="MHV1" s="343"/>
      <c r="MHW1" s="343"/>
      <c r="MHX1" s="343"/>
      <c r="MHY1" s="343"/>
      <c r="MHZ1" s="343"/>
      <c r="MIA1" s="343"/>
      <c r="MIB1" s="343"/>
      <c r="MIC1" s="342"/>
      <c r="MID1" s="343"/>
      <c r="MIE1" s="343"/>
      <c r="MIF1" s="343"/>
      <c r="MIG1" s="343"/>
      <c r="MIH1" s="343"/>
      <c r="MII1" s="343"/>
      <c r="MIJ1" s="343"/>
      <c r="MIK1" s="343"/>
      <c r="MIL1" s="343"/>
      <c r="MIM1" s="343"/>
      <c r="MIN1" s="343"/>
      <c r="MIO1" s="343"/>
      <c r="MIP1" s="343"/>
      <c r="MIQ1" s="343"/>
      <c r="MIR1" s="343"/>
      <c r="MIS1" s="342"/>
      <c r="MIT1" s="343"/>
      <c r="MIU1" s="343"/>
      <c r="MIV1" s="343"/>
      <c r="MIW1" s="343"/>
      <c r="MIX1" s="343"/>
      <c r="MIY1" s="343"/>
      <c r="MIZ1" s="343"/>
      <c r="MJA1" s="343"/>
      <c r="MJB1" s="343"/>
      <c r="MJC1" s="343"/>
      <c r="MJD1" s="343"/>
      <c r="MJE1" s="343"/>
      <c r="MJF1" s="343"/>
      <c r="MJG1" s="343"/>
      <c r="MJH1" s="343"/>
      <c r="MJI1" s="342"/>
      <c r="MJJ1" s="343"/>
      <c r="MJK1" s="343"/>
      <c r="MJL1" s="343"/>
      <c r="MJM1" s="343"/>
      <c r="MJN1" s="343"/>
      <c r="MJO1" s="343"/>
      <c r="MJP1" s="343"/>
      <c r="MJQ1" s="343"/>
      <c r="MJR1" s="343"/>
      <c r="MJS1" s="343"/>
      <c r="MJT1" s="343"/>
      <c r="MJU1" s="343"/>
      <c r="MJV1" s="343"/>
      <c r="MJW1" s="343"/>
      <c r="MJX1" s="343"/>
      <c r="MJY1" s="342"/>
      <c r="MJZ1" s="343"/>
      <c r="MKA1" s="343"/>
      <c r="MKB1" s="343"/>
      <c r="MKC1" s="343"/>
      <c r="MKD1" s="343"/>
      <c r="MKE1" s="343"/>
      <c r="MKF1" s="343"/>
      <c r="MKG1" s="343"/>
      <c r="MKH1" s="343"/>
      <c r="MKI1" s="343"/>
      <c r="MKJ1" s="343"/>
      <c r="MKK1" s="343"/>
      <c r="MKL1" s="343"/>
      <c r="MKM1" s="343"/>
      <c r="MKN1" s="343"/>
      <c r="MKO1" s="342"/>
      <c r="MKP1" s="343"/>
      <c r="MKQ1" s="343"/>
      <c r="MKR1" s="343"/>
      <c r="MKS1" s="343"/>
      <c r="MKT1" s="343"/>
      <c r="MKU1" s="343"/>
      <c r="MKV1" s="343"/>
      <c r="MKW1" s="343"/>
      <c r="MKX1" s="343"/>
      <c r="MKY1" s="343"/>
      <c r="MKZ1" s="343"/>
      <c r="MLA1" s="343"/>
      <c r="MLB1" s="343"/>
      <c r="MLC1" s="343"/>
      <c r="MLD1" s="343"/>
      <c r="MLE1" s="342"/>
      <c r="MLF1" s="343"/>
      <c r="MLG1" s="343"/>
      <c r="MLH1" s="343"/>
      <c r="MLI1" s="343"/>
      <c r="MLJ1" s="343"/>
      <c r="MLK1" s="343"/>
      <c r="MLL1" s="343"/>
      <c r="MLM1" s="343"/>
      <c r="MLN1" s="343"/>
      <c r="MLO1" s="343"/>
      <c r="MLP1" s="343"/>
      <c r="MLQ1" s="343"/>
      <c r="MLR1" s="343"/>
      <c r="MLS1" s="343"/>
      <c r="MLT1" s="343"/>
      <c r="MLU1" s="342"/>
      <c r="MLV1" s="343"/>
      <c r="MLW1" s="343"/>
      <c r="MLX1" s="343"/>
      <c r="MLY1" s="343"/>
      <c r="MLZ1" s="343"/>
      <c r="MMA1" s="343"/>
      <c r="MMB1" s="343"/>
      <c r="MMC1" s="343"/>
      <c r="MMD1" s="343"/>
      <c r="MME1" s="343"/>
      <c r="MMF1" s="343"/>
      <c r="MMG1" s="343"/>
      <c r="MMH1" s="343"/>
      <c r="MMI1" s="343"/>
      <c r="MMJ1" s="343"/>
      <c r="MMK1" s="342"/>
      <c r="MML1" s="343"/>
      <c r="MMM1" s="343"/>
      <c r="MMN1" s="343"/>
      <c r="MMO1" s="343"/>
      <c r="MMP1" s="343"/>
      <c r="MMQ1" s="343"/>
      <c r="MMR1" s="343"/>
      <c r="MMS1" s="343"/>
      <c r="MMT1" s="343"/>
      <c r="MMU1" s="343"/>
      <c r="MMV1" s="343"/>
      <c r="MMW1" s="343"/>
      <c r="MMX1" s="343"/>
      <c r="MMY1" s="343"/>
      <c r="MMZ1" s="343"/>
      <c r="MNA1" s="342"/>
      <c r="MNB1" s="343"/>
      <c r="MNC1" s="343"/>
      <c r="MND1" s="343"/>
      <c r="MNE1" s="343"/>
      <c r="MNF1" s="343"/>
      <c r="MNG1" s="343"/>
      <c r="MNH1" s="343"/>
      <c r="MNI1" s="343"/>
      <c r="MNJ1" s="343"/>
      <c r="MNK1" s="343"/>
      <c r="MNL1" s="343"/>
      <c r="MNM1" s="343"/>
      <c r="MNN1" s="343"/>
      <c r="MNO1" s="343"/>
      <c r="MNP1" s="343"/>
      <c r="MNQ1" s="342"/>
      <c r="MNR1" s="343"/>
      <c r="MNS1" s="343"/>
      <c r="MNT1" s="343"/>
      <c r="MNU1" s="343"/>
      <c r="MNV1" s="343"/>
      <c r="MNW1" s="343"/>
      <c r="MNX1" s="343"/>
      <c r="MNY1" s="343"/>
      <c r="MNZ1" s="343"/>
      <c r="MOA1" s="343"/>
      <c r="MOB1" s="343"/>
      <c r="MOC1" s="343"/>
      <c r="MOD1" s="343"/>
      <c r="MOE1" s="343"/>
      <c r="MOF1" s="343"/>
      <c r="MOG1" s="342"/>
      <c r="MOH1" s="343"/>
      <c r="MOI1" s="343"/>
      <c r="MOJ1" s="343"/>
      <c r="MOK1" s="343"/>
      <c r="MOL1" s="343"/>
      <c r="MOM1" s="343"/>
      <c r="MON1" s="343"/>
      <c r="MOO1" s="343"/>
      <c r="MOP1" s="343"/>
      <c r="MOQ1" s="343"/>
      <c r="MOR1" s="343"/>
      <c r="MOS1" s="343"/>
      <c r="MOT1" s="343"/>
      <c r="MOU1" s="343"/>
      <c r="MOV1" s="343"/>
      <c r="MOW1" s="342"/>
      <c r="MOX1" s="343"/>
      <c r="MOY1" s="343"/>
      <c r="MOZ1" s="343"/>
      <c r="MPA1" s="343"/>
      <c r="MPB1" s="343"/>
      <c r="MPC1" s="343"/>
      <c r="MPD1" s="343"/>
      <c r="MPE1" s="343"/>
      <c r="MPF1" s="343"/>
      <c r="MPG1" s="343"/>
      <c r="MPH1" s="343"/>
      <c r="MPI1" s="343"/>
      <c r="MPJ1" s="343"/>
      <c r="MPK1" s="343"/>
      <c r="MPL1" s="343"/>
      <c r="MPM1" s="342"/>
      <c r="MPN1" s="343"/>
      <c r="MPO1" s="343"/>
      <c r="MPP1" s="343"/>
      <c r="MPQ1" s="343"/>
      <c r="MPR1" s="343"/>
      <c r="MPS1" s="343"/>
      <c r="MPT1" s="343"/>
      <c r="MPU1" s="343"/>
      <c r="MPV1" s="343"/>
      <c r="MPW1" s="343"/>
      <c r="MPX1" s="343"/>
      <c r="MPY1" s="343"/>
      <c r="MPZ1" s="343"/>
      <c r="MQA1" s="343"/>
      <c r="MQB1" s="343"/>
      <c r="MQC1" s="342"/>
      <c r="MQD1" s="343"/>
      <c r="MQE1" s="343"/>
      <c r="MQF1" s="343"/>
      <c r="MQG1" s="343"/>
      <c r="MQH1" s="343"/>
      <c r="MQI1" s="343"/>
      <c r="MQJ1" s="343"/>
      <c r="MQK1" s="343"/>
      <c r="MQL1" s="343"/>
      <c r="MQM1" s="343"/>
      <c r="MQN1" s="343"/>
      <c r="MQO1" s="343"/>
      <c r="MQP1" s="343"/>
      <c r="MQQ1" s="343"/>
      <c r="MQR1" s="343"/>
      <c r="MQS1" s="342"/>
      <c r="MQT1" s="343"/>
      <c r="MQU1" s="343"/>
      <c r="MQV1" s="343"/>
      <c r="MQW1" s="343"/>
      <c r="MQX1" s="343"/>
      <c r="MQY1" s="343"/>
      <c r="MQZ1" s="343"/>
      <c r="MRA1" s="343"/>
      <c r="MRB1" s="343"/>
      <c r="MRC1" s="343"/>
      <c r="MRD1" s="343"/>
      <c r="MRE1" s="343"/>
      <c r="MRF1" s="343"/>
      <c r="MRG1" s="343"/>
      <c r="MRH1" s="343"/>
      <c r="MRI1" s="342"/>
      <c r="MRJ1" s="343"/>
      <c r="MRK1" s="343"/>
      <c r="MRL1" s="343"/>
      <c r="MRM1" s="343"/>
      <c r="MRN1" s="343"/>
      <c r="MRO1" s="343"/>
      <c r="MRP1" s="343"/>
      <c r="MRQ1" s="343"/>
      <c r="MRR1" s="343"/>
      <c r="MRS1" s="343"/>
      <c r="MRT1" s="343"/>
      <c r="MRU1" s="343"/>
      <c r="MRV1" s="343"/>
      <c r="MRW1" s="343"/>
      <c r="MRX1" s="343"/>
      <c r="MRY1" s="342"/>
      <c r="MRZ1" s="343"/>
      <c r="MSA1" s="343"/>
      <c r="MSB1" s="343"/>
      <c r="MSC1" s="343"/>
      <c r="MSD1" s="343"/>
      <c r="MSE1" s="343"/>
      <c r="MSF1" s="343"/>
      <c r="MSG1" s="343"/>
      <c r="MSH1" s="343"/>
      <c r="MSI1" s="343"/>
      <c r="MSJ1" s="343"/>
      <c r="MSK1" s="343"/>
      <c r="MSL1" s="343"/>
      <c r="MSM1" s="343"/>
      <c r="MSN1" s="343"/>
      <c r="MSO1" s="342"/>
      <c r="MSP1" s="343"/>
      <c r="MSQ1" s="343"/>
      <c r="MSR1" s="343"/>
      <c r="MSS1" s="343"/>
      <c r="MST1" s="343"/>
      <c r="MSU1" s="343"/>
      <c r="MSV1" s="343"/>
      <c r="MSW1" s="343"/>
      <c r="MSX1" s="343"/>
      <c r="MSY1" s="343"/>
      <c r="MSZ1" s="343"/>
      <c r="MTA1" s="343"/>
      <c r="MTB1" s="343"/>
      <c r="MTC1" s="343"/>
      <c r="MTD1" s="343"/>
      <c r="MTE1" s="342"/>
      <c r="MTF1" s="343"/>
      <c r="MTG1" s="343"/>
      <c r="MTH1" s="343"/>
      <c r="MTI1" s="343"/>
      <c r="MTJ1" s="343"/>
      <c r="MTK1" s="343"/>
      <c r="MTL1" s="343"/>
      <c r="MTM1" s="343"/>
      <c r="MTN1" s="343"/>
      <c r="MTO1" s="343"/>
      <c r="MTP1" s="343"/>
      <c r="MTQ1" s="343"/>
      <c r="MTR1" s="343"/>
      <c r="MTS1" s="343"/>
      <c r="MTT1" s="343"/>
      <c r="MTU1" s="342"/>
      <c r="MTV1" s="343"/>
      <c r="MTW1" s="343"/>
      <c r="MTX1" s="343"/>
      <c r="MTY1" s="343"/>
      <c r="MTZ1" s="343"/>
      <c r="MUA1" s="343"/>
      <c r="MUB1" s="343"/>
      <c r="MUC1" s="343"/>
      <c r="MUD1" s="343"/>
      <c r="MUE1" s="343"/>
      <c r="MUF1" s="343"/>
      <c r="MUG1" s="343"/>
      <c r="MUH1" s="343"/>
      <c r="MUI1" s="343"/>
      <c r="MUJ1" s="343"/>
      <c r="MUK1" s="342"/>
      <c r="MUL1" s="343"/>
      <c r="MUM1" s="343"/>
      <c r="MUN1" s="343"/>
      <c r="MUO1" s="343"/>
      <c r="MUP1" s="343"/>
      <c r="MUQ1" s="343"/>
      <c r="MUR1" s="343"/>
      <c r="MUS1" s="343"/>
      <c r="MUT1" s="343"/>
      <c r="MUU1" s="343"/>
      <c r="MUV1" s="343"/>
      <c r="MUW1" s="343"/>
      <c r="MUX1" s="343"/>
      <c r="MUY1" s="343"/>
      <c r="MUZ1" s="343"/>
      <c r="MVA1" s="342"/>
      <c r="MVB1" s="343"/>
      <c r="MVC1" s="343"/>
      <c r="MVD1" s="343"/>
      <c r="MVE1" s="343"/>
      <c r="MVF1" s="343"/>
      <c r="MVG1" s="343"/>
      <c r="MVH1" s="343"/>
      <c r="MVI1" s="343"/>
      <c r="MVJ1" s="343"/>
      <c r="MVK1" s="343"/>
      <c r="MVL1" s="343"/>
      <c r="MVM1" s="343"/>
      <c r="MVN1" s="343"/>
      <c r="MVO1" s="343"/>
      <c r="MVP1" s="343"/>
      <c r="MVQ1" s="342"/>
      <c r="MVR1" s="343"/>
      <c r="MVS1" s="343"/>
      <c r="MVT1" s="343"/>
      <c r="MVU1" s="343"/>
      <c r="MVV1" s="343"/>
      <c r="MVW1" s="343"/>
      <c r="MVX1" s="343"/>
      <c r="MVY1" s="343"/>
      <c r="MVZ1" s="343"/>
      <c r="MWA1" s="343"/>
      <c r="MWB1" s="343"/>
      <c r="MWC1" s="343"/>
      <c r="MWD1" s="343"/>
      <c r="MWE1" s="343"/>
      <c r="MWF1" s="343"/>
      <c r="MWG1" s="342"/>
      <c r="MWH1" s="343"/>
      <c r="MWI1" s="343"/>
      <c r="MWJ1" s="343"/>
      <c r="MWK1" s="343"/>
      <c r="MWL1" s="343"/>
      <c r="MWM1" s="343"/>
      <c r="MWN1" s="343"/>
      <c r="MWO1" s="343"/>
      <c r="MWP1" s="343"/>
      <c r="MWQ1" s="343"/>
      <c r="MWR1" s="343"/>
      <c r="MWS1" s="343"/>
      <c r="MWT1" s="343"/>
      <c r="MWU1" s="343"/>
      <c r="MWV1" s="343"/>
      <c r="MWW1" s="342"/>
      <c r="MWX1" s="343"/>
      <c r="MWY1" s="343"/>
      <c r="MWZ1" s="343"/>
      <c r="MXA1" s="343"/>
      <c r="MXB1" s="343"/>
      <c r="MXC1" s="343"/>
      <c r="MXD1" s="343"/>
      <c r="MXE1" s="343"/>
      <c r="MXF1" s="343"/>
      <c r="MXG1" s="343"/>
      <c r="MXH1" s="343"/>
      <c r="MXI1" s="343"/>
      <c r="MXJ1" s="343"/>
      <c r="MXK1" s="343"/>
      <c r="MXL1" s="343"/>
      <c r="MXM1" s="342"/>
      <c r="MXN1" s="343"/>
      <c r="MXO1" s="343"/>
      <c r="MXP1" s="343"/>
      <c r="MXQ1" s="343"/>
      <c r="MXR1" s="343"/>
      <c r="MXS1" s="343"/>
      <c r="MXT1" s="343"/>
      <c r="MXU1" s="343"/>
      <c r="MXV1" s="343"/>
      <c r="MXW1" s="343"/>
      <c r="MXX1" s="343"/>
      <c r="MXY1" s="343"/>
      <c r="MXZ1" s="343"/>
      <c r="MYA1" s="343"/>
      <c r="MYB1" s="343"/>
      <c r="MYC1" s="342"/>
      <c r="MYD1" s="343"/>
      <c r="MYE1" s="343"/>
      <c r="MYF1" s="343"/>
      <c r="MYG1" s="343"/>
      <c r="MYH1" s="343"/>
      <c r="MYI1" s="343"/>
      <c r="MYJ1" s="343"/>
      <c r="MYK1" s="343"/>
      <c r="MYL1" s="343"/>
      <c r="MYM1" s="343"/>
      <c r="MYN1" s="343"/>
      <c r="MYO1" s="343"/>
      <c r="MYP1" s="343"/>
      <c r="MYQ1" s="343"/>
      <c r="MYR1" s="343"/>
      <c r="MYS1" s="342"/>
      <c r="MYT1" s="343"/>
      <c r="MYU1" s="343"/>
      <c r="MYV1" s="343"/>
      <c r="MYW1" s="343"/>
      <c r="MYX1" s="343"/>
      <c r="MYY1" s="343"/>
      <c r="MYZ1" s="343"/>
      <c r="MZA1" s="343"/>
      <c r="MZB1" s="343"/>
      <c r="MZC1" s="343"/>
      <c r="MZD1" s="343"/>
      <c r="MZE1" s="343"/>
      <c r="MZF1" s="343"/>
      <c r="MZG1" s="343"/>
      <c r="MZH1" s="343"/>
      <c r="MZI1" s="342"/>
      <c r="MZJ1" s="343"/>
      <c r="MZK1" s="343"/>
      <c r="MZL1" s="343"/>
      <c r="MZM1" s="343"/>
      <c r="MZN1" s="343"/>
      <c r="MZO1" s="343"/>
      <c r="MZP1" s="343"/>
      <c r="MZQ1" s="343"/>
      <c r="MZR1" s="343"/>
      <c r="MZS1" s="343"/>
      <c r="MZT1" s="343"/>
      <c r="MZU1" s="343"/>
      <c r="MZV1" s="343"/>
      <c r="MZW1" s="343"/>
      <c r="MZX1" s="343"/>
      <c r="MZY1" s="342"/>
      <c r="MZZ1" s="343"/>
      <c r="NAA1" s="343"/>
      <c r="NAB1" s="343"/>
      <c r="NAC1" s="343"/>
      <c r="NAD1" s="343"/>
      <c r="NAE1" s="343"/>
      <c r="NAF1" s="343"/>
      <c r="NAG1" s="343"/>
      <c r="NAH1" s="343"/>
      <c r="NAI1" s="343"/>
      <c r="NAJ1" s="343"/>
      <c r="NAK1" s="343"/>
      <c r="NAL1" s="343"/>
      <c r="NAM1" s="343"/>
      <c r="NAN1" s="343"/>
      <c r="NAO1" s="342"/>
      <c r="NAP1" s="343"/>
      <c r="NAQ1" s="343"/>
      <c r="NAR1" s="343"/>
      <c r="NAS1" s="343"/>
      <c r="NAT1" s="343"/>
      <c r="NAU1" s="343"/>
      <c r="NAV1" s="343"/>
      <c r="NAW1" s="343"/>
      <c r="NAX1" s="343"/>
      <c r="NAY1" s="343"/>
      <c r="NAZ1" s="343"/>
      <c r="NBA1" s="343"/>
      <c r="NBB1" s="343"/>
      <c r="NBC1" s="343"/>
      <c r="NBD1" s="343"/>
      <c r="NBE1" s="342"/>
      <c r="NBF1" s="343"/>
      <c r="NBG1" s="343"/>
      <c r="NBH1" s="343"/>
      <c r="NBI1" s="343"/>
      <c r="NBJ1" s="343"/>
      <c r="NBK1" s="343"/>
      <c r="NBL1" s="343"/>
      <c r="NBM1" s="343"/>
      <c r="NBN1" s="343"/>
      <c r="NBO1" s="343"/>
      <c r="NBP1" s="343"/>
      <c r="NBQ1" s="343"/>
      <c r="NBR1" s="343"/>
      <c r="NBS1" s="343"/>
      <c r="NBT1" s="343"/>
      <c r="NBU1" s="342"/>
      <c r="NBV1" s="343"/>
      <c r="NBW1" s="343"/>
      <c r="NBX1" s="343"/>
      <c r="NBY1" s="343"/>
      <c r="NBZ1" s="343"/>
      <c r="NCA1" s="343"/>
      <c r="NCB1" s="343"/>
      <c r="NCC1" s="343"/>
      <c r="NCD1" s="343"/>
      <c r="NCE1" s="343"/>
      <c r="NCF1" s="343"/>
      <c r="NCG1" s="343"/>
      <c r="NCH1" s="343"/>
      <c r="NCI1" s="343"/>
      <c r="NCJ1" s="343"/>
      <c r="NCK1" s="342"/>
      <c r="NCL1" s="343"/>
      <c r="NCM1" s="343"/>
      <c r="NCN1" s="343"/>
      <c r="NCO1" s="343"/>
      <c r="NCP1" s="343"/>
      <c r="NCQ1" s="343"/>
      <c r="NCR1" s="343"/>
      <c r="NCS1" s="343"/>
      <c r="NCT1" s="343"/>
      <c r="NCU1" s="343"/>
      <c r="NCV1" s="343"/>
      <c r="NCW1" s="343"/>
      <c r="NCX1" s="343"/>
      <c r="NCY1" s="343"/>
      <c r="NCZ1" s="343"/>
      <c r="NDA1" s="342"/>
      <c r="NDB1" s="343"/>
      <c r="NDC1" s="343"/>
      <c r="NDD1" s="343"/>
      <c r="NDE1" s="343"/>
      <c r="NDF1" s="343"/>
      <c r="NDG1" s="343"/>
      <c r="NDH1" s="343"/>
      <c r="NDI1" s="343"/>
      <c r="NDJ1" s="343"/>
      <c r="NDK1" s="343"/>
      <c r="NDL1" s="343"/>
      <c r="NDM1" s="343"/>
      <c r="NDN1" s="343"/>
      <c r="NDO1" s="343"/>
      <c r="NDP1" s="343"/>
      <c r="NDQ1" s="342"/>
      <c r="NDR1" s="343"/>
      <c r="NDS1" s="343"/>
      <c r="NDT1" s="343"/>
      <c r="NDU1" s="343"/>
      <c r="NDV1" s="343"/>
      <c r="NDW1" s="343"/>
      <c r="NDX1" s="343"/>
      <c r="NDY1" s="343"/>
      <c r="NDZ1" s="343"/>
      <c r="NEA1" s="343"/>
      <c r="NEB1" s="343"/>
      <c r="NEC1" s="343"/>
      <c r="NED1" s="343"/>
      <c r="NEE1" s="343"/>
      <c r="NEF1" s="343"/>
      <c r="NEG1" s="342"/>
      <c r="NEH1" s="343"/>
      <c r="NEI1" s="343"/>
      <c r="NEJ1" s="343"/>
      <c r="NEK1" s="343"/>
      <c r="NEL1" s="343"/>
      <c r="NEM1" s="343"/>
      <c r="NEN1" s="343"/>
      <c r="NEO1" s="343"/>
      <c r="NEP1" s="343"/>
      <c r="NEQ1" s="343"/>
      <c r="NER1" s="343"/>
      <c r="NES1" s="343"/>
      <c r="NET1" s="343"/>
      <c r="NEU1" s="343"/>
      <c r="NEV1" s="343"/>
      <c r="NEW1" s="342"/>
      <c r="NEX1" s="343"/>
      <c r="NEY1" s="343"/>
      <c r="NEZ1" s="343"/>
      <c r="NFA1" s="343"/>
      <c r="NFB1" s="343"/>
      <c r="NFC1" s="343"/>
      <c r="NFD1" s="343"/>
      <c r="NFE1" s="343"/>
      <c r="NFF1" s="343"/>
      <c r="NFG1" s="343"/>
      <c r="NFH1" s="343"/>
      <c r="NFI1" s="343"/>
      <c r="NFJ1" s="343"/>
      <c r="NFK1" s="343"/>
      <c r="NFL1" s="343"/>
      <c r="NFM1" s="342"/>
      <c r="NFN1" s="343"/>
      <c r="NFO1" s="343"/>
      <c r="NFP1" s="343"/>
      <c r="NFQ1" s="343"/>
      <c r="NFR1" s="343"/>
      <c r="NFS1" s="343"/>
      <c r="NFT1" s="343"/>
      <c r="NFU1" s="343"/>
      <c r="NFV1" s="343"/>
      <c r="NFW1" s="343"/>
      <c r="NFX1" s="343"/>
      <c r="NFY1" s="343"/>
      <c r="NFZ1" s="343"/>
      <c r="NGA1" s="343"/>
      <c r="NGB1" s="343"/>
      <c r="NGC1" s="342"/>
      <c r="NGD1" s="343"/>
      <c r="NGE1" s="343"/>
      <c r="NGF1" s="343"/>
      <c r="NGG1" s="343"/>
      <c r="NGH1" s="343"/>
      <c r="NGI1" s="343"/>
      <c r="NGJ1" s="343"/>
      <c r="NGK1" s="343"/>
      <c r="NGL1" s="343"/>
      <c r="NGM1" s="343"/>
      <c r="NGN1" s="343"/>
      <c r="NGO1" s="343"/>
      <c r="NGP1" s="343"/>
      <c r="NGQ1" s="343"/>
      <c r="NGR1" s="343"/>
      <c r="NGS1" s="342"/>
      <c r="NGT1" s="343"/>
      <c r="NGU1" s="343"/>
      <c r="NGV1" s="343"/>
      <c r="NGW1" s="343"/>
      <c r="NGX1" s="343"/>
      <c r="NGY1" s="343"/>
      <c r="NGZ1" s="343"/>
      <c r="NHA1" s="343"/>
      <c r="NHB1" s="343"/>
      <c r="NHC1" s="343"/>
      <c r="NHD1" s="343"/>
      <c r="NHE1" s="343"/>
      <c r="NHF1" s="343"/>
      <c r="NHG1" s="343"/>
      <c r="NHH1" s="343"/>
      <c r="NHI1" s="342"/>
      <c r="NHJ1" s="343"/>
      <c r="NHK1" s="343"/>
      <c r="NHL1" s="343"/>
      <c r="NHM1" s="343"/>
      <c r="NHN1" s="343"/>
      <c r="NHO1" s="343"/>
      <c r="NHP1" s="343"/>
      <c r="NHQ1" s="343"/>
      <c r="NHR1" s="343"/>
      <c r="NHS1" s="343"/>
      <c r="NHT1" s="343"/>
      <c r="NHU1" s="343"/>
      <c r="NHV1" s="343"/>
      <c r="NHW1" s="343"/>
      <c r="NHX1" s="343"/>
      <c r="NHY1" s="342"/>
      <c r="NHZ1" s="343"/>
      <c r="NIA1" s="343"/>
      <c r="NIB1" s="343"/>
      <c r="NIC1" s="343"/>
      <c r="NID1" s="343"/>
      <c r="NIE1" s="343"/>
      <c r="NIF1" s="343"/>
      <c r="NIG1" s="343"/>
      <c r="NIH1" s="343"/>
      <c r="NII1" s="343"/>
      <c r="NIJ1" s="343"/>
      <c r="NIK1" s="343"/>
      <c r="NIL1" s="343"/>
      <c r="NIM1" s="343"/>
      <c r="NIN1" s="343"/>
      <c r="NIO1" s="342"/>
      <c r="NIP1" s="343"/>
      <c r="NIQ1" s="343"/>
      <c r="NIR1" s="343"/>
      <c r="NIS1" s="343"/>
      <c r="NIT1" s="343"/>
      <c r="NIU1" s="343"/>
      <c r="NIV1" s="343"/>
      <c r="NIW1" s="343"/>
      <c r="NIX1" s="343"/>
      <c r="NIY1" s="343"/>
      <c r="NIZ1" s="343"/>
      <c r="NJA1" s="343"/>
      <c r="NJB1" s="343"/>
      <c r="NJC1" s="343"/>
      <c r="NJD1" s="343"/>
      <c r="NJE1" s="342"/>
      <c r="NJF1" s="343"/>
      <c r="NJG1" s="343"/>
      <c r="NJH1" s="343"/>
      <c r="NJI1" s="343"/>
      <c r="NJJ1" s="343"/>
      <c r="NJK1" s="343"/>
      <c r="NJL1" s="343"/>
      <c r="NJM1" s="343"/>
      <c r="NJN1" s="343"/>
      <c r="NJO1" s="343"/>
      <c r="NJP1" s="343"/>
      <c r="NJQ1" s="343"/>
      <c r="NJR1" s="343"/>
      <c r="NJS1" s="343"/>
      <c r="NJT1" s="343"/>
      <c r="NJU1" s="342"/>
      <c r="NJV1" s="343"/>
      <c r="NJW1" s="343"/>
      <c r="NJX1" s="343"/>
      <c r="NJY1" s="343"/>
      <c r="NJZ1" s="343"/>
      <c r="NKA1" s="343"/>
      <c r="NKB1" s="343"/>
      <c r="NKC1" s="343"/>
      <c r="NKD1" s="343"/>
      <c r="NKE1" s="343"/>
      <c r="NKF1" s="343"/>
      <c r="NKG1" s="343"/>
      <c r="NKH1" s="343"/>
      <c r="NKI1" s="343"/>
      <c r="NKJ1" s="343"/>
      <c r="NKK1" s="342"/>
      <c r="NKL1" s="343"/>
      <c r="NKM1" s="343"/>
      <c r="NKN1" s="343"/>
      <c r="NKO1" s="343"/>
      <c r="NKP1" s="343"/>
      <c r="NKQ1" s="343"/>
      <c r="NKR1" s="343"/>
      <c r="NKS1" s="343"/>
      <c r="NKT1" s="343"/>
      <c r="NKU1" s="343"/>
      <c r="NKV1" s="343"/>
      <c r="NKW1" s="343"/>
      <c r="NKX1" s="343"/>
      <c r="NKY1" s="343"/>
      <c r="NKZ1" s="343"/>
      <c r="NLA1" s="342"/>
      <c r="NLB1" s="343"/>
      <c r="NLC1" s="343"/>
      <c r="NLD1" s="343"/>
      <c r="NLE1" s="343"/>
      <c r="NLF1" s="343"/>
      <c r="NLG1" s="343"/>
      <c r="NLH1" s="343"/>
      <c r="NLI1" s="343"/>
      <c r="NLJ1" s="343"/>
      <c r="NLK1" s="343"/>
      <c r="NLL1" s="343"/>
      <c r="NLM1" s="343"/>
      <c r="NLN1" s="343"/>
      <c r="NLO1" s="343"/>
      <c r="NLP1" s="343"/>
      <c r="NLQ1" s="342"/>
      <c r="NLR1" s="343"/>
      <c r="NLS1" s="343"/>
      <c r="NLT1" s="343"/>
      <c r="NLU1" s="343"/>
      <c r="NLV1" s="343"/>
      <c r="NLW1" s="343"/>
      <c r="NLX1" s="343"/>
      <c r="NLY1" s="343"/>
      <c r="NLZ1" s="343"/>
      <c r="NMA1" s="343"/>
      <c r="NMB1" s="343"/>
      <c r="NMC1" s="343"/>
      <c r="NMD1" s="343"/>
      <c r="NME1" s="343"/>
      <c r="NMF1" s="343"/>
      <c r="NMG1" s="342"/>
      <c r="NMH1" s="343"/>
      <c r="NMI1" s="343"/>
      <c r="NMJ1" s="343"/>
      <c r="NMK1" s="343"/>
      <c r="NML1" s="343"/>
      <c r="NMM1" s="343"/>
      <c r="NMN1" s="343"/>
      <c r="NMO1" s="343"/>
      <c r="NMP1" s="343"/>
      <c r="NMQ1" s="343"/>
      <c r="NMR1" s="343"/>
      <c r="NMS1" s="343"/>
      <c r="NMT1" s="343"/>
      <c r="NMU1" s="343"/>
      <c r="NMV1" s="343"/>
      <c r="NMW1" s="342"/>
      <c r="NMX1" s="343"/>
      <c r="NMY1" s="343"/>
      <c r="NMZ1" s="343"/>
      <c r="NNA1" s="343"/>
      <c r="NNB1" s="343"/>
      <c r="NNC1" s="343"/>
      <c r="NND1" s="343"/>
      <c r="NNE1" s="343"/>
      <c r="NNF1" s="343"/>
      <c r="NNG1" s="343"/>
      <c r="NNH1" s="343"/>
      <c r="NNI1" s="343"/>
      <c r="NNJ1" s="343"/>
      <c r="NNK1" s="343"/>
      <c r="NNL1" s="343"/>
      <c r="NNM1" s="342"/>
      <c r="NNN1" s="343"/>
      <c r="NNO1" s="343"/>
      <c r="NNP1" s="343"/>
      <c r="NNQ1" s="343"/>
      <c r="NNR1" s="343"/>
      <c r="NNS1" s="343"/>
      <c r="NNT1" s="343"/>
      <c r="NNU1" s="343"/>
      <c r="NNV1" s="343"/>
      <c r="NNW1" s="343"/>
      <c r="NNX1" s="343"/>
      <c r="NNY1" s="343"/>
      <c r="NNZ1" s="343"/>
      <c r="NOA1" s="343"/>
      <c r="NOB1" s="343"/>
      <c r="NOC1" s="342"/>
      <c r="NOD1" s="343"/>
      <c r="NOE1" s="343"/>
      <c r="NOF1" s="343"/>
      <c r="NOG1" s="343"/>
      <c r="NOH1" s="343"/>
      <c r="NOI1" s="343"/>
      <c r="NOJ1" s="343"/>
      <c r="NOK1" s="343"/>
      <c r="NOL1" s="343"/>
      <c r="NOM1" s="343"/>
      <c r="NON1" s="343"/>
      <c r="NOO1" s="343"/>
      <c r="NOP1" s="343"/>
      <c r="NOQ1" s="343"/>
      <c r="NOR1" s="343"/>
      <c r="NOS1" s="342"/>
      <c r="NOT1" s="343"/>
      <c r="NOU1" s="343"/>
      <c r="NOV1" s="343"/>
      <c r="NOW1" s="343"/>
      <c r="NOX1" s="343"/>
      <c r="NOY1" s="343"/>
      <c r="NOZ1" s="343"/>
      <c r="NPA1" s="343"/>
      <c r="NPB1" s="343"/>
      <c r="NPC1" s="343"/>
      <c r="NPD1" s="343"/>
      <c r="NPE1" s="343"/>
      <c r="NPF1" s="343"/>
      <c r="NPG1" s="343"/>
      <c r="NPH1" s="343"/>
      <c r="NPI1" s="342"/>
      <c r="NPJ1" s="343"/>
      <c r="NPK1" s="343"/>
      <c r="NPL1" s="343"/>
      <c r="NPM1" s="343"/>
      <c r="NPN1" s="343"/>
      <c r="NPO1" s="343"/>
      <c r="NPP1" s="343"/>
      <c r="NPQ1" s="343"/>
      <c r="NPR1" s="343"/>
      <c r="NPS1" s="343"/>
      <c r="NPT1" s="343"/>
      <c r="NPU1" s="343"/>
      <c r="NPV1" s="343"/>
      <c r="NPW1" s="343"/>
      <c r="NPX1" s="343"/>
      <c r="NPY1" s="342"/>
      <c r="NPZ1" s="343"/>
      <c r="NQA1" s="343"/>
      <c r="NQB1" s="343"/>
      <c r="NQC1" s="343"/>
      <c r="NQD1" s="343"/>
      <c r="NQE1" s="343"/>
      <c r="NQF1" s="343"/>
      <c r="NQG1" s="343"/>
      <c r="NQH1" s="343"/>
      <c r="NQI1" s="343"/>
      <c r="NQJ1" s="343"/>
      <c r="NQK1" s="343"/>
      <c r="NQL1" s="343"/>
      <c r="NQM1" s="343"/>
      <c r="NQN1" s="343"/>
      <c r="NQO1" s="342"/>
      <c r="NQP1" s="343"/>
      <c r="NQQ1" s="343"/>
      <c r="NQR1" s="343"/>
      <c r="NQS1" s="343"/>
      <c r="NQT1" s="343"/>
      <c r="NQU1" s="343"/>
      <c r="NQV1" s="343"/>
      <c r="NQW1" s="343"/>
      <c r="NQX1" s="343"/>
      <c r="NQY1" s="343"/>
      <c r="NQZ1" s="343"/>
      <c r="NRA1" s="343"/>
      <c r="NRB1" s="343"/>
      <c r="NRC1" s="343"/>
      <c r="NRD1" s="343"/>
      <c r="NRE1" s="342"/>
      <c r="NRF1" s="343"/>
      <c r="NRG1" s="343"/>
      <c r="NRH1" s="343"/>
      <c r="NRI1" s="343"/>
      <c r="NRJ1" s="343"/>
      <c r="NRK1" s="343"/>
      <c r="NRL1" s="343"/>
      <c r="NRM1" s="343"/>
      <c r="NRN1" s="343"/>
      <c r="NRO1" s="343"/>
      <c r="NRP1" s="343"/>
      <c r="NRQ1" s="343"/>
      <c r="NRR1" s="343"/>
      <c r="NRS1" s="343"/>
      <c r="NRT1" s="343"/>
      <c r="NRU1" s="342"/>
      <c r="NRV1" s="343"/>
      <c r="NRW1" s="343"/>
      <c r="NRX1" s="343"/>
      <c r="NRY1" s="343"/>
      <c r="NRZ1" s="343"/>
      <c r="NSA1" s="343"/>
      <c r="NSB1" s="343"/>
      <c r="NSC1" s="343"/>
      <c r="NSD1" s="343"/>
      <c r="NSE1" s="343"/>
      <c r="NSF1" s="343"/>
      <c r="NSG1" s="343"/>
      <c r="NSH1" s="343"/>
      <c r="NSI1" s="343"/>
      <c r="NSJ1" s="343"/>
      <c r="NSK1" s="342"/>
      <c r="NSL1" s="343"/>
      <c r="NSM1" s="343"/>
      <c r="NSN1" s="343"/>
      <c r="NSO1" s="343"/>
      <c r="NSP1" s="343"/>
      <c r="NSQ1" s="343"/>
      <c r="NSR1" s="343"/>
      <c r="NSS1" s="343"/>
      <c r="NST1" s="343"/>
      <c r="NSU1" s="343"/>
      <c r="NSV1" s="343"/>
      <c r="NSW1" s="343"/>
      <c r="NSX1" s="343"/>
      <c r="NSY1" s="343"/>
      <c r="NSZ1" s="343"/>
      <c r="NTA1" s="342"/>
      <c r="NTB1" s="343"/>
      <c r="NTC1" s="343"/>
      <c r="NTD1" s="343"/>
      <c r="NTE1" s="343"/>
      <c r="NTF1" s="343"/>
      <c r="NTG1" s="343"/>
      <c r="NTH1" s="343"/>
      <c r="NTI1" s="343"/>
      <c r="NTJ1" s="343"/>
      <c r="NTK1" s="343"/>
      <c r="NTL1" s="343"/>
      <c r="NTM1" s="343"/>
      <c r="NTN1" s="343"/>
      <c r="NTO1" s="343"/>
      <c r="NTP1" s="343"/>
      <c r="NTQ1" s="342"/>
      <c r="NTR1" s="343"/>
      <c r="NTS1" s="343"/>
      <c r="NTT1" s="343"/>
      <c r="NTU1" s="343"/>
      <c r="NTV1" s="343"/>
      <c r="NTW1" s="343"/>
      <c r="NTX1" s="343"/>
      <c r="NTY1" s="343"/>
      <c r="NTZ1" s="343"/>
      <c r="NUA1" s="343"/>
      <c r="NUB1" s="343"/>
      <c r="NUC1" s="343"/>
      <c r="NUD1" s="343"/>
      <c r="NUE1" s="343"/>
      <c r="NUF1" s="343"/>
      <c r="NUG1" s="342"/>
      <c r="NUH1" s="343"/>
      <c r="NUI1" s="343"/>
      <c r="NUJ1" s="343"/>
      <c r="NUK1" s="343"/>
      <c r="NUL1" s="343"/>
      <c r="NUM1" s="343"/>
      <c r="NUN1" s="343"/>
      <c r="NUO1" s="343"/>
      <c r="NUP1" s="343"/>
      <c r="NUQ1" s="343"/>
      <c r="NUR1" s="343"/>
      <c r="NUS1" s="343"/>
      <c r="NUT1" s="343"/>
      <c r="NUU1" s="343"/>
      <c r="NUV1" s="343"/>
      <c r="NUW1" s="342"/>
      <c r="NUX1" s="343"/>
      <c r="NUY1" s="343"/>
      <c r="NUZ1" s="343"/>
      <c r="NVA1" s="343"/>
      <c r="NVB1" s="343"/>
      <c r="NVC1" s="343"/>
      <c r="NVD1" s="343"/>
      <c r="NVE1" s="343"/>
      <c r="NVF1" s="343"/>
      <c r="NVG1" s="343"/>
      <c r="NVH1" s="343"/>
      <c r="NVI1" s="343"/>
      <c r="NVJ1" s="343"/>
      <c r="NVK1" s="343"/>
      <c r="NVL1" s="343"/>
      <c r="NVM1" s="342"/>
      <c r="NVN1" s="343"/>
      <c r="NVO1" s="343"/>
      <c r="NVP1" s="343"/>
      <c r="NVQ1" s="343"/>
      <c r="NVR1" s="343"/>
      <c r="NVS1" s="343"/>
      <c r="NVT1" s="343"/>
      <c r="NVU1" s="343"/>
      <c r="NVV1" s="343"/>
      <c r="NVW1" s="343"/>
      <c r="NVX1" s="343"/>
      <c r="NVY1" s="343"/>
      <c r="NVZ1" s="343"/>
      <c r="NWA1" s="343"/>
      <c r="NWB1" s="343"/>
      <c r="NWC1" s="342"/>
      <c r="NWD1" s="343"/>
      <c r="NWE1" s="343"/>
      <c r="NWF1" s="343"/>
      <c r="NWG1" s="343"/>
      <c r="NWH1" s="343"/>
      <c r="NWI1" s="343"/>
      <c r="NWJ1" s="343"/>
      <c r="NWK1" s="343"/>
      <c r="NWL1" s="343"/>
      <c r="NWM1" s="343"/>
      <c r="NWN1" s="343"/>
      <c r="NWO1" s="343"/>
      <c r="NWP1" s="343"/>
      <c r="NWQ1" s="343"/>
      <c r="NWR1" s="343"/>
      <c r="NWS1" s="342"/>
      <c r="NWT1" s="343"/>
      <c r="NWU1" s="343"/>
      <c r="NWV1" s="343"/>
      <c r="NWW1" s="343"/>
      <c r="NWX1" s="343"/>
      <c r="NWY1" s="343"/>
      <c r="NWZ1" s="343"/>
      <c r="NXA1" s="343"/>
      <c r="NXB1" s="343"/>
      <c r="NXC1" s="343"/>
      <c r="NXD1" s="343"/>
      <c r="NXE1" s="343"/>
      <c r="NXF1" s="343"/>
      <c r="NXG1" s="343"/>
      <c r="NXH1" s="343"/>
      <c r="NXI1" s="342"/>
      <c r="NXJ1" s="343"/>
      <c r="NXK1" s="343"/>
      <c r="NXL1" s="343"/>
      <c r="NXM1" s="343"/>
      <c r="NXN1" s="343"/>
      <c r="NXO1" s="343"/>
      <c r="NXP1" s="343"/>
      <c r="NXQ1" s="343"/>
      <c r="NXR1" s="343"/>
      <c r="NXS1" s="343"/>
      <c r="NXT1" s="343"/>
      <c r="NXU1" s="343"/>
      <c r="NXV1" s="343"/>
      <c r="NXW1" s="343"/>
      <c r="NXX1" s="343"/>
      <c r="NXY1" s="342"/>
      <c r="NXZ1" s="343"/>
      <c r="NYA1" s="343"/>
      <c r="NYB1" s="343"/>
      <c r="NYC1" s="343"/>
      <c r="NYD1" s="343"/>
      <c r="NYE1" s="343"/>
      <c r="NYF1" s="343"/>
      <c r="NYG1" s="343"/>
      <c r="NYH1" s="343"/>
      <c r="NYI1" s="343"/>
      <c r="NYJ1" s="343"/>
      <c r="NYK1" s="343"/>
      <c r="NYL1" s="343"/>
      <c r="NYM1" s="343"/>
      <c r="NYN1" s="343"/>
      <c r="NYO1" s="342"/>
      <c r="NYP1" s="343"/>
      <c r="NYQ1" s="343"/>
      <c r="NYR1" s="343"/>
      <c r="NYS1" s="343"/>
      <c r="NYT1" s="343"/>
      <c r="NYU1" s="343"/>
      <c r="NYV1" s="343"/>
      <c r="NYW1" s="343"/>
      <c r="NYX1" s="343"/>
      <c r="NYY1" s="343"/>
      <c r="NYZ1" s="343"/>
      <c r="NZA1" s="343"/>
      <c r="NZB1" s="343"/>
      <c r="NZC1" s="343"/>
      <c r="NZD1" s="343"/>
      <c r="NZE1" s="342"/>
      <c r="NZF1" s="343"/>
      <c r="NZG1" s="343"/>
      <c r="NZH1" s="343"/>
      <c r="NZI1" s="343"/>
      <c r="NZJ1" s="343"/>
      <c r="NZK1" s="343"/>
      <c r="NZL1" s="343"/>
      <c r="NZM1" s="343"/>
      <c r="NZN1" s="343"/>
      <c r="NZO1" s="343"/>
      <c r="NZP1" s="343"/>
      <c r="NZQ1" s="343"/>
      <c r="NZR1" s="343"/>
      <c r="NZS1" s="343"/>
      <c r="NZT1" s="343"/>
      <c r="NZU1" s="342"/>
      <c r="NZV1" s="343"/>
      <c r="NZW1" s="343"/>
      <c r="NZX1" s="343"/>
      <c r="NZY1" s="343"/>
      <c r="NZZ1" s="343"/>
      <c r="OAA1" s="343"/>
      <c r="OAB1" s="343"/>
      <c r="OAC1" s="343"/>
      <c r="OAD1" s="343"/>
      <c r="OAE1" s="343"/>
      <c r="OAF1" s="343"/>
      <c r="OAG1" s="343"/>
      <c r="OAH1" s="343"/>
      <c r="OAI1" s="343"/>
      <c r="OAJ1" s="343"/>
      <c r="OAK1" s="342"/>
      <c r="OAL1" s="343"/>
      <c r="OAM1" s="343"/>
      <c r="OAN1" s="343"/>
      <c r="OAO1" s="343"/>
      <c r="OAP1" s="343"/>
      <c r="OAQ1" s="343"/>
      <c r="OAR1" s="343"/>
      <c r="OAS1" s="343"/>
      <c r="OAT1" s="343"/>
      <c r="OAU1" s="343"/>
      <c r="OAV1" s="343"/>
      <c r="OAW1" s="343"/>
      <c r="OAX1" s="343"/>
      <c r="OAY1" s="343"/>
      <c r="OAZ1" s="343"/>
      <c r="OBA1" s="342"/>
      <c r="OBB1" s="343"/>
      <c r="OBC1" s="343"/>
      <c r="OBD1" s="343"/>
      <c r="OBE1" s="343"/>
      <c r="OBF1" s="343"/>
      <c r="OBG1" s="343"/>
      <c r="OBH1" s="343"/>
      <c r="OBI1" s="343"/>
      <c r="OBJ1" s="343"/>
      <c r="OBK1" s="343"/>
      <c r="OBL1" s="343"/>
      <c r="OBM1" s="343"/>
      <c r="OBN1" s="343"/>
      <c r="OBO1" s="343"/>
      <c r="OBP1" s="343"/>
      <c r="OBQ1" s="342"/>
      <c r="OBR1" s="343"/>
      <c r="OBS1" s="343"/>
      <c r="OBT1" s="343"/>
      <c r="OBU1" s="343"/>
      <c r="OBV1" s="343"/>
      <c r="OBW1" s="343"/>
      <c r="OBX1" s="343"/>
      <c r="OBY1" s="343"/>
      <c r="OBZ1" s="343"/>
      <c r="OCA1" s="343"/>
      <c r="OCB1" s="343"/>
      <c r="OCC1" s="343"/>
      <c r="OCD1" s="343"/>
      <c r="OCE1" s="343"/>
      <c r="OCF1" s="343"/>
      <c r="OCG1" s="342"/>
      <c r="OCH1" s="343"/>
      <c r="OCI1" s="343"/>
      <c r="OCJ1" s="343"/>
      <c r="OCK1" s="343"/>
      <c r="OCL1" s="343"/>
      <c r="OCM1" s="343"/>
      <c r="OCN1" s="343"/>
      <c r="OCO1" s="343"/>
      <c r="OCP1" s="343"/>
      <c r="OCQ1" s="343"/>
      <c r="OCR1" s="343"/>
      <c r="OCS1" s="343"/>
      <c r="OCT1" s="343"/>
      <c r="OCU1" s="343"/>
      <c r="OCV1" s="343"/>
      <c r="OCW1" s="342"/>
      <c r="OCX1" s="343"/>
      <c r="OCY1" s="343"/>
      <c r="OCZ1" s="343"/>
      <c r="ODA1" s="343"/>
      <c r="ODB1" s="343"/>
      <c r="ODC1" s="343"/>
      <c r="ODD1" s="343"/>
      <c r="ODE1" s="343"/>
      <c r="ODF1" s="343"/>
      <c r="ODG1" s="343"/>
      <c r="ODH1" s="343"/>
      <c r="ODI1" s="343"/>
      <c r="ODJ1" s="343"/>
      <c r="ODK1" s="343"/>
      <c r="ODL1" s="343"/>
      <c r="ODM1" s="342"/>
      <c r="ODN1" s="343"/>
      <c r="ODO1" s="343"/>
      <c r="ODP1" s="343"/>
      <c r="ODQ1" s="343"/>
      <c r="ODR1" s="343"/>
      <c r="ODS1" s="343"/>
      <c r="ODT1" s="343"/>
      <c r="ODU1" s="343"/>
      <c r="ODV1" s="343"/>
      <c r="ODW1" s="343"/>
      <c r="ODX1" s="343"/>
      <c r="ODY1" s="343"/>
      <c r="ODZ1" s="343"/>
      <c r="OEA1" s="343"/>
      <c r="OEB1" s="343"/>
      <c r="OEC1" s="342"/>
      <c r="OED1" s="343"/>
      <c r="OEE1" s="343"/>
      <c r="OEF1" s="343"/>
      <c r="OEG1" s="343"/>
      <c r="OEH1" s="343"/>
      <c r="OEI1" s="343"/>
      <c r="OEJ1" s="343"/>
      <c r="OEK1" s="343"/>
      <c r="OEL1" s="343"/>
      <c r="OEM1" s="343"/>
      <c r="OEN1" s="343"/>
      <c r="OEO1" s="343"/>
      <c r="OEP1" s="343"/>
      <c r="OEQ1" s="343"/>
      <c r="OER1" s="343"/>
      <c r="OES1" s="342"/>
      <c r="OET1" s="343"/>
      <c r="OEU1" s="343"/>
      <c r="OEV1" s="343"/>
      <c r="OEW1" s="343"/>
      <c r="OEX1" s="343"/>
      <c r="OEY1" s="343"/>
      <c r="OEZ1" s="343"/>
      <c r="OFA1" s="343"/>
      <c r="OFB1" s="343"/>
      <c r="OFC1" s="343"/>
      <c r="OFD1" s="343"/>
      <c r="OFE1" s="343"/>
      <c r="OFF1" s="343"/>
      <c r="OFG1" s="343"/>
      <c r="OFH1" s="343"/>
      <c r="OFI1" s="342"/>
      <c r="OFJ1" s="343"/>
      <c r="OFK1" s="343"/>
      <c r="OFL1" s="343"/>
      <c r="OFM1" s="343"/>
      <c r="OFN1" s="343"/>
      <c r="OFO1" s="343"/>
      <c r="OFP1" s="343"/>
      <c r="OFQ1" s="343"/>
      <c r="OFR1" s="343"/>
      <c r="OFS1" s="343"/>
      <c r="OFT1" s="343"/>
      <c r="OFU1" s="343"/>
      <c r="OFV1" s="343"/>
      <c r="OFW1" s="343"/>
      <c r="OFX1" s="343"/>
      <c r="OFY1" s="342"/>
      <c r="OFZ1" s="343"/>
      <c r="OGA1" s="343"/>
      <c r="OGB1" s="343"/>
      <c r="OGC1" s="343"/>
      <c r="OGD1" s="343"/>
      <c r="OGE1" s="343"/>
      <c r="OGF1" s="343"/>
      <c r="OGG1" s="343"/>
      <c r="OGH1" s="343"/>
      <c r="OGI1" s="343"/>
      <c r="OGJ1" s="343"/>
      <c r="OGK1" s="343"/>
      <c r="OGL1" s="343"/>
      <c r="OGM1" s="343"/>
      <c r="OGN1" s="343"/>
      <c r="OGO1" s="342"/>
      <c r="OGP1" s="343"/>
      <c r="OGQ1" s="343"/>
      <c r="OGR1" s="343"/>
      <c r="OGS1" s="343"/>
      <c r="OGT1" s="343"/>
      <c r="OGU1" s="343"/>
      <c r="OGV1" s="343"/>
      <c r="OGW1" s="343"/>
      <c r="OGX1" s="343"/>
      <c r="OGY1" s="343"/>
      <c r="OGZ1" s="343"/>
      <c r="OHA1" s="343"/>
      <c r="OHB1" s="343"/>
      <c r="OHC1" s="343"/>
      <c r="OHD1" s="343"/>
      <c r="OHE1" s="342"/>
      <c r="OHF1" s="343"/>
      <c r="OHG1" s="343"/>
      <c r="OHH1" s="343"/>
      <c r="OHI1" s="343"/>
      <c r="OHJ1" s="343"/>
      <c r="OHK1" s="343"/>
      <c r="OHL1" s="343"/>
      <c r="OHM1" s="343"/>
      <c r="OHN1" s="343"/>
      <c r="OHO1" s="343"/>
      <c r="OHP1" s="343"/>
      <c r="OHQ1" s="343"/>
      <c r="OHR1" s="343"/>
      <c r="OHS1" s="343"/>
      <c r="OHT1" s="343"/>
      <c r="OHU1" s="342"/>
      <c r="OHV1" s="343"/>
      <c r="OHW1" s="343"/>
      <c r="OHX1" s="343"/>
      <c r="OHY1" s="343"/>
      <c r="OHZ1" s="343"/>
      <c r="OIA1" s="343"/>
      <c r="OIB1" s="343"/>
      <c r="OIC1" s="343"/>
      <c r="OID1" s="343"/>
      <c r="OIE1" s="343"/>
      <c r="OIF1" s="343"/>
      <c r="OIG1" s="343"/>
      <c r="OIH1" s="343"/>
      <c r="OII1" s="343"/>
      <c r="OIJ1" s="343"/>
      <c r="OIK1" s="342"/>
      <c r="OIL1" s="343"/>
      <c r="OIM1" s="343"/>
      <c r="OIN1" s="343"/>
      <c r="OIO1" s="343"/>
      <c r="OIP1" s="343"/>
      <c r="OIQ1" s="343"/>
      <c r="OIR1" s="343"/>
      <c r="OIS1" s="343"/>
      <c r="OIT1" s="343"/>
      <c r="OIU1" s="343"/>
      <c r="OIV1" s="343"/>
      <c r="OIW1" s="343"/>
      <c r="OIX1" s="343"/>
      <c r="OIY1" s="343"/>
      <c r="OIZ1" s="343"/>
      <c r="OJA1" s="342"/>
      <c r="OJB1" s="343"/>
      <c r="OJC1" s="343"/>
      <c r="OJD1" s="343"/>
      <c r="OJE1" s="343"/>
      <c r="OJF1" s="343"/>
      <c r="OJG1" s="343"/>
      <c r="OJH1" s="343"/>
      <c r="OJI1" s="343"/>
      <c r="OJJ1" s="343"/>
      <c r="OJK1" s="343"/>
      <c r="OJL1" s="343"/>
      <c r="OJM1" s="343"/>
      <c r="OJN1" s="343"/>
      <c r="OJO1" s="343"/>
      <c r="OJP1" s="343"/>
      <c r="OJQ1" s="342"/>
      <c r="OJR1" s="343"/>
      <c r="OJS1" s="343"/>
      <c r="OJT1" s="343"/>
      <c r="OJU1" s="343"/>
      <c r="OJV1" s="343"/>
      <c r="OJW1" s="343"/>
      <c r="OJX1" s="343"/>
      <c r="OJY1" s="343"/>
      <c r="OJZ1" s="343"/>
      <c r="OKA1" s="343"/>
      <c r="OKB1" s="343"/>
      <c r="OKC1" s="343"/>
      <c r="OKD1" s="343"/>
      <c r="OKE1" s="343"/>
      <c r="OKF1" s="343"/>
      <c r="OKG1" s="342"/>
      <c r="OKH1" s="343"/>
      <c r="OKI1" s="343"/>
      <c r="OKJ1" s="343"/>
      <c r="OKK1" s="343"/>
      <c r="OKL1" s="343"/>
      <c r="OKM1" s="343"/>
      <c r="OKN1" s="343"/>
      <c r="OKO1" s="343"/>
      <c r="OKP1" s="343"/>
      <c r="OKQ1" s="343"/>
      <c r="OKR1" s="343"/>
      <c r="OKS1" s="343"/>
      <c r="OKT1" s="343"/>
      <c r="OKU1" s="343"/>
      <c r="OKV1" s="343"/>
      <c r="OKW1" s="342"/>
      <c r="OKX1" s="343"/>
      <c r="OKY1" s="343"/>
      <c r="OKZ1" s="343"/>
      <c r="OLA1" s="343"/>
      <c r="OLB1" s="343"/>
      <c r="OLC1" s="343"/>
      <c r="OLD1" s="343"/>
      <c r="OLE1" s="343"/>
      <c r="OLF1" s="343"/>
      <c r="OLG1" s="343"/>
      <c r="OLH1" s="343"/>
      <c r="OLI1" s="343"/>
      <c r="OLJ1" s="343"/>
      <c r="OLK1" s="343"/>
      <c r="OLL1" s="343"/>
      <c r="OLM1" s="342"/>
      <c r="OLN1" s="343"/>
      <c r="OLO1" s="343"/>
      <c r="OLP1" s="343"/>
      <c r="OLQ1" s="343"/>
      <c r="OLR1" s="343"/>
      <c r="OLS1" s="343"/>
      <c r="OLT1" s="343"/>
      <c r="OLU1" s="343"/>
      <c r="OLV1" s="343"/>
      <c r="OLW1" s="343"/>
      <c r="OLX1" s="343"/>
      <c r="OLY1" s="343"/>
      <c r="OLZ1" s="343"/>
      <c r="OMA1" s="343"/>
      <c r="OMB1" s="343"/>
      <c r="OMC1" s="342"/>
      <c r="OMD1" s="343"/>
      <c r="OME1" s="343"/>
      <c r="OMF1" s="343"/>
      <c r="OMG1" s="343"/>
      <c r="OMH1" s="343"/>
      <c r="OMI1" s="343"/>
      <c r="OMJ1" s="343"/>
      <c r="OMK1" s="343"/>
      <c r="OML1" s="343"/>
      <c r="OMM1" s="343"/>
      <c r="OMN1" s="343"/>
      <c r="OMO1" s="343"/>
      <c r="OMP1" s="343"/>
      <c r="OMQ1" s="343"/>
      <c r="OMR1" s="343"/>
      <c r="OMS1" s="342"/>
      <c r="OMT1" s="343"/>
      <c r="OMU1" s="343"/>
      <c r="OMV1" s="343"/>
      <c r="OMW1" s="343"/>
      <c r="OMX1" s="343"/>
      <c r="OMY1" s="343"/>
      <c r="OMZ1" s="343"/>
      <c r="ONA1" s="343"/>
      <c r="ONB1" s="343"/>
      <c r="ONC1" s="343"/>
      <c r="OND1" s="343"/>
      <c r="ONE1" s="343"/>
      <c r="ONF1" s="343"/>
      <c r="ONG1" s="343"/>
      <c r="ONH1" s="343"/>
      <c r="ONI1" s="342"/>
      <c r="ONJ1" s="343"/>
      <c r="ONK1" s="343"/>
      <c r="ONL1" s="343"/>
      <c r="ONM1" s="343"/>
      <c r="ONN1" s="343"/>
      <c r="ONO1" s="343"/>
      <c r="ONP1" s="343"/>
      <c r="ONQ1" s="343"/>
      <c r="ONR1" s="343"/>
      <c r="ONS1" s="343"/>
      <c r="ONT1" s="343"/>
      <c r="ONU1" s="343"/>
      <c r="ONV1" s="343"/>
      <c r="ONW1" s="343"/>
      <c r="ONX1" s="343"/>
      <c r="ONY1" s="342"/>
      <c r="ONZ1" s="343"/>
      <c r="OOA1" s="343"/>
      <c r="OOB1" s="343"/>
      <c r="OOC1" s="343"/>
      <c r="OOD1" s="343"/>
      <c r="OOE1" s="343"/>
      <c r="OOF1" s="343"/>
      <c r="OOG1" s="343"/>
      <c r="OOH1" s="343"/>
      <c r="OOI1" s="343"/>
      <c r="OOJ1" s="343"/>
      <c r="OOK1" s="343"/>
      <c r="OOL1" s="343"/>
      <c r="OOM1" s="343"/>
      <c r="OON1" s="343"/>
      <c r="OOO1" s="342"/>
      <c r="OOP1" s="343"/>
      <c r="OOQ1" s="343"/>
      <c r="OOR1" s="343"/>
      <c r="OOS1" s="343"/>
      <c r="OOT1" s="343"/>
      <c r="OOU1" s="343"/>
      <c r="OOV1" s="343"/>
      <c r="OOW1" s="343"/>
      <c r="OOX1" s="343"/>
      <c r="OOY1" s="343"/>
      <c r="OOZ1" s="343"/>
      <c r="OPA1" s="343"/>
      <c r="OPB1" s="343"/>
      <c r="OPC1" s="343"/>
      <c r="OPD1" s="343"/>
      <c r="OPE1" s="342"/>
      <c r="OPF1" s="343"/>
      <c r="OPG1" s="343"/>
      <c r="OPH1" s="343"/>
      <c r="OPI1" s="343"/>
      <c r="OPJ1" s="343"/>
      <c r="OPK1" s="343"/>
      <c r="OPL1" s="343"/>
      <c r="OPM1" s="343"/>
      <c r="OPN1" s="343"/>
      <c r="OPO1" s="343"/>
      <c r="OPP1" s="343"/>
      <c r="OPQ1" s="343"/>
      <c r="OPR1" s="343"/>
      <c r="OPS1" s="343"/>
      <c r="OPT1" s="343"/>
      <c r="OPU1" s="342"/>
      <c r="OPV1" s="343"/>
      <c r="OPW1" s="343"/>
      <c r="OPX1" s="343"/>
      <c r="OPY1" s="343"/>
      <c r="OPZ1" s="343"/>
      <c r="OQA1" s="343"/>
      <c r="OQB1" s="343"/>
      <c r="OQC1" s="343"/>
      <c r="OQD1" s="343"/>
      <c r="OQE1" s="343"/>
      <c r="OQF1" s="343"/>
      <c r="OQG1" s="343"/>
      <c r="OQH1" s="343"/>
      <c r="OQI1" s="343"/>
      <c r="OQJ1" s="343"/>
      <c r="OQK1" s="342"/>
      <c r="OQL1" s="343"/>
      <c r="OQM1" s="343"/>
      <c r="OQN1" s="343"/>
      <c r="OQO1" s="343"/>
      <c r="OQP1" s="343"/>
      <c r="OQQ1" s="343"/>
      <c r="OQR1" s="343"/>
      <c r="OQS1" s="343"/>
      <c r="OQT1" s="343"/>
      <c r="OQU1" s="343"/>
      <c r="OQV1" s="343"/>
      <c r="OQW1" s="343"/>
      <c r="OQX1" s="343"/>
      <c r="OQY1" s="343"/>
      <c r="OQZ1" s="343"/>
      <c r="ORA1" s="342"/>
      <c r="ORB1" s="343"/>
      <c r="ORC1" s="343"/>
      <c r="ORD1" s="343"/>
      <c r="ORE1" s="343"/>
      <c r="ORF1" s="343"/>
      <c r="ORG1" s="343"/>
      <c r="ORH1" s="343"/>
      <c r="ORI1" s="343"/>
      <c r="ORJ1" s="343"/>
      <c r="ORK1" s="343"/>
      <c r="ORL1" s="343"/>
      <c r="ORM1" s="343"/>
      <c r="ORN1" s="343"/>
      <c r="ORO1" s="343"/>
      <c r="ORP1" s="343"/>
      <c r="ORQ1" s="342"/>
      <c r="ORR1" s="343"/>
      <c r="ORS1" s="343"/>
      <c r="ORT1" s="343"/>
      <c r="ORU1" s="343"/>
      <c r="ORV1" s="343"/>
      <c r="ORW1" s="343"/>
      <c r="ORX1" s="343"/>
      <c r="ORY1" s="343"/>
      <c r="ORZ1" s="343"/>
      <c r="OSA1" s="343"/>
      <c r="OSB1" s="343"/>
      <c r="OSC1" s="343"/>
      <c r="OSD1" s="343"/>
      <c r="OSE1" s="343"/>
      <c r="OSF1" s="343"/>
      <c r="OSG1" s="342"/>
      <c r="OSH1" s="343"/>
      <c r="OSI1" s="343"/>
      <c r="OSJ1" s="343"/>
      <c r="OSK1" s="343"/>
      <c r="OSL1" s="343"/>
      <c r="OSM1" s="343"/>
      <c r="OSN1" s="343"/>
      <c r="OSO1" s="343"/>
      <c r="OSP1" s="343"/>
      <c r="OSQ1" s="343"/>
      <c r="OSR1" s="343"/>
      <c r="OSS1" s="343"/>
      <c r="OST1" s="343"/>
      <c r="OSU1" s="343"/>
      <c r="OSV1" s="343"/>
      <c r="OSW1" s="342"/>
      <c r="OSX1" s="343"/>
      <c r="OSY1" s="343"/>
      <c r="OSZ1" s="343"/>
      <c r="OTA1" s="343"/>
      <c r="OTB1" s="343"/>
      <c r="OTC1" s="343"/>
      <c r="OTD1" s="343"/>
      <c r="OTE1" s="343"/>
      <c r="OTF1" s="343"/>
      <c r="OTG1" s="343"/>
      <c r="OTH1" s="343"/>
      <c r="OTI1" s="343"/>
      <c r="OTJ1" s="343"/>
      <c r="OTK1" s="343"/>
      <c r="OTL1" s="343"/>
      <c r="OTM1" s="342"/>
      <c r="OTN1" s="343"/>
      <c r="OTO1" s="343"/>
      <c r="OTP1" s="343"/>
      <c r="OTQ1" s="343"/>
      <c r="OTR1" s="343"/>
      <c r="OTS1" s="343"/>
      <c r="OTT1" s="343"/>
      <c r="OTU1" s="343"/>
      <c r="OTV1" s="343"/>
      <c r="OTW1" s="343"/>
      <c r="OTX1" s="343"/>
      <c r="OTY1" s="343"/>
      <c r="OTZ1" s="343"/>
      <c r="OUA1" s="343"/>
      <c r="OUB1" s="343"/>
      <c r="OUC1" s="342"/>
      <c r="OUD1" s="343"/>
      <c r="OUE1" s="343"/>
      <c r="OUF1" s="343"/>
      <c r="OUG1" s="343"/>
      <c r="OUH1" s="343"/>
      <c r="OUI1" s="343"/>
      <c r="OUJ1" s="343"/>
      <c r="OUK1" s="343"/>
      <c r="OUL1" s="343"/>
      <c r="OUM1" s="343"/>
      <c r="OUN1" s="343"/>
      <c r="OUO1" s="343"/>
      <c r="OUP1" s="343"/>
      <c r="OUQ1" s="343"/>
      <c r="OUR1" s="343"/>
      <c r="OUS1" s="342"/>
      <c r="OUT1" s="343"/>
      <c r="OUU1" s="343"/>
      <c r="OUV1" s="343"/>
      <c r="OUW1" s="343"/>
      <c r="OUX1" s="343"/>
      <c r="OUY1" s="343"/>
      <c r="OUZ1" s="343"/>
      <c r="OVA1" s="343"/>
      <c r="OVB1" s="343"/>
      <c r="OVC1" s="343"/>
      <c r="OVD1" s="343"/>
      <c r="OVE1" s="343"/>
      <c r="OVF1" s="343"/>
      <c r="OVG1" s="343"/>
      <c r="OVH1" s="343"/>
      <c r="OVI1" s="342"/>
      <c r="OVJ1" s="343"/>
      <c r="OVK1" s="343"/>
      <c r="OVL1" s="343"/>
      <c r="OVM1" s="343"/>
      <c r="OVN1" s="343"/>
      <c r="OVO1" s="343"/>
      <c r="OVP1" s="343"/>
      <c r="OVQ1" s="343"/>
      <c r="OVR1" s="343"/>
      <c r="OVS1" s="343"/>
      <c r="OVT1" s="343"/>
      <c r="OVU1" s="343"/>
      <c r="OVV1" s="343"/>
      <c r="OVW1" s="343"/>
      <c r="OVX1" s="343"/>
      <c r="OVY1" s="342"/>
      <c r="OVZ1" s="343"/>
      <c r="OWA1" s="343"/>
      <c r="OWB1" s="343"/>
      <c r="OWC1" s="343"/>
      <c r="OWD1" s="343"/>
      <c r="OWE1" s="343"/>
      <c r="OWF1" s="343"/>
      <c r="OWG1" s="343"/>
      <c r="OWH1" s="343"/>
      <c r="OWI1" s="343"/>
      <c r="OWJ1" s="343"/>
      <c r="OWK1" s="343"/>
      <c r="OWL1" s="343"/>
      <c r="OWM1" s="343"/>
      <c r="OWN1" s="343"/>
      <c r="OWO1" s="342"/>
      <c r="OWP1" s="343"/>
      <c r="OWQ1" s="343"/>
      <c r="OWR1" s="343"/>
      <c r="OWS1" s="343"/>
      <c r="OWT1" s="343"/>
      <c r="OWU1" s="343"/>
      <c r="OWV1" s="343"/>
      <c r="OWW1" s="343"/>
      <c r="OWX1" s="343"/>
      <c r="OWY1" s="343"/>
      <c r="OWZ1" s="343"/>
      <c r="OXA1" s="343"/>
      <c r="OXB1" s="343"/>
      <c r="OXC1" s="343"/>
      <c r="OXD1" s="343"/>
      <c r="OXE1" s="342"/>
      <c r="OXF1" s="343"/>
      <c r="OXG1" s="343"/>
      <c r="OXH1" s="343"/>
      <c r="OXI1" s="343"/>
      <c r="OXJ1" s="343"/>
      <c r="OXK1" s="343"/>
      <c r="OXL1" s="343"/>
      <c r="OXM1" s="343"/>
      <c r="OXN1" s="343"/>
      <c r="OXO1" s="343"/>
      <c r="OXP1" s="343"/>
      <c r="OXQ1" s="343"/>
      <c r="OXR1" s="343"/>
      <c r="OXS1" s="343"/>
      <c r="OXT1" s="343"/>
      <c r="OXU1" s="342"/>
      <c r="OXV1" s="343"/>
      <c r="OXW1" s="343"/>
      <c r="OXX1" s="343"/>
      <c r="OXY1" s="343"/>
      <c r="OXZ1" s="343"/>
      <c r="OYA1" s="343"/>
      <c r="OYB1" s="343"/>
      <c r="OYC1" s="343"/>
      <c r="OYD1" s="343"/>
      <c r="OYE1" s="343"/>
      <c r="OYF1" s="343"/>
      <c r="OYG1" s="343"/>
      <c r="OYH1" s="343"/>
      <c r="OYI1" s="343"/>
      <c r="OYJ1" s="343"/>
      <c r="OYK1" s="342"/>
      <c r="OYL1" s="343"/>
      <c r="OYM1" s="343"/>
      <c r="OYN1" s="343"/>
      <c r="OYO1" s="343"/>
      <c r="OYP1" s="343"/>
      <c r="OYQ1" s="343"/>
      <c r="OYR1" s="343"/>
      <c r="OYS1" s="343"/>
      <c r="OYT1" s="343"/>
      <c r="OYU1" s="343"/>
      <c r="OYV1" s="343"/>
      <c r="OYW1" s="343"/>
      <c r="OYX1" s="343"/>
      <c r="OYY1" s="343"/>
      <c r="OYZ1" s="343"/>
      <c r="OZA1" s="342"/>
      <c r="OZB1" s="343"/>
      <c r="OZC1" s="343"/>
      <c r="OZD1" s="343"/>
      <c r="OZE1" s="343"/>
      <c r="OZF1" s="343"/>
      <c r="OZG1" s="343"/>
      <c r="OZH1" s="343"/>
      <c r="OZI1" s="343"/>
      <c r="OZJ1" s="343"/>
      <c r="OZK1" s="343"/>
      <c r="OZL1" s="343"/>
      <c r="OZM1" s="343"/>
      <c r="OZN1" s="343"/>
      <c r="OZO1" s="343"/>
      <c r="OZP1" s="343"/>
      <c r="OZQ1" s="342"/>
      <c r="OZR1" s="343"/>
      <c r="OZS1" s="343"/>
      <c r="OZT1" s="343"/>
      <c r="OZU1" s="343"/>
      <c r="OZV1" s="343"/>
      <c r="OZW1" s="343"/>
      <c r="OZX1" s="343"/>
      <c r="OZY1" s="343"/>
      <c r="OZZ1" s="343"/>
      <c r="PAA1" s="343"/>
      <c r="PAB1" s="343"/>
      <c r="PAC1" s="343"/>
      <c r="PAD1" s="343"/>
      <c r="PAE1" s="343"/>
      <c r="PAF1" s="343"/>
      <c r="PAG1" s="342"/>
      <c r="PAH1" s="343"/>
      <c r="PAI1" s="343"/>
      <c r="PAJ1" s="343"/>
      <c r="PAK1" s="343"/>
      <c r="PAL1" s="343"/>
      <c r="PAM1" s="343"/>
      <c r="PAN1" s="343"/>
      <c r="PAO1" s="343"/>
      <c r="PAP1" s="343"/>
      <c r="PAQ1" s="343"/>
      <c r="PAR1" s="343"/>
      <c r="PAS1" s="343"/>
      <c r="PAT1" s="343"/>
      <c r="PAU1" s="343"/>
      <c r="PAV1" s="343"/>
      <c r="PAW1" s="342"/>
      <c r="PAX1" s="343"/>
      <c r="PAY1" s="343"/>
      <c r="PAZ1" s="343"/>
      <c r="PBA1" s="343"/>
      <c r="PBB1" s="343"/>
      <c r="PBC1" s="343"/>
      <c r="PBD1" s="343"/>
      <c r="PBE1" s="343"/>
      <c r="PBF1" s="343"/>
      <c r="PBG1" s="343"/>
      <c r="PBH1" s="343"/>
      <c r="PBI1" s="343"/>
      <c r="PBJ1" s="343"/>
      <c r="PBK1" s="343"/>
      <c r="PBL1" s="343"/>
      <c r="PBM1" s="342"/>
      <c r="PBN1" s="343"/>
      <c r="PBO1" s="343"/>
      <c r="PBP1" s="343"/>
      <c r="PBQ1" s="343"/>
      <c r="PBR1" s="343"/>
      <c r="PBS1" s="343"/>
      <c r="PBT1" s="343"/>
      <c r="PBU1" s="343"/>
      <c r="PBV1" s="343"/>
      <c r="PBW1" s="343"/>
      <c r="PBX1" s="343"/>
      <c r="PBY1" s="343"/>
      <c r="PBZ1" s="343"/>
      <c r="PCA1" s="343"/>
      <c r="PCB1" s="343"/>
      <c r="PCC1" s="342"/>
      <c r="PCD1" s="343"/>
      <c r="PCE1" s="343"/>
      <c r="PCF1" s="343"/>
      <c r="PCG1" s="343"/>
      <c r="PCH1" s="343"/>
      <c r="PCI1" s="343"/>
      <c r="PCJ1" s="343"/>
      <c r="PCK1" s="343"/>
      <c r="PCL1" s="343"/>
      <c r="PCM1" s="343"/>
      <c r="PCN1" s="343"/>
      <c r="PCO1" s="343"/>
      <c r="PCP1" s="343"/>
      <c r="PCQ1" s="343"/>
      <c r="PCR1" s="343"/>
      <c r="PCS1" s="342"/>
      <c r="PCT1" s="343"/>
      <c r="PCU1" s="343"/>
      <c r="PCV1" s="343"/>
      <c r="PCW1" s="343"/>
      <c r="PCX1" s="343"/>
      <c r="PCY1" s="343"/>
      <c r="PCZ1" s="343"/>
      <c r="PDA1" s="343"/>
      <c r="PDB1" s="343"/>
      <c r="PDC1" s="343"/>
      <c r="PDD1" s="343"/>
      <c r="PDE1" s="343"/>
      <c r="PDF1" s="343"/>
      <c r="PDG1" s="343"/>
      <c r="PDH1" s="343"/>
      <c r="PDI1" s="342"/>
      <c r="PDJ1" s="343"/>
      <c r="PDK1" s="343"/>
      <c r="PDL1" s="343"/>
      <c r="PDM1" s="343"/>
      <c r="PDN1" s="343"/>
      <c r="PDO1" s="343"/>
      <c r="PDP1" s="343"/>
      <c r="PDQ1" s="343"/>
      <c r="PDR1" s="343"/>
      <c r="PDS1" s="343"/>
      <c r="PDT1" s="343"/>
      <c r="PDU1" s="343"/>
      <c r="PDV1" s="343"/>
      <c r="PDW1" s="343"/>
      <c r="PDX1" s="343"/>
      <c r="PDY1" s="342"/>
      <c r="PDZ1" s="343"/>
      <c r="PEA1" s="343"/>
      <c r="PEB1" s="343"/>
      <c r="PEC1" s="343"/>
      <c r="PED1" s="343"/>
      <c r="PEE1" s="343"/>
      <c r="PEF1" s="343"/>
      <c r="PEG1" s="343"/>
      <c r="PEH1" s="343"/>
      <c r="PEI1" s="343"/>
      <c r="PEJ1" s="343"/>
      <c r="PEK1" s="343"/>
      <c r="PEL1" s="343"/>
      <c r="PEM1" s="343"/>
      <c r="PEN1" s="343"/>
      <c r="PEO1" s="342"/>
      <c r="PEP1" s="343"/>
      <c r="PEQ1" s="343"/>
      <c r="PER1" s="343"/>
      <c r="PES1" s="343"/>
      <c r="PET1" s="343"/>
      <c r="PEU1" s="343"/>
      <c r="PEV1" s="343"/>
      <c r="PEW1" s="343"/>
      <c r="PEX1" s="343"/>
      <c r="PEY1" s="343"/>
      <c r="PEZ1" s="343"/>
      <c r="PFA1" s="343"/>
      <c r="PFB1" s="343"/>
      <c r="PFC1" s="343"/>
      <c r="PFD1" s="343"/>
      <c r="PFE1" s="342"/>
      <c r="PFF1" s="343"/>
      <c r="PFG1" s="343"/>
      <c r="PFH1" s="343"/>
      <c r="PFI1" s="343"/>
      <c r="PFJ1" s="343"/>
      <c r="PFK1" s="343"/>
      <c r="PFL1" s="343"/>
      <c r="PFM1" s="343"/>
      <c r="PFN1" s="343"/>
      <c r="PFO1" s="343"/>
      <c r="PFP1" s="343"/>
      <c r="PFQ1" s="343"/>
      <c r="PFR1" s="343"/>
      <c r="PFS1" s="343"/>
      <c r="PFT1" s="343"/>
      <c r="PFU1" s="342"/>
      <c r="PFV1" s="343"/>
      <c r="PFW1" s="343"/>
      <c r="PFX1" s="343"/>
      <c r="PFY1" s="343"/>
      <c r="PFZ1" s="343"/>
      <c r="PGA1" s="343"/>
      <c r="PGB1" s="343"/>
      <c r="PGC1" s="343"/>
      <c r="PGD1" s="343"/>
      <c r="PGE1" s="343"/>
      <c r="PGF1" s="343"/>
      <c r="PGG1" s="343"/>
      <c r="PGH1" s="343"/>
      <c r="PGI1" s="343"/>
      <c r="PGJ1" s="343"/>
      <c r="PGK1" s="342"/>
      <c r="PGL1" s="343"/>
      <c r="PGM1" s="343"/>
      <c r="PGN1" s="343"/>
      <c r="PGO1" s="343"/>
      <c r="PGP1" s="343"/>
      <c r="PGQ1" s="343"/>
      <c r="PGR1" s="343"/>
      <c r="PGS1" s="343"/>
      <c r="PGT1" s="343"/>
      <c r="PGU1" s="343"/>
      <c r="PGV1" s="343"/>
      <c r="PGW1" s="343"/>
      <c r="PGX1" s="343"/>
      <c r="PGY1" s="343"/>
      <c r="PGZ1" s="343"/>
      <c r="PHA1" s="342"/>
      <c r="PHB1" s="343"/>
      <c r="PHC1" s="343"/>
      <c r="PHD1" s="343"/>
      <c r="PHE1" s="343"/>
      <c r="PHF1" s="343"/>
      <c r="PHG1" s="343"/>
      <c r="PHH1" s="343"/>
      <c r="PHI1" s="343"/>
      <c r="PHJ1" s="343"/>
      <c r="PHK1" s="343"/>
      <c r="PHL1" s="343"/>
      <c r="PHM1" s="343"/>
      <c r="PHN1" s="343"/>
      <c r="PHO1" s="343"/>
      <c r="PHP1" s="343"/>
      <c r="PHQ1" s="342"/>
      <c r="PHR1" s="343"/>
      <c r="PHS1" s="343"/>
      <c r="PHT1" s="343"/>
      <c r="PHU1" s="343"/>
      <c r="PHV1" s="343"/>
      <c r="PHW1" s="343"/>
      <c r="PHX1" s="343"/>
      <c r="PHY1" s="343"/>
      <c r="PHZ1" s="343"/>
      <c r="PIA1" s="343"/>
      <c r="PIB1" s="343"/>
      <c r="PIC1" s="343"/>
      <c r="PID1" s="343"/>
      <c r="PIE1" s="343"/>
      <c r="PIF1" s="343"/>
      <c r="PIG1" s="342"/>
      <c r="PIH1" s="343"/>
      <c r="PII1" s="343"/>
      <c r="PIJ1" s="343"/>
      <c r="PIK1" s="343"/>
      <c r="PIL1" s="343"/>
      <c r="PIM1" s="343"/>
      <c r="PIN1" s="343"/>
      <c r="PIO1" s="343"/>
      <c r="PIP1" s="343"/>
      <c r="PIQ1" s="343"/>
      <c r="PIR1" s="343"/>
      <c r="PIS1" s="343"/>
      <c r="PIT1" s="343"/>
      <c r="PIU1" s="343"/>
      <c r="PIV1" s="343"/>
      <c r="PIW1" s="342"/>
      <c r="PIX1" s="343"/>
      <c r="PIY1" s="343"/>
      <c r="PIZ1" s="343"/>
      <c r="PJA1" s="343"/>
      <c r="PJB1" s="343"/>
      <c r="PJC1" s="343"/>
      <c r="PJD1" s="343"/>
      <c r="PJE1" s="343"/>
      <c r="PJF1" s="343"/>
      <c r="PJG1" s="343"/>
      <c r="PJH1" s="343"/>
      <c r="PJI1" s="343"/>
      <c r="PJJ1" s="343"/>
      <c r="PJK1" s="343"/>
      <c r="PJL1" s="343"/>
      <c r="PJM1" s="342"/>
      <c r="PJN1" s="343"/>
      <c r="PJO1" s="343"/>
      <c r="PJP1" s="343"/>
      <c r="PJQ1" s="343"/>
      <c r="PJR1" s="343"/>
      <c r="PJS1" s="343"/>
      <c r="PJT1" s="343"/>
      <c r="PJU1" s="343"/>
      <c r="PJV1" s="343"/>
      <c r="PJW1" s="343"/>
      <c r="PJX1" s="343"/>
      <c r="PJY1" s="343"/>
      <c r="PJZ1" s="343"/>
      <c r="PKA1" s="343"/>
      <c r="PKB1" s="343"/>
      <c r="PKC1" s="342"/>
      <c r="PKD1" s="343"/>
      <c r="PKE1" s="343"/>
      <c r="PKF1" s="343"/>
      <c r="PKG1" s="343"/>
      <c r="PKH1" s="343"/>
      <c r="PKI1" s="343"/>
      <c r="PKJ1" s="343"/>
      <c r="PKK1" s="343"/>
      <c r="PKL1" s="343"/>
      <c r="PKM1" s="343"/>
      <c r="PKN1" s="343"/>
      <c r="PKO1" s="343"/>
      <c r="PKP1" s="343"/>
      <c r="PKQ1" s="343"/>
      <c r="PKR1" s="343"/>
      <c r="PKS1" s="342"/>
      <c r="PKT1" s="343"/>
      <c r="PKU1" s="343"/>
      <c r="PKV1" s="343"/>
      <c r="PKW1" s="343"/>
      <c r="PKX1" s="343"/>
      <c r="PKY1" s="343"/>
      <c r="PKZ1" s="343"/>
      <c r="PLA1" s="343"/>
      <c r="PLB1" s="343"/>
      <c r="PLC1" s="343"/>
      <c r="PLD1" s="343"/>
      <c r="PLE1" s="343"/>
      <c r="PLF1" s="343"/>
      <c r="PLG1" s="343"/>
      <c r="PLH1" s="343"/>
      <c r="PLI1" s="342"/>
      <c r="PLJ1" s="343"/>
      <c r="PLK1" s="343"/>
      <c r="PLL1" s="343"/>
      <c r="PLM1" s="343"/>
      <c r="PLN1" s="343"/>
      <c r="PLO1" s="343"/>
      <c r="PLP1" s="343"/>
      <c r="PLQ1" s="343"/>
      <c r="PLR1" s="343"/>
      <c r="PLS1" s="343"/>
      <c r="PLT1" s="343"/>
      <c r="PLU1" s="343"/>
      <c r="PLV1" s="343"/>
      <c r="PLW1" s="343"/>
      <c r="PLX1" s="343"/>
      <c r="PLY1" s="342"/>
      <c r="PLZ1" s="343"/>
      <c r="PMA1" s="343"/>
      <c r="PMB1" s="343"/>
      <c r="PMC1" s="343"/>
      <c r="PMD1" s="343"/>
      <c r="PME1" s="343"/>
      <c r="PMF1" s="343"/>
      <c r="PMG1" s="343"/>
      <c r="PMH1" s="343"/>
      <c r="PMI1" s="343"/>
      <c r="PMJ1" s="343"/>
      <c r="PMK1" s="343"/>
      <c r="PML1" s="343"/>
      <c r="PMM1" s="343"/>
      <c r="PMN1" s="343"/>
      <c r="PMO1" s="342"/>
      <c r="PMP1" s="343"/>
      <c r="PMQ1" s="343"/>
      <c r="PMR1" s="343"/>
      <c r="PMS1" s="343"/>
      <c r="PMT1" s="343"/>
      <c r="PMU1" s="343"/>
      <c r="PMV1" s="343"/>
      <c r="PMW1" s="343"/>
      <c r="PMX1" s="343"/>
      <c r="PMY1" s="343"/>
      <c r="PMZ1" s="343"/>
      <c r="PNA1" s="343"/>
      <c r="PNB1" s="343"/>
      <c r="PNC1" s="343"/>
      <c r="PND1" s="343"/>
      <c r="PNE1" s="342"/>
      <c r="PNF1" s="343"/>
      <c r="PNG1" s="343"/>
      <c r="PNH1" s="343"/>
      <c r="PNI1" s="343"/>
      <c r="PNJ1" s="343"/>
      <c r="PNK1" s="343"/>
      <c r="PNL1" s="343"/>
      <c r="PNM1" s="343"/>
      <c r="PNN1" s="343"/>
      <c r="PNO1" s="343"/>
      <c r="PNP1" s="343"/>
      <c r="PNQ1" s="343"/>
      <c r="PNR1" s="343"/>
      <c r="PNS1" s="343"/>
      <c r="PNT1" s="343"/>
      <c r="PNU1" s="342"/>
      <c r="PNV1" s="343"/>
      <c r="PNW1" s="343"/>
      <c r="PNX1" s="343"/>
      <c r="PNY1" s="343"/>
      <c r="PNZ1" s="343"/>
      <c r="POA1" s="343"/>
      <c r="POB1" s="343"/>
      <c r="POC1" s="343"/>
      <c r="POD1" s="343"/>
      <c r="POE1" s="343"/>
      <c r="POF1" s="343"/>
      <c r="POG1" s="343"/>
      <c r="POH1" s="343"/>
      <c r="POI1" s="343"/>
      <c r="POJ1" s="343"/>
      <c r="POK1" s="342"/>
      <c r="POL1" s="343"/>
      <c r="POM1" s="343"/>
      <c r="PON1" s="343"/>
      <c r="POO1" s="343"/>
      <c r="POP1" s="343"/>
      <c r="POQ1" s="343"/>
      <c r="POR1" s="343"/>
      <c r="POS1" s="343"/>
      <c r="POT1" s="343"/>
      <c r="POU1" s="343"/>
      <c r="POV1" s="343"/>
      <c r="POW1" s="343"/>
      <c r="POX1" s="343"/>
      <c r="POY1" s="343"/>
      <c r="POZ1" s="343"/>
      <c r="PPA1" s="342"/>
      <c r="PPB1" s="343"/>
      <c r="PPC1" s="343"/>
      <c r="PPD1" s="343"/>
      <c r="PPE1" s="343"/>
      <c r="PPF1" s="343"/>
      <c r="PPG1" s="343"/>
      <c r="PPH1" s="343"/>
      <c r="PPI1" s="343"/>
      <c r="PPJ1" s="343"/>
      <c r="PPK1" s="343"/>
      <c r="PPL1" s="343"/>
      <c r="PPM1" s="343"/>
      <c r="PPN1" s="343"/>
      <c r="PPO1" s="343"/>
      <c r="PPP1" s="343"/>
      <c r="PPQ1" s="342"/>
      <c r="PPR1" s="343"/>
      <c r="PPS1" s="343"/>
      <c r="PPT1" s="343"/>
      <c r="PPU1" s="343"/>
      <c r="PPV1" s="343"/>
      <c r="PPW1" s="343"/>
      <c r="PPX1" s="343"/>
      <c r="PPY1" s="343"/>
      <c r="PPZ1" s="343"/>
      <c r="PQA1" s="343"/>
      <c r="PQB1" s="343"/>
      <c r="PQC1" s="343"/>
      <c r="PQD1" s="343"/>
      <c r="PQE1" s="343"/>
      <c r="PQF1" s="343"/>
      <c r="PQG1" s="342"/>
      <c r="PQH1" s="343"/>
      <c r="PQI1" s="343"/>
      <c r="PQJ1" s="343"/>
      <c r="PQK1" s="343"/>
      <c r="PQL1" s="343"/>
      <c r="PQM1" s="343"/>
      <c r="PQN1" s="343"/>
      <c r="PQO1" s="343"/>
      <c r="PQP1" s="343"/>
      <c r="PQQ1" s="343"/>
      <c r="PQR1" s="343"/>
      <c r="PQS1" s="343"/>
      <c r="PQT1" s="343"/>
      <c r="PQU1" s="343"/>
      <c r="PQV1" s="343"/>
      <c r="PQW1" s="342"/>
      <c r="PQX1" s="343"/>
      <c r="PQY1" s="343"/>
      <c r="PQZ1" s="343"/>
      <c r="PRA1" s="343"/>
      <c r="PRB1" s="343"/>
      <c r="PRC1" s="343"/>
      <c r="PRD1" s="343"/>
      <c r="PRE1" s="343"/>
      <c r="PRF1" s="343"/>
      <c r="PRG1" s="343"/>
      <c r="PRH1" s="343"/>
      <c r="PRI1" s="343"/>
      <c r="PRJ1" s="343"/>
      <c r="PRK1" s="343"/>
      <c r="PRL1" s="343"/>
      <c r="PRM1" s="342"/>
      <c r="PRN1" s="343"/>
      <c r="PRO1" s="343"/>
      <c r="PRP1" s="343"/>
      <c r="PRQ1" s="343"/>
      <c r="PRR1" s="343"/>
      <c r="PRS1" s="343"/>
      <c r="PRT1" s="343"/>
      <c r="PRU1" s="343"/>
      <c r="PRV1" s="343"/>
      <c r="PRW1" s="343"/>
      <c r="PRX1" s="343"/>
      <c r="PRY1" s="343"/>
      <c r="PRZ1" s="343"/>
      <c r="PSA1" s="343"/>
      <c r="PSB1" s="343"/>
      <c r="PSC1" s="342"/>
      <c r="PSD1" s="343"/>
      <c r="PSE1" s="343"/>
      <c r="PSF1" s="343"/>
      <c r="PSG1" s="343"/>
      <c r="PSH1" s="343"/>
      <c r="PSI1" s="343"/>
      <c r="PSJ1" s="343"/>
      <c r="PSK1" s="343"/>
      <c r="PSL1" s="343"/>
      <c r="PSM1" s="343"/>
      <c r="PSN1" s="343"/>
      <c r="PSO1" s="343"/>
      <c r="PSP1" s="343"/>
      <c r="PSQ1" s="343"/>
      <c r="PSR1" s="343"/>
      <c r="PSS1" s="342"/>
      <c r="PST1" s="343"/>
      <c r="PSU1" s="343"/>
      <c r="PSV1" s="343"/>
      <c r="PSW1" s="343"/>
      <c r="PSX1" s="343"/>
      <c r="PSY1" s="343"/>
      <c r="PSZ1" s="343"/>
      <c r="PTA1" s="343"/>
      <c r="PTB1" s="343"/>
      <c r="PTC1" s="343"/>
      <c r="PTD1" s="343"/>
      <c r="PTE1" s="343"/>
      <c r="PTF1" s="343"/>
      <c r="PTG1" s="343"/>
      <c r="PTH1" s="343"/>
      <c r="PTI1" s="342"/>
      <c r="PTJ1" s="343"/>
      <c r="PTK1" s="343"/>
      <c r="PTL1" s="343"/>
      <c r="PTM1" s="343"/>
      <c r="PTN1" s="343"/>
      <c r="PTO1" s="343"/>
      <c r="PTP1" s="343"/>
      <c r="PTQ1" s="343"/>
      <c r="PTR1" s="343"/>
      <c r="PTS1" s="343"/>
      <c r="PTT1" s="343"/>
      <c r="PTU1" s="343"/>
      <c r="PTV1" s="343"/>
      <c r="PTW1" s="343"/>
      <c r="PTX1" s="343"/>
      <c r="PTY1" s="342"/>
      <c r="PTZ1" s="343"/>
      <c r="PUA1" s="343"/>
      <c r="PUB1" s="343"/>
      <c r="PUC1" s="343"/>
      <c r="PUD1" s="343"/>
      <c r="PUE1" s="343"/>
      <c r="PUF1" s="343"/>
      <c r="PUG1" s="343"/>
      <c r="PUH1" s="343"/>
      <c r="PUI1" s="343"/>
      <c r="PUJ1" s="343"/>
      <c r="PUK1" s="343"/>
      <c r="PUL1" s="343"/>
      <c r="PUM1" s="343"/>
      <c r="PUN1" s="343"/>
      <c r="PUO1" s="342"/>
      <c r="PUP1" s="343"/>
      <c r="PUQ1" s="343"/>
      <c r="PUR1" s="343"/>
      <c r="PUS1" s="343"/>
      <c r="PUT1" s="343"/>
      <c r="PUU1" s="343"/>
      <c r="PUV1" s="343"/>
      <c r="PUW1" s="343"/>
      <c r="PUX1" s="343"/>
      <c r="PUY1" s="343"/>
      <c r="PUZ1" s="343"/>
      <c r="PVA1" s="343"/>
      <c r="PVB1" s="343"/>
      <c r="PVC1" s="343"/>
      <c r="PVD1" s="343"/>
      <c r="PVE1" s="342"/>
      <c r="PVF1" s="343"/>
      <c r="PVG1" s="343"/>
      <c r="PVH1" s="343"/>
      <c r="PVI1" s="343"/>
      <c r="PVJ1" s="343"/>
      <c r="PVK1" s="343"/>
      <c r="PVL1" s="343"/>
      <c r="PVM1" s="343"/>
      <c r="PVN1" s="343"/>
      <c r="PVO1" s="343"/>
      <c r="PVP1" s="343"/>
      <c r="PVQ1" s="343"/>
      <c r="PVR1" s="343"/>
      <c r="PVS1" s="343"/>
      <c r="PVT1" s="343"/>
      <c r="PVU1" s="342"/>
      <c r="PVV1" s="343"/>
      <c r="PVW1" s="343"/>
      <c r="PVX1" s="343"/>
      <c r="PVY1" s="343"/>
      <c r="PVZ1" s="343"/>
      <c r="PWA1" s="343"/>
      <c r="PWB1" s="343"/>
      <c r="PWC1" s="343"/>
      <c r="PWD1" s="343"/>
      <c r="PWE1" s="343"/>
      <c r="PWF1" s="343"/>
      <c r="PWG1" s="343"/>
      <c r="PWH1" s="343"/>
      <c r="PWI1" s="343"/>
      <c r="PWJ1" s="343"/>
      <c r="PWK1" s="342"/>
      <c r="PWL1" s="343"/>
      <c r="PWM1" s="343"/>
      <c r="PWN1" s="343"/>
      <c r="PWO1" s="343"/>
      <c r="PWP1" s="343"/>
      <c r="PWQ1" s="343"/>
      <c r="PWR1" s="343"/>
      <c r="PWS1" s="343"/>
      <c r="PWT1" s="343"/>
      <c r="PWU1" s="343"/>
      <c r="PWV1" s="343"/>
      <c r="PWW1" s="343"/>
      <c r="PWX1" s="343"/>
      <c r="PWY1" s="343"/>
      <c r="PWZ1" s="343"/>
      <c r="PXA1" s="342"/>
      <c r="PXB1" s="343"/>
      <c r="PXC1" s="343"/>
      <c r="PXD1" s="343"/>
      <c r="PXE1" s="343"/>
      <c r="PXF1" s="343"/>
      <c r="PXG1" s="343"/>
      <c r="PXH1" s="343"/>
      <c r="PXI1" s="343"/>
      <c r="PXJ1" s="343"/>
      <c r="PXK1" s="343"/>
      <c r="PXL1" s="343"/>
      <c r="PXM1" s="343"/>
      <c r="PXN1" s="343"/>
      <c r="PXO1" s="343"/>
      <c r="PXP1" s="343"/>
      <c r="PXQ1" s="342"/>
      <c r="PXR1" s="343"/>
      <c r="PXS1" s="343"/>
      <c r="PXT1" s="343"/>
      <c r="PXU1" s="343"/>
      <c r="PXV1" s="343"/>
      <c r="PXW1" s="343"/>
      <c r="PXX1" s="343"/>
      <c r="PXY1" s="343"/>
      <c r="PXZ1" s="343"/>
      <c r="PYA1" s="343"/>
      <c r="PYB1" s="343"/>
      <c r="PYC1" s="343"/>
      <c r="PYD1" s="343"/>
      <c r="PYE1" s="343"/>
      <c r="PYF1" s="343"/>
      <c r="PYG1" s="342"/>
      <c r="PYH1" s="343"/>
      <c r="PYI1" s="343"/>
      <c r="PYJ1" s="343"/>
      <c r="PYK1" s="343"/>
      <c r="PYL1" s="343"/>
      <c r="PYM1" s="343"/>
      <c r="PYN1" s="343"/>
      <c r="PYO1" s="343"/>
      <c r="PYP1" s="343"/>
      <c r="PYQ1" s="343"/>
      <c r="PYR1" s="343"/>
      <c r="PYS1" s="343"/>
      <c r="PYT1" s="343"/>
      <c r="PYU1" s="343"/>
      <c r="PYV1" s="343"/>
      <c r="PYW1" s="342"/>
      <c r="PYX1" s="343"/>
      <c r="PYY1" s="343"/>
      <c r="PYZ1" s="343"/>
      <c r="PZA1" s="343"/>
      <c r="PZB1" s="343"/>
      <c r="PZC1" s="343"/>
      <c r="PZD1" s="343"/>
      <c r="PZE1" s="343"/>
      <c r="PZF1" s="343"/>
      <c r="PZG1" s="343"/>
      <c r="PZH1" s="343"/>
      <c r="PZI1" s="343"/>
      <c r="PZJ1" s="343"/>
      <c r="PZK1" s="343"/>
      <c r="PZL1" s="343"/>
      <c r="PZM1" s="342"/>
      <c r="PZN1" s="343"/>
      <c r="PZO1" s="343"/>
      <c r="PZP1" s="343"/>
      <c r="PZQ1" s="343"/>
      <c r="PZR1" s="343"/>
      <c r="PZS1" s="343"/>
      <c r="PZT1" s="343"/>
      <c r="PZU1" s="343"/>
      <c r="PZV1" s="343"/>
      <c r="PZW1" s="343"/>
      <c r="PZX1" s="343"/>
      <c r="PZY1" s="343"/>
      <c r="PZZ1" s="343"/>
      <c r="QAA1" s="343"/>
      <c r="QAB1" s="343"/>
      <c r="QAC1" s="342"/>
      <c r="QAD1" s="343"/>
      <c r="QAE1" s="343"/>
      <c r="QAF1" s="343"/>
      <c r="QAG1" s="343"/>
      <c r="QAH1" s="343"/>
      <c r="QAI1" s="343"/>
      <c r="QAJ1" s="343"/>
      <c r="QAK1" s="343"/>
      <c r="QAL1" s="343"/>
      <c r="QAM1" s="343"/>
      <c r="QAN1" s="343"/>
      <c r="QAO1" s="343"/>
      <c r="QAP1" s="343"/>
      <c r="QAQ1" s="343"/>
      <c r="QAR1" s="343"/>
      <c r="QAS1" s="342"/>
      <c r="QAT1" s="343"/>
      <c r="QAU1" s="343"/>
      <c r="QAV1" s="343"/>
      <c r="QAW1" s="343"/>
      <c r="QAX1" s="343"/>
      <c r="QAY1" s="343"/>
      <c r="QAZ1" s="343"/>
      <c r="QBA1" s="343"/>
      <c r="QBB1" s="343"/>
      <c r="QBC1" s="343"/>
      <c r="QBD1" s="343"/>
      <c r="QBE1" s="343"/>
      <c r="QBF1" s="343"/>
      <c r="QBG1" s="343"/>
      <c r="QBH1" s="343"/>
      <c r="QBI1" s="342"/>
      <c r="QBJ1" s="343"/>
      <c r="QBK1" s="343"/>
      <c r="QBL1" s="343"/>
      <c r="QBM1" s="343"/>
      <c r="QBN1" s="343"/>
      <c r="QBO1" s="343"/>
      <c r="QBP1" s="343"/>
      <c r="QBQ1" s="343"/>
      <c r="QBR1" s="343"/>
      <c r="QBS1" s="343"/>
      <c r="QBT1" s="343"/>
      <c r="QBU1" s="343"/>
      <c r="QBV1" s="343"/>
      <c r="QBW1" s="343"/>
      <c r="QBX1" s="343"/>
      <c r="QBY1" s="342"/>
      <c r="QBZ1" s="343"/>
      <c r="QCA1" s="343"/>
      <c r="QCB1" s="343"/>
      <c r="QCC1" s="343"/>
      <c r="QCD1" s="343"/>
      <c r="QCE1" s="343"/>
      <c r="QCF1" s="343"/>
      <c r="QCG1" s="343"/>
      <c r="QCH1" s="343"/>
      <c r="QCI1" s="343"/>
      <c r="QCJ1" s="343"/>
      <c r="QCK1" s="343"/>
      <c r="QCL1" s="343"/>
      <c r="QCM1" s="343"/>
      <c r="QCN1" s="343"/>
      <c r="QCO1" s="342"/>
      <c r="QCP1" s="343"/>
      <c r="QCQ1" s="343"/>
      <c r="QCR1" s="343"/>
      <c r="QCS1" s="343"/>
      <c r="QCT1" s="343"/>
      <c r="QCU1" s="343"/>
      <c r="QCV1" s="343"/>
      <c r="QCW1" s="343"/>
      <c r="QCX1" s="343"/>
      <c r="QCY1" s="343"/>
      <c r="QCZ1" s="343"/>
      <c r="QDA1" s="343"/>
      <c r="QDB1" s="343"/>
      <c r="QDC1" s="343"/>
      <c r="QDD1" s="343"/>
      <c r="QDE1" s="342"/>
      <c r="QDF1" s="343"/>
      <c r="QDG1" s="343"/>
      <c r="QDH1" s="343"/>
      <c r="QDI1" s="343"/>
      <c r="QDJ1" s="343"/>
      <c r="QDK1" s="343"/>
      <c r="QDL1" s="343"/>
      <c r="QDM1" s="343"/>
      <c r="QDN1" s="343"/>
      <c r="QDO1" s="343"/>
      <c r="QDP1" s="343"/>
      <c r="QDQ1" s="343"/>
      <c r="QDR1" s="343"/>
      <c r="QDS1" s="343"/>
      <c r="QDT1" s="343"/>
      <c r="QDU1" s="342"/>
      <c r="QDV1" s="343"/>
      <c r="QDW1" s="343"/>
      <c r="QDX1" s="343"/>
      <c r="QDY1" s="343"/>
      <c r="QDZ1" s="343"/>
      <c r="QEA1" s="343"/>
      <c r="QEB1" s="343"/>
      <c r="QEC1" s="343"/>
      <c r="QED1" s="343"/>
      <c r="QEE1" s="343"/>
      <c r="QEF1" s="343"/>
      <c r="QEG1" s="343"/>
      <c r="QEH1" s="343"/>
      <c r="QEI1" s="343"/>
      <c r="QEJ1" s="343"/>
      <c r="QEK1" s="342"/>
      <c r="QEL1" s="343"/>
      <c r="QEM1" s="343"/>
      <c r="QEN1" s="343"/>
      <c r="QEO1" s="343"/>
      <c r="QEP1" s="343"/>
      <c r="QEQ1" s="343"/>
      <c r="QER1" s="343"/>
      <c r="QES1" s="343"/>
      <c r="QET1" s="343"/>
      <c r="QEU1" s="343"/>
      <c r="QEV1" s="343"/>
      <c r="QEW1" s="343"/>
      <c r="QEX1" s="343"/>
      <c r="QEY1" s="343"/>
      <c r="QEZ1" s="343"/>
      <c r="QFA1" s="342"/>
      <c r="QFB1" s="343"/>
      <c r="QFC1" s="343"/>
      <c r="QFD1" s="343"/>
      <c r="QFE1" s="343"/>
      <c r="QFF1" s="343"/>
      <c r="QFG1" s="343"/>
      <c r="QFH1" s="343"/>
      <c r="QFI1" s="343"/>
      <c r="QFJ1" s="343"/>
      <c r="QFK1" s="343"/>
      <c r="QFL1" s="343"/>
      <c r="QFM1" s="343"/>
      <c r="QFN1" s="343"/>
      <c r="QFO1" s="343"/>
      <c r="QFP1" s="343"/>
      <c r="QFQ1" s="342"/>
      <c r="QFR1" s="343"/>
      <c r="QFS1" s="343"/>
      <c r="QFT1" s="343"/>
      <c r="QFU1" s="343"/>
      <c r="QFV1" s="343"/>
      <c r="QFW1" s="343"/>
      <c r="QFX1" s="343"/>
      <c r="QFY1" s="343"/>
      <c r="QFZ1" s="343"/>
      <c r="QGA1" s="343"/>
      <c r="QGB1" s="343"/>
      <c r="QGC1" s="343"/>
      <c r="QGD1" s="343"/>
      <c r="QGE1" s="343"/>
      <c r="QGF1" s="343"/>
      <c r="QGG1" s="342"/>
      <c r="QGH1" s="343"/>
      <c r="QGI1" s="343"/>
      <c r="QGJ1" s="343"/>
      <c r="QGK1" s="343"/>
      <c r="QGL1" s="343"/>
      <c r="QGM1" s="343"/>
      <c r="QGN1" s="343"/>
      <c r="QGO1" s="343"/>
      <c r="QGP1" s="343"/>
      <c r="QGQ1" s="343"/>
      <c r="QGR1" s="343"/>
      <c r="QGS1" s="343"/>
      <c r="QGT1" s="343"/>
      <c r="QGU1" s="343"/>
      <c r="QGV1" s="343"/>
      <c r="QGW1" s="342"/>
      <c r="QGX1" s="343"/>
      <c r="QGY1" s="343"/>
      <c r="QGZ1" s="343"/>
      <c r="QHA1" s="343"/>
      <c r="QHB1" s="343"/>
      <c r="QHC1" s="343"/>
      <c r="QHD1" s="343"/>
      <c r="QHE1" s="343"/>
      <c r="QHF1" s="343"/>
      <c r="QHG1" s="343"/>
      <c r="QHH1" s="343"/>
      <c r="QHI1" s="343"/>
      <c r="QHJ1" s="343"/>
      <c r="QHK1" s="343"/>
      <c r="QHL1" s="343"/>
      <c r="QHM1" s="342"/>
      <c r="QHN1" s="343"/>
      <c r="QHO1" s="343"/>
      <c r="QHP1" s="343"/>
      <c r="QHQ1" s="343"/>
      <c r="QHR1" s="343"/>
      <c r="QHS1" s="343"/>
      <c r="QHT1" s="343"/>
      <c r="QHU1" s="343"/>
      <c r="QHV1" s="343"/>
      <c r="QHW1" s="343"/>
      <c r="QHX1" s="343"/>
      <c r="QHY1" s="343"/>
      <c r="QHZ1" s="343"/>
      <c r="QIA1" s="343"/>
      <c r="QIB1" s="343"/>
      <c r="QIC1" s="342"/>
      <c r="QID1" s="343"/>
      <c r="QIE1" s="343"/>
      <c r="QIF1" s="343"/>
      <c r="QIG1" s="343"/>
      <c r="QIH1" s="343"/>
      <c r="QII1" s="343"/>
      <c r="QIJ1" s="343"/>
      <c r="QIK1" s="343"/>
      <c r="QIL1" s="343"/>
      <c r="QIM1" s="343"/>
      <c r="QIN1" s="343"/>
      <c r="QIO1" s="343"/>
      <c r="QIP1" s="343"/>
      <c r="QIQ1" s="343"/>
      <c r="QIR1" s="343"/>
      <c r="QIS1" s="342"/>
      <c r="QIT1" s="343"/>
      <c r="QIU1" s="343"/>
      <c r="QIV1" s="343"/>
      <c r="QIW1" s="343"/>
      <c r="QIX1" s="343"/>
      <c r="QIY1" s="343"/>
      <c r="QIZ1" s="343"/>
      <c r="QJA1" s="343"/>
      <c r="QJB1" s="343"/>
      <c r="QJC1" s="343"/>
      <c r="QJD1" s="343"/>
      <c r="QJE1" s="343"/>
      <c r="QJF1" s="343"/>
      <c r="QJG1" s="343"/>
      <c r="QJH1" s="343"/>
      <c r="QJI1" s="342"/>
      <c r="QJJ1" s="343"/>
      <c r="QJK1" s="343"/>
      <c r="QJL1" s="343"/>
      <c r="QJM1" s="343"/>
      <c r="QJN1" s="343"/>
      <c r="QJO1" s="343"/>
      <c r="QJP1" s="343"/>
      <c r="QJQ1" s="343"/>
      <c r="QJR1" s="343"/>
      <c r="QJS1" s="343"/>
      <c r="QJT1" s="343"/>
      <c r="QJU1" s="343"/>
      <c r="QJV1" s="343"/>
      <c r="QJW1" s="343"/>
      <c r="QJX1" s="343"/>
      <c r="QJY1" s="342"/>
      <c r="QJZ1" s="343"/>
      <c r="QKA1" s="343"/>
      <c r="QKB1" s="343"/>
      <c r="QKC1" s="343"/>
      <c r="QKD1" s="343"/>
      <c r="QKE1" s="343"/>
      <c r="QKF1" s="343"/>
      <c r="QKG1" s="343"/>
      <c r="QKH1" s="343"/>
      <c r="QKI1" s="343"/>
      <c r="QKJ1" s="343"/>
      <c r="QKK1" s="343"/>
      <c r="QKL1" s="343"/>
      <c r="QKM1" s="343"/>
      <c r="QKN1" s="343"/>
      <c r="QKO1" s="342"/>
      <c r="QKP1" s="343"/>
      <c r="QKQ1" s="343"/>
      <c r="QKR1" s="343"/>
      <c r="QKS1" s="343"/>
      <c r="QKT1" s="343"/>
      <c r="QKU1" s="343"/>
      <c r="QKV1" s="343"/>
      <c r="QKW1" s="343"/>
      <c r="QKX1" s="343"/>
      <c r="QKY1" s="343"/>
      <c r="QKZ1" s="343"/>
      <c r="QLA1" s="343"/>
      <c r="QLB1" s="343"/>
      <c r="QLC1" s="343"/>
      <c r="QLD1" s="343"/>
      <c r="QLE1" s="342"/>
      <c r="QLF1" s="343"/>
      <c r="QLG1" s="343"/>
      <c r="QLH1" s="343"/>
      <c r="QLI1" s="343"/>
      <c r="QLJ1" s="343"/>
      <c r="QLK1" s="343"/>
      <c r="QLL1" s="343"/>
      <c r="QLM1" s="343"/>
      <c r="QLN1" s="343"/>
      <c r="QLO1" s="343"/>
      <c r="QLP1" s="343"/>
      <c r="QLQ1" s="343"/>
      <c r="QLR1" s="343"/>
      <c r="QLS1" s="343"/>
      <c r="QLT1" s="343"/>
      <c r="QLU1" s="342"/>
      <c r="QLV1" s="343"/>
      <c r="QLW1" s="343"/>
      <c r="QLX1" s="343"/>
      <c r="QLY1" s="343"/>
      <c r="QLZ1" s="343"/>
      <c r="QMA1" s="343"/>
      <c r="QMB1" s="343"/>
      <c r="QMC1" s="343"/>
      <c r="QMD1" s="343"/>
      <c r="QME1" s="343"/>
      <c r="QMF1" s="343"/>
      <c r="QMG1" s="343"/>
      <c r="QMH1" s="343"/>
      <c r="QMI1" s="343"/>
      <c r="QMJ1" s="343"/>
      <c r="QMK1" s="342"/>
      <c r="QML1" s="343"/>
      <c r="QMM1" s="343"/>
      <c r="QMN1" s="343"/>
      <c r="QMO1" s="343"/>
      <c r="QMP1" s="343"/>
      <c r="QMQ1" s="343"/>
      <c r="QMR1" s="343"/>
      <c r="QMS1" s="343"/>
      <c r="QMT1" s="343"/>
      <c r="QMU1" s="343"/>
      <c r="QMV1" s="343"/>
      <c r="QMW1" s="343"/>
      <c r="QMX1" s="343"/>
      <c r="QMY1" s="343"/>
      <c r="QMZ1" s="343"/>
      <c r="QNA1" s="342"/>
      <c r="QNB1" s="343"/>
      <c r="QNC1" s="343"/>
      <c r="QND1" s="343"/>
      <c r="QNE1" s="343"/>
      <c r="QNF1" s="343"/>
      <c r="QNG1" s="343"/>
      <c r="QNH1" s="343"/>
      <c r="QNI1" s="343"/>
      <c r="QNJ1" s="343"/>
      <c r="QNK1" s="343"/>
      <c r="QNL1" s="343"/>
      <c r="QNM1" s="343"/>
      <c r="QNN1" s="343"/>
      <c r="QNO1" s="343"/>
      <c r="QNP1" s="343"/>
      <c r="QNQ1" s="342"/>
      <c r="QNR1" s="343"/>
      <c r="QNS1" s="343"/>
      <c r="QNT1" s="343"/>
      <c r="QNU1" s="343"/>
      <c r="QNV1" s="343"/>
      <c r="QNW1" s="343"/>
      <c r="QNX1" s="343"/>
      <c r="QNY1" s="343"/>
      <c r="QNZ1" s="343"/>
      <c r="QOA1" s="343"/>
      <c r="QOB1" s="343"/>
      <c r="QOC1" s="343"/>
      <c r="QOD1" s="343"/>
      <c r="QOE1" s="343"/>
      <c r="QOF1" s="343"/>
      <c r="QOG1" s="342"/>
      <c r="QOH1" s="343"/>
      <c r="QOI1" s="343"/>
      <c r="QOJ1" s="343"/>
      <c r="QOK1" s="343"/>
      <c r="QOL1" s="343"/>
      <c r="QOM1" s="343"/>
      <c r="QON1" s="343"/>
      <c r="QOO1" s="343"/>
      <c r="QOP1" s="343"/>
      <c r="QOQ1" s="343"/>
      <c r="QOR1" s="343"/>
      <c r="QOS1" s="343"/>
      <c r="QOT1" s="343"/>
      <c r="QOU1" s="343"/>
      <c r="QOV1" s="343"/>
      <c r="QOW1" s="342"/>
      <c r="QOX1" s="343"/>
      <c r="QOY1" s="343"/>
      <c r="QOZ1" s="343"/>
      <c r="QPA1" s="343"/>
      <c r="QPB1" s="343"/>
      <c r="QPC1" s="343"/>
      <c r="QPD1" s="343"/>
      <c r="QPE1" s="343"/>
      <c r="QPF1" s="343"/>
      <c r="QPG1" s="343"/>
      <c r="QPH1" s="343"/>
      <c r="QPI1" s="343"/>
      <c r="QPJ1" s="343"/>
      <c r="QPK1" s="343"/>
      <c r="QPL1" s="343"/>
      <c r="QPM1" s="342"/>
      <c r="QPN1" s="343"/>
      <c r="QPO1" s="343"/>
      <c r="QPP1" s="343"/>
      <c r="QPQ1" s="343"/>
      <c r="QPR1" s="343"/>
      <c r="QPS1" s="343"/>
      <c r="QPT1" s="343"/>
      <c r="QPU1" s="343"/>
      <c r="QPV1" s="343"/>
      <c r="QPW1" s="343"/>
      <c r="QPX1" s="343"/>
      <c r="QPY1" s="343"/>
      <c r="QPZ1" s="343"/>
      <c r="QQA1" s="343"/>
      <c r="QQB1" s="343"/>
      <c r="QQC1" s="342"/>
      <c r="QQD1" s="343"/>
      <c r="QQE1" s="343"/>
      <c r="QQF1" s="343"/>
      <c r="QQG1" s="343"/>
      <c r="QQH1" s="343"/>
      <c r="QQI1" s="343"/>
      <c r="QQJ1" s="343"/>
      <c r="QQK1" s="343"/>
      <c r="QQL1" s="343"/>
      <c r="QQM1" s="343"/>
      <c r="QQN1" s="343"/>
      <c r="QQO1" s="343"/>
      <c r="QQP1" s="343"/>
      <c r="QQQ1" s="343"/>
      <c r="QQR1" s="343"/>
      <c r="QQS1" s="342"/>
      <c r="QQT1" s="343"/>
      <c r="QQU1" s="343"/>
      <c r="QQV1" s="343"/>
      <c r="QQW1" s="343"/>
      <c r="QQX1" s="343"/>
      <c r="QQY1" s="343"/>
      <c r="QQZ1" s="343"/>
      <c r="QRA1" s="343"/>
      <c r="QRB1" s="343"/>
      <c r="QRC1" s="343"/>
      <c r="QRD1" s="343"/>
      <c r="QRE1" s="343"/>
      <c r="QRF1" s="343"/>
      <c r="QRG1" s="343"/>
      <c r="QRH1" s="343"/>
      <c r="QRI1" s="342"/>
      <c r="QRJ1" s="343"/>
      <c r="QRK1" s="343"/>
      <c r="QRL1" s="343"/>
      <c r="QRM1" s="343"/>
      <c r="QRN1" s="343"/>
      <c r="QRO1" s="343"/>
      <c r="QRP1" s="343"/>
      <c r="QRQ1" s="343"/>
      <c r="QRR1" s="343"/>
      <c r="QRS1" s="343"/>
      <c r="QRT1" s="343"/>
      <c r="QRU1" s="343"/>
      <c r="QRV1" s="343"/>
      <c r="QRW1" s="343"/>
      <c r="QRX1" s="343"/>
      <c r="QRY1" s="342"/>
      <c r="QRZ1" s="343"/>
      <c r="QSA1" s="343"/>
      <c r="QSB1" s="343"/>
      <c r="QSC1" s="343"/>
      <c r="QSD1" s="343"/>
      <c r="QSE1" s="343"/>
      <c r="QSF1" s="343"/>
      <c r="QSG1" s="343"/>
      <c r="QSH1" s="343"/>
      <c r="QSI1" s="343"/>
      <c r="QSJ1" s="343"/>
      <c r="QSK1" s="343"/>
      <c r="QSL1" s="343"/>
      <c r="QSM1" s="343"/>
      <c r="QSN1" s="343"/>
      <c r="QSO1" s="342"/>
      <c r="QSP1" s="343"/>
      <c r="QSQ1" s="343"/>
      <c r="QSR1" s="343"/>
      <c r="QSS1" s="343"/>
      <c r="QST1" s="343"/>
      <c r="QSU1" s="343"/>
      <c r="QSV1" s="343"/>
      <c r="QSW1" s="343"/>
      <c r="QSX1" s="343"/>
      <c r="QSY1" s="343"/>
      <c r="QSZ1" s="343"/>
      <c r="QTA1" s="343"/>
      <c r="QTB1" s="343"/>
      <c r="QTC1" s="343"/>
      <c r="QTD1" s="343"/>
      <c r="QTE1" s="342"/>
      <c r="QTF1" s="343"/>
      <c r="QTG1" s="343"/>
      <c r="QTH1" s="343"/>
      <c r="QTI1" s="343"/>
      <c r="QTJ1" s="343"/>
      <c r="QTK1" s="343"/>
      <c r="QTL1" s="343"/>
      <c r="QTM1" s="343"/>
      <c r="QTN1" s="343"/>
      <c r="QTO1" s="343"/>
      <c r="QTP1" s="343"/>
      <c r="QTQ1" s="343"/>
      <c r="QTR1" s="343"/>
      <c r="QTS1" s="343"/>
      <c r="QTT1" s="343"/>
      <c r="QTU1" s="342"/>
      <c r="QTV1" s="343"/>
      <c r="QTW1" s="343"/>
      <c r="QTX1" s="343"/>
      <c r="QTY1" s="343"/>
      <c r="QTZ1" s="343"/>
      <c r="QUA1" s="343"/>
      <c r="QUB1" s="343"/>
      <c r="QUC1" s="343"/>
      <c r="QUD1" s="343"/>
      <c r="QUE1" s="343"/>
      <c r="QUF1" s="343"/>
      <c r="QUG1" s="343"/>
      <c r="QUH1" s="343"/>
      <c r="QUI1" s="343"/>
      <c r="QUJ1" s="343"/>
      <c r="QUK1" s="342"/>
      <c r="QUL1" s="343"/>
      <c r="QUM1" s="343"/>
      <c r="QUN1" s="343"/>
      <c r="QUO1" s="343"/>
      <c r="QUP1" s="343"/>
      <c r="QUQ1" s="343"/>
      <c r="QUR1" s="343"/>
      <c r="QUS1" s="343"/>
      <c r="QUT1" s="343"/>
      <c r="QUU1" s="343"/>
      <c r="QUV1" s="343"/>
      <c r="QUW1" s="343"/>
      <c r="QUX1" s="343"/>
      <c r="QUY1" s="343"/>
      <c r="QUZ1" s="343"/>
      <c r="QVA1" s="342"/>
      <c r="QVB1" s="343"/>
      <c r="QVC1" s="343"/>
      <c r="QVD1" s="343"/>
      <c r="QVE1" s="343"/>
      <c r="QVF1" s="343"/>
      <c r="QVG1" s="343"/>
      <c r="QVH1" s="343"/>
      <c r="QVI1" s="343"/>
      <c r="QVJ1" s="343"/>
      <c r="QVK1" s="343"/>
      <c r="QVL1" s="343"/>
      <c r="QVM1" s="343"/>
      <c r="QVN1" s="343"/>
      <c r="QVO1" s="343"/>
      <c r="QVP1" s="343"/>
      <c r="QVQ1" s="342"/>
      <c r="QVR1" s="343"/>
      <c r="QVS1" s="343"/>
      <c r="QVT1" s="343"/>
      <c r="QVU1" s="343"/>
      <c r="QVV1" s="343"/>
      <c r="QVW1" s="343"/>
      <c r="QVX1" s="343"/>
      <c r="QVY1" s="343"/>
      <c r="QVZ1" s="343"/>
      <c r="QWA1" s="343"/>
      <c r="QWB1" s="343"/>
      <c r="QWC1" s="343"/>
      <c r="QWD1" s="343"/>
      <c r="QWE1" s="343"/>
      <c r="QWF1" s="343"/>
      <c r="QWG1" s="342"/>
      <c r="QWH1" s="343"/>
      <c r="QWI1" s="343"/>
      <c r="QWJ1" s="343"/>
      <c r="QWK1" s="343"/>
      <c r="QWL1" s="343"/>
      <c r="QWM1" s="343"/>
      <c r="QWN1" s="343"/>
      <c r="QWO1" s="343"/>
      <c r="QWP1" s="343"/>
      <c r="QWQ1" s="343"/>
      <c r="QWR1" s="343"/>
      <c r="QWS1" s="343"/>
      <c r="QWT1" s="343"/>
      <c r="QWU1" s="343"/>
      <c r="QWV1" s="343"/>
      <c r="QWW1" s="342"/>
      <c r="QWX1" s="343"/>
      <c r="QWY1" s="343"/>
      <c r="QWZ1" s="343"/>
      <c r="QXA1" s="343"/>
      <c r="QXB1" s="343"/>
      <c r="QXC1" s="343"/>
      <c r="QXD1" s="343"/>
      <c r="QXE1" s="343"/>
      <c r="QXF1" s="343"/>
      <c r="QXG1" s="343"/>
      <c r="QXH1" s="343"/>
      <c r="QXI1" s="343"/>
      <c r="QXJ1" s="343"/>
      <c r="QXK1" s="343"/>
      <c r="QXL1" s="343"/>
      <c r="QXM1" s="342"/>
      <c r="QXN1" s="343"/>
      <c r="QXO1" s="343"/>
      <c r="QXP1" s="343"/>
      <c r="QXQ1" s="343"/>
      <c r="QXR1" s="343"/>
      <c r="QXS1" s="343"/>
      <c r="QXT1" s="343"/>
      <c r="QXU1" s="343"/>
      <c r="QXV1" s="343"/>
      <c r="QXW1" s="343"/>
      <c r="QXX1" s="343"/>
      <c r="QXY1" s="343"/>
      <c r="QXZ1" s="343"/>
      <c r="QYA1" s="343"/>
      <c r="QYB1" s="343"/>
      <c r="QYC1" s="342"/>
      <c r="QYD1" s="343"/>
      <c r="QYE1" s="343"/>
      <c r="QYF1" s="343"/>
      <c r="QYG1" s="343"/>
      <c r="QYH1" s="343"/>
      <c r="QYI1" s="343"/>
      <c r="QYJ1" s="343"/>
      <c r="QYK1" s="343"/>
      <c r="QYL1" s="343"/>
      <c r="QYM1" s="343"/>
      <c r="QYN1" s="343"/>
      <c r="QYO1" s="343"/>
      <c r="QYP1" s="343"/>
      <c r="QYQ1" s="343"/>
      <c r="QYR1" s="343"/>
      <c r="QYS1" s="342"/>
      <c r="QYT1" s="343"/>
      <c r="QYU1" s="343"/>
      <c r="QYV1" s="343"/>
      <c r="QYW1" s="343"/>
      <c r="QYX1" s="343"/>
      <c r="QYY1" s="343"/>
      <c r="QYZ1" s="343"/>
      <c r="QZA1" s="343"/>
      <c r="QZB1" s="343"/>
      <c r="QZC1" s="343"/>
      <c r="QZD1" s="343"/>
      <c r="QZE1" s="343"/>
      <c r="QZF1" s="343"/>
      <c r="QZG1" s="343"/>
      <c r="QZH1" s="343"/>
      <c r="QZI1" s="342"/>
      <c r="QZJ1" s="343"/>
      <c r="QZK1" s="343"/>
      <c r="QZL1" s="343"/>
      <c r="QZM1" s="343"/>
      <c r="QZN1" s="343"/>
      <c r="QZO1" s="343"/>
      <c r="QZP1" s="343"/>
      <c r="QZQ1" s="343"/>
      <c r="QZR1" s="343"/>
      <c r="QZS1" s="343"/>
      <c r="QZT1" s="343"/>
      <c r="QZU1" s="343"/>
      <c r="QZV1" s="343"/>
      <c r="QZW1" s="343"/>
      <c r="QZX1" s="343"/>
      <c r="QZY1" s="342"/>
      <c r="QZZ1" s="343"/>
      <c r="RAA1" s="343"/>
      <c r="RAB1" s="343"/>
      <c r="RAC1" s="343"/>
      <c r="RAD1" s="343"/>
      <c r="RAE1" s="343"/>
      <c r="RAF1" s="343"/>
      <c r="RAG1" s="343"/>
      <c r="RAH1" s="343"/>
      <c r="RAI1" s="343"/>
      <c r="RAJ1" s="343"/>
      <c r="RAK1" s="343"/>
      <c r="RAL1" s="343"/>
      <c r="RAM1" s="343"/>
      <c r="RAN1" s="343"/>
      <c r="RAO1" s="342"/>
      <c r="RAP1" s="343"/>
      <c r="RAQ1" s="343"/>
      <c r="RAR1" s="343"/>
      <c r="RAS1" s="343"/>
      <c r="RAT1" s="343"/>
      <c r="RAU1" s="343"/>
      <c r="RAV1" s="343"/>
      <c r="RAW1" s="343"/>
      <c r="RAX1" s="343"/>
      <c r="RAY1" s="343"/>
      <c r="RAZ1" s="343"/>
      <c r="RBA1" s="343"/>
      <c r="RBB1" s="343"/>
      <c r="RBC1" s="343"/>
      <c r="RBD1" s="343"/>
      <c r="RBE1" s="342"/>
      <c r="RBF1" s="343"/>
      <c r="RBG1" s="343"/>
      <c r="RBH1" s="343"/>
      <c r="RBI1" s="343"/>
      <c r="RBJ1" s="343"/>
      <c r="RBK1" s="343"/>
      <c r="RBL1" s="343"/>
      <c r="RBM1" s="343"/>
      <c r="RBN1" s="343"/>
      <c r="RBO1" s="343"/>
      <c r="RBP1" s="343"/>
      <c r="RBQ1" s="343"/>
      <c r="RBR1" s="343"/>
      <c r="RBS1" s="343"/>
      <c r="RBT1" s="343"/>
      <c r="RBU1" s="342"/>
      <c r="RBV1" s="343"/>
      <c r="RBW1" s="343"/>
      <c r="RBX1" s="343"/>
      <c r="RBY1" s="343"/>
      <c r="RBZ1" s="343"/>
      <c r="RCA1" s="343"/>
      <c r="RCB1" s="343"/>
      <c r="RCC1" s="343"/>
      <c r="RCD1" s="343"/>
      <c r="RCE1" s="343"/>
      <c r="RCF1" s="343"/>
      <c r="RCG1" s="343"/>
      <c r="RCH1" s="343"/>
      <c r="RCI1" s="343"/>
      <c r="RCJ1" s="343"/>
      <c r="RCK1" s="342"/>
      <c r="RCL1" s="343"/>
      <c r="RCM1" s="343"/>
      <c r="RCN1" s="343"/>
      <c r="RCO1" s="343"/>
      <c r="RCP1" s="343"/>
      <c r="RCQ1" s="343"/>
      <c r="RCR1" s="343"/>
      <c r="RCS1" s="343"/>
      <c r="RCT1" s="343"/>
      <c r="RCU1" s="343"/>
      <c r="RCV1" s="343"/>
      <c r="RCW1" s="343"/>
      <c r="RCX1" s="343"/>
      <c r="RCY1" s="343"/>
      <c r="RCZ1" s="343"/>
      <c r="RDA1" s="342"/>
      <c r="RDB1" s="343"/>
      <c r="RDC1" s="343"/>
      <c r="RDD1" s="343"/>
      <c r="RDE1" s="343"/>
      <c r="RDF1" s="343"/>
      <c r="RDG1" s="343"/>
      <c r="RDH1" s="343"/>
      <c r="RDI1" s="343"/>
      <c r="RDJ1" s="343"/>
      <c r="RDK1" s="343"/>
      <c r="RDL1" s="343"/>
      <c r="RDM1" s="343"/>
      <c r="RDN1" s="343"/>
      <c r="RDO1" s="343"/>
      <c r="RDP1" s="343"/>
      <c r="RDQ1" s="342"/>
      <c r="RDR1" s="343"/>
      <c r="RDS1" s="343"/>
      <c r="RDT1" s="343"/>
      <c r="RDU1" s="343"/>
      <c r="RDV1" s="343"/>
      <c r="RDW1" s="343"/>
      <c r="RDX1" s="343"/>
      <c r="RDY1" s="343"/>
      <c r="RDZ1" s="343"/>
      <c r="REA1" s="343"/>
      <c r="REB1" s="343"/>
      <c r="REC1" s="343"/>
      <c r="RED1" s="343"/>
      <c r="REE1" s="343"/>
      <c r="REF1" s="343"/>
      <c r="REG1" s="342"/>
      <c r="REH1" s="343"/>
      <c r="REI1" s="343"/>
      <c r="REJ1" s="343"/>
      <c r="REK1" s="343"/>
      <c r="REL1" s="343"/>
      <c r="REM1" s="343"/>
      <c r="REN1" s="343"/>
      <c r="REO1" s="343"/>
      <c r="REP1" s="343"/>
      <c r="REQ1" s="343"/>
      <c r="RER1" s="343"/>
      <c r="RES1" s="343"/>
      <c r="RET1" s="343"/>
      <c r="REU1" s="343"/>
      <c r="REV1" s="343"/>
      <c r="REW1" s="342"/>
      <c r="REX1" s="343"/>
      <c r="REY1" s="343"/>
      <c r="REZ1" s="343"/>
      <c r="RFA1" s="343"/>
      <c r="RFB1" s="343"/>
      <c r="RFC1" s="343"/>
      <c r="RFD1" s="343"/>
      <c r="RFE1" s="343"/>
      <c r="RFF1" s="343"/>
      <c r="RFG1" s="343"/>
      <c r="RFH1" s="343"/>
      <c r="RFI1" s="343"/>
      <c r="RFJ1" s="343"/>
      <c r="RFK1" s="343"/>
      <c r="RFL1" s="343"/>
      <c r="RFM1" s="342"/>
      <c r="RFN1" s="343"/>
      <c r="RFO1" s="343"/>
      <c r="RFP1" s="343"/>
      <c r="RFQ1" s="343"/>
      <c r="RFR1" s="343"/>
      <c r="RFS1" s="343"/>
      <c r="RFT1" s="343"/>
      <c r="RFU1" s="343"/>
      <c r="RFV1" s="343"/>
      <c r="RFW1" s="343"/>
      <c r="RFX1" s="343"/>
      <c r="RFY1" s="343"/>
      <c r="RFZ1" s="343"/>
      <c r="RGA1" s="343"/>
      <c r="RGB1" s="343"/>
      <c r="RGC1" s="342"/>
      <c r="RGD1" s="343"/>
      <c r="RGE1" s="343"/>
      <c r="RGF1" s="343"/>
      <c r="RGG1" s="343"/>
      <c r="RGH1" s="343"/>
      <c r="RGI1" s="343"/>
      <c r="RGJ1" s="343"/>
      <c r="RGK1" s="343"/>
      <c r="RGL1" s="343"/>
      <c r="RGM1" s="343"/>
      <c r="RGN1" s="343"/>
      <c r="RGO1" s="343"/>
      <c r="RGP1" s="343"/>
      <c r="RGQ1" s="343"/>
      <c r="RGR1" s="343"/>
      <c r="RGS1" s="342"/>
      <c r="RGT1" s="343"/>
      <c r="RGU1" s="343"/>
      <c r="RGV1" s="343"/>
      <c r="RGW1" s="343"/>
      <c r="RGX1" s="343"/>
      <c r="RGY1" s="343"/>
      <c r="RGZ1" s="343"/>
      <c r="RHA1" s="343"/>
      <c r="RHB1" s="343"/>
      <c r="RHC1" s="343"/>
      <c r="RHD1" s="343"/>
      <c r="RHE1" s="343"/>
      <c r="RHF1" s="343"/>
      <c r="RHG1" s="343"/>
      <c r="RHH1" s="343"/>
      <c r="RHI1" s="342"/>
      <c r="RHJ1" s="343"/>
      <c r="RHK1" s="343"/>
      <c r="RHL1" s="343"/>
      <c r="RHM1" s="343"/>
      <c r="RHN1" s="343"/>
      <c r="RHO1" s="343"/>
      <c r="RHP1" s="343"/>
      <c r="RHQ1" s="343"/>
      <c r="RHR1" s="343"/>
      <c r="RHS1" s="343"/>
      <c r="RHT1" s="343"/>
      <c r="RHU1" s="343"/>
      <c r="RHV1" s="343"/>
      <c r="RHW1" s="343"/>
      <c r="RHX1" s="343"/>
      <c r="RHY1" s="342"/>
      <c r="RHZ1" s="343"/>
      <c r="RIA1" s="343"/>
      <c r="RIB1" s="343"/>
      <c r="RIC1" s="343"/>
      <c r="RID1" s="343"/>
      <c r="RIE1" s="343"/>
      <c r="RIF1" s="343"/>
      <c r="RIG1" s="343"/>
      <c r="RIH1" s="343"/>
      <c r="RII1" s="343"/>
      <c r="RIJ1" s="343"/>
      <c r="RIK1" s="343"/>
      <c r="RIL1" s="343"/>
      <c r="RIM1" s="343"/>
      <c r="RIN1" s="343"/>
      <c r="RIO1" s="342"/>
      <c r="RIP1" s="343"/>
      <c r="RIQ1" s="343"/>
      <c r="RIR1" s="343"/>
      <c r="RIS1" s="343"/>
      <c r="RIT1" s="343"/>
      <c r="RIU1" s="343"/>
      <c r="RIV1" s="343"/>
      <c r="RIW1" s="343"/>
      <c r="RIX1" s="343"/>
      <c r="RIY1" s="343"/>
      <c r="RIZ1" s="343"/>
      <c r="RJA1" s="343"/>
      <c r="RJB1" s="343"/>
      <c r="RJC1" s="343"/>
      <c r="RJD1" s="343"/>
      <c r="RJE1" s="342"/>
      <c r="RJF1" s="343"/>
      <c r="RJG1" s="343"/>
      <c r="RJH1" s="343"/>
      <c r="RJI1" s="343"/>
      <c r="RJJ1" s="343"/>
      <c r="RJK1" s="343"/>
      <c r="RJL1" s="343"/>
      <c r="RJM1" s="343"/>
      <c r="RJN1" s="343"/>
      <c r="RJO1" s="343"/>
      <c r="RJP1" s="343"/>
      <c r="RJQ1" s="343"/>
      <c r="RJR1" s="343"/>
      <c r="RJS1" s="343"/>
      <c r="RJT1" s="343"/>
      <c r="RJU1" s="342"/>
      <c r="RJV1" s="343"/>
      <c r="RJW1" s="343"/>
      <c r="RJX1" s="343"/>
      <c r="RJY1" s="343"/>
      <c r="RJZ1" s="343"/>
      <c r="RKA1" s="343"/>
      <c r="RKB1" s="343"/>
      <c r="RKC1" s="343"/>
      <c r="RKD1" s="343"/>
      <c r="RKE1" s="343"/>
      <c r="RKF1" s="343"/>
      <c r="RKG1" s="343"/>
      <c r="RKH1" s="343"/>
      <c r="RKI1" s="343"/>
      <c r="RKJ1" s="343"/>
      <c r="RKK1" s="342"/>
      <c r="RKL1" s="343"/>
      <c r="RKM1" s="343"/>
      <c r="RKN1" s="343"/>
      <c r="RKO1" s="343"/>
      <c r="RKP1" s="343"/>
      <c r="RKQ1" s="343"/>
      <c r="RKR1" s="343"/>
      <c r="RKS1" s="343"/>
      <c r="RKT1" s="343"/>
      <c r="RKU1" s="343"/>
      <c r="RKV1" s="343"/>
      <c r="RKW1" s="343"/>
      <c r="RKX1" s="343"/>
      <c r="RKY1" s="343"/>
      <c r="RKZ1" s="343"/>
      <c r="RLA1" s="342"/>
      <c r="RLB1" s="343"/>
      <c r="RLC1" s="343"/>
      <c r="RLD1" s="343"/>
      <c r="RLE1" s="343"/>
      <c r="RLF1" s="343"/>
      <c r="RLG1" s="343"/>
      <c r="RLH1" s="343"/>
      <c r="RLI1" s="343"/>
      <c r="RLJ1" s="343"/>
      <c r="RLK1" s="343"/>
      <c r="RLL1" s="343"/>
      <c r="RLM1" s="343"/>
      <c r="RLN1" s="343"/>
      <c r="RLO1" s="343"/>
      <c r="RLP1" s="343"/>
      <c r="RLQ1" s="342"/>
      <c r="RLR1" s="343"/>
      <c r="RLS1" s="343"/>
      <c r="RLT1" s="343"/>
      <c r="RLU1" s="343"/>
      <c r="RLV1" s="343"/>
      <c r="RLW1" s="343"/>
      <c r="RLX1" s="343"/>
      <c r="RLY1" s="343"/>
      <c r="RLZ1" s="343"/>
      <c r="RMA1" s="343"/>
      <c r="RMB1" s="343"/>
      <c r="RMC1" s="343"/>
      <c r="RMD1" s="343"/>
      <c r="RME1" s="343"/>
      <c r="RMF1" s="343"/>
      <c r="RMG1" s="342"/>
      <c r="RMH1" s="343"/>
      <c r="RMI1" s="343"/>
      <c r="RMJ1" s="343"/>
      <c r="RMK1" s="343"/>
      <c r="RML1" s="343"/>
      <c r="RMM1" s="343"/>
      <c r="RMN1" s="343"/>
      <c r="RMO1" s="343"/>
      <c r="RMP1" s="343"/>
      <c r="RMQ1" s="343"/>
      <c r="RMR1" s="343"/>
      <c r="RMS1" s="343"/>
      <c r="RMT1" s="343"/>
      <c r="RMU1" s="343"/>
      <c r="RMV1" s="343"/>
      <c r="RMW1" s="342"/>
      <c r="RMX1" s="343"/>
      <c r="RMY1" s="343"/>
      <c r="RMZ1" s="343"/>
      <c r="RNA1" s="343"/>
      <c r="RNB1" s="343"/>
      <c r="RNC1" s="343"/>
      <c r="RND1" s="343"/>
      <c r="RNE1" s="343"/>
      <c r="RNF1" s="343"/>
      <c r="RNG1" s="343"/>
      <c r="RNH1" s="343"/>
      <c r="RNI1" s="343"/>
      <c r="RNJ1" s="343"/>
      <c r="RNK1" s="343"/>
      <c r="RNL1" s="343"/>
      <c r="RNM1" s="342"/>
      <c r="RNN1" s="343"/>
      <c r="RNO1" s="343"/>
      <c r="RNP1" s="343"/>
      <c r="RNQ1" s="343"/>
      <c r="RNR1" s="343"/>
      <c r="RNS1" s="343"/>
      <c r="RNT1" s="343"/>
      <c r="RNU1" s="343"/>
      <c r="RNV1" s="343"/>
      <c r="RNW1" s="343"/>
      <c r="RNX1" s="343"/>
      <c r="RNY1" s="343"/>
      <c r="RNZ1" s="343"/>
      <c r="ROA1" s="343"/>
      <c r="ROB1" s="343"/>
      <c r="ROC1" s="342"/>
      <c r="ROD1" s="343"/>
      <c r="ROE1" s="343"/>
      <c r="ROF1" s="343"/>
      <c r="ROG1" s="343"/>
      <c r="ROH1" s="343"/>
      <c r="ROI1" s="343"/>
      <c r="ROJ1" s="343"/>
      <c r="ROK1" s="343"/>
      <c r="ROL1" s="343"/>
      <c r="ROM1" s="343"/>
      <c r="RON1" s="343"/>
      <c r="ROO1" s="343"/>
      <c r="ROP1" s="343"/>
      <c r="ROQ1" s="343"/>
      <c r="ROR1" s="343"/>
      <c r="ROS1" s="342"/>
      <c r="ROT1" s="343"/>
      <c r="ROU1" s="343"/>
      <c r="ROV1" s="343"/>
      <c r="ROW1" s="343"/>
      <c r="ROX1" s="343"/>
      <c r="ROY1" s="343"/>
      <c r="ROZ1" s="343"/>
      <c r="RPA1" s="343"/>
      <c r="RPB1" s="343"/>
      <c r="RPC1" s="343"/>
      <c r="RPD1" s="343"/>
      <c r="RPE1" s="343"/>
      <c r="RPF1" s="343"/>
      <c r="RPG1" s="343"/>
      <c r="RPH1" s="343"/>
      <c r="RPI1" s="342"/>
      <c r="RPJ1" s="343"/>
      <c r="RPK1" s="343"/>
      <c r="RPL1" s="343"/>
      <c r="RPM1" s="343"/>
      <c r="RPN1" s="343"/>
      <c r="RPO1" s="343"/>
      <c r="RPP1" s="343"/>
      <c r="RPQ1" s="343"/>
      <c r="RPR1" s="343"/>
      <c r="RPS1" s="343"/>
      <c r="RPT1" s="343"/>
      <c r="RPU1" s="343"/>
      <c r="RPV1" s="343"/>
      <c r="RPW1" s="343"/>
      <c r="RPX1" s="343"/>
      <c r="RPY1" s="342"/>
      <c r="RPZ1" s="343"/>
      <c r="RQA1" s="343"/>
      <c r="RQB1" s="343"/>
      <c r="RQC1" s="343"/>
      <c r="RQD1" s="343"/>
      <c r="RQE1" s="343"/>
      <c r="RQF1" s="343"/>
      <c r="RQG1" s="343"/>
      <c r="RQH1" s="343"/>
      <c r="RQI1" s="343"/>
      <c r="RQJ1" s="343"/>
      <c r="RQK1" s="343"/>
      <c r="RQL1" s="343"/>
      <c r="RQM1" s="343"/>
      <c r="RQN1" s="343"/>
      <c r="RQO1" s="342"/>
      <c r="RQP1" s="343"/>
      <c r="RQQ1" s="343"/>
      <c r="RQR1" s="343"/>
      <c r="RQS1" s="343"/>
      <c r="RQT1" s="343"/>
      <c r="RQU1" s="343"/>
      <c r="RQV1" s="343"/>
      <c r="RQW1" s="343"/>
      <c r="RQX1" s="343"/>
      <c r="RQY1" s="343"/>
      <c r="RQZ1" s="343"/>
      <c r="RRA1" s="343"/>
      <c r="RRB1" s="343"/>
      <c r="RRC1" s="343"/>
      <c r="RRD1" s="343"/>
      <c r="RRE1" s="342"/>
      <c r="RRF1" s="343"/>
      <c r="RRG1" s="343"/>
      <c r="RRH1" s="343"/>
      <c r="RRI1" s="343"/>
      <c r="RRJ1" s="343"/>
      <c r="RRK1" s="343"/>
      <c r="RRL1" s="343"/>
      <c r="RRM1" s="343"/>
      <c r="RRN1" s="343"/>
      <c r="RRO1" s="343"/>
      <c r="RRP1" s="343"/>
      <c r="RRQ1" s="343"/>
      <c r="RRR1" s="343"/>
      <c r="RRS1" s="343"/>
      <c r="RRT1" s="343"/>
      <c r="RRU1" s="342"/>
      <c r="RRV1" s="343"/>
      <c r="RRW1" s="343"/>
      <c r="RRX1" s="343"/>
      <c r="RRY1" s="343"/>
      <c r="RRZ1" s="343"/>
      <c r="RSA1" s="343"/>
      <c r="RSB1" s="343"/>
      <c r="RSC1" s="343"/>
      <c r="RSD1" s="343"/>
      <c r="RSE1" s="343"/>
      <c r="RSF1" s="343"/>
      <c r="RSG1" s="343"/>
      <c r="RSH1" s="343"/>
      <c r="RSI1" s="343"/>
      <c r="RSJ1" s="343"/>
      <c r="RSK1" s="342"/>
      <c r="RSL1" s="343"/>
      <c r="RSM1" s="343"/>
      <c r="RSN1" s="343"/>
      <c r="RSO1" s="343"/>
      <c r="RSP1" s="343"/>
      <c r="RSQ1" s="343"/>
      <c r="RSR1" s="343"/>
      <c r="RSS1" s="343"/>
      <c r="RST1" s="343"/>
      <c r="RSU1" s="343"/>
      <c r="RSV1" s="343"/>
      <c r="RSW1" s="343"/>
      <c r="RSX1" s="343"/>
      <c r="RSY1" s="343"/>
      <c r="RSZ1" s="343"/>
      <c r="RTA1" s="342"/>
      <c r="RTB1" s="343"/>
      <c r="RTC1" s="343"/>
      <c r="RTD1" s="343"/>
      <c r="RTE1" s="343"/>
      <c r="RTF1" s="343"/>
      <c r="RTG1" s="343"/>
      <c r="RTH1" s="343"/>
      <c r="RTI1" s="343"/>
      <c r="RTJ1" s="343"/>
      <c r="RTK1" s="343"/>
      <c r="RTL1" s="343"/>
      <c r="RTM1" s="343"/>
      <c r="RTN1" s="343"/>
      <c r="RTO1" s="343"/>
      <c r="RTP1" s="343"/>
      <c r="RTQ1" s="342"/>
      <c r="RTR1" s="343"/>
      <c r="RTS1" s="343"/>
      <c r="RTT1" s="343"/>
      <c r="RTU1" s="343"/>
      <c r="RTV1" s="343"/>
      <c r="RTW1" s="343"/>
      <c r="RTX1" s="343"/>
      <c r="RTY1" s="343"/>
      <c r="RTZ1" s="343"/>
      <c r="RUA1" s="343"/>
      <c r="RUB1" s="343"/>
      <c r="RUC1" s="343"/>
      <c r="RUD1" s="343"/>
      <c r="RUE1" s="343"/>
      <c r="RUF1" s="343"/>
      <c r="RUG1" s="342"/>
      <c r="RUH1" s="343"/>
      <c r="RUI1" s="343"/>
      <c r="RUJ1" s="343"/>
      <c r="RUK1" s="343"/>
      <c r="RUL1" s="343"/>
      <c r="RUM1" s="343"/>
      <c r="RUN1" s="343"/>
      <c r="RUO1" s="343"/>
      <c r="RUP1" s="343"/>
      <c r="RUQ1" s="343"/>
      <c r="RUR1" s="343"/>
      <c r="RUS1" s="343"/>
      <c r="RUT1" s="343"/>
      <c r="RUU1" s="343"/>
      <c r="RUV1" s="343"/>
      <c r="RUW1" s="342"/>
      <c r="RUX1" s="343"/>
      <c r="RUY1" s="343"/>
      <c r="RUZ1" s="343"/>
      <c r="RVA1" s="343"/>
      <c r="RVB1" s="343"/>
      <c r="RVC1" s="343"/>
      <c r="RVD1" s="343"/>
      <c r="RVE1" s="343"/>
      <c r="RVF1" s="343"/>
      <c r="RVG1" s="343"/>
      <c r="RVH1" s="343"/>
      <c r="RVI1" s="343"/>
      <c r="RVJ1" s="343"/>
      <c r="RVK1" s="343"/>
      <c r="RVL1" s="343"/>
      <c r="RVM1" s="342"/>
      <c r="RVN1" s="343"/>
      <c r="RVO1" s="343"/>
      <c r="RVP1" s="343"/>
      <c r="RVQ1" s="343"/>
      <c r="RVR1" s="343"/>
      <c r="RVS1" s="343"/>
      <c r="RVT1" s="343"/>
      <c r="RVU1" s="343"/>
      <c r="RVV1" s="343"/>
      <c r="RVW1" s="343"/>
      <c r="RVX1" s="343"/>
      <c r="RVY1" s="343"/>
      <c r="RVZ1" s="343"/>
      <c r="RWA1" s="343"/>
      <c r="RWB1" s="343"/>
      <c r="RWC1" s="342"/>
      <c r="RWD1" s="343"/>
      <c r="RWE1" s="343"/>
      <c r="RWF1" s="343"/>
      <c r="RWG1" s="343"/>
      <c r="RWH1" s="343"/>
      <c r="RWI1" s="343"/>
      <c r="RWJ1" s="343"/>
      <c r="RWK1" s="343"/>
      <c r="RWL1" s="343"/>
      <c r="RWM1" s="343"/>
      <c r="RWN1" s="343"/>
      <c r="RWO1" s="343"/>
      <c r="RWP1" s="343"/>
      <c r="RWQ1" s="343"/>
      <c r="RWR1" s="343"/>
      <c r="RWS1" s="342"/>
      <c r="RWT1" s="343"/>
      <c r="RWU1" s="343"/>
      <c r="RWV1" s="343"/>
      <c r="RWW1" s="343"/>
      <c r="RWX1" s="343"/>
      <c r="RWY1" s="343"/>
      <c r="RWZ1" s="343"/>
      <c r="RXA1" s="343"/>
      <c r="RXB1" s="343"/>
      <c r="RXC1" s="343"/>
      <c r="RXD1" s="343"/>
      <c r="RXE1" s="343"/>
      <c r="RXF1" s="343"/>
      <c r="RXG1" s="343"/>
      <c r="RXH1" s="343"/>
      <c r="RXI1" s="342"/>
      <c r="RXJ1" s="343"/>
      <c r="RXK1" s="343"/>
      <c r="RXL1" s="343"/>
      <c r="RXM1" s="343"/>
      <c r="RXN1" s="343"/>
      <c r="RXO1" s="343"/>
      <c r="RXP1" s="343"/>
      <c r="RXQ1" s="343"/>
      <c r="RXR1" s="343"/>
      <c r="RXS1" s="343"/>
      <c r="RXT1" s="343"/>
      <c r="RXU1" s="343"/>
      <c r="RXV1" s="343"/>
      <c r="RXW1" s="343"/>
      <c r="RXX1" s="343"/>
      <c r="RXY1" s="342"/>
      <c r="RXZ1" s="343"/>
      <c r="RYA1" s="343"/>
      <c r="RYB1" s="343"/>
      <c r="RYC1" s="343"/>
      <c r="RYD1" s="343"/>
      <c r="RYE1" s="343"/>
      <c r="RYF1" s="343"/>
      <c r="RYG1" s="343"/>
      <c r="RYH1" s="343"/>
      <c r="RYI1" s="343"/>
      <c r="RYJ1" s="343"/>
      <c r="RYK1" s="343"/>
      <c r="RYL1" s="343"/>
      <c r="RYM1" s="343"/>
      <c r="RYN1" s="343"/>
      <c r="RYO1" s="342"/>
      <c r="RYP1" s="343"/>
      <c r="RYQ1" s="343"/>
      <c r="RYR1" s="343"/>
      <c r="RYS1" s="343"/>
      <c r="RYT1" s="343"/>
      <c r="RYU1" s="343"/>
      <c r="RYV1" s="343"/>
      <c r="RYW1" s="343"/>
      <c r="RYX1" s="343"/>
      <c r="RYY1" s="343"/>
      <c r="RYZ1" s="343"/>
      <c r="RZA1" s="343"/>
      <c r="RZB1" s="343"/>
      <c r="RZC1" s="343"/>
      <c r="RZD1" s="343"/>
      <c r="RZE1" s="342"/>
      <c r="RZF1" s="343"/>
      <c r="RZG1" s="343"/>
      <c r="RZH1" s="343"/>
      <c r="RZI1" s="343"/>
      <c r="RZJ1" s="343"/>
      <c r="RZK1" s="343"/>
      <c r="RZL1" s="343"/>
      <c r="RZM1" s="343"/>
      <c r="RZN1" s="343"/>
      <c r="RZO1" s="343"/>
      <c r="RZP1" s="343"/>
      <c r="RZQ1" s="343"/>
      <c r="RZR1" s="343"/>
      <c r="RZS1" s="343"/>
      <c r="RZT1" s="343"/>
      <c r="RZU1" s="342"/>
      <c r="RZV1" s="343"/>
      <c r="RZW1" s="343"/>
      <c r="RZX1" s="343"/>
      <c r="RZY1" s="343"/>
      <c r="RZZ1" s="343"/>
      <c r="SAA1" s="343"/>
      <c r="SAB1" s="343"/>
      <c r="SAC1" s="343"/>
      <c r="SAD1" s="343"/>
      <c r="SAE1" s="343"/>
      <c r="SAF1" s="343"/>
      <c r="SAG1" s="343"/>
      <c r="SAH1" s="343"/>
      <c r="SAI1" s="343"/>
      <c r="SAJ1" s="343"/>
      <c r="SAK1" s="342"/>
      <c r="SAL1" s="343"/>
      <c r="SAM1" s="343"/>
      <c r="SAN1" s="343"/>
      <c r="SAO1" s="343"/>
      <c r="SAP1" s="343"/>
      <c r="SAQ1" s="343"/>
      <c r="SAR1" s="343"/>
      <c r="SAS1" s="343"/>
      <c r="SAT1" s="343"/>
      <c r="SAU1" s="343"/>
      <c r="SAV1" s="343"/>
      <c r="SAW1" s="343"/>
      <c r="SAX1" s="343"/>
      <c r="SAY1" s="343"/>
      <c r="SAZ1" s="343"/>
      <c r="SBA1" s="342"/>
      <c r="SBB1" s="343"/>
      <c r="SBC1" s="343"/>
      <c r="SBD1" s="343"/>
      <c r="SBE1" s="343"/>
      <c r="SBF1" s="343"/>
      <c r="SBG1" s="343"/>
      <c r="SBH1" s="343"/>
      <c r="SBI1" s="343"/>
      <c r="SBJ1" s="343"/>
      <c r="SBK1" s="343"/>
      <c r="SBL1" s="343"/>
      <c r="SBM1" s="343"/>
      <c r="SBN1" s="343"/>
      <c r="SBO1" s="343"/>
      <c r="SBP1" s="343"/>
      <c r="SBQ1" s="342"/>
      <c r="SBR1" s="343"/>
      <c r="SBS1" s="343"/>
      <c r="SBT1" s="343"/>
      <c r="SBU1" s="343"/>
      <c r="SBV1" s="343"/>
      <c r="SBW1" s="343"/>
      <c r="SBX1" s="343"/>
      <c r="SBY1" s="343"/>
      <c r="SBZ1" s="343"/>
      <c r="SCA1" s="343"/>
      <c r="SCB1" s="343"/>
      <c r="SCC1" s="343"/>
      <c r="SCD1" s="343"/>
      <c r="SCE1" s="343"/>
      <c r="SCF1" s="343"/>
      <c r="SCG1" s="342"/>
      <c r="SCH1" s="343"/>
      <c r="SCI1" s="343"/>
      <c r="SCJ1" s="343"/>
      <c r="SCK1" s="343"/>
      <c r="SCL1" s="343"/>
      <c r="SCM1" s="343"/>
      <c r="SCN1" s="343"/>
      <c r="SCO1" s="343"/>
      <c r="SCP1" s="343"/>
      <c r="SCQ1" s="343"/>
      <c r="SCR1" s="343"/>
      <c r="SCS1" s="343"/>
      <c r="SCT1" s="343"/>
      <c r="SCU1" s="343"/>
      <c r="SCV1" s="343"/>
      <c r="SCW1" s="342"/>
      <c r="SCX1" s="343"/>
      <c r="SCY1" s="343"/>
      <c r="SCZ1" s="343"/>
      <c r="SDA1" s="343"/>
      <c r="SDB1" s="343"/>
      <c r="SDC1" s="343"/>
      <c r="SDD1" s="343"/>
      <c r="SDE1" s="343"/>
      <c r="SDF1" s="343"/>
      <c r="SDG1" s="343"/>
      <c r="SDH1" s="343"/>
      <c r="SDI1" s="343"/>
      <c r="SDJ1" s="343"/>
      <c r="SDK1" s="343"/>
      <c r="SDL1" s="343"/>
      <c r="SDM1" s="342"/>
      <c r="SDN1" s="343"/>
      <c r="SDO1" s="343"/>
      <c r="SDP1" s="343"/>
      <c r="SDQ1" s="343"/>
      <c r="SDR1" s="343"/>
      <c r="SDS1" s="343"/>
      <c r="SDT1" s="343"/>
      <c r="SDU1" s="343"/>
      <c r="SDV1" s="343"/>
      <c r="SDW1" s="343"/>
      <c r="SDX1" s="343"/>
      <c r="SDY1" s="343"/>
      <c r="SDZ1" s="343"/>
      <c r="SEA1" s="343"/>
      <c r="SEB1" s="343"/>
      <c r="SEC1" s="342"/>
      <c r="SED1" s="343"/>
      <c r="SEE1" s="343"/>
      <c r="SEF1" s="343"/>
      <c r="SEG1" s="343"/>
      <c r="SEH1" s="343"/>
      <c r="SEI1" s="343"/>
      <c r="SEJ1" s="343"/>
      <c r="SEK1" s="343"/>
      <c r="SEL1" s="343"/>
      <c r="SEM1" s="343"/>
      <c r="SEN1" s="343"/>
      <c r="SEO1" s="343"/>
      <c r="SEP1" s="343"/>
      <c r="SEQ1" s="343"/>
      <c r="SER1" s="343"/>
      <c r="SES1" s="342"/>
      <c r="SET1" s="343"/>
      <c r="SEU1" s="343"/>
      <c r="SEV1" s="343"/>
      <c r="SEW1" s="343"/>
      <c r="SEX1" s="343"/>
      <c r="SEY1" s="343"/>
      <c r="SEZ1" s="343"/>
      <c r="SFA1" s="343"/>
      <c r="SFB1" s="343"/>
      <c r="SFC1" s="343"/>
      <c r="SFD1" s="343"/>
      <c r="SFE1" s="343"/>
      <c r="SFF1" s="343"/>
      <c r="SFG1" s="343"/>
      <c r="SFH1" s="343"/>
      <c r="SFI1" s="342"/>
      <c r="SFJ1" s="343"/>
      <c r="SFK1" s="343"/>
      <c r="SFL1" s="343"/>
      <c r="SFM1" s="343"/>
      <c r="SFN1" s="343"/>
      <c r="SFO1" s="343"/>
      <c r="SFP1" s="343"/>
      <c r="SFQ1" s="343"/>
      <c r="SFR1" s="343"/>
      <c r="SFS1" s="343"/>
      <c r="SFT1" s="343"/>
      <c r="SFU1" s="343"/>
      <c r="SFV1" s="343"/>
      <c r="SFW1" s="343"/>
      <c r="SFX1" s="343"/>
      <c r="SFY1" s="342"/>
      <c r="SFZ1" s="343"/>
      <c r="SGA1" s="343"/>
      <c r="SGB1" s="343"/>
      <c r="SGC1" s="343"/>
      <c r="SGD1" s="343"/>
      <c r="SGE1" s="343"/>
      <c r="SGF1" s="343"/>
      <c r="SGG1" s="343"/>
      <c r="SGH1" s="343"/>
      <c r="SGI1" s="343"/>
      <c r="SGJ1" s="343"/>
      <c r="SGK1" s="343"/>
      <c r="SGL1" s="343"/>
      <c r="SGM1" s="343"/>
      <c r="SGN1" s="343"/>
      <c r="SGO1" s="342"/>
      <c r="SGP1" s="343"/>
      <c r="SGQ1" s="343"/>
      <c r="SGR1" s="343"/>
      <c r="SGS1" s="343"/>
      <c r="SGT1" s="343"/>
      <c r="SGU1" s="343"/>
      <c r="SGV1" s="343"/>
      <c r="SGW1" s="343"/>
      <c r="SGX1" s="343"/>
      <c r="SGY1" s="343"/>
      <c r="SGZ1" s="343"/>
      <c r="SHA1" s="343"/>
      <c r="SHB1" s="343"/>
      <c r="SHC1" s="343"/>
      <c r="SHD1" s="343"/>
      <c r="SHE1" s="342"/>
      <c r="SHF1" s="343"/>
      <c r="SHG1" s="343"/>
      <c r="SHH1" s="343"/>
      <c r="SHI1" s="343"/>
      <c r="SHJ1" s="343"/>
      <c r="SHK1" s="343"/>
      <c r="SHL1" s="343"/>
      <c r="SHM1" s="343"/>
      <c r="SHN1" s="343"/>
      <c r="SHO1" s="343"/>
      <c r="SHP1" s="343"/>
      <c r="SHQ1" s="343"/>
      <c r="SHR1" s="343"/>
      <c r="SHS1" s="343"/>
      <c r="SHT1" s="343"/>
      <c r="SHU1" s="342"/>
      <c r="SHV1" s="343"/>
      <c r="SHW1" s="343"/>
      <c r="SHX1" s="343"/>
      <c r="SHY1" s="343"/>
      <c r="SHZ1" s="343"/>
      <c r="SIA1" s="343"/>
      <c r="SIB1" s="343"/>
      <c r="SIC1" s="343"/>
      <c r="SID1" s="343"/>
      <c r="SIE1" s="343"/>
      <c r="SIF1" s="343"/>
      <c r="SIG1" s="343"/>
      <c r="SIH1" s="343"/>
      <c r="SII1" s="343"/>
      <c r="SIJ1" s="343"/>
      <c r="SIK1" s="342"/>
      <c r="SIL1" s="343"/>
      <c r="SIM1" s="343"/>
      <c r="SIN1" s="343"/>
      <c r="SIO1" s="343"/>
      <c r="SIP1" s="343"/>
      <c r="SIQ1" s="343"/>
      <c r="SIR1" s="343"/>
      <c r="SIS1" s="343"/>
      <c r="SIT1" s="343"/>
      <c r="SIU1" s="343"/>
      <c r="SIV1" s="343"/>
      <c r="SIW1" s="343"/>
      <c r="SIX1" s="343"/>
      <c r="SIY1" s="343"/>
      <c r="SIZ1" s="343"/>
      <c r="SJA1" s="342"/>
      <c r="SJB1" s="343"/>
      <c r="SJC1" s="343"/>
      <c r="SJD1" s="343"/>
      <c r="SJE1" s="343"/>
      <c r="SJF1" s="343"/>
      <c r="SJG1" s="343"/>
      <c r="SJH1" s="343"/>
      <c r="SJI1" s="343"/>
      <c r="SJJ1" s="343"/>
      <c r="SJK1" s="343"/>
      <c r="SJL1" s="343"/>
      <c r="SJM1" s="343"/>
      <c r="SJN1" s="343"/>
      <c r="SJO1" s="343"/>
      <c r="SJP1" s="343"/>
      <c r="SJQ1" s="342"/>
      <c r="SJR1" s="343"/>
      <c r="SJS1" s="343"/>
      <c r="SJT1" s="343"/>
      <c r="SJU1" s="343"/>
      <c r="SJV1" s="343"/>
      <c r="SJW1" s="343"/>
      <c r="SJX1" s="343"/>
      <c r="SJY1" s="343"/>
      <c r="SJZ1" s="343"/>
      <c r="SKA1" s="343"/>
      <c r="SKB1" s="343"/>
      <c r="SKC1" s="343"/>
      <c r="SKD1" s="343"/>
      <c r="SKE1" s="343"/>
      <c r="SKF1" s="343"/>
      <c r="SKG1" s="342"/>
      <c r="SKH1" s="343"/>
      <c r="SKI1" s="343"/>
      <c r="SKJ1" s="343"/>
      <c r="SKK1" s="343"/>
      <c r="SKL1" s="343"/>
      <c r="SKM1" s="343"/>
      <c r="SKN1" s="343"/>
      <c r="SKO1" s="343"/>
      <c r="SKP1" s="343"/>
      <c r="SKQ1" s="343"/>
      <c r="SKR1" s="343"/>
      <c r="SKS1" s="343"/>
      <c r="SKT1" s="343"/>
      <c r="SKU1" s="343"/>
      <c r="SKV1" s="343"/>
      <c r="SKW1" s="342"/>
      <c r="SKX1" s="343"/>
      <c r="SKY1" s="343"/>
      <c r="SKZ1" s="343"/>
      <c r="SLA1" s="343"/>
      <c r="SLB1" s="343"/>
      <c r="SLC1" s="343"/>
      <c r="SLD1" s="343"/>
      <c r="SLE1" s="343"/>
      <c r="SLF1" s="343"/>
      <c r="SLG1" s="343"/>
      <c r="SLH1" s="343"/>
      <c r="SLI1" s="343"/>
      <c r="SLJ1" s="343"/>
      <c r="SLK1" s="343"/>
      <c r="SLL1" s="343"/>
      <c r="SLM1" s="342"/>
      <c r="SLN1" s="343"/>
      <c r="SLO1" s="343"/>
      <c r="SLP1" s="343"/>
      <c r="SLQ1" s="343"/>
      <c r="SLR1" s="343"/>
      <c r="SLS1" s="343"/>
      <c r="SLT1" s="343"/>
      <c r="SLU1" s="343"/>
      <c r="SLV1" s="343"/>
      <c r="SLW1" s="343"/>
      <c r="SLX1" s="343"/>
      <c r="SLY1" s="343"/>
      <c r="SLZ1" s="343"/>
      <c r="SMA1" s="343"/>
      <c r="SMB1" s="343"/>
      <c r="SMC1" s="342"/>
      <c r="SMD1" s="343"/>
      <c r="SME1" s="343"/>
      <c r="SMF1" s="343"/>
      <c r="SMG1" s="343"/>
      <c r="SMH1" s="343"/>
      <c r="SMI1" s="343"/>
      <c r="SMJ1" s="343"/>
      <c r="SMK1" s="343"/>
      <c r="SML1" s="343"/>
      <c r="SMM1" s="343"/>
      <c r="SMN1" s="343"/>
      <c r="SMO1" s="343"/>
      <c r="SMP1" s="343"/>
      <c r="SMQ1" s="343"/>
      <c r="SMR1" s="343"/>
      <c r="SMS1" s="342"/>
      <c r="SMT1" s="343"/>
      <c r="SMU1" s="343"/>
      <c r="SMV1" s="343"/>
      <c r="SMW1" s="343"/>
      <c r="SMX1" s="343"/>
      <c r="SMY1" s="343"/>
      <c r="SMZ1" s="343"/>
      <c r="SNA1" s="343"/>
      <c r="SNB1" s="343"/>
      <c r="SNC1" s="343"/>
      <c r="SND1" s="343"/>
      <c r="SNE1" s="343"/>
      <c r="SNF1" s="343"/>
      <c r="SNG1" s="343"/>
      <c r="SNH1" s="343"/>
      <c r="SNI1" s="342"/>
      <c r="SNJ1" s="343"/>
      <c r="SNK1" s="343"/>
      <c r="SNL1" s="343"/>
      <c r="SNM1" s="343"/>
      <c r="SNN1" s="343"/>
      <c r="SNO1" s="343"/>
      <c r="SNP1" s="343"/>
      <c r="SNQ1" s="343"/>
      <c r="SNR1" s="343"/>
      <c r="SNS1" s="343"/>
      <c r="SNT1" s="343"/>
      <c r="SNU1" s="343"/>
      <c r="SNV1" s="343"/>
      <c r="SNW1" s="343"/>
      <c r="SNX1" s="343"/>
      <c r="SNY1" s="342"/>
      <c r="SNZ1" s="343"/>
      <c r="SOA1" s="343"/>
      <c r="SOB1" s="343"/>
      <c r="SOC1" s="343"/>
      <c r="SOD1" s="343"/>
      <c r="SOE1" s="343"/>
      <c r="SOF1" s="343"/>
      <c r="SOG1" s="343"/>
      <c r="SOH1" s="343"/>
      <c r="SOI1" s="343"/>
      <c r="SOJ1" s="343"/>
      <c r="SOK1" s="343"/>
      <c r="SOL1" s="343"/>
      <c r="SOM1" s="343"/>
      <c r="SON1" s="343"/>
      <c r="SOO1" s="342"/>
      <c r="SOP1" s="343"/>
      <c r="SOQ1" s="343"/>
      <c r="SOR1" s="343"/>
      <c r="SOS1" s="343"/>
      <c r="SOT1" s="343"/>
      <c r="SOU1" s="343"/>
      <c r="SOV1" s="343"/>
      <c r="SOW1" s="343"/>
      <c r="SOX1" s="343"/>
      <c r="SOY1" s="343"/>
      <c r="SOZ1" s="343"/>
      <c r="SPA1" s="343"/>
      <c r="SPB1" s="343"/>
      <c r="SPC1" s="343"/>
      <c r="SPD1" s="343"/>
      <c r="SPE1" s="342"/>
      <c r="SPF1" s="343"/>
      <c r="SPG1" s="343"/>
      <c r="SPH1" s="343"/>
      <c r="SPI1" s="343"/>
      <c r="SPJ1" s="343"/>
      <c r="SPK1" s="343"/>
      <c r="SPL1" s="343"/>
      <c r="SPM1" s="343"/>
      <c r="SPN1" s="343"/>
      <c r="SPO1" s="343"/>
      <c r="SPP1" s="343"/>
      <c r="SPQ1" s="343"/>
      <c r="SPR1" s="343"/>
      <c r="SPS1" s="343"/>
      <c r="SPT1" s="343"/>
      <c r="SPU1" s="342"/>
      <c r="SPV1" s="343"/>
      <c r="SPW1" s="343"/>
      <c r="SPX1" s="343"/>
      <c r="SPY1" s="343"/>
      <c r="SPZ1" s="343"/>
      <c r="SQA1" s="343"/>
      <c r="SQB1" s="343"/>
      <c r="SQC1" s="343"/>
      <c r="SQD1" s="343"/>
      <c r="SQE1" s="343"/>
      <c r="SQF1" s="343"/>
      <c r="SQG1" s="343"/>
      <c r="SQH1" s="343"/>
      <c r="SQI1" s="343"/>
      <c r="SQJ1" s="343"/>
      <c r="SQK1" s="342"/>
      <c r="SQL1" s="343"/>
      <c r="SQM1" s="343"/>
      <c r="SQN1" s="343"/>
      <c r="SQO1" s="343"/>
      <c r="SQP1" s="343"/>
      <c r="SQQ1" s="343"/>
      <c r="SQR1" s="343"/>
      <c r="SQS1" s="343"/>
      <c r="SQT1" s="343"/>
      <c r="SQU1" s="343"/>
      <c r="SQV1" s="343"/>
      <c r="SQW1" s="343"/>
      <c r="SQX1" s="343"/>
      <c r="SQY1" s="343"/>
      <c r="SQZ1" s="343"/>
      <c r="SRA1" s="342"/>
      <c r="SRB1" s="343"/>
      <c r="SRC1" s="343"/>
      <c r="SRD1" s="343"/>
      <c r="SRE1" s="343"/>
      <c r="SRF1" s="343"/>
      <c r="SRG1" s="343"/>
      <c r="SRH1" s="343"/>
      <c r="SRI1" s="343"/>
      <c r="SRJ1" s="343"/>
      <c r="SRK1" s="343"/>
      <c r="SRL1" s="343"/>
      <c r="SRM1" s="343"/>
      <c r="SRN1" s="343"/>
      <c r="SRO1" s="343"/>
      <c r="SRP1" s="343"/>
      <c r="SRQ1" s="342"/>
      <c r="SRR1" s="343"/>
      <c r="SRS1" s="343"/>
      <c r="SRT1" s="343"/>
      <c r="SRU1" s="343"/>
      <c r="SRV1" s="343"/>
      <c r="SRW1" s="343"/>
      <c r="SRX1" s="343"/>
      <c r="SRY1" s="343"/>
      <c r="SRZ1" s="343"/>
      <c r="SSA1" s="343"/>
      <c r="SSB1" s="343"/>
      <c r="SSC1" s="343"/>
      <c r="SSD1" s="343"/>
      <c r="SSE1" s="343"/>
      <c r="SSF1" s="343"/>
      <c r="SSG1" s="342"/>
      <c r="SSH1" s="343"/>
      <c r="SSI1" s="343"/>
      <c r="SSJ1" s="343"/>
      <c r="SSK1" s="343"/>
      <c r="SSL1" s="343"/>
      <c r="SSM1" s="343"/>
      <c r="SSN1" s="343"/>
      <c r="SSO1" s="343"/>
      <c r="SSP1" s="343"/>
      <c r="SSQ1" s="343"/>
      <c r="SSR1" s="343"/>
      <c r="SSS1" s="343"/>
      <c r="SST1" s="343"/>
      <c r="SSU1" s="343"/>
      <c r="SSV1" s="343"/>
      <c r="SSW1" s="342"/>
      <c r="SSX1" s="343"/>
      <c r="SSY1" s="343"/>
      <c r="SSZ1" s="343"/>
      <c r="STA1" s="343"/>
      <c r="STB1" s="343"/>
      <c r="STC1" s="343"/>
      <c r="STD1" s="343"/>
      <c r="STE1" s="343"/>
      <c r="STF1" s="343"/>
      <c r="STG1" s="343"/>
      <c r="STH1" s="343"/>
      <c r="STI1" s="343"/>
      <c r="STJ1" s="343"/>
      <c r="STK1" s="343"/>
      <c r="STL1" s="343"/>
      <c r="STM1" s="342"/>
      <c r="STN1" s="343"/>
      <c r="STO1" s="343"/>
      <c r="STP1" s="343"/>
      <c r="STQ1" s="343"/>
      <c r="STR1" s="343"/>
      <c r="STS1" s="343"/>
      <c r="STT1" s="343"/>
      <c r="STU1" s="343"/>
      <c r="STV1" s="343"/>
      <c r="STW1" s="343"/>
      <c r="STX1" s="343"/>
      <c r="STY1" s="343"/>
      <c r="STZ1" s="343"/>
      <c r="SUA1" s="343"/>
      <c r="SUB1" s="343"/>
      <c r="SUC1" s="342"/>
      <c r="SUD1" s="343"/>
      <c r="SUE1" s="343"/>
      <c r="SUF1" s="343"/>
      <c r="SUG1" s="343"/>
      <c r="SUH1" s="343"/>
      <c r="SUI1" s="343"/>
      <c r="SUJ1" s="343"/>
      <c r="SUK1" s="343"/>
      <c r="SUL1" s="343"/>
      <c r="SUM1" s="343"/>
      <c r="SUN1" s="343"/>
      <c r="SUO1" s="343"/>
      <c r="SUP1" s="343"/>
      <c r="SUQ1" s="343"/>
      <c r="SUR1" s="343"/>
      <c r="SUS1" s="342"/>
      <c r="SUT1" s="343"/>
      <c r="SUU1" s="343"/>
      <c r="SUV1" s="343"/>
      <c r="SUW1" s="343"/>
      <c r="SUX1" s="343"/>
      <c r="SUY1" s="343"/>
      <c r="SUZ1" s="343"/>
      <c r="SVA1" s="343"/>
      <c r="SVB1" s="343"/>
      <c r="SVC1" s="343"/>
      <c r="SVD1" s="343"/>
      <c r="SVE1" s="343"/>
      <c r="SVF1" s="343"/>
      <c r="SVG1" s="343"/>
      <c r="SVH1" s="343"/>
      <c r="SVI1" s="342"/>
      <c r="SVJ1" s="343"/>
      <c r="SVK1" s="343"/>
      <c r="SVL1" s="343"/>
      <c r="SVM1" s="343"/>
      <c r="SVN1" s="343"/>
      <c r="SVO1" s="343"/>
      <c r="SVP1" s="343"/>
      <c r="SVQ1" s="343"/>
      <c r="SVR1" s="343"/>
      <c r="SVS1" s="343"/>
      <c r="SVT1" s="343"/>
      <c r="SVU1" s="343"/>
      <c r="SVV1" s="343"/>
      <c r="SVW1" s="343"/>
      <c r="SVX1" s="343"/>
      <c r="SVY1" s="342"/>
      <c r="SVZ1" s="343"/>
      <c r="SWA1" s="343"/>
      <c r="SWB1" s="343"/>
      <c r="SWC1" s="343"/>
      <c r="SWD1" s="343"/>
      <c r="SWE1" s="343"/>
      <c r="SWF1" s="343"/>
      <c r="SWG1" s="343"/>
      <c r="SWH1" s="343"/>
      <c r="SWI1" s="343"/>
      <c r="SWJ1" s="343"/>
      <c r="SWK1" s="343"/>
      <c r="SWL1" s="343"/>
      <c r="SWM1" s="343"/>
      <c r="SWN1" s="343"/>
      <c r="SWO1" s="342"/>
      <c r="SWP1" s="343"/>
      <c r="SWQ1" s="343"/>
      <c r="SWR1" s="343"/>
      <c r="SWS1" s="343"/>
      <c r="SWT1" s="343"/>
      <c r="SWU1" s="343"/>
      <c r="SWV1" s="343"/>
      <c r="SWW1" s="343"/>
      <c r="SWX1" s="343"/>
      <c r="SWY1" s="343"/>
      <c r="SWZ1" s="343"/>
      <c r="SXA1" s="343"/>
      <c r="SXB1" s="343"/>
      <c r="SXC1" s="343"/>
      <c r="SXD1" s="343"/>
      <c r="SXE1" s="342"/>
      <c r="SXF1" s="343"/>
      <c r="SXG1" s="343"/>
      <c r="SXH1" s="343"/>
      <c r="SXI1" s="343"/>
      <c r="SXJ1" s="343"/>
      <c r="SXK1" s="343"/>
      <c r="SXL1" s="343"/>
      <c r="SXM1" s="343"/>
      <c r="SXN1" s="343"/>
      <c r="SXO1" s="343"/>
      <c r="SXP1" s="343"/>
      <c r="SXQ1" s="343"/>
      <c r="SXR1" s="343"/>
      <c r="SXS1" s="343"/>
      <c r="SXT1" s="343"/>
      <c r="SXU1" s="342"/>
      <c r="SXV1" s="343"/>
      <c r="SXW1" s="343"/>
      <c r="SXX1" s="343"/>
      <c r="SXY1" s="343"/>
      <c r="SXZ1" s="343"/>
      <c r="SYA1" s="343"/>
      <c r="SYB1" s="343"/>
      <c r="SYC1" s="343"/>
      <c r="SYD1" s="343"/>
      <c r="SYE1" s="343"/>
      <c r="SYF1" s="343"/>
      <c r="SYG1" s="343"/>
      <c r="SYH1" s="343"/>
      <c r="SYI1" s="343"/>
      <c r="SYJ1" s="343"/>
      <c r="SYK1" s="342"/>
      <c r="SYL1" s="343"/>
      <c r="SYM1" s="343"/>
      <c r="SYN1" s="343"/>
      <c r="SYO1" s="343"/>
      <c r="SYP1" s="343"/>
      <c r="SYQ1" s="343"/>
      <c r="SYR1" s="343"/>
      <c r="SYS1" s="343"/>
      <c r="SYT1" s="343"/>
      <c r="SYU1" s="343"/>
      <c r="SYV1" s="343"/>
      <c r="SYW1" s="343"/>
      <c r="SYX1" s="343"/>
      <c r="SYY1" s="343"/>
      <c r="SYZ1" s="343"/>
      <c r="SZA1" s="342"/>
      <c r="SZB1" s="343"/>
      <c r="SZC1" s="343"/>
      <c r="SZD1" s="343"/>
      <c r="SZE1" s="343"/>
      <c r="SZF1" s="343"/>
      <c r="SZG1" s="343"/>
      <c r="SZH1" s="343"/>
      <c r="SZI1" s="343"/>
      <c r="SZJ1" s="343"/>
      <c r="SZK1" s="343"/>
      <c r="SZL1" s="343"/>
      <c r="SZM1" s="343"/>
      <c r="SZN1" s="343"/>
      <c r="SZO1" s="343"/>
      <c r="SZP1" s="343"/>
      <c r="SZQ1" s="342"/>
      <c r="SZR1" s="343"/>
      <c r="SZS1" s="343"/>
      <c r="SZT1" s="343"/>
      <c r="SZU1" s="343"/>
      <c r="SZV1" s="343"/>
      <c r="SZW1" s="343"/>
      <c r="SZX1" s="343"/>
      <c r="SZY1" s="343"/>
      <c r="SZZ1" s="343"/>
      <c r="TAA1" s="343"/>
      <c r="TAB1" s="343"/>
      <c r="TAC1" s="343"/>
      <c r="TAD1" s="343"/>
      <c r="TAE1" s="343"/>
      <c r="TAF1" s="343"/>
      <c r="TAG1" s="342"/>
      <c r="TAH1" s="343"/>
      <c r="TAI1" s="343"/>
      <c r="TAJ1" s="343"/>
      <c r="TAK1" s="343"/>
      <c r="TAL1" s="343"/>
      <c r="TAM1" s="343"/>
      <c r="TAN1" s="343"/>
      <c r="TAO1" s="343"/>
      <c r="TAP1" s="343"/>
      <c r="TAQ1" s="343"/>
      <c r="TAR1" s="343"/>
      <c r="TAS1" s="343"/>
      <c r="TAT1" s="343"/>
      <c r="TAU1" s="343"/>
      <c r="TAV1" s="343"/>
      <c r="TAW1" s="342"/>
      <c r="TAX1" s="343"/>
      <c r="TAY1" s="343"/>
      <c r="TAZ1" s="343"/>
      <c r="TBA1" s="343"/>
      <c r="TBB1" s="343"/>
      <c r="TBC1" s="343"/>
      <c r="TBD1" s="343"/>
      <c r="TBE1" s="343"/>
      <c r="TBF1" s="343"/>
      <c r="TBG1" s="343"/>
      <c r="TBH1" s="343"/>
      <c r="TBI1" s="343"/>
      <c r="TBJ1" s="343"/>
      <c r="TBK1" s="343"/>
      <c r="TBL1" s="343"/>
      <c r="TBM1" s="342"/>
      <c r="TBN1" s="343"/>
      <c r="TBO1" s="343"/>
      <c r="TBP1" s="343"/>
      <c r="TBQ1" s="343"/>
      <c r="TBR1" s="343"/>
      <c r="TBS1" s="343"/>
      <c r="TBT1" s="343"/>
      <c r="TBU1" s="343"/>
      <c r="TBV1" s="343"/>
      <c r="TBW1" s="343"/>
      <c r="TBX1" s="343"/>
      <c r="TBY1" s="343"/>
      <c r="TBZ1" s="343"/>
      <c r="TCA1" s="343"/>
      <c r="TCB1" s="343"/>
      <c r="TCC1" s="342"/>
      <c r="TCD1" s="343"/>
      <c r="TCE1" s="343"/>
      <c r="TCF1" s="343"/>
      <c r="TCG1" s="343"/>
      <c r="TCH1" s="343"/>
      <c r="TCI1" s="343"/>
      <c r="TCJ1" s="343"/>
      <c r="TCK1" s="343"/>
      <c r="TCL1" s="343"/>
      <c r="TCM1" s="343"/>
      <c r="TCN1" s="343"/>
      <c r="TCO1" s="343"/>
      <c r="TCP1" s="343"/>
      <c r="TCQ1" s="343"/>
      <c r="TCR1" s="343"/>
      <c r="TCS1" s="342"/>
      <c r="TCT1" s="343"/>
      <c r="TCU1" s="343"/>
      <c r="TCV1" s="343"/>
      <c r="TCW1" s="343"/>
      <c r="TCX1" s="343"/>
      <c r="TCY1" s="343"/>
      <c r="TCZ1" s="343"/>
      <c r="TDA1" s="343"/>
      <c r="TDB1" s="343"/>
      <c r="TDC1" s="343"/>
      <c r="TDD1" s="343"/>
      <c r="TDE1" s="343"/>
      <c r="TDF1" s="343"/>
      <c r="TDG1" s="343"/>
      <c r="TDH1" s="343"/>
      <c r="TDI1" s="342"/>
      <c r="TDJ1" s="343"/>
      <c r="TDK1" s="343"/>
      <c r="TDL1" s="343"/>
      <c r="TDM1" s="343"/>
      <c r="TDN1" s="343"/>
      <c r="TDO1" s="343"/>
      <c r="TDP1" s="343"/>
      <c r="TDQ1" s="343"/>
      <c r="TDR1" s="343"/>
      <c r="TDS1" s="343"/>
      <c r="TDT1" s="343"/>
      <c r="TDU1" s="343"/>
      <c r="TDV1" s="343"/>
      <c r="TDW1" s="343"/>
      <c r="TDX1" s="343"/>
      <c r="TDY1" s="342"/>
      <c r="TDZ1" s="343"/>
      <c r="TEA1" s="343"/>
      <c r="TEB1" s="343"/>
      <c r="TEC1" s="343"/>
      <c r="TED1" s="343"/>
      <c r="TEE1" s="343"/>
      <c r="TEF1" s="343"/>
      <c r="TEG1" s="343"/>
      <c r="TEH1" s="343"/>
      <c r="TEI1" s="343"/>
      <c r="TEJ1" s="343"/>
      <c r="TEK1" s="343"/>
      <c r="TEL1" s="343"/>
      <c r="TEM1" s="343"/>
      <c r="TEN1" s="343"/>
      <c r="TEO1" s="342"/>
      <c r="TEP1" s="343"/>
      <c r="TEQ1" s="343"/>
      <c r="TER1" s="343"/>
      <c r="TES1" s="343"/>
      <c r="TET1" s="343"/>
      <c r="TEU1" s="343"/>
      <c r="TEV1" s="343"/>
      <c r="TEW1" s="343"/>
      <c r="TEX1" s="343"/>
      <c r="TEY1" s="343"/>
      <c r="TEZ1" s="343"/>
      <c r="TFA1" s="343"/>
      <c r="TFB1" s="343"/>
      <c r="TFC1" s="343"/>
      <c r="TFD1" s="343"/>
      <c r="TFE1" s="342"/>
      <c r="TFF1" s="343"/>
      <c r="TFG1" s="343"/>
      <c r="TFH1" s="343"/>
      <c r="TFI1" s="343"/>
      <c r="TFJ1" s="343"/>
      <c r="TFK1" s="343"/>
      <c r="TFL1" s="343"/>
      <c r="TFM1" s="343"/>
      <c r="TFN1" s="343"/>
      <c r="TFO1" s="343"/>
      <c r="TFP1" s="343"/>
      <c r="TFQ1" s="343"/>
      <c r="TFR1" s="343"/>
      <c r="TFS1" s="343"/>
      <c r="TFT1" s="343"/>
      <c r="TFU1" s="342"/>
      <c r="TFV1" s="343"/>
      <c r="TFW1" s="343"/>
      <c r="TFX1" s="343"/>
      <c r="TFY1" s="343"/>
      <c r="TFZ1" s="343"/>
      <c r="TGA1" s="343"/>
      <c r="TGB1" s="343"/>
      <c r="TGC1" s="343"/>
      <c r="TGD1" s="343"/>
      <c r="TGE1" s="343"/>
      <c r="TGF1" s="343"/>
      <c r="TGG1" s="343"/>
      <c r="TGH1" s="343"/>
      <c r="TGI1" s="343"/>
      <c r="TGJ1" s="343"/>
      <c r="TGK1" s="342"/>
      <c r="TGL1" s="343"/>
      <c r="TGM1" s="343"/>
      <c r="TGN1" s="343"/>
      <c r="TGO1" s="343"/>
      <c r="TGP1" s="343"/>
      <c r="TGQ1" s="343"/>
      <c r="TGR1" s="343"/>
      <c r="TGS1" s="343"/>
      <c r="TGT1" s="343"/>
      <c r="TGU1" s="343"/>
      <c r="TGV1" s="343"/>
      <c r="TGW1" s="343"/>
      <c r="TGX1" s="343"/>
      <c r="TGY1" s="343"/>
      <c r="TGZ1" s="343"/>
      <c r="THA1" s="342"/>
      <c r="THB1" s="343"/>
      <c r="THC1" s="343"/>
      <c r="THD1" s="343"/>
      <c r="THE1" s="343"/>
      <c r="THF1" s="343"/>
      <c r="THG1" s="343"/>
      <c r="THH1" s="343"/>
      <c r="THI1" s="343"/>
      <c r="THJ1" s="343"/>
      <c r="THK1" s="343"/>
      <c r="THL1" s="343"/>
      <c r="THM1" s="343"/>
      <c r="THN1" s="343"/>
      <c r="THO1" s="343"/>
      <c r="THP1" s="343"/>
      <c r="THQ1" s="342"/>
      <c r="THR1" s="343"/>
      <c r="THS1" s="343"/>
      <c r="THT1" s="343"/>
      <c r="THU1" s="343"/>
      <c r="THV1" s="343"/>
      <c r="THW1" s="343"/>
      <c r="THX1" s="343"/>
      <c r="THY1" s="343"/>
      <c r="THZ1" s="343"/>
      <c r="TIA1" s="343"/>
      <c r="TIB1" s="343"/>
      <c r="TIC1" s="343"/>
      <c r="TID1" s="343"/>
      <c r="TIE1" s="343"/>
      <c r="TIF1" s="343"/>
      <c r="TIG1" s="342"/>
      <c r="TIH1" s="343"/>
      <c r="TII1" s="343"/>
      <c r="TIJ1" s="343"/>
      <c r="TIK1" s="343"/>
      <c r="TIL1" s="343"/>
      <c r="TIM1" s="343"/>
      <c r="TIN1" s="343"/>
      <c r="TIO1" s="343"/>
      <c r="TIP1" s="343"/>
      <c r="TIQ1" s="343"/>
      <c r="TIR1" s="343"/>
      <c r="TIS1" s="343"/>
      <c r="TIT1" s="343"/>
      <c r="TIU1" s="343"/>
      <c r="TIV1" s="343"/>
      <c r="TIW1" s="342"/>
      <c r="TIX1" s="343"/>
      <c r="TIY1" s="343"/>
      <c r="TIZ1" s="343"/>
      <c r="TJA1" s="343"/>
      <c r="TJB1" s="343"/>
      <c r="TJC1" s="343"/>
      <c r="TJD1" s="343"/>
      <c r="TJE1" s="343"/>
      <c r="TJF1" s="343"/>
      <c r="TJG1" s="343"/>
      <c r="TJH1" s="343"/>
      <c r="TJI1" s="343"/>
      <c r="TJJ1" s="343"/>
      <c r="TJK1" s="343"/>
      <c r="TJL1" s="343"/>
      <c r="TJM1" s="342"/>
      <c r="TJN1" s="343"/>
      <c r="TJO1" s="343"/>
      <c r="TJP1" s="343"/>
      <c r="TJQ1" s="343"/>
      <c r="TJR1" s="343"/>
      <c r="TJS1" s="343"/>
      <c r="TJT1" s="343"/>
      <c r="TJU1" s="343"/>
      <c r="TJV1" s="343"/>
      <c r="TJW1" s="343"/>
      <c r="TJX1" s="343"/>
      <c r="TJY1" s="343"/>
      <c r="TJZ1" s="343"/>
      <c r="TKA1" s="343"/>
      <c r="TKB1" s="343"/>
      <c r="TKC1" s="342"/>
      <c r="TKD1" s="343"/>
      <c r="TKE1" s="343"/>
      <c r="TKF1" s="343"/>
      <c r="TKG1" s="343"/>
      <c r="TKH1" s="343"/>
      <c r="TKI1" s="343"/>
      <c r="TKJ1" s="343"/>
      <c r="TKK1" s="343"/>
      <c r="TKL1" s="343"/>
      <c r="TKM1" s="343"/>
      <c r="TKN1" s="343"/>
      <c r="TKO1" s="343"/>
      <c r="TKP1" s="343"/>
      <c r="TKQ1" s="343"/>
      <c r="TKR1" s="343"/>
      <c r="TKS1" s="342"/>
      <c r="TKT1" s="343"/>
      <c r="TKU1" s="343"/>
      <c r="TKV1" s="343"/>
      <c r="TKW1" s="343"/>
      <c r="TKX1" s="343"/>
      <c r="TKY1" s="343"/>
      <c r="TKZ1" s="343"/>
      <c r="TLA1" s="343"/>
      <c r="TLB1" s="343"/>
      <c r="TLC1" s="343"/>
      <c r="TLD1" s="343"/>
      <c r="TLE1" s="343"/>
      <c r="TLF1" s="343"/>
      <c r="TLG1" s="343"/>
      <c r="TLH1" s="343"/>
      <c r="TLI1" s="342"/>
      <c r="TLJ1" s="343"/>
      <c r="TLK1" s="343"/>
      <c r="TLL1" s="343"/>
      <c r="TLM1" s="343"/>
      <c r="TLN1" s="343"/>
      <c r="TLO1" s="343"/>
      <c r="TLP1" s="343"/>
      <c r="TLQ1" s="343"/>
      <c r="TLR1" s="343"/>
      <c r="TLS1" s="343"/>
      <c r="TLT1" s="343"/>
      <c r="TLU1" s="343"/>
      <c r="TLV1" s="343"/>
      <c r="TLW1" s="343"/>
      <c r="TLX1" s="343"/>
      <c r="TLY1" s="342"/>
      <c r="TLZ1" s="343"/>
      <c r="TMA1" s="343"/>
      <c r="TMB1" s="343"/>
      <c r="TMC1" s="343"/>
      <c r="TMD1" s="343"/>
      <c r="TME1" s="343"/>
      <c r="TMF1" s="343"/>
      <c r="TMG1" s="343"/>
      <c r="TMH1" s="343"/>
      <c r="TMI1" s="343"/>
      <c r="TMJ1" s="343"/>
      <c r="TMK1" s="343"/>
      <c r="TML1" s="343"/>
      <c r="TMM1" s="343"/>
      <c r="TMN1" s="343"/>
      <c r="TMO1" s="342"/>
      <c r="TMP1" s="343"/>
      <c r="TMQ1" s="343"/>
      <c r="TMR1" s="343"/>
      <c r="TMS1" s="343"/>
      <c r="TMT1" s="343"/>
      <c r="TMU1" s="343"/>
      <c r="TMV1" s="343"/>
      <c r="TMW1" s="343"/>
      <c r="TMX1" s="343"/>
      <c r="TMY1" s="343"/>
      <c r="TMZ1" s="343"/>
      <c r="TNA1" s="343"/>
      <c r="TNB1" s="343"/>
      <c r="TNC1" s="343"/>
      <c r="TND1" s="343"/>
      <c r="TNE1" s="342"/>
      <c r="TNF1" s="343"/>
      <c r="TNG1" s="343"/>
      <c r="TNH1" s="343"/>
      <c r="TNI1" s="343"/>
      <c r="TNJ1" s="343"/>
      <c r="TNK1" s="343"/>
      <c r="TNL1" s="343"/>
      <c r="TNM1" s="343"/>
      <c r="TNN1" s="343"/>
      <c r="TNO1" s="343"/>
      <c r="TNP1" s="343"/>
      <c r="TNQ1" s="343"/>
      <c r="TNR1" s="343"/>
      <c r="TNS1" s="343"/>
      <c r="TNT1" s="343"/>
      <c r="TNU1" s="342"/>
      <c r="TNV1" s="343"/>
      <c r="TNW1" s="343"/>
      <c r="TNX1" s="343"/>
      <c r="TNY1" s="343"/>
      <c r="TNZ1" s="343"/>
      <c r="TOA1" s="343"/>
      <c r="TOB1" s="343"/>
      <c r="TOC1" s="343"/>
      <c r="TOD1" s="343"/>
      <c r="TOE1" s="343"/>
      <c r="TOF1" s="343"/>
      <c r="TOG1" s="343"/>
      <c r="TOH1" s="343"/>
      <c r="TOI1" s="343"/>
      <c r="TOJ1" s="343"/>
      <c r="TOK1" s="342"/>
      <c r="TOL1" s="343"/>
      <c r="TOM1" s="343"/>
      <c r="TON1" s="343"/>
      <c r="TOO1" s="343"/>
      <c r="TOP1" s="343"/>
      <c r="TOQ1" s="343"/>
      <c r="TOR1" s="343"/>
      <c r="TOS1" s="343"/>
      <c r="TOT1" s="343"/>
      <c r="TOU1" s="343"/>
      <c r="TOV1" s="343"/>
      <c r="TOW1" s="343"/>
      <c r="TOX1" s="343"/>
      <c r="TOY1" s="343"/>
      <c r="TOZ1" s="343"/>
      <c r="TPA1" s="342"/>
      <c r="TPB1" s="343"/>
      <c r="TPC1" s="343"/>
      <c r="TPD1" s="343"/>
      <c r="TPE1" s="343"/>
      <c r="TPF1" s="343"/>
      <c r="TPG1" s="343"/>
      <c r="TPH1" s="343"/>
      <c r="TPI1" s="343"/>
      <c r="TPJ1" s="343"/>
      <c r="TPK1" s="343"/>
      <c r="TPL1" s="343"/>
      <c r="TPM1" s="343"/>
      <c r="TPN1" s="343"/>
      <c r="TPO1" s="343"/>
      <c r="TPP1" s="343"/>
      <c r="TPQ1" s="342"/>
      <c r="TPR1" s="343"/>
      <c r="TPS1" s="343"/>
      <c r="TPT1" s="343"/>
      <c r="TPU1" s="343"/>
      <c r="TPV1" s="343"/>
      <c r="TPW1" s="343"/>
      <c r="TPX1" s="343"/>
      <c r="TPY1" s="343"/>
      <c r="TPZ1" s="343"/>
      <c r="TQA1" s="343"/>
      <c r="TQB1" s="343"/>
      <c r="TQC1" s="343"/>
      <c r="TQD1" s="343"/>
      <c r="TQE1" s="343"/>
      <c r="TQF1" s="343"/>
      <c r="TQG1" s="342"/>
      <c r="TQH1" s="343"/>
      <c r="TQI1" s="343"/>
      <c r="TQJ1" s="343"/>
      <c r="TQK1" s="343"/>
      <c r="TQL1" s="343"/>
      <c r="TQM1" s="343"/>
      <c r="TQN1" s="343"/>
      <c r="TQO1" s="343"/>
      <c r="TQP1" s="343"/>
      <c r="TQQ1" s="343"/>
      <c r="TQR1" s="343"/>
      <c r="TQS1" s="343"/>
      <c r="TQT1" s="343"/>
      <c r="TQU1" s="343"/>
      <c r="TQV1" s="343"/>
      <c r="TQW1" s="342"/>
      <c r="TQX1" s="343"/>
      <c r="TQY1" s="343"/>
      <c r="TQZ1" s="343"/>
      <c r="TRA1" s="343"/>
      <c r="TRB1" s="343"/>
      <c r="TRC1" s="343"/>
      <c r="TRD1" s="343"/>
      <c r="TRE1" s="343"/>
      <c r="TRF1" s="343"/>
      <c r="TRG1" s="343"/>
      <c r="TRH1" s="343"/>
      <c r="TRI1" s="343"/>
      <c r="TRJ1" s="343"/>
      <c r="TRK1" s="343"/>
      <c r="TRL1" s="343"/>
      <c r="TRM1" s="342"/>
      <c r="TRN1" s="343"/>
      <c r="TRO1" s="343"/>
      <c r="TRP1" s="343"/>
      <c r="TRQ1" s="343"/>
      <c r="TRR1" s="343"/>
      <c r="TRS1" s="343"/>
      <c r="TRT1" s="343"/>
      <c r="TRU1" s="343"/>
      <c r="TRV1" s="343"/>
      <c r="TRW1" s="343"/>
      <c r="TRX1" s="343"/>
      <c r="TRY1" s="343"/>
      <c r="TRZ1" s="343"/>
      <c r="TSA1" s="343"/>
      <c r="TSB1" s="343"/>
      <c r="TSC1" s="342"/>
      <c r="TSD1" s="343"/>
      <c r="TSE1" s="343"/>
      <c r="TSF1" s="343"/>
      <c r="TSG1" s="343"/>
      <c r="TSH1" s="343"/>
      <c r="TSI1" s="343"/>
      <c r="TSJ1" s="343"/>
      <c r="TSK1" s="343"/>
      <c r="TSL1" s="343"/>
      <c r="TSM1" s="343"/>
      <c r="TSN1" s="343"/>
      <c r="TSO1" s="343"/>
      <c r="TSP1" s="343"/>
      <c r="TSQ1" s="343"/>
      <c r="TSR1" s="343"/>
      <c r="TSS1" s="342"/>
      <c r="TST1" s="343"/>
      <c r="TSU1" s="343"/>
      <c r="TSV1" s="343"/>
      <c r="TSW1" s="343"/>
      <c r="TSX1" s="343"/>
      <c r="TSY1" s="343"/>
      <c r="TSZ1" s="343"/>
      <c r="TTA1" s="343"/>
      <c r="TTB1" s="343"/>
      <c r="TTC1" s="343"/>
      <c r="TTD1" s="343"/>
      <c r="TTE1" s="343"/>
      <c r="TTF1" s="343"/>
      <c r="TTG1" s="343"/>
      <c r="TTH1" s="343"/>
      <c r="TTI1" s="342"/>
      <c r="TTJ1" s="343"/>
      <c r="TTK1" s="343"/>
      <c r="TTL1" s="343"/>
      <c r="TTM1" s="343"/>
      <c r="TTN1" s="343"/>
      <c r="TTO1" s="343"/>
      <c r="TTP1" s="343"/>
      <c r="TTQ1" s="343"/>
      <c r="TTR1" s="343"/>
      <c r="TTS1" s="343"/>
      <c r="TTT1" s="343"/>
      <c r="TTU1" s="343"/>
      <c r="TTV1" s="343"/>
      <c r="TTW1" s="343"/>
      <c r="TTX1" s="343"/>
      <c r="TTY1" s="342"/>
      <c r="TTZ1" s="343"/>
      <c r="TUA1" s="343"/>
      <c r="TUB1" s="343"/>
      <c r="TUC1" s="343"/>
      <c r="TUD1" s="343"/>
      <c r="TUE1" s="343"/>
      <c r="TUF1" s="343"/>
      <c r="TUG1" s="343"/>
      <c r="TUH1" s="343"/>
      <c r="TUI1" s="343"/>
      <c r="TUJ1" s="343"/>
      <c r="TUK1" s="343"/>
      <c r="TUL1" s="343"/>
      <c r="TUM1" s="343"/>
      <c r="TUN1" s="343"/>
      <c r="TUO1" s="342"/>
      <c r="TUP1" s="343"/>
      <c r="TUQ1" s="343"/>
      <c r="TUR1" s="343"/>
      <c r="TUS1" s="343"/>
      <c r="TUT1" s="343"/>
      <c r="TUU1" s="343"/>
      <c r="TUV1" s="343"/>
      <c r="TUW1" s="343"/>
      <c r="TUX1" s="343"/>
      <c r="TUY1" s="343"/>
      <c r="TUZ1" s="343"/>
      <c r="TVA1" s="343"/>
      <c r="TVB1" s="343"/>
      <c r="TVC1" s="343"/>
      <c r="TVD1" s="343"/>
      <c r="TVE1" s="342"/>
      <c r="TVF1" s="343"/>
      <c r="TVG1" s="343"/>
      <c r="TVH1" s="343"/>
      <c r="TVI1" s="343"/>
      <c r="TVJ1" s="343"/>
      <c r="TVK1" s="343"/>
      <c r="TVL1" s="343"/>
      <c r="TVM1" s="343"/>
      <c r="TVN1" s="343"/>
      <c r="TVO1" s="343"/>
      <c r="TVP1" s="343"/>
      <c r="TVQ1" s="343"/>
      <c r="TVR1" s="343"/>
      <c r="TVS1" s="343"/>
      <c r="TVT1" s="343"/>
      <c r="TVU1" s="342"/>
      <c r="TVV1" s="343"/>
      <c r="TVW1" s="343"/>
      <c r="TVX1" s="343"/>
      <c r="TVY1" s="343"/>
      <c r="TVZ1" s="343"/>
      <c r="TWA1" s="343"/>
      <c r="TWB1" s="343"/>
      <c r="TWC1" s="343"/>
      <c r="TWD1" s="343"/>
      <c r="TWE1" s="343"/>
      <c r="TWF1" s="343"/>
      <c r="TWG1" s="343"/>
      <c r="TWH1" s="343"/>
      <c r="TWI1" s="343"/>
      <c r="TWJ1" s="343"/>
      <c r="TWK1" s="342"/>
      <c r="TWL1" s="343"/>
      <c r="TWM1" s="343"/>
      <c r="TWN1" s="343"/>
      <c r="TWO1" s="343"/>
      <c r="TWP1" s="343"/>
      <c r="TWQ1" s="343"/>
      <c r="TWR1" s="343"/>
      <c r="TWS1" s="343"/>
      <c r="TWT1" s="343"/>
      <c r="TWU1" s="343"/>
      <c r="TWV1" s="343"/>
      <c r="TWW1" s="343"/>
      <c r="TWX1" s="343"/>
      <c r="TWY1" s="343"/>
      <c r="TWZ1" s="343"/>
      <c r="TXA1" s="342"/>
      <c r="TXB1" s="343"/>
      <c r="TXC1" s="343"/>
      <c r="TXD1" s="343"/>
      <c r="TXE1" s="343"/>
      <c r="TXF1" s="343"/>
      <c r="TXG1" s="343"/>
      <c r="TXH1" s="343"/>
      <c r="TXI1" s="343"/>
      <c r="TXJ1" s="343"/>
      <c r="TXK1" s="343"/>
      <c r="TXL1" s="343"/>
      <c r="TXM1" s="343"/>
      <c r="TXN1" s="343"/>
      <c r="TXO1" s="343"/>
      <c r="TXP1" s="343"/>
      <c r="TXQ1" s="342"/>
      <c r="TXR1" s="343"/>
      <c r="TXS1" s="343"/>
      <c r="TXT1" s="343"/>
      <c r="TXU1" s="343"/>
      <c r="TXV1" s="343"/>
      <c r="TXW1" s="343"/>
      <c r="TXX1" s="343"/>
      <c r="TXY1" s="343"/>
      <c r="TXZ1" s="343"/>
      <c r="TYA1" s="343"/>
      <c r="TYB1" s="343"/>
      <c r="TYC1" s="343"/>
      <c r="TYD1" s="343"/>
      <c r="TYE1" s="343"/>
      <c r="TYF1" s="343"/>
      <c r="TYG1" s="342"/>
      <c r="TYH1" s="343"/>
      <c r="TYI1" s="343"/>
      <c r="TYJ1" s="343"/>
      <c r="TYK1" s="343"/>
      <c r="TYL1" s="343"/>
      <c r="TYM1" s="343"/>
      <c r="TYN1" s="343"/>
      <c r="TYO1" s="343"/>
      <c r="TYP1" s="343"/>
      <c r="TYQ1" s="343"/>
      <c r="TYR1" s="343"/>
      <c r="TYS1" s="343"/>
      <c r="TYT1" s="343"/>
      <c r="TYU1" s="343"/>
      <c r="TYV1" s="343"/>
      <c r="TYW1" s="342"/>
      <c r="TYX1" s="343"/>
      <c r="TYY1" s="343"/>
      <c r="TYZ1" s="343"/>
      <c r="TZA1" s="343"/>
      <c r="TZB1" s="343"/>
      <c r="TZC1" s="343"/>
      <c r="TZD1" s="343"/>
      <c r="TZE1" s="343"/>
      <c r="TZF1" s="343"/>
      <c r="TZG1" s="343"/>
      <c r="TZH1" s="343"/>
      <c r="TZI1" s="343"/>
      <c r="TZJ1" s="343"/>
      <c r="TZK1" s="343"/>
      <c r="TZL1" s="343"/>
      <c r="TZM1" s="342"/>
      <c r="TZN1" s="343"/>
      <c r="TZO1" s="343"/>
      <c r="TZP1" s="343"/>
      <c r="TZQ1" s="343"/>
      <c r="TZR1" s="343"/>
      <c r="TZS1" s="343"/>
      <c r="TZT1" s="343"/>
      <c r="TZU1" s="343"/>
      <c r="TZV1" s="343"/>
      <c r="TZW1" s="343"/>
      <c r="TZX1" s="343"/>
      <c r="TZY1" s="343"/>
      <c r="TZZ1" s="343"/>
      <c r="UAA1" s="343"/>
      <c r="UAB1" s="343"/>
      <c r="UAC1" s="342"/>
      <c r="UAD1" s="343"/>
      <c r="UAE1" s="343"/>
      <c r="UAF1" s="343"/>
      <c r="UAG1" s="343"/>
      <c r="UAH1" s="343"/>
      <c r="UAI1" s="343"/>
      <c r="UAJ1" s="343"/>
      <c r="UAK1" s="343"/>
      <c r="UAL1" s="343"/>
      <c r="UAM1" s="343"/>
      <c r="UAN1" s="343"/>
      <c r="UAO1" s="343"/>
      <c r="UAP1" s="343"/>
      <c r="UAQ1" s="343"/>
      <c r="UAR1" s="343"/>
      <c r="UAS1" s="342"/>
      <c r="UAT1" s="343"/>
      <c r="UAU1" s="343"/>
      <c r="UAV1" s="343"/>
      <c r="UAW1" s="343"/>
      <c r="UAX1" s="343"/>
      <c r="UAY1" s="343"/>
      <c r="UAZ1" s="343"/>
      <c r="UBA1" s="343"/>
      <c r="UBB1" s="343"/>
      <c r="UBC1" s="343"/>
      <c r="UBD1" s="343"/>
      <c r="UBE1" s="343"/>
      <c r="UBF1" s="343"/>
      <c r="UBG1" s="343"/>
      <c r="UBH1" s="343"/>
      <c r="UBI1" s="342"/>
      <c r="UBJ1" s="343"/>
      <c r="UBK1" s="343"/>
      <c r="UBL1" s="343"/>
      <c r="UBM1" s="343"/>
      <c r="UBN1" s="343"/>
      <c r="UBO1" s="343"/>
      <c r="UBP1" s="343"/>
      <c r="UBQ1" s="343"/>
      <c r="UBR1" s="343"/>
      <c r="UBS1" s="343"/>
      <c r="UBT1" s="343"/>
      <c r="UBU1" s="343"/>
      <c r="UBV1" s="343"/>
      <c r="UBW1" s="343"/>
      <c r="UBX1" s="343"/>
      <c r="UBY1" s="342"/>
      <c r="UBZ1" s="343"/>
      <c r="UCA1" s="343"/>
      <c r="UCB1" s="343"/>
      <c r="UCC1" s="343"/>
      <c r="UCD1" s="343"/>
      <c r="UCE1" s="343"/>
      <c r="UCF1" s="343"/>
      <c r="UCG1" s="343"/>
      <c r="UCH1" s="343"/>
      <c r="UCI1" s="343"/>
      <c r="UCJ1" s="343"/>
      <c r="UCK1" s="343"/>
      <c r="UCL1" s="343"/>
      <c r="UCM1" s="343"/>
      <c r="UCN1" s="343"/>
      <c r="UCO1" s="342"/>
      <c r="UCP1" s="343"/>
      <c r="UCQ1" s="343"/>
      <c r="UCR1" s="343"/>
      <c r="UCS1" s="343"/>
      <c r="UCT1" s="343"/>
      <c r="UCU1" s="343"/>
      <c r="UCV1" s="343"/>
      <c r="UCW1" s="343"/>
      <c r="UCX1" s="343"/>
      <c r="UCY1" s="343"/>
      <c r="UCZ1" s="343"/>
      <c r="UDA1" s="343"/>
      <c r="UDB1" s="343"/>
      <c r="UDC1" s="343"/>
      <c r="UDD1" s="343"/>
      <c r="UDE1" s="342"/>
      <c r="UDF1" s="343"/>
      <c r="UDG1" s="343"/>
      <c r="UDH1" s="343"/>
      <c r="UDI1" s="343"/>
      <c r="UDJ1" s="343"/>
      <c r="UDK1" s="343"/>
      <c r="UDL1" s="343"/>
      <c r="UDM1" s="343"/>
      <c r="UDN1" s="343"/>
      <c r="UDO1" s="343"/>
      <c r="UDP1" s="343"/>
      <c r="UDQ1" s="343"/>
      <c r="UDR1" s="343"/>
      <c r="UDS1" s="343"/>
      <c r="UDT1" s="343"/>
      <c r="UDU1" s="342"/>
      <c r="UDV1" s="343"/>
      <c r="UDW1" s="343"/>
      <c r="UDX1" s="343"/>
      <c r="UDY1" s="343"/>
      <c r="UDZ1" s="343"/>
      <c r="UEA1" s="343"/>
      <c r="UEB1" s="343"/>
      <c r="UEC1" s="343"/>
      <c r="UED1" s="343"/>
      <c r="UEE1" s="343"/>
      <c r="UEF1" s="343"/>
      <c r="UEG1" s="343"/>
      <c r="UEH1" s="343"/>
      <c r="UEI1" s="343"/>
      <c r="UEJ1" s="343"/>
      <c r="UEK1" s="342"/>
      <c r="UEL1" s="343"/>
      <c r="UEM1" s="343"/>
      <c r="UEN1" s="343"/>
      <c r="UEO1" s="343"/>
      <c r="UEP1" s="343"/>
      <c r="UEQ1" s="343"/>
      <c r="UER1" s="343"/>
      <c r="UES1" s="343"/>
      <c r="UET1" s="343"/>
      <c r="UEU1" s="343"/>
      <c r="UEV1" s="343"/>
      <c r="UEW1" s="343"/>
      <c r="UEX1" s="343"/>
      <c r="UEY1" s="343"/>
      <c r="UEZ1" s="343"/>
      <c r="UFA1" s="342"/>
      <c r="UFB1" s="343"/>
      <c r="UFC1" s="343"/>
      <c r="UFD1" s="343"/>
      <c r="UFE1" s="343"/>
      <c r="UFF1" s="343"/>
      <c r="UFG1" s="343"/>
      <c r="UFH1" s="343"/>
      <c r="UFI1" s="343"/>
      <c r="UFJ1" s="343"/>
      <c r="UFK1" s="343"/>
      <c r="UFL1" s="343"/>
      <c r="UFM1" s="343"/>
      <c r="UFN1" s="343"/>
      <c r="UFO1" s="343"/>
      <c r="UFP1" s="343"/>
      <c r="UFQ1" s="342"/>
      <c r="UFR1" s="343"/>
      <c r="UFS1" s="343"/>
      <c r="UFT1" s="343"/>
      <c r="UFU1" s="343"/>
      <c r="UFV1" s="343"/>
      <c r="UFW1" s="343"/>
      <c r="UFX1" s="343"/>
      <c r="UFY1" s="343"/>
      <c r="UFZ1" s="343"/>
      <c r="UGA1" s="343"/>
      <c r="UGB1" s="343"/>
      <c r="UGC1" s="343"/>
      <c r="UGD1" s="343"/>
      <c r="UGE1" s="343"/>
      <c r="UGF1" s="343"/>
      <c r="UGG1" s="342"/>
      <c r="UGH1" s="343"/>
      <c r="UGI1" s="343"/>
      <c r="UGJ1" s="343"/>
      <c r="UGK1" s="343"/>
      <c r="UGL1" s="343"/>
      <c r="UGM1" s="343"/>
      <c r="UGN1" s="343"/>
      <c r="UGO1" s="343"/>
      <c r="UGP1" s="343"/>
      <c r="UGQ1" s="343"/>
      <c r="UGR1" s="343"/>
      <c r="UGS1" s="343"/>
      <c r="UGT1" s="343"/>
      <c r="UGU1" s="343"/>
      <c r="UGV1" s="343"/>
      <c r="UGW1" s="342"/>
      <c r="UGX1" s="343"/>
      <c r="UGY1" s="343"/>
      <c r="UGZ1" s="343"/>
      <c r="UHA1" s="343"/>
      <c r="UHB1" s="343"/>
      <c r="UHC1" s="343"/>
      <c r="UHD1" s="343"/>
      <c r="UHE1" s="343"/>
      <c r="UHF1" s="343"/>
      <c r="UHG1" s="343"/>
      <c r="UHH1" s="343"/>
      <c r="UHI1" s="343"/>
      <c r="UHJ1" s="343"/>
      <c r="UHK1" s="343"/>
      <c r="UHL1" s="343"/>
      <c r="UHM1" s="342"/>
      <c r="UHN1" s="343"/>
      <c r="UHO1" s="343"/>
      <c r="UHP1" s="343"/>
      <c r="UHQ1" s="343"/>
      <c r="UHR1" s="343"/>
      <c r="UHS1" s="343"/>
      <c r="UHT1" s="343"/>
      <c r="UHU1" s="343"/>
      <c r="UHV1" s="343"/>
      <c r="UHW1" s="343"/>
      <c r="UHX1" s="343"/>
      <c r="UHY1" s="343"/>
      <c r="UHZ1" s="343"/>
      <c r="UIA1" s="343"/>
      <c r="UIB1" s="343"/>
      <c r="UIC1" s="342"/>
      <c r="UID1" s="343"/>
      <c r="UIE1" s="343"/>
      <c r="UIF1" s="343"/>
      <c r="UIG1" s="343"/>
      <c r="UIH1" s="343"/>
      <c r="UII1" s="343"/>
      <c r="UIJ1" s="343"/>
      <c r="UIK1" s="343"/>
      <c r="UIL1" s="343"/>
      <c r="UIM1" s="343"/>
      <c r="UIN1" s="343"/>
      <c r="UIO1" s="343"/>
      <c r="UIP1" s="343"/>
      <c r="UIQ1" s="343"/>
      <c r="UIR1" s="343"/>
      <c r="UIS1" s="342"/>
      <c r="UIT1" s="343"/>
      <c r="UIU1" s="343"/>
      <c r="UIV1" s="343"/>
      <c r="UIW1" s="343"/>
      <c r="UIX1" s="343"/>
      <c r="UIY1" s="343"/>
      <c r="UIZ1" s="343"/>
      <c r="UJA1" s="343"/>
      <c r="UJB1" s="343"/>
      <c r="UJC1" s="343"/>
      <c r="UJD1" s="343"/>
      <c r="UJE1" s="343"/>
      <c r="UJF1" s="343"/>
      <c r="UJG1" s="343"/>
      <c r="UJH1" s="343"/>
      <c r="UJI1" s="342"/>
      <c r="UJJ1" s="343"/>
      <c r="UJK1" s="343"/>
      <c r="UJL1" s="343"/>
      <c r="UJM1" s="343"/>
      <c r="UJN1" s="343"/>
      <c r="UJO1" s="343"/>
      <c r="UJP1" s="343"/>
      <c r="UJQ1" s="343"/>
      <c r="UJR1" s="343"/>
      <c r="UJS1" s="343"/>
      <c r="UJT1" s="343"/>
      <c r="UJU1" s="343"/>
      <c r="UJV1" s="343"/>
      <c r="UJW1" s="343"/>
      <c r="UJX1" s="343"/>
      <c r="UJY1" s="342"/>
      <c r="UJZ1" s="343"/>
      <c r="UKA1" s="343"/>
      <c r="UKB1" s="343"/>
      <c r="UKC1" s="343"/>
      <c r="UKD1" s="343"/>
      <c r="UKE1" s="343"/>
      <c r="UKF1" s="343"/>
      <c r="UKG1" s="343"/>
      <c r="UKH1" s="343"/>
      <c r="UKI1" s="343"/>
      <c r="UKJ1" s="343"/>
      <c r="UKK1" s="343"/>
      <c r="UKL1" s="343"/>
      <c r="UKM1" s="343"/>
      <c r="UKN1" s="343"/>
      <c r="UKO1" s="342"/>
      <c r="UKP1" s="343"/>
      <c r="UKQ1" s="343"/>
      <c r="UKR1" s="343"/>
      <c r="UKS1" s="343"/>
      <c r="UKT1" s="343"/>
      <c r="UKU1" s="343"/>
      <c r="UKV1" s="343"/>
      <c r="UKW1" s="343"/>
      <c r="UKX1" s="343"/>
      <c r="UKY1" s="343"/>
      <c r="UKZ1" s="343"/>
      <c r="ULA1" s="343"/>
      <c r="ULB1" s="343"/>
      <c r="ULC1" s="343"/>
      <c r="ULD1" s="343"/>
      <c r="ULE1" s="342"/>
      <c r="ULF1" s="343"/>
      <c r="ULG1" s="343"/>
      <c r="ULH1" s="343"/>
      <c r="ULI1" s="343"/>
      <c r="ULJ1" s="343"/>
      <c r="ULK1" s="343"/>
      <c r="ULL1" s="343"/>
      <c r="ULM1" s="343"/>
      <c r="ULN1" s="343"/>
      <c r="ULO1" s="343"/>
      <c r="ULP1" s="343"/>
      <c r="ULQ1" s="343"/>
      <c r="ULR1" s="343"/>
      <c r="ULS1" s="343"/>
      <c r="ULT1" s="343"/>
      <c r="ULU1" s="342"/>
      <c r="ULV1" s="343"/>
      <c r="ULW1" s="343"/>
      <c r="ULX1" s="343"/>
      <c r="ULY1" s="343"/>
      <c r="ULZ1" s="343"/>
      <c r="UMA1" s="343"/>
      <c r="UMB1" s="343"/>
      <c r="UMC1" s="343"/>
      <c r="UMD1" s="343"/>
      <c r="UME1" s="343"/>
      <c r="UMF1" s="343"/>
      <c r="UMG1" s="343"/>
      <c r="UMH1" s="343"/>
      <c r="UMI1" s="343"/>
      <c r="UMJ1" s="343"/>
      <c r="UMK1" s="342"/>
      <c r="UML1" s="343"/>
      <c r="UMM1" s="343"/>
      <c r="UMN1" s="343"/>
      <c r="UMO1" s="343"/>
      <c r="UMP1" s="343"/>
      <c r="UMQ1" s="343"/>
      <c r="UMR1" s="343"/>
      <c r="UMS1" s="343"/>
      <c r="UMT1" s="343"/>
      <c r="UMU1" s="343"/>
      <c r="UMV1" s="343"/>
      <c r="UMW1" s="343"/>
      <c r="UMX1" s="343"/>
      <c r="UMY1" s="343"/>
      <c r="UMZ1" s="343"/>
      <c r="UNA1" s="342"/>
      <c r="UNB1" s="343"/>
      <c r="UNC1" s="343"/>
      <c r="UND1" s="343"/>
      <c r="UNE1" s="343"/>
      <c r="UNF1" s="343"/>
      <c r="UNG1" s="343"/>
      <c r="UNH1" s="343"/>
      <c r="UNI1" s="343"/>
      <c r="UNJ1" s="343"/>
      <c r="UNK1" s="343"/>
      <c r="UNL1" s="343"/>
      <c r="UNM1" s="343"/>
      <c r="UNN1" s="343"/>
      <c r="UNO1" s="343"/>
      <c r="UNP1" s="343"/>
      <c r="UNQ1" s="342"/>
      <c r="UNR1" s="343"/>
      <c r="UNS1" s="343"/>
      <c r="UNT1" s="343"/>
      <c r="UNU1" s="343"/>
      <c r="UNV1" s="343"/>
      <c r="UNW1" s="343"/>
      <c r="UNX1" s="343"/>
      <c r="UNY1" s="343"/>
      <c r="UNZ1" s="343"/>
      <c r="UOA1" s="343"/>
      <c r="UOB1" s="343"/>
      <c r="UOC1" s="343"/>
      <c r="UOD1" s="343"/>
      <c r="UOE1" s="343"/>
      <c r="UOF1" s="343"/>
      <c r="UOG1" s="342"/>
      <c r="UOH1" s="343"/>
      <c r="UOI1" s="343"/>
      <c r="UOJ1" s="343"/>
      <c r="UOK1" s="343"/>
      <c r="UOL1" s="343"/>
      <c r="UOM1" s="343"/>
      <c r="UON1" s="343"/>
      <c r="UOO1" s="343"/>
      <c r="UOP1" s="343"/>
      <c r="UOQ1" s="343"/>
      <c r="UOR1" s="343"/>
      <c r="UOS1" s="343"/>
      <c r="UOT1" s="343"/>
      <c r="UOU1" s="343"/>
      <c r="UOV1" s="343"/>
      <c r="UOW1" s="342"/>
      <c r="UOX1" s="343"/>
      <c r="UOY1" s="343"/>
      <c r="UOZ1" s="343"/>
      <c r="UPA1" s="343"/>
      <c r="UPB1" s="343"/>
      <c r="UPC1" s="343"/>
      <c r="UPD1" s="343"/>
      <c r="UPE1" s="343"/>
      <c r="UPF1" s="343"/>
      <c r="UPG1" s="343"/>
      <c r="UPH1" s="343"/>
      <c r="UPI1" s="343"/>
      <c r="UPJ1" s="343"/>
      <c r="UPK1" s="343"/>
      <c r="UPL1" s="343"/>
      <c r="UPM1" s="342"/>
      <c r="UPN1" s="343"/>
      <c r="UPO1" s="343"/>
      <c r="UPP1" s="343"/>
      <c r="UPQ1" s="343"/>
      <c r="UPR1" s="343"/>
      <c r="UPS1" s="343"/>
      <c r="UPT1" s="343"/>
      <c r="UPU1" s="343"/>
      <c r="UPV1" s="343"/>
      <c r="UPW1" s="343"/>
      <c r="UPX1" s="343"/>
      <c r="UPY1" s="343"/>
      <c r="UPZ1" s="343"/>
      <c r="UQA1" s="343"/>
      <c r="UQB1" s="343"/>
      <c r="UQC1" s="342"/>
      <c r="UQD1" s="343"/>
      <c r="UQE1" s="343"/>
      <c r="UQF1" s="343"/>
      <c r="UQG1" s="343"/>
      <c r="UQH1" s="343"/>
      <c r="UQI1" s="343"/>
      <c r="UQJ1" s="343"/>
      <c r="UQK1" s="343"/>
      <c r="UQL1" s="343"/>
      <c r="UQM1" s="343"/>
      <c r="UQN1" s="343"/>
      <c r="UQO1" s="343"/>
      <c r="UQP1" s="343"/>
      <c r="UQQ1" s="343"/>
      <c r="UQR1" s="343"/>
      <c r="UQS1" s="342"/>
      <c r="UQT1" s="343"/>
      <c r="UQU1" s="343"/>
      <c r="UQV1" s="343"/>
      <c r="UQW1" s="343"/>
      <c r="UQX1" s="343"/>
      <c r="UQY1" s="343"/>
      <c r="UQZ1" s="343"/>
      <c r="URA1" s="343"/>
      <c r="URB1" s="343"/>
      <c r="URC1" s="343"/>
      <c r="URD1" s="343"/>
      <c r="URE1" s="343"/>
      <c r="URF1" s="343"/>
      <c r="URG1" s="343"/>
      <c r="URH1" s="343"/>
      <c r="URI1" s="342"/>
      <c r="URJ1" s="343"/>
      <c r="URK1" s="343"/>
      <c r="URL1" s="343"/>
      <c r="URM1" s="343"/>
      <c r="URN1" s="343"/>
      <c r="URO1" s="343"/>
      <c r="URP1" s="343"/>
      <c r="URQ1" s="343"/>
      <c r="URR1" s="343"/>
      <c r="URS1" s="343"/>
      <c r="URT1" s="343"/>
      <c r="URU1" s="343"/>
      <c r="URV1" s="343"/>
      <c r="URW1" s="343"/>
      <c r="URX1" s="343"/>
      <c r="URY1" s="342"/>
      <c r="URZ1" s="343"/>
      <c r="USA1" s="343"/>
      <c r="USB1" s="343"/>
      <c r="USC1" s="343"/>
      <c r="USD1" s="343"/>
      <c r="USE1" s="343"/>
      <c r="USF1" s="343"/>
      <c r="USG1" s="343"/>
      <c r="USH1" s="343"/>
      <c r="USI1" s="343"/>
      <c r="USJ1" s="343"/>
      <c r="USK1" s="343"/>
      <c r="USL1" s="343"/>
      <c r="USM1" s="343"/>
      <c r="USN1" s="343"/>
      <c r="USO1" s="342"/>
      <c r="USP1" s="343"/>
      <c r="USQ1" s="343"/>
      <c r="USR1" s="343"/>
      <c r="USS1" s="343"/>
      <c r="UST1" s="343"/>
      <c r="USU1" s="343"/>
      <c r="USV1" s="343"/>
      <c r="USW1" s="343"/>
      <c r="USX1" s="343"/>
      <c r="USY1" s="343"/>
      <c r="USZ1" s="343"/>
      <c r="UTA1" s="343"/>
      <c r="UTB1" s="343"/>
      <c r="UTC1" s="343"/>
      <c r="UTD1" s="343"/>
      <c r="UTE1" s="342"/>
      <c r="UTF1" s="343"/>
      <c r="UTG1" s="343"/>
      <c r="UTH1" s="343"/>
      <c r="UTI1" s="343"/>
      <c r="UTJ1" s="343"/>
      <c r="UTK1" s="343"/>
      <c r="UTL1" s="343"/>
      <c r="UTM1" s="343"/>
      <c r="UTN1" s="343"/>
      <c r="UTO1" s="343"/>
      <c r="UTP1" s="343"/>
      <c r="UTQ1" s="343"/>
      <c r="UTR1" s="343"/>
      <c r="UTS1" s="343"/>
      <c r="UTT1" s="343"/>
      <c r="UTU1" s="342"/>
      <c r="UTV1" s="343"/>
      <c r="UTW1" s="343"/>
      <c r="UTX1" s="343"/>
      <c r="UTY1" s="343"/>
      <c r="UTZ1" s="343"/>
      <c r="UUA1" s="343"/>
      <c r="UUB1" s="343"/>
      <c r="UUC1" s="343"/>
      <c r="UUD1" s="343"/>
      <c r="UUE1" s="343"/>
      <c r="UUF1" s="343"/>
      <c r="UUG1" s="343"/>
      <c r="UUH1" s="343"/>
      <c r="UUI1" s="343"/>
      <c r="UUJ1" s="343"/>
      <c r="UUK1" s="342"/>
      <c r="UUL1" s="343"/>
      <c r="UUM1" s="343"/>
      <c r="UUN1" s="343"/>
      <c r="UUO1" s="343"/>
      <c r="UUP1" s="343"/>
      <c r="UUQ1" s="343"/>
      <c r="UUR1" s="343"/>
      <c r="UUS1" s="343"/>
      <c r="UUT1" s="343"/>
      <c r="UUU1" s="343"/>
      <c r="UUV1" s="343"/>
      <c r="UUW1" s="343"/>
      <c r="UUX1" s="343"/>
      <c r="UUY1" s="343"/>
      <c r="UUZ1" s="343"/>
      <c r="UVA1" s="342"/>
      <c r="UVB1" s="343"/>
      <c r="UVC1" s="343"/>
      <c r="UVD1" s="343"/>
      <c r="UVE1" s="343"/>
      <c r="UVF1" s="343"/>
      <c r="UVG1" s="343"/>
      <c r="UVH1" s="343"/>
      <c r="UVI1" s="343"/>
      <c r="UVJ1" s="343"/>
      <c r="UVK1" s="343"/>
      <c r="UVL1" s="343"/>
      <c r="UVM1" s="343"/>
      <c r="UVN1" s="343"/>
      <c r="UVO1" s="343"/>
      <c r="UVP1" s="343"/>
      <c r="UVQ1" s="342"/>
      <c r="UVR1" s="343"/>
      <c r="UVS1" s="343"/>
      <c r="UVT1" s="343"/>
      <c r="UVU1" s="343"/>
      <c r="UVV1" s="343"/>
      <c r="UVW1" s="343"/>
      <c r="UVX1" s="343"/>
      <c r="UVY1" s="343"/>
      <c r="UVZ1" s="343"/>
      <c r="UWA1" s="343"/>
      <c r="UWB1" s="343"/>
      <c r="UWC1" s="343"/>
      <c r="UWD1" s="343"/>
      <c r="UWE1" s="343"/>
      <c r="UWF1" s="343"/>
      <c r="UWG1" s="342"/>
      <c r="UWH1" s="343"/>
      <c r="UWI1" s="343"/>
      <c r="UWJ1" s="343"/>
      <c r="UWK1" s="343"/>
      <c r="UWL1" s="343"/>
      <c r="UWM1" s="343"/>
      <c r="UWN1" s="343"/>
      <c r="UWO1" s="343"/>
      <c r="UWP1" s="343"/>
      <c r="UWQ1" s="343"/>
      <c r="UWR1" s="343"/>
      <c r="UWS1" s="343"/>
      <c r="UWT1" s="343"/>
      <c r="UWU1" s="343"/>
      <c r="UWV1" s="343"/>
      <c r="UWW1" s="342"/>
      <c r="UWX1" s="343"/>
      <c r="UWY1" s="343"/>
      <c r="UWZ1" s="343"/>
      <c r="UXA1" s="343"/>
      <c r="UXB1" s="343"/>
      <c r="UXC1" s="343"/>
      <c r="UXD1" s="343"/>
      <c r="UXE1" s="343"/>
      <c r="UXF1" s="343"/>
      <c r="UXG1" s="343"/>
      <c r="UXH1" s="343"/>
      <c r="UXI1" s="343"/>
      <c r="UXJ1" s="343"/>
      <c r="UXK1" s="343"/>
      <c r="UXL1" s="343"/>
      <c r="UXM1" s="342"/>
      <c r="UXN1" s="343"/>
      <c r="UXO1" s="343"/>
      <c r="UXP1" s="343"/>
      <c r="UXQ1" s="343"/>
      <c r="UXR1" s="343"/>
      <c r="UXS1" s="343"/>
      <c r="UXT1" s="343"/>
      <c r="UXU1" s="343"/>
      <c r="UXV1" s="343"/>
      <c r="UXW1" s="343"/>
      <c r="UXX1" s="343"/>
      <c r="UXY1" s="343"/>
      <c r="UXZ1" s="343"/>
      <c r="UYA1" s="343"/>
      <c r="UYB1" s="343"/>
      <c r="UYC1" s="342"/>
      <c r="UYD1" s="343"/>
      <c r="UYE1" s="343"/>
      <c r="UYF1" s="343"/>
      <c r="UYG1" s="343"/>
      <c r="UYH1" s="343"/>
      <c r="UYI1" s="343"/>
      <c r="UYJ1" s="343"/>
      <c r="UYK1" s="343"/>
      <c r="UYL1" s="343"/>
      <c r="UYM1" s="343"/>
      <c r="UYN1" s="343"/>
      <c r="UYO1" s="343"/>
      <c r="UYP1" s="343"/>
      <c r="UYQ1" s="343"/>
      <c r="UYR1" s="343"/>
      <c r="UYS1" s="342"/>
      <c r="UYT1" s="343"/>
      <c r="UYU1" s="343"/>
      <c r="UYV1" s="343"/>
      <c r="UYW1" s="343"/>
      <c r="UYX1" s="343"/>
      <c r="UYY1" s="343"/>
      <c r="UYZ1" s="343"/>
      <c r="UZA1" s="343"/>
      <c r="UZB1" s="343"/>
      <c r="UZC1" s="343"/>
      <c r="UZD1" s="343"/>
      <c r="UZE1" s="343"/>
      <c r="UZF1" s="343"/>
      <c r="UZG1" s="343"/>
      <c r="UZH1" s="343"/>
      <c r="UZI1" s="342"/>
      <c r="UZJ1" s="343"/>
      <c r="UZK1" s="343"/>
      <c r="UZL1" s="343"/>
      <c r="UZM1" s="343"/>
      <c r="UZN1" s="343"/>
      <c r="UZO1" s="343"/>
      <c r="UZP1" s="343"/>
      <c r="UZQ1" s="343"/>
      <c r="UZR1" s="343"/>
      <c r="UZS1" s="343"/>
      <c r="UZT1" s="343"/>
      <c r="UZU1" s="343"/>
      <c r="UZV1" s="343"/>
      <c r="UZW1" s="343"/>
      <c r="UZX1" s="343"/>
      <c r="UZY1" s="342"/>
      <c r="UZZ1" s="343"/>
      <c r="VAA1" s="343"/>
      <c r="VAB1" s="343"/>
      <c r="VAC1" s="343"/>
      <c r="VAD1" s="343"/>
      <c r="VAE1" s="343"/>
      <c r="VAF1" s="343"/>
      <c r="VAG1" s="343"/>
      <c r="VAH1" s="343"/>
      <c r="VAI1" s="343"/>
      <c r="VAJ1" s="343"/>
      <c r="VAK1" s="343"/>
      <c r="VAL1" s="343"/>
      <c r="VAM1" s="343"/>
      <c r="VAN1" s="343"/>
      <c r="VAO1" s="342"/>
      <c r="VAP1" s="343"/>
      <c r="VAQ1" s="343"/>
      <c r="VAR1" s="343"/>
      <c r="VAS1" s="343"/>
      <c r="VAT1" s="343"/>
      <c r="VAU1" s="343"/>
      <c r="VAV1" s="343"/>
      <c r="VAW1" s="343"/>
      <c r="VAX1" s="343"/>
      <c r="VAY1" s="343"/>
      <c r="VAZ1" s="343"/>
      <c r="VBA1" s="343"/>
      <c r="VBB1" s="343"/>
      <c r="VBC1" s="343"/>
      <c r="VBD1" s="343"/>
      <c r="VBE1" s="342"/>
      <c r="VBF1" s="343"/>
      <c r="VBG1" s="343"/>
      <c r="VBH1" s="343"/>
      <c r="VBI1" s="343"/>
      <c r="VBJ1" s="343"/>
      <c r="VBK1" s="343"/>
      <c r="VBL1" s="343"/>
      <c r="VBM1" s="343"/>
      <c r="VBN1" s="343"/>
      <c r="VBO1" s="343"/>
      <c r="VBP1" s="343"/>
      <c r="VBQ1" s="343"/>
      <c r="VBR1" s="343"/>
      <c r="VBS1" s="343"/>
      <c r="VBT1" s="343"/>
      <c r="VBU1" s="342"/>
      <c r="VBV1" s="343"/>
      <c r="VBW1" s="343"/>
      <c r="VBX1" s="343"/>
      <c r="VBY1" s="343"/>
      <c r="VBZ1" s="343"/>
      <c r="VCA1" s="343"/>
      <c r="VCB1" s="343"/>
      <c r="VCC1" s="343"/>
      <c r="VCD1" s="343"/>
      <c r="VCE1" s="343"/>
      <c r="VCF1" s="343"/>
      <c r="VCG1" s="343"/>
      <c r="VCH1" s="343"/>
      <c r="VCI1" s="343"/>
      <c r="VCJ1" s="343"/>
      <c r="VCK1" s="342"/>
      <c r="VCL1" s="343"/>
      <c r="VCM1" s="343"/>
      <c r="VCN1" s="343"/>
      <c r="VCO1" s="343"/>
      <c r="VCP1" s="343"/>
      <c r="VCQ1" s="343"/>
      <c r="VCR1" s="343"/>
      <c r="VCS1" s="343"/>
      <c r="VCT1" s="343"/>
      <c r="VCU1" s="343"/>
      <c r="VCV1" s="343"/>
      <c r="VCW1" s="343"/>
      <c r="VCX1" s="343"/>
      <c r="VCY1" s="343"/>
      <c r="VCZ1" s="343"/>
      <c r="VDA1" s="342"/>
      <c r="VDB1" s="343"/>
      <c r="VDC1" s="343"/>
      <c r="VDD1" s="343"/>
      <c r="VDE1" s="343"/>
      <c r="VDF1" s="343"/>
      <c r="VDG1" s="343"/>
      <c r="VDH1" s="343"/>
      <c r="VDI1" s="343"/>
      <c r="VDJ1" s="343"/>
      <c r="VDK1" s="343"/>
      <c r="VDL1" s="343"/>
      <c r="VDM1" s="343"/>
      <c r="VDN1" s="343"/>
      <c r="VDO1" s="343"/>
      <c r="VDP1" s="343"/>
      <c r="VDQ1" s="342"/>
      <c r="VDR1" s="343"/>
      <c r="VDS1" s="343"/>
      <c r="VDT1" s="343"/>
      <c r="VDU1" s="343"/>
      <c r="VDV1" s="343"/>
      <c r="VDW1" s="343"/>
      <c r="VDX1" s="343"/>
      <c r="VDY1" s="343"/>
      <c r="VDZ1" s="343"/>
      <c r="VEA1" s="343"/>
      <c r="VEB1" s="343"/>
      <c r="VEC1" s="343"/>
      <c r="VED1" s="343"/>
      <c r="VEE1" s="343"/>
      <c r="VEF1" s="343"/>
      <c r="VEG1" s="342"/>
      <c r="VEH1" s="343"/>
      <c r="VEI1" s="343"/>
      <c r="VEJ1" s="343"/>
      <c r="VEK1" s="343"/>
      <c r="VEL1" s="343"/>
      <c r="VEM1" s="343"/>
      <c r="VEN1" s="343"/>
      <c r="VEO1" s="343"/>
      <c r="VEP1" s="343"/>
      <c r="VEQ1" s="343"/>
      <c r="VER1" s="343"/>
      <c r="VES1" s="343"/>
      <c r="VET1" s="343"/>
      <c r="VEU1" s="343"/>
      <c r="VEV1" s="343"/>
      <c r="VEW1" s="342"/>
      <c r="VEX1" s="343"/>
      <c r="VEY1" s="343"/>
      <c r="VEZ1" s="343"/>
      <c r="VFA1" s="343"/>
      <c r="VFB1" s="343"/>
      <c r="VFC1" s="343"/>
      <c r="VFD1" s="343"/>
      <c r="VFE1" s="343"/>
      <c r="VFF1" s="343"/>
      <c r="VFG1" s="343"/>
      <c r="VFH1" s="343"/>
      <c r="VFI1" s="343"/>
      <c r="VFJ1" s="343"/>
      <c r="VFK1" s="343"/>
      <c r="VFL1" s="343"/>
      <c r="VFM1" s="342"/>
      <c r="VFN1" s="343"/>
      <c r="VFO1" s="343"/>
      <c r="VFP1" s="343"/>
      <c r="VFQ1" s="343"/>
      <c r="VFR1" s="343"/>
      <c r="VFS1" s="343"/>
      <c r="VFT1" s="343"/>
      <c r="VFU1" s="343"/>
      <c r="VFV1" s="343"/>
      <c r="VFW1" s="343"/>
      <c r="VFX1" s="343"/>
      <c r="VFY1" s="343"/>
      <c r="VFZ1" s="343"/>
      <c r="VGA1" s="343"/>
      <c r="VGB1" s="343"/>
      <c r="VGC1" s="342"/>
      <c r="VGD1" s="343"/>
      <c r="VGE1" s="343"/>
      <c r="VGF1" s="343"/>
      <c r="VGG1" s="343"/>
      <c r="VGH1" s="343"/>
      <c r="VGI1" s="343"/>
      <c r="VGJ1" s="343"/>
      <c r="VGK1" s="343"/>
      <c r="VGL1" s="343"/>
      <c r="VGM1" s="343"/>
      <c r="VGN1" s="343"/>
      <c r="VGO1" s="343"/>
      <c r="VGP1" s="343"/>
      <c r="VGQ1" s="343"/>
      <c r="VGR1" s="343"/>
      <c r="VGS1" s="342"/>
      <c r="VGT1" s="343"/>
      <c r="VGU1" s="343"/>
      <c r="VGV1" s="343"/>
      <c r="VGW1" s="343"/>
      <c r="VGX1" s="343"/>
      <c r="VGY1" s="343"/>
      <c r="VGZ1" s="343"/>
      <c r="VHA1" s="343"/>
      <c r="VHB1" s="343"/>
      <c r="VHC1" s="343"/>
      <c r="VHD1" s="343"/>
      <c r="VHE1" s="343"/>
      <c r="VHF1" s="343"/>
      <c r="VHG1" s="343"/>
      <c r="VHH1" s="343"/>
      <c r="VHI1" s="342"/>
      <c r="VHJ1" s="343"/>
      <c r="VHK1" s="343"/>
      <c r="VHL1" s="343"/>
      <c r="VHM1" s="343"/>
      <c r="VHN1" s="343"/>
      <c r="VHO1" s="343"/>
      <c r="VHP1" s="343"/>
      <c r="VHQ1" s="343"/>
      <c r="VHR1" s="343"/>
      <c r="VHS1" s="343"/>
      <c r="VHT1" s="343"/>
      <c r="VHU1" s="343"/>
      <c r="VHV1" s="343"/>
      <c r="VHW1" s="343"/>
      <c r="VHX1" s="343"/>
      <c r="VHY1" s="342"/>
      <c r="VHZ1" s="343"/>
      <c r="VIA1" s="343"/>
      <c r="VIB1" s="343"/>
      <c r="VIC1" s="343"/>
      <c r="VID1" s="343"/>
      <c r="VIE1" s="343"/>
      <c r="VIF1" s="343"/>
      <c r="VIG1" s="343"/>
      <c r="VIH1" s="343"/>
      <c r="VII1" s="343"/>
      <c r="VIJ1" s="343"/>
      <c r="VIK1" s="343"/>
      <c r="VIL1" s="343"/>
      <c r="VIM1" s="343"/>
      <c r="VIN1" s="343"/>
      <c r="VIO1" s="342"/>
      <c r="VIP1" s="343"/>
      <c r="VIQ1" s="343"/>
      <c r="VIR1" s="343"/>
      <c r="VIS1" s="343"/>
      <c r="VIT1" s="343"/>
      <c r="VIU1" s="343"/>
      <c r="VIV1" s="343"/>
      <c r="VIW1" s="343"/>
      <c r="VIX1" s="343"/>
      <c r="VIY1" s="343"/>
      <c r="VIZ1" s="343"/>
      <c r="VJA1" s="343"/>
      <c r="VJB1" s="343"/>
      <c r="VJC1" s="343"/>
      <c r="VJD1" s="343"/>
      <c r="VJE1" s="342"/>
      <c r="VJF1" s="343"/>
      <c r="VJG1" s="343"/>
      <c r="VJH1" s="343"/>
      <c r="VJI1" s="343"/>
      <c r="VJJ1" s="343"/>
      <c r="VJK1" s="343"/>
      <c r="VJL1" s="343"/>
      <c r="VJM1" s="343"/>
      <c r="VJN1" s="343"/>
      <c r="VJO1" s="343"/>
      <c r="VJP1" s="343"/>
      <c r="VJQ1" s="343"/>
      <c r="VJR1" s="343"/>
      <c r="VJS1" s="343"/>
      <c r="VJT1" s="343"/>
      <c r="VJU1" s="342"/>
      <c r="VJV1" s="343"/>
      <c r="VJW1" s="343"/>
      <c r="VJX1" s="343"/>
      <c r="VJY1" s="343"/>
      <c r="VJZ1" s="343"/>
      <c r="VKA1" s="343"/>
      <c r="VKB1" s="343"/>
      <c r="VKC1" s="343"/>
      <c r="VKD1" s="343"/>
      <c r="VKE1" s="343"/>
      <c r="VKF1" s="343"/>
      <c r="VKG1" s="343"/>
      <c r="VKH1" s="343"/>
      <c r="VKI1" s="343"/>
      <c r="VKJ1" s="343"/>
      <c r="VKK1" s="342"/>
      <c r="VKL1" s="343"/>
      <c r="VKM1" s="343"/>
      <c r="VKN1" s="343"/>
      <c r="VKO1" s="343"/>
      <c r="VKP1" s="343"/>
      <c r="VKQ1" s="343"/>
      <c r="VKR1" s="343"/>
      <c r="VKS1" s="343"/>
      <c r="VKT1" s="343"/>
      <c r="VKU1" s="343"/>
      <c r="VKV1" s="343"/>
      <c r="VKW1" s="343"/>
      <c r="VKX1" s="343"/>
      <c r="VKY1" s="343"/>
      <c r="VKZ1" s="343"/>
      <c r="VLA1" s="342"/>
      <c r="VLB1" s="343"/>
      <c r="VLC1" s="343"/>
      <c r="VLD1" s="343"/>
      <c r="VLE1" s="343"/>
      <c r="VLF1" s="343"/>
      <c r="VLG1" s="343"/>
      <c r="VLH1" s="343"/>
      <c r="VLI1" s="343"/>
      <c r="VLJ1" s="343"/>
      <c r="VLK1" s="343"/>
      <c r="VLL1" s="343"/>
      <c r="VLM1" s="343"/>
      <c r="VLN1" s="343"/>
      <c r="VLO1" s="343"/>
      <c r="VLP1" s="343"/>
      <c r="VLQ1" s="342"/>
      <c r="VLR1" s="343"/>
      <c r="VLS1" s="343"/>
      <c r="VLT1" s="343"/>
      <c r="VLU1" s="343"/>
      <c r="VLV1" s="343"/>
      <c r="VLW1" s="343"/>
      <c r="VLX1" s="343"/>
      <c r="VLY1" s="343"/>
      <c r="VLZ1" s="343"/>
      <c r="VMA1" s="343"/>
      <c r="VMB1" s="343"/>
      <c r="VMC1" s="343"/>
      <c r="VMD1" s="343"/>
      <c r="VME1" s="343"/>
      <c r="VMF1" s="343"/>
      <c r="VMG1" s="342"/>
      <c r="VMH1" s="343"/>
      <c r="VMI1" s="343"/>
      <c r="VMJ1" s="343"/>
      <c r="VMK1" s="343"/>
      <c r="VML1" s="343"/>
      <c r="VMM1" s="343"/>
      <c r="VMN1" s="343"/>
      <c r="VMO1" s="343"/>
      <c r="VMP1" s="343"/>
      <c r="VMQ1" s="343"/>
      <c r="VMR1" s="343"/>
      <c r="VMS1" s="343"/>
      <c r="VMT1" s="343"/>
      <c r="VMU1" s="343"/>
      <c r="VMV1" s="343"/>
      <c r="VMW1" s="342"/>
      <c r="VMX1" s="343"/>
      <c r="VMY1" s="343"/>
      <c r="VMZ1" s="343"/>
      <c r="VNA1" s="343"/>
      <c r="VNB1" s="343"/>
      <c r="VNC1" s="343"/>
      <c r="VND1" s="343"/>
      <c r="VNE1" s="343"/>
      <c r="VNF1" s="343"/>
      <c r="VNG1" s="343"/>
      <c r="VNH1" s="343"/>
      <c r="VNI1" s="343"/>
      <c r="VNJ1" s="343"/>
      <c r="VNK1" s="343"/>
      <c r="VNL1" s="343"/>
      <c r="VNM1" s="342"/>
      <c r="VNN1" s="343"/>
      <c r="VNO1" s="343"/>
      <c r="VNP1" s="343"/>
      <c r="VNQ1" s="343"/>
      <c r="VNR1" s="343"/>
      <c r="VNS1" s="343"/>
      <c r="VNT1" s="343"/>
      <c r="VNU1" s="343"/>
      <c r="VNV1" s="343"/>
      <c r="VNW1" s="343"/>
      <c r="VNX1" s="343"/>
      <c r="VNY1" s="343"/>
      <c r="VNZ1" s="343"/>
      <c r="VOA1" s="343"/>
      <c r="VOB1" s="343"/>
      <c r="VOC1" s="342"/>
      <c r="VOD1" s="343"/>
      <c r="VOE1" s="343"/>
      <c r="VOF1" s="343"/>
      <c r="VOG1" s="343"/>
      <c r="VOH1" s="343"/>
      <c r="VOI1" s="343"/>
      <c r="VOJ1" s="343"/>
      <c r="VOK1" s="343"/>
      <c r="VOL1" s="343"/>
      <c r="VOM1" s="343"/>
      <c r="VON1" s="343"/>
      <c r="VOO1" s="343"/>
      <c r="VOP1" s="343"/>
      <c r="VOQ1" s="343"/>
      <c r="VOR1" s="343"/>
      <c r="VOS1" s="342"/>
      <c r="VOT1" s="343"/>
      <c r="VOU1" s="343"/>
      <c r="VOV1" s="343"/>
      <c r="VOW1" s="343"/>
      <c r="VOX1" s="343"/>
      <c r="VOY1" s="343"/>
      <c r="VOZ1" s="343"/>
      <c r="VPA1" s="343"/>
      <c r="VPB1" s="343"/>
      <c r="VPC1" s="343"/>
      <c r="VPD1" s="343"/>
      <c r="VPE1" s="343"/>
      <c r="VPF1" s="343"/>
      <c r="VPG1" s="343"/>
      <c r="VPH1" s="343"/>
      <c r="VPI1" s="342"/>
      <c r="VPJ1" s="343"/>
      <c r="VPK1" s="343"/>
      <c r="VPL1" s="343"/>
      <c r="VPM1" s="343"/>
      <c r="VPN1" s="343"/>
      <c r="VPO1" s="343"/>
      <c r="VPP1" s="343"/>
      <c r="VPQ1" s="343"/>
      <c r="VPR1" s="343"/>
      <c r="VPS1" s="343"/>
      <c r="VPT1" s="343"/>
      <c r="VPU1" s="343"/>
      <c r="VPV1" s="343"/>
      <c r="VPW1" s="343"/>
      <c r="VPX1" s="343"/>
      <c r="VPY1" s="342"/>
      <c r="VPZ1" s="343"/>
      <c r="VQA1" s="343"/>
      <c r="VQB1" s="343"/>
      <c r="VQC1" s="343"/>
      <c r="VQD1" s="343"/>
      <c r="VQE1" s="343"/>
      <c r="VQF1" s="343"/>
      <c r="VQG1" s="343"/>
      <c r="VQH1" s="343"/>
      <c r="VQI1" s="343"/>
      <c r="VQJ1" s="343"/>
      <c r="VQK1" s="343"/>
      <c r="VQL1" s="343"/>
      <c r="VQM1" s="343"/>
      <c r="VQN1" s="343"/>
      <c r="VQO1" s="342"/>
      <c r="VQP1" s="343"/>
      <c r="VQQ1" s="343"/>
      <c r="VQR1" s="343"/>
      <c r="VQS1" s="343"/>
      <c r="VQT1" s="343"/>
      <c r="VQU1" s="343"/>
      <c r="VQV1" s="343"/>
      <c r="VQW1" s="343"/>
      <c r="VQX1" s="343"/>
      <c r="VQY1" s="343"/>
      <c r="VQZ1" s="343"/>
      <c r="VRA1" s="343"/>
      <c r="VRB1" s="343"/>
      <c r="VRC1" s="343"/>
      <c r="VRD1" s="343"/>
      <c r="VRE1" s="342"/>
      <c r="VRF1" s="343"/>
      <c r="VRG1" s="343"/>
      <c r="VRH1" s="343"/>
      <c r="VRI1" s="343"/>
      <c r="VRJ1" s="343"/>
      <c r="VRK1" s="343"/>
      <c r="VRL1" s="343"/>
      <c r="VRM1" s="343"/>
      <c r="VRN1" s="343"/>
      <c r="VRO1" s="343"/>
      <c r="VRP1" s="343"/>
      <c r="VRQ1" s="343"/>
      <c r="VRR1" s="343"/>
      <c r="VRS1" s="343"/>
      <c r="VRT1" s="343"/>
      <c r="VRU1" s="342"/>
      <c r="VRV1" s="343"/>
      <c r="VRW1" s="343"/>
      <c r="VRX1" s="343"/>
      <c r="VRY1" s="343"/>
      <c r="VRZ1" s="343"/>
      <c r="VSA1" s="343"/>
      <c r="VSB1" s="343"/>
      <c r="VSC1" s="343"/>
      <c r="VSD1" s="343"/>
      <c r="VSE1" s="343"/>
      <c r="VSF1" s="343"/>
      <c r="VSG1" s="343"/>
      <c r="VSH1" s="343"/>
      <c r="VSI1" s="343"/>
      <c r="VSJ1" s="343"/>
      <c r="VSK1" s="342"/>
      <c r="VSL1" s="343"/>
      <c r="VSM1" s="343"/>
      <c r="VSN1" s="343"/>
      <c r="VSO1" s="343"/>
      <c r="VSP1" s="343"/>
      <c r="VSQ1" s="343"/>
      <c r="VSR1" s="343"/>
      <c r="VSS1" s="343"/>
      <c r="VST1" s="343"/>
      <c r="VSU1" s="343"/>
      <c r="VSV1" s="343"/>
      <c r="VSW1" s="343"/>
      <c r="VSX1" s="343"/>
      <c r="VSY1" s="343"/>
      <c r="VSZ1" s="343"/>
      <c r="VTA1" s="342"/>
      <c r="VTB1" s="343"/>
      <c r="VTC1" s="343"/>
      <c r="VTD1" s="343"/>
      <c r="VTE1" s="343"/>
      <c r="VTF1" s="343"/>
      <c r="VTG1" s="343"/>
      <c r="VTH1" s="343"/>
      <c r="VTI1" s="343"/>
      <c r="VTJ1" s="343"/>
      <c r="VTK1" s="343"/>
      <c r="VTL1" s="343"/>
      <c r="VTM1" s="343"/>
      <c r="VTN1" s="343"/>
      <c r="VTO1" s="343"/>
      <c r="VTP1" s="343"/>
      <c r="VTQ1" s="342"/>
      <c r="VTR1" s="343"/>
      <c r="VTS1" s="343"/>
      <c r="VTT1" s="343"/>
      <c r="VTU1" s="343"/>
      <c r="VTV1" s="343"/>
      <c r="VTW1" s="343"/>
      <c r="VTX1" s="343"/>
      <c r="VTY1" s="343"/>
      <c r="VTZ1" s="343"/>
      <c r="VUA1" s="343"/>
      <c r="VUB1" s="343"/>
      <c r="VUC1" s="343"/>
      <c r="VUD1" s="343"/>
      <c r="VUE1" s="343"/>
      <c r="VUF1" s="343"/>
      <c r="VUG1" s="342"/>
      <c r="VUH1" s="343"/>
      <c r="VUI1" s="343"/>
      <c r="VUJ1" s="343"/>
      <c r="VUK1" s="343"/>
      <c r="VUL1" s="343"/>
      <c r="VUM1" s="343"/>
      <c r="VUN1" s="343"/>
      <c r="VUO1" s="343"/>
      <c r="VUP1" s="343"/>
      <c r="VUQ1" s="343"/>
      <c r="VUR1" s="343"/>
      <c r="VUS1" s="343"/>
      <c r="VUT1" s="343"/>
      <c r="VUU1" s="343"/>
      <c r="VUV1" s="343"/>
      <c r="VUW1" s="342"/>
      <c r="VUX1" s="343"/>
      <c r="VUY1" s="343"/>
      <c r="VUZ1" s="343"/>
      <c r="VVA1" s="343"/>
      <c r="VVB1" s="343"/>
      <c r="VVC1" s="343"/>
      <c r="VVD1" s="343"/>
      <c r="VVE1" s="343"/>
      <c r="VVF1" s="343"/>
      <c r="VVG1" s="343"/>
      <c r="VVH1" s="343"/>
      <c r="VVI1" s="343"/>
      <c r="VVJ1" s="343"/>
      <c r="VVK1" s="343"/>
      <c r="VVL1" s="343"/>
      <c r="VVM1" s="342"/>
      <c r="VVN1" s="343"/>
      <c r="VVO1" s="343"/>
      <c r="VVP1" s="343"/>
      <c r="VVQ1" s="343"/>
      <c r="VVR1" s="343"/>
      <c r="VVS1" s="343"/>
      <c r="VVT1" s="343"/>
      <c r="VVU1" s="343"/>
      <c r="VVV1" s="343"/>
      <c r="VVW1" s="343"/>
      <c r="VVX1" s="343"/>
      <c r="VVY1" s="343"/>
      <c r="VVZ1" s="343"/>
      <c r="VWA1" s="343"/>
      <c r="VWB1" s="343"/>
      <c r="VWC1" s="342"/>
      <c r="VWD1" s="343"/>
      <c r="VWE1" s="343"/>
      <c r="VWF1" s="343"/>
      <c r="VWG1" s="343"/>
      <c r="VWH1" s="343"/>
      <c r="VWI1" s="343"/>
      <c r="VWJ1" s="343"/>
      <c r="VWK1" s="343"/>
      <c r="VWL1" s="343"/>
      <c r="VWM1" s="343"/>
      <c r="VWN1" s="343"/>
      <c r="VWO1" s="343"/>
      <c r="VWP1" s="343"/>
      <c r="VWQ1" s="343"/>
      <c r="VWR1" s="343"/>
      <c r="VWS1" s="342"/>
      <c r="VWT1" s="343"/>
      <c r="VWU1" s="343"/>
      <c r="VWV1" s="343"/>
      <c r="VWW1" s="343"/>
      <c r="VWX1" s="343"/>
      <c r="VWY1" s="343"/>
      <c r="VWZ1" s="343"/>
      <c r="VXA1" s="343"/>
      <c r="VXB1" s="343"/>
      <c r="VXC1" s="343"/>
      <c r="VXD1" s="343"/>
      <c r="VXE1" s="343"/>
      <c r="VXF1" s="343"/>
      <c r="VXG1" s="343"/>
      <c r="VXH1" s="343"/>
      <c r="VXI1" s="342"/>
      <c r="VXJ1" s="343"/>
      <c r="VXK1" s="343"/>
      <c r="VXL1" s="343"/>
      <c r="VXM1" s="343"/>
      <c r="VXN1" s="343"/>
      <c r="VXO1" s="343"/>
      <c r="VXP1" s="343"/>
      <c r="VXQ1" s="343"/>
      <c r="VXR1" s="343"/>
      <c r="VXS1" s="343"/>
      <c r="VXT1" s="343"/>
      <c r="VXU1" s="343"/>
      <c r="VXV1" s="343"/>
      <c r="VXW1" s="343"/>
      <c r="VXX1" s="343"/>
      <c r="VXY1" s="342"/>
      <c r="VXZ1" s="343"/>
      <c r="VYA1" s="343"/>
      <c r="VYB1" s="343"/>
      <c r="VYC1" s="343"/>
      <c r="VYD1" s="343"/>
      <c r="VYE1" s="343"/>
      <c r="VYF1" s="343"/>
      <c r="VYG1" s="343"/>
      <c r="VYH1" s="343"/>
      <c r="VYI1" s="343"/>
      <c r="VYJ1" s="343"/>
      <c r="VYK1" s="343"/>
      <c r="VYL1" s="343"/>
      <c r="VYM1" s="343"/>
      <c r="VYN1" s="343"/>
      <c r="VYO1" s="342"/>
      <c r="VYP1" s="343"/>
      <c r="VYQ1" s="343"/>
      <c r="VYR1" s="343"/>
      <c r="VYS1" s="343"/>
      <c r="VYT1" s="343"/>
      <c r="VYU1" s="343"/>
      <c r="VYV1" s="343"/>
      <c r="VYW1" s="343"/>
      <c r="VYX1" s="343"/>
      <c r="VYY1" s="343"/>
      <c r="VYZ1" s="343"/>
      <c r="VZA1" s="343"/>
      <c r="VZB1" s="343"/>
      <c r="VZC1" s="343"/>
      <c r="VZD1" s="343"/>
      <c r="VZE1" s="342"/>
      <c r="VZF1" s="343"/>
      <c r="VZG1" s="343"/>
      <c r="VZH1" s="343"/>
      <c r="VZI1" s="343"/>
      <c r="VZJ1" s="343"/>
      <c r="VZK1" s="343"/>
      <c r="VZL1" s="343"/>
      <c r="VZM1" s="343"/>
      <c r="VZN1" s="343"/>
      <c r="VZO1" s="343"/>
      <c r="VZP1" s="343"/>
      <c r="VZQ1" s="343"/>
      <c r="VZR1" s="343"/>
      <c r="VZS1" s="343"/>
      <c r="VZT1" s="343"/>
      <c r="VZU1" s="342"/>
      <c r="VZV1" s="343"/>
      <c r="VZW1" s="343"/>
      <c r="VZX1" s="343"/>
      <c r="VZY1" s="343"/>
      <c r="VZZ1" s="343"/>
      <c r="WAA1" s="343"/>
      <c r="WAB1" s="343"/>
      <c r="WAC1" s="343"/>
      <c r="WAD1" s="343"/>
      <c r="WAE1" s="343"/>
      <c r="WAF1" s="343"/>
      <c r="WAG1" s="343"/>
      <c r="WAH1" s="343"/>
      <c r="WAI1" s="343"/>
      <c r="WAJ1" s="343"/>
      <c r="WAK1" s="342"/>
      <c r="WAL1" s="343"/>
      <c r="WAM1" s="343"/>
      <c r="WAN1" s="343"/>
      <c r="WAO1" s="343"/>
      <c r="WAP1" s="343"/>
      <c r="WAQ1" s="343"/>
      <c r="WAR1" s="343"/>
      <c r="WAS1" s="343"/>
      <c r="WAT1" s="343"/>
      <c r="WAU1" s="343"/>
      <c r="WAV1" s="343"/>
      <c r="WAW1" s="343"/>
      <c r="WAX1" s="343"/>
      <c r="WAY1" s="343"/>
      <c r="WAZ1" s="343"/>
      <c r="WBA1" s="342"/>
      <c r="WBB1" s="343"/>
      <c r="WBC1" s="343"/>
      <c r="WBD1" s="343"/>
      <c r="WBE1" s="343"/>
      <c r="WBF1" s="343"/>
      <c r="WBG1" s="343"/>
      <c r="WBH1" s="343"/>
      <c r="WBI1" s="343"/>
      <c r="WBJ1" s="343"/>
      <c r="WBK1" s="343"/>
      <c r="WBL1" s="343"/>
      <c r="WBM1" s="343"/>
      <c r="WBN1" s="343"/>
      <c r="WBO1" s="343"/>
      <c r="WBP1" s="343"/>
      <c r="WBQ1" s="342"/>
      <c r="WBR1" s="343"/>
      <c r="WBS1" s="343"/>
      <c r="WBT1" s="343"/>
      <c r="WBU1" s="343"/>
      <c r="WBV1" s="343"/>
      <c r="WBW1" s="343"/>
      <c r="WBX1" s="343"/>
      <c r="WBY1" s="343"/>
      <c r="WBZ1" s="343"/>
      <c r="WCA1" s="343"/>
      <c r="WCB1" s="343"/>
      <c r="WCC1" s="343"/>
      <c r="WCD1" s="343"/>
      <c r="WCE1" s="343"/>
      <c r="WCF1" s="343"/>
      <c r="WCG1" s="342"/>
      <c r="WCH1" s="343"/>
      <c r="WCI1" s="343"/>
      <c r="WCJ1" s="343"/>
      <c r="WCK1" s="343"/>
      <c r="WCL1" s="343"/>
      <c r="WCM1" s="343"/>
      <c r="WCN1" s="343"/>
      <c r="WCO1" s="343"/>
      <c r="WCP1" s="343"/>
      <c r="WCQ1" s="343"/>
      <c r="WCR1" s="343"/>
      <c r="WCS1" s="343"/>
      <c r="WCT1" s="343"/>
      <c r="WCU1" s="343"/>
      <c r="WCV1" s="343"/>
      <c r="WCW1" s="342"/>
      <c r="WCX1" s="343"/>
      <c r="WCY1" s="343"/>
      <c r="WCZ1" s="343"/>
      <c r="WDA1" s="343"/>
      <c r="WDB1" s="343"/>
      <c r="WDC1" s="343"/>
      <c r="WDD1" s="343"/>
      <c r="WDE1" s="343"/>
      <c r="WDF1" s="343"/>
      <c r="WDG1" s="343"/>
      <c r="WDH1" s="343"/>
      <c r="WDI1" s="343"/>
      <c r="WDJ1" s="343"/>
      <c r="WDK1" s="343"/>
      <c r="WDL1" s="343"/>
      <c r="WDM1" s="342"/>
      <c r="WDN1" s="343"/>
      <c r="WDO1" s="343"/>
      <c r="WDP1" s="343"/>
      <c r="WDQ1" s="343"/>
      <c r="WDR1" s="343"/>
      <c r="WDS1" s="343"/>
      <c r="WDT1" s="343"/>
      <c r="WDU1" s="343"/>
      <c r="WDV1" s="343"/>
      <c r="WDW1" s="343"/>
      <c r="WDX1" s="343"/>
      <c r="WDY1" s="343"/>
      <c r="WDZ1" s="343"/>
      <c r="WEA1" s="343"/>
      <c r="WEB1" s="343"/>
      <c r="WEC1" s="342"/>
      <c r="WED1" s="343"/>
      <c r="WEE1" s="343"/>
      <c r="WEF1" s="343"/>
      <c r="WEG1" s="343"/>
      <c r="WEH1" s="343"/>
      <c r="WEI1" s="343"/>
      <c r="WEJ1" s="343"/>
      <c r="WEK1" s="343"/>
      <c r="WEL1" s="343"/>
      <c r="WEM1" s="343"/>
      <c r="WEN1" s="343"/>
      <c r="WEO1" s="343"/>
      <c r="WEP1" s="343"/>
      <c r="WEQ1" s="343"/>
      <c r="WER1" s="343"/>
      <c r="WES1" s="342"/>
      <c r="WET1" s="343"/>
      <c r="WEU1" s="343"/>
      <c r="WEV1" s="343"/>
      <c r="WEW1" s="343"/>
      <c r="WEX1" s="343"/>
      <c r="WEY1" s="343"/>
      <c r="WEZ1" s="343"/>
      <c r="WFA1" s="343"/>
      <c r="WFB1" s="343"/>
      <c r="WFC1" s="343"/>
      <c r="WFD1" s="343"/>
      <c r="WFE1" s="343"/>
      <c r="WFF1" s="343"/>
      <c r="WFG1" s="343"/>
      <c r="WFH1" s="343"/>
      <c r="WFI1" s="342"/>
      <c r="WFJ1" s="343"/>
      <c r="WFK1" s="343"/>
      <c r="WFL1" s="343"/>
      <c r="WFM1" s="343"/>
      <c r="WFN1" s="343"/>
      <c r="WFO1" s="343"/>
      <c r="WFP1" s="343"/>
      <c r="WFQ1" s="343"/>
      <c r="WFR1" s="343"/>
      <c r="WFS1" s="343"/>
      <c r="WFT1" s="343"/>
      <c r="WFU1" s="343"/>
      <c r="WFV1" s="343"/>
      <c r="WFW1" s="343"/>
      <c r="WFX1" s="343"/>
      <c r="WFY1" s="342"/>
      <c r="WFZ1" s="343"/>
      <c r="WGA1" s="343"/>
      <c r="WGB1" s="343"/>
      <c r="WGC1" s="343"/>
      <c r="WGD1" s="343"/>
      <c r="WGE1" s="343"/>
      <c r="WGF1" s="343"/>
      <c r="WGG1" s="343"/>
      <c r="WGH1" s="343"/>
      <c r="WGI1" s="343"/>
      <c r="WGJ1" s="343"/>
      <c r="WGK1" s="343"/>
      <c r="WGL1" s="343"/>
      <c r="WGM1" s="343"/>
      <c r="WGN1" s="343"/>
      <c r="WGO1" s="342"/>
      <c r="WGP1" s="343"/>
      <c r="WGQ1" s="343"/>
      <c r="WGR1" s="343"/>
      <c r="WGS1" s="343"/>
      <c r="WGT1" s="343"/>
      <c r="WGU1" s="343"/>
      <c r="WGV1" s="343"/>
      <c r="WGW1" s="343"/>
      <c r="WGX1" s="343"/>
      <c r="WGY1" s="343"/>
      <c r="WGZ1" s="343"/>
      <c r="WHA1" s="343"/>
      <c r="WHB1" s="343"/>
      <c r="WHC1" s="343"/>
      <c r="WHD1" s="343"/>
      <c r="WHE1" s="342"/>
      <c r="WHF1" s="343"/>
      <c r="WHG1" s="343"/>
      <c r="WHH1" s="343"/>
      <c r="WHI1" s="343"/>
      <c r="WHJ1" s="343"/>
      <c r="WHK1" s="343"/>
      <c r="WHL1" s="343"/>
      <c r="WHM1" s="343"/>
      <c r="WHN1" s="343"/>
      <c r="WHO1" s="343"/>
      <c r="WHP1" s="343"/>
      <c r="WHQ1" s="343"/>
      <c r="WHR1" s="343"/>
      <c r="WHS1" s="343"/>
      <c r="WHT1" s="343"/>
      <c r="WHU1" s="342"/>
      <c r="WHV1" s="343"/>
      <c r="WHW1" s="343"/>
      <c r="WHX1" s="343"/>
      <c r="WHY1" s="343"/>
      <c r="WHZ1" s="343"/>
      <c r="WIA1" s="343"/>
      <c r="WIB1" s="343"/>
      <c r="WIC1" s="343"/>
      <c r="WID1" s="343"/>
      <c r="WIE1" s="343"/>
      <c r="WIF1" s="343"/>
      <c r="WIG1" s="343"/>
      <c r="WIH1" s="343"/>
      <c r="WII1" s="343"/>
      <c r="WIJ1" s="343"/>
      <c r="WIK1" s="342"/>
      <c r="WIL1" s="343"/>
      <c r="WIM1" s="343"/>
      <c r="WIN1" s="343"/>
      <c r="WIO1" s="343"/>
      <c r="WIP1" s="343"/>
      <c r="WIQ1" s="343"/>
      <c r="WIR1" s="343"/>
      <c r="WIS1" s="343"/>
      <c r="WIT1" s="343"/>
      <c r="WIU1" s="343"/>
      <c r="WIV1" s="343"/>
      <c r="WIW1" s="343"/>
      <c r="WIX1" s="343"/>
      <c r="WIY1" s="343"/>
      <c r="WIZ1" s="343"/>
      <c r="WJA1" s="342"/>
      <c r="WJB1" s="343"/>
      <c r="WJC1" s="343"/>
      <c r="WJD1" s="343"/>
      <c r="WJE1" s="343"/>
      <c r="WJF1" s="343"/>
      <c r="WJG1" s="343"/>
      <c r="WJH1" s="343"/>
      <c r="WJI1" s="343"/>
      <c r="WJJ1" s="343"/>
      <c r="WJK1" s="343"/>
      <c r="WJL1" s="343"/>
      <c r="WJM1" s="343"/>
      <c r="WJN1" s="343"/>
      <c r="WJO1" s="343"/>
      <c r="WJP1" s="343"/>
      <c r="WJQ1" s="342"/>
      <c r="WJR1" s="343"/>
      <c r="WJS1" s="343"/>
      <c r="WJT1" s="343"/>
      <c r="WJU1" s="343"/>
      <c r="WJV1" s="343"/>
      <c r="WJW1" s="343"/>
      <c r="WJX1" s="343"/>
      <c r="WJY1" s="343"/>
      <c r="WJZ1" s="343"/>
      <c r="WKA1" s="343"/>
      <c r="WKB1" s="343"/>
      <c r="WKC1" s="343"/>
      <c r="WKD1" s="343"/>
      <c r="WKE1" s="343"/>
      <c r="WKF1" s="343"/>
      <c r="WKG1" s="342"/>
      <c r="WKH1" s="343"/>
      <c r="WKI1" s="343"/>
      <c r="WKJ1" s="343"/>
      <c r="WKK1" s="343"/>
      <c r="WKL1" s="343"/>
      <c r="WKM1" s="343"/>
      <c r="WKN1" s="343"/>
      <c r="WKO1" s="343"/>
      <c r="WKP1" s="343"/>
      <c r="WKQ1" s="343"/>
      <c r="WKR1" s="343"/>
      <c r="WKS1" s="343"/>
      <c r="WKT1" s="343"/>
      <c r="WKU1" s="343"/>
      <c r="WKV1" s="343"/>
      <c r="WKW1" s="342"/>
      <c r="WKX1" s="343"/>
      <c r="WKY1" s="343"/>
      <c r="WKZ1" s="343"/>
      <c r="WLA1" s="343"/>
      <c r="WLB1" s="343"/>
      <c r="WLC1" s="343"/>
      <c r="WLD1" s="343"/>
      <c r="WLE1" s="343"/>
      <c r="WLF1" s="343"/>
      <c r="WLG1" s="343"/>
      <c r="WLH1" s="343"/>
      <c r="WLI1" s="343"/>
      <c r="WLJ1" s="343"/>
      <c r="WLK1" s="343"/>
      <c r="WLL1" s="343"/>
      <c r="WLM1" s="342"/>
      <c r="WLN1" s="343"/>
      <c r="WLO1" s="343"/>
      <c r="WLP1" s="343"/>
      <c r="WLQ1" s="343"/>
      <c r="WLR1" s="343"/>
      <c r="WLS1" s="343"/>
      <c r="WLT1" s="343"/>
      <c r="WLU1" s="343"/>
      <c r="WLV1" s="343"/>
      <c r="WLW1" s="343"/>
      <c r="WLX1" s="343"/>
      <c r="WLY1" s="343"/>
      <c r="WLZ1" s="343"/>
      <c r="WMA1" s="343"/>
      <c r="WMB1" s="343"/>
      <c r="WMC1" s="342"/>
      <c r="WMD1" s="343"/>
      <c r="WME1" s="343"/>
      <c r="WMF1" s="343"/>
      <c r="WMG1" s="343"/>
      <c r="WMH1" s="343"/>
      <c r="WMI1" s="343"/>
      <c r="WMJ1" s="343"/>
      <c r="WMK1" s="343"/>
      <c r="WML1" s="343"/>
      <c r="WMM1" s="343"/>
      <c r="WMN1" s="343"/>
      <c r="WMO1" s="343"/>
      <c r="WMP1" s="343"/>
      <c r="WMQ1" s="343"/>
      <c r="WMR1" s="343"/>
      <c r="WMS1" s="342"/>
      <c r="WMT1" s="343"/>
      <c r="WMU1" s="343"/>
      <c r="WMV1" s="343"/>
      <c r="WMW1" s="343"/>
      <c r="WMX1" s="343"/>
      <c r="WMY1" s="343"/>
      <c r="WMZ1" s="343"/>
      <c r="WNA1" s="343"/>
      <c r="WNB1" s="343"/>
      <c r="WNC1" s="343"/>
      <c r="WND1" s="343"/>
      <c r="WNE1" s="343"/>
      <c r="WNF1" s="343"/>
      <c r="WNG1" s="343"/>
      <c r="WNH1" s="343"/>
      <c r="WNI1" s="342"/>
      <c r="WNJ1" s="343"/>
      <c r="WNK1" s="343"/>
      <c r="WNL1" s="343"/>
      <c r="WNM1" s="343"/>
      <c r="WNN1" s="343"/>
      <c r="WNO1" s="343"/>
      <c r="WNP1" s="343"/>
      <c r="WNQ1" s="343"/>
      <c r="WNR1" s="343"/>
      <c r="WNS1" s="343"/>
      <c r="WNT1" s="343"/>
      <c r="WNU1" s="343"/>
      <c r="WNV1" s="343"/>
      <c r="WNW1" s="343"/>
      <c r="WNX1" s="343"/>
      <c r="WNY1" s="342"/>
      <c r="WNZ1" s="343"/>
      <c r="WOA1" s="343"/>
      <c r="WOB1" s="343"/>
      <c r="WOC1" s="343"/>
      <c r="WOD1" s="343"/>
      <c r="WOE1" s="343"/>
      <c r="WOF1" s="343"/>
      <c r="WOG1" s="343"/>
      <c r="WOH1" s="343"/>
      <c r="WOI1" s="343"/>
      <c r="WOJ1" s="343"/>
      <c r="WOK1" s="343"/>
      <c r="WOL1" s="343"/>
      <c r="WOM1" s="343"/>
      <c r="WON1" s="343"/>
      <c r="WOO1" s="342"/>
      <c r="WOP1" s="343"/>
      <c r="WOQ1" s="343"/>
      <c r="WOR1" s="343"/>
      <c r="WOS1" s="343"/>
      <c r="WOT1" s="343"/>
      <c r="WOU1" s="343"/>
      <c r="WOV1" s="343"/>
      <c r="WOW1" s="343"/>
      <c r="WOX1" s="343"/>
      <c r="WOY1" s="343"/>
      <c r="WOZ1" s="343"/>
      <c r="WPA1" s="343"/>
      <c r="WPB1" s="343"/>
      <c r="WPC1" s="343"/>
      <c r="WPD1" s="343"/>
      <c r="WPE1" s="342"/>
      <c r="WPF1" s="343"/>
      <c r="WPG1" s="343"/>
      <c r="WPH1" s="343"/>
      <c r="WPI1" s="343"/>
      <c r="WPJ1" s="343"/>
      <c r="WPK1" s="343"/>
      <c r="WPL1" s="343"/>
      <c r="WPM1" s="343"/>
      <c r="WPN1" s="343"/>
      <c r="WPO1" s="343"/>
      <c r="WPP1" s="343"/>
      <c r="WPQ1" s="343"/>
      <c r="WPR1" s="343"/>
      <c r="WPS1" s="343"/>
      <c r="WPT1" s="343"/>
      <c r="WPU1" s="342"/>
      <c r="WPV1" s="343"/>
      <c r="WPW1" s="343"/>
      <c r="WPX1" s="343"/>
      <c r="WPY1" s="343"/>
      <c r="WPZ1" s="343"/>
      <c r="WQA1" s="343"/>
      <c r="WQB1" s="343"/>
      <c r="WQC1" s="343"/>
      <c r="WQD1" s="343"/>
      <c r="WQE1" s="343"/>
      <c r="WQF1" s="343"/>
      <c r="WQG1" s="343"/>
      <c r="WQH1" s="343"/>
      <c r="WQI1" s="343"/>
      <c r="WQJ1" s="343"/>
      <c r="WQK1" s="342"/>
      <c r="WQL1" s="343"/>
      <c r="WQM1" s="343"/>
      <c r="WQN1" s="343"/>
      <c r="WQO1" s="343"/>
      <c r="WQP1" s="343"/>
      <c r="WQQ1" s="343"/>
      <c r="WQR1" s="343"/>
      <c r="WQS1" s="343"/>
      <c r="WQT1" s="343"/>
      <c r="WQU1" s="343"/>
      <c r="WQV1" s="343"/>
      <c r="WQW1" s="343"/>
      <c r="WQX1" s="343"/>
      <c r="WQY1" s="343"/>
      <c r="WQZ1" s="343"/>
      <c r="WRA1" s="342"/>
      <c r="WRB1" s="343"/>
      <c r="WRC1" s="343"/>
      <c r="WRD1" s="343"/>
      <c r="WRE1" s="343"/>
      <c r="WRF1" s="343"/>
      <c r="WRG1" s="343"/>
      <c r="WRH1" s="343"/>
      <c r="WRI1" s="343"/>
      <c r="WRJ1" s="343"/>
      <c r="WRK1" s="343"/>
      <c r="WRL1" s="343"/>
      <c r="WRM1" s="343"/>
      <c r="WRN1" s="343"/>
      <c r="WRO1" s="343"/>
      <c r="WRP1" s="343"/>
      <c r="WRQ1" s="342"/>
      <c r="WRR1" s="343"/>
      <c r="WRS1" s="343"/>
      <c r="WRT1" s="343"/>
      <c r="WRU1" s="343"/>
      <c r="WRV1" s="343"/>
      <c r="WRW1" s="343"/>
      <c r="WRX1" s="343"/>
      <c r="WRY1" s="343"/>
      <c r="WRZ1" s="343"/>
      <c r="WSA1" s="343"/>
      <c r="WSB1" s="343"/>
      <c r="WSC1" s="343"/>
      <c r="WSD1" s="343"/>
      <c r="WSE1" s="343"/>
      <c r="WSF1" s="343"/>
      <c r="WSG1" s="342"/>
      <c r="WSH1" s="343"/>
      <c r="WSI1" s="343"/>
      <c r="WSJ1" s="343"/>
      <c r="WSK1" s="343"/>
      <c r="WSL1" s="343"/>
      <c r="WSM1" s="343"/>
      <c r="WSN1" s="343"/>
      <c r="WSO1" s="343"/>
      <c r="WSP1" s="343"/>
      <c r="WSQ1" s="343"/>
      <c r="WSR1" s="343"/>
      <c r="WSS1" s="343"/>
      <c r="WST1" s="343"/>
      <c r="WSU1" s="343"/>
      <c r="WSV1" s="343"/>
      <c r="WSW1" s="342"/>
      <c r="WSX1" s="343"/>
      <c r="WSY1" s="343"/>
      <c r="WSZ1" s="343"/>
      <c r="WTA1" s="343"/>
      <c r="WTB1" s="343"/>
      <c r="WTC1" s="343"/>
      <c r="WTD1" s="343"/>
      <c r="WTE1" s="343"/>
      <c r="WTF1" s="343"/>
      <c r="WTG1" s="343"/>
      <c r="WTH1" s="343"/>
      <c r="WTI1" s="343"/>
      <c r="WTJ1" s="343"/>
      <c r="WTK1" s="343"/>
      <c r="WTL1" s="343"/>
      <c r="WTM1" s="342"/>
      <c r="WTN1" s="343"/>
      <c r="WTO1" s="343"/>
      <c r="WTP1" s="343"/>
      <c r="WTQ1" s="343"/>
      <c r="WTR1" s="343"/>
      <c r="WTS1" s="343"/>
      <c r="WTT1" s="343"/>
      <c r="WTU1" s="343"/>
      <c r="WTV1" s="343"/>
      <c r="WTW1" s="343"/>
      <c r="WTX1" s="343"/>
      <c r="WTY1" s="343"/>
      <c r="WTZ1" s="343"/>
      <c r="WUA1" s="343"/>
      <c r="WUB1" s="343"/>
      <c r="WUC1" s="342"/>
      <c r="WUD1" s="343"/>
      <c r="WUE1" s="343"/>
      <c r="WUF1" s="343"/>
      <c r="WUG1" s="343"/>
      <c r="WUH1" s="343"/>
      <c r="WUI1" s="343"/>
      <c r="WUJ1" s="343"/>
      <c r="WUK1" s="343"/>
      <c r="WUL1" s="343"/>
      <c r="WUM1" s="343"/>
      <c r="WUN1" s="343"/>
      <c r="WUO1" s="343"/>
      <c r="WUP1" s="343"/>
      <c r="WUQ1" s="343"/>
      <c r="WUR1" s="343"/>
      <c r="WUS1" s="342"/>
      <c r="WUT1" s="343"/>
      <c r="WUU1" s="343"/>
      <c r="WUV1" s="343"/>
      <c r="WUW1" s="343"/>
      <c r="WUX1" s="343"/>
      <c r="WUY1" s="343"/>
      <c r="WUZ1" s="343"/>
      <c r="WVA1" s="343"/>
      <c r="WVB1" s="343"/>
      <c r="WVC1" s="343"/>
      <c r="WVD1" s="343"/>
      <c r="WVE1" s="343"/>
      <c r="WVF1" s="343"/>
      <c r="WVG1" s="343"/>
      <c r="WVH1" s="343"/>
      <c r="WVI1" s="342"/>
      <c r="WVJ1" s="343"/>
      <c r="WVK1" s="343"/>
      <c r="WVL1" s="343"/>
      <c r="WVM1" s="343"/>
      <c r="WVN1" s="343"/>
      <c r="WVO1" s="343"/>
      <c r="WVP1" s="343"/>
      <c r="WVQ1" s="343"/>
      <c r="WVR1" s="343"/>
      <c r="WVS1" s="343"/>
      <c r="WVT1" s="343"/>
      <c r="WVU1" s="343"/>
      <c r="WVV1" s="343"/>
      <c r="WVW1" s="343"/>
      <c r="WVX1" s="343"/>
      <c r="WVY1" s="342"/>
      <c r="WVZ1" s="343"/>
      <c r="WWA1" s="343"/>
      <c r="WWB1" s="343"/>
      <c r="WWC1" s="343"/>
      <c r="WWD1" s="343"/>
      <c r="WWE1" s="343"/>
      <c r="WWF1" s="343"/>
      <c r="WWG1" s="343"/>
      <c r="WWH1" s="343"/>
      <c r="WWI1" s="343"/>
      <c r="WWJ1" s="343"/>
      <c r="WWK1" s="343"/>
      <c r="WWL1" s="343"/>
      <c r="WWM1" s="343"/>
      <c r="WWN1" s="343"/>
      <c r="WWO1" s="342"/>
      <c r="WWP1" s="343"/>
      <c r="WWQ1" s="343"/>
      <c r="WWR1" s="343"/>
      <c r="WWS1" s="343"/>
      <c r="WWT1" s="343"/>
      <c r="WWU1" s="343"/>
      <c r="WWV1" s="343"/>
      <c r="WWW1" s="343"/>
      <c r="WWX1" s="343"/>
      <c r="WWY1" s="343"/>
      <c r="WWZ1" s="343"/>
      <c r="WXA1" s="343"/>
      <c r="WXB1" s="343"/>
      <c r="WXC1" s="343"/>
      <c r="WXD1" s="343"/>
      <c r="WXE1" s="342"/>
      <c r="WXF1" s="343"/>
      <c r="WXG1" s="343"/>
      <c r="WXH1" s="343"/>
      <c r="WXI1" s="343"/>
      <c r="WXJ1" s="343"/>
      <c r="WXK1" s="343"/>
      <c r="WXL1" s="343"/>
      <c r="WXM1" s="343"/>
      <c r="WXN1" s="343"/>
      <c r="WXO1" s="343"/>
      <c r="WXP1" s="343"/>
      <c r="WXQ1" s="343"/>
      <c r="WXR1" s="343"/>
      <c r="WXS1" s="343"/>
      <c r="WXT1" s="343"/>
      <c r="WXU1" s="342"/>
      <c r="WXV1" s="343"/>
      <c r="WXW1" s="343"/>
      <c r="WXX1" s="343"/>
      <c r="WXY1" s="343"/>
      <c r="WXZ1" s="343"/>
      <c r="WYA1" s="343"/>
      <c r="WYB1" s="343"/>
      <c r="WYC1" s="343"/>
      <c r="WYD1" s="343"/>
      <c r="WYE1" s="343"/>
      <c r="WYF1" s="343"/>
      <c r="WYG1" s="343"/>
      <c r="WYH1" s="343"/>
      <c r="WYI1" s="343"/>
      <c r="WYJ1" s="343"/>
      <c r="WYK1" s="342"/>
      <c r="WYL1" s="343"/>
      <c r="WYM1" s="343"/>
      <c r="WYN1" s="343"/>
      <c r="WYO1" s="343"/>
      <c r="WYP1" s="343"/>
      <c r="WYQ1" s="343"/>
      <c r="WYR1" s="343"/>
      <c r="WYS1" s="343"/>
      <c r="WYT1" s="343"/>
      <c r="WYU1" s="343"/>
      <c r="WYV1" s="343"/>
      <c r="WYW1" s="343"/>
      <c r="WYX1" s="343"/>
      <c r="WYY1" s="343"/>
      <c r="WYZ1" s="343"/>
      <c r="WZA1" s="342"/>
      <c r="WZB1" s="343"/>
      <c r="WZC1" s="343"/>
      <c r="WZD1" s="343"/>
      <c r="WZE1" s="343"/>
      <c r="WZF1" s="343"/>
      <c r="WZG1" s="343"/>
      <c r="WZH1" s="343"/>
      <c r="WZI1" s="343"/>
      <c r="WZJ1" s="343"/>
      <c r="WZK1" s="343"/>
      <c r="WZL1" s="343"/>
      <c r="WZM1" s="343"/>
      <c r="WZN1" s="343"/>
      <c r="WZO1" s="343"/>
      <c r="WZP1" s="343"/>
      <c r="WZQ1" s="342"/>
      <c r="WZR1" s="343"/>
      <c r="WZS1" s="343"/>
      <c r="WZT1" s="343"/>
      <c r="WZU1" s="343"/>
      <c r="WZV1" s="343"/>
      <c r="WZW1" s="343"/>
      <c r="WZX1" s="343"/>
      <c r="WZY1" s="343"/>
      <c r="WZZ1" s="343"/>
      <c r="XAA1" s="343"/>
      <c r="XAB1" s="343"/>
      <c r="XAC1" s="343"/>
      <c r="XAD1" s="343"/>
      <c r="XAE1" s="343"/>
      <c r="XAF1" s="343"/>
      <c r="XAG1" s="342"/>
      <c r="XAH1" s="343"/>
      <c r="XAI1" s="343"/>
      <c r="XAJ1" s="343"/>
      <c r="XAK1" s="343"/>
      <c r="XAL1" s="343"/>
      <c r="XAM1" s="343"/>
      <c r="XAN1" s="343"/>
      <c r="XAO1" s="343"/>
      <c r="XAP1" s="343"/>
      <c r="XAQ1" s="343"/>
      <c r="XAR1" s="343"/>
      <c r="XAS1" s="343"/>
      <c r="XAT1" s="343"/>
      <c r="XAU1" s="343"/>
      <c r="XAV1" s="343"/>
      <c r="XAW1" s="342"/>
      <c r="XAX1" s="343"/>
      <c r="XAY1" s="343"/>
      <c r="XAZ1" s="343"/>
      <c r="XBA1" s="343"/>
      <c r="XBB1" s="343"/>
      <c r="XBC1" s="343"/>
      <c r="XBD1" s="343"/>
      <c r="XBE1" s="343"/>
      <c r="XBF1" s="343"/>
      <c r="XBG1" s="343"/>
      <c r="XBH1" s="343"/>
      <c r="XBI1" s="343"/>
      <c r="XBJ1" s="343"/>
      <c r="XBK1" s="343"/>
      <c r="XBL1" s="343"/>
      <c r="XBM1" s="342"/>
      <c r="XBN1" s="343"/>
      <c r="XBO1" s="343"/>
      <c r="XBP1" s="343"/>
      <c r="XBQ1" s="343"/>
      <c r="XBR1" s="343"/>
      <c r="XBS1" s="343"/>
      <c r="XBT1" s="343"/>
      <c r="XBU1" s="343"/>
      <c r="XBV1" s="343"/>
      <c r="XBW1" s="343"/>
      <c r="XBX1" s="343"/>
      <c r="XBY1" s="343"/>
      <c r="XBZ1" s="343"/>
      <c r="XCA1" s="343"/>
      <c r="XCB1" s="343"/>
      <c r="XCC1" s="342"/>
      <c r="XCD1" s="343"/>
      <c r="XCE1" s="343"/>
      <c r="XCF1" s="343"/>
      <c r="XCG1" s="343"/>
      <c r="XCH1" s="343"/>
      <c r="XCI1" s="343"/>
      <c r="XCJ1" s="343"/>
      <c r="XCK1" s="343"/>
      <c r="XCL1" s="343"/>
      <c r="XCM1" s="343"/>
      <c r="XCN1" s="343"/>
      <c r="XCO1" s="343"/>
      <c r="XCP1" s="343"/>
      <c r="XCQ1" s="343"/>
      <c r="XCR1" s="343"/>
      <c r="XCS1" s="342"/>
      <c r="XCT1" s="343"/>
      <c r="XCU1" s="343"/>
      <c r="XCV1" s="343"/>
      <c r="XCW1" s="343"/>
      <c r="XCX1" s="343"/>
      <c r="XCY1" s="343"/>
      <c r="XCZ1" s="343"/>
      <c r="XDA1" s="343"/>
      <c r="XDB1" s="343"/>
      <c r="XDC1" s="343"/>
      <c r="XDD1" s="343"/>
      <c r="XDE1" s="343"/>
      <c r="XDF1" s="343"/>
      <c r="XDG1" s="343"/>
      <c r="XDH1" s="343"/>
      <c r="XDI1" s="342"/>
      <c r="XDJ1" s="343"/>
      <c r="XDK1" s="343"/>
      <c r="XDL1" s="343"/>
      <c r="XDM1" s="343"/>
      <c r="XDN1" s="343"/>
      <c r="XDO1" s="343"/>
      <c r="XDP1" s="343"/>
      <c r="XDQ1" s="343"/>
      <c r="XDR1" s="343"/>
      <c r="XDS1" s="343"/>
      <c r="XDT1" s="343"/>
      <c r="XDU1" s="343"/>
      <c r="XDV1" s="343"/>
      <c r="XDW1" s="343"/>
      <c r="XDX1" s="343"/>
      <c r="XDY1" s="342"/>
      <c r="XDZ1" s="343"/>
      <c r="XEA1" s="343"/>
      <c r="XEB1" s="343"/>
      <c r="XEC1" s="343"/>
      <c r="XED1" s="343"/>
      <c r="XEE1" s="343"/>
      <c r="XEF1" s="343"/>
      <c r="XEG1" s="343"/>
      <c r="XEH1" s="343"/>
      <c r="XEI1" s="343"/>
      <c r="XEJ1" s="343"/>
      <c r="XEK1" s="343"/>
      <c r="XEL1" s="343"/>
      <c r="XEM1" s="343"/>
      <c r="XEN1" s="343"/>
      <c r="XEO1" s="342"/>
      <c r="XEP1" s="343"/>
      <c r="XEQ1" s="343"/>
      <c r="XER1" s="343"/>
      <c r="XES1" s="343"/>
      <c r="XET1" s="343"/>
      <c r="XEU1" s="343"/>
      <c r="XEV1" s="343"/>
      <c r="XEW1" s="343"/>
      <c r="XEX1" s="343"/>
      <c r="XEY1" s="343"/>
      <c r="XEZ1" s="343"/>
      <c r="XFA1" s="343"/>
      <c r="XFB1" s="343"/>
      <c r="XFC1" s="343"/>
      <c r="XFD1" s="343"/>
    </row>
    <row r="2" spans="1:16384" x14ac:dyDescent="0.2">
      <c r="A2" s="342" t="str">
        <f>'Rate Case Constants'!C10</f>
        <v>CASE NO. 2018-00295 - GAS OPERATIONS</v>
      </c>
      <c r="B2" s="343"/>
      <c r="C2" s="343"/>
      <c r="D2" s="343"/>
      <c r="E2" s="343"/>
      <c r="F2" s="343"/>
      <c r="G2" s="343"/>
      <c r="H2" s="343"/>
      <c r="I2" s="343"/>
      <c r="J2" s="343"/>
      <c r="K2" s="343"/>
      <c r="L2" s="343"/>
      <c r="M2" s="343"/>
      <c r="N2" s="343"/>
      <c r="O2" s="343"/>
      <c r="P2" s="343"/>
      <c r="Q2" s="342"/>
      <c r="R2" s="343"/>
      <c r="S2" s="343"/>
      <c r="T2" s="343"/>
      <c r="U2" s="343"/>
      <c r="V2" s="343"/>
      <c r="W2" s="343"/>
      <c r="X2" s="343"/>
      <c r="Y2" s="343"/>
      <c r="Z2" s="343"/>
      <c r="AA2" s="343"/>
      <c r="AB2" s="343"/>
      <c r="AC2" s="343"/>
      <c r="AD2" s="343"/>
      <c r="AE2" s="343"/>
      <c r="AF2" s="343"/>
      <c r="AG2" s="342"/>
      <c r="AH2" s="343"/>
      <c r="AI2" s="343"/>
      <c r="AJ2" s="343"/>
      <c r="AK2" s="343"/>
      <c r="AL2" s="343"/>
      <c r="AM2" s="343"/>
      <c r="AN2" s="343"/>
      <c r="AO2" s="343"/>
      <c r="AP2" s="343"/>
      <c r="AQ2" s="343"/>
      <c r="AR2" s="343"/>
      <c r="AS2" s="343"/>
      <c r="AT2" s="343"/>
      <c r="AU2" s="343"/>
      <c r="AV2" s="343"/>
      <c r="AW2" s="342"/>
      <c r="AX2" s="343"/>
      <c r="AY2" s="343"/>
      <c r="AZ2" s="343"/>
      <c r="BA2" s="343"/>
      <c r="BB2" s="343"/>
      <c r="BC2" s="343"/>
      <c r="BD2" s="343"/>
      <c r="BE2" s="343"/>
      <c r="BF2" s="343"/>
      <c r="BG2" s="343"/>
      <c r="BH2" s="343"/>
      <c r="BI2" s="343"/>
      <c r="BJ2" s="343"/>
      <c r="BK2" s="343"/>
      <c r="BL2" s="343"/>
      <c r="BM2" s="342"/>
      <c r="BN2" s="343"/>
      <c r="BO2" s="343"/>
      <c r="BP2" s="343"/>
      <c r="BQ2" s="343"/>
      <c r="BR2" s="343"/>
      <c r="BS2" s="343"/>
      <c r="BT2" s="343"/>
      <c r="BU2" s="343"/>
      <c r="BV2" s="343"/>
      <c r="BW2" s="343"/>
      <c r="BX2" s="343"/>
      <c r="BY2" s="343"/>
      <c r="BZ2" s="343"/>
      <c r="CA2" s="343"/>
      <c r="CB2" s="343"/>
      <c r="CC2" s="342"/>
      <c r="CD2" s="343"/>
      <c r="CE2" s="343"/>
      <c r="CF2" s="343"/>
      <c r="CG2" s="343"/>
      <c r="CH2" s="343"/>
      <c r="CI2" s="343"/>
      <c r="CJ2" s="343"/>
      <c r="CK2" s="343"/>
      <c r="CL2" s="343"/>
      <c r="CM2" s="343"/>
      <c r="CN2" s="343"/>
      <c r="CO2" s="343"/>
      <c r="CP2" s="343"/>
      <c r="CQ2" s="343"/>
      <c r="CR2" s="343"/>
      <c r="CS2" s="342"/>
      <c r="CT2" s="343"/>
      <c r="CU2" s="343"/>
      <c r="CV2" s="343"/>
      <c r="CW2" s="343"/>
      <c r="CX2" s="343"/>
      <c r="CY2" s="343"/>
      <c r="CZ2" s="343"/>
      <c r="DA2" s="343"/>
      <c r="DB2" s="343"/>
      <c r="DC2" s="343"/>
      <c r="DD2" s="343"/>
      <c r="DE2" s="343"/>
      <c r="DF2" s="343"/>
      <c r="DG2" s="343"/>
      <c r="DH2" s="343"/>
      <c r="DI2" s="342"/>
      <c r="DJ2" s="343"/>
      <c r="DK2" s="343"/>
      <c r="DL2" s="343"/>
      <c r="DM2" s="343"/>
      <c r="DN2" s="343"/>
      <c r="DO2" s="343"/>
      <c r="DP2" s="343"/>
      <c r="DQ2" s="343"/>
      <c r="DR2" s="343"/>
      <c r="DS2" s="343"/>
      <c r="DT2" s="343"/>
      <c r="DU2" s="343"/>
      <c r="DV2" s="343"/>
      <c r="DW2" s="343"/>
      <c r="DX2" s="343"/>
      <c r="DY2" s="342"/>
      <c r="DZ2" s="343"/>
      <c r="EA2" s="343"/>
      <c r="EB2" s="343"/>
      <c r="EC2" s="343"/>
      <c r="ED2" s="343"/>
      <c r="EE2" s="343"/>
      <c r="EF2" s="343"/>
      <c r="EG2" s="343"/>
      <c r="EH2" s="343"/>
      <c r="EI2" s="343"/>
      <c r="EJ2" s="343"/>
      <c r="EK2" s="343"/>
      <c r="EL2" s="343"/>
      <c r="EM2" s="343"/>
      <c r="EN2" s="343"/>
      <c r="EO2" s="342"/>
      <c r="EP2" s="343"/>
      <c r="EQ2" s="343"/>
      <c r="ER2" s="343"/>
      <c r="ES2" s="343"/>
      <c r="ET2" s="343"/>
      <c r="EU2" s="343"/>
      <c r="EV2" s="343"/>
      <c r="EW2" s="343"/>
      <c r="EX2" s="343"/>
      <c r="EY2" s="343"/>
      <c r="EZ2" s="343"/>
      <c r="FA2" s="343"/>
      <c r="FB2" s="343"/>
      <c r="FC2" s="343"/>
      <c r="FD2" s="343"/>
      <c r="FE2" s="342"/>
      <c r="FF2" s="343"/>
      <c r="FG2" s="343"/>
      <c r="FH2" s="343"/>
      <c r="FI2" s="343"/>
      <c r="FJ2" s="343"/>
      <c r="FK2" s="343"/>
      <c r="FL2" s="343"/>
      <c r="FM2" s="343"/>
      <c r="FN2" s="343"/>
      <c r="FO2" s="343"/>
      <c r="FP2" s="343"/>
      <c r="FQ2" s="343"/>
      <c r="FR2" s="343"/>
      <c r="FS2" s="343"/>
      <c r="FT2" s="343"/>
      <c r="FU2" s="342"/>
      <c r="FV2" s="343"/>
      <c r="FW2" s="343"/>
      <c r="FX2" s="343"/>
      <c r="FY2" s="343"/>
      <c r="FZ2" s="343"/>
      <c r="GA2" s="343"/>
      <c r="GB2" s="343"/>
      <c r="GC2" s="343"/>
      <c r="GD2" s="343"/>
      <c r="GE2" s="343"/>
      <c r="GF2" s="343"/>
      <c r="GG2" s="343"/>
      <c r="GH2" s="343"/>
      <c r="GI2" s="343"/>
      <c r="GJ2" s="343"/>
      <c r="GK2" s="342"/>
      <c r="GL2" s="343"/>
      <c r="GM2" s="343"/>
      <c r="GN2" s="343"/>
      <c r="GO2" s="343"/>
      <c r="GP2" s="343"/>
      <c r="GQ2" s="343"/>
      <c r="GR2" s="343"/>
      <c r="GS2" s="343"/>
      <c r="GT2" s="343"/>
      <c r="GU2" s="343"/>
      <c r="GV2" s="343"/>
      <c r="GW2" s="343"/>
      <c r="GX2" s="343"/>
      <c r="GY2" s="343"/>
      <c r="GZ2" s="343"/>
      <c r="HA2" s="342"/>
      <c r="HB2" s="343"/>
      <c r="HC2" s="343"/>
      <c r="HD2" s="343"/>
      <c r="HE2" s="343"/>
      <c r="HF2" s="343"/>
      <c r="HG2" s="343"/>
      <c r="HH2" s="343"/>
      <c r="HI2" s="343"/>
      <c r="HJ2" s="343"/>
      <c r="HK2" s="343"/>
      <c r="HL2" s="343"/>
      <c r="HM2" s="343"/>
      <c r="HN2" s="343"/>
      <c r="HO2" s="343"/>
      <c r="HP2" s="343"/>
      <c r="HQ2" s="342"/>
      <c r="HR2" s="343"/>
      <c r="HS2" s="343"/>
      <c r="HT2" s="343"/>
      <c r="HU2" s="343"/>
      <c r="HV2" s="343"/>
      <c r="HW2" s="343"/>
      <c r="HX2" s="343"/>
      <c r="HY2" s="343"/>
      <c r="HZ2" s="343"/>
      <c r="IA2" s="343"/>
      <c r="IB2" s="343"/>
      <c r="IC2" s="343"/>
      <c r="ID2" s="343"/>
      <c r="IE2" s="343"/>
      <c r="IF2" s="343"/>
      <c r="IG2" s="342"/>
      <c r="IH2" s="343"/>
      <c r="II2" s="343"/>
      <c r="IJ2" s="343"/>
      <c r="IK2" s="343"/>
      <c r="IL2" s="343"/>
      <c r="IM2" s="343"/>
      <c r="IN2" s="343"/>
      <c r="IO2" s="343"/>
      <c r="IP2" s="343"/>
      <c r="IQ2" s="343"/>
      <c r="IR2" s="343"/>
      <c r="IS2" s="343"/>
      <c r="IT2" s="343"/>
      <c r="IU2" s="343"/>
      <c r="IV2" s="343"/>
      <c r="IW2" s="342"/>
      <c r="IX2" s="343"/>
      <c r="IY2" s="343"/>
      <c r="IZ2" s="343"/>
      <c r="JA2" s="343"/>
      <c r="JB2" s="343"/>
      <c r="JC2" s="343"/>
      <c r="JD2" s="343"/>
      <c r="JE2" s="343"/>
      <c r="JF2" s="343"/>
      <c r="JG2" s="343"/>
      <c r="JH2" s="343"/>
      <c r="JI2" s="343"/>
      <c r="JJ2" s="343"/>
      <c r="JK2" s="343"/>
      <c r="JL2" s="343"/>
      <c r="JM2" s="342"/>
      <c r="JN2" s="343"/>
      <c r="JO2" s="343"/>
      <c r="JP2" s="343"/>
      <c r="JQ2" s="343"/>
      <c r="JR2" s="343"/>
      <c r="JS2" s="343"/>
      <c r="JT2" s="343"/>
      <c r="JU2" s="343"/>
      <c r="JV2" s="343"/>
      <c r="JW2" s="343"/>
      <c r="JX2" s="343"/>
      <c r="JY2" s="343"/>
      <c r="JZ2" s="343"/>
      <c r="KA2" s="343"/>
      <c r="KB2" s="343"/>
      <c r="KC2" s="342"/>
      <c r="KD2" s="343"/>
      <c r="KE2" s="343"/>
      <c r="KF2" s="343"/>
      <c r="KG2" s="343"/>
      <c r="KH2" s="343"/>
      <c r="KI2" s="343"/>
      <c r="KJ2" s="343"/>
      <c r="KK2" s="343"/>
      <c r="KL2" s="343"/>
      <c r="KM2" s="343"/>
      <c r="KN2" s="343"/>
      <c r="KO2" s="343"/>
      <c r="KP2" s="343"/>
      <c r="KQ2" s="343"/>
      <c r="KR2" s="343"/>
      <c r="KS2" s="342"/>
      <c r="KT2" s="343"/>
      <c r="KU2" s="343"/>
      <c r="KV2" s="343"/>
      <c r="KW2" s="343"/>
      <c r="KX2" s="343"/>
      <c r="KY2" s="343"/>
      <c r="KZ2" s="343"/>
      <c r="LA2" s="343"/>
      <c r="LB2" s="343"/>
      <c r="LC2" s="343"/>
      <c r="LD2" s="343"/>
      <c r="LE2" s="343"/>
      <c r="LF2" s="343"/>
      <c r="LG2" s="343"/>
      <c r="LH2" s="343"/>
      <c r="LI2" s="342"/>
      <c r="LJ2" s="343"/>
      <c r="LK2" s="343"/>
      <c r="LL2" s="343"/>
      <c r="LM2" s="343"/>
      <c r="LN2" s="343"/>
      <c r="LO2" s="343"/>
      <c r="LP2" s="343"/>
      <c r="LQ2" s="343"/>
      <c r="LR2" s="343"/>
      <c r="LS2" s="343"/>
      <c r="LT2" s="343"/>
      <c r="LU2" s="343"/>
      <c r="LV2" s="343"/>
      <c r="LW2" s="343"/>
      <c r="LX2" s="343"/>
      <c r="LY2" s="342"/>
      <c r="LZ2" s="343"/>
      <c r="MA2" s="343"/>
      <c r="MB2" s="343"/>
      <c r="MC2" s="343"/>
      <c r="MD2" s="343"/>
      <c r="ME2" s="343"/>
      <c r="MF2" s="343"/>
      <c r="MG2" s="343"/>
      <c r="MH2" s="343"/>
      <c r="MI2" s="343"/>
      <c r="MJ2" s="343"/>
      <c r="MK2" s="343"/>
      <c r="ML2" s="343"/>
      <c r="MM2" s="343"/>
      <c r="MN2" s="343"/>
      <c r="MO2" s="342"/>
      <c r="MP2" s="343"/>
      <c r="MQ2" s="343"/>
      <c r="MR2" s="343"/>
      <c r="MS2" s="343"/>
      <c r="MT2" s="343"/>
      <c r="MU2" s="343"/>
      <c r="MV2" s="343"/>
      <c r="MW2" s="343"/>
      <c r="MX2" s="343"/>
      <c r="MY2" s="343"/>
      <c r="MZ2" s="343"/>
      <c r="NA2" s="343"/>
      <c r="NB2" s="343"/>
      <c r="NC2" s="343"/>
      <c r="ND2" s="343"/>
      <c r="NE2" s="342"/>
      <c r="NF2" s="343"/>
      <c r="NG2" s="343"/>
      <c r="NH2" s="343"/>
      <c r="NI2" s="343"/>
      <c r="NJ2" s="343"/>
      <c r="NK2" s="343"/>
      <c r="NL2" s="343"/>
      <c r="NM2" s="343"/>
      <c r="NN2" s="343"/>
      <c r="NO2" s="343"/>
      <c r="NP2" s="343"/>
      <c r="NQ2" s="343"/>
      <c r="NR2" s="343"/>
      <c r="NS2" s="343"/>
      <c r="NT2" s="343"/>
      <c r="NU2" s="342"/>
      <c r="NV2" s="343"/>
      <c r="NW2" s="343"/>
      <c r="NX2" s="343"/>
      <c r="NY2" s="343"/>
      <c r="NZ2" s="343"/>
      <c r="OA2" s="343"/>
      <c r="OB2" s="343"/>
      <c r="OC2" s="343"/>
      <c r="OD2" s="343"/>
      <c r="OE2" s="343"/>
      <c r="OF2" s="343"/>
      <c r="OG2" s="343"/>
      <c r="OH2" s="343"/>
      <c r="OI2" s="343"/>
      <c r="OJ2" s="343"/>
      <c r="OK2" s="342"/>
      <c r="OL2" s="343"/>
      <c r="OM2" s="343"/>
      <c r="ON2" s="343"/>
      <c r="OO2" s="343"/>
      <c r="OP2" s="343"/>
      <c r="OQ2" s="343"/>
      <c r="OR2" s="343"/>
      <c r="OS2" s="343"/>
      <c r="OT2" s="343"/>
      <c r="OU2" s="343"/>
      <c r="OV2" s="343"/>
      <c r="OW2" s="343"/>
      <c r="OX2" s="343"/>
      <c r="OY2" s="343"/>
      <c r="OZ2" s="343"/>
      <c r="PA2" s="342"/>
      <c r="PB2" s="343"/>
      <c r="PC2" s="343"/>
      <c r="PD2" s="343"/>
      <c r="PE2" s="343"/>
      <c r="PF2" s="343"/>
      <c r="PG2" s="343"/>
      <c r="PH2" s="343"/>
      <c r="PI2" s="343"/>
      <c r="PJ2" s="343"/>
      <c r="PK2" s="343"/>
      <c r="PL2" s="343"/>
      <c r="PM2" s="343"/>
      <c r="PN2" s="343"/>
      <c r="PO2" s="343"/>
      <c r="PP2" s="343"/>
      <c r="PQ2" s="342"/>
      <c r="PR2" s="343"/>
      <c r="PS2" s="343"/>
      <c r="PT2" s="343"/>
      <c r="PU2" s="343"/>
      <c r="PV2" s="343"/>
      <c r="PW2" s="343"/>
      <c r="PX2" s="343"/>
      <c r="PY2" s="343"/>
      <c r="PZ2" s="343"/>
      <c r="QA2" s="343"/>
      <c r="QB2" s="343"/>
      <c r="QC2" s="343"/>
      <c r="QD2" s="343"/>
      <c r="QE2" s="343"/>
      <c r="QF2" s="343"/>
      <c r="QG2" s="342"/>
      <c r="QH2" s="343"/>
      <c r="QI2" s="343"/>
      <c r="QJ2" s="343"/>
      <c r="QK2" s="343"/>
      <c r="QL2" s="343"/>
      <c r="QM2" s="343"/>
      <c r="QN2" s="343"/>
      <c r="QO2" s="343"/>
      <c r="QP2" s="343"/>
      <c r="QQ2" s="343"/>
      <c r="QR2" s="343"/>
      <c r="QS2" s="343"/>
      <c r="QT2" s="343"/>
      <c r="QU2" s="343"/>
      <c r="QV2" s="343"/>
      <c r="QW2" s="342"/>
      <c r="QX2" s="343"/>
      <c r="QY2" s="343"/>
      <c r="QZ2" s="343"/>
      <c r="RA2" s="343"/>
      <c r="RB2" s="343"/>
      <c r="RC2" s="343"/>
      <c r="RD2" s="343"/>
      <c r="RE2" s="343"/>
      <c r="RF2" s="343"/>
      <c r="RG2" s="343"/>
      <c r="RH2" s="343"/>
      <c r="RI2" s="343"/>
      <c r="RJ2" s="343"/>
      <c r="RK2" s="343"/>
      <c r="RL2" s="343"/>
      <c r="RM2" s="342"/>
      <c r="RN2" s="343"/>
      <c r="RO2" s="343"/>
      <c r="RP2" s="343"/>
      <c r="RQ2" s="343"/>
      <c r="RR2" s="343"/>
      <c r="RS2" s="343"/>
      <c r="RT2" s="343"/>
      <c r="RU2" s="343"/>
      <c r="RV2" s="343"/>
      <c r="RW2" s="343"/>
      <c r="RX2" s="343"/>
      <c r="RY2" s="343"/>
      <c r="RZ2" s="343"/>
      <c r="SA2" s="343"/>
      <c r="SB2" s="343"/>
      <c r="SC2" s="342"/>
      <c r="SD2" s="343"/>
      <c r="SE2" s="343"/>
      <c r="SF2" s="343"/>
      <c r="SG2" s="343"/>
      <c r="SH2" s="343"/>
      <c r="SI2" s="343"/>
      <c r="SJ2" s="343"/>
      <c r="SK2" s="343"/>
      <c r="SL2" s="343"/>
      <c r="SM2" s="343"/>
      <c r="SN2" s="343"/>
      <c r="SO2" s="343"/>
      <c r="SP2" s="343"/>
      <c r="SQ2" s="343"/>
      <c r="SR2" s="343"/>
      <c r="SS2" s="342"/>
      <c r="ST2" s="343"/>
      <c r="SU2" s="343"/>
      <c r="SV2" s="343"/>
      <c r="SW2" s="343"/>
      <c r="SX2" s="343"/>
      <c r="SY2" s="343"/>
      <c r="SZ2" s="343"/>
      <c r="TA2" s="343"/>
      <c r="TB2" s="343"/>
      <c r="TC2" s="343"/>
      <c r="TD2" s="343"/>
      <c r="TE2" s="343"/>
      <c r="TF2" s="343"/>
      <c r="TG2" s="343"/>
      <c r="TH2" s="343"/>
      <c r="TI2" s="342"/>
      <c r="TJ2" s="343"/>
      <c r="TK2" s="343"/>
      <c r="TL2" s="343"/>
      <c r="TM2" s="343"/>
      <c r="TN2" s="343"/>
      <c r="TO2" s="343"/>
      <c r="TP2" s="343"/>
      <c r="TQ2" s="343"/>
      <c r="TR2" s="343"/>
      <c r="TS2" s="343"/>
      <c r="TT2" s="343"/>
      <c r="TU2" s="343"/>
      <c r="TV2" s="343"/>
      <c r="TW2" s="343"/>
      <c r="TX2" s="343"/>
      <c r="TY2" s="342"/>
      <c r="TZ2" s="343"/>
      <c r="UA2" s="343"/>
      <c r="UB2" s="343"/>
      <c r="UC2" s="343"/>
      <c r="UD2" s="343"/>
      <c r="UE2" s="343"/>
      <c r="UF2" s="343"/>
      <c r="UG2" s="343"/>
      <c r="UH2" s="343"/>
      <c r="UI2" s="343"/>
      <c r="UJ2" s="343"/>
      <c r="UK2" s="343"/>
      <c r="UL2" s="343"/>
      <c r="UM2" s="343"/>
      <c r="UN2" s="343"/>
      <c r="UO2" s="342"/>
      <c r="UP2" s="343"/>
      <c r="UQ2" s="343"/>
      <c r="UR2" s="343"/>
      <c r="US2" s="343"/>
      <c r="UT2" s="343"/>
      <c r="UU2" s="343"/>
      <c r="UV2" s="343"/>
      <c r="UW2" s="343"/>
      <c r="UX2" s="343"/>
      <c r="UY2" s="343"/>
      <c r="UZ2" s="343"/>
      <c r="VA2" s="343"/>
      <c r="VB2" s="343"/>
      <c r="VC2" s="343"/>
      <c r="VD2" s="343"/>
      <c r="VE2" s="342"/>
      <c r="VF2" s="343"/>
      <c r="VG2" s="343"/>
      <c r="VH2" s="343"/>
      <c r="VI2" s="343"/>
      <c r="VJ2" s="343"/>
      <c r="VK2" s="343"/>
      <c r="VL2" s="343"/>
      <c r="VM2" s="343"/>
      <c r="VN2" s="343"/>
      <c r="VO2" s="343"/>
      <c r="VP2" s="343"/>
      <c r="VQ2" s="343"/>
      <c r="VR2" s="343"/>
      <c r="VS2" s="343"/>
      <c r="VT2" s="343"/>
      <c r="VU2" s="342"/>
      <c r="VV2" s="343"/>
      <c r="VW2" s="343"/>
      <c r="VX2" s="343"/>
      <c r="VY2" s="343"/>
      <c r="VZ2" s="343"/>
      <c r="WA2" s="343"/>
      <c r="WB2" s="343"/>
      <c r="WC2" s="343"/>
      <c r="WD2" s="343"/>
      <c r="WE2" s="343"/>
      <c r="WF2" s="343"/>
      <c r="WG2" s="343"/>
      <c r="WH2" s="343"/>
      <c r="WI2" s="343"/>
      <c r="WJ2" s="343"/>
      <c r="WK2" s="342"/>
      <c r="WL2" s="343"/>
      <c r="WM2" s="343"/>
      <c r="WN2" s="343"/>
      <c r="WO2" s="343"/>
      <c r="WP2" s="343"/>
      <c r="WQ2" s="343"/>
      <c r="WR2" s="343"/>
      <c r="WS2" s="343"/>
      <c r="WT2" s="343"/>
      <c r="WU2" s="343"/>
      <c r="WV2" s="343"/>
      <c r="WW2" s="343"/>
      <c r="WX2" s="343"/>
      <c r="WY2" s="343"/>
      <c r="WZ2" s="343"/>
      <c r="XA2" s="342"/>
      <c r="XB2" s="343"/>
      <c r="XC2" s="343"/>
      <c r="XD2" s="343"/>
      <c r="XE2" s="343"/>
      <c r="XF2" s="343"/>
      <c r="XG2" s="343"/>
      <c r="XH2" s="343"/>
      <c r="XI2" s="343"/>
      <c r="XJ2" s="343"/>
      <c r="XK2" s="343"/>
      <c r="XL2" s="343"/>
      <c r="XM2" s="343"/>
      <c r="XN2" s="343"/>
      <c r="XO2" s="343"/>
      <c r="XP2" s="343"/>
      <c r="XQ2" s="342"/>
      <c r="XR2" s="343"/>
      <c r="XS2" s="343"/>
      <c r="XT2" s="343"/>
      <c r="XU2" s="343"/>
      <c r="XV2" s="343"/>
      <c r="XW2" s="343"/>
      <c r="XX2" s="343"/>
      <c r="XY2" s="343"/>
      <c r="XZ2" s="343"/>
      <c r="YA2" s="343"/>
      <c r="YB2" s="343"/>
      <c r="YC2" s="343"/>
      <c r="YD2" s="343"/>
      <c r="YE2" s="343"/>
      <c r="YF2" s="343"/>
      <c r="YG2" s="342"/>
      <c r="YH2" s="343"/>
      <c r="YI2" s="343"/>
      <c r="YJ2" s="343"/>
      <c r="YK2" s="343"/>
      <c r="YL2" s="343"/>
      <c r="YM2" s="343"/>
      <c r="YN2" s="343"/>
      <c r="YO2" s="343"/>
      <c r="YP2" s="343"/>
      <c r="YQ2" s="343"/>
      <c r="YR2" s="343"/>
      <c r="YS2" s="343"/>
      <c r="YT2" s="343"/>
      <c r="YU2" s="343"/>
      <c r="YV2" s="343"/>
      <c r="YW2" s="342"/>
      <c r="YX2" s="343"/>
      <c r="YY2" s="343"/>
      <c r="YZ2" s="343"/>
      <c r="ZA2" s="343"/>
      <c r="ZB2" s="343"/>
      <c r="ZC2" s="343"/>
      <c r="ZD2" s="343"/>
      <c r="ZE2" s="343"/>
      <c r="ZF2" s="343"/>
      <c r="ZG2" s="343"/>
      <c r="ZH2" s="343"/>
      <c r="ZI2" s="343"/>
      <c r="ZJ2" s="343"/>
      <c r="ZK2" s="343"/>
      <c r="ZL2" s="343"/>
      <c r="ZM2" s="342"/>
      <c r="ZN2" s="343"/>
      <c r="ZO2" s="343"/>
      <c r="ZP2" s="343"/>
      <c r="ZQ2" s="343"/>
      <c r="ZR2" s="343"/>
      <c r="ZS2" s="343"/>
      <c r="ZT2" s="343"/>
      <c r="ZU2" s="343"/>
      <c r="ZV2" s="343"/>
      <c r="ZW2" s="343"/>
      <c r="ZX2" s="343"/>
      <c r="ZY2" s="343"/>
      <c r="ZZ2" s="343"/>
      <c r="AAA2" s="343"/>
      <c r="AAB2" s="343"/>
      <c r="AAC2" s="342"/>
      <c r="AAD2" s="343"/>
      <c r="AAE2" s="343"/>
      <c r="AAF2" s="343"/>
      <c r="AAG2" s="343"/>
      <c r="AAH2" s="343"/>
      <c r="AAI2" s="343"/>
      <c r="AAJ2" s="343"/>
      <c r="AAK2" s="343"/>
      <c r="AAL2" s="343"/>
      <c r="AAM2" s="343"/>
      <c r="AAN2" s="343"/>
      <c r="AAO2" s="343"/>
      <c r="AAP2" s="343"/>
      <c r="AAQ2" s="343"/>
      <c r="AAR2" s="343"/>
      <c r="AAS2" s="342"/>
      <c r="AAT2" s="343"/>
      <c r="AAU2" s="343"/>
      <c r="AAV2" s="343"/>
      <c r="AAW2" s="343"/>
      <c r="AAX2" s="343"/>
      <c r="AAY2" s="343"/>
      <c r="AAZ2" s="343"/>
      <c r="ABA2" s="343"/>
      <c r="ABB2" s="343"/>
      <c r="ABC2" s="343"/>
      <c r="ABD2" s="343"/>
      <c r="ABE2" s="343"/>
      <c r="ABF2" s="343"/>
      <c r="ABG2" s="343"/>
      <c r="ABH2" s="343"/>
      <c r="ABI2" s="342"/>
      <c r="ABJ2" s="343"/>
      <c r="ABK2" s="343"/>
      <c r="ABL2" s="343"/>
      <c r="ABM2" s="343"/>
      <c r="ABN2" s="343"/>
      <c r="ABO2" s="343"/>
      <c r="ABP2" s="343"/>
      <c r="ABQ2" s="343"/>
      <c r="ABR2" s="343"/>
      <c r="ABS2" s="343"/>
      <c r="ABT2" s="343"/>
      <c r="ABU2" s="343"/>
      <c r="ABV2" s="343"/>
      <c r="ABW2" s="343"/>
      <c r="ABX2" s="343"/>
      <c r="ABY2" s="342"/>
      <c r="ABZ2" s="343"/>
      <c r="ACA2" s="343"/>
      <c r="ACB2" s="343"/>
      <c r="ACC2" s="343"/>
      <c r="ACD2" s="343"/>
      <c r="ACE2" s="343"/>
      <c r="ACF2" s="343"/>
      <c r="ACG2" s="343"/>
      <c r="ACH2" s="343"/>
      <c r="ACI2" s="343"/>
      <c r="ACJ2" s="343"/>
      <c r="ACK2" s="343"/>
      <c r="ACL2" s="343"/>
      <c r="ACM2" s="343"/>
      <c r="ACN2" s="343"/>
      <c r="ACO2" s="342"/>
      <c r="ACP2" s="343"/>
      <c r="ACQ2" s="343"/>
      <c r="ACR2" s="343"/>
      <c r="ACS2" s="343"/>
      <c r="ACT2" s="343"/>
      <c r="ACU2" s="343"/>
      <c r="ACV2" s="343"/>
      <c r="ACW2" s="343"/>
      <c r="ACX2" s="343"/>
      <c r="ACY2" s="343"/>
      <c r="ACZ2" s="343"/>
      <c r="ADA2" s="343"/>
      <c r="ADB2" s="343"/>
      <c r="ADC2" s="343"/>
      <c r="ADD2" s="343"/>
      <c r="ADE2" s="342"/>
      <c r="ADF2" s="343"/>
      <c r="ADG2" s="343"/>
      <c r="ADH2" s="343"/>
      <c r="ADI2" s="343"/>
      <c r="ADJ2" s="343"/>
      <c r="ADK2" s="343"/>
      <c r="ADL2" s="343"/>
      <c r="ADM2" s="343"/>
      <c r="ADN2" s="343"/>
      <c r="ADO2" s="343"/>
      <c r="ADP2" s="343"/>
      <c r="ADQ2" s="343"/>
      <c r="ADR2" s="343"/>
      <c r="ADS2" s="343"/>
      <c r="ADT2" s="343"/>
      <c r="ADU2" s="342"/>
      <c r="ADV2" s="343"/>
      <c r="ADW2" s="343"/>
      <c r="ADX2" s="343"/>
      <c r="ADY2" s="343"/>
      <c r="ADZ2" s="343"/>
      <c r="AEA2" s="343"/>
      <c r="AEB2" s="343"/>
      <c r="AEC2" s="343"/>
      <c r="AED2" s="343"/>
      <c r="AEE2" s="343"/>
      <c r="AEF2" s="343"/>
      <c r="AEG2" s="343"/>
      <c r="AEH2" s="343"/>
      <c r="AEI2" s="343"/>
      <c r="AEJ2" s="343"/>
      <c r="AEK2" s="342"/>
      <c r="AEL2" s="343"/>
      <c r="AEM2" s="343"/>
      <c r="AEN2" s="343"/>
      <c r="AEO2" s="343"/>
      <c r="AEP2" s="343"/>
      <c r="AEQ2" s="343"/>
      <c r="AER2" s="343"/>
      <c r="AES2" s="343"/>
      <c r="AET2" s="343"/>
      <c r="AEU2" s="343"/>
      <c r="AEV2" s="343"/>
      <c r="AEW2" s="343"/>
      <c r="AEX2" s="343"/>
      <c r="AEY2" s="343"/>
      <c r="AEZ2" s="343"/>
      <c r="AFA2" s="342"/>
      <c r="AFB2" s="343"/>
      <c r="AFC2" s="343"/>
      <c r="AFD2" s="343"/>
      <c r="AFE2" s="343"/>
      <c r="AFF2" s="343"/>
      <c r="AFG2" s="343"/>
      <c r="AFH2" s="343"/>
      <c r="AFI2" s="343"/>
      <c r="AFJ2" s="343"/>
      <c r="AFK2" s="343"/>
      <c r="AFL2" s="343"/>
      <c r="AFM2" s="343"/>
      <c r="AFN2" s="343"/>
      <c r="AFO2" s="343"/>
      <c r="AFP2" s="343"/>
      <c r="AFQ2" s="342"/>
      <c r="AFR2" s="343"/>
      <c r="AFS2" s="343"/>
      <c r="AFT2" s="343"/>
      <c r="AFU2" s="343"/>
      <c r="AFV2" s="343"/>
      <c r="AFW2" s="343"/>
      <c r="AFX2" s="343"/>
      <c r="AFY2" s="343"/>
      <c r="AFZ2" s="343"/>
      <c r="AGA2" s="343"/>
      <c r="AGB2" s="343"/>
      <c r="AGC2" s="343"/>
      <c r="AGD2" s="343"/>
      <c r="AGE2" s="343"/>
      <c r="AGF2" s="343"/>
      <c r="AGG2" s="342"/>
      <c r="AGH2" s="343"/>
      <c r="AGI2" s="343"/>
      <c r="AGJ2" s="343"/>
      <c r="AGK2" s="343"/>
      <c r="AGL2" s="343"/>
      <c r="AGM2" s="343"/>
      <c r="AGN2" s="343"/>
      <c r="AGO2" s="343"/>
      <c r="AGP2" s="343"/>
      <c r="AGQ2" s="343"/>
      <c r="AGR2" s="343"/>
      <c r="AGS2" s="343"/>
      <c r="AGT2" s="343"/>
      <c r="AGU2" s="343"/>
      <c r="AGV2" s="343"/>
      <c r="AGW2" s="342"/>
      <c r="AGX2" s="343"/>
      <c r="AGY2" s="343"/>
      <c r="AGZ2" s="343"/>
      <c r="AHA2" s="343"/>
      <c r="AHB2" s="343"/>
      <c r="AHC2" s="343"/>
      <c r="AHD2" s="343"/>
      <c r="AHE2" s="343"/>
      <c r="AHF2" s="343"/>
      <c r="AHG2" s="343"/>
      <c r="AHH2" s="343"/>
      <c r="AHI2" s="343"/>
      <c r="AHJ2" s="343"/>
      <c r="AHK2" s="343"/>
      <c r="AHL2" s="343"/>
      <c r="AHM2" s="342"/>
      <c r="AHN2" s="343"/>
      <c r="AHO2" s="343"/>
      <c r="AHP2" s="343"/>
      <c r="AHQ2" s="343"/>
      <c r="AHR2" s="343"/>
      <c r="AHS2" s="343"/>
      <c r="AHT2" s="343"/>
      <c r="AHU2" s="343"/>
      <c r="AHV2" s="343"/>
      <c r="AHW2" s="343"/>
      <c r="AHX2" s="343"/>
      <c r="AHY2" s="343"/>
      <c r="AHZ2" s="343"/>
      <c r="AIA2" s="343"/>
      <c r="AIB2" s="343"/>
      <c r="AIC2" s="342"/>
      <c r="AID2" s="343"/>
      <c r="AIE2" s="343"/>
      <c r="AIF2" s="343"/>
      <c r="AIG2" s="343"/>
      <c r="AIH2" s="343"/>
      <c r="AII2" s="343"/>
      <c r="AIJ2" s="343"/>
      <c r="AIK2" s="343"/>
      <c r="AIL2" s="343"/>
      <c r="AIM2" s="343"/>
      <c r="AIN2" s="343"/>
      <c r="AIO2" s="343"/>
      <c r="AIP2" s="343"/>
      <c r="AIQ2" s="343"/>
      <c r="AIR2" s="343"/>
      <c r="AIS2" s="342"/>
      <c r="AIT2" s="343"/>
      <c r="AIU2" s="343"/>
      <c r="AIV2" s="343"/>
      <c r="AIW2" s="343"/>
      <c r="AIX2" s="343"/>
      <c r="AIY2" s="343"/>
      <c r="AIZ2" s="343"/>
      <c r="AJA2" s="343"/>
      <c r="AJB2" s="343"/>
      <c r="AJC2" s="343"/>
      <c r="AJD2" s="343"/>
      <c r="AJE2" s="343"/>
      <c r="AJF2" s="343"/>
      <c r="AJG2" s="343"/>
      <c r="AJH2" s="343"/>
      <c r="AJI2" s="342"/>
      <c r="AJJ2" s="343"/>
      <c r="AJK2" s="343"/>
      <c r="AJL2" s="343"/>
      <c r="AJM2" s="343"/>
      <c r="AJN2" s="343"/>
      <c r="AJO2" s="343"/>
      <c r="AJP2" s="343"/>
      <c r="AJQ2" s="343"/>
      <c r="AJR2" s="343"/>
      <c r="AJS2" s="343"/>
      <c r="AJT2" s="343"/>
      <c r="AJU2" s="343"/>
      <c r="AJV2" s="343"/>
      <c r="AJW2" s="343"/>
      <c r="AJX2" s="343"/>
      <c r="AJY2" s="342"/>
      <c r="AJZ2" s="343"/>
      <c r="AKA2" s="343"/>
      <c r="AKB2" s="343"/>
      <c r="AKC2" s="343"/>
      <c r="AKD2" s="343"/>
      <c r="AKE2" s="343"/>
      <c r="AKF2" s="343"/>
      <c r="AKG2" s="343"/>
      <c r="AKH2" s="343"/>
      <c r="AKI2" s="343"/>
      <c r="AKJ2" s="343"/>
      <c r="AKK2" s="343"/>
      <c r="AKL2" s="343"/>
      <c r="AKM2" s="343"/>
      <c r="AKN2" s="343"/>
      <c r="AKO2" s="342"/>
      <c r="AKP2" s="343"/>
      <c r="AKQ2" s="343"/>
      <c r="AKR2" s="343"/>
      <c r="AKS2" s="343"/>
      <c r="AKT2" s="343"/>
      <c r="AKU2" s="343"/>
      <c r="AKV2" s="343"/>
      <c r="AKW2" s="343"/>
      <c r="AKX2" s="343"/>
      <c r="AKY2" s="343"/>
      <c r="AKZ2" s="343"/>
      <c r="ALA2" s="343"/>
      <c r="ALB2" s="343"/>
      <c r="ALC2" s="343"/>
      <c r="ALD2" s="343"/>
      <c r="ALE2" s="342"/>
      <c r="ALF2" s="343"/>
      <c r="ALG2" s="343"/>
      <c r="ALH2" s="343"/>
      <c r="ALI2" s="343"/>
      <c r="ALJ2" s="343"/>
      <c r="ALK2" s="343"/>
      <c r="ALL2" s="343"/>
      <c r="ALM2" s="343"/>
      <c r="ALN2" s="343"/>
      <c r="ALO2" s="343"/>
      <c r="ALP2" s="343"/>
      <c r="ALQ2" s="343"/>
      <c r="ALR2" s="343"/>
      <c r="ALS2" s="343"/>
      <c r="ALT2" s="343"/>
      <c r="ALU2" s="342"/>
      <c r="ALV2" s="343"/>
      <c r="ALW2" s="343"/>
      <c r="ALX2" s="343"/>
      <c r="ALY2" s="343"/>
      <c r="ALZ2" s="343"/>
      <c r="AMA2" s="343"/>
      <c r="AMB2" s="343"/>
      <c r="AMC2" s="343"/>
      <c r="AMD2" s="343"/>
      <c r="AME2" s="343"/>
      <c r="AMF2" s="343"/>
      <c r="AMG2" s="343"/>
      <c r="AMH2" s="343"/>
      <c r="AMI2" s="343"/>
      <c r="AMJ2" s="343"/>
      <c r="AMK2" s="342"/>
      <c r="AML2" s="343"/>
      <c r="AMM2" s="343"/>
      <c r="AMN2" s="343"/>
      <c r="AMO2" s="343"/>
      <c r="AMP2" s="343"/>
      <c r="AMQ2" s="343"/>
      <c r="AMR2" s="343"/>
      <c r="AMS2" s="343"/>
      <c r="AMT2" s="343"/>
      <c r="AMU2" s="343"/>
      <c r="AMV2" s="343"/>
      <c r="AMW2" s="343"/>
      <c r="AMX2" s="343"/>
      <c r="AMY2" s="343"/>
      <c r="AMZ2" s="343"/>
      <c r="ANA2" s="342"/>
      <c r="ANB2" s="343"/>
      <c r="ANC2" s="343"/>
      <c r="AND2" s="343"/>
      <c r="ANE2" s="343"/>
      <c r="ANF2" s="343"/>
      <c r="ANG2" s="343"/>
      <c r="ANH2" s="343"/>
      <c r="ANI2" s="343"/>
      <c r="ANJ2" s="343"/>
      <c r="ANK2" s="343"/>
      <c r="ANL2" s="343"/>
      <c r="ANM2" s="343"/>
      <c r="ANN2" s="343"/>
      <c r="ANO2" s="343"/>
      <c r="ANP2" s="343"/>
      <c r="ANQ2" s="342"/>
      <c r="ANR2" s="343"/>
      <c r="ANS2" s="343"/>
      <c r="ANT2" s="343"/>
      <c r="ANU2" s="343"/>
      <c r="ANV2" s="343"/>
      <c r="ANW2" s="343"/>
      <c r="ANX2" s="343"/>
      <c r="ANY2" s="343"/>
      <c r="ANZ2" s="343"/>
      <c r="AOA2" s="343"/>
      <c r="AOB2" s="343"/>
      <c r="AOC2" s="343"/>
      <c r="AOD2" s="343"/>
      <c r="AOE2" s="343"/>
      <c r="AOF2" s="343"/>
      <c r="AOG2" s="342"/>
      <c r="AOH2" s="343"/>
      <c r="AOI2" s="343"/>
      <c r="AOJ2" s="343"/>
      <c r="AOK2" s="343"/>
      <c r="AOL2" s="343"/>
      <c r="AOM2" s="343"/>
      <c r="AON2" s="343"/>
      <c r="AOO2" s="343"/>
      <c r="AOP2" s="343"/>
      <c r="AOQ2" s="343"/>
      <c r="AOR2" s="343"/>
      <c r="AOS2" s="343"/>
      <c r="AOT2" s="343"/>
      <c r="AOU2" s="343"/>
      <c r="AOV2" s="343"/>
      <c r="AOW2" s="342"/>
      <c r="AOX2" s="343"/>
      <c r="AOY2" s="343"/>
      <c r="AOZ2" s="343"/>
      <c r="APA2" s="343"/>
      <c r="APB2" s="343"/>
      <c r="APC2" s="343"/>
      <c r="APD2" s="343"/>
      <c r="APE2" s="343"/>
      <c r="APF2" s="343"/>
      <c r="APG2" s="343"/>
      <c r="APH2" s="343"/>
      <c r="API2" s="343"/>
      <c r="APJ2" s="343"/>
      <c r="APK2" s="343"/>
      <c r="APL2" s="343"/>
      <c r="APM2" s="342"/>
      <c r="APN2" s="343"/>
      <c r="APO2" s="343"/>
      <c r="APP2" s="343"/>
      <c r="APQ2" s="343"/>
      <c r="APR2" s="343"/>
      <c r="APS2" s="343"/>
      <c r="APT2" s="343"/>
      <c r="APU2" s="343"/>
      <c r="APV2" s="343"/>
      <c r="APW2" s="343"/>
      <c r="APX2" s="343"/>
      <c r="APY2" s="343"/>
      <c r="APZ2" s="343"/>
      <c r="AQA2" s="343"/>
      <c r="AQB2" s="343"/>
      <c r="AQC2" s="342"/>
      <c r="AQD2" s="343"/>
      <c r="AQE2" s="343"/>
      <c r="AQF2" s="343"/>
      <c r="AQG2" s="343"/>
      <c r="AQH2" s="343"/>
      <c r="AQI2" s="343"/>
      <c r="AQJ2" s="343"/>
      <c r="AQK2" s="343"/>
      <c r="AQL2" s="343"/>
      <c r="AQM2" s="343"/>
      <c r="AQN2" s="343"/>
      <c r="AQO2" s="343"/>
      <c r="AQP2" s="343"/>
      <c r="AQQ2" s="343"/>
      <c r="AQR2" s="343"/>
      <c r="AQS2" s="342"/>
      <c r="AQT2" s="343"/>
      <c r="AQU2" s="343"/>
      <c r="AQV2" s="343"/>
      <c r="AQW2" s="343"/>
      <c r="AQX2" s="343"/>
      <c r="AQY2" s="343"/>
      <c r="AQZ2" s="343"/>
      <c r="ARA2" s="343"/>
      <c r="ARB2" s="343"/>
      <c r="ARC2" s="343"/>
      <c r="ARD2" s="343"/>
      <c r="ARE2" s="343"/>
      <c r="ARF2" s="343"/>
      <c r="ARG2" s="343"/>
      <c r="ARH2" s="343"/>
      <c r="ARI2" s="342"/>
      <c r="ARJ2" s="343"/>
      <c r="ARK2" s="343"/>
      <c r="ARL2" s="343"/>
      <c r="ARM2" s="343"/>
      <c r="ARN2" s="343"/>
      <c r="ARO2" s="343"/>
      <c r="ARP2" s="343"/>
      <c r="ARQ2" s="343"/>
      <c r="ARR2" s="343"/>
      <c r="ARS2" s="343"/>
      <c r="ART2" s="343"/>
      <c r="ARU2" s="343"/>
      <c r="ARV2" s="343"/>
      <c r="ARW2" s="343"/>
      <c r="ARX2" s="343"/>
      <c r="ARY2" s="342"/>
      <c r="ARZ2" s="343"/>
      <c r="ASA2" s="343"/>
      <c r="ASB2" s="343"/>
      <c r="ASC2" s="343"/>
      <c r="ASD2" s="343"/>
      <c r="ASE2" s="343"/>
      <c r="ASF2" s="343"/>
      <c r="ASG2" s="343"/>
      <c r="ASH2" s="343"/>
      <c r="ASI2" s="343"/>
      <c r="ASJ2" s="343"/>
      <c r="ASK2" s="343"/>
      <c r="ASL2" s="343"/>
      <c r="ASM2" s="343"/>
      <c r="ASN2" s="343"/>
      <c r="ASO2" s="342"/>
      <c r="ASP2" s="343"/>
      <c r="ASQ2" s="343"/>
      <c r="ASR2" s="343"/>
      <c r="ASS2" s="343"/>
      <c r="AST2" s="343"/>
      <c r="ASU2" s="343"/>
      <c r="ASV2" s="343"/>
      <c r="ASW2" s="343"/>
      <c r="ASX2" s="343"/>
      <c r="ASY2" s="343"/>
      <c r="ASZ2" s="343"/>
      <c r="ATA2" s="343"/>
      <c r="ATB2" s="343"/>
      <c r="ATC2" s="343"/>
      <c r="ATD2" s="343"/>
      <c r="ATE2" s="342"/>
      <c r="ATF2" s="343"/>
      <c r="ATG2" s="343"/>
      <c r="ATH2" s="343"/>
      <c r="ATI2" s="343"/>
      <c r="ATJ2" s="343"/>
      <c r="ATK2" s="343"/>
      <c r="ATL2" s="343"/>
      <c r="ATM2" s="343"/>
      <c r="ATN2" s="343"/>
      <c r="ATO2" s="343"/>
      <c r="ATP2" s="343"/>
      <c r="ATQ2" s="343"/>
      <c r="ATR2" s="343"/>
      <c r="ATS2" s="343"/>
      <c r="ATT2" s="343"/>
      <c r="ATU2" s="342"/>
      <c r="ATV2" s="343"/>
      <c r="ATW2" s="343"/>
      <c r="ATX2" s="343"/>
      <c r="ATY2" s="343"/>
      <c r="ATZ2" s="343"/>
      <c r="AUA2" s="343"/>
      <c r="AUB2" s="343"/>
      <c r="AUC2" s="343"/>
      <c r="AUD2" s="343"/>
      <c r="AUE2" s="343"/>
      <c r="AUF2" s="343"/>
      <c r="AUG2" s="343"/>
      <c r="AUH2" s="343"/>
      <c r="AUI2" s="343"/>
      <c r="AUJ2" s="343"/>
      <c r="AUK2" s="342"/>
      <c r="AUL2" s="343"/>
      <c r="AUM2" s="343"/>
      <c r="AUN2" s="343"/>
      <c r="AUO2" s="343"/>
      <c r="AUP2" s="343"/>
      <c r="AUQ2" s="343"/>
      <c r="AUR2" s="343"/>
      <c r="AUS2" s="343"/>
      <c r="AUT2" s="343"/>
      <c r="AUU2" s="343"/>
      <c r="AUV2" s="343"/>
      <c r="AUW2" s="343"/>
      <c r="AUX2" s="343"/>
      <c r="AUY2" s="343"/>
      <c r="AUZ2" s="343"/>
      <c r="AVA2" s="342"/>
      <c r="AVB2" s="343"/>
      <c r="AVC2" s="343"/>
      <c r="AVD2" s="343"/>
      <c r="AVE2" s="343"/>
      <c r="AVF2" s="343"/>
      <c r="AVG2" s="343"/>
      <c r="AVH2" s="343"/>
      <c r="AVI2" s="343"/>
      <c r="AVJ2" s="343"/>
      <c r="AVK2" s="343"/>
      <c r="AVL2" s="343"/>
      <c r="AVM2" s="343"/>
      <c r="AVN2" s="343"/>
      <c r="AVO2" s="343"/>
      <c r="AVP2" s="343"/>
      <c r="AVQ2" s="342"/>
      <c r="AVR2" s="343"/>
      <c r="AVS2" s="343"/>
      <c r="AVT2" s="343"/>
      <c r="AVU2" s="343"/>
      <c r="AVV2" s="343"/>
      <c r="AVW2" s="343"/>
      <c r="AVX2" s="343"/>
      <c r="AVY2" s="343"/>
      <c r="AVZ2" s="343"/>
      <c r="AWA2" s="343"/>
      <c r="AWB2" s="343"/>
      <c r="AWC2" s="343"/>
      <c r="AWD2" s="343"/>
      <c r="AWE2" s="343"/>
      <c r="AWF2" s="343"/>
      <c r="AWG2" s="342"/>
      <c r="AWH2" s="343"/>
      <c r="AWI2" s="343"/>
      <c r="AWJ2" s="343"/>
      <c r="AWK2" s="343"/>
      <c r="AWL2" s="343"/>
      <c r="AWM2" s="343"/>
      <c r="AWN2" s="343"/>
      <c r="AWO2" s="343"/>
      <c r="AWP2" s="343"/>
      <c r="AWQ2" s="343"/>
      <c r="AWR2" s="343"/>
      <c r="AWS2" s="343"/>
      <c r="AWT2" s="343"/>
      <c r="AWU2" s="343"/>
      <c r="AWV2" s="343"/>
      <c r="AWW2" s="342"/>
      <c r="AWX2" s="343"/>
      <c r="AWY2" s="343"/>
      <c r="AWZ2" s="343"/>
      <c r="AXA2" s="343"/>
      <c r="AXB2" s="343"/>
      <c r="AXC2" s="343"/>
      <c r="AXD2" s="343"/>
      <c r="AXE2" s="343"/>
      <c r="AXF2" s="343"/>
      <c r="AXG2" s="343"/>
      <c r="AXH2" s="343"/>
      <c r="AXI2" s="343"/>
      <c r="AXJ2" s="343"/>
      <c r="AXK2" s="343"/>
      <c r="AXL2" s="343"/>
      <c r="AXM2" s="342"/>
      <c r="AXN2" s="343"/>
      <c r="AXO2" s="343"/>
      <c r="AXP2" s="343"/>
      <c r="AXQ2" s="343"/>
      <c r="AXR2" s="343"/>
      <c r="AXS2" s="343"/>
      <c r="AXT2" s="343"/>
      <c r="AXU2" s="343"/>
      <c r="AXV2" s="343"/>
      <c r="AXW2" s="343"/>
      <c r="AXX2" s="343"/>
      <c r="AXY2" s="343"/>
      <c r="AXZ2" s="343"/>
      <c r="AYA2" s="343"/>
      <c r="AYB2" s="343"/>
      <c r="AYC2" s="342"/>
      <c r="AYD2" s="343"/>
      <c r="AYE2" s="343"/>
      <c r="AYF2" s="343"/>
      <c r="AYG2" s="343"/>
      <c r="AYH2" s="343"/>
      <c r="AYI2" s="343"/>
      <c r="AYJ2" s="343"/>
      <c r="AYK2" s="343"/>
      <c r="AYL2" s="343"/>
      <c r="AYM2" s="343"/>
      <c r="AYN2" s="343"/>
      <c r="AYO2" s="343"/>
      <c r="AYP2" s="343"/>
      <c r="AYQ2" s="343"/>
      <c r="AYR2" s="343"/>
      <c r="AYS2" s="342"/>
      <c r="AYT2" s="343"/>
      <c r="AYU2" s="343"/>
      <c r="AYV2" s="343"/>
      <c r="AYW2" s="343"/>
      <c r="AYX2" s="343"/>
      <c r="AYY2" s="343"/>
      <c r="AYZ2" s="343"/>
      <c r="AZA2" s="343"/>
      <c r="AZB2" s="343"/>
      <c r="AZC2" s="343"/>
      <c r="AZD2" s="343"/>
      <c r="AZE2" s="343"/>
      <c r="AZF2" s="343"/>
      <c r="AZG2" s="343"/>
      <c r="AZH2" s="343"/>
      <c r="AZI2" s="342"/>
      <c r="AZJ2" s="343"/>
      <c r="AZK2" s="343"/>
      <c r="AZL2" s="343"/>
      <c r="AZM2" s="343"/>
      <c r="AZN2" s="343"/>
      <c r="AZO2" s="343"/>
      <c r="AZP2" s="343"/>
      <c r="AZQ2" s="343"/>
      <c r="AZR2" s="343"/>
      <c r="AZS2" s="343"/>
      <c r="AZT2" s="343"/>
      <c r="AZU2" s="343"/>
      <c r="AZV2" s="343"/>
      <c r="AZW2" s="343"/>
      <c r="AZX2" s="343"/>
      <c r="AZY2" s="342"/>
      <c r="AZZ2" s="343"/>
      <c r="BAA2" s="343"/>
      <c r="BAB2" s="343"/>
      <c r="BAC2" s="343"/>
      <c r="BAD2" s="343"/>
      <c r="BAE2" s="343"/>
      <c r="BAF2" s="343"/>
      <c r="BAG2" s="343"/>
      <c r="BAH2" s="343"/>
      <c r="BAI2" s="343"/>
      <c r="BAJ2" s="343"/>
      <c r="BAK2" s="343"/>
      <c r="BAL2" s="343"/>
      <c r="BAM2" s="343"/>
      <c r="BAN2" s="343"/>
      <c r="BAO2" s="342"/>
      <c r="BAP2" s="343"/>
      <c r="BAQ2" s="343"/>
      <c r="BAR2" s="343"/>
      <c r="BAS2" s="343"/>
      <c r="BAT2" s="343"/>
      <c r="BAU2" s="343"/>
      <c r="BAV2" s="343"/>
      <c r="BAW2" s="343"/>
      <c r="BAX2" s="343"/>
      <c r="BAY2" s="343"/>
      <c r="BAZ2" s="343"/>
      <c r="BBA2" s="343"/>
      <c r="BBB2" s="343"/>
      <c r="BBC2" s="343"/>
      <c r="BBD2" s="343"/>
      <c r="BBE2" s="342"/>
      <c r="BBF2" s="343"/>
      <c r="BBG2" s="343"/>
      <c r="BBH2" s="343"/>
      <c r="BBI2" s="343"/>
      <c r="BBJ2" s="343"/>
      <c r="BBK2" s="343"/>
      <c r="BBL2" s="343"/>
      <c r="BBM2" s="343"/>
      <c r="BBN2" s="343"/>
      <c r="BBO2" s="343"/>
      <c r="BBP2" s="343"/>
      <c r="BBQ2" s="343"/>
      <c r="BBR2" s="343"/>
      <c r="BBS2" s="343"/>
      <c r="BBT2" s="343"/>
      <c r="BBU2" s="342"/>
      <c r="BBV2" s="343"/>
      <c r="BBW2" s="343"/>
      <c r="BBX2" s="343"/>
      <c r="BBY2" s="343"/>
      <c r="BBZ2" s="343"/>
      <c r="BCA2" s="343"/>
      <c r="BCB2" s="343"/>
      <c r="BCC2" s="343"/>
      <c r="BCD2" s="343"/>
      <c r="BCE2" s="343"/>
      <c r="BCF2" s="343"/>
      <c r="BCG2" s="343"/>
      <c r="BCH2" s="343"/>
      <c r="BCI2" s="343"/>
      <c r="BCJ2" s="343"/>
      <c r="BCK2" s="342"/>
      <c r="BCL2" s="343"/>
      <c r="BCM2" s="343"/>
      <c r="BCN2" s="343"/>
      <c r="BCO2" s="343"/>
      <c r="BCP2" s="343"/>
      <c r="BCQ2" s="343"/>
      <c r="BCR2" s="343"/>
      <c r="BCS2" s="343"/>
      <c r="BCT2" s="343"/>
      <c r="BCU2" s="343"/>
      <c r="BCV2" s="343"/>
      <c r="BCW2" s="343"/>
      <c r="BCX2" s="343"/>
      <c r="BCY2" s="343"/>
      <c r="BCZ2" s="343"/>
      <c r="BDA2" s="342"/>
      <c r="BDB2" s="343"/>
      <c r="BDC2" s="343"/>
      <c r="BDD2" s="343"/>
      <c r="BDE2" s="343"/>
      <c r="BDF2" s="343"/>
      <c r="BDG2" s="343"/>
      <c r="BDH2" s="343"/>
      <c r="BDI2" s="343"/>
      <c r="BDJ2" s="343"/>
      <c r="BDK2" s="343"/>
      <c r="BDL2" s="343"/>
      <c r="BDM2" s="343"/>
      <c r="BDN2" s="343"/>
      <c r="BDO2" s="343"/>
      <c r="BDP2" s="343"/>
      <c r="BDQ2" s="342"/>
      <c r="BDR2" s="343"/>
      <c r="BDS2" s="343"/>
      <c r="BDT2" s="343"/>
      <c r="BDU2" s="343"/>
      <c r="BDV2" s="343"/>
      <c r="BDW2" s="343"/>
      <c r="BDX2" s="343"/>
      <c r="BDY2" s="343"/>
      <c r="BDZ2" s="343"/>
      <c r="BEA2" s="343"/>
      <c r="BEB2" s="343"/>
      <c r="BEC2" s="343"/>
      <c r="BED2" s="343"/>
      <c r="BEE2" s="343"/>
      <c r="BEF2" s="343"/>
      <c r="BEG2" s="342"/>
      <c r="BEH2" s="343"/>
      <c r="BEI2" s="343"/>
      <c r="BEJ2" s="343"/>
      <c r="BEK2" s="343"/>
      <c r="BEL2" s="343"/>
      <c r="BEM2" s="343"/>
      <c r="BEN2" s="343"/>
      <c r="BEO2" s="343"/>
      <c r="BEP2" s="343"/>
      <c r="BEQ2" s="343"/>
      <c r="BER2" s="343"/>
      <c r="BES2" s="343"/>
      <c r="BET2" s="343"/>
      <c r="BEU2" s="343"/>
      <c r="BEV2" s="343"/>
      <c r="BEW2" s="342"/>
      <c r="BEX2" s="343"/>
      <c r="BEY2" s="343"/>
      <c r="BEZ2" s="343"/>
      <c r="BFA2" s="343"/>
      <c r="BFB2" s="343"/>
      <c r="BFC2" s="343"/>
      <c r="BFD2" s="343"/>
      <c r="BFE2" s="343"/>
      <c r="BFF2" s="343"/>
      <c r="BFG2" s="343"/>
      <c r="BFH2" s="343"/>
      <c r="BFI2" s="343"/>
      <c r="BFJ2" s="343"/>
      <c r="BFK2" s="343"/>
      <c r="BFL2" s="343"/>
      <c r="BFM2" s="342"/>
      <c r="BFN2" s="343"/>
      <c r="BFO2" s="343"/>
      <c r="BFP2" s="343"/>
      <c r="BFQ2" s="343"/>
      <c r="BFR2" s="343"/>
      <c r="BFS2" s="343"/>
      <c r="BFT2" s="343"/>
      <c r="BFU2" s="343"/>
      <c r="BFV2" s="343"/>
      <c r="BFW2" s="343"/>
      <c r="BFX2" s="343"/>
      <c r="BFY2" s="343"/>
      <c r="BFZ2" s="343"/>
      <c r="BGA2" s="343"/>
      <c r="BGB2" s="343"/>
      <c r="BGC2" s="342"/>
      <c r="BGD2" s="343"/>
      <c r="BGE2" s="343"/>
      <c r="BGF2" s="343"/>
      <c r="BGG2" s="343"/>
      <c r="BGH2" s="343"/>
      <c r="BGI2" s="343"/>
      <c r="BGJ2" s="343"/>
      <c r="BGK2" s="343"/>
      <c r="BGL2" s="343"/>
      <c r="BGM2" s="343"/>
      <c r="BGN2" s="343"/>
      <c r="BGO2" s="343"/>
      <c r="BGP2" s="343"/>
      <c r="BGQ2" s="343"/>
      <c r="BGR2" s="343"/>
      <c r="BGS2" s="342"/>
      <c r="BGT2" s="343"/>
      <c r="BGU2" s="343"/>
      <c r="BGV2" s="343"/>
      <c r="BGW2" s="343"/>
      <c r="BGX2" s="343"/>
      <c r="BGY2" s="343"/>
      <c r="BGZ2" s="343"/>
      <c r="BHA2" s="343"/>
      <c r="BHB2" s="343"/>
      <c r="BHC2" s="343"/>
      <c r="BHD2" s="343"/>
      <c r="BHE2" s="343"/>
      <c r="BHF2" s="343"/>
      <c r="BHG2" s="343"/>
      <c r="BHH2" s="343"/>
      <c r="BHI2" s="342"/>
      <c r="BHJ2" s="343"/>
      <c r="BHK2" s="343"/>
      <c r="BHL2" s="343"/>
      <c r="BHM2" s="343"/>
      <c r="BHN2" s="343"/>
      <c r="BHO2" s="343"/>
      <c r="BHP2" s="343"/>
      <c r="BHQ2" s="343"/>
      <c r="BHR2" s="343"/>
      <c r="BHS2" s="343"/>
      <c r="BHT2" s="343"/>
      <c r="BHU2" s="343"/>
      <c r="BHV2" s="343"/>
      <c r="BHW2" s="343"/>
      <c r="BHX2" s="343"/>
      <c r="BHY2" s="342"/>
      <c r="BHZ2" s="343"/>
      <c r="BIA2" s="343"/>
      <c r="BIB2" s="343"/>
      <c r="BIC2" s="343"/>
      <c r="BID2" s="343"/>
      <c r="BIE2" s="343"/>
      <c r="BIF2" s="343"/>
      <c r="BIG2" s="343"/>
      <c r="BIH2" s="343"/>
      <c r="BII2" s="343"/>
      <c r="BIJ2" s="343"/>
      <c r="BIK2" s="343"/>
      <c r="BIL2" s="343"/>
      <c r="BIM2" s="343"/>
      <c r="BIN2" s="343"/>
      <c r="BIO2" s="342"/>
      <c r="BIP2" s="343"/>
      <c r="BIQ2" s="343"/>
      <c r="BIR2" s="343"/>
      <c r="BIS2" s="343"/>
      <c r="BIT2" s="343"/>
      <c r="BIU2" s="343"/>
      <c r="BIV2" s="343"/>
      <c r="BIW2" s="343"/>
      <c r="BIX2" s="343"/>
      <c r="BIY2" s="343"/>
      <c r="BIZ2" s="343"/>
      <c r="BJA2" s="343"/>
      <c r="BJB2" s="343"/>
      <c r="BJC2" s="343"/>
      <c r="BJD2" s="343"/>
      <c r="BJE2" s="342"/>
      <c r="BJF2" s="343"/>
      <c r="BJG2" s="343"/>
      <c r="BJH2" s="343"/>
      <c r="BJI2" s="343"/>
      <c r="BJJ2" s="343"/>
      <c r="BJK2" s="343"/>
      <c r="BJL2" s="343"/>
      <c r="BJM2" s="343"/>
      <c r="BJN2" s="343"/>
      <c r="BJO2" s="343"/>
      <c r="BJP2" s="343"/>
      <c r="BJQ2" s="343"/>
      <c r="BJR2" s="343"/>
      <c r="BJS2" s="343"/>
      <c r="BJT2" s="343"/>
      <c r="BJU2" s="342"/>
      <c r="BJV2" s="343"/>
      <c r="BJW2" s="343"/>
      <c r="BJX2" s="343"/>
      <c r="BJY2" s="343"/>
      <c r="BJZ2" s="343"/>
      <c r="BKA2" s="343"/>
      <c r="BKB2" s="343"/>
      <c r="BKC2" s="343"/>
      <c r="BKD2" s="343"/>
      <c r="BKE2" s="343"/>
      <c r="BKF2" s="343"/>
      <c r="BKG2" s="343"/>
      <c r="BKH2" s="343"/>
      <c r="BKI2" s="343"/>
      <c r="BKJ2" s="343"/>
      <c r="BKK2" s="342"/>
      <c r="BKL2" s="343"/>
      <c r="BKM2" s="343"/>
      <c r="BKN2" s="343"/>
      <c r="BKO2" s="343"/>
      <c r="BKP2" s="343"/>
      <c r="BKQ2" s="343"/>
      <c r="BKR2" s="343"/>
      <c r="BKS2" s="343"/>
      <c r="BKT2" s="343"/>
      <c r="BKU2" s="343"/>
      <c r="BKV2" s="343"/>
      <c r="BKW2" s="343"/>
      <c r="BKX2" s="343"/>
      <c r="BKY2" s="343"/>
      <c r="BKZ2" s="343"/>
      <c r="BLA2" s="342"/>
      <c r="BLB2" s="343"/>
      <c r="BLC2" s="343"/>
      <c r="BLD2" s="343"/>
      <c r="BLE2" s="343"/>
      <c r="BLF2" s="343"/>
      <c r="BLG2" s="343"/>
      <c r="BLH2" s="343"/>
      <c r="BLI2" s="343"/>
      <c r="BLJ2" s="343"/>
      <c r="BLK2" s="343"/>
      <c r="BLL2" s="343"/>
      <c r="BLM2" s="343"/>
      <c r="BLN2" s="343"/>
      <c r="BLO2" s="343"/>
      <c r="BLP2" s="343"/>
      <c r="BLQ2" s="342"/>
      <c r="BLR2" s="343"/>
      <c r="BLS2" s="343"/>
      <c r="BLT2" s="343"/>
      <c r="BLU2" s="343"/>
      <c r="BLV2" s="343"/>
      <c r="BLW2" s="343"/>
      <c r="BLX2" s="343"/>
      <c r="BLY2" s="343"/>
      <c r="BLZ2" s="343"/>
      <c r="BMA2" s="343"/>
      <c r="BMB2" s="343"/>
      <c r="BMC2" s="343"/>
      <c r="BMD2" s="343"/>
      <c r="BME2" s="343"/>
      <c r="BMF2" s="343"/>
      <c r="BMG2" s="342"/>
      <c r="BMH2" s="343"/>
      <c r="BMI2" s="343"/>
      <c r="BMJ2" s="343"/>
      <c r="BMK2" s="343"/>
      <c r="BML2" s="343"/>
      <c r="BMM2" s="343"/>
      <c r="BMN2" s="343"/>
      <c r="BMO2" s="343"/>
      <c r="BMP2" s="343"/>
      <c r="BMQ2" s="343"/>
      <c r="BMR2" s="343"/>
      <c r="BMS2" s="343"/>
      <c r="BMT2" s="343"/>
      <c r="BMU2" s="343"/>
      <c r="BMV2" s="343"/>
      <c r="BMW2" s="342"/>
      <c r="BMX2" s="343"/>
      <c r="BMY2" s="343"/>
      <c r="BMZ2" s="343"/>
      <c r="BNA2" s="343"/>
      <c r="BNB2" s="343"/>
      <c r="BNC2" s="343"/>
      <c r="BND2" s="343"/>
      <c r="BNE2" s="343"/>
      <c r="BNF2" s="343"/>
      <c r="BNG2" s="343"/>
      <c r="BNH2" s="343"/>
      <c r="BNI2" s="343"/>
      <c r="BNJ2" s="343"/>
      <c r="BNK2" s="343"/>
      <c r="BNL2" s="343"/>
      <c r="BNM2" s="342"/>
      <c r="BNN2" s="343"/>
      <c r="BNO2" s="343"/>
      <c r="BNP2" s="343"/>
      <c r="BNQ2" s="343"/>
      <c r="BNR2" s="343"/>
      <c r="BNS2" s="343"/>
      <c r="BNT2" s="343"/>
      <c r="BNU2" s="343"/>
      <c r="BNV2" s="343"/>
      <c r="BNW2" s="343"/>
      <c r="BNX2" s="343"/>
      <c r="BNY2" s="343"/>
      <c r="BNZ2" s="343"/>
      <c r="BOA2" s="343"/>
      <c r="BOB2" s="343"/>
      <c r="BOC2" s="342"/>
      <c r="BOD2" s="343"/>
      <c r="BOE2" s="343"/>
      <c r="BOF2" s="343"/>
      <c r="BOG2" s="343"/>
      <c r="BOH2" s="343"/>
      <c r="BOI2" s="343"/>
      <c r="BOJ2" s="343"/>
      <c r="BOK2" s="343"/>
      <c r="BOL2" s="343"/>
      <c r="BOM2" s="343"/>
      <c r="BON2" s="343"/>
      <c r="BOO2" s="343"/>
      <c r="BOP2" s="343"/>
      <c r="BOQ2" s="343"/>
      <c r="BOR2" s="343"/>
      <c r="BOS2" s="342"/>
      <c r="BOT2" s="343"/>
      <c r="BOU2" s="343"/>
      <c r="BOV2" s="343"/>
      <c r="BOW2" s="343"/>
      <c r="BOX2" s="343"/>
      <c r="BOY2" s="343"/>
      <c r="BOZ2" s="343"/>
      <c r="BPA2" s="343"/>
      <c r="BPB2" s="343"/>
      <c r="BPC2" s="343"/>
      <c r="BPD2" s="343"/>
      <c r="BPE2" s="343"/>
      <c r="BPF2" s="343"/>
      <c r="BPG2" s="343"/>
      <c r="BPH2" s="343"/>
      <c r="BPI2" s="342"/>
      <c r="BPJ2" s="343"/>
      <c r="BPK2" s="343"/>
      <c r="BPL2" s="343"/>
      <c r="BPM2" s="343"/>
      <c r="BPN2" s="343"/>
      <c r="BPO2" s="343"/>
      <c r="BPP2" s="343"/>
      <c r="BPQ2" s="343"/>
      <c r="BPR2" s="343"/>
      <c r="BPS2" s="343"/>
      <c r="BPT2" s="343"/>
      <c r="BPU2" s="343"/>
      <c r="BPV2" s="343"/>
      <c r="BPW2" s="343"/>
      <c r="BPX2" s="343"/>
      <c r="BPY2" s="342"/>
      <c r="BPZ2" s="343"/>
      <c r="BQA2" s="343"/>
      <c r="BQB2" s="343"/>
      <c r="BQC2" s="343"/>
      <c r="BQD2" s="343"/>
      <c r="BQE2" s="343"/>
      <c r="BQF2" s="343"/>
      <c r="BQG2" s="343"/>
      <c r="BQH2" s="343"/>
      <c r="BQI2" s="343"/>
      <c r="BQJ2" s="343"/>
      <c r="BQK2" s="343"/>
      <c r="BQL2" s="343"/>
      <c r="BQM2" s="343"/>
      <c r="BQN2" s="343"/>
      <c r="BQO2" s="342"/>
      <c r="BQP2" s="343"/>
      <c r="BQQ2" s="343"/>
      <c r="BQR2" s="343"/>
      <c r="BQS2" s="343"/>
      <c r="BQT2" s="343"/>
      <c r="BQU2" s="343"/>
      <c r="BQV2" s="343"/>
      <c r="BQW2" s="343"/>
      <c r="BQX2" s="343"/>
      <c r="BQY2" s="343"/>
      <c r="BQZ2" s="343"/>
      <c r="BRA2" s="343"/>
      <c r="BRB2" s="343"/>
      <c r="BRC2" s="343"/>
      <c r="BRD2" s="343"/>
      <c r="BRE2" s="342"/>
      <c r="BRF2" s="343"/>
      <c r="BRG2" s="343"/>
      <c r="BRH2" s="343"/>
      <c r="BRI2" s="343"/>
      <c r="BRJ2" s="343"/>
      <c r="BRK2" s="343"/>
      <c r="BRL2" s="343"/>
      <c r="BRM2" s="343"/>
      <c r="BRN2" s="343"/>
      <c r="BRO2" s="343"/>
      <c r="BRP2" s="343"/>
      <c r="BRQ2" s="343"/>
      <c r="BRR2" s="343"/>
      <c r="BRS2" s="343"/>
      <c r="BRT2" s="343"/>
      <c r="BRU2" s="342"/>
      <c r="BRV2" s="343"/>
      <c r="BRW2" s="343"/>
      <c r="BRX2" s="343"/>
      <c r="BRY2" s="343"/>
      <c r="BRZ2" s="343"/>
      <c r="BSA2" s="343"/>
      <c r="BSB2" s="343"/>
      <c r="BSC2" s="343"/>
      <c r="BSD2" s="343"/>
      <c r="BSE2" s="343"/>
      <c r="BSF2" s="343"/>
      <c r="BSG2" s="343"/>
      <c r="BSH2" s="343"/>
      <c r="BSI2" s="343"/>
      <c r="BSJ2" s="343"/>
      <c r="BSK2" s="342"/>
      <c r="BSL2" s="343"/>
      <c r="BSM2" s="343"/>
      <c r="BSN2" s="343"/>
      <c r="BSO2" s="343"/>
      <c r="BSP2" s="343"/>
      <c r="BSQ2" s="343"/>
      <c r="BSR2" s="343"/>
      <c r="BSS2" s="343"/>
      <c r="BST2" s="343"/>
      <c r="BSU2" s="343"/>
      <c r="BSV2" s="343"/>
      <c r="BSW2" s="343"/>
      <c r="BSX2" s="343"/>
      <c r="BSY2" s="343"/>
      <c r="BSZ2" s="343"/>
      <c r="BTA2" s="342"/>
      <c r="BTB2" s="343"/>
      <c r="BTC2" s="343"/>
      <c r="BTD2" s="343"/>
      <c r="BTE2" s="343"/>
      <c r="BTF2" s="343"/>
      <c r="BTG2" s="343"/>
      <c r="BTH2" s="343"/>
      <c r="BTI2" s="343"/>
      <c r="BTJ2" s="343"/>
      <c r="BTK2" s="343"/>
      <c r="BTL2" s="343"/>
      <c r="BTM2" s="343"/>
      <c r="BTN2" s="343"/>
      <c r="BTO2" s="343"/>
      <c r="BTP2" s="343"/>
      <c r="BTQ2" s="342"/>
      <c r="BTR2" s="343"/>
      <c r="BTS2" s="343"/>
      <c r="BTT2" s="343"/>
      <c r="BTU2" s="343"/>
      <c r="BTV2" s="343"/>
      <c r="BTW2" s="343"/>
      <c r="BTX2" s="343"/>
      <c r="BTY2" s="343"/>
      <c r="BTZ2" s="343"/>
      <c r="BUA2" s="343"/>
      <c r="BUB2" s="343"/>
      <c r="BUC2" s="343"/>
      <c r="BUD2" s="343"/>
      <c r="BUE2" s="343"/>
      <c r="BUF2" s="343"/>
      <c r="BUG2" s="342"/>
      <c r="BUH2" s="343"/>
      <c r="BUI2" s="343"/>
      <c r="BUJ2" s="343"/>
      <c r="BUK2" s="343"/>
      <c r="BUL2" s="343"/>
      <c r="BUM2" s="343"/>
      <c r="BUN2" s="343"/>
      <c r="BUO2" s="343"/>
      <c r="BUP2" s="343"/>
      <c r="BUQ2" s="343"/>
      <c r="BUR2" s="343"/>
      <c r="BUS2" s="343"/>
      <c r="BUT2" s="343"/>
      <c r="BUU2" s="343"/>
      <c r="BUV2" s="343"/>
      <c r="BUW2" s="342"/>
      <c r="BUX2" s="343"/>
      <c r="BUY2" s="343"/>
      <c r="BUZ2" s="343"/>
      <c r="BVA2" s="343"/>
      <c r="BVB2" s="343"/>
      <c r="BVC2" s="343"/>
      <c r="BVD2" s="343"/>
      <c r="BVE2" s="343"/>
      <c r="BVF2" s="343"/>
      <c r="BVG2" s="343"/>
      <c r="BVH2" s="343"/>
      <c r="BVI2" s="343"/>
      <c r="BVJ2" s="343"/>
      <c r="BVK2" s="343"/>
      <c r="BVL2" s="343"/>
      <c r="BVM2" s="342"/>
      <c r="BVN2" s="343"/>
      <c r="BVO2" s="343"/>
      <c r="BVP2" s="343"/>
      <c r="BVQ2" s="343"/>
      <c r="BVR2" s="343"/>
      <c r="BVS2" s="343"/>
      <c r="BVT2" s="343"/>
      <c r="BVU2" s="343"/>
      <c r="BVV2" s="343"/>
      <c r="BVW2" s="343"/>
      <c r="BVX2" s="343"/>
      <c r="BVY2" s="343"/>
      <c r="BVZ2" s="343"/>
      <c r="BWA2" s="343"/>
      <c r="BWB2" s="343"/>
      <c r="BWC2" s="342"/>
      <c r="BWD2" s="343"/>
      <c r="BWE2" s="343"/>
      <c r="BWF2" s="343"/>
      <c r="BWG2" s="343"/>
      <c r="BWH2" s="343"/>
      <c r="BWI2" s="343"/>
      <c r="BWJ2" s="343"/>
      <c r="BWK2" s="343"/>
      <c r="BWL2" s="343"/>
      <c r="BWM2" s="343"/>
      <c r="BWN2" s="343"/>
      <c r="BWO2" s="343"/>
      <c r="BWP2" s="343"/>
      <c r="BWQ2" s="343"/>
      <c r="BWR2" s="343"/>
      <c r="BWS2" s="342"/>
      <c r="BWT2" s="343"/>
      <c r="BWU2" s="343"/>
      <c r="BWV2" s="343"/>
      <c r="BWW2" s="343"/>
      <c r="BWX2" s="343"/>
      <c r="BWY2" s="343"/>
      <c r="BWZ2" s="343"/>
      <c r="BXA2" s="343"/>
      <c r="BXB2" s="343"/>
      <c r="BXC2" s="343"/>
      <c r="BXD2" s="343"/>
      <c r="BXE2" s="343"/>
      <c r="BXF2" s="343"/>
      <c r="BXG2" s="343"/>
      <c r="BXH2" s="343"/>
      <c r="BXI2" s="342"/>
      <c r="BXJ2" s="343"/>
      <c r="BXK2" s="343"/>
      <c r="BXL2" s="343"/>
      <c r="BXM2" s="343"/>
      <c r="BXN2" s="343"/>
      <c r="BXO2" s="343"/>
      <c r="BXP2" s="343"/>
      <c r="BXQ2" s="343"/>
      <c r="BXR2" s="343"/>
      <c r="BXS2" s="343"/>
      <c r="BXT2" s="343"/>
      <c r="BXU2" s="343"/>
      <c r="BXV2" s="343"/>
      <c r="BXW2" s="343"/>
      <c r="BXX2" s="343"/>
      <c r="BXY2" s="342"/>
      <c r="BXZ2" s="343"/>
      <c r="BYA2" s="343"/>
      <c r="BYB2" s="343"/>
      <c r="BYC2" s="343"/>
      <c r="BYD2" s="343"/>
      <c r="BYE2" s="343"/>
      <c r="BYF2" s="343"/>
      <c r="BYG2" s="343"/>
      <c r="BYH2" s="343"/>
      <c r="BYI2" s="343"/>
      <c r="BYJ2" s="343"/>
      <c r="BYK2" s="343"/>
      <c r="BYL2" s="343"/>
      <c r="BYM2" s="343"/>
      <c r="BYN2" s="343"/>
      <c r="BYO2" s="342"/>
      <c r="BYP2" s="343"/>
      <c r="BYQ2" s="343"/>
      <c r="BYR2" s="343"/>
      <c r="BYS2" s="343"/>
      <c r="BYT2" s="343"/>
      <c r="BYU2" s="343"/>
      <c r="BYV2" s="343"/>
      <c r="BYW2" s="343"/>
      <c r="BYX2" s="343"/>
      <c r="BYY2" s="343"/>
      <c r="BYZ2" s="343"/>
      <c r="BZA2" s="343"/>
      <c r="BZB2" s="343"/>
      <c r="BZC2" s="343"/>
      <c r="BZD2" s="343"/>
      <c r="BZE2" s="342"/>
      <c r="BZF2" s="343"/>
      <c r="BZG2" s="343"/>
      <c r="BZH2" s="343"/>
      <c r="BZI2" s="343"/>
      <c r="BZJ2" s="343"/>
      <c r="BZK2" s="343"/>
      <c r="BZL2" s="343"/>
      <c r="BZM2" s="343"/>
      <c r="BZN2" s="343"/>
      <c r="BZO2" s="343"/>
      <c r="BZP2" s="343"/>
      <c r="BZQ2" s="343"/>
      <c r="BZR2" s="343"/>
      <c r="BZS2" s="343"/>
      <c r="BZT2" s="343"/>
      <c r="BZU2" s="342"/>
      <c r="BZV2" s="343"/>
      <c r="BZW2" s="343"/>
      <c r="BZX2" s="343"/>
      <c r="BZY2" s="343"/>
      <c r="BZZ2" s="343"/>
      <c r="CAA2" s="343"/>
      <c r="CAB2" s="343"/>
      <c r="CAC2" s="343"/>
      <c r="CAD2" s="343"/>
      <c r="CAE2" s="343"/>
      <c r="CAF2" s="343"/>
      <c r="CAG2" s="343"/>
      <c r="CAH2" s="343"/>
      <c r="CAI2" s="343"/>
      <c r="CAJ2" s="343"/>
      <c r="CAK2" s="342"/>
      <c r="CAL2" s="343"/>
      <c r="CAM2" s="343"/>
      <c r="CAN2" s="343"/>
      <c r="CAO2" s="343"/>
      <c r="CAP2" s="343"/>
      <c r="CAQ2" s="343"/>
      <c r="CAR2" s="343"/>
      <c r="CAS2" s="343"/>
      <c r="CAT2" s="343"/>
      <c r="CAU2" s="343"/>
      <c r="CAV2" s="343"/>
      <c r="CAW2" s="343"/>
      <c r="CAX2" s="343"/>
      <c r="CAY2" s="343"/>
      <c r="CAZ2" s="343"/>
      <c r="CBA2" s="342"/>
      <c r="CBB2" s="343"/>
      <c r="CBC2" s="343"/>
      <c r="CBD2" s="343"/>
      <c r="CBE2" s="343"/>
      <c r="CBF2" s="343"/>
      <c r="CBG2" s="343"/>
      <c r="CBH2" s="343"/>
      <c r="CBI2" s="343"/>
      <c r="CBJ2" s="343"/>
      <c r="CBK2" s="343"/>
      <c r="CBL2" s="343"/>
      <c r="CBM2" s="343"/>
      <c r="CBN2" s="343"/>
      <c r="CBO2" s="343"/>
      <c r="CBP2" s="343"/>
      <c r="CBQ2" s="342"/>
      <c r="CBR2" s="343"/>
      <c r="CBS2" s="343"/>
      <c r="CBT2" s="343"/>
      <c r="CBU2" s="343"/>
      <c r="CBV2" s="343"/>
      <c r="CBW2" s="343"/>
      <c r="CBX2" s="343"/>
      <c r="CBY2" s="343"/>
      <c r="CBZ2" s="343"/>
      <c r="CCA2" s="343"/>
      <c r="CCB2" s="343"/>
      <c r="CCC2" s="343"/>
      <c r="CCD2" s="343"/>
      <c r="CCE2" s="343"/>
      <c r="CCF2" s="343"/>
      <c r="CCG2" s="342"/>
      <c r="CCH2" s="343"/>
      <c r="CCI2" s="343"/>
      <c r="CCJ2" s="343"/>
      <c r="CCK2" s="343"/>
      <c r="CCL2" s="343"/>
      <c r="CCM2" s="343"/>
      <c r="CCN2" s="343"/>
      <c r="CCO2" s="343"/>
      <c r="CCP2" s="343"/>
      <c r="CCQ2" s="343"/>
      <c r="CCR2" s="343"/>
      <c r="CCS2" s="343"/>
      <c r="CCT2" s="343"/>
      <c r="CCU2" s="343"/>
      <c r="CCV2" s="343"/>
      <c r="CCW2" s="342"/>
      <c r="CCX2" s="343"/>
      <c r="CCY2" s="343"/>
      <c r="CCZ2" s="343"/>
      <c r="CDA2" s="343"/>
      <c r="CDB2" s="343"/>
      <c r="CDC2" s="343"/>
      <c r="CDD2" s="343"/>
      <c r="CDE2" s="343"/>
      <c r="CDF2" s="343"/>
      <c r="CDG2" s="343"/>
      <c r="CDH2" s="343"/>
      <c r="CDI2" s="343"/>
      <c r="CDJ2" s="343"/>
      <c r="CDK2" s="343"/>
      <c r="CDL2" s="343"/>
      <c r="CDM2" s="342"/>
      <c r="CDN2" s="343"/>
      <c r="CDO2" s="343"/>
      <c r="CDP2" s="343"/>
      <c r="CDQ2" s="343"/>
      <c r="CDR2" s="343"/>
      <c r="CDS2" s="343"/>
      <c r="CDT2" s="343"/>
      <c r="CDU2" s="343"/>
      <c r="CDV2" s="343"/>
      <c r="CDW2" s="343"/>
      <c r="CDX2" s="343"/>
      <c r="CDY2" s="343"/>
      <c r="CDZ2" s="343"/>
      <c r="CEA2" s="343"/>
      <c r="CEB2" s="343"/>
      <c r="CEC2" s="342"/>
      <c r="CED2" s="343"/>
      <c r="CEE2" s="343"/>
      <c r="CEF2" s="343"/>
      <c r="CEG2" s="343"/>
      <c r="CEH2" s="343"/>
      <c r="CEI2" s="343"/>
      <c r="CEJ2" s="343"/>
      <c r="CEK2" s="343"/>
      <c r="CEL2" s="343"/>
      <c r="CEM2" s="343"/>
      <c r="CEN2" s="343"/>
      <c r="CEO2" s="343"/>
      <c r="CEP2" s="343"/>
      <c r="CEQ2" s="343"/>
      <c r="CER2" s="343"/>
      <c r="CES2" s="342"/>
      <c r="CET2" s="343"/>
      <c r="CEU2" s="343"/>
      <c r="CEV2" s="343"/>
      <c r="CEW2" s="343"/>
      <c r="CEX2" s="343"/>
      <c r="CEY2" s="343"/>
      <c r="CEZ2" s="343"/>
      <c r="CFA2" s="343"/>
      <c r="CFB2" s="343"/>
      <c r="CFC2" s="343"/>
      <c r="CFD2" s="343"/>
      <c r="CFE2" s="343"/>
      <c r="CFF2" s="343"/>
      <c r="CFG2" s="343"/>
      <c r="CFH2" s="343"/>
      <c r="CFI2" s="342"/>
      <c r="CFJ2" s="343"/>
      <c r="CFK2" s="343"/>
      <c r="CFL2" s="343"/>
      <c r="CFM2" s="343"/>
      <c r="CFN2" s="343"/>
      <c r="CFO2" s="343"/>
      <c r="CFP2" s="343"/>
      <c r="CFQ2" s="343"/>
      <c r="CFR2" s="343"/>
      <c r="CFS2" s="343"/>
      <c r="CFT2" s="343"/>
      <c r="CFU2" s="343"/>
      <c r="CFV2" s="343"/>
      <c r="CFW2" s="343"/>
      <c r="CFX2" s="343"/>
      <c r="CFY2" s="342"/>
      <c r="CFZ2" s="343"/>
      <c r="CGA2" s="343"/>
      <c r="CGB2" s="343"/>
      <c r="CGC2" s="343"/>
      <c r="CGD2" s="343"/>
      <c r="CGE2" s="343"/>
      <c r="CGF2" s="343"/>
      <c r="CGG2" s="343"/>
      <c r="CGH2" s="343"/>
      <c r="CGI2" s="343"/>
      <c r="CGJ2" s="343"/>
      <c r="CGK2" s="343"/>
      <c r="CGL2" s="343"/>
      <c r="CGM2" s="343"/>
      <c r="CGN2" s="343"/>
      <c r="CGO2" s="342"/>
      <c r="CGP2" s="343"/>
      <c r="CGQ2" s="343"/>
      <c r="CGR2" s="343"/>
      <c r="CGS2" s="343"/>
      <c r="CGT2" s="343"/>
      <c r="CGU2" s="343"/>
      <c r="CGV2" s="343"/>
      <c r="CGW2" s="343"/>
      <c r="CGX2" s="343"/>
      <c r="CGY2" s="343"/>
      <c r="CGZ2" s="343"/>
      <c r="CHA2" s="343"/>
      <c r="CHB2" s="343"/>
      <c r="CHC2" s="343"/>
      <c r="CHD2" s="343"/>
      <c r="CHE2" s="342"/>
      <c r="CHF2" s="343"/>
      <c r="CHG2" s="343"/>
      <c r="CHH2" s="343"/>
      <c r="CHI2" s="343"/>
      <c r="CHJ2" s="343"/>
      <c r="CHK2" s="343"/>
      <c r="CHL2" s="343"/>
      <c r="CHM2" s="343"/>
      <c r="CHN2" s="343"/>
      <c r="CHO2" s="343"/>
      <c r="CHP2" s="343"/>
      <c r="CHQ2" s="343"/>
      <c r="CHR2" s="343"/>
      <c r="CHS2" s="343"/>
      <c r="CHT2" s="343"/>
      <c r="CHU2" s="342"/>
      <c r="CHV2" s="343"/>
      <c r="CHW2" s="343"/>
      <c r="CHX2" s="343"/>
      <c r="CHY2" s="343"/>
      <c r="CHZ2" s="343"/>
      <c r="CIA2" s="343"/>
      <c r="CIB2" s="343"/>
      <c r="CIC2" s="343"/>
      <c r="CID2" s="343"/>
      <c r="CIE2" s="343"/>
      <c r="CIF2" s="343"/>
      <c r="CIG2" s="343"/>
      <c r="CIH2" s="343"/>
      <c r="CII2" s="343"/>
      <c r="CIJ2" s="343"/>
      <c r="CIK2" s="342"/>
      <c r="CIL2" s="343"/>
      <c r="CIM2" s="343"/>
      <c r="CIN2" s="343"/>
      <c r="CIO2" s="343"/>
      <c r="CIP2" s="343"/>
      <c r="CIQ2" s="343"/>
      <c r="CIR2" s="343"/>
      <c r="CIS2" s="343"/>
      <c r="CIT2" s="343"/>
      <c r="CIU2" s="343"/>
      <c r="CIV2" s="343"/>
      <c r="CIW2" s="343"/>
      <c r="CIX2" s="343"/>
      <c r="CIY2" s="343"/>
      <c r="CIZ2" s="343"/>
      <c r="CJA2" s="342"/>
      <c r="CJB2" s="343"/>
      <c r="CJC2" s="343"/>
      <c r="CJD2" s="343"/>
      <c r="CJE2" s="343"/>
      <c r="CJF2" s="343"/>
      <c r="CJG2" s="343"/>
      <c r="CJH2" s="343"/>
      <c r="CJI2" s="343"/>
      <c r="CJJ2" s="343"/>
      <c r="CJK2" s="343"/>
      <c r="CJL2" s="343"/>
      <c r="CJM2" s="343"/>
      <c r="CJN2" s="343"/>
      <c r="CJO2" s="343"/>
      <c r="CJP2" s="343"/>
      <c r="CJQ2" s="342"/>
      <c r="CJR2" s="343"/>
      <c r="CJS2" s="343"/>
      <c r="CJT2" s="343"/>
      <c r="CJU2" s="343"/>
      <c r="CJV2" s="343"/>
      <c r="CJW2" s="343"/>
      <c r="CJX2" s="343"/>
      <c r="CJY2" s="343"/>
      <c r="CJZ2" s="343"/>
      <c r="CKA2" s="343"/>
      <c r="CKB2" s="343"/>
      <c r="CKC2" s="343"/>
      <c r="CKD2" s="343"/>
      <c r="CKE2" s="343"/>
      <c r="CKF2" s="343"/>
      <c r="CKG2" s="342"/>
      <c r="CKH2" s="343"/>
      <c r="CKI2" s="343"/>
      <c r="CKJ2" s="343"/>
      <c r="CKK2" s="343"/>
      <c r="CKL2" s="343"/>
      <c r="CKM2" s="343"/>
      <c r="CKN2" s="343"/>
      <c r="CKO2" s="343"/>
      <c r="CKP2" s="343"/>
      <c r="CKQ2" s="343"/>
      <c r="CKR2" s="343"/>
      <c r="CKS2" s="343"/>
      <c r="CKT2" s="343"/>
      <c r="CKU2" s="343"/>
      <c r="CKV2" s="343"/>
      <c r="CKW2" s="342"/>
      <c r="CKX2" s="343"/>
      <c r="CKY2" s="343"/>
      <c r="CKZ2" s="343"/>
      <c r="CLA2" s="343"/>
      <c r="CLB2" s="343"/>
      <c r="CLC2" s="343"/>
      <c r="CLD2" s="343"/>
      <c r="CLE2" s="343"/>
      <c r="CLF2" s="343"/>
      <c r="CLG2" s="343"/>
      <c r="CLH2" s="343"/>
      <c r="CLI2" s="343"/>
      <c r="CLJ2" s="343"/>
      <c r="CLK2" s="343"/>
      <c r="CLL2" s="343"/>
      <c r="CLM2" s="342"/>
      <c r="CLN2" s="343"/>
      <c r="CLO2" s="343"/>
      <c r="CLP2" s="343"/>
      <c r="CLQ2" s="343"/>
      <c r="CLR2" s="343"/>
      <c r="CLS2" s="343"/>
      <c r="CLT2" s="343"/>
      <c r="CLU2" s="343"/>
      <c r="CLV2" s="343"/>
      <c r="CLW2" s="343"/>
      <c r="CLX2" s="343"/>
      <c r="CLY2" s="343"/>
      <c r="CLZ2" s="343"/>
      <c r="CMA2" s="343"/>
      <c r="CMB2" s="343"/>
      <c r="CMC2" s="342"/>
      <c r="CMD2" s="343"/>
      <c r="CME2" s="343"/>
      <c r="CMF2" s="343"/>
      <c r="CMG2" s="343"/>
      <c r="CMH2" s="343"/>
      <c r="CMI2" s="343"/>
      <c r="CMJ2" s="343"/>
      <c r="CMK2" s="343"/>
      <c r="CML2" s="343"/>
      <c r="CMM2" s="343"/>
      <c r="CMN2" s="343"/>
      <c r="CMO2" s="343"/>
      <c r="CMP2" s="343"/>
      <c r="CMQ2" s="343"/>
      <c r="CMR2" s="343"/>
      <c r="CMS2" s="342"/>
      <c r="CMT2" s="343"/>
      <c r="CMU2" s="343"/>
      <c r="CMV2" s="343"/>
      <c r="CMW2" s="343"/>
      <c r="CMX2" s="343"/>
      <c r="CMY2" s="343"/>
      <c r="CMZ2" s="343"/>
      <c r="CNA2" s="343"/>
      <c r="CNB2" s="343"/>
      <c r="CNC2" s="343"/>
      <c r="CND2" s="343"/>
      <c r="CNE2" s="343"/>
      <c r="CNF2" s="343"/>
      <c r="CNG2" s="343"/>
      <c r="CNH2" s="343"/>
      <c r="CNI2" s="342"/>
      <c r="CNJ2" s="343"/>
      <c r="CNK2" s="343"/>
      <c r="CNL2" s="343"/>
      <c r="CNM2" s="343"/>
      <c r="CNN2" s="343"/>
      <c r="CNO2" s="343"/>
      <c r="CNP2" s="343"/>
      <c r="CNQ2" s="343"/>
      <c r="CNR2" s="343"/>
      <c r="CNS2" s="343"/>
      <c r="CNT2" s="343"/>
      <c r="CNU2" s="343"/>
      <c r="CNV2" s="343"/>
      <c r="CNW2" s="343"/>
      <c r="CNX2" s="343"/>
      <c r="CNY2" s="342"/>
      <c r="CNZ2" s="343"/>
      <c r="COA2" s="343"/>
      <c r="COB2" s="343"/>
      <c r="COC2" s="343"/>
      <c r="COD2" s="343"/>
      <c r="COE2" s="343"/>
      <c r="COF2" s="343"/>
      <c r="COG2" s="343"/>
      <c r="COH2" s="343"/>
      <c r="COI2" s="343"/>
      <c r="COJ2" s="343"/>
      <c r="COK2" s="343"/>
      <c r="COL2" s="343"/>
      <c r="COM2" s="343"/>
      <c r="CON2" s="343"/>
      <c r="COO2" s="342"/>
      <c r="COP2" s="343"/>
      <c r="COQ2" s="343"/>
      <c r="COR2" s="343"/>
      <c r="COS2" s="343"/>
      <c r="COT2" s="343"/>
      <c r="COU2" s="343"/>
      <c r="COV2" s="343"/>
      <c r="COW2" s="343"/>
      <c r="COX2" s="343"/>
      <c r="COY2" s="343"/>
      <c r="COZ2" s="343"/>
      <c r="CPA2" s="343"/>
      <c r="CPB2" s="343"/>
      <c r="CPC2" s="343"/>
      <c r="CPD2" s="343"/>
      <c r="CPE2" s="342"/>
      <c r="CPF2" s="343"/>
      <c r="CPG2" s="343"/>
      <c r="CPH2" s="343"/>
      <c r="CPI2" s="343"/>
      <c r="CPJ2" s="343"/>
      <c r="CPK2" s="343"/>
      <c r="CPL2" s="343"/>
      <c r="CPM2" s="343"/>
      <c r="CPN2" s="343"/>
      <c r="CPO2" s="343"/>
      <c r="CPP2" s="343"/>
      <c r="CPQ2" s="343"/>
      <c r="CPR2" s="343"/>
      <c r="CPS2" s="343"/>
      <c r="CPT2" s="343"/>
      <c r="CPU2" s="342"/>
      <c r="CPV2" s="343"/>
      <c r="CPW2" s="343"/>
      <c r="CPX2" s="343"/>
      <c r="CPY2" s="343"/>
      <c r="CPZ2" s="343"/>
      <c r="CQA2" s="343"/>
      <c r="CQB2" s="343"/>
      <c r="CQC2" s="343"/>
      <c r="CQD2" s="343"/>
      <c r="CQE2" s="343"/>
      <c r="CQF2" s="343"/>
      <c r="CQG2" s="343"/>
      <c r="CQH2" s="343"/>
      <c r="CQI2" s="343"/>
      <c r="CQJ2" s="343"/>
      <c r="CQK2" s="342"/>
      <c r="CQL2" s="343"/>
      <c r="CQM2" s="343"/>
      <c r="CQN2" s="343"/>
      <c r="CQO2" s="343"/>
      <c r="CQP2" s="343"/>
      <c r="CQQ2" s="343"/>
      <c r="CQR2" s="343"/>
      <c r="CQS2" s="343"/>
      <c r="CQT2" s="343"/>
      <c r="CQU2" s="343"/>
      <c r="CQV2" s="343"/>
      <c r="CQW2" s="343"/>
      <c r="CQX2" s="343"/>
      <c r="CQY2" s="343"/>
      <c r="CQZ2" s="343"/>
      <c r="CRA2" s="342"/>
      <c r="CRB2" s="343"/>
      <c r="CRC2" s="343"/>
      <c r="CRD2" s="343"/>
      <c r="CRE2" s="343"/>
      <c r="CRF2" s="343"/>
      <c r="CRG2" s="343"/>
      <c r="CRH2" s="343"/>
      <c r="CRI2" s="343"/>
      <c r="CRJ2" s="343"/>
      <c r="CRK2" s="343"/>
      <c r="CRL2" s="343"/>
      <c r="CRM2" s="343"/>
      <c r="CRN2" s="343"/>
      <c r="CRO2" s="343"/>
      <c r="CRP2" s="343"/>
      <c r="CRQ2" s="342"/>
      <c r="CRR2" s="343"/>
      <c r="CRS2" s="343"/>
      <c r="CRT2" s="343"/>
      <c r="CRU2" s="343"/>
      <c r="CRV2" s="343"/>
      <c r="CRW2" s="343"/>
      <c r="CRX2" s="343"/>
      <c r="CRY2" s="343"/>
      <c r="CRZ2" s="343"/>
      <c r="CSA2" s="343"/>
      <c r="CSB2" s="343"/>
      <c r="CSC2" s="343"/>
      <c r="CSD2" s="343"/>
      <c r="CSE2" s="343"/>
      <c r="CSF2" s="343"/>
      <c r="CSG2" s="342"/>
      <c r="CSH2" s="343"/>
      <c r="CSI2" s="343"/>
      <c r="CSJ2" s="343"/>
      <c r="CSK2" s="343"/>
      <c r="CSL2" s="343"/>
      <c r="CSM2" s="343"/>
      <c r="CSN2" s="343"/>
      <c r="CSO2" s="343"/>
      <c r="CSP2" s="343"/>
      <c r="CSQ2" s="343"/>
      <c r="CSR2" s="343"/>
      <c r="CSS2" s="343"/>
      <c r="CST2" s="343"/>
      <c r="CSU2" s="343"/>
      <c r="CSV2" s="343"/>
      <c r="CSW2" s="342"/>
      <c r="CSX2" s="343"/>
      <c r="CSY2" s="343"/>
      <c r="CSZ2" s="343"/>
      <c r="CTA2" s="343"/>
      <c r="CTB2" s="343"/>
      <c r="CTC2" s="343"/>
      <c r="CTD2" s="343"/>
      <c r="CTE2" s="343"/>
      <c r="CTF2" s="343"/>
      <c r="CTG2" s="343"/>
      <c r="CTH2" s="343"/>
      <c r="CTI2" s="343"/>
      <c r="CTJ2" s="343"/>
      <c r="CTK2" s="343"/>
      <c r="CTL2" s="343"/>
      <c r="CTM2" s="342"/>
      <c r="CTN2" s="343"/>
      <c r="CTO2" s="343"/>
      <c r="CTP2" s="343"/>
      <c r="CTQ2" s="343"/>
      <c r="CTR2" s="343"/>
      <c r="CTS2" s="343"/>
      <c r="CTT2" s="343"/>
      <c r="CTU2" s="343"/>
      <c r="CTV2" s="343"/>
      <c r="CTW2" s="343"/>
      <c r="CTX2" s="343"/>
      <c r="CTY2" s="343"/>
      <c r="CTZ2" s="343"/>
      <c r="CUA2" s="343"/>
      <c r="CUB2" s="343"/>
      <c r="CUC2" s="342"/>
      <c r="CUD2" s="343"/>
      <c r="CUE2" s="343"/>
      <c r="CUF2" s="343"/>
      <c r="CUG2" s="343"/>
      <c r="CUH2" s="343"/>
      <c r="CUI2" s="343"/>
      <c r="CUJ2" s="343"/>
      <c r="CUK2" s="343"/>
      <c r="CUL2" s="343"/>
      <c r="CUM2" s="343"/>
      <c r="CUN2" s="343"/>
      <c r="CUO2" s="343"/>
      <c r="CUP2" s="343"/>
      <c r="CUQ2" s="343"/>
      <c r="CUR2" s="343"/>
      <c r="CUS2" s="342"/>
      <c r="CUT2" s="343"/>
      <c r="CUU2" s="343"/>
      <c r="CUV2" s="343"/>
      <c r="CUW2" s="343"/>
      <c r="CUX2" s="343"/>
      <c r="CUY2" s="343"/>
      <c r="CUZ2" s="343"/>
      <c r="CVA2" s="343"/>
      <c r="CVB2" s="343"/>
      <c r="CVC2" s="343"/>
      <c r="CVD2" s="343"/>
      <c r="CVE2" s="343"/>
      <c r="CVF2" s="343"/>
      <c r="CVG2" s="343"/>
      <c r="CVH2" s="343"/>
      <c r="CVI2" s="342"/>
      <c r="CVJ2" s="343"/>
      <c r="CVK2" s="343"/>
      <c r="CVL2" s="343"/>
      <c r="CVM2" s="343"/>
      <c r="CVN2" s="343"/>
      <c r="CVO2" s="343"/>
      <c r="CVP2" s="343"/>
      <c r="CVQ2" s="343"/>
      <c r="CVR2" s="343"/>
      <c r="CVS2" s="343"/>
      <c r="CVT2" s="343"/>
      <c r="CVU2" s="343"/>
      <c r="CVV2" s="343"/>
      <c r="CVW2" s="343"/>
      <c r="CVX2" s="343"/>
      <c r="CVY2" s="342"/>
      <c r="CVZ2" s="343"/>
      <c r="CWA2" s="343"/>
      <c r="CWB2" s="343"/>
      <c r="CWC2" s="343"/>
      <c r="CWD2" s="343"/>
      <c r="CWE2" s="343"/>
      <c r="CWF2" s="343"/>
      <c r="CWG2" s="343"/>
      <c r="CWH2" s="343"/>
      <c r="CWI2" s="343"/>
      <c r="CWJ2" s="343"/>
      <c r="CWK2" s="343"/>
      <c r="CWL2" s="343"/>
      <c r="CWM2" s="343"/>
      <c r="CWN2" s="343"/>
      <c r="CWO2" s="342"/>
      <c r="CWP2" s="343"/>
      <c r="CWQ2" s="343"/>
      <c r="CWR2" s="343"/>
      <c r="CWS2" s="343"/>
      <c r="CWT2" s="343"/>
      <c r="CWU2" s="343"/>
      <c r="CWV2" s="343"/>
      <c r="CWW2" s="343"/>
      <c r="CWX2" s="343"/>
      <c r="CWY2" s="343"/>
      <c r="CWZ2" s="343"/>
      <c r="CXA2" s="343"/>
      <c r="CXB2" s="343"/>
      <c r="CXC2" s="343"/>
      <c r="CXD2" s="343"/>
      <c r="CXE2" s="342"/>
      <c r="CXF2" s="343"/>
      <c r="CXG2" s="343"/>
      <c r="CXH2" s="343"/>
      <c r="CXI2" s="343"/>
      <c r="CXJ2" s="343"/>
      <c r="CXK2" s="343"/>
      <c r="CXL2" s="343"/>
      <c r="CXM2" s="343"/>
      <c r="CXN2" s="343"/>
      <c r="CXO2" s="343"/>
      <c r="CXP2" s="343"/>
      <c r="CXQ2" s="343"/>
      <c r="CXR2" s="343"/>
      <c r="CXS2" s="343"/>
      <c r="CXT2" s="343"/>
      <c r="CXU2" s="342"/>
      <c r="CXV2" s="343"/>
      <c r="CXW2" s="343"/>
      <c r="CXX2" s="343"/>
      <c r="CXY2" s="343"/>
      <c r="CXZ2" s="343"/>
      <c r="CYA2" s="343"/>
      <c r="CYB2" s="343"/>
      <c r="CYC2" s="343"/>
      <c r="CYD2" s="343"/>
      <c r="CYE2" s="343"/>
      <c r="CYF2" s="343"/>
      <c r="CYG2" s="343"/>
      <c r="CYH2" s="343"/>
      <c r="CYI2" s="343"/>
      <c r="CYJ2" s="343"/>
      <c r="CYK2" s="342"/>
      <c r="CYL2" s="343"/>
      <c r="CYM2" s="343"/>
      <c r="CYN2" s="343"/>
      <c r="CYO2" s="343"/>
      <c r="CYP2" s="343"/>
      <c r="CYQ2" s="343"/>
      <c r="CYR2" s="343"/>
      <c r="CYS2" s="343"/>
      <c r="CYT2" s="343"/>
      <c r="CYU2" s="343"/>
      <c r="CYV2" s="343"/>
      <c r="CYW2" s="343"/>
      <c r="CYX2" s="343"/>
      <c r="CYY2" s="343"/>
      <c r="CYZ2" s="343"/>
      <c r="CZA2" s="342"/>
      <c r="CZB2" s="343"/>
      <c r="CZC2" s="343"/>
      <c r="CZD2" s="343"/>
      <c r="CZE2" s="343"/>
      <c r="CZF2" s="343"/>
      <c r="CZG2" s="343"/>
      <c r="CZH2" s="343"/>
      <c r="CZI2" s="343"/>
      <c r="CZJ2" s="343"/>
      <c r="CZK2" s="343"/>
      <c r="CZL2" s="343"/>
      <c r="CZM2" s="343"/>
      <c r="CZN2" s="343"/>
      <c r="CZO2" s="343"/>
      <c r="CZP2" s="343"/>
      <c r="CZQ2" s="342"/>
      <c r="CZR2" s="343"/>
      <c r="CZS2" s="343"/>
      <c r="CZT2" s="343"/>
      <c r="CZU2" s="343"/>
      <c r="CZV2" s="343"/>
      <c r="CZW2" s="343"/>
      <c r="CZX2" s="343"/>
      <c r="CZY2" s="343"/>
      <c r="CZZ2" s="343"/>
      <c r="DAA2" s="343"/>
      <c r="DAB2" s="343"/>
      <c r="DAC2" s="343"/>
      <c r="DAD2" s="343"/>
      <c r="DAE2" s="343"/>
      <c r="DAF2" s="343"/>
      <c r="DAG2" s="342"/>
      <c r="DAH2" s="343"/>
      <c r="DAI2" s="343"/>
      <c r="DAJ2" s="343"/>
      <c r="DAK2" s="343"/>
      <c r="DAL2" s="343"/>
      <c r="DAM2" s="343"/>
      <c r="DAN2" s="343"/>
      <c r="DAO2" s="343"/>
      <c r="DAP2" s="343"/>
      <c r="DAQ2" s="343"/>
      <c r="DAR2" s="343"/>
      <c r="DAS2" s="343"/>
      <c r="DAT2" s="343"/>
      <c r="DAU2" s="343"/>
      <c r="DAV2" s="343"/>
      <c r="DAW2" s="342"/>
      <c r="DAX2" s="343"/>
      <c r="DAY2" s="343"/>
      <c r="DAZ2" s="343"/>
      <c r="DBA2" s="343"/>
      <c r="DBB2" s="343"/>
      <c r="DBC2" s="343"/>
      <c r="DBD2" s="343"/>
      <c r="DBE2" s="343"/>
      <c r="DBF2" s="343"/>
      <c r="DBG2" s="343"/>
      <c r="DBH2" s="343"/>
      <c r="DBI2" s="343"/>
      <c r="DBJ2" s="343"/>
      <c r="DBK2" s="343"/>
      <c r="DBL2" s="343"/>
      <c r="DBM2" s="342"/>
      <c r="DBN2" s="343"/>
      <c r="DBO2" s="343"/>
      <c r="DBP2" s="343"/>
      <c r="DBQ2" s="343"/>
      <c r="DBR2" s="343"/>
      <c r="DBS2" s="343"/>
      <c r="DBT2" s="343"/>
      <c r="DBU2" s="343"/>
      <c r="DBV2" s="343"/>
      <c r="DBW2" s="343"/>
      <c r="DBX2" s="343"/>
      <c r="DBY2" s="343"/>
      <c r="DBZ2" s="343"/>
      <c r="DCA2" s="343"/>
      <c r="DCB2" s="343"/>
      <c r="DCC2" s="342"/>
      <c r="DCD2" s="343"/>
      <c r="DCE2" s="343"/>
      <c r="DCF2" s="343"/>
      <c r="DCG2" s="343"/>
      <c r="DCH2" s="343"/>
      <c r="DCI2" s="343"/>
      <c r="DCJ2" s="343"/>
      <c r="DCK2" s="343"/>
      <c r="DCL2" s="343"/>
      <c r="DCM2" s="343"/>
      <c r="DCN2" s="343"/>
      <c r="DCO2" s="343"/>
      <c r="DCP2" s="343"/>
      <c r="DCQ2" s="343"/>
      <c r="DCR2" s="343"/>
      <c r="DCS2" s="342"/>
      <c r="DCT2" s="343"/>
      <c r="DCU2" s="343"/>
      <c r="DCV2" s="343"/>
      <c r="DCW2" s="343"/>
      <c r="DCX2" s="343"/>
      <c r="DCY2" s="343"/>
      <c r="DCZ2" s="343"/>
      <c r="DDA2" s="343"/>
      <c r="DDB2" s="343"/>
      <c r="DDC2" s="343"/>
      <c r="DDD2" s="343"/>
      <c r="DDE2" s="343"/>
      <c r="DDF2" s="343"/>
      <c r="DDG2" s="343"/>
      <c r="DDH2" s="343"/>
      <c r="DDI2" s="342"/>
      <c r="DDJ2" s="343"/>
      <c r="DDK2" s="343"/>
      <c r="DDL2" s="343"/>
      <c r="DDM2" s="343"/>
      <c r="DDN2" s="343"/>
      <c r="DDO2" s="343"/>
      <c r="DDP2" s="343"/>
      <c r="DDQ2" s="343"/>
      <c r="DDR2" s="343"/>
      <c r="DDS2" s="343"/>
      <c r="DDT2" s="343"/>
      <c r="DDU2" s="343"/>
      <c r="DDV2" s="343"/>
      <c r="DDW2" s="343"/>
      <c r="DDX2" s="343"/>
      <c r="DDY2" s="342"/>
      <c r="DDZ2" s="343"/>
      <c r="DEA2" s="343"/>
      <c r="DEB2" s="343"/>
      <c r="DEC2" s="343"/>
      <c r="DED2" s="343"/>
      <c r="DEE2" s="343"/>
      <c r="DEF2" s="343"/>
      <c r="DEG2" s="343"/>
      <c r="DEH2" s="343"/>
      <c r="DEI2" s="343"/>
      <c r="DEJ2" s="343"/>
      <c r="DEK2" s="343"/>
      <c r="DEL2" s="343"/>
      <c r="DEM2" s="343"/>
      <c r="DEN2" s="343"/>
      <c r="DEO2" s="342"/>
      <c r="DEP2" s="343"/>
      <c r="DEQ2" s="343"/>
      <c r="DER2" s="343"/>
      <c r="DES2" s="343"/>
      <c r="DET2" s="343"/>
      <c r="DEU2" s="343"/>
      <c r="DEV2" s="343"/>
      <c r="DEW2" s="343"/>
      <c r="DEX2" s="343"/>
      <c r="DEY2" s="343"/>
      <c r="DEZ2" s="343"/>
      <c r="DFA2" s="343"/>
      <c r="DFB2" s="343"/>
      <c r="DFC2" s="343"/>
      <c r="DFD2" s="343"/>
      <c r="DFE2" s="342"/>
      <c r="DFF2" s="343"/>
      <c r="DFG2" s="343"/>
      <c r="DFH2" s="343"/>
      <c r="DFI2" s="343"/>
      <c r="DFJ2" s="343"/>
      <c r="DFK2" s="343"/>
      <c r="DFL2" s="343"/>
      <c r="DFM2" s="343"/>
      <c r="DFN2" s="343"/>
      <c r="DFO2" s="343"/>
      <c r="DFP2" s="343"/>
      <c r="DFQ2" s="343"/>
      <c r="DFR2" s="343"/>
      <c r="DFS2" s="343"/>
      <c r="DFT2" s="343"/>
      <c r="DFU2" s="342"/>
      <c r="DFV2" s="343"/>
      <c r="DFW2" s="343"/>
      <c r="DFX2" s="343"/>
      <c r="DFY2" s="343"/>
      <c r="DFZ2" s="343"/>
      <c r="DGA2" s="343"/>
      <c r="DGB2" s="343"/>
      <c r="DGC2" s="343"/>
      <c r="DGD2" s="343"/>
      <c r="DGE2" s="343"/>
      <c r="DGF2" s="343"/>
      <c r="DGG2" s="343"/>
      <c r="DGH2" s="343"/>
      <c r="DGI2" s="343"/>
      <c r="DGJ2" s="343"/>
      <c r="DGK2" s="342"/>
      <c r="DGL2" s="343"/>
      <c r="DGM2" s="343"/>
      <c r="DGN2" s="343"/>
      <c r="DGO2" s="343"/>
      <c r="DGP2" s="343"/>
      <c r="DGQ2" s="343"/>
      <c r="DGR2" s="343"/>
      <c r="DGS2" s="343"/>
      <c r="DGT2" s="343"/>
      <c r="DGU2" s="343"/>
      <c r="DGV2" s="343"/>
      <c r="DGW2" s="343"/>
      <c r="DGX2" s="343"/>
      <c r="DGY2" s="343"/>
      <c r="DGZ2" s="343"/>
      <c r="DHA2" s="342"/>
      <c r="DHB2" s="343"/>
      <c r="DHC2" s="343"/>
      <c r="DHD2" s="343"/>
      <c r="DHE2" s="343"/>
      <c r="DHF2" s="343"/>
      <c r="DHG2" s="343"/>
      <c r="DHH2" s="343"/>
      <c r="DHI2" s="343"/>
      <c r="DHJ2" s="343"/>
      <c r="DHK2" s="343"/>
      <c r="DHL2" s="343"/>
      <c r="DHM2" s="343"/>
      <c r="DHN2" s="343"/>
      <c r="DHO2" s="343"/>
      <c r="DHP2" s="343"/>
      <c r="DHQ2" s="342"/>
      <c r="DHR2" s="343"/>
      <c r="DHS2" s="343"/>
      <c r="DHT2" s="343"/>
      <c r="DHU2" s="343"/>
      <c r="DHV2" s="343"/>
      <c r="DHW2" s="343"/>
      <c r="DHX2" s="343"/>
      <c r="DHY2" s="343"/>
      <c r="DHZ2" s="343"/>
      <c r="DIA2" s="343"/>
      <c r="DIB2" s="343"/>
      <c r="DIC2" s="343"/>
      <c r="DID2" s="343"/>
      <c r="DIE2" s="343"/>
      <c r="DIF2" s="343"/>
      <c r="DIG2" s="342"/>
      <c r="DIH2" s="343"/>
      <c r="DII2" s="343"/>
      <c r="DIJ2" s="343"/>
      <c r="DIK2" s="343"/>
      <c r="DIL2" s="343"/>
      <c r="DIM2" s="343"/>
      <c r="DIN2" s="343"/>
      <c r="DIO2" s="343"/>
      <c r="DIP2" s="343"/>
      <c r="DIQ2" s="343"/>
      <c r="DIR2" s="343"/>
      <c r="DIS2" s="343"/>
      <c r="DIT2" s="343"/>
      <c r="DIU2" s="343"/>
      <c r="DIV2" s="343"/>
      <c r="DIW2" s="342"/>
      <c r="DIX2" s="343"/>
      <c r="DIY2" s="343"/>
      <c r="DIZ2" s="343"/>
      <c r="DJA2" s="343"/>
      <c r="DJB2" s="343"/>
      <c r="DJC2" s="343"/>
      <c r="DJD2" s="343"/>
      <c r="DJE2" s="343"/>
      <c r="DJF2" s="343"/>
      <c r="DJG2" s="343"/>
      <c r="DJH2" s="343"/>
      <c r="DJI2" s="343"/>
      <c r="DJJ2" s="343"/>
      <c r="DJK2" s="343"/>
      <c r="DJL2" s="343"/>
      <c r="DJM2" s="342"/>
      <c r="DJN2" s="343"/>
      <c r="DJO2" s="343"/>
      <c r="DJP2" s="343"/>
      <c r="DJQ2" s="343"/>
      <c r="DJR2" s="343"/>
      <c r="DJS2" s="343"/>
      <c r="DJT2" s="343"/>
      <c r="DJU2" s="343"/>
      <c r="DJV2" s="343"/>
      <c r="DJW2" s="343"/>
      <c r="DJX2" s="343"/>
      <c r="DJY2" s="343"/>
      <c r="DJZ2" s="343"/>
      <c r="DKA2" s="343"/>
      <c r="DKB2" s="343"/>
      <c r="DKC2" s="342"/>
      <c r="DKD2" s="343"/>
      <c r="DKE2" s="343"/>
      <c r="DKF2" s="343"/>
      <c r="DKG2" s="343"/>
      <c r="DKH2" s="343"/>
      <c r="DKI2" s="343"/>
      <c r="DKJ2" s="343"/>
      <c r="DKK2" s="343"/>
      <c r="DKL2" s="343"/>
      <c r="DKM2" s="343"/>
      <c r="DKN2" s="343"/>
      <c r="DKO2" s="343"/>
      <c r="DKP2" s="343"/>
      <c r="DKQ2" s="343"/>
      <c r="DKR2" s="343"/>
      <c r="DKS2" s="342"/>
      <c r="DKT2" s="343"/>
      <c r="DKU2" s="343"/>
      <c r="DKV2" s="343"/>
      <c r="DKW2" s="343"/>
      <c r="DKX2" s="343"/>
      <c r="DKY2" s="343"/>
      <c r="DKZ2" s="343"/>
      <c r="DLA2" s="343"/>
      <c r="DLB2" s="343"/>
      <c r="DLC2" s="343"/>
      <c r="DLD2" s="343"/>
      <c r="DLE2" s="343"/>
      <c r="DLF2" s="343"/>
      <c r="DLG2" s="343"/>
      <c r="DLH2" s="343"/>
      <c r="DLI2" s="342"/>
      <c r="DLJ2" s="343"/>
      <c r="DLK2" s="343"/>
      <c r="DLL2" s="343"/>
      <c r="DLM2" s="343"/>
      <c r="DLN2" s="343"/>
      <c r="DLO2" s="343"/>
      <c r="DLP2" s="343"/>
      <c r="DLQ2" s="343"/>
      <c r="DLR2" s="343"/>
      <c r="DLS2" s="343"/>
      <c r="DLT2" s="343"/>
      <c r="DLU2" s="343"/>
      <c r="DLV2" s="343"/>
      <c r="DLW2" s="343"/>
      <c r="DLX2" s="343"/>
      <c r="DLY2" s="342"/>
      <c r="DLZ2" s="343"/>
      <c r="DMA2" s="343"/>
      <c r="DMB2" s="343"/>
      <c r="DMC2" s="343"/>
      <c r="DMD2" s="343"/>
      <c r="DME2" s="343"/>
      <c r="DMF2" s="343"/>
      <c r="DMG2" s="343"/>
      <c r="DMH2" s="343"/>
      <c r="DMI2" s="343"/>
      <c r="DMJ2" s="343"/>
      <c r="DMK2" s="343"/>
      <c r="DML2" s="343"/>
      <c r="DMM2" s="343"/>
      <c r="DMN2" s="343"/>
      <c r="DMO2" s="342"/>
      <c r="DMP2" s="343"/>
      <c r="DMQ2" s="343"/>
      <c r="DMR2" s="343"/>
      <c r="DMS2" s="343"/>
      <c r="DMT2" s="343"/>
      <c r="DMU2" s="343"/>
      <c r="DMV2" s="343"/>
      <c r="DMW2" s="343"/>
      <c r="DMX2" s="343"/>
      <c r="DMY2" s="343"/>
      <c r="DMZ2" s="343"/>
      <c r="DNA2" s="343"/>
      <c r="DNB2" s="343"/>
      <c r="DNC2" s="343"/>
      <c r="DND2" s="343"/>
      <c r="DNE2" s="342"/>
      <c r="DNF2" s="343"/>
      <c r="DNG2" s="343"/>
      <c r="DNH2" s="343"/>
      <c r="DNI2" s="343"/>
      <c r="DNJ2" s="343"/>
      <c r="DNK2" s="343"/>
      <c r="DNL2" s="343"/>
      <c r="DNM2" s="343"/>
      <c r="DNN2" s="343"/>
      <c r="DNO2" s="343"/>
      <c r="DNP2" s="343"/>
      <c r="DNQ2" s="343"/>
      <c r="DNR2" s="343"/>
      <c r="DNS2" s="343"/>
      <c r="DNT2" s="343"/>
      <c r="DNU2" s="342"/>
      <c r="DNV2" s="343"/>
      <c r="DNW2" s="343"/>
      <c r="DNX2" s="343"/>
      <c r="DNY2" s="343"/>
      <c r="DNZ2" s="343"/>
      <c r="DOA2" s="343"/>
      <c r="DOB2" s="343"/>
      <c r="DOC2" s="343"/>
      <c r="DOD2" s="343"/>
      <c r="DOE2" s="343"/>
      <c r="DOF2" s="343"/>
      <c r="DOG2" s="343"/>
      <c r="DOH2" s="343"/>
      <c r="DOI2" s="343"/>
      <c r="DOJ2" s="343"/>
      <c r="DOK2" s="342"/>
      <c r="DOL2" s="343"/>
      <c r="DOM2" s="343"/>
      <c r="DON2" s="343"/>
      <c r="DOO2" s="343"/>
      <c r="DOP2" s="343"/>
      <c r="DOQ2" s="343"/>
      <c r="DOR2" s="343"/>
      <c r="DOS2" s="343"/>
      <c r="DOT2" s="343"/>
      <c r="DOU2" s="343"/>
      <c r="DOV2" s="343"/>
      <c r="DOW2" s="343"/>
      <c r="DOX2" s="343"/>
      <c r="DOY2" s="343"/>
      <c r="DOZ2" s="343"/>
      <c r="DPA2" s="342"/>
      <c r="DPB2" s="343"/>
      <c r="DPC2" s="343"/>
      <c r="DPD2" s="343"/>
      <c r="DPE2" s="343"/>
      <c r="DPF2" s="343"/>
      <c r="DPG2" s="343"/>
      <c r="DPH2" s="343"/>
      <c r="DPI2" s="343"/>
      <c r="DPJ2" s="343"/>
      <c r="DPK2" s="343"/>
      <c r="DPL2" s="343"/>
      <c r="DPM2" s="343"/>
      <c r="DPN2" s="343"/>
      <c r="DPO2" s="343"/>
      <c r="DPP2" s="343"/>
      <c r="DPQ2" s="342"/>
      <c r="DPR2" s="343"/>
      <c r="DPS2" s="343"/>
      <c r="DPT2" s="343"/>
      <c r="DPU2" s="343"/>
      <c r="DPV2" s="343"/>
      <c r="DPW2" s="343"/>
      <c r="DPX2" s="343"/>
      <c r="DPY2" s="343"/>
      <c r="DPZ2" s="343"/>
      <c r="DQA2" s="343"/>
      <c r="DQB2" s="343"/>
      <c r="DQC2" s="343"/>
      <c r="DQD2" s="343"/>
      <c r="DQE2" s="343"/>
      <c r="DQF2" s="343"/>
      <c r="DQG2" s="342"/>
      <c r="DQH2" s="343"/>
      <c r="DQI2" s="343"/>
      <c r="DQJ2" s="343"/>
      <c r="DQK2" s="343"/>
      <c r="DQL2" s="343"/>
      <c r="DQM2" s="343"/>
      <c r="DQN2" s="343"/>
      <c r="DQO2" s="343"/>
      <c r="DQP2" s="343"/>
      <c r="DQQ2" s="343"/>
      <c r="DQR2" s="343"/>
      <c r="DQS2" s="343"/>
      <c r="DQT2" s="343"/>
      <c r="DQU2" s="343"/>
      <c r="DQV2" s="343"/>
      <c r="DQW2" s="342"/>
      <c r="DQX2" s="343"/>
      <c r="DQY2" s="343"/>
      <c r="DQZ2" s="343"/>
      <c r="DRA2" s="343"/>
      <c r="DRB2" s="343"/>
      <c r="DRC2" s="343"/>
      <c r="DRD2" s="343"/>
      <c r="DRE2" s="343"/>
      <c r="DRF2" s="343"/>
      <c r="DRG2" s="343"/>
      <c r="DRH2" s="343"/>
      <c r="DRI2" s="343"/>
      <c r="DRJ2" s="343"/>
      <c r="DRK2" s="343"/>
      <c r="DRL2" s="343"/>
      <c r="DRM2" s="342"/>
      <c r="DRN2" s="343"/>
      <c r="DRO2" s="343"/>
      <c r="DRP2" s="343"/>
      <c r="DRQ2" s="343"/>
      <c r="DRR2" s="343"/>
      <c r="DRS2" s="343"/>
      <c r="DRT2" s="343"/>
      <c r="DRU2" s="343"/>
      <c r="DRV2" s="343"/>
      <c r="DRW2" s="343"/>
      <c r="DRX2" s="343"/>
      <c r="DRY2" s="343"/>
      <c r="DRZ2" s="343"/>
      <c r="DSA2" s="343"/>
      <c r="DSB2" s="343"/>
      <c r="DSC2" s="342"/>
      <c r="DSD2" s="343"/>
      <c r="DSE2" s="343"/>
      <c r="DSF2" s="343"/>
      <c r="DSG2" s="343"/>
      <c r="DSH2" s="343"/>
      <c r="DSI2" s="343"/>
      <c r="DSJ2" s="343"/>
      <c r="DSK2" s="343"/>
      <c r="DSL2" s="343"/>
      <c r="DSM2" s="343"/>
      <c r="DSN2" s="343"/>
      <c r="DSO2" s="343"/>
      <c r="DSP2" s="343"/>
      <c r="DSQ2" s="343"/>
      <c r="DSR2" s="343"/>
      <c r="DSS2" s="342"/>
      <c r="DST2" s="343"/>
      <c r="DSU2" s="343"/>
      <c r="DSV2" s="343"/>
      <c r="DSW2" s="343"/>
      <c r="DSX2" s="343"/>
      <c r="DSY2" s="343"/>
      <c r="DSZ2" s="343"/>
      <c r="DTA2" s="343"/>
      <c r="DTB2" s="343"/>
      <c r="DTC2" s="343"/>
      <c r="DTD2" s="343"/>
      <c r="DTE2" s="343"/>
      <c r="DTF2" s="343"/>
      <c r="DTG2" s="343"/>
      <c r="DTH2" s="343"/>
      <c r="DTI2" s="342"/>
      <c r="DTJ2" s="343"/>
      <c r="DTK2" s="343"/>
      <c r="DTL2" s="343"/>
      <c r="DTM2" s="343"/>
      <c r="DTN2" s="343"/>
      <c r="DTO2" s="343"/>
      <c r="DTP2" s="343"/>
      <c r="DTQ2" s="343"/>
      <c r="DTR2" s="343"/>
      <c r="DTS2" s="343"/>
      <c r="DTT2" s="343"/>
      <c r="DTU2" s="343"/>
      <c r="DTV2" s="343"/>
      <c r="DTW2" s="343"/>
      <c r="DTX2" s="343"/>
      <c r="DTY2" s="342"/>
      <c r="DTZ2" s="343"/>
      <c r="DUA2" s="343"/>
      <c r="DUB2" s="343"/>
      <c r="DUC2" s="343"/>
      <c r="DUD2" s="343"/>
      <c r="DUE2" s="343"/>
      <c r="DUF2" s="343"/>
      <c r="DUG2" s="343"/>
      <c r="DUH2" s="343"/>
      <c r="DUI2" s="343"/>
      <c r="DUJ2" s="343"/>
      <c r="DUK2" s="343"/>
      <c r="DUL2" s="343"/>
      <c r="DUM2" s="343"/>
      <c r="DUN2" s="343"/>
      <c r="DUO2" s="342"/>
      <c r="DUP2" s="343"/>
      <c r="DUQ2" s="343"/>
      <c r="DUR2" s="343"/>
      <c r="DUS2" s="343"/>
      <c r="DUT2" s="343"/>
      <c r="DUU2" s="343"/>
      <c r="DUV2" s="343"/>
      <c r="DUW2" s="343"/>
      <c r="DUX2" s="343"/>
      <c r="DUY2" s="343"/>
      <c r="DUZ2" s="343"/>
      <c r="DVA2" s="343"/>
      <c r="DVB2" s="343"/>
      <c r="DVC2" s="343"/>
      <c r="DVD2" s="343"/>
      <c r="DVE2" s="342"/>
      <c r="DVF2" s="343"/>
      <c r="DVG2" s="343"/>
      <c r="DVH2" s="343"/>
      <c r="DVI2" s="343"/>
      <c r="DVJ2" s="343"/>
      <c r="DVK2" s="343"/>
      <c r="DVL2" s="343"/>
      <c r="DVM2" s="343"/>
      <c r="DVN2" s="343"/>
      <c r="DVO2" s="343"/>
      <c r="DVP2" s="343"/>
      <c r="DVQ2" s="343"/>
      <c r="DVR2" s="343"/>
      <c r="DVS2" s="343"/>
      <c r="DVT2" s="343"/>
      <c r="DVU2" s="342"/>
      <c r="DVV2" s="343"/>
      <c r="DVW2" s="343"/>
      <c r="DVX2" s="343"/>
      <c r="DVY2" s="343"/>
      <c r="DVZ2" s="343"/>
      <c r="DWA2" s="343"/>
      <c r="DWB2" s="343"/>
      <c r="DWC2" s="343"/>
      <c r="DWD2" s="343"/>
      <c r="DWE2" s="343"/>
      <c r="DWF2" s="343"/>
      <c r="DWG2" s="343"/>
      <c r="DWH2" s="343"/>
      <c r="DWI2" s="343"/>
      <c r="DWJ2" s="343"/>
      <c r="DWK2" s="342"/>
      <c r="DWL2" s="343"/>
      <c r="DWM2" s="343"/>
      <c r="DWN2" s="343"/>
      <c r="DWO2" s="343"/>
      <c r="DWP2" s="343"/>
      <c r="DWQ2" s="343"/>
      <c r="DWR2" s="343"/>
      <c r="DWS2" s="343"/>
      <c r="DWT2" s="343"/>
      <c r="DWU2" s="343"/>
      <c r="DWV2" s="343"/>
      <c r="DWW2" s="343"/>
      <c r="DWX2" s="343"/>
      <c r="DWY2" s="343"/>
      <c r="DWZ2" s="343"/>
      <c r="DXA2" s="342"/>
      <c r="DXB2" s="343"/>
      <c r="DXC2" s="343"/>
      <c r="DXD2" s="343"/>
      <c r="DXE2" s="343"/>
      <c r="DXF2" s="343"/>
      <c r="DXG2" s="343"/>
      <c r="DXH2" s="343"/>
      <c r="DXI2" s="343"/>
      <c r="DXJ2" s="343"/>
      <c r="DXK2" s="343"/>
      <c r="DXL2" s="343"/>
      <c r="DXM2" s="343"/>
      <c r="DXN2" s="343"/>
      <c r="DXO2" s="343"/>
      <c r="DXP2" s="343"/>
      <c r="DXQ2" s="342"/>
      <c r="DXR2" s="343"/>
      <c r="DXS2" s="343"/>
      <c r="DXT2" s="343"/>
      <c r="DXU2" s="343"/>
      <c r="DXV2" s="343"/>
      <c r="DXW2" s="343"/>
      <c r="DXX2" s="343"/>
      <c r="DXY2" s="343"/>
      <c r="DXZ2" s="343"/>
      <c r="DYA2" s="343"/>
      <c r="DYB2" s="343"/>
      <c r="DYC2" s="343"/>
      <c r="DYD2" s="343"/>
      <c r="DYE2" s="343"/>
      <c r="DYF2" s="343"/>
      <c r="DYG2" s="342"/>
      <c r="DYH2" s="343"/>
      <c r="DYI2" s="343"/>
      <c r="DYJ2" s="343"/>
      <c r="DYK2" s="343"/>
      <c r="DYL2" s="343"/>
      <c r="DYM2" s="343"/>
      <c r="DYN2" s="343"/>
      <c r="DYO2" s="343"/>
      <c r="DYP2" s="343"/>
      <c r="DYQ2" s="343"/>
      <c r="DYR2" s="343"/>
      <c r="DYS2" s="343"/>
      <c r="DYT2" s="343"/>
      <c r="DYU2" s="343"/>
      <c r="DYV2" s="343"/>
      <c r="DYW2" s="342"/>
      <c r="DYX2" s="343"/>
      <c r="DYY2" s="343"/>
      <c r="DYZ2" s="343"/>
      <c r="DZA2" s="343"/>
      <c r="DZB2" s="343"/>
      <c r="DZC2" s="343"/>
      <c r="DZD2" s="343"/>
      <c r="DZE2" s="343"/>
      <c r="DZF2" s="343"/>
      <c r="DZG2" s="343"/>
      <c r="DZH2" s="343"/>
      <c r="DZI2" s="343"/>
      <c r="DZJ2" s="343"/>
      <c r="DZK2" s="343"/>
      <c r="DZL2" s="343"/>
      <c r="DZM2" s="342"/>
      <c r="DZN2" s="343"/>
      <c r="DZO2" s="343"/>
      <c r="DZP2" s="343"/>
      <c r="DZQ2" s="343"/>
      <c r="DZR2" s="343"/>
      <c r="DZS2" s="343"/>
      <c r="DZT2" s="343"/>
      <c r="DZU2" s="343"/>
      <c r="DZV2" s="343"/>
      <c r="DZW2" s="343"/>
      <c r="DZX2" s="343"/>
      <c r="DZY2" s="343"/>
      <c r="DZZ2" s="343"/>
      <c r="EAA2" s="343"/>
      <c r="EAB2" s="343"/>
      <c r="EAC2" s="342"/>
      <c r="EAD2" s="343"/>
      <c r="EAE2" s="343"/>
      <c r="EAF2" s="343"/>
      <c r="EAG2" s="343"/>
      <c r="EAH2" s="343"/>
      <c r="EAI2" s="343"/>
      <c r="EAJ2" s="343"/>
      <c r="EAK2" s="343"/>
      <c r="EAL2" s="343"/>
      <c r="EAM2" s="343"/>
      <c r="EAN2" s="343"/>
      <c r="EAO2" s="343"/>
      <c r="EAP2" s="343"/>
      <c r="EAQ2" s="343"/>
      <c r="EAR2" s="343"/>
      <c r="EAS2" s="342"/>
      <c r="EAT2" s="343"/>
      <c r="EAU2" s="343"/>
      <c r="EAV2" s="343"/>
      <c r="EAW2" s="343"/>
      <c r="EAX2" s="343"/>
      <c r="EAY2" s="343"/>
      <c r="EAZ2" s="343"/>
      <c r="EBA2" s="343"/>
      <c r="EBB2" s="343"/>
      <c r="EBC2" s="343"/>
      <c r="EBD2" s="343"/>
      <c r="EBE2" s="343"/>
      <c r="EBF2" s="343"/>
      <c r="EBG2" s="343"/>
      <c r="EBH2" s="343"/>
      <c r="EBI2" s="342"/>
      <c r="EBJ2" s="343"/>
      <c r="EBK2" s="343"/>
      <c r="EBL2" s="343"/>
      <c r="EBM2" s="343"/>
      <c r="EBN2" s="343"/>
      <c r="EBO2" s="343"/>
      <c r="EBP2" s="343"/>
      <c r="EBQ2" s="343"/>
      <c r="EBR2" s="343"/>
      <c r="EBS2" s="343"/>
      <c r="EBT2" s="343"/>
      <c r="EBU2" s="343"/>
      <c r="EBV2" s="343"/>
      <c r="EBW2" s="343"/>
      <c r="EBX2" s="343"/>
      <c r="EBY2" s="342"/>
      <c r="EBZ2" s="343"/>
      <c r="ECA2" s="343"/>
      <c r="ECB2" s="343"/>
      <c r="ECC2" s="343"/>
      <c r="ECD2" s="343"/>
      <c r="ECE2" s="343"/>
      <c r="ECF2" s="343"/>
      <c r="ECG2" s="343"/>
      <c r="ECH2" s="343"/>
      <c r="ECI2" s="343"/>
      <c r="ECJ2" s="343"/>
      <c r="ECK2" s="343"/>
      <c r="ECL2" s="343"/>
      <c r="ECM2" s="343"/>
      <c r="ECN2" s="343"/>
      <c r="ECO2" s="342"/>
      <c r="ECP2" s="343"/>
      <c r="ECQ2" s="343"/>
      <c r="ECR2" s="343"/>
      <c r="ECS2" s="343"/>
      <c r="ECT2" s="343"/>
      <c r="ECU2" s="343"/>
      <c r="ECV2" s="343"/>
      <c r="ECW2" s="343"/>
      <c r="ECX2" s="343"/>
      <c r="ECY2" s="343"/>
      <c r="ECZ2" s="343"/>
      <c r="EDA2" s="343"/>
      <c r="EDB2" s="343"/>
      <c r="EDC2" s="343"/>
      <c r="EDD2" s="343"/>
      <c r="EDE2" s="342"/>
      <c r="EDF2" s="343"/>
      <c r="EDG2" s="343"/>
      <c r="EDH2" s="343"/>
      <c r="EDI2" s="343"/>
      <c r="EDJ2" s="343"/>
      <c r="EDK2" s="343"/>
      <c r="EDL2" s="343"/>
      <c r="EDM2" s="343"/>
      <c r="EDN2" s="343"/>
      <c r="EDO2" s="343"/>
      <c r="EDP2" s="343"/>
      <c r="EDQ2" s="343"/>
      <c r="EDR2" s="343"/>
      <c r="EDS2" s="343"/>
      <c r="EDT2" s="343"/>
      <c r="EDU2" s="342"/>
      <c r="EDV2" s="343"/>
      <c r="EDW2" s="343"/>
      <c r="EDX2" s="343"/>
      <c r="EDY2" s="343"/>
      <c r="EDZ2" s="343"/>
      <c r="EEA2" s="343"/>
      <c r="EEB2" s="343"/>
      <c r="EEC2" s="343"/>
      <c r="EED2" s="343"/>
      <c r="EEE2" s="343"/>
      <c r="EEF2" s="343"/>
      <c r="EEG2" s="343"/>
      <c r="EEH2" s="343"/>
      <c r="EEI2" s="343"/>
      <c r="EEJ2" s="343"/>
      <c r="EEK2" s="342"/>
      <c r="EEL2" s="343"/>
      <c r="EEM2" s="343"/>
      <c r="EEN2" s="343"/>
      <c r="EEO2" s="343"/>
      <c r="EEP2" s="343"/>
      <c r="EEQ2" s="343"/>
      <c r="EER2" s="343"/>
      <c r="EES2" s="343"/>
      <c r="EET2" s="343"/>
      <c r="EEU2" s="343"/>
      <c r="EEV2" s="343"/>
      <c r="EEW2" s="343"/>
      <c r="EEX2" s="343"/>
      <c r="EEY2" s="343"/>
      <c r="EEZ2" s="343"/>
      <c r="EFA2" s="342"/>
      <c r="EFB2" s="343"/>
      <c r="EFC2" s="343"/>
      <c r="EFD2" s="343"/>
      <c r="EFE2" s="343"/>
      <c r="EFF2" s="343"/>
      <c r="EFG2" s="343"/>
      <c r="EFH2" s="343"/>
      <c r="EFI2" s="343"/>
      <c r="EFJ2" s="343"/>
      <c r="EFK2" s="343"/>
      <c r="EFL2" s="343"/>
      <c r="EFM2" s="343"/>
      <c r="EFN2" s="343"/>
      <c r="EFO2" s="343"/>
      <c r="EFP2" s="343"/>
      <c r="EFQ2" s="342"/>
      <c r="EFR2" s="343"/>
      <c r="EFS2" s="343"/>
      <c r="EFT2" s="343"/>
      <c r="EFU2" s="343"/>
      <c r="EFV2" s="343"/>
      <c r="EFW2" s="343"/>
      <c r="EFX2" s="343"/>
      <c r="EFY2" s="343"/>
      <c r="EFZ2" s="343"/>
      <c r="EGA2" s="343"/>
      <c r="EGB2" s="343"/>
      <c r="EGC2" s="343"/>
      <c r="EGD2" s="343"/>
      <c r="EGE2" s="343"/>
      <c r="EGF2" s="343"/>
      <c r="EGG2" s="342"/>
      <c r="EGH2" s="343"/>
      <c r="EGI2" s="343"/>
      <c r="EGJ2" s="343"/>
      <c r="EGK2" s="343"/>
      <c r="EGL2" s="343"/>
      <c r="EGM2" s="343"/>
      <c r="EGN2" s="343"/>
      <c r="EGO2" s="343"/>
      <c r="EGP2" s="343"/>
      <c r="EGQ2" s="343"/>
      <c r="EGR2" s="343"/>
      <c r="EGS2" s="343"/>
      <c r="EGT2" s="343"/>
      <c r="EGU2" s="343"/>
      <c r="EGV2" s="343"/>
      <c r="EGW2" s="342"/>
      <c r="EGX2" s="343"/>
      <c r="EGY2" s="343"/>
      <c r="EGZ2" s="343"/>
      <c r="EHA2" s="343"/>
      <c r="EHB2" s="343"/>
      <c r="EHC2" s="343"/>
      <c r="EHD2" s="343"/>
      <c r="EHE2" s="343"/>
      <c r="EHF2" s="343"/>
      <c r="EHG2" s="343"/>
      <c r="EHH2" s="343"/>
      <c r="EHI2" s="343"/>
      <c r="EHJ2" s="343"/>
      <c r="EHK2" s="343"/>
      <c r="EHL2" s="343"/>
      <c r="EHM2" s="342"/>
      <c r="EHN2" s="343"/>
      <c r="EHO2" s="343"/>
      <c r="EHP2" s="343"/>
      <c r="EHQ2" s="343"/>
      <c r="EHR2" s="343"/>
      <c r="EHS2" s="343"/>
      <c r="EHT2" s="343"/>
      <c r="EHU2" s="343"/>
      <c r="EHV2" s="343"/>
      <c r="EHW2" s="343"/>
      <c r="EHX2" s="343"/>
      <c r="EHY2" s="343"/>
      <c r="EHZ2" s="343"/>
      <c r="EIA2" s="343"/>
      <c r="EIB2" s="343"/>
      <c r="EIC2" s="342"/>
      <c r="EID2" s="343"/>
      <c r="EIE2" s="343"/>
      <c r="EIF2" s="343"/>
      <c r="EIG2" s="343"/>
      <c r="EIH2" s="343"/>
      <c r="EII2" s="343"/>
      <c r="EIJ2" s="343"/>
      <c r="EIK2" s="343"/>
      <c r="EIL2" s="343"/>
      <c r="EIM2" s="343"/>
      <c r="EIN2" s="343"/>
      <c r="EIO2" s="343"/>
      <c r="EIP2" s="343"/>
      <c r="EIQ2" s="343"/>
      <c r="EIR2" s="343"/>
      <c r="EIS2" s="342"/>
      <c r="EIT2" s="343"/>
      <c r="EIU2" s="343"/>
      <c r="EIV2" s="343"/>
      <c r="EIW2" s="343"/>
      <c r="EIX2" s="343"/>
      <c r="EIY2" s="343"/>
      <c r="EIZ2" s="343"/>
      <c r="EJA2" s="343"/>
      <c r="EJB2" s="343"/>
      <c r="EJC2" s="343"/>
      <c r="EJD2" s="343"/>
      <c r="EJE2" s="343"/>
      <c r="EJF2" s="343"/>
      <c r="EJG2" s="343"/>
      <c r="EJH2" s="343"/>
      <c r="EJI2" s="342"/>
      <c r="EJJ2" s="343"/>
      <c r="EJK2" s="343"/>
      <c r="EJL2" s="343"/>
      <c r="EJM2" s="343"/>
      <c r="EJN2" s="343"/>
      <c r="EJO2" s="343"/>
      <c r="EJP2" s="343"/>
      <c r="EJQ2" s="343"/>
      <c r="EJR2" s="343"/>
      <c r="EJS2" s="343"/>
      <c r="EJT2" s="343"/>
      <c r="EJU2" s="343"/>
      <c r="EJV2" s="343"/>
      <c r="EJW2" s="343"/>
      <c r="EJX2" s="343"/>
      <c r="EJY2" s="342"/>
      <c r="EJZ2" s="343"/>
      <c r="EKA2" s="343"/>
      <c r="EKB2" s="343"/>
      <c r="EKC2" s="343"/>
      <c r="EKD2" s="343"/>
      <c r="EKE2" s="343"/>
      <c r="EKF2" s="343"/>
      <c r="EKG2" s="343"/>
      <c r="EKH2" s="343"/>
      <c r="EKI2" s="343"/>
      <c r="EKJ2" s="343"/>
      <c r="EKK2" s="343"/>
      <c r="EKL2" s="343"/>
      <c r="EKM2" s="343"/>
      <c r="EKN2" s="343"/>
      <c r="EKO2" s="342"/>
      <c r="EKP2" s="343"/>
      <c r="EKQ2" s="343"/>
      <c r="EKR2" s="343"/>
      <c r="EKS2" s="343"/>
      <c r="EKT2" s="343"/>
      <c r="EKU2" s="343"/>
      <c r="EKV2" s="343"/>
      <c r="EKW2" s="343"/>
      <c r="EKX2" s="343"/>
      <c r="EKY2" s="343"/>
      <c r="EKZ2" s="343"/>
      <c r="ELA2" s="343"/>
      <c r="ELB2" s="343"/>
      <c r="ELC2" s="343"/>
      <c r="ELD2" s="343"/>
      <c r="ELE2" s="342"/>
      <c r="ELF2" s="343"/>
      <c r="ELG2" s="343"/>
      <c r="ELH2" s="343"/>
      <c r="ELI2" s="343"/>
      <c r="ELJ2" s="343"/>
      <c r="ELK2" s="343"/>
      <c r="ELL2" s="343"/>
      <c r="ELM2" s="343"/>
      <c r="ELN2" s="343"/>
      <c r="ELO2" s="343"/>
      <c r="ELP2" s="343"/>
      <c r="ELQ2" s="343"/>
      <c r="ELR2" s="343"/>
      <c r="ELS2" s="343"/>
      <c r="ELT2" s="343"/>
      <c r="ELU2" s="342"/>
      <c r="ELV2" s="343"/>
      <c r="ELW2" s="343"/>
      <c r="ELX2" s="343"/>
      <c r="ELY2" s="343"/>
      <c r="ELZ2" s="343"/>
      <c r="EMA2" s="343"/>
      <c r="EMB2" s="343"/>
      <c r="EMC2" s="343"/>
      <c r="EMD2" s="343"/>
      <c r="EME2" s="343"/>
      <c r="EMF2" s="343"/>
      <c r="EMG2" s="343"/>
      <c r="EMH2" s="343"/>
      <c r="EMI2" s="343"/>
      <c r="EMJ2" s="343"/>
      <c r="EMK2" s="342"/>
      <c r="EML2" s="343"/>
      <c r="EMM2" s="343"/>
      <c r="EMN2" s="343"/>
      <c r="EMO2" s="343"/>
      <c r="EMP2" s="343"/>
      <c r="EMQ2" s="343"/>
      <c r="EMR2" s="343"/>
      <c r="EMS2" s="343"/>
      <c r="EMT2" s="343"/>
      <c r="EMU2" s="343"/>
      <c r="EMV2" s="343"/>
      <c r="EMW2" s="343"/>
      <c r="EMX2" s="343"/>
      <c r="EMY2" s="343"/>
      <c r="EMZ2" s="343"/>
      <c r="ENA2" s="342"/>
      <c r="ENB2" s="343"/>
      <c r="ENC2" s="343"/>
      <c r="END2" s="343"/>
      <c r="ENE2" s="343"/>
      <c r="ENF2" s="343"/>
      <c r="ENG2" s="343"/>
      <c r="ENH2" s="343"/>
      <c r="ENI2" s="343"/>
      <c r="ENJ2" s="343"/>
      <c r="ENK2" s="343"/>
      <c r="ENL2" s="343"/>
      <c r="ENM2" s="343"/>
      <c r="ENN2" s="343"/>
      <c r="ENO2" s="343"/>
      <c r="ENP2" s="343"/>
      <c r="ENQ2" s="342"/>
      <c r="ENR2" s="343"/>
      <c r="ENS2" s="343"/>
      <c r="ENT2" s="343"/>
      <c r="ENU2" s="343"/>
      <c r="ENV2" s="343"/>
      <c r="ENW2" s="343"/>
      <c r="ENX2" s="343"/>
      <c r="ENY2" s="343"/>
      <c r="ENZ2" s="343"/>
      <c r="EOA2" s="343"/>
      <c r="EOB2" s="343"/>
      <c r="EOC2" s="343"/>
      <c r="EOD2" s="343"/>
      <c r="EOE2" s="343"/>
      <c r="EOF2" s="343"/>
      <c r="EOG2" s="342"/>
      <c r="EOH2" s="343"/>
      <c r="EOI2" s="343"/>
      <c r="EOJ2" s="343"/>
      <c r="EOK2" s="343"/>
      <c r="EOL2" s="343"/>
      <c r="EOM2" s="343"/>
      <c r="EON2" s="343"/>
      <c r="EOO2" s="343"/>
      <c r="EOP2" s="343"/>
      <c r="EOQ2" s="343"/>
      <c r="EOR2" s="343"/>
      <c r="EOS2" s="343"/>
      <c r="EOT2" s="343"/>
      <c r="EOU2" s="343"/>
      <c r="EOV2" s="343"/>
      <c r="EOW2" s="342"/>
      <c r="EOX2" s="343"/>
      <c r="EOY2" s="343"/>
      <c r="EOZ2" s="343"/>
      <c r="EPA2" s="343"/>
      <c r="EPB2" s="343"/>
      <c r="EPC2" s="343"/>
      <c r="EPD2" s="343"/>
      <c r="EPE2" s="343"/>
      <c r="EPF2" s="343"/>
      <c r="EPG2" s="343"/>
      <c r="EPH2" s="343"/>
      <c r="EPI2" s="343"/>
      <c r="EPJ2" s="343"/>
      <c r="EPK2" s="343"/>
      <c r="EPL2" s="343"/>
      <c r="EPM2" s="342"/>
      <c r="EPN2" s="343"/>
      <c r="EPO2" s="343"/>
      <c r="EPP2" s="343"/>
      <c r="EPQ2" s="343"/>
      <c r="EPR2" s="343"/>
      <c r="EPS2" s="343"/>
      <c r="EPT2" s="343"/>
      <c r="EPU2" s="343"/>
      <c r="EPV2" s="343"/>
      <c r="EPW2" s="343"/>
      <c r="EPX2" s="343"/>
      <c r="EPY2" s="343"/>
      <c r="EPZ2" s="343"/>
      <c r="EQA2" s="343"/>
      <c r="EQB2" s="343"/>
      <c r="EQC2" s="342"/>
      <c r="EQD2" s="343"/>
      <c r="EQE2" s="343"/>
      <c r="EQF2" s="343"/>
      <c r="EQG2" s="343"/>
      <c r="EQH2" s="343"/>
      <c r="EQI2" s="343"/>
      <c r="EQJ2" s="343"/>
      <c r="EQK2" s="343"/>
      <c r="EQL2" s="343"/>
      <c r="EQM2" s="343"/>
      <c r="EQN2" s="343"/>
      <c r="EQO2" s="343"/>
      <c r="EQP2" s="343"/>
      <c r="EQQ2" s="343"/>
      <c r="EQR2" s="343"/>
      <c r="EQS2" s="342"/>
      <c r="EQT2" s="343"/>
      <c r="EQU2" s="343"/>
      <c r="EQV2" s="343"/>
      <c r="EQW2" s="343"/>
      <c r="EQX2" s="343"/>
      <c r="EQY2" s="343"/>
      <c r="EQZ2" s="343"/>
      <c r="ERA2" s="343"/>
      <c r="ERB2" s="343"/>
      <c r="ERC2" s="343"/>
      <c r="ERD2" s="343"/>
      <c r="ERE2" s="343"/>
      <c r="ERF2" s="343"/>
      <c r="ERG2" s="343"/>
      <c r="ERH2" s="343"/>
      <c r="ERI2" s="342"/>
      <c r="ERJ2" s="343"/>
      <c r="ERK2" s="343"/>
      <c r="ERL2" s="343"/>
      <c r="ERM2" s="343"/>
      <c r="ERN2" s="343"/>
      <c r="ERO2" s="343"/>
      <c r="ERP2" s="343"/>
      <c r="ERQ2" s="343"/>
      <c r="ERR2" s="343"/>
      <c r="ERS2" s="343"/>
      <c r="ERT2" s="343"/>
      <c r="ERU2" s="343"/>
      <c r="ERV2" s="343"/>
      <c r="ERW2" s="343"/>
      <c r="ERX2" s="343"/>
      <c r="ERY2" s="342"/>
      <c r="ERZ2" s="343"/>
      <c r="ESA2" s="343"/>
      <c r="ESB2" s="343"/>
      <c r="ESC2" s="343"/>
      <c r="ESD2" s="343"/>
      <c r="ESE2" s="343"/>
      <c r="ESF2" s="343"/>
      <c r="ESG2" s="343"/>
      <c r="ESH2" s="343"/>
      <c r="ESI2" s="343"/>
      <c r="ESJ2" s="343"/>
      <c r="ESK2" s="343"/>
      <c r="ESL2" s="343"/>
      <c r="ESM2" s="343"/>
      <c r="ESN2" s="343"/>
      <c r="ESO2" s="342"/>
      <c r="ESP2" s="343"/>
      <c r="ESQ2" s="343"/>
      <c r="ESR2" s="343"/>
      <c r="ESS2" s="343"/>
      <c r="EST2" s="343"/>
      <c r="ESU2" s="343"/>
      <c r="ESV2" s="343"/>
      <c r="ESW2" s="343"/>
      <c r="ESX2" s="343"/>
      <c r="ESY2" s="343"/>
      <c r="ESZ2" s="343"/>
      <c r="ETA2" s="343"/>
      <c r="ETB2" s="343"/>
      <c r="ETC2" s="343"/>
      <c r="ETD2" s="343"/>
      <c r="ETE2" s="342"/>
      <c r="ETF2" s="343"/>
      <c r="ETG2" s="343"/>
      <c r="ETH2" s="343"/>
      <c r="ETI2" s="343"/>
      <c r="ETJ2" s="343"/>
      <c r="ETK2" s="343"/>
      <c r="ETL2" s="343"/>
      <c r="ETM2" s="343"/>
      <c r="ETN2" s="343"/>
      <c r="ETO2" s="343"/>
      <c r="ETP2" s="343"/>
      <c r="ETQ2" s="343"/>
      <c r="ETR2" s="343"/>
      <c r="ETS2" s="343"/>
      <c r="ETT2" s="343"/>
      <c r="ETU2" s="342"/>
      <c r="ETV2" s="343"/>
      <c r="ETW2" s="343"/>
      <c r="ETX2" s="343"/>
      <c r="ETY2" s="343"/>
      <c r="ETZ2" s="343"/>
      <c r="EUA2" s="343"/>
      <c r="EUB2" s="343"/>
      <c r="EUC2" s="343"/>
      <c r="EUD2" s="343"/>
      <c r="EUE2" s="343"/>
      <c r="EUF2" s="343"/>
      <c r="EUG2" s="343"/>
      <c r="EUH2" s="343"/>
      <c r="EUI2" s="343"/>
      <c r="EUJ2" s="343"/>
      <c r="EUK2" s="342"/>
      <c r="EUL2" s="343"/>
      <c r="EUM2" s="343"/>
      <c r="EUN2" s="343"/>
      <c r="EUO2" s="343"/>
      <c r="EUP2" s="343"/>
      <c r="EUQ2" s="343"/>
      <c r="EUR2" s="343"/>
      <c r="EUS2" s="343"/>
      <c r="EUT2" s="343"/>
      <c r="EUU2" s="343"/>
      <c r="EUV2" s="343"/>
      <c r="EUW2" s="343"/>
      <c r="EUX2" s="343"/>
      <c r="EUY2" s="343"/>
      <c r="EUZ2" s="343"/>
      <c r="EVA2" s="342"/>
      <c r="EVB2" s="343"/>
      <c r="EVC2" s="343"/>
      <c r="EVD2" s="343"/>
      <c r="EVE2" s="343"/>
      <c r="EVF2" s="343"/>
      <c r="EVG2" s="343"/>
      <c r="EVH2" s="343"/>
      <c r="EVI2" s="343"/>
      <c r="EVJ2" s="343"/>
      <c r="EVK2" s="343"/>
      <c r="EVL2" s="343"/>
      <c r="EVM2" s="343"/>
      <c r="EVN2" s="343"/>
      <c r="EVO2" s="343"/>
      <c r="EVP2" s="343"/>
      <c r="EVQ2" s="342"/>
      <c r="EVR2" s="343"/>
      <c r="EVS2" s="343"/>
      <c r="EVT2" s="343"/>
      <c r="EVU2" s="343"/>
      <c r="EVV2" s="343"/>
      <c r="EVW2" s="343"/>
      <c r="EVX2" s="343"/>
      <c r="EVY2" s="343"/>
      <c r="EVZ2" s="343"/>
      <c r="EWA2" s="343"/>
      <c r="EWB2" s="343"/>
      <c r="EWC2" s="343"/>
      <c r="EWD2" s="343"/>
      <c r="EWE2" s="343"/>
      <c r="EWF2" s="343"/>
      <c r="EWG2" s="342"/>
      <c r="EWH2" s="343"/>
      <c r="EWI2" s="343"/>
      <c r="EWJ2" s="343"/>
      <c r="EWK2" s="343"/>
      <c r="EWL2" s="343"/>
      <c r="EWM2" s="343"/>
      <c r="EWN2" s="343"/>
      <c r="EWO2" s="343"/>
      <c r="EWP2" s="343"/>
      <c r="EWQ2" s="343"/>
      <c r="EWR2" s="343"/>
      <c r="EWS2" s="343"/>
      <c r="EWT2" s="343"/>
      <c r="EWU2" s="343"/>
      <c r="EWV2" s="343"/>
      <c r="EWW2" s="342"/>
      <c r="EWX2" s="343"/>
      <c r="EWY2" s="343"/>
      <c r="EWZ2" s="343"/>
      <c r="EXA2" s="343"/>
      <c r="EXB2" s="343"/>
      <c r="EXC2" s="343"/>
      <c r="EXD2" s="343"/>
      <c r="EXE2" s="343"/>
      <c r="EXF2" s="343"/>
      <c r="EXG2" s="343"/>
      <c r="EXH2" s="343"/>
      <c r="EXI2" s="343"/>
      <c r="EXJ2" s="343"/>
      <c r="EXK2" s="343"/>
      <c r="EXL2" s="343"/>
      <c r="EXM2" s="342"/>
      <c r="EXN2" s="343"/>
      <c r="EXO2" s="343"/>
      <c r="EXP2" s="343"/>
      <c r="EXQ2" s="343"/>
      <c r="EXR2" s="343"/>
      <c r="EXS2" s="343"/>
      <c r="EXT2" s="343"/>
      <c r="EXU2" s="343"/>
      <c r="EXV2" s="343"/>
      <c r="EXW2" s="343"/>
      <c r="EXX2" s="343"/>
      <c r="EXY2" s="343"/>
      <c r="EXZ2" s="343"/>
      <c r="EYA2" s="343"/>
      <c r="EYB2" s="343"/>
      <c r="EYC2" s="342"/>
      <c r="EYD2" s="343"/>
      <c r="EYE2" s="343"/>
      <c r="EYF2" s="343"/>
      <c r="EYG2" s="343"/>
      <c r="EYH2" s="343"/>
      <c r="EYI2" s="343"/>
      <c r="EYJ2" s="343"/>
      <c r="EYK2" s="343"/>
      <c r="EYL2" s="343"/>
      <c r="EYM2" s="343"/>
      <c r="EYN2" s="343"/>
      <c r="EYO2" s="343"/>
      <c r="EYP2" s="343"/>
      <c r="EYQ2" s="343"/>
      <c r="EYR2" s="343"/>
      <c r="EYS2" s="342"/>
      <c r="EYT2" s="343"/>
      <c r="EYU2" s="343"/>
      <c r="EYV2" s="343"/>
      <c r="EYW2" s="343"/>
      <c r="EYX2" s="343"/>
      <c r="EYY2" s="343"/>
      <c r="EYZ2" s="343"/>
      <c r="EZA2" s="343"/>
      <c r="EZB2" s="343"/>
      <c r="EZC2" s="343"/>
      <c r="EZD2" s="343"/>
      <c r="EZE2" s="343"/>
      <c r="EZF2" s="343"/>
      <c r="EZG2" s="343"/>
      <c r="EZH2" s="343"/>
      <c r="EZI2" s="342"/>
      <c r="EZJ2" s="343"/>
      <c r="EZK2" s="343"/>
      <c r="EZL2" s="343"/>
      <c r="EZM2" s="343"/>
      <c r="EZN2" s="343"/>
      <c r="EZO2" s="343"/>
      <c r="EZP2" s="343"/>
      <c r="EZQ2" s="343"/>
      <c r="EZR2" s="343"/>
      <c r="EZS2" s="343"/>
      <c r="EZT2" s="343"/>
      <c r="EZU2" s="343"/>
      <c r="EZV2" s="343"/>
      <c r="EZW2" s="343"/>
      <c r="EZX2" s="343"/>
      <c r="EZY2" s="342"/>
      <c r="EZZ2" s="343"/>
      <c r="FAA2" s="343"/>
      <c r="FAB2" s="343"/>
      <c r="FAC2" s="343"/>
      <c r="FAD2" s="343"/>
      <c r="FAE2" s="343"/>
      <c r="FAF2" s="343"/>
      <c r="FAG2" s="343"/>
      <c r="FAH2" s="343"/>
      <c r="FAI2" s="343"/>
      <c r="FAJ2" s="343"/>
      <c r="FAK2" s="343"/>
      <c r="FAL2" s="343"/>
      <c r="FAM2" s="343"/>
      <c r="FAN2" s="343"/>
      <c r="FAO2" s="342"/>
      <c r="FAP2" s="343"/>
      <c r="FAQ2" s="343"/>
      <c r="FAR2" s="343"/>
      <c r="FAS2" s="343"/>
      <c r="FAT2" s="343"/>
      <c r="FAU2" s="343"/>
      <c r="FAV2" s="343"/>
      <c r="FAW2" s="343"/>
      <c r="FAX2" s="343"/>
      <c r="FAY2" s="343"/>
      <c r="FAZ2" s="343"/>
      <c r="FBA2" s="343"/>
      <c r="FBB2" s="343"/>
      <c r="FBC2" s="343"/>
      <c r="FBD2" s="343"/>
      <c r="FBE2" s="342"/>
      <c r="FBF2" s="343"/>
      <c r="FBG2" s="343"/>
      <c r="FBH2" s="343"/>
      <c r="FBI2" s="343"/>
      <c r="FBJ2" s="343"/>
      <c r="FBK2" s="343"/>
      <c r="FBL2" s="343"/>
      <c r="FBM2" s="343"/>
      <c r="FBN2" s="343"/>
      <c r="FBO2" s="343"/>
      <c r="FBP2" s="343"/>
      <c r="FBQ2" s="343"/>
      <c r="FBR2" s="343"/>
      <c r="FBS2" s="343"/>
      <c r="FBT2" s="343"/>
      <c r="FBU2" s="342"/>
      <c r="FBV2" s="343"/>
      <c r="FBW2" s="343"/>
      <c r="FBX2" s="343"/>
      <c r="FBY2" s="343"/>
      <c r="FBZ2" s="343"/>
      <c r="FCA2" s="343"/>
      <c r="FCB2" s="343"/>
      <c r="FCC2" s="343"/>
      <c r="FCD2" s="343"/>
      <c r="FCE2" s="343"/>
      <c r="FCF2" s="343"/>
      <c r="FCG2" s="343"/>
      <c r="FCH2" s="343"/>
      <c r="FCI2" s="343"/>
      <c r="FCJ2" s="343"/>
      <c r="FCK2" s="342"/>
      <c r="FCL2" s="343"/>
      <c r="FCM2" s="343"/>
      <c r="FCN2" s="343"/>
      <c r="FCO2" s="343"/>
      <c r="FCP2" s="343"/>
      <c r="FCQ2" s="343"/>
      <c r="FCR2" s="343"/>
      <c r="FCS2" s="343"/>
      <c r="FCT2" s="343"/>
      <c r="FCU2" s="343"/>
      <c r="FCV2" s="343"/>
      <c r="FCW2" s="343"/>
      <c r="FCX2" s="343"/>
      <c r="FCY2" s="343"/>
      <c r="FCZ2" s="343"/>
      <c r="FDA2" s="342"/>
      <c r="FDB2" s="343"/>
      <c r="FDC2" s="343"/>
      <c r="FDD2" s="343"/>
      <c r="FDE2" s="343"/>
      <c r="FDF2" s="343"/>
      <c r="FDG2" s="343"/>
      <c r="FDH2" s="343"/>
      <c r="FDI2" s="343"/>
      <c r="FDJ2" s="343"/>
      <c r="FDK2" s="343"/>
      <c r="FDL2" s="343"/>
      <c r="FDM2" s="343"/>
      <c r="FDN2" s="343"/>
      <c r="FDO2" s="343"/>
      <c r="FDP2" s="343"/>
      <c r="FDQ2" s="342"/>
      <c r="FDR2" s="343"/>
      <c r="FDS2" s="343"/>
      <c r="FDT2" s="343"/>
      <c r="FDU2" s="343"/>
      <c r="FDV2" s="343"/>
      <c r="FDW2" s="343"/>
      <c r="FDX2" s="343"/>
      <c r="FDY2" s="343"/>
      <c r="FDZ2" s="343"/>
      <c r="FEA2" s="343"/>
      <c r="FEB2" s="343"/>
      <c r="FEC2" s="343"/>
      <c r="FED2" s="343"/>
      <c r="FEE2" s="343"/>
      <c r="FEF2" s="343"/>
      <c r="FEG2" s="342"/>
      <c r="FEH2" s="343"/>
      <c r="FEI2" s="343"/>
      <c r="FEJ2" s="343"/>
      <c r="FEK2" s="343"/>
      <c r="FEL2" s="343"/>
      <c r="FEM2" s="343"/>
      <c r="FEN2" s="343"/>
      <c r="FEO2" s="343"/>
      <c r="FEP2" s="343"/>
      <c r="FEQ2" s="343"/>
      <c r="FER2" s="343"/>
      <c r="FES2" s="343"/>
      <c r="FET2" s="343"/>
      <c r="FEU2" s="343"/>
      <c r="FEV2" s="343"/>
      <c r="FEW2" s="342"/>
      <c r="FEX2" s="343"/>
      <c r="FEY2" s="343"/>
      <c r="FEZ2" s="343"/>
      <c r="FFA2" s="343"/>
      <c r="FFB2" s="343"/>
      <c r="FFC2" s="343"/>
      <c r="FFD2" s="343"/>
      <c r="FFE2" s="343"/>
      <c r="FFF2" s="343"/>
      <c r="FFG2" s="343"/>
      <c r="FFH2" s="343"/>
      <c r="FFI2" s="343"/>
      <c r="FFJ2" s="343"/>
      <c r="FFK2" s="343"/>
      <c r="FFL2" s="343"/>
      <c r="FFM2" s="342"/>
      <c r="FFN2" s="343"/>
      <c r="FFO2" s="343"/>
      <c r="FFP2" s="343"/>
      <c r="FFQ2" s="343"/>
      <c r="FFR2" s="343"/>
      <c r="FFS2" s="343"/>
      <c r="FFT2" s="343"/>
      <c r="FFU2" s="343"/>
      <c r="FFV2" s="343"/>
      <c r="FFW2" s="343"/>
      <c r="FFX2" s="343"/>
      <c r="FFY2" s="343"/>
      <c r="FFZ2" s="343"/>
      <c r="FGA2" s="343"/>
      <c r="FGB2" s="343"/>
      <c r="FGC2" s="342"/>
      <c r="FGD2" s="343"/>
      <c r="FGE2" s="343"/>
      <c r="FGF2" s="343"/>
      <c r="FGG2" s="343"/>
      <c r="FGH2" s="343"/>
      <c r="FGI2" s="343"/>
      <c r="FGJ2" s="343"/>
      <c r="FGK2" s="343"/>
      <c r="FGL2" s="343"/>
      <c r="FGM2" s="343"/>
      <c r="FGN2" s="343"/>
      <c r="FGO2" s="343"/>
      <c r="FGP2" s="343"/>
      <c r="FGQ2" s="343"/>
      <c r="FGR2" s="343"/>
      <c r="FGS2" s="342"/>
      <c r="FGT2" s="343"/>
      <c r="FGU2" s="343"/>
      <c r="FGV2" s="343"/>
      <c r="FGW2" s="343"/>
      <c r="FGX2" s="343"/>
      <c r="FGY2" s="343"/>
      <c r="FGZ2" s="343"/>
      <c r="FHA2" s="343"/>
      <c r="FHB2" s="343"/>
      <c r="FHC2" s="343"/>
      <c r="FHD2" s="343"/>
      <c r="FHE2" s="343"/>
      <c r="FHF2" s="343"/>
      <c r="FHG2" s="343"/>
      <c r="FHH2" s="343"/>
      <c r="FHI2" s="342"/>
      <c r="FHJ2" s="343"/>
      <c r="FHK2" s="343"/>
      <c r="FHL2" s="343"/>
      <c r="FHM2" s="343"/>
      <c r="FHN2" s="343"/>
      <c r="FHO2" s="343"/>
      <c r="FHP2" s="343"/>
      <c r="FHQ2" s="343"/>
      <c r="FHR2" s="343"/>
      <c r="FHS2" s="343"/>
      <c r="FHT2" s="343"/>
      <c r="FHU2" s="343"/>
      <c r="FHV2" s="343"/>
      <c r="FHW2" s="343"/>
      <c r="FHX2" s="343"/>
      <c r="FHY2" s="342"/>
      <c r="FHZ2" s="343"/>
      <c r="FIA2" s="343"/>
      <c r="FIB2" s="343"/>
      <c r="FIC2" s="343"/>
      <c r="FID2" s="343"/>
      <c r="FIE2" s="343"/>
      <c r="FIF2" s="343"/>
      <c r="FIG2" s="343"/>
      <c r="FIH2" s="343"/>
      <c r="FII2" s="343"/>
      <c r="FIJ2" s="343"/>
      <c r="FIK2" s="343"/>
      <c r="FIL2" s="343"/>
      <c r="FIM2" s="343"/>
      <c r="FIN2" s="343"/>
      <c r="FIO2" s="342"/>
      <c r="FIP2" s="343"/>
      <c r="FIQ2" s="343"/>
      <c r="FIR2" s="343"/>
      <c r="FIS2" s="343"/>
      <c r="FIT2" s="343"/>
      <c r="FIU2" s="343"/>
      <c r="FIV2" s="343"/>
      <c r="FIW2" s="343"/>
      <c r="FIX2" s="343"/>
      <c r="FIY2" s="343"/>
      <c r="FIZ2" s="343"/>
      <c r="FJA2" s="343"/>
      <c r="FJB2" s="343"/>
      <c r="FJC2" s="343"/>
      <c r="FJD2" s="343"/>
      <c r="FJE2" s="342"/>
      <c r="FJF2" s="343"/>
      <c r="FJG2" s="343"/>
      <c r="FJH2" s="343"/>
      <c r="FJI2" s="343"/>
      <c r="FJJ2" s="343"/>
      <c r="FJK2" s="343"/>
      <c r="FJL2" s="343"/>
      <c r="FJM2" s="343"/>
      <c r="FJN2" s="343"/>
      <c r="FJO2" s="343"/>
      <c r="FJP2" s="343"/>
      <c r="FJQ2" s="343"/>
      <c r="FJR2" s="343"/>
      <c r="FJS2" s="343"/>
      <c r="FJT2" s="343"/>
      <c r="FJU2" s="342"/>
      <c r="FJV2" s="343"/>
      <c r="FJW2" s="343"/>
      <c r="FJX2" s="343"/>
      <c r="FJY2" s="343"/>
      <c r="FJZ2" s="343"/>
      <c r="FKA2" s="343"/>
      <c r="FKB2" s="343"/>
      <c r="FKC2" s="343"/>
      <c r="FKD2" s="343"/>
      <c r="FKE2" s="343"/>
      <c r="FKF2" s="343"/>
      <c r="FKG2" s="343"/>
      <c r="FKH2" s="343"/>
      <c r="FKI2" s="343"/>
      <c r="FKJ2" s="343"/>
      <c r="FKK2" s="342"/>
      <c r="FKL2" s="343"/>
      <c r="FKM2" s="343"/>
      <c r="FKN2" s="343"/>
      <c r="FKO2" s="343"/>
      <c r="FKP2" s="343"/>
      <c r="FKQ2" s="343"/>
      <c r="FKR2" s="343"/>
      <c r="FKS2" s="343"/>
      <c r="FKT2" s="343"/>
      <c r="FKU2" s="343"/>
      <c r="FKV2" s="343"/>
      <c r="FKW2" s="343"/>
      <c r="FKX2" s="343"/>
      <c r="FKY2" s="343"/>
      <c r="FKZ2" s="343"/>
      <c r="FLA2" s="342"/>
      <c r="FLB2" s="343"/>
      <c r="FLC2" s="343"/>
      <c r="FLD2" s="343"/>
      <c r="FLE2" s="343"/>
      <c r="FLF2" s="343"/>
      <c r="FLG2" s="343"/>
      <c r="FLH2" s="343"/>
      <c r="FLI2" s="343"/>
      <c r="FLJ2" s="343"/>
      <c r="FLK2" s="343"/>
      <c r="FLL2" s="343"/>
      <c r="FLM2" s="343"/>
      <c r="FLN2" s="343"/>
      <c r="FLO2" s="343"/>
      <c r="FLP2" s="343"/>
      <c r="FLQ2" s="342"/>
      <c r="FLR2" s="343"/>
      <c r="FLS2" s="343"/>
      <c r="FLT2" s="343"/>
      <c r="FLU2" s="343"/>
      <c r="FLV2" s="343"/>
      <c r="FLW2" s="343"/>
      <c r="FLX2" s="343"/>
      <c r="FLY2" s="343"/>
      <c r="FLZ2" s="343"/>
      <c r="FMA2" s="343"/>
      <c r="FMB2" s="343"/>
      <c r="FMC2" s="343"/>
      <c r="FMD2" s="343"/>
      <c r="FME2" s="343"/>
      <c r="FMF2" s="343"/>
      <c r="FMG2" s="342"/>
      <c r="FMH2" s="343"/>
      <c r="FMI2" s="343"/>
      <c r="FMJ2" s="343"/>
      <c r="FMK2" s="343"/>
      <c r="FML2" s="343"/>
      <c r="FMM2" s="343"/>
      <c r="FMN2" s="343"/>
      <c r="FMO2" s="343"/>
      <c r="FMP2" s="343"/>
      <c r="FMQ2" s="343"/>
      <c r="FMR2" s="343"/>
      <c r="FMS2" s="343"/>
      <c r="FMT2" s="343"/>
      <c r="FMU2" s="343"/>
      <c r="FMV2" s="343"/>
      <c r="FMW2" s="342"/>
      <c r="FMX2" s="343"/>
      <c r="FMY2" s="343"/>
      <c r="FMZ2" s="343"/>
      <c r="FNA2" s="343"/>
      <c r="FNB2" s="343"/>
      <c r="FNC2" s="343"/>
      <c r="FND2" s="343"/>
      <c r="FNE2" s="343"/>
      <c r="FNF2" s="343"/>
      <c r="FNG2" s="343"/>
      <c r="FNH2" s="343"/>
      <c r="FNI2" s="343"/>
      <c r="FNJ2" s="343"/>
      <c r="FNK2" s="343"/>
      <c r="FNL2" s="343"/>
      <c r="FNM2" s="342"/>
      <c r="FNN2" s="343"/>
      <c r="FNO2" s="343"/>
      <c r="FNP2" s="343"/>
      <c r="FNQ2" s="343"/>
      <c r="FNR2" s="343"/>
      <c r="FNS2" s="343"/>
      <c r="FNT2" s="343"/>
      <c r="FNU2" s="343"/>
      <c r="FNV2" s="343"/>
      <c r="FNW2" s="343"/>
      <c r="FNX2" s="343"/>
      <c r="FNY2" s="343"/>
      <c r="FNZ2" s="343"/>
      <c r="FOA2" s="343"/>
      <c r="FOB2" s="343"/>
      <c r="FOC2" s="342"/>
      <c r="FOD2" s="343"/>
      <c r="FOE2" s="343"/>
      <c r="FOF2" s="343"/>
      <c r="FOG2" s="343"/>
      <c r="FOH2" s="343"/>
      <c r="FOI2" s="343"/>
      <c r="FOJ2" s="343"/>
      <c r="FOK2" s="343"/>
      <c r="FOL2" s="343"/>
      <c r="FOM2" s="343"/>
      <c r="FON2" s="343"/>
      <c r="FOO2" s="343"/>
      <c r="FOP2" s="343"/>
      <c r="FOQ2" s="343"/>
      <c r="FOR2" s="343"/>
      <c r="FOS2" s="342"/>
      <c r="FOT2" s="343"/>
      <c r="FOU2" s="343"/>
      <c r="FOV2" s="343"/>
      <c r="FOW2" s="343"/>
      <c r="FOX2" s="343"/>
      <c r="FOY2" s="343"/>
      <c r="FOZ2" s="343"/>
      <c r="FPA2" s="343"/>
      <c r="FPB2" s="343"/>
      <c r="FPC2" s="343"/>
      <c r="FPD2" s="343"/>
      <c r="FPE2" s="343"/>
      <c r="FPF2" s="343"/>
      <c r="FPG2" s="343"/>
      <c r="FPH2" s="343"/>
      <c r="FPI2" s="342"/>
      <c r="FPJ2" s="343"/>
      <c r="FPK2" s="343"/>
      <c r="FPL2" s="343"/>
      <c r="FPM2" s="343"/>
      <c r="FPN2" s="343"/>
      <c r="FPO2" s="343"/>
      <c r="FPP2" s="343"/>
      <c r="FPQ2" s="343"/>
      <c r="FPR2" s="343"/>
      <c r="FPS2" s="343"/>
      <c r="FPT2" s="343"/>
      <c r="FPU2" s="343"/>
      <c r="FPV2" s="343"/>
      <c r="FPW2" s="343"/>
      <c r="FPX2" s="343"/>
      <c r="FPY2" s="342"/>
      <c r="FPZ2" s="343"/>
      <c r="FQA2" s="343"/>
      <c r="FQB2" s="343"/>
      <c r="FQC2" s="343"/>
      <c r="FQD2" s="343"/>
      <c r="FQE2" s="343"/>
      <c r="FQF2" s="343"/>
      <c r="FQG2" s="343"/>
      <c r="FQH2" s="343"/>
      <c r="FQI2" s="343"/>
      <c r="FQJ2" s="343"/>
      <c r="FQK2" s="343"/>
      <c r="FQL2" s="343"/>
      <c r="FQM2" s="343"/>
      <c r="FQN2" s="343"/>
      <c r="FQO2" s="342"/>
      <c r="FQP2" s="343"/>
      <c r="FQQ2" s="343"/>
      <c r="FQR2" s="343"/>
      <c r="FQS2" s="343"/>
      <c r="FQT2" s="343"/>
      <c r="FQU2" s="343"/>
      <c r="FQV2" s="343"/>
      <c r="FQW2" s="343"/>
      <c r="FQX2" s="343"/>
      <c r="FQY2" s="343"/>
      <c r="FQZ2" s="343"/>
      <c r="FRA2" s="343"/>
      <c r="FRB2" s="343"/>
      <c r="FRC2" s="343"/>
      <c r="FRD2" s="343"/>
      <c r="FRE2" s="342"/>
      <c r="FRF2" s="343"/>
      <c r="FRG2" s="343"/>
      <c r="FRH2" s="343"/>
      <c r="FRI2" s="343"/>
      <c r="FRJ2" s="343"/>
      <c r="FRK2" s="343"/>
      <c r="FRL2" s="343"/>
      <c r="FRM2" s="343"/>
      <c r="FRN2" s="343"/>
      <c r="FRO2" s="343"/>
      <c r="FRP2" s="343"/>
      <c r="FRQ2" s="343"/>
      <c r="FRR2" s="343"/>
      <c r="FRS2" s="343"/>
      <c r="FRT2" s="343"/>
      <c r="FRU2" s="342"/>
      <c r="FRV2" s="343"/>
      <c r="FRW2" s="343"/>
      <c r="FRX2" s="343"/>
      <c r="FRY2" s="343"/>
      <c r="FRZ2" s="343"/>
      <c r="FSA2" s="343"/>
      <c r="FSB2" s="343"/>
      <c r="FSC2" s="343"/>
      <c r="FSD2" s="343"/>
      <c r="FSE2" s="343"/>
      <c r="FSF2" s="343"/>
      <c r="FSG2" s="343"/>
      <c r="FSH2" s="343"/>
      <c r="FSI2" s="343"/>
      <c r="FSJ2" s="343"/>
      <c r="FSK2" s="342"/>
      <c r="FSL2" s="343"/>
      <c r="FSM2" s="343"/>
      <c r="FSN2" s="343"/>
      <c r="FSO2" s="343"/>
      <c r="FSP2" s="343"/>
      <c r="FSQ2" s="343"/>
      <c r="FSR2" s="343"/>
      <c r="FSS2" s="343"/>
      <c r="FST2" s="343"/>
      <c r="FSU2" s="343"/>
      <c r="FSV2" s="343"/>
      <c r="FSW2" s="343"/>
      <c r="FSX2" s="343"/>
      <c r="FSY2" s="343"/>
      <c r="FSZ2" s="343"/>
      <c r="FTA2" s="342"/>
      <c r="FTB2" s="343"/>
      <c r="FTC2" s="343"/>
      <c r="FTD2" s="343"/>
      <c r="FTE2" s="343"/>
      <c r="FTF2" s="343"/>
      <c r="FTG2" s="343"/>
      <c r="FTH2" s="343"/>
      <c r="FTI2" s="343"/>
      <c r="FTJ2" s="343"/>
      <c r="FTK2" s="343"/>
      <c r="FTL2" s="343"/>
      <c r="FTM2" s="343"/>
      <c r="FTN2" s="343"/>
      <c r="FTO2" s="343"/>
      <c r="FTP2" s="343"/>
      <c r="FTQ2" s="342"/>
      <c r="FTR2" s="343"/>
      <c r="FTS2" s="343"/>
      <c r="FTT2" s="343"/>
      <c r="FTU2" s="343"/>
      <c r="FTV2" s="343"/>
      <c r="FTW2" s="343"/>
      <c r="FTX2" s="343"/>
      <c r="FTY2" s="343"/>
      <c r="FTZ2" s="343"/>
      <c r="FUA2" s="343"/>
      <c r="FUB2" s="343"/>
      <c r="FUC2" s="343"/>
      <c r="FUD2" s="343"/>
      <c r="FUE2" s="343"/>
      <c r="FUF2" s="343"/>
      <c r="FUG2" s="342"/>
      <c r="FUH2" s="343"/>
      <c r="FUI2" s="343"/>
      <c r="FUJ2" s="343"/>
      <c r="FUK2" s="343"/>
      <c r="FUL2" s="343"/>
      <c r="FUM2" s="343"/>
      <c r="FUN2" s="343"/>
      <c r="FUO2" s="343"/>
      <c r="FUP2" s="343"/>
      <c r="FUQ2" s="343"/>
      <c r="FUR2" s="343"/>
      <c r="FUS2" s="343"/>
      <c r="FUT2" s="343"/>
      <c r="FUU2" s="343"/>
      <c r="FUV2" s="343"/>
      <c r="FUW2" s="342"/>
      <c r="FUX2" s="343"/>
      <c r="FUY2" s="343"/>
      <c r="FUZ2" s="343"/>
      <c r="FVA2" s="343"/>
      <c r="FVB2" s="343"/>
      <c r="FVC2" s="343"/>
      <c r="FVD2" s="343"/>
      <c r="FVE2" s="343"/>
      <c r="FVF2" s="343"/>
      <c r="FVG2" s="343"/>
      <c r="FVH2" s="343"/>
      <c r="FVI2" s="343"/>
      <c r="FVJ2" s="343"/>
      <c r="FVK2" s="343"/>
      <c r="FVL2" s="343"/>
      <c r="FVM2" s="342"/>
      <c r="FVN2" s="343"/>
      <c r="FVO2" s="343"/>
      <c r="FVP2" s="343"/>
      <c r="FVQ2" s="343"/>
      <c r="FVR2" s="343"/>
      <c r="FVS2" s="343"/>
      <c r="FVT2" s="343"/>
      <c r="FVU2" s="343"/>
      <c r="FVV2" s="343"/>
      <c r="FVW2" s="343"/>
      <c r="FVX2" s="343"/>
      <c r="FVY2" s="343"/>
      <c r="FVZ2" s="343"/>
      <c r="FWA2" s="343"/>
      <c r="FWB2" s="343"/>
      <c r="FWC2" s="342"/>
      <c r="FWD2" s="343"/>
      <c r="FWE2" s="343"/>
      <c r="FWF2" s="343"/>
      <c r="FWG2" s="343"/>
      <c r="FWH2" s="343"/>
      <c r="FWI2" s="343"/>
      <c r="FWJ2" s="343"/>
      <c r="FWK2" s="343"/>
      <c r="FWL2" s="343"/>
      <c r="FWM2" s="343"/>
      <c r="FWN2" s="343"/>
      <c r="FWO2" s="343"/>
      <c r="FWP2" s="343"/>
      <c r="FWQ2" s="343"/>
      <c r="FWR2" s="343"/>
      <c r="FWS2" s="342"/>
      <c r="FWT2" s="343"/>
      <c r="FWU2" s="343"/>
      <c r="FWV2" s="343"/>
      <c r="FWW2" s="343"/>
      <c r="FWX2" s="343"/>
      <c r="FWY2" s="343"/>
      <c r="FWZ2" s="343"/>
      <c r="FXA2" s="343"/>
      <c r="FXB2" s="343"/>
      <c r="FXC2" s="343"/>
      <c r="FXD2" s="343"/>
      <c r="FXE2" s="343"/>
      <c r="FXF2" s="343"/>
      <c r="FXG2" s="343"/>
      <c r="FXH2" s="343"/>
      <c r="FXI2" s="342"/>
      <c r="FXJ2" s="343"/>
      <c r="FXK2" s="343"/>
      <c r="FXL2" s="343"/>
      <c r="FXM2" s="343"/>
      <c r="FXN2" s="343"/>
      <c r="FXO2" s="343"/>
      <c r="FXP2" s="343"/>
      <c r="FXQ2" s="343"/>
      <c r="FXR2" s="343"/>
      <c r="FXS2" s="343"/>
      <c r="FXT2" s="343"/>
      <c r="FXU2" s="343"/>
      <c r="FXV2" s="343"/>
      <c r="FXW2" s="343"/>
      <c r="FXX2" s="343"/>
      <c r="FXY2" s="342"/>
      <c r="FXZ2" s="343"/>
      <c r="FYA2" s="343"/>
      <c r="FYB2" s="343"/>
      <c r="FYC2" s="343"/>
      <c r="FYD2" s="343"/>
      <c r="FYE2" s="343"/>
      <c r="FYF2" s="343"/>
      <c r="FYG2" s="343"/>
      <c r="FYH2" s="343"/>
      <c r="FYI2" s="343"/>
      <c r="FYJ2" s="343"/>
      <c r="FYK2" s="343"/>
      <c r="FYL2" s="343"/>
      <c r="FYM2" s="343"/>
      <c r="FYN2" s="343"/>
      <c r="FYO2" s="342"/>
      <c r="FYP2" s="343"/>
      <c r="FYQ2" s="343"/>
      <c r="FYR2" s="343"/>
      <c r="FYS2" s="343"/>
      <c r="FYT2" s="343"/>
      <c r="FYU2" s="343"/>
      <c r="FYV2" s="343"/>
      <c r="FYW2" s="343"/>
      <c r="FYX2" s="343"/>
      <c r="FYY2" s="343"/>
      <c r="FYZ2" s="343"/>
      <c r="FZA2" s="343"/>
      <c r="FZB2" s="343"/>
      <c r="FZC2" s="343"/>
      <c r="FZD2" s="343"/>
      <c r="FZE2" s="342"/>
      <c r="FZF2" s="343"/>
      <c r="FZG2" s="343"/>
      <c r="FZH2" s="343"/>
      <c r="FZI2" s="343"/>
      <c r="FZJ2" s="343"/>
      <c r="FZK2" s="343"/>
      <c r="FZL2" s="343"/>
      <c r="FZM2" s="343"/>
      <c r="FZN2" s="343"/>
      <c r="FZO2" s="343"/>
      <c r="FZP2" s="343"/>
      <c r="FZQ2" s="343"/>
      <c r="FZR2" s="343"/>
      <c r="FZS2" s="343"/>
      <c r="FZT2" s="343"/>
      <c r="FZU2" s="342"/>
      <c r="FZV2" s="343"/>
      <c r="FZW2" s="343"/>
      <c r="FZX2" s="343"/>
      <c r="FZY2" s="343"/>
      <c r="FZZ2" s="343"/>
      <c r="GAA2" s="343"/>
      <c r="GAB2" s="343"/>
      <c r="GAC2" s="343"/>
      <c r="GAD2" s="343"/>
      <c r="GAE2" s="343"/>
      <c r="GAF2" s="343"/>
      <c r="GAG2" s="343"/>
      <c r="GAH2" s="343"/>
      <c r="GAI2" s="343"/>
      <c r="GAJ2" s="343"/>
      <c r="GAK2" s="342"/>
      <c r="GAL2" s="343"/>
      <c r="GAM2" s="343"/>
      <c r="GAN2" s="343"/>
      <c r="GAO2" s="343"/>
      <c r="GAP2" s="343"/>
      <c r="GAQ2" s="343"/>
      <c r="GAR2" s="343"/>
      <c r="GAS2" s="343"/>
      <c r="GAT2" s="343"/>
      <c r="GAU2" s="343"/>
      <c r="GAV2" s="343"/>
      <c r="GAW2" s="343"/>
      <c r="GAX2" s="343"/>
      <c r="GAY2" s="343"/>
      <c r="GAZ2" s="343"/>
      <c r="GBA2" s="342"/>
      <c r="GBB2" s="343"/>
      <c r="GBC2" s="343"/>
      <c r="GBD2" s="343"/>
      <c r="GBE2" s="343"/>
      <c r="GBF2" s="343"/>
      <c r="GBG2" s="343"/>
      <c r="GBH2" s="343"/>
      <c r="GBI2" s="343"/>
      <c r="GBJ2" s="343"/>
      <c r="GBK2" s="343"/>
      <c r="GBL2" s="343"/>
      <c r="GBM2" s="343"/>
      <c r="GBN2" s="343"/>
      <c r="GBO2" s="343"/>
      <c r="GBP2" s="343"/>
      <c r="GBQ2" s="342"/>
      <c r="GBR2" s="343"/>
      <c r="GBS2" s="343"/>
      <c r="GBT2" s="343"/>
      <c r="GBU2" s="343"/>
      <c r="GBV2" s="343"/>
      <c r="GBW2" s="343"/>
      <c r="GBX2" s="343"/>
      <c r="GBY2" s="343"/>
      <c r="GBZ2" s="343"/>
      <c r="GCA2" s="343"/>
      <c r="GCB2" s="343"/>
      <c r="GCC2" s="343"/>
      <c r="GCD2" s="343"/>
      <c r="GCE2" s="343"/>
      <c r="GCF2" s="343"/>
      <c r="GCG2" s="342"/>
      <c r="GCH2" s="343"/>
      <c r="GCI2" s="343"/>
      <c r="GCJ2" s="343"/>
      <c r="GCK2" s="343"/>
      <c r="GCL2" s="343"/>
      <c r="GCM2" s="343"/>
      <c r="GCN2" s="343"/>
      <c r="GCO2" s="343"/>
      <c r="GCP2" s="343"/>
      <c r="GCQ2" s="343"/>
      <c r="GCR2" s="343"/>
      <c r="GCS2" s="343"/>
      <c r="GCT2" s="343"/>
      <c r="GCU2" s="343"/>
      <c r="GCV2" s="343"/>
      <c r="GCW2" s="342"/>
      <c r="GCX2" s="343"/>
      <c r="GCY2" s="343"/>
      <c r="GCZ2" s="343"/>
      <c r="GDA2" s="343"/>
      <c r="GDB2" s="343"/>
      <c r="GDC2" s="343"/>
      <c r="GDD2" s="343"/>
      <c r="GDE2" s="343"/>
      <c r="GDF2" s="343"/>
      <c r="GDG2" s="343"/>
      <c r="GDH2" s="343"/>
      <c r="GDI2" s="343"/>
      <c r="GDJ2" s="343"/>
      <c r="GDK2" s="343"/>
      <c r="GDL2" s="343"/>
      <c r="GDM2" s="342"/>
      <c r="GDN2" s="343"/>
      <c r="GDO2" s="343"/>
      <c r="GDP2" s="343"/>
      <c r="GDQ2" s="343"/>
      <c r="GDR2" s="343"/>
      <c r="GDS2" s="343"/>
      <c r="GDT2" s="343"/>
      <c r="GDU2" s="343"/>
      <c r="GDV2" s="343"/>
      <c r="GDW2" s="343"/>
      <c r="GDX2" s="343"/>
      <c r="GDY2" s="343"/>
      <c r="GDZ2" s="343"/>
      <c r="GEA2" s="343"/>
      <c r="GEB2" s="343"/>
      <c r="GEC2" s="342"/>
      <c r="GED2" s="343"/>
      <c r="GEE2" s="343"/>
      <c r="GEF2" s="343"/>
      <c r="GEG2" s="343"/>
      <c r="GEH2" s="343"/>
      <c r="GEI2" s="343"/>
      <c r="GEJ2" s="343"/>
      <c r="GEK2" s="343"/>
      <c r="GEL2" s="343"/>
      <c r="GEM2" s="343"/>
      <c r="GEN2" s="343"/>
      <c r="GEO2" s="343"/>
      <c r="GEP2" s="343"/>
      <c r="GEQ2" s="343"/>
      <c r="GER2" s="343"/>
      <c r="GES2" s="342"/>
      <c r="GET2" s="343"/>
      <c r="GEU2" s="343"/>
      <c r="GEV2" s="343"/>
      <c r="GEW2" s="343"/>
      <c r="GEX2" s="343"/>
      <c r="GEY2" s="343"/>
      <c r="GEZ2" s="343"/>
      <c r="GFA2" s="343"/>
      <c r="GFB2" s="343"/>
      <c r="GFC2" s="343"/>
      <c r="GFD2" s="343"/>
      <c r="GFE2" s="343"/>
      <c r="GFF2" s="343"/>
      <c r="GFG2" s="343"/>
      <c r="GFH2" s="343"/>
      <c r="GFI2" s="342"/>
      <c r="GFJ2" s="343"/>
      <c r="GFK2" s="343"/>
      <c r="GFL2" s="343"/>
      <c r="GFM2" s="343"/>
      <c r="GFN2" s="343"/>
      <c r="GFO2" s="343"/>
      <c r="GFP2" s="343"/>
      <c r="GFQ2" s="343"/>
      <c r="GFR2" s="343"/>
      <c r="GFS2" s="343"/>
      <c r="GFT2" s="343"/>
      <c r="GFU2" s="343"/>
      <c r="GFV2" s="343"/>
      <c r="GFW2" s="343"/>
      <c r="GFX2" s="343"/>
      <c r="GFY2" s="342"/>
      <c r="GFZ2" s="343"/>
      <c r="GGA2" s="343"/>
      <c r="GGB2" s="343"/>
      <c r="GGC2" s="343"/>
      <c r="GGD2" s="343"/>
      <c r="GGE2" s="343"/>
      <c r="GGF2" s="343"/>
      <c r="GGG2" s="343"/>
      <c r="GGH2" s="343"/>
      <c r="GGI2" s="343"/>
      <c r="GGJ2" s="343"/>
      <c r="GGK2" s="343"/>
      <c r="GGL2" s="343"/>
      <c r="GGM2" s="343"/>
      <c r="GGN2" s="343"/>
      <c r="GGO2" s="342"/>
      <c r="GGP2" s="343"/>
      <c r="GGQ2" s="343"/>
      <c r="GGR2" s="343"/>
      <c r="GGS2" s="343"/>
      <c r="GGT2" s="343"/>
      <c r="GGU2" s="343"/>
      <c r="GGV2" s="343"/>
      <c r="GGW2" s="343"/>
      <c r="GGX2" s="343"/>
      <c r="GGY2" s="343"/>
      <c r="GGZ2" s="343"/>
      <c r="GHA2" s="343"/>
      <c r="GHB2" s="343"/>
      <c r="GHC2" s="343"/>
      <c r="GHD2" s="343"/>
      <c r="GHE2" s="342"/>
      <c r="GHF2" s="343"/>
      <c r="GHG2" s="343"/>
      <c r="GHH2" s="343"/>
      <c r="GHI2" s="343"/>
      <c r="GHJ2" s="343"/>
      <c r="GHK2" s="343"/>
      <c r="GHL2" s="343"/>
      <c r="GHM2" s="343"/>
      <c r="GHN2" s="343"/>
      <c r="GHO2" s="343"/>
      <c r="GHP2" s="343"/>
      <c r="GHQ2" s="343"/>
      <c r="GHR2" s="343"/>
      <c r="GHS2" s="343"/>
      <c r="GHT2" s="343"/>
      <c r="GHU2" s="342"/>
      <c r="GHV2" s="343"/>
      <c r="GHW2" s="343"/>
      <c r="GHX2" s="343"/>
      <c r="GHY2" s="343"/>
      <c r="GHZ2" s="343"/>
      <c r="GIA2" s="343"/>
      <c r="GIB2" s="343"/>
      <c r="GIC2" s="343"/>
      <c r="GID2" s="343"/>
      <c r="GIE2" s="343"/>
      <c r="GIF2" s="343"/>
      <c r="GIG2" s="343"/>
      <c r="GIH2" s="343"/>
      <c r="GII2" s="343"/>
      <c r="GIJ2" s="343"/>
      <c r="GIK2" s="342"/>
      <c r="GIL2" s="343"/>
      <c r="GIM2" s="343"/>
      <c r="GIN2" s="343"/>
      <c r="GIO2" s="343"/>
      <c r="GIP2" s="343"/>
      <c r="GIQ2" s="343"/>
      <c r="GIR2" s="343"/>
      <c r="GIS2" s="343"/>
      <c r="GIT2" s="343"/>
      <c r="GIU2" s="343"/>
      <c r="GIV2" s="343"/>
      <c r="GIW2" s="343"/>
      <c r="GIX2" s="343"/>
      <c r="GIY2" s="343"/>
      <c r="GIZ2" s="343"/>
      <c r="GJA2" s="342"/>
      <c r="GJB2" s="343"/>
      <c r="GJC2" s="343"/>
      <c r="GJD2" s="343"/>
      <c r="GJE2" s="343"/>
      <c r="GJF2" s="343"/>
      <c r="GJG2" s="343"/>
      <c r="GJH2" s="343"/>
      <c r="GJI2" s="343"/>
      <c r="GJJ2" s="343"/>
      <c r="GJK2" s="343"/>
      <c r="GJL2" s="343"/>
      <c r="GJM2" s="343"/>
      <c r="GJN2" s="343"/>
      <c r="GJO2" s="343"/>
      <c r="GJP2" s="343"/>
      <c r="GJQ2" s="342"/>
      <c r="GJR2" s="343"/>
      <c r="GJS2" s="343"/>
      <c r="GJT2" s="343"/>
      <c r="GJU2" s="343"/>
      <c r="GJV2" s="343"/>
      <c r="GJW2" s="343"/>
      <c r="GJX2" s="343"/>
      <c r="GJY2" s="343"/>
      <c r="GJZ2" s="343"/>
      <c r="GKA2" s="343"/>
      <c r="GKB2" s="343"/>
      <c r="GKC2" s="343"/>
      <c r="GKD2" s="343"/>
      <c r="GKE2" s="343"/>
      <c r="GKF2" s="343"/>
      <c r="GKG2" s="342"/>
      <c r="GKH2" s="343"/>
      <c r="GKI2" s="343"/>
      <c r="GKJ2" s="343"/>
      <c r="GKK2" s="343"/>
      <c r="GKL2" s="343"/>
      <c r="GKM2" s="343"/>
      <c r="GKN2" s="343"/>
      <c r="GKO2" s="343"/>
      <c r="GKP2" s="343"/>
      <c r="GKQ2" s="343"/>
      <c r="GKR2" s="343"/>
      <c r="GKS2" s="343"/>
      <c r="GKT2" s="343"/>
      <c r="GKU2" s="343"/>
      <c r="GKV2" s="343"/>
      <c r="GKW2" s="342"/>
      <c r="GKX2" s="343"/>
      <c r="GKY2" s="343"/>
      <c r="GKZ2" s="343"/>
      <c r="GLA2" s="343"/>
      <c r="GLB2" s="343"/>
      <c r="GLC2" s="343"/>
      <c r="GLD2" s="343"/>
      <c r="GLE2" s="343"/>
      <c r="GLF2" s="343"/>
      <c r="GLG2" s="343"/>
      <c r="GLH2" s="343"/>
      <c r="GLI2" s="343"/>
      <c r="GLJ2" s="343"/>
      <c r="GLK2" s="343"/>
      <c r="GLL2" s="343"/>
      <c r="GLM2" s="342"/>
      <c r="GLN2" s="343"/>
      <c r="GLO2" s="343"/>
      <c r="GLP2" s="343"/>
      <c r="GLQ2" s="343"/>
      <c r="GLR2" s="343"/>
      <c r="GLS2" s="343"/>
      <c r="GLT2" s="343"/>
      <c r="GLU2" s="343"/>
      <c r="GLV2" s="343"/>
      <c r="GLW2" s="343"/>
      <c r="GLX2" s="343"/>
      <c r="GLY2" s="343"/>
      <c r="GLZ2" s="343"/>
      <c r="GMA2" s="343"/>
      <c r="GMB2" s="343"/>
      <c r="GMC2" s="342"/>
      <c r="GMD2" s="343"/>
      <c r="GME2" s="343"/>
      <c r="GMF2" s="343"/>
      <c r="GMG2" s="343"/>
      <c r="GMH2" s="343"/>
      <c r="GMI2" s="343"/>
      <c r="GMJ2" s="343"/>
      <c r="GMK2" s="343"/>
      <c r="GML2" s="343"/>
      <c r="GMM2" s="343"/>
      <c r="GMN2" s="343"/>
      <c r="GMO2" s="343"/>
      <c r="GMP2" s="343"/>
      <c r="GMQ2" s="343"/>
      <c r="GMR2" s="343"/>
      <c r="GMS2" s="342"/>
      <c r="GMT2" s="343"/>
      <c r="GMU2" s="343"/>
      <c r="GMV2" s="343"/>
      <c r="GMW2" s="343"/>
      <c r="GMX2" s="343"/>
      <c r="GMY2" s="343"/>
      <c r="GMZ2" s="343"/>
      <c r="GNA2" s="343"/>
      <c r="GNB2" s="343"/>
      <c r="GNC2" s="343"/>
      <c r="GND2" s="343"/>
      <c r="GNE2" s="343"/>
      <c r="GNF2" s="343"/>
      <c r="GNG2" s="343"/>
      <c r="GNH2" s="343"/>
      <c r="GNI2" s="342"/>
      <c r="GNJ2" s="343"/>
      <c r="GNK2" s="343"/>
      <c r="GNL2" s="343"/>
      <c r="GNM2" s="343"/>
      <c r="GNN2" s="343"/>
      <c r="GNO2" s="343"/>
      <c r="GNP2" s="343"/>
      <c r="GNQ2" s="343"/>
      <c r="GNR2" s="343"/>
      <c r="GNS2" s="343"/>
      <c r="GNT2" s="343"/>
      <c r="GNU2" s="343"/>
      <c r="GNV2" s="343"/>
      <c r="GNW2" s="343"/>
      <c r="GNX2" s="343"/>
      <c r="GNY2" s="342"/>
      <c r="GNZ2" s="343"/>
      <c r="GOA2" s="343"/>
      <c r="GOB2" s="343"/>
      <c r="GOC2" s="343"/>
      <c r="GOD2" s="343"/>
      <c r="GOE2" s="343"/>
      <c r="GOF2" s="343"/>
      <c r="GOG2" s="343"/>
      <c r="GOH2" s="343"/>
      <c r="GOI2" s="343"/>
      <c r="GOJ2" s="343"/>
      <c r="GOK2" s="343"/>
      <c r="GOL2" s="343"/>
      <c r="GOM2" s="343"/>
      <c r="GON2" s="343"/>
      <c r="GOO2" s="342"/>
      <c r="GOP2" s="343"/>
      <c r="GOQ2" s="343"/>
      <c r="GOR2" s="343"/>
      <c r="GOS2" s="343"/>
      <c r="GOT2" s="343"/>
      <c r="GOU2" s="343"/>
      <c r="GOV2" s="343"/>
      <c r="GOW2" s="343"/>
      <c r="GOX2" s="343"/>
      <c r="GOY2" s="343"/>
      <c r="GOZ2" s="343"/>
      <c r="GPA2" s="343"/>
      <c r="GPB2" s="343"/>
      <c r="GPC2" s="343"/>
      <c r="GPD2" s="343"/>
      <c r="GPE2" s="342"/>
      <c r="GPF2" s="343"/>
      <c r="GPG2" s="343"/>
      <c r="GPH2" s="343"/>
      <c r="GPI2" s="343"/>
      <c r="GPJ2" s="343"/>
      <c r="GPK2" s="343"/>
      <c r="GPL2" s="343"/>
      <c r="GPM2" s="343"/>
      <c r="GPN2" s="343"/>
      <c r="GPO2" s="343"/>
      <c r="GPP2" s="343"/>
      <c r="GPQ2" s="343"/>
      <c r="GPR2" s="343"/>
      <c r="GPS2" s="343"/>
      <c r="GPT2" s="343"/>
      <c r="GPU2" s="342"/>
      <c r="GPV2" s="343"/>
      <c r="GPW2" s="343"/>
      <c r="GPX2" s="343"/>
      <c r="GPY2" s="343"/>
      <c r="GPZ2" s="343"/>
      <c r="GQA2" s="343"/>
      <c r="GQB2" s="343"/>
      <c r="GQC2" s="343"/>
      <c r="GQD2" s="343"/>
      <c r="GQE2" s="343"/>
      <c r="GQF2" s="343"/>
      <c r="GQG2" s="343"/>
      <c r="GQH2" s="343"/>
      <c r="GQI2" s="343"/>
      <c r="GQJ2" s="343"/>
      <c r="GQK2" s="342"/>
      <c r="GQL2" s="343"/>
      <c r="GQM2" s="343"/>
      <c r="GQN2" s="343"/>
      <c r="GQO2" s="343"/>
      <c r="GQP2" s="343"/>
      <c r="GQQ2" s="343"/>
      <c r="GQR2" s="343"/>
      <c r="GQS2" s="343"/>
      <c r="GQT2" s="343"/>
      <c r="GQU2" s="343"/>
      <c r="GQV2" s="343"/>
      <c r="GQW2" s="343"/>
      <c r="GQX2" s="343"/>
      <c r="GQY2" s="343"/>
      <c r="GQZ2" s="343"/>
      <c r="GRA2" s="342"/>
      <c r="GRB2" s="343"/>
      <c r="GRC2" s="343"/>
      <c r="GRD2" s="343"/>
      <c r="GRE2" s="343"/>
      <c r="GRF2" s="343"/>
      <c r="GRG2" s="343"/>
      <c r="GRH2" s="343"/>
      <c r="GRI2" s="343"/>
      <c r="GRJ2" s="343"/>
      <c r="GRK2" s="343"/>
      <c r="GRL2" s="343"/>
      <c r="GRM2" s="343"/>
      <c r="GRN2" s="343"/>
      <c r="GRO2" s="343"/>
      <c r="GRP2" s="343"/>
      <c r="GRQ2" s="342"/>
      <c r="GRR2" s="343"/>
      <c r="GRS2" s="343"/>
      <c r="GRT2" s="343"/>
      <c r="GRU2" s="343"/>
      <c r="GRV2" s="343"/>
      <c r="GRW2" s="343"/>
      <c r="GRX2" s="343"/>
      <c r="GRY2" s="343"/>
      <c r="GRZ2" s="343"/>
      <c r="GSA2" s="343"/>
      <c r="GSB2" s="343"/>
      <c r="GSC2" s="343"/>
      <c r="GSD2" s="343"/>
      <c r="GSE2" s="343"/>
      <c r="GSF2" s="343"/>
      <c r="GSG2" s="342"/>
      <c r="GSH2" s="343"/>
      <c r="GSI2" s="343"/>
      <c r="GSJ2" s="343"/>
      <c r="GSK2" s="343"/>
      <c r="GSL2" s="343"/>
      <c r="GSM2" s="343"/>
      <c r="GSN2" s="343"/>
      <c r="GSO2" s="343"/>
      <c r="GSP2" s="343"/>
      <c r="GSQ2" s="343"/>
      <c r="GSR2" s="343"/>
      <c r="GSS2" s="343"/>
      <c r="GST2" s="343"/>
      <c r="GSU2" s="343"/>
      <c r="GSV2" s="343"/>
      <c r="GSW2" s="342"/>
      <c r="GSX2" s="343"/>
      <c r="GSY2" s="343"/>
      <c r="GSZ2" s="343"/>
      <c r="GTA2" s="343"/>
      <c r="GTB2" s="343"/>
      <c r="GTC2" s="343"/>
      <c r="GTD2" s="343"/>
      <c r="GTE2" s="343"/>
      <c r="GTF2" s="343"/>
      <c r="GTG2" s="343"/>
      <c r="GTH2" s="343"/>
      <c r="GTI2" s="343"/>
      <c r="GTJ2" s="343"/>
      <c r="GTK2" s="343"/>
      <c r="GTL2" s="343"/>
      <c r="GTM2" s="342"/>
      <c r="GTN2" s="343"/>
      <c r="GTO2" s="343"/>
      <c r="GTP2" s="343"/>
      <c r="GTQ2" s="343"/>
      <c r="GTR2" s="343"/>
      <c r="GTS2" s="343"/>
      <c r="GTT2" s="343"/>
      <c r="GTU2" s="343"/>
      <c r="GTV2" s="343"/>
      <c r="GTW2" s="343"/>
      <c r="GTX2" s="343"/>
      <c r="GTY2" s="343"/>
      <c r="GTZ2" s="343"/>
      <c r="GUA2" s="343"/>
      <c r="GUB2" s="343"/>
      <c r="GUC2" s="342"/>
      <c r="GUD2" s="343"/>
      <c r="GUE2" s="343"/>
      <c r="GUF2" s="343"/>
      <c r="GUG2" s="343"/>
      <c r="GUH2" s="343"/>
      <c r="GUI2" s="343"/>
      <c r="GUJ2" s="343"/>
      <c r="GUK2" s="343"/>
      <c r="GUL2" s="343"/>
      <c r="GUM2" s="343"/>
      <c r="GUN2" s="343"/>
      <c r="GUO2" s="343"/>
      <c r="GUP2" s="343"/>
      <c r="GUQ2" s="343"/>
      <c r="GUR2" s="343"/>
      <c r="GUS2" s="342"/>
      <c r="GUT2" s="343"/>
      <c r="GUU2" s="343"/>
      <c r="GUV2" s="343"/>
      <c r="GUW2" s="343"/>
      <c r="GUX2" s="343"/>
      <c r="GUY2" s="343"/>
      <c r="GUZ2" s="343"/>
      <c r="GVA2" s="343"/>
      <c r="GVB2" s="343"/>
      <c r="GVC2" s="343"/>
      <c r="GVD2" s="343"/>
      <c r="GVE2" s="343"/>
      <c r="GVF2" s="343"/>
      <c r="GVG2" s="343"/>
      <c r="GVH2" s="343"/>
      <c r="GVI2" s="342"/>
      <c r="GVJ2" s="343"/>
      <c r="GVK2" s="343"/>
      <c r="GVL2" s="343"/>
      <c r="GVM2" s="343"/>
      <c r="GVN2" s="343"/>
      <c r="GVO2" s="343"/>
      <c r="GVP2" s="343"/>
      <c r="GVQ2" s="343"/>
      <c r="GVR2" s="343"/>
      <c r="GVS2" s="343"/>
      <c r="GVT2" s="343"/>
      <c r="GVU2" s="343"/>
      <c r="GVV2" s="343"/>
      <c r="GVW2" s="343"/>
      <c r="GVX2" s="343"/>
      <c r="GVY2" s="342"/>
      <c r="GVZ2" s="343"/>
      <c r="GWA2" s="343"/>
      <c r="GWB2" s="343"/>
      <c r="GWC2" s="343"/>
      <c r="GWD2" s="343"/>
      <c r="GWE2" s="343"/>
      <c r="GWF2" s="343"/>
      <c r="GWG2" s="343"/>
      <c r="GWH2" s="343"/>
      <c r="GWI2" s="343"/>
      <c r="GWJ2" s="343"/>
      <c r="GWK2" s="343"/>
      <c r="GWL2" s="343"/>
      <c r="GWM2" s="343"/>
      <c r="GWN2" s="343"/>
      <c r="GWO2" s="342"/>
      <c r="GWP2" s="343"/>
      <c r="GWQ2" s="343"/>
      <c r="GWR2" s="343"/>
      <c r="GWS2" s="343"/>
      <c r="GWT2" s="343"/>
      <c r="GWU2" s="343"/>
      <c r="GWV2" s="343"/>
      <c r="GWW2" s="343"/>
      <c r="GWX2" s="343"/>
      <c r="GWY2" s="343"/>
      <c r="GWZ2" s="343"/>
      <c r="GXA2" s="343"/>
      <c r="GXB2" s="343"/>
      <c r="GXC2" s="343"/>
      <c r="GXD2" s="343"/>
      <c r="GXE2" s="342"/>
      <c r="GXF2" s="343"/>
      <c r="GXG2" s="343"/>
      <c r="GXH2" s="343"/>
      <c r="GXI2" s="343"/>
      <c r="GXJ2" s="343"/>
      <c r="GXK2" s="343"/>
      <c r="GXL2" s="343"/>
      <c r="GXM2" s="343"/>
      <c r="GXN2" s="343"/>
      <c r="GXO2" s="343"/>
      <c r="GXP2" s="343"/>
      <c r="GXQ2" s="343"/>
      <c r="GXR2" s="343"/>
      <c r="GXS2" s="343"/>
      <c r="GXT2" s="343"/>
      <c r="GXU2" s="342"/>
      <c r="GXV2" s="343"/>
      <c r="GXW2" s="343"/>
      <c r="GXX2" s="343"/>
      <c r="GXY2" s="343"/>
      <c r="GXZ2" s="343"/>
      <c r="GYA2" s="343"/>
      <c r="GYB2" s="343"/>
      <c r="GYC2" s="343"/>
      <c r="GYD2" s="343"/>
      <c r="GYE2" s="343"/>
      <c r="GYF2" s="343"/>
      <c r="GYG2" s="343"/>
      <c r="GYH2" s="343"/>
      <c r="GYI2" s="343"/>
      <c r="GYJ2" s="343"/>
      <c r="GYK2" s="342"/>
      <c r="GYL2" s="343"/>
      <c r="GYM2" s="343"/>
      <c r="GYN2" s="343"/>
      <c r="GYO2" s="343"/>
      <c r="GYP2" s="343"/>
      <c r="GYQ2" s="343"/>
      <c r="GYR2" s="343"/>
      <c r="GYS2" s="343"/>
      <c r="GYT2" s="343"/>
      <c r="GYU2" s="343"/>
      <c r="GYV2" s="343"/>
      <c r="GYW2" s="343"/>
      <c r="GYX2" s="343"/>
      <c r="GYY2" s="343"/>
      <c r="GYZ2" s="343"/>
      <c r="GZA2" s="342"/>
      <c r="GZB2" s="343"/>
      <c r="GZC2" s="343"/>
      <c r="GZD2" s="343"/>
      <c r="GZE2" s="343"/>
      <c r="GZF2" s="343"/>
      <c r="GZG2" s="343"/>
      <c r="GZH2" s="343"/>
      <c r="GZI2" s="343"/>
      <c r="GZJ2" s="343"/>
      <c r="GZK2" s="343"/>
      <c r="GZL2" s="343"/>
      <c r="GZM2" s="343"/>
      <c r="GZN2" s="343"/>
      <c r="GZO2" s="343"/>
      <c r="GZP2" s="343"/>
      <c r="GZQ2" s="342"/>
      <c r="GZR2" s="343"/>
      <c r="GZS2" s="343"/>
      <c r="GZT2" s="343"/>
      <c r="GZU2" s="343"/>
      <c r="GZV2" s="343"/>
      <c r="GZW2" s="343"/>
      <c r="GZX2" s="343"/>
      <c r="GZY2" s="343"/>
      <c r="GZZ2" s="343"/>
      <c r="HAA2" s="343"/>
      <c r="HAB2" s="343"/>
      <c r="HAC2" s="343"/>
      <c r="HAD2" s="343"/>
      <c r="HAE2" s="343"/>
      <c r="HAF2" s="343"/>
      <c r="HAG2" s="342"/>
      <c r="HAH2" s="343"/>
      <c r="HAI2" s="343"/>
      <c r="HAJ2" s="343"/>
      <c r="HAK2" s="343"/>
      <c r="HAL2" s="343"/>
      <c r="HAM2" s="343"/>
      <c r="HAN2" s="343"/>
      <c r="HAO2" s="343"/>
      <c r="HAP2" s="343"/>
      <c r="HAQ2" s="343"/>
      <c r="HAR2" s="343"/>
      <c r="HAS2" s="343"/>
      <c r="HAT2" s="343"/>
      <c r="HAU2" s="343"/>
      <c r="HAV2" s="343"/>
      <c r="HAW2" s="342"/>
      <c r="HAX2" s="343"/>
      <c r="HAY2" s="343"/>
      <c r="HAZ2" s="343"/>
      <c r="HBA2" s="343"/>
      <c r="HBB2" s="343"/>
      <c r="HBC2" s="343"/>
      <c r="HBD2" s="343"/>
      <c r="HBE2" s="343"/>
      <c r="HBF2" s="343"/>
      <c r="HBG2" s="343"/>
      <c r="HBH2" s="343"/>
      <c r="HBI2" s="343"/>
      <c r="HBJ2" s="343"/>
      <c r="HBK2" s="343"/>
      <c r="HBL2" s="343"/>
      <c r="HBM2" s="342"/>
      <c r="HBN2" s="343"/>
      <c r="HBO2" s="343"/>
      <c r="HBP2" s="343"/>
      <c r="HBQ2" s="343"/>
      <c r="HBR2" s="343"/>
      <c r="HBS2" s="343"/>
      <c r="HBT2" s="343"/>
      <c r="HBU2" s="343"/>
      <c r="HBV2" s="343"/>
      <c r="HBW2" s="343"/>
      <c r="HBX2" s="343"/>
      <c r="HBY2" s="343"/>
      <c r="HBZ2" s="343"/>
      <c r="HCA2" s="343"/>
      <c r="HCB2" s="343"/>
      <c r="HCC2" s="342"/>
      <c r="HCD2" s="343"/>
      <c r="HCE2" s="343"/>
      <c r="HCF2" s="343"/>
      <c r="HCG2" s="343"/>
      <c r="HCH2" s="343"/>
      <c r="HCI2" s="343"/>
      <c r="HCJ2" s="343"/>
      <c r="HCK2" s="343"/>
      <c r="HCL2" s="343"/>
      <c r="HCM2" s="343"/>
      <c r="HCN2" s="343"/>
      <c r="HCO2" s="343"/>
      <c r="HCP2" s="343"/>
      <c r="HCQ2" s="343"/>
      <c r="HCR2" s="343"/>
      <c r="HCS2" s="342"/>
      <c r="HCT2" s="343"/>
      <c r="HCU2" s="343"/>
      <c r="HCV2" s="343"/>
      <c r="HCW2" s="343"/>
      <c r="HCX2" s="343"/>
      <c r="HCY2" s="343"/>
      <c r="HCZ2" s="343"/>
      <c r="HDA2" s="343"/>
      <c r="HDB2" s="343"/>
      <c r="HDC2" s="343"/>
      <c r="HDD2" s="343"/>
      <c r="HDE2" s="343"/>
      <c r="HDF2" s="343"/>
      <c r="HDG2" s="343"/>
      <c r="HDH2" s="343"/>
      <c r="HDI2" s="342"/>
      <c r="HDJ2" s="343"/>
      <c r="HDK2" s="343"/>
      <c r="HDL2" s="343"/>
      <c r="HDM2" s="343"/>
      <c r="HDN2" s="343"/>
      <c r="HDO2" s="343"/>
      <c r="HDP2" s="343"/>
      <c r="HDQ2" s="343"/>
      <c r="HDR2" s="343"/>
      <c r="HDS2" s="343"/>
      <c r="HDT2" s="343"/>
      <c r="HDU2" s="343"/>
      <c r="HDV2" s="343"/>
      <c r="HDW2" s="343"/>
      <c r="HDX2" s="343"/>
      <c r="HDY2" s="342"/>
      <c r="HDZ2" s="343"/>
      <c r="HEA2" s="343"/>
      <c r="HEB2" s="343"/>
      <c r="HEC2" s="343"/>
      <c r="HED2" s="343"/>
      <c r="HEE2" s="343"/>
      <c r="HEF2" s="343"/>
      <c r="HEG2" s="343"/>
      <c r="HEH2" s="343"/>
      <c r="HEI2" s="343"/>
      <c r="HEJ2" s="343"/>
      <c r="HEK2" s="343"/>
      <c r="HEL2" s="343"/>
      <c r="HEM2" s="343"/>
      <c r="HEN2" s="343"/>
      <c r="HEO2" s="342"/>
      <c r="HEP2" s="343"/>
      <c r="HEQ2" s="343"/>
      <c r="HER2" s="343"/>
      <c r="HES2" s="343"/>
      <c r="HET2" s="343"/>
      <c r="HEU2" s="343"/>
      <c r="HEV2" s="343"/>
      <c r="HEW2" s="343"/>
      <c r="HEX2" s="343"/>
      <c r="HEY2" s="343"/>
      <c r="HEZ2" s="343"/>
      <c r="HFA2" s="343"/>
      <c r="HFB2" s="343"/>
      <c r="HFC2" s="343"/>
      <c r="HFD2" s="343"/>
      <c r="HFE2" s="342"/>
      <c r="HFF2" s="343"/>
      <c r="HFG2" s="343"/>
      <c r="HFH2" s="343"/>
      <c r="HFI2" s="343"/>
      <c r="HFJ2" s="343"/>
      <c r="HFK2" s="343"/>
      <c r="HFL2" s="343"/>
      <c r="HFM2" s="343"/>
      <c r="HFN2" s="343"/>
      <c r="HFO2" s="343"/>
      <c r="HFP2" s="343"/>
      <c r="HFQ2" s="343"/>
      <c r="HFR2" s="343"/>
      <c r="HFS2" s="343"/>
      <c r="HFT2" s="343"/>
      <c r="HFU2" s="342"/>
      <c r="HFV2" s="343"/>
      <c r="HFW2" s="343"/>
      <c r="HFX2" s="343"/>
      <c r="HFY2" s="343"/>
      <c r="HFZ2" s="343"/>
      <c r="HGA2" s="343"/>
      <c r="HGB2" s="343"/>
      <c r="HGC2" s="343"/>
      <c r="HGD2" s="343"/>
      <c r="HGE2" s="343"/>
      <c r="HGF2" s="343"/>
      <c r="HGG2" s="343"/>
      <c r="HGH2" s="343"/>
      <c r="HGI2" s="343"/>
      <c r="HGJ2" s="343"/>
      <c r="HGK2" s="342"/>
      <c r="HGL2" s="343"/>
      <c r="HGM2" s="343"/>
      <c r="HGN2" s="343"/>
      <c r="HGO2" s="343"/>
      <c r="HGP2" s="343"/>
      <c r="HGQ2" s="343"/>
      <c r="HGR2" s="343"/>
      <c r="HGS2" s="343"/>
      <c r="HGT2" s="343"/>
      <c r="HGU2" s="343"/>
      <c r="HGV2" s="343"/>
      <c r="HGW2" s="343"/>
      <c r="HGX2" s="343"/>
      <c r="HGY2" s="343"/>
      <c r="HGZ2" s="343"/>
      <c r="HHA2" s="342"/>
      <c r="HHB2" s="343"/>
      <c r="HHC2" s="343"/>
      <c r="HHD2" s="343"/>
      <c r="HHE2" s="343"/>
      <c r="HHF2" s="343"/>
      <c r="HHG2" s="343"/>
      <c r="HHH2" s="343"/>
      <c r="HHI2" s="343"/>
      <c r="HHJ2" s="343"/>
      <c r="HHK2" s="343"/>
      <c r="HHL2" s="343"/>
      <c r="HHM2" s="343"/>
      <c r="HHN2" s="343"/>
      <c r="HHO2" s="343"/>
      <c r="HHP2" s="343"/>
      <c r="HHQ2" s="342"/>
      <c r="HHR2" s="343"/>
      <c r="HHS2" s="343"/>
      <c r="HHT2" s="343"/>
      <c r="HHU2" s="343"/>
      <c r="HHV2" s="343"/>
      <c r="HHW2" s="343"/>
      <c r="HHX2" s="343"/>
      <c r="HHY2" s="343"/>
      <c r="HHZ2" s="343"/>
      <c r="HIA2" s="343"/>
      <c r="HIB2" s="343"/>
      <c r="HIC2" s="343"/>
      <c r="HID2" s="343"/>
      <c r="HIE2" s="343"/>
      <c r="HIF2" s="343"/>
      <c r="HIG2" s="342"/>
      <c r="HIH2" s="343"/>
      <c r="HII2" s="343"/>
      <c r="HIJ2" s="343"/>
      <c r="HIK2" s="343"/>
      <c r="HIL2" s="343"/>
      <c r="HIM2" s="343"/>
      <c r="HIN2" s="343"/>
      <c r="HIO2" s="343"/>
      <c r="HIP2" s="343"/>
      <c r="HIQ2" s="343"/>
      <c r="HIR2" s="343"/>
      <c r="HIS2" s="343"/>
      <c r="HIT2" s="343"/>
      <c r="HIU2" s="343"/>
      <c r="HIV2" s="343"/>
      <c r="HIW2" s="342"/>
      <c r="HIX2" s="343"/>
      <c r="HIY2" s="343"/>
      <c r="HIZ2" s="343"/>
      <c r="HJA2" s="343"/>
      <c r="HJB2" s="343"/>
      <c r="HJC2" s="343"/>
      <c r="HJD2" s="343"/>
      <c r="HJE2" s="343"/>
      <c r="HJF2" s="343"/>
      <c r="HJG2" s="343"/>
      <c r="HJH2" s="343"/>
      <c r="HJI2" s="343"/>
      <c r="HJJ2" s="343"/>
      <c r="HJK2" s="343"/>
      <c r="HJL2" s="343"/>
      <c r="HJM2" s="342"/>
      <c r="HJN2" s="343"/>
      <c r="HJO2" s="343"/>
      <c r="HJP2" s="343"/>
      <c r="HJQ2" s="343"/>
      <c r="HJR2" s="343"/>
      <c r="HJS2" s="343"/>
      <c r="HJT2" s="343"/>
      <c r="HJU2" s="343"/>
      <c r="HJV2" s="343"/>
      <c r="HJW2" s="343"/>
      <c r="HJX2" s="343"/>
      <c r="HJY2" s="343"/>
      <c r="HJZ2" s="343"/>
      <c r="HKA2" s="343"/>
      <c r="HKB2" s="343"/>
      <c r="HKC2" s="342"/>
      <c r="HKD2" s="343"/>
      <c r="HKE2" s="343"/>
      <c r="HKF2" s="343"/>
      <c r="HKG2" s="343"/>
      <c r="HKH2" s="343"/>
      <c r="HKI2" s="343"/>
      <c r="HKJ2" s="343"/>
      <c r="HKK2" s="343"/>
      <c r="HKL2" s="343"/>
      <c r="HKM2" s="343"/>
      <c r="HKN2" s="343"/>
      <c r="HKO2" s="343"/>
      <c r="HKP2" s="343"/>
      <c r="HKQ2" s="343"/>
      <c r="HKR2" s="343"/>
      <c r="HKS2" s="342"/>
      <c r="HKT2" s="343"/>
      <c r="HKU2" s="343"/>
      <c r="HKV2" s="343"/>
      <c r="HKW2" s="343"/>
      <c r="HKX2" s="343"/>
      <c r="HKY2" s="343"/>
      <c r="HKZ2" s="343"/>
      <c r="HLA2" s="343"/>
      <c r="HLB2" s="343"/>
      <c r="HLC2" s="343"/>
      <c r="HLD2" s="343"/>
      <c r="HLE2" s="343"/>
      <c r="HLF2" s="343"/>
      <c r="HLG2" s="343"/>
      <c r="HLH2" s="343"/>
      <c r="HLI2" s="342"/>
      <c r="HLJ2" s="343"/>
      <c r="HLK2" s="343"/>
      <c r="HLL2" s="343"/>
      <c r="HLM2" s="343"/>
      <c r="HLN2" s="343"/>
      <c r="HLO2" s="343"/>
      <c r="HLP2" s="343"/>
      <c r="HLQ2" s="343"/>
      <c r="HLR2" s="343"/>
      <c r="HLS2" s="343"/>
      <c r="HLT2" s="343"/>
      <c r="HLU2" s="343"/>
      <c r="HLV2" s="343"/>
      <c r="HLW2" s="343"/>
      <c r="HLX2" s="343"/>
      <c r="HLY2" s="342"/>
      <c r="HLZ2" s="343"/>
      <c r="HMA2" s="343"/>
      <c r="HMB2" s="343"/>
      <c r="HMC2" s="343"/>
      <c r="HMD2" s="343"/>
      <c r="HME2" s="343"/>
      <c r="HMF2" s="343"/>
      <c r="HMG2" s="343"/>
      <c r="HMH2" s="343"/>
      <c r="HMI2" s="343"/>
      <c r="HMJ2" s="343"/>
      <c r="HMK2" s="343"/>
      <c r="HML2" s="343"/>
      <c r="HMM2" s="343"/>
      <c r="HMN2" s="343"/>
      <c r="HMO2" s="342"/>
      <c r="HMP2" s="343"/>
      <c r="HMQ2" s="343"/>
      <c r="HMR2" s="343"/>
      <c r="HMS2" s="343"/>
      <c r="HMT2" s="343"/>
      <c r="HMU2" s="343"/>
      <c r="HMV2" s="343"/>
      <c r="HMW2" s="343"/>
      <c r="HMX2" s="343"/>
      <c r="HMY2" s="343"/>
      <c r="HMZ2" s="343"/>
      <c r="HNA2" s="343"/>
      <c r="HNB2" s="343"/>
      <c r="HNC2" s="343"/>
      <c r="HND2" s="343"/>
      <c r="HNE2" s="342"/>
      <c r="HNF2" s="343"/>
      <c r="HNG2" s="343"/>
      <c r="HNH2" s="343"/>
      <c r="HNI2" s="343"/>
      <c r="HNJ2" s="343"/>
      <c r="HNK2" s="343"/>
      <c r="HNL2" s="343"/>
      <c r="HNM2" s="343"/>
      <c r="HNN2" s="343"/>
      <c r="HNO2" s="343"/>
      <c r="HNP2" s="343"/>
      <c r="HNQ2" s="343"/>
      <c r="HNR2" s="343"/>
      <c r="HNS2" s="343"/>
      <c r="HNT2" s="343"/>
      <c r="HNU2" s="342"/>
      <c r="HNV2" s="343"/>
      <c r="HNW2" s="343"/>
      <c r="HNX2" s="343"/>
      <c r="HNY2" s="343"/>
      <c r="HNZ2" s="343"/>
      <c r="HOA2" s="343"/>
      <c r="HOB2" s="343"/>
      <c r="HOC2" s="343"/>
      <c r="HOD2" s="343"/>
      <c r="HOE2" s="343"/>
      <c r="HOF2" s="343"/>
      <c r="HOG2" s="343"/>
      <c r="HOH2" s="343"/>
      <c r="HOI2" s="343"/>
      <c r="HOJ2" s="343"/>
      <c r="HOK2" s="342"/>
      <c r="HOL2" s="343"/>
      <c r="HOM2" s="343"/>
      <c r="HON2" s="343"/>
      <c r="HOO2" s="343"/>
      <c r="HOP2" s="343"/>
      <c r="HOQ2" s="343"/>
      <c r="HOR2" s="343"/>
      <c r="HOS2" s="343"/>
      <c r="HOT2" s="343"/>
      <c r="HOU2" s="343"/>
      <c r="HOV2" s="343"/>
      <c r="HOW2" s="343"/>
      <c r="HOX2" s="343"/>
      <c r="HOY2" s="343"/>
      <c r="HOZ2" s="343"/>
      <c r="HPA2" s="342"/>
      <c r="HPB2" s="343"/>
      <c r="HPC2" s="343"/>
      <c r="HPD2" s="343"/>
      <c r="HPE2" s="343"/>
      <c r="HPF2" s="343"/>
      <c r="HPG2" s="343"/>
      <c r="HPH2" s="343"/>
      <c r="HPI2" s="343"/>
      <c r="HPJ2" s="343"/>
      <c r="HPK2" s="343"/>
      <c r="HPL2" s="343"/>
      <c r="HPM2" s="343"/>
      <c r="HPN2" s="343"/>
      <c r="HPO2" s="343"/>
      <c r="HPP2" s="343"/>
      <c r="HPQ2" s="342"/>
      <c r="HPR2" s="343"/>
      <c r="HPS2" s="343"/>
      <c r="HPT2" s="343"/>
      <c r="HPU2" s="343"/>
      <c r="HPV2" s="343"/>
      <c r="HPW2" s="343"/>
      <c r="HPX2" s="343"/>
      <c r="HPY2" s="343"/>
      <c r="HPZ2" s="343"/>
      <c r="HQA2" s="343"/>
      <c r="HQB2" s="343"/>
      <c r="HQC2" s="343"/>
      <c r="HQD2" s="343"/>
      <c r="HQE2" s="343"/>
      <c r="HQF2" s="343"/>
      <c r="HQG2" s="342"/>
      <c r="HQH2" s="343"/>
      <c r="HQI2" s="343"/>
      <c r="HQJ2" s="343"/>
      <c r="HQK2" s="343"/>
      <c r="HQL2" s="343"/>
      <c r="HQM2" s="343"/>
      <c r="HQN2" s="343"/>
      <c r="HQO2" s="343"/>
      <c r="HQP2" s="343"/>
      <c r="HQQ2" s="343"/>
      <c r="HQR2" s="343"/>
      <c r="HQS2" s="343"/>
      <c r="HQT2" s="343"/>
      <c r="HQU2" s="343"/>
      <c r="HQV2" s="343"/>
      <c r="HQW2" s="342"/>
      <c r="HQX2" s="343"/>
      <c r="HQY2" s="343"/>
      <c r="HQZ2" s="343"/>
      <c r="HRA2" s="343"/>
      <c r="HRB2" s="343"/>
      <c r="HRC2" s="343"/>
      <c r="HRD2" s="343"/>
      <c r="HRE2" s="343"/>
      <c r="HRF2" s="343"/>
      <c r="HRG2" s="343"/>
      <c r="HRH2" s="343"/>
      <c r="HRI2" s="343"/>
      <c r="HRJ2" s="343"/>
      <c r="HRK2" s="343"/>
      <c r="HRL2" s="343"/>
      <c r="HRM2" s="342"/>
      <c r="HRN2" s="343"/>
      <c r="HRO2" s="343"/>
      <c r="HRP2" s="343"/>
      <c r="HRQ2" s="343"/>
      <c r="HRR2" s="343"/>
      <c r="HRS2" s="343"/>
      <c r="HRT2" s="343"/>
      <c r="HRU2" s="343"/>
      <c r="HRV2" s="343"/>
      <c r="HRW2" s="343"/>
      <c r="HRX2" s="343"/>
      <c r="HRY2" s="343"/>
      <c r="HRZ2" s="343"/>
      <c r="HSA2" s="343"/>
      <c r="HSB2" s="343"/>
      <c r="HSC2" s="342"/>
      <c r="HSD2" s="343"/>
      <c r="HSE2" s="343"/>
      <c r="HSF2" s="343"/>
      <c r="HSG2" s="343"/>
      <c r="HSH2" s="343"/>
      <c r="HSI2" s="343"/>
      <c r="HSJ2" s="343"/>
      <c r="HSK2" s="343"/>
      <c r="HSL2" s="343"/>
      <c r="HSM2" s="343"/>
      <c r="HSN2" s="343"/>
      <c r="HSO2" s="343"/>
      <c r="HSP2" s="343"/>
      <c r="HSQ2" s="343"/>
      <c r="HSR2" s="343"/>
      <c r="HSS2" s="342"/>
      <c r="HST2" s="343"/>
      <c r="HSU2" s="343"/>
      <c r="HSV2" s="343"/>
      <c r="HSW2" s="343"/>
      <c r="HSX2" s="343"/>
      <c r="HSY2" s="343"/>
      <c r="HSZ2" s="343"/>
      <c r="HTA2" s="343"/>
      <c r="HTB2" s="343"/>
      <c r="HTC2" s="343"/>
      <c r="HTD2" s="343"/>
      <c r="HTE2" s="343"/>
      <c r="HTF2" s="343"/>
      <c r="HTG2" s="343"/>
      <c r="HTH2" s="343"/>
      <c r="HTI2" s="342"/>
      <c r="HTJ2" s="343"/>
      <c r="HTK2" s="343"/>
      <c r="HTL2" s="343"/>
      <c r="HTM2" s="343"/>
      <c r="HTN2" s="343"/>
      <c r="HTO2" s="343"/>
      <c r="HTP2" s="343"/>
      <c r="HTQ2" s="343"/>
      <c r="HTR2" s="343"/>
      <c r="HTS2" s="343"/>
      <c r="HTT2" s="343"/>
      <c r="HTU2" s="343"/>
      <c r="HTV2" s="343"/>
      <c r="HTW2" s="343"/>
      <c r="HTX2" s="343"/>
      <c r="HTY2" s="342"/>
      <c r="HTZ2" s="343"/>
      <c r="HUA2" s="343"/>
      <c r="HUB2" s="343"/>
      <c r="HUC2" s="343"/>
      <c r="HUD2" s="343"/>
      <c r="HUE2" s="343"/>
      <c r="HUF2" s="343"/>
      <c r="HUG2" s="343"/>
      <c r="HUH2" s="343"/>
      <c r="HUI2" s="343"/>
      <c r="HUJ2" s="343"/>
      <c r="HUK2" s="343"/>
      <c r="HUL2" s="343"/>
      <c r="HUM2" s="343"/>
      <c r="HUN2" s="343"/>
      <c r="HUO2" s="342"/>
      <c r="HUP2" s="343"/>
      <c r="HUQ2" s="343"/>
      <c r="HUR2" s="343"/>
      <c r="HUS2" s="343"/>
      <c r="HUT2" s="343"/>
      <c r="HUU2" s="343"/>
      <c r="HUV2" s="343"/>
      <c r="HUW2" s="343"/>
      <c r="HUX2" s="343"/>
      <c r="HUY2" s="343"/>
      <c r="HUZ2" s="343"/>
      <c r="HVA2" s="343"/>
      <c r="HVB2" s="343"/>
      <c r="HVC2" s="343"/>
      <c r="HVD2" s="343"/>
      <c r="HVE2" s="342"/>
      <c r="HVF2" s="343"/>
      <c r="HVG2" s="343"/>
      <c r="HVH2" s="343"/>
      <c r="HVI2" s="343"/>
      <c r="HVJ2" s="343"/>
      <c r="HVK2" s="343"/>
      <c r="HVL2" s="343"/>
      <c r="HVM2" s="343"/>
      <c r="HVN2" s="343"/>
      <c r="HVO2" s="343"/>
      <c r="HVP2" s="343"/>
      <c r="HVQ2" s="343"/>
      <c r="HVR2" s="343"/>
      <c r="HVS2" s="343"/>
      <c r="HVT2" s="343"/>
      <c r="HVU2" s="342"/>
      <c r="HVV2" s="343"/>
      <c r="HVW2" s="343"/>
      <c r="HVX2" s="343"/>
      <c r="HVY2" s="343"/>
      <c r="HVZ2" s="343"/>
      <c r="HWA2" s="343"/>
      <c r="HWB2" s="343"/>
      <c r="HWC2" s="343"/>
      <c r="HWD2" s="343"/>
      <c r="HWE2" s="343"/>
      <c r="HWF2" s="343"/>
      <c r="HWG2" s="343"/>
      <c r="HWH2" s="343"/>
      <c r="HWI2" s="343"/>
      <c r="HWJ2" s="343"/>
      <c r="HWK2" s="342"/>
      <c r="HWL2" s="343"/>
      <c r="HWM2" s="343"/>
      <c r="HWN2" s="343"/>
      <c r="HWO2" s="343"/>
      <c r="HWP2" s="343"/>
      <c r="HWQ2" s="343"/>
      <c r="HWR2" s="343"/>
      <c r="HWS2" s="343"/>
      <c r="HWT2" s="343"/>
      <c r="HWU2" s="343"/>
      <c r="HWV2" s="343"/>
      <c r="HWW2" s="343"/>
      <c r="HWX2" s="343"/>
      <c r="HWY2" s="343"/>
      <c r="HWZ2" s="343"/>
      <c r="HXA2" s="342"/>
      <c r="HXB2" s="343"/>
      <c r="HXC2" s="343"/>
      <c r="HXD2" s="343"/>
      <c r="HXE2" s="343"/>
      <c r="HXF2" s="343"/>
      <c r="HXG2" s="343"/>
      <c r="HXH2" s="343"/>
      <c r="HXI2" s="343"/>
      <c r="HXJ2" s="343"/>
      <c r="HXK2" s="343"/>
      <c r="HXL2" s="343"/>
      <c r="HXM2" s="343"/>
      <c r="HXN2" s="343"/>
      <c r="HXO2" s="343"/>
      <c r="HXP2" s="343"/>
      <c r="HXQ2" s="342"/>
      <c r="HXR2" s="343"/>
      <c r="HXS2" s="343"/>
      <c r="HXT2" s="343"/>
      <c r="HXU2" s="343"/>
      <c r="HXV2" s="343"/>
      <c r="HXW2" s="343"/>
      <c r="HXX2" s="343"/>
      <c r="HXY2" s="343"/>
      <c r="HXZ2" s="343"/>
      <c r="HYA2" s="343"/>
      <c r="HYB2" s="343"/>
      <c r="HYC2" s="343"/>
      <c r="HYD2" s="343"/>
      <c r="HYE2" s="343"/>
      <c r="HYF2" s="343"/>
      <c r="HYG2" s="342"/>
      <c r="HYH2" s="343"/>
      <c r="HYI2" s="343"/>
      <c r="HYJ2" s="343"/>
      <c r="HYK2" s="343"/>
      <c r="HYL2" s="343"/>
      <c r="HYM2" s="343"/>
      <c r="HYN2" s="343"/>
      <c r="HYO2" s="343"/>
      <c r="HYP2" s="343"/>
      <c r="HYQ2" s="343"/>
      <c r="HYR2" s="343"/>
      <c r="HYS2" s="343"/>
      <c r="HYT2" s="343"/>
      <c r="HYU2" s="343"/>
      <c r="HYV2" s="343"/>
      <c r="HYW2" s="342"/>
      <c r="HYX2" s="343"/>
      <c r="HYY2" s="343"/>
      <c r="HYZ2" s="343"/>
      <c r="HZA2" s="343"/>
      <c r="HZB2" s="343"/>
      <c r="HZC2" s="343"/>
      <c r="HZD2" s="343"/>
      <c r="HZE2" s="343"/>
      <c r="HZF2" s="343"/>
      <c r="HZG2" s="343"/>
      <c r="HZH2" s="343"/>
      <c r="HZI2" s="343"/>
      <c r="HZJ2" s="343"/>
      <c r="HZK2" s="343"/>
      <c r="HZL2" s="343"/>
      <c r="HZM2" s="342"/>
      <c r="HZN2" s="343"/>
      <c r="HZO2" s="343"/>
      <c r="HZP2" s="343"/>
      <c r="HZQ2" s="343"/>
      <c r="HZR2" s="343"/>
      <c r="HZS2" s="343"/>
      <c r="HZT2" s="343"/>
      <c r="HZU2" s="343"/>
      <c r="HZV2" s="343"/>
      <c r="HZW2" s="343"/>
      <c r="HZX2" s="343"/>
      <c r="HZY2" s="343"/>
      <c r="HZZ2" s="343"/>
      <c r="IAA2" s="343"/>
      <c r="IAB2" s="343"/>
      <c r="IAC2" s="342"/>
      <c r="IAD2" s="343"/>
      <c r="IAE2" s="343"/>
      <c r="IAF2" s="343"/>
      <c r="IAG2" s="343"/>
      <c r="IAH2" s="343"/>
      <c r="IAI2" s="343"/>
      <c r="IAJ2" s="343"/>
      <c r="IAK2" s="343"/>
      <c r="IAL2" s="343"/>
      <c r="IAM2" s="343"/>
      <c r="IAN2" s="343"/>
      <c r="IAO2" s="343"/>
      <c r="IAP2" s="343"/>
      <c r="IAQ2" s="343"/>
      <c r="IAR2" s="343"/>
      <c r="IAS2" s="342"/>
      <c r="IAT2" s="343"/>
      <c r="IAU2" s="343"/>
      <c r="IAV2" s="343"/>
      <c r="IAW2" s="343"/>
      <c r="IAX2" s="343"/>
      <c r="IAY2" s="343"/>
      <c r="IAZ2" s="343"/>
      <c r="IBA2" s="343"/>
      <c r="IBB2" s="343"/>
      <c r="IBC2" s="343"/>
      <c r="IBD2" s="343"/>
      <c r="IBE2" s="343"/>
      <c r="IBF2" s="343"/>
      <c r="IBG2" s="343"/>
      <c r="IBH2" s="343"/>
      <c r="IBI2" s="342"/>
      <c r="IBJ2" s="343"/>
      <c r="IBK2" s="343"/>
      <c r="IBL2" s="343"/>
      <c r="IBM2" s="343"/>
      <c r="IBN2" s="343"/>
      <c r="IBO2" s="343"/>
      <c r="IBP2" s="343"/>
      <c r="IBQ2" s="343"/>
      <c r="IBR2" s="343"/>
      <c r="IBS2" s="343"/>
      <c r="IBT2" s="343"/>
      <c r="IBU2" s="343"/>
      <c r="IBV2" s="343"/>
      <c r="IBW2" s="343"/>
      <c r="IBX2" s="343"/>
      <c r="IBY2" s="342"/>
      <c r="IBZ2" s="343"/>
      <c r="ICA2" s="343"/>
      <c r="ICB2" s="343"/>
      <c r="ICC2" s="343"/>
      <c r="ICD2" s="343"/>
      <c r="ICE2" s="343"/>
      <c r="ICF2" s="343"/>
      <c r="ICG2" s="343"/>
      <c r="ICH2" s="343"/>
      <c r="ICI2" s="343"/>
      <c r="ICJ2" s="343"/>
      <c r="ICK2" s="343"/>
      <c r="ICL2" s="343"/>
      <c r="ICM2" s="343"/>
      <c r="ICN2" s="343"/>
      <c r="ICO2" s="342"/>
      <c r="ICP2" s="343"/>
      <c r="ICQ2" s="343"/>
      <c r="ICR2" s="343"/>
      <c r="ICS2" s="343"/>
      <c r="ICT2" s="343"/>
      <c r="ICU2" s="343"/>
      <c r="ICV2" s="343"/>
      <c r="ICW2" s="343"/>
      <c r="ICX2" s="343"/>
      <c r="ICY2" s="343"/>
      <c r="ICZ2" s="343"/>
      <c r="IDA2" s="343"/>
      <c r="IDB2" s="343"/>
      <c r="IDC2" s="343"/>
      <c r="IDD2" s="343"/>
      <c r="IDE2" s="342"/>
      <c r="IDF2" s="343"/>
      <c r="IDG2" s="343"/>
      <c r="IDH2" s="343"/>
      <c r="IDI2" s="343"/>
      <c r="IDJ2" s="343"/>
      <c r="IDK2" s="343"/>
      <c r="IDL2" s="343"/>
      <c r="IDM2" s="343"/>
      <c r="IDN2" s="343"/>
      <c r="IDO2" s="343"/>
      <c r="IDP2" s="343"/>
      <c r="IDQ2" s="343"/>
      <c r="IDR2" s="343"/>
      <c r="IDS2" s="343"/>
      <c r="IDT2" s="343"/>
      <c r="IDU2" s="342"/>
      <c r="IDV2" s="343"/>
      <c r="IDW2" s="343"/>
      <c r="IDX2" s="343"/>
      <c r="IDY2" s="343"/>
      <c r="IDZ2" s="343"/>
      <c r="IEA2" s="343"/>
      <c r="IEB2" s="343"/>
      <c r="IEC2" s="343"/>
      <c r="IED2" s="343"/>
      <c r="IEE2" s="343"/>
      <c r="IEF2" s="343"/>
      <c r="IEG2" s="343"/>
      <c r="IEH2" s="343"/>
      <c r="IEI2" s="343"/>
      <c r="IEJ2" s="343"/>
      <c r="IEK2" s="342"/>
      <c r="IEL2" s="343"/>
      <c r="IEM2" s="343"/>
      <c r="IEN2" s="343"/>
      <c r="IEO2" s="343"/>
      <c r="IEP2" s="343"/>
      <c r="IEQ2" s="343"/>
      <c r="IER2" s="343"/>
      <c r="IES2" s="343"/>
      <c r="IET2" s="343"/>
      <c r="IEU2" s="343"/>
      <c r="IEV2" s="343"/>
      <c r="IEW2" s="343"/>
      <c r="IEX2" s="343"/>
      <c r="IEY2" s="343"/>
      <c r="IEZ2" s="343"/>
      <c r="IFA2" s="342"/>
      <c r="IFB2" s="343"/>
      <c r="IFC2" s="343"/>
      <c r="IFD2" s="343"/>
      <c r="IFE2" s="343"/>
      <c r="IFF2" s="343"/>
      <c r="IFG2" s="343"/>
      <c r="IFH2" s="343"/>
      <c r="IFI2" s="343"/>
      <c r="IFJ2" s="343"/>
      <c r="IFK2" s="343"/>
      <c r="IFL2" s="343"/>
      <c r="IFM2" s="343"/>
      <c r="IFN2" s="343"/>
      <c r="IFO2" s="343"/>
      <c r="IFP2" s="343"/>
      <c r="IFQ2" s="342"/>
      <c r="IFR2" s="343"/>
      <c r="IFS2" s="343"/>
      <c r="IFT2" s="343"/>
      <c r="IFU2" s="343"/>
      <c r="IFV2" s="343"/>
      <c r="IFW2" s="343"/>
      <c r="IFX2" s="343"/>
      <c r="IFY2" s="343"/>
      <c r="IFZ2" s="343"/>
      <c r="IGA2" s="343"/>
      <c r="IGB2" s="343"/>
      <c r="IGC2" s="343"/>
      <c r="IGD2" s="343"/>
      <c r="IGE2" s="343"/>
      <c r="IGF2" s="343"/>
      <c r="IGG2" s="342"/>
      <c r="IGH2" s="343"/>
      <c r="IGI2" s="343"/>
      <c r="IGJ2" s="343"/>
      <c r="IGK2" s="343"/>
      <c r="IGL2" s="343"/>
      <c r="IGM2" s="343"/>
      <c r="IGN2" s="343"/>
      <c r="IGO2" s="343"/>
      <c r="IGP2" s="343"/>
      <c r="IGQ2" s="343"/>
      <c r="IGR2" s="343"/>
      <c r="IGS2" s="343"/>
      <c r="IGT2" s="343"/>
      <c r="IGU2" s="343"/>
      <c r="IGV2" s="343"/>
      <c r="IGW2" s="342"/>
      <c r="IGX2" s="343"/>
      <c r="IGY2" s="343"/>
      <c r="IGZ2" s="343"/>
      <c r="IHA2" s="343"/>
      <c r="IHB2" s="343"/>
      <c r="IHC2" s="343"/>
      <c r="IHD2" s="343"/>
      <c r="IHE2" s="343"/>
      <c r="IHF2" s="343"/>
      <c r="IHG2" s="343"/>
      <c r="IHH2" s="343"/>
      <c r="IHI2" s="343"/>
      <c r="IHJ2" s="343"/>
      <c r="IHK2" s="343"/>
      <c r="IHL2" s="343"/>
      <c r="IHM2" s="342"/>
      <c r="IHN2" s="343"/>
      <c r="IHO2" s="343"/>
      <c r="IHP2" s="343"/>
      <c r="IHQ2" s="343"/>
      <c r="IHR2" s="343"/>
      <c r="IHS2" s="343"/>
      <c r="IHT2" s="343"/>
      <c r="IHU2" s="343"/>
      <c r="IHV2" s="343"/>
      <c r="IHW2" s="343"/>
      <c r="IHX2" s="343"/>
      <c r="IHY2" s="343"/>
      <c r="IHZ2" s="343"/>
      <c r="IIA2" s="343"/>
      <c r="IIB2" s="343"/>
      <c r="IIC2" s="342"/>
      <c r="IID2" s="343"/>
      <c r="IIE2" s="343"/>
      <c r="IIF2" s="343"/>
      <c r="IIG2" s="343"/>
      <c r="IIH2" s="343"/>
      <c r="III2" s="343"/>
      <c r="IIJ2" s="343"/>
      <c r="IIK2" s="343"/>
      <c r="IIL2" s="343"/>
      <c r="IIM2" s="343"/>
      <c r="IIN2" s="343"/>
      <c r="IIO2" s="343"/>
      <c r="IIP2" s="343"/>
      <c r="IIQ2" s="343"/>
      <c r="IIR2" s="343"/>
      <c r="IIS2" s="342"/>
      <c r="IIT2" s="343"/>
      <c r="IIU2" s="343"/>
      <c r="IIV2" s="343"/>
      <c r="IIW2" s="343"/>
      <c r="IIX2" s="343"/>
      <c r="IIY2" s="343"/>
      <c r="IIZ2" s="343"/>
      <c r="IJA2" s="343"/>
      <c r="IJB2" s="343"/>
      <c r="IJC2" s="343"/>
      <c r="IJD2" s="343"/>
      <c r="IJE2" s="343"/>
      <c r="IJF2" s="343"/>
      <c r="IJG2" s="343"/>
      <c r="IJH2" s="343"/>
      <c r="IJI2" s="342"/>
      <c r="IJJ2" s="343"/>
      <c r="IJK2" s="343"/>
      <c r="IJL2" s="343"/>
      <c r="IJM2" s="343"/>
      <c r="IJN2" s="343"/>
      <c r="IJO2" s="343"/>
      <c r="IJP2" s="343"/>
      <c r="IJQ2" s="343"/>
      <c r="IJR2" s="343"/>
      <c r="IJS2" s="343"/>
      <c r="IJT2" s="343"/>
      <c r="IJU2" s="343"/>
      <c r="IJV2" s="343"/>
      <c r="IJW2" s="343"/>
      <c r="IJX2" s="343"/>
      <c r="IJY2" s="342"/>
      <c r="IJZ2" s="343"/>
      <c r="IKA2" s="343"/>
      <c r="IKB2" s="343"/>
      <c r="IKC2" s="343"/>
      <c r="IKD2" s="343"/>
      <c r="IKE2" s="343"/>
      <c r="IKF2" s="343"/>
      <c r="IKG2" s="343"/>
      <c r="IKH2" s="343"/>
      <c r="IKI2" s="343"/>
      <c r="IKJ2" s="343"/>
      <c r="IKK2" s="343"/>
      <c r="IKL2" s="343"/>
      <c r="IKM2" s="343"/>
      <c r="IKN2" s="343"/>
      <c r="IKO2" s="342"/>
      <c r="IKP2" s="343"/>
      <c r="IKQ2" s="343"/>
      <c r="IKR2" s="343"/>
      <c r="IKS2" s="343"/>
      <c r="IKT2" s="343"/>
      <c r="IKU2" s="343"/>
      <c r="IKV2" s="343"/>
      <c r="IKW2" s="343"/>
      <c r="IKX2" s="343"/>
      <c r="IKY2" s="343"/>
      <c r="IKZ2" s="343"/>
      <c r="ILA2" s="343"/>
      <c r="ILB2" s="343"/>
      <c r="ILC2" s="343"/>
      <c r="ILD2" s="343"/>
      <c r="ILE2" s="342"/>
      <c r="ILF2" s="343"/>
      <c r="ILG2" s="343"/>
      <c r="ILH2" s="343"/>
      <c r="ILI2" s="343"/>
      <c r="ILJ2" s="343"/>
      <c r="ILK2" s="343"/>
      <c r="ILL2" s="343"/>
      <c r="ILM2" s="343"/>
      <c r="ILN2" s="343"/>
      <c r="ILO2" s="343"/>
      <c r="ILP2" s="343"/>
      <c r="ILQ2" s="343"/>
      <c r="ILR2" s="343"/>
      <c r="ILS2" s="343"/>
      <c r="ILT2" s="343"/>
      <c r="ILU2" s="342"/>
      <c r="ILV2" s="343"/>
      <c r="ILW2" s="343"/>
      <c r="ILX2" s="343"/>
      <c r="ILY2" s="343"/>
      <c r="ILZ2" s="343"/>
      <c r="IMA2" s="343"/>
      <c r="IMB2" s="343"/>
      <c r="IMC2" s="343"/>
      <c r="IMD2" s="343"/>
      <c r="IME2" s="343"/>
      <c r="IMF2" s="343"/>
      <c r="IMG2" s="343"/>
      <c r="IMH2" s="343"/>
      <c r="IMI2" s="343"/>
      <c r="IMJ2" s="343"/>
      <c r="IMK2" s="342"/>
      <c r="IML2" s="343"/>
      <c r="IMM2" s="343"/>
      <c r="IMN2" s="343"/>
      <c r="IMO2" s="343"/>
      <c r="IMP2" s="343"/>
      <c r="IMQ2" s="343"/>
      <c r="IMR2" s="343"/>
      <c r="IMS2" s="343"/>
      <c r="IMT2" s="343"/>
      <c r="IMU2" s="343"/>
      <c r="IMV2" s="343"/>
      <c r="IMW2" s="343"/>
      <c r="IMX2" s="343"/>
      <c r="IMY2" s="343"/>
      <c r="IMZ2" s="343"/>
      <c r="INA2" s="342"/>
      <c r="INB2" s="343"/>
      <c r="INC2" s="343"/>
      <c r="IND2" s="343"/>
      <c r="INE2" s="343"/>
      <c r="INF2" s="343"/>
      <c r="ING2" s="343"/>
      <c r="INH2" s="343"/>
      <c r="INI2" s="343"/>
      <c r="INJ2" s="343"/>
      <c r="INK2" s="343"/>
      <c r="INL2" s="343"/>
      <c r="INM2" s="343"/>
      <c r="INN2" s="343"/>
      <c r="INO2" s="343"/>
      <c r="INP2" s="343"/>
      <c r="INQ2" s="342"/>
      <c r="INR2" s="343"/>
      <c r="INS2" s="343"/>
      <c r="INT2" s="343"/>
      <c r="INU2" s="343"/>
      <c r="INV2" s="343"/>
      <c r="INW2" s="343"/>
      <c r="INX2" s="343"/>
      <c r="INY2" s="343"/>
      <c r="INZ2" s="343"/>
      <c r="IOA2" s="343"/>
      <c r="IOB2" s="343"/>
      <c r="IOC2" s="343"/>
      <c r="IOD2" s="343"/>
      <c r="IOE2" s="343"/>
      <c r="IOF2" s="343"/>
      <c r="IOG2" s="342"/>
      <c r="IOH2" s="343"/>
      <c r="IOI2" s="343"/>
      <c r="IOJ2" s="343"/>
      <c r="IOK2" s="343"/>
      <c r="IOL2" s="343"/>
      <c r="IOM2" s="343"/>
      <c r="ION2" s="343"/>
      <c r="IOO2" s="343"/>
      <c r="IOP2" s="343"/>
      <c r="IOQ2" s="343"/>
      <c r="IOR2" s="343"/>
      <c r="IOS2" s="343"/>
      <c r="IOT2" s="343"/>
      <c r="IOU2" s="343"/>
      <c r="IOV2" s="343"/>
      <c r="IOW2" s="342"/>
      <c r="IOX2" s="343"/>
      <c r="IOY2" s="343"/>
      <c r="IOZ2" s="343"/>
      <c r="IPA2" s="343"/>
      <c r="IPB2" s="343"/>
      <c r="IPC2" s="343"/>
      <c r="IPD2" s="343"/>
      <c r="IPE2" s="343"/>
      <c r="IPF2" s="343"/>
      <c r="IPG2" s="343"/>
      <c r="IPH2" s="343"/>
      <c r="IPI2" s="343"/>
      <c r="IPJ2" s="343"/>
      <c r="IPK2" s="343"/>
      <c r="IPL2" s="343"/>
      <c r="IPM2" s="342"/>
      <c r="IPN2" s="343"/>
      <c r="IPO2" s="343"/>
      <c r="IPP2" s="343"/>
      <c r="IPQ2" s="343"/>
      <c r="IPR2" s="343"/>
      <c r="IPS2" s="343"/>
      <c r="IPT2" s="343"/>
      <c r="IPU2" s="343"/>
      <c r="IPV2" s="343"/>
      <c r="IPW2" s="343"/>
      <c r="IPX2" s="343"/>
      <c r="IPY2" s="343"/>
      <c r="IPZ2" s="343"/>
      <c r="IQA2" s="343"/>
      <c r="IQB2" s="343"/>
      <c r="IQC2" s="342"/>
      <c r="IQD2" s="343"/>
      <c r="IQE2" s="343"/>
      <c r="IQF2" s="343"/>
      <c r="IQG2" s="343"/>
      <c r="IQH2" s="343"/>
      <c r="IQI2" s="343"/>
      <c r="IQJ2" s="343"/>
      <c r="IQK2" s="343"/>
      <c r="IQL2" s="343"/>
      <c r="IQM2" s="343"/>
      <c r="IQN2" s="343"/>
      <c r="IQO2" s="343"/>
      <c r="IQP2" s="343"/>
      <c r="IQQ2" s="343"/>
      <c r="IQR2" s="343"/>
      <c r="IQS2" s="342"/>
      <c r="IQT2" s="343"/>
      <c r="IQU2" s="343"/>
      <c r="IQV2" s="343"/>
      <c r="IQW2" s="343"/>
      <c r="IQX2" s="343"/>
      <c r="IQY2" s="343"/>
      <c r="IQZ2" s="343"/>
      <c r="IRA2" s="343"/>
      <c r="IRB2" s="343"/>
      <c r="IRC2" s="343"/>
      <c r="IRD2" s="343"/>
      <c r="IRE2" s="343"/>
      <c r="IRF2" s="343"/>
      <c r="IRG2" s="343"/>
      <c r="IRH2" s="343"/>
      <c r="IRI2" s="342"/>
      <c r="IRJ2" s="343"/>
      <c r="IRK2" s="343"/>
      <c r="IRL2" s="343"/>
      <c r="IRM2" s="343"/>
      <c r="IRN2" s="343"/>
      <c r="IRO2" s="343"/>
      <c r="IRP2" s="343"/>
      <c r="IRQ2" s="343"/>
      <c r="IRR2" s="343"/>
      <c r="IRS2" s="343"/>
      <c r="IRT2" s="343"/>
      <c r="IRU2" s="343"/>
      <c r="IRV2" s="343"/>
      <c r="IRW2" s="343"/>
      <c r="IRX2" s="343"/>
      <c r="IRY2" s="342"/>
      <c r="IRZ2" s="343"/>
      <c r="ISA2" s="343"/>
      <c r="ISB2" s="343"/>
      <c r="ISC2" s="343"/>
      <c r="ISD2" s="343"/>
      <c r="ISE2" s="343"/>
      <c r="ISF2" s="343"/>
      <c r="ISG2" s="343"/>
      <c r="ISH2" s="343"/>
      <c r="ISI2" s="343"/>
      <c r="ISJ2" s="343"/>
      <c r="ISK2" s="343"/>
      <c r="ISL2" s="343"/>
      <c r="ISM2" s="343"/>
      <c r="ISN2" s="343"/>
      <c r="ISO2" s="342"/>
      <c r="ISP2" s="343"/>
      <c r="ISQ2" s="343"/>
      <c r="ISR2" s="343"/>
      <c r="ISS2" s="343"/>
      <c r="IST2" s="343"/>
      <c r="ISU2" s="343"/>
      <c r="ISV2" s="343"/>
      <c r="ISW2" s="343"/>
      <c r="ISX2" s="343"/>
      <c r="ISY2" s="343"/>
      <c r="ISZ2" s="343"/>
      <c r="ITA2" s="343"/>
      <c r="ITB2" s="343"/>
      <c r="ITC2" s="343"/>
      <c r="ITD2" s="343"/>
      <c r="ITE2" s="342"/>
      <c r="ITF2" s="343"/>
      <c r="ITG2" s="343"/>
      <c r="ITH2" s="343"/>
      <c r="ITI2" s="343"/>
      <c r="ITJ2" s="343"/>
      <c r="ITK2" s="343"/>
      <c r="ITL2" s="343"/>
      <c r="ITM2" s="343"/>
      <c r="ITN2" s="343"/>
      <c r="ITO2" s="343"/>
      <c r="ITP2" s="343"/>
      <c r="ITQ2" s="343"/>
      <c r="ITR2" s="343"/>
      <c r="ITS2" s="343"/>
      <c r="ITT2" s="343"/>
      <c r="ITU2" s="342"/>
      <c r="ITV2" s="343"/>
      <c r="ITW2" s="343"/>
      <c r="ITX2" s="343"/>
      <c r="ITY2" s="343"/>
      <c r="ITZ2" s="343"/>
      <c r="IUA2" s="343"/>
      <c r="IUB2" s="343"/>
      <c r="IUC2" s="343"/>
      <c r="IUD2" s="343"/>
      <c r="IUE2" s="343"/>
      <c r="IUF2" s="343"/>
      <c r="IUG2" s="343"/>
      <c r="IUH2" s="343"/>
      <c r="IUI2" s="343"/>
      <c r="IUJ2" s="343"/>
      <c r="IUK2" s="342"/>
      <c r="IUL2" s="343"/>
      <c r="IUM2" s="343"/>
      <c r="IUN2" s="343"/>
      <c r="IUO2" s="343"/>
      <c r="IUP2" s="343"/>
      <c r="IUQ2" s="343"/>
      <c r="IUR2" s="343"/>
      <c r="IUS2" s="343"/>
      <c r="IUT2" s="343"/>
      <c r="IUU2" s="343"/>
      <c r="IUV2" s="343"/>
      <c r="IUW2" s="343"/>
      <c r="IUX2" s="343"/>
      <c r="IUY2" s="343"/>
      <c r="IUZ2" s="343"/>
      <c r="IVA2" s="342"/>
      <c r="IVB2" s="343"/>
      <c r="IVC2" s="343"/>
      <c r="IVD2" s="343"/>
      <c r="IVE2" s="343"/>
      <c r="IVF2" s="343"/>
      <c r="IVG2" s="343"/>
      <c r="IVH2" s="343"/>
      <c r="IVI2" s="343"/>
      <c r="IVJ2" s="343"/>
      <c r="IVK2" s="343"/>
      <c r="IVL2" s="343"/>
      <c r="IVM2" s="343"/>
      <c r="IVN2" s="343"/>
      <c r="IVO2" s="343"/>
      <c r="IVP2" s="343"/>
      <c r="IVQ2" s="342"/>
      <c r="IVR2" s="343"/>
      <c r="IVS2" s="343"/>
      <c r="IVT2" s="343"/>
      <c r="IVU2" s="343"/>
      <c r="IVV2" s="343"/>
      <c r="IVW2" s="343"/>
      <c r="IVX2" s="343"/>
      <c r="IVY2" s="343"/>
      <c r="IVZ2" s="343"/>
      <c r="IWA2" s="343"/>
      <c r="IWB2" s="343"/>
      <c r="IWC2" s="343"/>
      <c r="IWD2" s="343"/>
      <c r="IWE2" s="343"/>
      <c r="IWF2" s="343"/>
      <c r="IWG2" s="342"/>
      <c r="IWH2" s="343"/>
      <c r="IWI2" s="343"/>
      <c r="IWJ2" s="343"/>
      <c r="IWK2" s="343"/>
      <c r="IWL2" s="343"/>
      <c r="IWM2" s="343"/>
      <c r="IWN2" s="343"/>
      <c r="IWO2" s="343"/>
      <c r="IWP2" s="343"/>
      <c r="IWQ2" s="343"/>
      <c r="IWR2" s="343"/>
      <c r="IWS2" s="343"/>
      <c r="IWT2" s="343"/>
      <c r="IWU2" s="343"/>
      <c r="IWV2" s="343"/>
      <c r="IWW2" s="342"/>
      <c r="IWX2" s="343"/>
      <c r="IWY2" s="343"/>
      <c r="IWZ2" s="343"/>
      <c r="IXA2" s="343"/>
      <c r="IXB2" s="343"/>
      <c r="IXC2" s="343"/>
      <c r="IXD2" s="343"/>
      <c r="IXE2" s="343"/>
      <c r="IXF2" s="343"/>
      <c r="IXG2" s="343"/>
      <c r="IXH2" s="343"/>
      <c r="IXI2" s="343"/>
      <c r="IXJ2" s="343"/>
      <c r="IXK2" s="343"/>
      <c r="IXL2" s="343"/>
      <c r="IXM2" s="342"/>
      <c r="IXN2" s="343"/>
      <c r="IXO2" s="343"/>
      <c r="IXP2" s="343"/>
      <c r="IXQ2" s="343"/>
      <c r="IXR2" s="343"/>
      <c r="IXS2" s="343"/>
      <c r="IXT2" s="343"/>
      <c r="IXU2" s="343"/>
      <c r="IXV2" s="343"/>
      <c r="IXW2" s="343"/>
      <c r="IXX2" s="343"/>
      <c r="IXY2" s="343"/>
      <c r="IXZ2" s="343"/>
      <c r="IYA2" s="343"/>
      <c r="IYB2" s="343"/>
      <c r="IYC2" s="342"/>
      <c r="IYD2" s="343"/>
      <c r="IYE2" s="343"/>
      <c r="IYF2" s="343"/>
      <c r="IYG2" s="343"/>
      <c r="IYH2" s="343"/>
      <c r="IYI2" s="343"/>
      <c r="IYJ2" s="343"/>
      <c r="IYK2" s="343"/>
      <c r="IYL2" s="343"/>
      <c r="IYM2" s="343"/>
      <c r="IYN2" s="343"/>
      <c r="IYO2" s="343"/>
      <c r="IYP2" s="343"/>
      <c r="IYQ2" s="343"/>
      <c r="IYR2" s="343"/>
      <c r="IYS2" s="342"/>
      <c r="IYT2" s="343"/>
      <c r="IYU2" s="343"/>
      <c r="IYV2" s="343"/>
      <c r="IYW2" s="343"/>
      <c r="IYX2" s="343"/>
      <c r="IYY2" s="343"/>
      <c r="IYZ2" s="343"/>
      <c r="IZA2" s="343"/>
      <c r="IZB2" s="343"/>
      <c r="IZC2" s="343"/>
      <c r="IZD2" s="343"/>
      <c r="IZE2" s="343"/>
      <c r="IZF2" s="343"/>
      <c r="IZG2" s="343"/>
      <c r="IZH2" s="343"/>
      <c r="IZI2" s="342"/>
      <c r="IZJ2" s="343"/>
      <c r="IZK2" s="343"/>
      <c r="IZL2" s="343"/>
      <c r="IZM2" s="343"/>
      <c r="IZN2" s="343"/>
      <c r="IZO2" s="343"/>
      <c r="IZP2" s="343"/>
      <c r="IZQ2" s="343"/>
      <c r="IZR2" s="343"/>
      <c r="IZS2" s="343"/>
      <c r="IZT2" s="343"/>
      <c r="IZU2" s="343"/>
      <c r="IZV2" s="343"/>
      <c r="IZW2" s="343"/>
      <c r="IZX2" s="343"/>
      <c r="IZY2" s="342"/>
      <c r="IZZ2" s="343"/>
      <c r="JAA2" s="343"/>
      <c r="JAB2" s="343"/>
      <c r="JAC2" s="343"/>
      <c r="JAD2" s="343"/>
      <c r="JAE2" s="343"/>
      <c r="JAF2" s="343"/>
      <c r="JAG2" s="343"/>
      <c r="JAH2" s="343"/>
      <c r="JAI2" s="343"/>
      <c r="JAJ2" s="343"/>
      <c r="JAK2" s="343"/>
      <c r="JAL2" s="343"/>
      <c r="JAM2" s="343"/>
      <c r="JAN2" s="343"/>
      <c r="JAO2" s="342"/>
      <c r="JAP2" s="343"/>
      <c r="JAQ2" s="343"/>
      <c r="JAR2" s="343"/>
      <c r="JAS2" s="343"/>
      <c r="JAT2" s="343"/>
      <c r="JAU2" s="343"/>
      <c r="JAV2" s="343"/>
      <c r="JAW2" s="343"/>
      <c r="JAX2" s="343"/>
      <c r="JAY2" s="343"/>
      <c r="JAZ2" s="343"/>
      <c r="JBA2" s="343"/>
      <c r="JBB2" s="343"/>
      <c r="JBC2" s="343"/>
      <c r="JBD2" s="343"/>
      <c r="JBE2" s="342"/>
      <c r="JBF2" s="343"/>
      <c r="JBG2" s="343"/>
      <c r="JBH2" s="343"/>
      <c r="JBI2" s="343"/>
      <c r="JBJ2" s="343"/>
      <c r="JBK2" s="343"/>
      <c r="JBL2" s="343"/>
      <c r="JBM2" s="343"/>
      <c r="JBN2" s="343"/>
      <c r="JBO2" s="343"/>
      <c r="JBP2" s="343"/>
      <c r="JBQ2" s="343"/>
      <c r="JBR2" s="343"/>
      <c r="JBS2" s="343"/>
      <c r="JBT2" s="343"/>
      <c r="JBU2" s="342"/>
      <c r="JBV2" s="343"/>
      <c r="JBW2" s="343"/>
      <c r="JBX2" s="343"/>
      <c r="JBY2" s="343"/>
      <c r="JBZ2" s="343"/>
      <c r="JCA2" s="343"/>
      <c r="JCB2" s="343"/>
      <c r="JCC2" s="343"/>
      <c r="JCD2" s="343"/>
      <c r="JCE2" s="343"/>
      <c r="JCF2" s="343"/>
      <c r="JCG2" s="343"/>
      <c r="JCH2" s="343"/>
      <c r="JCI2" s="343"/>
      <c r="JCJ2" s="343"/>
      <c r="JCK2" s="342"/>
      <c r="JCL2" s="343"/>
      <c r="JCM2" s="343"/>
      <c r="JCN2" s="343"/>
      <c r="JCO2" s="343"/>
      <c r="JCP2" s="343"/>
      <c r="JCQ2" s="343"/>
      <c r="JCR2" s="343"/>
      <c r="JCS2" s="343"/>
      <c r="JCT2" s="343"/>
      <c r="JCU2" s="343"/>
      <c r="JCV2" s="343"/>
      <c r="JCW2" s="343"/>
      <c r="JCX2" s="343"/>
      <c r="JCY2" s="343"/>
      <c r="JCZ2" s="343"/>
      <c r="JDA2" s="342"/>
      <c r="JDB2" s="343"/>
      <c r="JDC2" s="343"/>
      <c r="JDD2" s="343"/>
      <c r="JDE2" s="343"/>
      <c r="JDF2" s="343"/>
      <c r="JDG2" s="343"/>
      <c r="JDH2" s="343"/>
      <c r="JDI2" s="343"/>
      <c r="JDJ2" s="343"/>
      <c r="JDK2" s="343"/>
      <c r="JDL2" s="343"/>
      <c r="JDM2" s="343"/>
      <c r="JDN2" s="343"/>
      <c r="JDO2" s="343"/>
      <c r="JDP2" s="343"/>
      <c r="JDQ2" s="342"/>
      <c r="JDR2" s="343"/>
      <c r="JDS2" s="343"/>
      <c r="JDT2" s="343"/>
      <c r="JDU2" s="343"/>
      <c r="JDV2" s="343"/>
      <c r="JDW2" s="343"/>
      <c r="JDX2" s="343"/>
      <c r="JDY2" s="343"/>
      <c r="JDZ2" s="343"/>
      <c r="JEA2" s="343"/>
      <c r="JEB2" s="343"/>
      <c r="JEC2" s="343"/>
      <c r="JED2" s="343"/>
      <c r="JEE2" s="343"/>
      <c r="JEF2" s="343"/>
      <c r="JEG2" s="342"/>
      <c r="JEH2" s="343"/>
      <c r="JEI2" s="343"/>
      <c r="JEJ2" s="343"/>
      <c r="JEK2" s="343"/>
      <c r="JEL2" s="343"/>
      <c r="JEM2" s="343"/>
      <c r="JEN2" s="343"/>
      <c r="JEO2" s="343"/>
      <c r="JEP2" s="343"/>
      <c r="JEQ2" s="343"/>
      <c r="JER2" s="343"/>
      <c r="JES2" s="343"/>
      <c r="JET2" s="343"/>
      <c r="JEU2" s="343"/>
      <c r="JEV2" s="343"/>
      <c r="JEW2" s="342"/>
      <c r="JEX2" s="343"/>
      <c r="JEY2" s="343"/>
      <c r="JEZ2" s="343"/>
      <c r="JFA2" s="343"/>
      <c r="JFB2" s="343"/>
      <c r="JFC2" s="343"/>
      <c r="JFD2" s="343"/>
      <c r="JFE2" s="343"/>
      <c r="JFF2" s="343"/>
      <c r="JFG2" s="343"/>
      <c r="JFH2" s="343"/>
      <c r="JFI2" s="343"/>
      <c r="JFJ2" s="343"/>
      <c r="JFK2" s="343"/>
      <c r="JFL2" s="343"/>
      <c r="JFM2" s="342"/>
      <c r="JFN2" s="343"/>
      <c r="JFO2" s="343"/>
      <c r="JFP2" s="343"/>
      <c r="JFQ2" s="343"/>
      <c r="JFR2" s="343"/>
      <c r="JFS2" s="343"/>
      <c r="JFT2" s="343"/>
      <c r="JFU2" s="343"/>
      <c r="JFV2" s="343"/>
      <c r="JFW2" s="343"/>
      <c r="JFX2" s="343"/>
      <c r="JFY2" s="343"/>
      <c r="JFZ2" s="343"/>
      <c r="JGA2" s="343"/>
      <c r="JGB2" s="343"/>
      <c r="JGC2" s="342"/>
      <c r="JGD2" s="343"/>
      <c r="JGE2" s="343"/>
      <c r="JGF2" s="343"/>
      <c r="JGG2" s="343"/>
      <c r="JGH2" s="343"/>
      <c r="JGI2" s="343"/>
      <c r="JGJ2" s="343"/>
      <c r="JGK2" s="343"/>
      <c r="JGL2" s="343"/>
      <c r="JGM2" s="343"/>
      <c r="JGN2" s="343"/>
      <c r="JGO2" s="343"/>
      <c r="JGP2" s="343"/>
      <c r="JGQ2" s="343"/>
      <c r="JGR2" s="343"/>
      <c r="JGS2" s="342"/>
      <c r="JGT2" s="343"/>
      <c r="JGU2" s="343"/>
      <c r="JGV2" s="343"/>
      <c r="JGW2" s="343"/>
      <c r="JGX2" s="343"/>
      <c r="JGY2" s="343"/>
      <c r="JGZ2" s="343"/>
      <c r="JHA2" s="343"/>
      <c r="JHB2" s="343"/>
      <c r="JHC2" s="343"/>
      <c r="JHD2" s="343"/>
      <c r="JHE2" s="343"/>
      <c r="JHF2" s="343"/>
      <c r="JHG2" s="343"/>
      <c r="JHH2" s="343"/>
      <c r="JHI2" s="342"/>
      <c r="JHJ2" s="343"/>
      <c r="JHK2" s="343"/>
      <c r="JHL2" s="343"/>
      <c r="JHM2" s="343"/>
      <c r="JHN2" s="343"/>
      <c r="JHO2" s="343"/>
      <c r="JHP2" s="343"/>
      <c r="JHQ2" s="343"/>
      <c r="JHR2" s="343"/>
      <c r="JHS2" s="343"/>
      <c r="JHT2" s="343"/>
      <c r="JHU2" s="343"/>
      <c r="JHV2" s="343"/>
      <c r="JHW2" s="343"/>
      <c r="JHX2" s="343"/>
      <c r="JHY2" s="342"/>
      <c r="JHZ2" s="343"/>
      <c r="JIA2" s="343"/>
      <c r="JIB2" s="343"/>
      <c r="JIC2" s="343"/>
      <c r="JID2" s="343"/>
      <c r="JIE2" s="343"/>
      <c r="JIF2" s="343"/>
      <c r="JIG2" s="343"/>
      <c r="JIH2" s="343"/>
      <c r="JII2" s="343"/>
      <c r="JIJ2" s="343"/>
      <c r="JIK2" s="343"/>
      <c r="JIL2" s="343"/>
      <c r="JIM2" s="343"/>
      <c r="JIN2" s="343"/>
      <c r="JIO2" s="342"/>
      <c r="JIP2" s="343"/>
      <c r="JIQ2" s="343"/>
      <c r="JIR2" s="343"/>
      <c r="JIS2" s="343"/>
      <c r="JIT2" s="343"/>
      <c r="JIU2" s="343"/>
      <c r="JIV2" s="343"/>
      <c r="JIW2" s="343"/>
      <c r="JIX2" s="343"/>
      <c r="JIY2" s="343"/>
      <c r="JIZ2" s="343"/>
      <c r="JJA2" s="343"/>
      <c r="JJB2" s="343"/>
      <c r="JJC2" s="343"/>
      <c r="JJD2" s="343"/>
      <c r="JJE2" s="342"/>
      <c r="JJF2" s="343"/>
      <c r="JJG2" s="343"/>
      <c r="JJH2" s="343"/>
      <c r="JJI2" s="343"/>
      <c r="JJJ2" s="343"/>
      <c r="JJK2" s="343"/>
      <c r="JJL2" s="343"/>
      <c r="JJM2" s="343"/>
      <c r="JJN2" s="343"/>
      <c r="JJO2" s="343"/>
      <c r="JJP2" s="343"/>
      <c r="JJQ2" s="343"/>
      <c r="JJR2" s="343"/>
      <c r="JJS2" s="343"/>
      <c r="JJT2" s="343"/>
      <c r="JJU2" s="342"/>
      <c r="JJV2" s="343"/>
      <c r="JJW2" s="343"/>
      <c r="JJX2" s="343"/>
      <c r="JJY2" s="343"/>
      <c r="JJZ2" s="343"/>
      <c r="JKA2" s="343"/>
      <c r="JKB2" s="343"/>
      <c r="JKC2" s="343"/>
      <c r="JKD2" s="343"/>
      <c r="JKE2" s="343"/>
      <c r="JKF2" s="343"/>
      <c r="JKG2" s="343"/>
      <c r="JKH2" s="343"/>
      <c r="JKI2" s="343"/>
      <c r="JKJ2" s="343"/>
      <c r="JKK2" s="342"/>
      <c r="JKL2" s="343"/>
      <c r="JKM2" s="343"/>
      <c r="JKN2" s="343"/>
      <c r="JKO2" s="343"/>
      <c r="JKP2" s="343"/>
      <c r="JKQ2" s="343"/>
      <c r="JKR2" s="343"/>
      <c r="JKS2" s="343"/>
      <c r="JKT2" s="343"/>
      <c r="JKU2" s="343"/>
      <c r="JKV2" s="343"/>
      <c r="JKW2" s="343"/>
      <c r="JKX2" s="343"/>
      <c r="JKY2" s="343"/>
      <c r="JKZ2" s="343"/>
      <c r="JLA2" s="342"/>
      <c r="JLB2" s="343"/>
      <c r="JLC2" s="343"/>
      <c r="JLD2" s="343"/>
      <c r="JLE2" s="343"/>
      <c r="JLF2" s="343"/>
      <c r="JLG2" s="343"/>
      <c r="JLH2" s="343"/>
      <c r="JLI2" s="343"/>
      <c r="JLJ2" s="343"/>
      <c r="JLK2" s="343"/>
      <c r="JLL2" s="343"/>
      <c r="JLM2" s="343"/>
      <c r="JLN2" s="343"/>
      <c r="JLO2" s="343"/>
      <c r="JLP2" s="343"/>
      <c r="JLQ2" s="342"/>
      <c r="JLR2" s="343"/>
      <c r="JLS2" s="343"/>
      <c r="JLT2" s="343"/>
      <c r="JLU2" s="343"/>
      <c r="JLV2" s="343"/>
      <c r="JLW2" s="343"/>
      <c r="JLX2" s="343"/>
      <c r="JLY2" s="343"/>
      <c r="JLZ2" s="343"/>
      <c r="JMA2" s="343"/>
      <c r="JMB2" s="343"/>
      <c r="JMC2" s="343"/>
      <c r="JMD2" s="343"/>
      <c r="JME2" s="343"/>
      <c r="JMF2" s="343"/>
      <c r="JMG2" s="342"/>
      <c r="JMH2" s="343"/>
      <c r="JMI2" s="343"/>
      <c r="JMJ2" s="343"/>
      <c r="JMK2" s="343"/>
      <c r="JML2" s="343"/>
      <c r="JMM2" s="343"/>
      <c r="JMN2" s="343"/>
      <c r="JMO2" s="343"/>
      <c r="JMP2" s="343"/>
      <c r="JMQ2" s="343"/>
      <c r="JMR2" s="343"/>
      <c r="JMS2" s="343"/>
      <c r="JMT2" s="343"/>
      <c r="JMU2" s="343"/>
      <c r="JMV2" s="343"/>
      <c r="JMW2" s="342"/>
      <c r="JMX2" s="343"/>
      <c r="JMY2" s="343"/>
      <c r="JMZ2" s="343"/>
      <c r="JNA2" s="343"/>
      <c r="JNB2" s="343"/>
      <c r="JNC2" s="343"/>
      <c r="JND2" s="343"/>
      <c r="JNE2" s="343"/>
      <c r="JNF2" s="343"/>
      <c r="JNG2" s="343"/>
      <c r="JNH2" s="343"/>
      <c r="JNI2" s="343"/>
      <c r="JNJ2" s="343"/>
      <c r="JNK2" s="343"/>
      <c r="JNL2" s="343"/>
      <c r="JNM2" s="342"/>
      <c r="JNN2" s="343"/>
      <c r="JNO2" s="343"/>
      <c r="JNP2" s="343"/>
      <c r="JNQ2" s="343"/>
      <c r="JNR2" s="343"/>
      <c r="JNS2" s="343"/>
      <c r="JNT2" s="343"/>
      <c r="JNU2" s="343"/>
      <c r="JNV2" s="343"/>
      <c r="JNW2" s="343"/>
      <c r="JNX2" s="343"/>
      <c r="JNY2" s="343"/>
      <c r="JNZ2" s="343"/>
      <c r="JOA2" s="343"/>
      <c r="JOB2" s="343"/>
      <c r="JOC2" s="342"/>
      <c r="JOD2" s="343"/>
      <c r="JOE2" s="343"/>
      <c r="JOF2" s="343"/>
      <c r="JOG2" s="343"/>
      <c r="JOH2" s="343"/>
      <c r="JOI2" s="343"/>
      <c r="JOJ2" s="343"/>
      <c r="JOK2" s="343"/>
      <c r="JOL2" s="343"/>
      <c r="JOM2" s="343"/>
      <c r="JON2" s="343"/>
      <c r="JOO2" s="343"/>
      <c r="JOP2" s="343"/>
      <c r="JOQ2" s="343"/>
      <c r="JOR2" s="343"/>
      <c r="JOS2" s="342"/>
      <c r="JOT2" s="343"/>
      <c r="JOU2" s="343"/>
      <c r="JOV2" s="343"/>
      <c r="JOW2" s="343"/>
      <c r="JOX2" s="343"/>
      <c r="JOY2" s="343"/>
      <c r="JOZ2" s="343"/>
      <c r="JPA2" s="343"/>
      <c r="JPB2" s="343"/>
      <c r="JPC2" s="343"/>
      <c r="JPD2" s="343"/>
      <c r="JPE2" s="343"/>
      <c r="JPF2" s="343"/>
      <c r="JPG2" s="343"/>
      <c r="JPH2" s="343"/>
      <c r="JPI2" s="342"/>
      <c r="JPJ2" s="343"/>
      <c r="JPK2" s="343"/>
      <c r="JPL2" s="343"/>
      <c r="JPM2" s="343"/>
      <c r="JPN2" s="343"/>
      <c r="JPO2" s="343"/>
      <c r="JPP2" s="343"/>
      <c r="JPQ2" s="343"/>
      <c r="JPR2" s="343"/>
      <c r="JPS2" s="343"/>
      <c r="JPT2" s="343"/>
      <c r="JPU2" s="343"/>
      <c r="JPV2" s="343"/>
      <c r="JPW2" s="343"/>
      <c r="JPX2" s="343"/>
      <c r="JPY2" s="342"/>
      <c r="JPZ2" s="343"/>
      <c r="JQA2" s="343"/>
      <c r="JQB2" s="343"/>
      <c r="JQC2" s="343"/>
      <c r="JQD2" s="343"/>
      <c r="JQE2" s="343"/>
      <c r="JQF2" s="343"/>
      <c r="JQG2" s="343"/>
      <c r="JQH2" s="343"/>
      <c r="JQI2" s="343"/>
      <c r="JQJ2" s="343"/>
      <c r="JQK2" s="343"/>
      <c r="JQL2" s="343"/>
      <c r="JQM2" s="343"/>
      <c r="JQN2" s="343"/>
      <c r="JQO2" s="342"/>
      <c r="JQP2" s="343"/>
      <c r="JQQ2" s="343"/>
      <c r="JQR2" s="343"/>
      <c r="JQS2" s="343"/>
      <c r="JQT2" s="343"/>
      <c r="JQU2" s="343"/>
      <c r="JQV2" s="343"/>
      <c r="JQW2" s="343"/>
      <c r="JQX2" s="343"/>
      <c r="JQY2" s="343"/>
      <c r="JQZ2" s="343"/>
      <c r="JRA2" s="343"/>
      <c r="JRB2" s="343"/>
      <c r="JRC2" s="343"/>
      <c r="JRD2" s="343"/>
      <c r="JRE2" s="342"/>
      <c r="JRF2" s="343"/>
      <c r="JRG2" s="343"/>
      <c r="JRH2" s="343"/>
      <c r="JRI2" s="343"/>
      <c r="JRJ2" s="343"/>
      <c r="JRK2" s="343"/>
      <c r="JRL2" s="343"/>
      <c r="JRM2" s="343"/>
      <c r="JRN2" s="343"/>
      <c r="JRO2" s="343"/>
      <c r="JRP2" s="343"/>
      <c r="JRQ2" s="343"/>
      <c r="JRR2" s="343"/>
      <c r="JRS2" s="343"/>
      <c r="JRT2" s="343"/>
      <c r="JRU2" s="342"/>
      <c r="JRV2" s="343"/>
      <c r="JRW2" s="343"/>
      <c r="JRX2" s="343"/>
      <c r="JRY2" s="343"/>
      <c r="JRZ2" s="343"/>
      <c r="JSA2" s="343"/>
      <c r="JSB2" s="343"/>
      <c r="JSC2" s="343"/>
      <c r="JSD2" s="343"/>
      <c r="JSE2" s="343"/>
      <c r="JSF2" s="343"/>
      <c r="JSG2" s="343"/>
      <c r="JSH2" s="343"/>
      <c r="JSI2" s="343"/>
      <c r="JSJ2" s="343"/>
      <c r="JSK2" s="342"/>
      <c r="JSL2" s="343"/>
      <c r="JSM2" s="343"/>
      <c r="JSN2" s="343"/>
      <c r="JSO2" s="343"/>
      <c r="JSP2" s="343"/>
      <c r="JSQ2" s="343"/>
      <c r="JSR2" s="343"/>
      <c r="JSS2" s="343"/>
      <c r="JST2" s="343"/>
      <c r="JSU2" s="343"/>
      <c r="JSV2" s="343"/>
      <c r="JSW2" s="343"/>
      <c r="JSX2" s="343"/>
      <c r="JSY2" s="343"/>
      <c r="JSZ2" s="343"/>
      <c r="JTA2" s="342"/>
      <c r="JTB2" s="343"/>
      <c r="JTC2" s="343"/>
      <c r="JTD2" s="343"/>
      <c r="JTE2" s="343"/>
      <c r="JTF2" s="343"/>
      <c r="JTG2" s="343"/>
      <c r="JTH2" s="343"/>
      <c r="JTI2" s="343"/>
      <c r="JTJ2" s="343"/>
      <c r="JTK2" s="343"/>
      <c r="JTL2" s="343"/>
      <c r="JTM2" s="343"/>
      <c r="JTN2" s="343"/>
      <c r="JTO2" s="343"/>
      <c r="JTP2" s="343"/>
      <c r="JTQ2" s="342"/>
      <c r="JTR2" s="343"/>
      <c r="JTS2" s="343"/>
      <c r="JTT2" s="343"/>
      <c r="JTU2" s="343"/>
      <c r="JTV2" s="343"/>
      <c r="JTW2" s="343"/>
      <c r="JTX2" s="343"/>
      <c r="JTY2" s="343"/>
      <c r="JTZ2" s="343"/>
      <c r="JUA2" s="343"/>
      <c r="JUB2" s="343"/>
      <c r="JUC2" s="343"/>
      <c r="JUD2" s="343"/>
      <c r="JUE2" s="343"/>
      <c r="JUF2" s="343"/>
      <c r="JUG2" s="342"/>
      <c r="JUH2" s="343"/>
      <c r="JUI2" s="343"/>
      <c r="JUJ2" s="343"/>
      <c r="JUK2" s="343"/>
      <c r="JUL2" s="343"/>
      <c r="JUM2" s="343"/>
      <c r="JUN2" s="343"/>
      <c r="JUO2" s="343"/>
      <c r="JUP2" s="343"/>
      <c r="JUQ2" s="343"/>
      <c r="JUR2" s="343"/>
      <c r="JUS2" s="343"/>
      <c r="JUT2" s="343"/>
      <c r="JUU2" s="343"/>
      <c r="JUV2" s="343"/>
      <c r="JUW2" s="342"/>
      <c r="JUX2" s="343"/>
      <c r="JUY2" s="343"/>
      <c r="JUZ2" s="343"/>
      <c r="JVA2" s="343"/>
      <c r="JVB2" s="343"/>
      <c r="JVC2" s="343"/>
      <c r="JVD2" s="343"/>
      <c r="JVE2" s="343"/>
      <c r="JVF2" s="343"/>
      <c r="JVG2" s="343"/>
      <c r="JVH2" s="343"/>
      <c r="JVI2" s="343"/>
      <c r="JVJ2" s="343"/>
      <c r="JVK2" s="343"/>
      <c r="JVL2" s="343"/>
      <c r="JVM2" s="342"/>
      <c r="JVN2" s="343"/>
      <c r="JVO2" s="343"/>
      <c r="JVP2" s="343"/>
      <c r="JVQ2" s="343"/>
      <c r="JVR2" s="343"/>
      <c r="JVS2" s="343"/>
      <c r="JVT2" s="343"/>
      <c r="JVU2" s="343"/>
      <c r="JVV2" s="343"/>
      <c r="JVW2" s="343"/>
      <c r="JVX2" s="343"/>
      <c r="JVY2" s="343"/>
      <c r="JVZ2" s="343"/>
      <c r="JWA2" s="343"/>
      <c r="JWB2" s="343"/>
      <c r="JWC2" s="342"/>
      <c r="JWD2" s="343"/>
      <c r="JWE2" s="343"/>
      <c r="JWF2" s="343"/>
      <c r="JWG2" s="343"/>
      <c r="JWH2" s="343"/>
      <c r="JWI2" s="343"/>
      <c r="JWJ2" s="343"/>
      <c r="JWK2" s="343"/>
      <c r="JWL2" s="343"/>
      <c r="JWM2" s="343"/>
      <c r="JWN2" s="343"/>
      <c r="JWO2" s="343"/>
      <c r="JWP2" s="343"/>
      <c r="JWQ2" s="343"/>
      <c r="JWR2" s="343"/>
      <c r="JWS2" s="342"/>
      <c r="JWT2" s="343"/>
      <c r="JWU2" s="343"/>
      <c r="JWV2" s="343"/>
      <c r="JWW2" s="343"/>
      <c r="JWX2" s="343"/>
      <c r="JWY2" s="343"/>
      <c r="JWZ2" s="343"/>
      <c r="JXA2" s="343"/>
      <c r="JXB2" s="343"/>
      <c r="JXC2" s="343"/>
      <c r="JXD2" s="343"/>
      <c r="JXE2" s="343"/>
      <c r="JXF2" s="343"/>
      <c r="JXG2" s="343"/>
      <c r="JXH2" s="343"/>
      <c r="JXI2" s="342"/>
      <c r="JXJ2" s="343"/>
      <c r="JXK2" s="343"/>
      <c r="JXL2" s="343"/>
      <c r="JXM2" s="343"/>
      <c r="JXN2" s="343"/>
      <c r="JXO2" s="343"/>
      <c r="JXP2" s="343"/>
      <c r="JXQ2" s="343"/>
      <c r="JXR2" s="343"/>
      <c r="JXS2" s="343"/>
      <c r="JXT2" s="343"/>
      <c r="JXU2" s="343"/>
      <c r="JXV2" s="343"/>
      <c r="JXW2" s="343"/>
      <c r="JXX2" s="343"/>
      <c r="JXY2" s="342"/>
      <c r="JXZ2" s="343"/>
      <c r="JYA2" s="343"/>
      <c r="JYB2" s="343"/>
      <c r="JYC2" s="343"/>
      <c r="JYD2" s="343"/>
      <c r="JYE2" s="343"/>
      <c r="JYF2" s="343"/>
      <c r="JYG2" s="343"/>
      <c r="JYH2" s="343"/>
      <c r="JYI2" s="343"/>
      <c r="JYJ2" s="343"/>
      <c r="JYK2" s="343"/>
      <c r="JYL2" s="343"/>
      <c r="JYM2" s="343"/>
      <c r="JYN2" s="343"/>
      <c r="JYO2" s="342"/>
      <c r="JYP2" s="343"/>
      <c r="JYQ2" s="343"/>
      <c r="JYR2" s="343"/>
      <c r="JYS2" s="343"/>
      <c r="JYT2" s="343"/>
      <c r="JYU2" s="343"/>
      <c r="JYV2" s="343"/>
      <c r="JYW2" s="343"/>
      <c r="JYX2" s="343"/>
      <c r="JYY2" s="343"/>
      <c r="JYZ2" s="343"/>
      <c r="JZA2" s="343"/>
      <c r="JZB2" s="343"/>
      <c r="JZC2" s="343"/>
      <c r="JZD2" s="343"/>
      <c r="JZE2" s="342"/>
      <c r="JZF2" s="343"/>
      <c r="JZG2" s="343"/>
      <c r="JZH2" s="343"/>
      <c r="JZI2" s="343"/>
      <c r="JZJ2" s="343"/>
      <c r="JZK2" s="343"/>
      <c r="JZL2" s="343"/>
      <c r="JZM2" s="343"/>
      <c r="JZN2" s="343"/>
      <c r="JZO2" s="343"/>
      <c r="JZP2" s="343"/>
      <c r="JZQ2" s="343"/>
      <c r="JZR2" s="343"/>
      <c r="JZS2" s="343"/>
      <c r="JZT2" s="343"/>
      <c r="JZU2" s="342"/>
      <c r="JZV2" s="343"/>
      <c r="JZW2" s="343"/>
      <c r="JZX2" s="343"/>
      <c r="JZY2" s="343"/>
      <c r="JZZ2" s="343"/>
      <c r="KAA2" s="343"/>
      <c r="KAB2" s="343"/>
      <c r="KAC2" s="343"/>
      <c r="KAD2" s="343"/>
      <c r="KAE2" s="343"/>
      <c r="KAF2" s="343"/>
      <c r="KAG2" s="343"/>
      <c r="KAH2" s="343"/>
      <c r="KAI2" s="343"/>
      <c r="KAJ2" s="343"/>
      <c r="KAK2" s="342"/>
      <c r="KAL2" s="343"/>
      <c r="KAM2" s="343"/>
      <c r="KAN2" s="343"/>
      <c r="KAO2" s="343"/>
      <c r="KAP2" s="343"/>
      <c r="KAQ2" s="343"/>
      <c r="KAR2" s="343"/>
      <c r="KAS2" s="343"/>
      <c r="KAT2" s="343"/>
      <c r="KAU2" s="343"/>
      <c r="KAV2" s="343"/>
      <c r="KAW2" s="343"/>
      <c r="KAX2" s="343"/>
      <c r="KAY2" s="343"/>
      <c r="KAZ2" s="343"/>
      <c r="KBA2" s="342"/>
      <c r="KBB2" s="343"/>
      <c r="KBC2" s="343"/>
      <c r="KBD2" s="343"/>
      <c r="KBE2" s="343"/>
      <c r="KBF2" s="343"/>
      <c r="KBG2" s="343"/>
      <c r="KBH2" s="343"/>
      <c r="KBI2" s="343"/>
      <c r="KBJ2" s="343"/>
      <c r="KBK2" s="343"/>
      <c r="KBL2" s="343"/>
      <c r="KBM2" s="343"/>
      <c r="KBN2" s="343"/>
      <c r="KBO2" s="343"/>
      <c r="KBP2" s="343"/>
      <c r="KBQ2" s="342"/>
      <c r="KBR2" s="343"/>
      <c r="KBS2" s="343"/>
      <c r="KBT2" s="343"/>
      <c r="KBU2" s="343"/>
      <c r="KBV2" s="343"/>
      <c r="KBW2" s="343"/>
      <c r="KBX2" s="343"/>
      <c r="KBY2" s="343"/>
      <c r="KBZ2" s="343"/>
      <c r="KCA2" s="343"/>
      <c r="KCB2" s="343"/>
      <c r="KCC2" s="343"/>
      <c r="KCD2" s="343"/>
      <c r="KCE2" s="343"/>
      <c r="KCF2" s="343"/>
      <c r="KCG2" s="342"/>
      <c r="KCH2" s="343"/>
      <c r="KCI2" s="343"/>
      <c r="KCJ2" s="343"/>
      <c r="KCK2" s="343"/>
      <c r="KCL2" s="343"/>
      <c r="KCM2" s="343"/>
      <c r="KCN2" s="343"/>
      <c r="KCO2" s="343"/>
      <c r="KCP2" s="343"/>
      <c r="KCQ2" s="343"/>
      <c r="KCR2" s="343"/>
      <c r="KCS2" s="343"/>
      <c r="KCT2" s="343"/>
      <c r="KCU2" s="343"/>
      <c r="KCV2" s="343"/>
      <c r="KCW2" s="342"/>
      <c r="KCX2" s="343"/>
      <c r="KCY2" s="343"/>
      <c r="KCZ2" s="343"/>
      <c r="KDA2" s="343"/>
      <c r="KDB2" s="343"/>
      <c r="KDC2" s="343"/>
      <c r="KDD2" s="343"/>
      <c r="KDE2" s="343"/>
      <c r="KDF2" s="343"/>
      <c r="KDG2" s="343"/>
      <c r="KDH2" s="343"/>
      <c r="KDI2" s="343"/>
      <c r="KDJ2" s="343"/>
      <c r="KDK2" s="343"/>
      <c r="KDL2" s="343"/>
      <c r="KDM2" s="342"/>
      <c r="KDN2" s="343"/>
      <c r="KDO2" s="343"/>
      <c r="KDP2" s="343"/>
      <c r="KDQ2" s="343"/>
      <c r="KDR2" s="343"/>
      <c r="KDS2" s="343"/>
      <c r="KDT2" s="343"/>
      <c r="KDU2" s="343"/>
      <c r="KDV2" s="343"/>
      <c r="KDW2" s="343"/>
      <c r="KDX2" s="343"/>
      <c r="KDY2" s="343"/>
      <c r="KDZ2" s="343"/>
      <c r="KEA2" s="343"/>
      <c r="KEB2" s="343"/>
      <c r="KEC2" s="342"/>
      <c r="KED2" s="343"/>
      <c r="KEE2" s="343"/>
      <c r="KEF2" s="343"/>
      <c r="KEG2" s="343"/>
      <c r="KEH2" s="343"/>
      <c r="KEI2" s="343"/>
      <c r="KEJ2" s="343"/>
      <c r="KEK2" s="343"/>
      <c r="KEL2" s="343"/>
      <c r="KEM2" s="343"/>
      <c r="KEN2" s="343"/>
      <c r="KEO2" s="343"/>
      <c r="KEP2" s="343"/>
      <c r="KEQ2" s="343"/>
      <c r="KER2" s="343"/>
      <c r="KES2" s="342"/>
      <c r="KET2" s="343"/>
      <c r="KEU2" s="343"/>
      <c r="KEV2" s="343"/>
      <c r="KEW2" s="343"/>
      <c r="KEX2" s="343"/>
      <c r="KEY2" s="343"/>
      <c r="KEZ2" s="343"/>
      <c r="KFA2" s="343"/>
      <c r="KFB2" s="343"/>
      <c r="KFC2" s="343"/>
      <c r="KFD2" s="343"/>
      <c r="KFE2" s="343"/>
      <c r="KFF2" s="343"/>
      <c r="KFG2" s="343"/>
      <c r="KFH2" s="343"/>
      <c r="KFI2" s="342"/>
      <c r="KFJ2" s="343"/>
      <c r="KFK2" s="343"/>
      <c r="KFL2" s="343"/>
      <c r="KFM2" s="343"/>
      <c r="KFN2" s="343"/>
      <c r="KFO2" s="343"/>
      <c r="KFP2" s="343"/>
      <c r="KFQ2" s="343"/>
      <c r="KFR2" s="343"/>
      <c r="KFS2" s="343"/>
      <c r="KFT2" s="343"/>
      <c r="KFU2" s="343"/>
      <c r="KFV2" s="343"/>
      <c r="KFW2" s="343"/>
      <c r="KFX2" s="343"/>
      <c r="KFY2" s="342"/>
      <c r="KFZ2" s="343"/>
      <c r="KGA2" s="343"/>
      <c r="KGB2" s="343"/>
      <c r="KGC2" s="343"/>
      <c r="KGD2" s="343"/>
      <c r="KGE2" s="343"/>
      <c r="KGF2" s="343"/>
      <c r="KGG2" s="343"/>
      <c r="KGH2" s="343"/>
      <c r="KGI2" s="343"/>
      <c r="KGJ2" s="343"/>
      <c r="KGK2" s="343"/>
      <c r="KGL2" s="343"/>
      <c r="KGM2" s="343"/>
      <c r="KGN2" s="343"/>
      <c r="KGO2" s="342"/>
      <c r="KGP2" s="343"/>
      <c r="KGQ2" s="343"/>
      <c r="KGR2" s="343"/>
      <c r="KGS2" s="343"/>
      <c r="KGT2" s="343"/>
      <c r="KGU2" s="343"/>
      <c r="KGV2" s="343"/>
      <c r="KGW2" s="343"/>
      <c r="KGX2" s="343"/>
      <c r="KGY2" s="343"/>
      <c r="KGZ2" s="343"/>
      <c r="KHA2" s="343"/>
      <c r="KHB2" s="343"/>
      <c r="KHC2" s="343"/>
      <c r="KHD2" s="343"/>
      <c r="KHE2" s="342"/>
      <c r="KHF2" s="343"/>
      <c r="KHG2" s="343"/>
      <c r="KHH2" s="343"/>
      <c r="KHI2" s="343"/>
      <c r="KHJ2" s="343"/>
      <c r="KHK2" s="343"/>
      <c r="KHL2" s="343"/>
      <c r="KHM2" s="343"/>
      <c r="KHN2" s="343"/>
      <c r="KHO2" s="343"/>
      <c r="KHP2" s="343"/>
      <c r="KHQ2" s="343"/>
      <c r="KHR2" s="343"/>
      <c r="KHS2" s="343"/>
      <c r="KHT2" s="343"/>
      <c r="KHU2" s="342"/>
      <c r="KHV2" s="343"/>
      <c r="KHW2" s="343"/>
      <c r="KHX2" s="343"/>
      <c r="KHY2" s="343"/>
      <c r="KHZ2" s="343"/>
      <c r="KIA2" s="343"/>
      <c r="KIB2" s="343"/>
      <c r="KIC2" s="343"/>
      <c r="KID2" s="343"/>
      <c r="KIE2" s="343"/>
      <c r="KIF2" s="343"/>
      <c r="KIG2" s="343"/>
      <c r="KIH2" s="343"/>
      <c r="KII2" s="343"/>
      <c r="KIJ2" s="343"/>
      <c r="KIK2" s="342"/>
      <c r="KIL2" s="343"/>
      <c r="KIM2" s="343"/>
      <c r="KIN2" s="343"/>
      <c r="KIO2" s="343"/>
      <c r="KIP2" s="343"/>
      <c r="KIQ2" s="343"/>
      <c r="KIR2" s="343"/>
      <c r="KIS2" s="343"/>
      <c r="KIT2" s="343"/>
      <c r="KIU2" s="343"/>
      <c r="KIV2" s="343"/>
      <c r="KIW2" s="343"/>
      <c r="KIX2" s="343"/>
      <c r="KIY2" s="343"/>
      <c r="KIZ2" s="343"/>
      <c r="KJA2" s="342"/>
      <c r="KJB2" s="343"/>
      <c r="KJC2" s="343"/>
      <c r="KJD2" s="343"/>
      <c r="KJE2" s="343"/>
      <c r="KJF2" s="343"/>
      <c r="KJG2" s="343"/>
      <c r="KJH2" s="343"/>
      <c r="KJI2" s="343"/>
      <c r="KJJ2" s="343"/>
      <c r="KJK2" s="343"/>
      <c r="KJL2" s="343"/>
      <c r="KJM2" s="343"/>
      <c r="KJN2" s="343"/>
      <c r="KJO2" s="343"/>
      <c r="KJP2" s="343"/>
      <c r="KJQ2" s="342"/>
      <c r="KJR2" s="343"/>
      <c r="KJS2" s="343"/>
      <c r="KJT2" s="343"/>
      <c r="KJU2" s="343"/>
      <c r="KJV2" s="343"/>
      <c r="KJW2" s="343"/>
      <c r="KJX2" s="343"/>
      <c r="KJY2" s="343"/>
      <c r="KJZ2" s="343"/>
      <c r="KKA2" s="343"/>
      <c r="KKB2" s="343"/>
      <c r="KKC2" s="343"/>
      <c r="KKD2" s="343"/>
      <c r="KKE2" s="343"/>
      <c r="KKF2" s="343"/>
      <c r="KKG2" s="342"/>
      <c r="KKH2" s="343"/>
      <c r="KKI2" s="343"/>
      <c r="KKJ2" s="343"/>
      <c r="KKK2" s="343"/>
      <c r="KKL2" s="343"/>
      <c r="KKM2" s="343"/>
      <c r="KKN2" s="343"/>
      <c r="KKO2" s="343"/>
      <c r="KKP2" s="343"/>
      <c r="KKQ2" s="343"/>
      <c r="KKR2" s="343"/>
      <c r="KKS2" s="343"/>
      <c r="KKT2" s="343"/>
      <c r="KKU2" s="343"/>
      <c r="KKV2" s="343"/>
      <c r="KKW2" s="342"/>
      <c r="KKX2" s="343"/>
      <c r="KKY2" s="343"/>
      <c r="KKZ2" s="343"/>
      <c r="KLA2" s="343"/>
      <c r="KLB2" s="343"/>
      <c r="KLC2" s="343"/>
      <c r="KLD2" s="343"/>
      <c r="KLE2" s="343"/>
      <c r="KLF2" s="343"/>
      <c r="KLG2" s="343"/>
      <c r="KLH2" s="343"/>
      <c r="KLI2" s="343"/>
      <c r="KLJ2" s="343"/>
      <c r="KLK2" s="343"/>
      <c r="KLL2" s="343"/>
      <c r="KLM2" s="342"/>
      <c r="KLN2" s="343"/>
      <c r="KLO2" s="343"/>
      <c r="KLP2" s="343"/>
      <c r="KLQ2" s="343"/>
      <c r="KLR2" s="343"/>
      <c r="KLS2" s="343"/>
      <c r="KLT2" s="343"/>
      <c r="KLU2" s="343"/>
      <c r="KLV2" s="343"/>
      <c r="KLW2" s="343"/>
      <c r="KLX2" s="343"/>
      <c r="KLY2" s="343"/>
      <c r="KLZ2" s="343"/>
      <c r="KMA2" s="343"/>
      <c r="KMB2" s="343"/>
      <c r="KMC2" s="342"/>
      <c r="KMD2" s="343"/>
      <c r="KME2" s="343"/>
      <c r="KMF2" s="343"/>
      <c r="KMG2" s="343"/>
      <c r="KMH2" s="343"/>
      <c r="KMI2" s="343"/>
      <c r="KMJ2" s="343"/>
      <c r="KMK2" s="343"/>
      <c r="KML2" s="343"/>
      <c r="KMM2" s="343"/>
      <c r="KMN2" s="343"/>
      <c r="KMO2" s="343"/>
      <c r="KMP2" s="343"/>
      <c r="KMQ2" s="343"/>
      <c r="KMR2" s="343"/>
      <c r="KMS2" s="342"/>
      <c r="KMT2" s="343"/>
      <c r="KMU2" s="343"/>
      <c r="KMV2" s="343"/>
      <c r="KMW2" s="343"/>
      <c r="KMX2" s="343"/>
      <c r="KMY2" s="343"/>
      <c r="KMZ2" s="343"/>
      <c r="KNA2" s="343"/>
      <c r="KNB2" s="343"/>
      <c r="KNC2" s="343"/>
      <c r="KND2" s="343"/>
      <c r="KNE2" s="343"/>
      <c r="KNF2" s="343"/>
      <c r="KNG2" s="343"/>
      <c r="KNH2" s="343"/>
      <c r="KNI2" s="342"/>
      <c r="KNJ2" s="343"/>
      <c r="KNK2" s="343"/>
      <c r="KNL2" s="343"/>
      <c r="KNM2" s="343"/>
      <c r="KNN2" s="343"/>
      <c r="KNO2" s="343"/>
      <c r="KNP2" s="343"/>
      <c r="KNQ2" s="343"/>
      <c r="KNR2" s="343"/>
      <c r="KNS2" s="343"/>
      <c r="KNT2" s="343"/>
      <c r="KNU2" s="343"/>
      <c r="KNV2" s="343"/>
      <c r="KNW2" s="343"/>
      <c r="KNX2" s="343"/>
      <c r="KNY2" s="342"/>
      <c r="KNZ2" s="343"/>
      <c r="KOA2" s="343"/>
      <c r="KOB2" s="343"/>
      <c r="KOC2" s="343"/>
      <c r="KOD2" s="343"/>
      <c r="KOE2" s="343"/>
      <c r="KOF2" s="343"/>
      <c r="KOG2" s="343"/>
      <c r="KOH2" s="343"/>
      <c r="KOI2" s="343"/>
      <c r="KOJ2" s="343"/>
      <c r="KOK2" s="343"/>
      <c r="KOL2" s="343"/>
      <c r="KOM2" s="343"/>
      <c r="KON2" s="343"/>
      <c r="KOO2" s="342"/>
      <c r="KOP2" s="343"/>
      <c r="KOQ2" s="343"/>
      <c r="KOR2" s="343"/>
      <c r="KOS2" s="343"/>
      <c r="KOT2" s="343"/>
      <c r="KOU2" s="343"/>
      <c r="KOV2" s="343"/>
      <c r="KOW2" s="343"/>
      <c r="KOX2" s="343"/>
      <c r="KOY2" s="343"/>
      <c r="KOZ2" s="343"/>
      <c r="KPA2" s="343"/>
      <c r="KPB2" s="343"/>
      <c r="KPC2" s="343"/>
      <c r="KPD2" s="343"/>
      <c r="KPE2" s="342"/>
      <c r="KPF2" s="343"/>
      <c r="KPG2" s="343"/>
      <c r="KPH2" s="343"/>
      <c r="KPI2" s="343"/>
      <c r="KPJ2" s="343"/>
      <c r="KPK2" s="343"/>
      <c r="KPL2" s="343"/>
      <c r="KPM2" s="343"/>
      <c r="KPN2" s="343"/>
      <c r="KPO2" s="343"/>
      <c r="KPP2" s="343"/>
      <c r="KPQ2" s="343"/>
      <c r="KPR2" s="343"/>
      <c r="KPS2" s="343"/>
      <c r="KPT2" s="343"/>
      <c r="KPU2" s="342"/>
      <c r="KPV2" s="343"/>
      <c r="KPW2" s="343"/>
      <c r="KPX2" s="343"/>
      <c r="KPY2" s="343"/>
      <c r="KPZ2" s="343"/>
      <c r="KQA2" s="343"/>
      <c r="KQB2" s="343"/>
      <c r="KQC2" s="343"/>
      <c r="KQD2" s="343"/>
      <c r="KQE2" s="343"/>
      <c r="KQF2" s="343"/>
      <c r="KQG2" s="343"/>
      <c r="KQH2" s="343"/>
      <c r="KQI2" s="343"/>
      <c r="KQJ2" s="343"/>
      <c r="KQK2" s="342"/>
      <c r="KQL2" s="343"/>
      <c r="KQM2" s="343"/>
      <c r="KQN2" s="343"/>
      <c r="KQO2" s="343"/>
      <c r="KQP2" s="343"/>
      <c r="KQQ2" s="343"/>
      <c r="KQR2" s="343"/>
      <c r="KQS2" s="343"/>
      <c r="KQT2" s="343"/>
      <c r="KQU2" s="343"/>
      <c r="KQV2" s="343"/>
      <c r="KQW2" s="343"/>
      <c r="KQX2" s="343"/>
      <c r="KQY2" s="343"/>
      <c r="KQZ2" s="343"/>
      <c r="KRA2" s="342"/>
      <c r="KRB2" s="343"/>
      <c r="KRC2" s="343"/>
      <c r="KRD2" s="343"/>
      <c r="KRE2" s="343"/>
      <c r="KRF2" s="343"/>
      <c r="KRG2" s="343"/>
      <c r="KRH2" s="343"/>
      <c r="KRI2" s="343"/>
      <c r="KRJ2" s="343"/>
      <c r="KRK2" s="343"/>
      <c r="KRL2" s="343"/>
      <c r="KRM2" s="343"/>
      <c r="KRN2" s="343"/>
      <c r="KRO2" s="343"/>
      <c r="KRP2" s="343"/>
      <c r="KRQ2" s="342"/>
      <c r="KRR2" s="343"/>
      <c r="KRS2" s="343"/>
      <c r="KRT2" s="343"/>
      <c r="KRU2" s="343"/>
      <c r="KRV2" s="343"/>
      <c r="KRW2" s="343"/>
      <c r="KRX2" s="343"/>
      <c r="KRY2" s="343"/>
      <c r="KRZ2" s="343"/>
      <c r="KSA2" s="343"/>
      <c r="KSB2" s="343"/>
      <c r="KSC2" s="343"/>
      <c r="KSD2" s="343"/>
      <c r="KSE2" s="343"/>
      <c r="KSF2" s="343"/>
      <c r="KSG2" s="342"/>
      <c r="KSH2" s="343"/>
      <c r="KSI2" s="343"/>
      <c r="KSJ2" s="343"/>
      <c r="KSK2" s="343"/>
      <c r="KSL2" s="343"/>
      <c r="KSM2" s="343"/>
      <c r="KSN2" s="343"/>
      <c r="KSO2" s="343"/>
      <c r="KSP2" s="343"/>
      <c r="KSQ2" s="343"/>
      <c r="KSR2" s="343"/>
      <c r="KSS2" s="343"/>
      <c r="KST2" s="343"/>
      <c r="KSU2" s="343"/>
      <c r="KSV2" s="343"/>
      <c r="KSW2" s="342"/>
      <c r="KSX2" s="343"/>
      <c r="KSY2" s="343"/>
      <c r="KSZ2" s="343"/>
      <c r="KTA2" s="343"/>
      <c r="KTB2" s="343"/>
      <c r="KTC2" s="343"/>
      <c r="KTD2" s="343"/>
      <c r="KTE2" s="343"/>
      <c r="KTF2" s="343"/>
      <c r="KTG2" s="343"/>
      <c r="KTH2" s="343"/>
      <c r="KTI2" s="343"/>
      <c r="KTJ2" s="343"/>
      <c r="KTK2" s="343"/>
      <c r="KTL2" s="343"/>
      <c r="KTM2" s="342"/>
      <c r="KTN2" s="343"/>
      <c r="KTO2" s="343"/>
      <c r="KTP2" s="343"/>
      <c r="KTQ2" s="343"/>
      <c r="KTR2" s="343"/>
      <c r="KTS2" s="343"/>
      <c r="KTT2" s="343"/>
      <c r="KTU2" s="343"/>
      <c r="KTV2" s="343"/>
      <c r="KTW2" s="343"/>
      <c r="KTX2" s="343"/>
      <c r="KTY2" s="343"/>
      <c r="KTZ2" s="343"/>
      <c r="KUA2" s="343"/>
      <c r="KUB2" s="343"/>
      <c r="KUC2" s="342"/>
      <c r="KUD2" s="343"/>
      <c r="KUE2" s="343"/>
      <c r="KUF2" s="343"/>
      <c r="KUG2" s="343"/>
      <c r="KUH2" s="343"/>
      <c r="KUI2" s="343"/>
      <c r="KUJ2" s="343"/>
      <c r="KUK2" s="343"/>
      <c r="KUL2" s="343"/>
      <c r="KUM2" s="343"/>
      <c r="KUN2" s="343"/>
      <c r="KUO2" s="343"/>
      <c r="KUP2" s="343"/>
      <c r="KUQ2" s="343"/>
      <c r="KUR2" s="343"/>
      <c r="KUS2" s="342"/>
      <c r="KUT2" s="343"/>
      <c r="KUU2" s="343"/>
      <c r="KUV2" s="343"/>
      <c r="KUW2" s="343"/>
      <c r="KUX2" s="343"/>
      <c r="KUY2" s="343"/>
      <c r="KUZ2" s="343"/>
      <c r="KVA2" s="343"/>
      <c r="KVB2" s="343"/>
      <c r="KVC2" s="343"/>
      <c r="KVD2" s="343"/>
      <c r="KVE2" s="343"/>
      <c r="KVF2" s="343"/>
      <c r="KVG2" s="343"/>
      <c r="KVH2" s="343"/>
      <c r="KVI2" s="342"/>
      <c r="KVJ2" s="343"/>
      <c r="KVK2" s="343"/>
      <c r="KVL2" s="343"/>
      <c r="KVM2" s="343"/>
      <c r="KVN2" s="343"/>
      <c r="KVO2" s="343"/>
      <c r="KVP2" s="343"/>
      <c r="KVQ2" s="343"/>
      <c r="KVR2" s="343"/>
      <c r="KVS2" s="343"/>
      <c r="KVT2" s="343"/>
      <c r="KVU2" s="343"/>
      <c r="KVV2" s="343"/>
      <c r="KVW2" s="343"/>
      <c r="KVX2" s="343"/>
      <c r="KVY2" s="342"/>
      <c r="KVZ2" s="343"/>
      <c r="KWA2" s="343"/>
      <c r="KWB2" s="343"/>
      <c r="KWC2" s="343"/>
      <c r="KWD2" s="343"/>
      <c r="KWE2" s="343"/>
      <c r="KWF2" s="343"/>
      <c r="KWG2" s="343"/>
      <c r="KWH2" s="343"/>
      <c r="KWI2" s="343"/>
      <c r="KWJ2" s="343"/>
      <c r="KWK2" s="343"/>
      <c r="KWL2" s="343"/>
      <c r="KWM2" s="343"/>
      <c r="KWN2" s="343"/>
      <c r="KWO2" s="342"/>
      <c r="KWP2" s="343"/>
      <c r="KWQ2" s="343"/>
      <c r="KWR2" s="343"/>
      <c r="KWS2" s="343"/>
      <c r="KWT2" s="343"/>
      <c r="KWU2" s="343"/>
      <c r="KWV2" s="343"/>
      <c r="KWW2" s="343"/>
      <c r="KWX2" s="343"/>
      <c r="KWY2" s="343"/>
      <c r="KWZ2" s="343"/>
      <c r="KXA2" s="343"/>
      <c r="KXB2" s="343"/>
      <c r="KXC2" s="343"/>
      <c r="KXD2" s="343"/>
      <c r="KXE2" s="342"/>
      <c r="KXF2" s="343"/>
      <c r="KXG2" s="343"/>
      <c r="KXH2" s="343"/>
      <c r="KXI2" s="343"/>
      <c r="KXJ2" s="343"/>
      <c r="KXK2" s="343"/>
      <c r="KXL2" s="343"/>
      <c r="KXM2" s="343"/>
      <c r="KXN2" s="343"/>
      <c r="KXO2" s="343"/>
      <c r="KXP2" s="343"/>
      <c r="KXQ2" s="343"/>
      <c r="KXR2" s="343"/>
      <c r="KXS2" s="343"/>
      <c r="KXT2" s="343"/>
      <c r="KXU2" s="342"/>
      <c r="KXV2" s="343"/>
      <c r="KXW2" s="343"/>
      <c r="KXX2" s="343"/>
      <c r="KXY2" s="343"/>
      <c r="KXZ2" s="343"/>
      <c r="KYA2" s="343"/>
      <c r="KYB2" s="343"/>
      <c r="KYC2" s="343"/>
      <c r="KYD2" s="343"/>
      <c r="KYE2" s="343"/>
      <c r="KYF2" s="343"/>
      <c r="KYG2" s="343"/>
      <c r="KYH2" s="343"/>
      <c r="KYI2" s="343"/>
      <c r="KYJ2" s="343"/>
      <c r="KYK2" s="342"/>
      <c r="KYL2" s="343"/>
      <c r="KYM2" s="343"/>
      <c r="KYN2" s="343"/>
      <c r="KYO2" s="343"/>
      <c r="KYP2" s="343"/>
      <c r="KYQ2" s="343"/>
      <c r="KYR2" s="343"/>
      <c r="KYS2" s="343"/>
      <c r="KYT2" s="343"/>
      <c r="KYU2" s="343"/>
      <c r="KYV2" s="343"/>
      <c r="KYW2" s="343"/>
      <c r="KYX2" s="343"/>
      <c r="KYY2" s="343"/>
      <c r="KYZ2" s="343"/>
      <c r="KZA2" s="342"/>
      <c r="KZB2" s="343"/>
      <c r="KZC2" s="343"/>
      <c r="KZD2" s="343"/>
      <c r="KZE2" s="343"/>
      <c r="KZF2" s="343"/>
      <c r="KZG2" s="343"/>
      <c r="KZH2" s="343"/>
      <c r="KZI2" s="343"/>
      <c r="KZJ2" s="343"/>
      <c r="KZK2" s="343"/>
      <c r="KZL2" s="343"/>
      <c r="KZM2" s="343"/>
      <c r="KZN2" s="343"/>
      <c r="KZO2" s="343"/>
      <c r="KZP2" s="343"/>
      <c r="KZQ2" s="342"/>
      <c r="KZR2" s="343"/>
      <c r="KZS2" s="343"/>
      <c r="KZT2" s="343"/>
      <c r="KZU2" s="343"/>
      <c r="KZV2" s="343"/>
      <c r="KZW2" s="343"/>
      <c r="KZX2" s="343"/>
      <c r="KZY2" s="343"/>
      <c r="KZZ2" s="343"/>
      <c r="LAA2" s="343"/>
      <c r="LAB2" s="343"/>
      <c r="LAC2" s="343"/>
      <c r="LAD2" s="343"/>
      <c r="LAE2" s="343"/>
      <c r="LAF2" s="343"/>
      <c r="LAG2" s="342"/>
      <c r="LAH2" s="343"/>
      <c r="LAI2" s="343"/>
      <c r="LAJ2" s="343"/>
      <c r="LAK2" s="343"/>
      <c r="LAL2" s="343"/>
      <c r="LAM2" s="343"/>
      <c r="LAN2" s="343"/>
      <c r="LAO2" s="343"/>
      <c r="LAP2" s="343"/>
      <c r="LAQ2" s="343"/>
      <c r="LAR2" s="343"/>
      <c r="LAS2" s="343"/>
      <c r="LAT2" s="343"/>
      <c r="LAU2" s="343"/>
      <c r="LAV2" s="343"/>
      <c r="LAW2" s="342"/>
      <c r="LAX2" s="343"/>
      <c r="LAY2" s="343"/>
      <c r="LAZ2" s="343"/>
      <c r="LBA2" s="343"/>
      <c r="LBB2" s="343"/>
      <c r="LBC2" s="343"/>
      <c r="LBD2" s="343"/>
      <c r="LBE2" s="343"/>
      <c r="LBF2" s="343"/>
      <c r="LBG2" s="343"/>
      <c r="LBH2" s="343"/>
      <c r="LBI2" s="343"/>
      <c r="LBJ2" s="343"/>
      <c r="LBK2" s="343"/>
      <c r="LBL2" s="343"/>
      <c r="LBM2" s="342"/>
      <c r="LBN2" s="343"/>
      <c r="LBO2" s="343"/>
      <c r="LBP2" s="343"/>
      <c r="LBQ2" s="343"/>
      <c r="LBR2" s="343"/>
      <c r="LBS2" s="343"/>
      <c r="LBT2" s="343"/>
      <c r="LBU2" s="343"/>
      <c r="LBV2" s="343"/>
      <c r="LBW2" s="343"/>
      <c r="LBX2" s="343"/>
      <c r="LBY2" s="343"/>
      <c r="LBZ2" s="343"/>
      <c r="LCA2" s="343"/>
      <c r="LCB2" s="343"/>
      <c r="LCC2" s="342"/>
      <c r="LCD2" s="343"/>
      <c r="LCE2" s="343"/>
      <c r="LCF2" s="343"/>
      <c r="LCG2" s="343"/>
      <c r="LCH2" s="343"/>
      <c r="LCI2" s="343"/>
      <c r="LCJ2" s="343"/>
      <c r="LCK2" s="343"/>
      <c r="LCL2" s="343"/>
      <c r="LCM2" s="343"/>
      <c r="LCN2" s="343"/>
      <c r="LCO2" s="343"/>
      <c r="LCP2" s="343"/>
      <c r="LCQ2" s="343"/>
      <c r="LCR2" s="343"/>
      <c r="LCS2" s="342"/>
      <c r="LCT2" s="343"/>
      <c r="LCU2" s="343"/>
      <c r="LCV2" s="343"/>
      <c r="LCW2" s="343"/>
      <c r="LCX2" s="343"/>
      <c r="LCY2" s="343"/>
      <c r="LCZ2" s="343"/>
      <c r="LDA2" s="343"/>
      <c r="LDB2" s="343"/>
      <c r="LDC2" s="343"/>
      <c r="LDD2" s="343"/>
      <c r="LDE2" s="343"/>
      <c r="LDF2" s="343"/>
      <c r="LDG2" s="343"/>
      <c r="LDH2" s="343"/>
      <c r="LDI2" s="342"/>
      <c r="LDJ2" s="343"/>
      <c r="LDK2" s="343"/>
      <c r="LDL2" s="343"/>
      <c r="LDM2" s="343"/>
      <c r="LDN2" s="343"/>
      <c r="LDO2" s="343"/>
      <c r="LDP2" s="343"/>
      <c r="LDQ2" s="343"/>
      <c r="LDR2" s="343"/>
      <c r="LDS2" s="343"/>
      <c r="LDT2" s="343"/>
      <c r="LDU2" s="343"/>
      <c r="LDV2" s="343"/>
      <c r="LDW2" s="343"/>
      <c r="LDX2" s="343"/>
      <c r="LDY2" s="342"/>
      <c r="LDZ2" s="343"/>
      <c r="LEA2" s="343"/>
      <c r="LEB2" s="343"/>
      <c r="LEC2" s="343"/>
      <c r="LED2" s="343"/>
      <c r="LEE2" s="343"/>
      <c r="LEF2" s="343"/>
      <c r="LEG2" s="343"/>
      <c r="LEH2" s="343"/>
      <c r="LEI2" s="343"/>
      <c r="LEJ2" s="343"/>
      <c r="LEK2" s="343"/>
      <c r="LEL2" s="343"/>
      <c r="LEM2" s="343"/>
      <c r="LEN2" s="343"/>
      <c r="LEO2" s="342"/>
      <c r="LEP2" s="343"/>
      <c r="LEQ2" s="343"/>
      <c r="LER2" s="343"/>
      <c r="LES2" s="343"/>
      <c r="LET2" s="343"/>
      <c r="LEU2" s="343"/>
      <c r="LEV2" s="343"/>
      <c r="LEW2" s="343"/>
      <c r="LEX2" s="343"/>
      <c r="LEY2" s="343"/>
      <c r="LEZ2" s="343"/>
      <c r="LFA2" s="343"/>
      <c r="LFB2" s="343"/>
      <c r="LFC2" s="343"/>
      <c r="LFD2" s="343"/>
      <c r="LFE2" s="342"/>
      <c r="LFF2" s="343"/>
      <c r="LFG2" s="343"/>
      <c r="LFH2" s="343"/>
      <c r="LFI2" s="343"/>
      <c r="LFJ2" s="343"/>
      <c r="LFK2" s="343"/>
      <c r="LFL2" s="343"/>
      <c r="LFM2" s="343"/>
      <c r="LFN2" s="343"/>
      <c r="LFO2" s="343"/>
      <c r="LFP2" s="343"/>
      <c r="LFQ2" s="343"/>
      <c r="LFR2" s="343"/>
      <c r="LFS2" s="343"/>
      <c r="LFT2" s="343"/>
      <c r="LFU2" s="342"/>
      <c r="LFV2" s="343"/>
      <c r="LFW2" s="343"/>
      <c r="LFX2" s="343"/>
      <c r="LFY2" s="343"/>
      <c r="LFZ2" s="343"/>
      <c r="LGA2" s="343"/>
      <c r="LGB2" s="343"/>
      <c r="LGC2" s="343"/>
      <c r="LGD2" s="343"/>
      <c r="LGE2" s="343"/>
      <c r="LGF2" s="343"/>
      <c r="LGG2" s="343"/>
      <c r="LGH2" s="343"/>
      <c r="LGI2" s="343"/>
      <c r="LGJ2" s="343"/>
      <c r="LGK2" s="342"/>
      <c r="LGL2" s="343"/>
      <c r="LGM2" s="343"/>
      <c r="LGN2" s="343"/>
      <c r="LGO2" s="343"/>
      <c r="LGP2" s="343"/>
      <c r="LGQ2" s="343"/>
      <c r="LGR2" s="343"/>
      <c r="LGS2" s="343"/>
      <c r="LGT2" s="343"/>
      <c r="LGU2" s="343"/>
      <c r="LGV2" s="343"/>
      <c r="LGW2" s="343"/>
      <c r="LGX2" s="343"/>
      <c r="LGY2" s="343"/>
      <c r="LGZ2" s="343"/>
      <c r="LHA2" s="342"/>
      <c r="LHB2" s="343"/>
      <c r="LHC2" s="343"/>
      <c r="LHD2" s="343"/>
      <c r="LHE2" s="343"/>
      <c r="LHF2" s="343"/>
      <c r="LHG2" s="343"/>
      <c r="LHH2" s="343"/>
      <c r="LHI2" s="343"/>
      <c r="LHJ2" s="343"/>
      <c r="LHK2" s="343"/>
      <c r="LHL2" s="343"/>
      <c r="LHM2" s="343"/>
      <c r="LHN2" s="343"/>
      <c r="LHO2" s="343"/>
      <c r="LHP2" s="343"/>
      <c r="LHQ2" s="342"/>
      <c r="LHR2" s="343"/>
      <c r="LHS2" s="343"/>
      <c r="LHT2" s="343"/>
      <c r="LHU2" s="343"/>
      <c r="LHV2" s="343"/>
      <c r="LHW2" s="343"/>
      <c r="LHX2" s="343"/>
      <c r="LHY2" s="343"/>
      <c r="LHZ2" s="343"/>
      <c r="LIA2" s="343"/>
      <c r="LIB2" s="343"/>
      <c r="LIC2" s="343"/>
      <c r="LID2" s="343"/>
      <c r="LIE2" s="343"/>
      <c r="LIF2" s="343"/>
      <c r="LIG2" s="342"/>
      <c r="LIH2" s="343"/>
      <c r="LII2" s="343"/>
      <c r="LIJ2" s="343"/>
      <c r="LIK2" s="343"/>
      <c r="LIL2" s="343"/>
      <c r="LIM2" s="343"/>
      <c r="LIN2" s="343"/>
      <c r="LIO2" s="343"/>
      <c r="LIP2" s="343"/>
      <c r="LIQ2" s="343"/>
      <c r="LIR2" s="343"/>
      <c r="LIS2" s="343"/>
      <c r="LIT2" s="343"/>
      <c r="LIU2" s="343"/>
      <c r="LIV2" s="343"/>
      <c r="LIW2" s="342"/>
      <c r="LIX2" s="343"/>
      <c r="LIY2" s="343"/>
      <c r="LIZ2" s="343"/>
      <c r="LJA2" s="343"/>
      <c r="LJB2" s="343"/>
      <c r="LJC2" s="343"/>
      <c r="LJD2" s="343"/>
      <c r="LJE2" s="343"/>
      <c r="LJF2" s="343"/>
      <c r="LJG2" s="343"/>
      <c r="LJH2" s="343"/>
      <c r="LJI2" s="343"/>
      <c r="LJJ2" s="343"/>
      <c r="LJK2" s="343"/>
      <c r="LJL2" s="343"/>
      <c r="LJM2" s="342"/>
      <c r="LJN2" s="343"/>
      <c r="LJO2" s="343"/>
      <c r="LJP2" s="343"/>
      <c r="LJQ2" s="343"/>
      <c r="LJR2" s="343"/>
      <c r="LJS2" s="343"/>
      <c r="LJT2" s="343"/>
      <c r="LJU2" s="343"/>
      <c r="LJV2" s="343"/>
      <c r="LJW2" s="343"/>
      <c r="LJX2" s="343"/>
      <c r="LJY2" s="343"/>
      <c r="LJZ2" s="343"/>
      <c r="LKA2" s="343"/>
      <c r="LKB2" s="343"/>
      <c r="LKC2" s="342"/>
      <c r="LKD2" s="343"/>
      <c r="LKE2" s="343"/>
      <c r="LKF2" s="343"/>
      <c r="LKG2" s="343"/>
      <c r="LKH2" s="343"/>
      <c r="LKI2" s="343"/>
      <c r="LKJ2" s="343"/>
      <c r="LKK2" s="343"/>
      <c r="LKL2" s="343"/>
      <c r="LKM2" s="343"/>
      <c r="LKN2" s="343"/>
      <c r="LKO2" s="343"/>
      <c r="LKP2" s="343"/>
      <c r="LKQ2" s="343"/>
      <c r="LKR2" s="343"/>
      <c r="LKS2" s="342"/>
      <c r="LKT2" s="343"/>
      <c r="LKU2" s="343"/>
      <c r="LKV2" s="343"/>
      <c r="LKW2" s="343"/>
      <c r="LKX2" s="343"/>
      <c r="LKY2" s="343"/>
      <c r="LKZ2" s="343"/>
      <c r="LLA2" s="343"/>
      <c r="LLB2" s="343"/>
      <c r="LLC2" s="343"/>
      <c r="LLD2" s="343"/>
      <c r="LLE2" s="343"/>
      <c r="LLF2" s="343"/>
      <c r="LLG2" s="343"/>
      <c r="LLH2" s="343"/>
      <c r="LLI2" s="342"/>
      <c r="LLJ2" s="343"/>
      <c r="LLK2" s="343"/>
      <c r="LLL2" s="343"/>
      <c r="LLM2" s="343"/>
      <c r="LLN2" s="343"/>
      <c r="LLO2" s="343"/>
      <c r="LLP2" s="343"/>
      <c r="LLQ2" s="343"/>
      <c r="LLR2" s="343"/>
      <c r="LLS2" s="343"/>
      <c r="LLT2" s="343"/>
      <c r="LLU2" s="343"/>
      <c r="LLV2" s="343"/>
      <c r="LLW2" s="343"/>
      <c r="LLX2" s="343"/>
      <c r="LLY2" s="342"/>
      <c r="LLZ2" s="343"/>
      <c r="LMA2" s="343"/>
      <c r="LMB2" s="343"/>
      <c r="LMC2" s="343"/>
      <c r="LMD2" s="343"/>
      <c r="LME2" s="343"/>
      <c r="LMF2" s="343"/>
      <c r="LMG2" s="343"/>
      <c r="LMH2" s="343"/>
      <c r="LMI2" s="343"/>
      <c r="LMJ2" s="343"/>
      <c r="LMK2" s="343"/>
      <c r="LML2" s="343"/>
      <c r="LMM2" s="343"/>
      <c r="LMN2" s="343"/>
      <c r="LMO2" s="342"/>
      <c r="LMP2" s="343"/>
      <c r="LMQ2" s="343"/>
      <c r="LMR2" s="343"/>
      <c r="LMS2" s="343"/>
      <c r="LMT2" s="343"/>
      <c r="LMU2" s="343"/>
      <c r="LMV2" s="343"/>
      <c r="LMW2" s="343"/>
      <c r="LMX2" s="343"/>
      <c r="LMY2" s="343"/>
      <c r="LMZ2" s="343"/>
      <c r="LNA2" s="343"/>
      <c r="LNB2" s="343"/>
      <c r="LNC2" s="343"/>
      <c r="LND2" s="343"/>
      <c r="LNE2" s="342"/>
      <c r="LNF2" s="343"/>
      <c r="LNG2" s="343"/>
      <c r="LNH2" s="343"/>
      <c r="LNI2" s="343"/>
      <c r="LNJ2" s="343"/>
      <c r="LNK2" s="343"/>
      <c r="LNL2" s="343"/>
      <c r="LNM2" s="343"/>
      <c r="LNN2" s="343"/>
      <c r="LNO2" s="343"/>
      <c r="LNP2" s="343"/>
      <c r="LNQ2" s="343"/>
      <c r="LNR2" s="343"/>
      <c r="LNS2" s="343"/>
      <c r="LNT2" s="343"/>
      <c r="LNU2" s="342"/>
      <c r="LNV2" s="343"/>
      <c r="LNW2" s="343"/>
      <c r="LNX2" s="343"/>
      <c r="LNY2" s="343"/>
      <c r="LNZ2" s="343"/>
      <c r="LOA2" s="343"/>
      <c r="LOB2" s="343"/>
      <c r="LOC2" s="343"/>
      <c r="LOD2" s="343"/>
      <c r="LOE2" s="343"/>
      <c r="LOF2" s="343"/>
      <c r="LOG2" s="343"/>
      <c r="LOH2" s="343"/>
      <c r="LOI2" s="343"/>
      <c r="LOJ2" s="343"/>
      <c r="LOK2" s="342"/>
      <c r="LOL2" s="343"/>
      <c r="LOM2" s="343"/>
      <c r="LON2" s="343"/>
      <c r="LOO2" s="343"/>
      <c r="LOP2" s="343"/>
      <c r="LOQ2" s="343"/>
      <c r="LOR2" s="343"/>
      <c r="LOS2" s="343"/>
      <c r="LOT2" s="343"/>
      <c r="LOU2" s="343"/>
      <c r="LOV2" s="343"/>
      <c r="LOW2" s="343"/>
      <c r="LOX2" s="343"/>
      <c r="LOY2" s="343"/>
      <c r="LOZ2" s="343"/>
      <c r="LPA2" s="342"/>
      <c r="LPB2" s="343"/>
      <c r="LPC2" s="343"/>
      <c r="LPD2" s="343"/>
      <c r="LPE2" s="343"/>
      <c r="LPF2" s="343"/>
      <c r="LPG2" s="343"/>
      <c r="LPH2" s="343"/>
      <c r="LPI2" s="343"/>
      <c r="LPJ2" s="343"/>
      <c r="LPK2" s="343"/>
      <c r="LPL2" s="343"/>
      <c r="LPM2" s="343"/>
      <c r="LPN2" s="343"/>
      <c r="LPO2" s="343"/>
      <c r="LPP2" s="343"/>
      <c r="LPQ2" s="342"/>
      <c r="LPR2" s="343"/>
      <c r="LPS2" s="343"/>
      <c r="LPT2" s="343"/>
      <c r="LPU2" s="343"/>
      <c r="LPV2" s="343"/>
      <c r="LPW2" s="343"/>
      <c r="LPX2" s="343"/>
      <c r="LPY2" s="343"/>
      <c r="LPZ2" s="343"/>
      <c r="LQA2" s="343"/>
      <c r="LQB2" s="343"/>
      <c r="LQC2" s="343"/>
      <c r="LQD2" s="343"/>
      <c r="LQE2" s="343"/>
      <c r="LQF2" s="343"/>
      <c r="LQG2" s="342"/>
      <c r="LQH2" s="343"/>
      <c r="LQI2" s="343"/>
      <c r="LQJ2" s="343"/>
      <c r="LQK2" s="343"/>
      <c r="LQL2" s="343"/>
      <c r="LQM2" s="343"/>
      <c r="LQN2" s="343"/>
      <c r="LQO2" s="343"/>
      <c r="LQP2" s="343"/>
      <c r="LQQ2" s="343"/>
      <c r="LQR2" s="343"/>
      <c r="LQS2" s="343"/>
      <c r="LQT2" s="343"/>
      <c r="LQU2" s="343"/>
      <c r="LQV2" s="343"/>
      <c r="LQW2" s="342"/>
      <c r="LQX2" s="343"/>
      <c r="LQY2" s="343"/>
      <c r="LQZ2" s="343"/>
      <c r="LRA2" s="343"/>
      <c r="LRB2" s="343"/>
      <c r="LRC2" s="343"/>
      <c r="LRD2" s="343"/>
      <c r="LRE2" s="343"/>
      <c r="LRF2" s="343"/>
      <c r="LRG2" s="343"/>
      <c r="LRH2" s="343"/>
      <c r="LRI2" s="343"/>
      <c r="LRJ2" s="343"/>
      <c r="LRK2" s="343"/>
      <c r="LRL2" s="343"/>
      <c r="LRM2" s="342"/>
      <c r="LRN2" s="343"/>
      <c r="LRO2" s="343"/>
      <c r="LRP2" s="343"/>
      <c r="LRQ2" s="343"/>
      <c r="LRR2" s="343"/>
      <c r="LRS2" s="343"/>
      <c r="LRT2" s="343"/>
      <c r="LRU2" s="343"/>
      <c r="LRV2" s="343"/>
      <c r="LRW2" s="343"/>
      <c r="LRX2" s="343"/>
      <c r="LRY2" s="343"/>
      <c r="LRZ2" s="343"/>
      <c r="LSA2" s="343"/>
      <c r="LSB2" s="343"/>
      <c r="LSC2" s="342"/>
      <c r="LSD2" s="343"/>
      <c r="LSE2" s="343"/>
      <c r="LSF2" s="343"/>
      <c r="LSG2" s="343"/>
      <c r="LSH2" s="343"/>
      <c r="LSI2" s="343"/>
      <c r="LSJ2" s="343"/>
      <c r="LSK2" s="343"/>
      <c r="LSL2" s="343"/>
      <c r="LSM2" s="343"/>
      <c r="LSN2" s="343"/>
      <c r="LSO2" s="343"/>
      <c r="LSP2" s="343"/>
      <c r="LSQ2" s="343"/>
      <c r="LSR2" s="343"/>
      <c r="LSS2" s="342"/>
      <c r="LST2" s="343"/>
      <c r="LSU2" s="343"/>
      <c r="LSV2" s="343"/>
      <c r="LSW2" s="343"/>
      <c r="LSX2" s="343"/>
      <c r="LSY2" s="343"/>
      <c r="LSZ2" s="343"/>
      <c r="LTA2" s="343"/>
      <c r="LTB2" s="343"/>
      <c r="LTC2" s="343"/>
      <c r="LTD2" s="343"/>
      <c r="LTE2" s="343"/>
      <c r="LTF2" s="343"/>
      <c r="LTG2" s="343"/>
      <c r="LTH2" s="343"/>
      <c r="LTI2" s="342"/>
      <c r="LTJ2" s="343"/>
      <c r="LTK2" s="343"/>
      <c r="LTL2" s="343"/>
      <c r="LTM2" s="343"/>
      <c r="LTN2" s="343"/>
      <c r="LTO2" s="343"/>
      <c r="LTP2" s="343"/>
      <c r="LTQ2" s="343"/>
      <c r="LTR2" s="343"/>
      <c r="LTS2" s="343"/>
      <c r="LTT2" s="343"/>
      <c r="LTU2" s="343"/>
      <c r="LTV2" s="343"/>
      <c r="LTW2" s="343"/>
      <c r="LTX2" s="343"/>
      <c r="LTY2" s="342"/>
      <c r="LTZ2" s="343"/>
      <c r="LUA2" s="343"/>
      <c r="LUB2" s="343"/>
      <c r="LUC2" s="343"/>
      <c r="LUD2" s="343"/>
      <c r="LUE2" s="343"/>
      <c r="LUF2" s="343"/>
      <c r="LUG2" s="343"/>
      <c r="LUH2" s="343"/>
      <c r="LUI2" s="343"/>
      <c r="LUJ2" s="343"/>
      <c r="LUK2" s="343"/>
      <c r="LUL2" s="343"/>
      <c r="LUM2" s="343"/>
      <c r="LUN2" s="343"/>
      <c r="LUO2" s="342"/>
      <c r="LUP2" s="343"/>
      <c r="LUQ2" s="343"/>
      <c r="LUR2" s="343"/>
      <c r="LUS2" s="343"/>
      <c r="LUT2" s="343"/>
      <c r="LUU2" s="343"/>
      <c r="LUV2" s="343"/>
      <c r="LUW2" s="343"/>
      <c r="LUX2" s="343"/>
      <c r="LUY2" s="343"/>
      <c r="LUZ2" s="343"/>
      <c r="LVA2" s="343"/>
      <c r="LVB2" s="343"/>
      <c r="LVC2" s="343"/>
      <c r="LVD2" s="343"/>
      <c r="LVE2" s="342"/>
      <c r="LVF2" s="343"/>
      <c r="LVG2" s="343"/>
      <c r="LVH2" s="343"/>
      <c r="LVI2" s="343"/>
      <c r="LVJ2" s="343"/>
      <c r="LVK2" s="343"/>
      <c r="LVL2" s="343"/>
      <c r="LVM2" s="343"/>
      <c r="LVN2" s="343"/>
      <c r="LVO2" s="343"/>
      <c r="LVP2" s="343"/>
      <c r="LVQ2" s="343"/>
      <c r="LVR2" s="343"/>
      <c r="LVS2" s="343"/>
      <c r="LVT2" s="343"/>
      <c r="LVU2" s="342"/>
      <c r="LVV2" s="343"/>
      <c r="LVW2" s="343"/>
      <c r="LVX2" s="343"/>
      <c r="LVY2" s="343"/>
      <c r="LVZ2" s="343"/>
      <c r="LWA2" s="343"/>
      <c r="LWB2" s="343"/>
      <c r="LWC2" s="343"/>
      <c r="LWD2" s="343"/>
      <c r="LWE2" s="343"/>
      <c r="LWF2" s="343"/>
      <c r="LWG2" s="343"/>
      <c r="LWH2" s="343"/>
      <c r="LWI2" s="343"/>
      <c r="LWJ2" s="343"/>
      <c r="LWK2" s="342"/>
      <c r="LWL2" s="343"/>
      <c r="LWM2" s="343"/>
      <c r="LWN2" s="343"/>
      <c r="LWO2" s="343"/>
      <c r="LWP2" s="343"/>
      <c r="LWQ2" s="343"/>
      <c r="LWR2" s="343"/>
      <c r="LWS2" s="343"/>
      <c r="LWT2" s="343"/>
      <c r="LWU2" s="343"/>
      <c r="LWV2" s="343"/>
      <c r="LWW2" s="343"/>
      <c r="LWX2" s="343"/>
      <c r="LWY2" s="343"/>
      <c r="LWZ2" s="343"/>
      <c r="LXA2" s="342"/>
      <c r="LXB2" s="343"/>
      <c r="LXC2" s="343"/>
      <c r="LXD2" s="343"/>
      <c r="LXE2" s="343"/>
      <c r="LXF2" s="343"/>
      <c r="LXG2" s="343"/>
      <c r="LXH2" s="343"/>
      <c r="LXI2" s="343"/>
      <c r="LXJ2" s="343"/>
      <c r="LXK2" s="343"/>
      <c r="LXL2" s="343"/>
      <c r="LXM2" s="343"/>
      <c r="LXN2" s="343"/>
      <c r="LXO2" s="343"/>
      <c r="LXP2" s="343"/>
      <c r="LXQ2" s="342"/>
      <c r="LXR2" s="343"/>
      <c r="LXS2" s="343"/>
      <c r="LXT2" s="343"/>
      <c r="LXU2" s="343"/>
      <c r="LXV2" s="343"/>
      <c r="LXW2" s="343"/>
      <c r="LXX2" s="343"/>
      <c r="LXY2" s="343"/>
      <c r="LXZ2" s="343"/>
      <c r="LYA2" s="343"/>
      <c r="LYB2" s="343"/>
      <c r="LYC2" s="343"/>
      <c r="LYD2" s="343"/>
      <c r="LYE2" s="343"/>
      <c r="LYF2" s="343"/>
      <c r="LYG2" s="342"/>
      <c r="LYH2" s="343"/>
      <c r="LYI2" s="343"/>
      <c r="LYJ2" s="343"/>
      <c r="LYK2" s="343"/>
      <c r="LYL2" s="343"/>
      <c r="LYM2" s="343"/>
      <c r="LYN2" s="343"/>
      <c r="LYO2" s="343"/>
      <c r="LYP2" s="343"/>
      <c r="LYQ2" s="343"/>
      <c r="LYR2" s="343"/>
      <c r="LYS2" s="343"/>
      <c r="LYT2" s="343"/>
      <c r="LYU2" s="343"/>
      <c r="LYV2" s="343"/>
      <c r="LYW2" s="342"/>
      <c r="LYX2" s="343"/>
      <c r="LYY2" s="343"/>
      <c r="LYZ2" s="343"/>
      <c r="LZA2" s="343"/>
      <c r="LZB2" s="343"/>
      <c r="LZC2" s="343"/>
      <c r="LZD2" s="343"/>
      <c r="LZE2" s="343"/>
      <c r="LZF2" s="343"/>
      <c r="LZG2" s="343"/>
      <c r="LZH2" s="343"/>
      <c r="LZI2" s="343"/>
      <c r="LZJ2" s="343"/>
      <c r="LZK2" s="343"/>
      <c r="LZL2" s="343"/>
      <c r="LZM2" s="342"/>
      <c r="LZN2" s="343"/>
      <c r="LZO2" s="343"/>
      <c r="LZP2" s="343"/>
      <c r="LZQ2" s="343"/>
      <c r="LZR2" s="343"/>
      <c r="LZS2" s="343"/>
      <c r="LZT2" s="343"/>
      <c r="LZU2" s="343"/>
      <c r="LZV2" s="343"/>
      <c r="LZW2" s="343"/>
      <c r="LZX2" s="343"/>
      <c r="LZY2" s="343"/>
      <c r="LZZ2" s="343"/>
      <c r="MAA2" s="343"/>
      <c r="MAB2" s="343"/>
      <c r="MAC2" s="342"/>
      <c r="MAD2" s="343"/>
      <c r="MAE2" s="343"/>
      <c r="MAF2" s="343"/>
      <c r="MAG2" s="343"/>
      <c r="MAH2" s="343"/>
      <c r="MAI2" s="343"/>
      <c r="MAJ2" s="343"/>
      <c r="MAK2" s="343"/>
      <c r="MAL2" s="343"/>
      <c r="MAM2" s="343"/>
      <c r="MAN2" s="343"/>
      <c r="MAO2" s="343"/>
      <c r="MAP2" s="343"/>
      <c r="MAQ2" s="343"/>
      <c r="MAR2" s="343"/>
      <c r="MAS2" s="342"/>
      <c r="MAT2" s="343"/>
      <c r="MAU2" s="343"/>
      <c r="MAV2" s="343"/>
      <c r="MAW2" s="343"/>
      <c r="MAX2" s="343"/>
      <c r="MAY2" s="343"/>
      <c r="MAZ2" s="343"/>
      <c r="MBA2" s="343"/>
      <c r="MBB2" s="343"/>
      <c r="MBC2" s="343"/>
      <c r="MBD2" s="343"/>
      <c r="MBE2" s="343"/>
      <c r="MBF2" s="343"/>
      <c r="MBG2" s="343"/>
      <c r="MBH2" s="343"/>
      <c r="MBI2" s="342"/>
      <c r="MBJ2" s="343"/>
      <c r="MBK2" s="343"/>
      <c r="MBL2" s="343"/>
      <c r="MBM2" s="343"/>
      <c r="MBN2" s="343"/>
      <c r="MBO2" s="343"/>
      <c r="MBP2" s="343"/>
      <c r="MBQ2" s="343"/>
      <c r="MBR2" s="343"/>
      <c r="MBS2" s="343"/>
      <c r="MBT2" s="343"/>
      <c r="MBU2" s="343"/>
      <c r="MBV2" s="343"/>
      <c r="MBW2" s="343"/>
      <c r="MBX2" s="343"/>
      <c r="MBY2" s="342"/>
      <c r="MBZ2" s="343"/>
      <c r="MCA2" s="343"/>
      <c r="MCB2" s="343"/>
      <c r="MCC2" s="343"/>
      <c r="MCD2" s="343"/>
      <c r="MCE2" s="343"/>
      <c r="MCF2" s="343"/>
      <c r="MCG2" s="343"/>
      <c r="MCH2" s="343"/>
      <c r="MCI2" s="343"/>
      <c r="MCJ2" s="343"/>
      <c r="MCK2" s="343"/>
      <c r="MCL2" s="343"/>
      <c r="MCM2" s="343"/>
      <c r="MCN2" s="343"/>
      <c r="MCO2" s="342"/>
      <c r="MCP2" s="343"/>
      <c r="MCQ2" s="343"/>
      <c r="MCR2" s="343"/>
      <c r="MCS2" s="343"/>
      <c r="MCT2" s="343"/>
      <c r="MCU2" s="343"/>
      <c r="MCV2" s="343"/>
      <c r="MCW2" s="343"/>
      <c r="MCX2" s="343"/>
      <c r="MCY2" s="343"/>
      <c r="MCZ2" s="343"/>
      <c r="MDA2" s="343"/>
      <c r="MDB2" s="343"/>
      <c r="MDC2" s="343"/>
      <c r="MDD2" s="343"/>
      <c r="MDE2" s="342"/>
      <c r="MDF2" s="343"/>
      <c r="MDG2" s="343"/>
      <c r="MDH2" s="343"/>
      <c r="MDI2" s="343"/>
      <c r="MDJ2" s="343"/>
      <c r="MDK2" s="343"/>
      <c r="MDL2" s="343"/>
      <c r="MDM2" s="343"/>
      <c r="MDN2" s="343"/>
      <c r="MDO2" s="343"/>
      <c r="MDP2" s="343"/>
      <c r="MDQ2" s="343"/>
      <c r="MDR2" s="343"/>
      <c r="MDS2" s="343"/>
      <c r="MDT2" s="343"/>
      <c r="MDU2" s="342"/>
      <c r="MDV2" s="343"/>
      <c r="MDW2" s="343"/>
      <c r="MDX2" s="343"/>
      <c r="MDY2" s="343"/>
      <c r="MDZ2" s="343"/>
      <c r="MEA2" s="343"/>
      <c r="MEB2" s="343"/>
      <c r="MEC2" s="343"/>
      <c r="MED2" s="343"/>
      <c r="MEE2" s="343"/>
      <c r="MEF2" s="343"/>
      <c r="MEG2" s="343"/>
      <c r="MEH2" s="343"/>
      <c r="MEI2" s="343"/>
      <c r="MEJ2" s="343"/>
      <c r="MEK2" s="342"/>
      <c r="MEL2" s="343"/>
      <c r="MEM2" s="343"/>
      <c r="MEN2" s="343"/>
      <c r="MEO2" s="343"/>
      <c r="MEP2" s="343"/>
      <c r="MEQ2" s="343"/>
      <c r="MER2" s="343"/>
      <c r="MES2" s="343"/>
      <c r="MET2" s="343"/>
      <c r="MEU2" s="343"/>
      <c r="MEV2" s="343"/>
      <c r="MEW2" s="343"/>
      <c r="MEX2" s="343"/>
      <c r="MEY2" s="343"/>
      <c r="MEZ2" s="343"/>
      <c r="MFA2" s="342"/>
      <c r="MFB2" s="343"/>
      <c r="MFC2" s="343"/>
      <c r="MFD2" s="343"/>
      <c r="MFE2" s="343"/>
      <c r="MFF2" s="343"/>
      <c r="MFG2" s="343"/>
      <c r="MFH2" s="343"/>
      <c r="MFI2" s="343"/>
      <c r="MFJ2" s="343"/>
      <c r="MFK2" s="343"/>
      <c r="MFL2" s="343"/>
      <c r="MFM2" s="343"/>
      <c r="MFN2" s="343"/>
      <c r="MFO2" s="343"/>
      <c r="MFP2" s="343"/>
      <c r="MFQ2" s="342"/>
      <c r="MFR2" s="343"/>
      <c r="MFS2" s="343"/>
      <c r="MFT2" s="343"/>
      <c r="MFU2" s="343"/>
      <c r="MFV2" s="343"/>
      <c r="MFW2" s="343"/>
      <c r="MFX2" s="343"/>
      <c r="MFY2" s="343"/>
      <c r="MFZ2" s="343"/>
      <c r="MGA2" s="343"/>
      <c r="MGB2" s="343"/>
      <c r="MGC2" s="343"/>
      <c r="MGD2" s="343"/>
      <c r="MGE2" s="343"/>
      <c r="MGF2" s="343"/>
      <c r="MGG2" s="342"/>
      <c r="MGH2" s="343"/>
      <c r="MGI2" s="343"/>
      <c r="MGJ2" s="343"/>
      <c r="MGK2" s="343"/>
      <c r="MGL2" s="343"/>
      <c r="MGM2" s="343"/>
      <c r="MGN2" s="343"/>
      <c r="MGO2" s="343"/>
      <c r="MGP2" s="343"/>
      <c r="MGQ2" s="343"/>
      <c r="MGR2" s="343"/>
      <c r="MGS2" s="343"/>
      <c r="MGT2" s="343"/>
      <c r="MGU2" s="343"/>
      <c r="MGV2" s="343"/>
      <c r="MGW2" s="342"/>
      <c r="MGX2" s="343"/>
      <c r="MGY2" s="343"/>
      <c r="MGZ2" s="343"/>
      <c r="MHA2" s="343"/>
      <c r="MHB2" s="343"/>
      <c r="MHC2" s="343"/>
      <c r="MHD2" s="343"/>
      <c r="MHE2" s="343"/>
      <c r="MHF2" s="343"/>
      <c r="MHG2" s="343"/>
      <c r="MHH2" s="343"/>
      <c r="MHI2" s="343"/>
      <c r="MHJ2" s="343"/>
      <c r="MHK2" s="343"/>
      <c r="MHL2" s="343"/>
      <c r="MHM2" s="342"/>
      <c r="MHN2" s="343"/>
      <c r="MHO2" s="343"/>
      <c r="MHP2" s="343"/>
      <c r="MHQ2" s="343"/>
      <c r="MHR2" s="343"/>
      <c r="MHS2" s="343"/>
      <c r="MHT2" s="343"/>
      <c r="MHU2" s="343"/>
      <c r="MHV2" s="343"/>
      <c r="MHW2" s="343"/>
      <c r="MHX2" s="343"/>
      <c r="MHY2" s="343"/>
      <c r="MHZ2" s="343"/>
      <c r="MIA2" s="343"/>
      <c r="MIB2" s="343"/>
      <c r="MIC2" s="342"/>
      <c r="MID2" s="343"/>
      <c r="MIE2" s="343"/>
      <c r="MIF2" s="343"/>
      <c r="MIG2" s="343"/>
      <c r="MIH2" s="343"/>
      <c r="MII2" s="343"/>
      <c r="MIJ2" s="343"/>
      <c r="MIK2" s="343"/>
      <c r="MIL2" s="343"/>
      <c r="MIM2" s="343"/>
      <c r="MIN2" s="343"/>
      <c r="MIO2" s="343"/>
      <c r="MIP2" s="343"/>
      <c r="MIQ2" s="343"/>
      <c r="MIR2" s="343"/>
      <c r="MIS2" s="342"/>
      <c r="MIT2" s="343"/>
      <c r="MIU2" s="343"/>
      <c r="MIV2" s="343"/>
      <c r="MIW2" s="343"/>
      <c r="MIX2" s="343"/>
      <c r="MIY2" s="343"/>
      <c r="MIZ2" s="343"/>
      <c r="MJA2" s="343"/>
      <c r="MJB2" s="343"/>
      <c r="MJC2" s="343"/>
      <c r="MJD2" s="343"/>
      <c r="MJE2" s="343"/>
      <c r="MJF2" s="343"/>
      <c r="MJG2" s="343"/>
      <c r="MJH2" s="343"/>
      <c r="MJI2" s="342"/>
      <c r="MJJ2" s="343"/>
      <c r="MJK2" s="343"/>
      <c r="MJL2" s="343"/>
      <c r="MJM2" s="343"/>
      <c r="MJN2" s="343"/>
      <c r="MJO2" s="343"/>
      <c r="MJP2" s="343"/>
      <c r="MJQ2" s="343"/>
      <c r="MJR2" s="343"/>
      <c r="MJS2" s="343"/>
      <c r="MJT2" s="343"/>
      <c r="MJU2" s="343"/>
      <c r="MJV2" s="343"/>
      <c r="MJW2" s="343"/>
      <c r="MJX2" s="343"/>
      <c r="MJY2" s="342"/>
      <c r="MJZ2" s="343"/>
      <c r="MKA2" s="343"/>
      <c r="MKB2" s="343"/>
      <c r="MKC2" s="343"/>
      <c r="MKD2" s="343"/>
      <c r="MKE2" s="343"/>
      <c r="MKF2" s="343"/>
      <c r="MKG2" s="343"/>
      <c r="MKH2" s="343"/>
      <c r="MKI2" s="343"/>
      <c r="MKJ2" s="343"/>
      <c r="MKK2" s="343"/>
      <c r="MKL2" s="343"/>
      <c r="MKM2" s="343"/>
      <c r="MKN2" s="343"/>
      <c r="MKO2" s="342"/>
      <c r="MKP2" s="343"/>
      <c r="MKQ2" s="343"/>
      <c r="MKR2" s="343"/>
      <c r="MKS2" s="343"/>
      <c r="MKT2" s="343"/>
      <c r="MKU2" s="343"/>
      <c r="MKV2" s="343"/>
      <c r="MKW2" s="343"/>
      <c r="MKX2" s="343"/>
      <c r="MKY2" s="343"/>
      <c r="MKZ2" s="343"/>
      <c r="MLA2" s="343"/>
      <c r="MLB2" s="343"/>
      <c r="MLC2" s="343"/>
      <c r="MLD2" s="343"/>
      <c r="MLE2" s="342"/>
      <c r="MLF2" s="343"/>
      <c r="MLG2" s="343"/>
      <c r="MLH2" s="343"/>
      <c r="MLI2" s="343"/>
      <c r="MLJ2" s="343"/>
      <c r="MLK2" s="343"/>
      <c r="MLL2" s="343"/>
      <c r="MLM2" s="343"/>
      <c r="MLN2" s="343"/>
      <c r="MLO2" s="343"/>
      <c r="MLP2" s="343"/>
      <c r="MLQ2" s="343"/>
      <c r="MLR2" s="343"/>
      <c r="MLS2" s="343"/>
      <c r="MLT2" s="343"/>
      <c r="MLU2" s="342"/>
      <c r="MLV2" s="343"/>
      <c r="MLW2" s="343"/>
      <c r="MLX2" s="343"/>
      <c r="MLY2" s="343"/>
      <c r="MLZ2" s="343"/>
      <c r="MMA2" s="343"/>
      <c r="MMB2" s="343"/>
      <c r="MMC2" s="343"/>
      <c r="MMD2" s="343"/>
      <c r="MME2" s="343"/>
      <c r="MMF2" s="343"/>
      <c r="MMG2" s="343"/>
      <c r="MMH2" s="343"/>
      <c r="MMI2" s="343"/>
      <c r="MMJ2" s="343"/>
      <c r="MMK2" s="342"/>
      <c r="MML2" s="343"/>
      <c r="MMM2" s="343"/>
      <c r="MMN2" s="343"/>
      <c r="MMO2" s="343"/>
      <c r="MMP2" s="343"/>
      <c r="MMQ2" s="343"/>
      <c r="MMR2" s="343"/>
      <c r="MMS2" s="343"/>
      <c r="MMT2" s="343"/>
      <c r="MMU2" s="343"/>
      <c r="MMV2" s="343"/>
      <c r="MMW2" s="343"/>
      <c r="MMX2" s="343"/>
      <c r="MMY2" s="343"/>
      <c r="MMZ2" s="343"/>
      <c r="MNA2" s="342"/>
      <c r="MNB2" s="343"/>
      <c r="MNC2" s="343"/>
      <c r="MND2" s="343"/>
      <c r="MNE2" s="343"/>
      <c r="MNF2" s="343"/>
      <c r="MNG2" s="343"/>
      <c r="MNH2" s="343"/>
      <c r="MNI2" s="343"/>
      <c r="MNJ2" s="343"/>
      <c r="MNK2" s="343"/>
      <c r="MNL2" s="343"/>
      <c r="MNM2" s="343"/>
      <c r="MNN2" s="343"/>
      <c r="MNO2" s="343"/>
      <c r="MNP2" s="343"/>
      <c r="MNQ2" s="342"/>
      <c r="MNR2" s="343"/>
      <c r="MNS2" s="343"/>
      <c r="MNT2" s="343"/>
      <c r="MNU2" s="343"/>
      <c r="MNV2" s="343"/>
      <c r="MNW2" s="343"/>
      <c r="MNX2" s="343"/>
      <c r="MNY2" s="343"/>
      <c r="MNZ2" s="343"/>
      <c r="MOA2" s="343"/>
      <c r="MOB2" s="343"/>
      <c r="MOC2" s="343"/>
      <c r="MOD2" s="343"/>
      <c r="MOE2" s="343"/>
      <c r="MOF2" s="343"/>
      <c r="MOG2" s="342"/>
      <c r="MOH2" s="343"/>
      <c r="MOI2" s="343"/>
      <c r="MOJ2" s="343"/>
      <c r="MOK2" s="343"/>
      <c r="MOL2" s="343"/>
      <c r="MOM2" s="343"/>
      <c r="MON2" s="343"/>
      <c r="MOO2" s="343"/>
      <c r="MOP2" s="343"/>
      <c r="MOQ2" s="343"/>
      <c r="MOR2" s="343"/>
      <c r="MOS2" s="343"/>
      <c r="MOT2" s="343"/>
      <c r="MOU2" s="343"/>
      <c r="MOV2" s="343"/>
      <c r="MOW2" s="342"/>
      <c r="MOX2" s="343"/>
      <c r="MOY2" s="343"/>
      <c r="MOZ2" s="343"/>
      <c r="MPA2" s="343"/>
      <c r="MPB2" s="343"/>
      <c r="MPC2" s="343"/>
      <c r="MPD2" s="343"/>
      <c r="MPE2" s="343"/>
      <c r="MPF2" s="343"/>
      <c r="MPG2" s="343"/>
      <c r="MPH2" s="343"/>
      <c r="MPI2" s="343"/>
      <c r="MPJ2" s="343"/>
      <c r="MPK2" s="343"/>
      <c r="MPL2" s="343"/>
      <c r="MPM2" s="342"/>
      <c r="MPN2" s="343"/>
      <c r="MPO2" s="343"/>
      <c r="MPP2" s="343"/>
      <c r="MPQ2" s="343"/>
      <c r="MPR2" s="343"/>
      <c r="MPS2" s="343"/>
      <c r="MPT2" s="343"/>
      <c r="MPU2" s="343"/>
      <c r="MPV2" s="343"/>
      <c r="MPW2" s="343"/>
      <c r="MPX2" s="343"/>
      <c r="MPY2" s="343"/>
      <c r="MPZ2" s="343"/>
      <c r="MQA2" s="343"/>
      <c r="MQB2" s="343"/>
      <c r="MQC2" s="342"/>
      <c r="MQD2" s="343"/>
      <c r="MQE2" s="343"/>
      <c r="MQF2" s="343"/>
      <c r="MQG2" s="343"/>
      <c r="MQH2" s="343"/>
      <c r="MQI2" s="343"/>
      <c r="MQJ2" s="343"/>
      <c r="MQK2" s="343"/>
      <c r="MQL2" s="343"/>
      <c r="MQM2" s="343"/>
      <c r="MQN2" s="343"/>
      <c r="MQO2" s="343"/>
      <c r="MQP2" s="343"/>
      <c r="MQQ2" s="343"/>
      <c r="MQR2" s="343"/>
      <c r="MQS2" s="342"/>
      <c r="MQT2" s="343"/>
      <c r="MQU2" s="343"/>
      <c r="MQV2" s="343"/>
      <c r="MQW2" s="343"/>
      <c r="MQX2" s="343"/>
      <c r="MQY2" s="343"/>
      <c r="MQZ2" s="343"/>
      <c r="MRA2" s="343"/>
      <c r="MRB2" s="343"/>
      <c r="MRC2" s="343"/>
      <c r="MRD2" s="343"/>
      <c r="MRE2" s="343"/>
      <c r="MRF2" s="343"/>
      <c r="MRG2" s="343"/>
      <c r="MRH2" s="343"/>
      <c r="MRI2" s="342"/>
      <c r="MRJ2" s="343"/>
      <c r="MRK2" s="343"/>
      <c r="MRL2" s="343"/>
      <c r="MRM2" s="343"/>
      <c r="MRN2" s="343"/>
      <c r="MRO2" s="343"/>
      <c r="MRP2" s="343"/>
      <c r="MRQ2" s="343"/>
      <c r="MRR2" s="343"/>
      <c r="MRS2" s="343"/>
      <c r="MRT2" s="343"/>
      <c r="MRU2" s="343"/>
      <c r="MRV2" s="343"/>
      <c r="MRW2" s="343"/>
      <c r="MRX2" s="343"/>
      <c r="MRY2" s="342"/>
      <c r="MRZ2" s="343"/>
      <c r="MSA2" s="343"/>
      <c r="MSB2" s="343"/>
      <c r="MSC2" s="343"/>
      <c r="MSD2" s="343"/>
      <c r="MSE2" s="343"/>
      <c r="MSF2" s="343"/>
      <c r="MSG2" s="343"/>
      <c r="MSH2" s="343"/>
      <c r="MSI2" s="343"/>
      <c r="MSJ2" s="343"/>
      <c r="MSK2" s="343"/>
      <c r="MSL2" s="343"/>
      <c r="MSM2" s="343"/>
      <c r="MSN2" s="343"/>
      <c r="MSO2" s="342"/>
      <c r="MSP2" s="343"/>
      <c r="MSQ2" s="343"/>
      <c r="MSR2" s="343"/>
      <c r="MSS2" s="343"/>
      <c r="MST2" s="343"/>
      <c r="MSU2" s="343"/>
      <c r="MSV2" s="343"/>
      <c r="MSW2" s="343"/>
      <c r="MSX2" s="343"/>
      <c r="MSY2" s="343"/>
      <c r="MSZ2" s="343"/>
      <c r="MTA2" s="343"/>
      <c r="MTB2" s="343"/>
      <c r="MTC2" s="343"/>
      <c r="MTD2" s="343"/>
      <c r="MTE2" s="342"/>
      <c r="MTF2" s="343"/>
      <c r="MTG2" s="343"/>
      <c r="MTH2" s="343"/>
      <c r="MTI2" s="343"/>
      <c r="MTJ2" s="343"/>
      <c r="MTK2" s="343"/>
      <c r="MTL2" s="343"/>
      <c r="MTM2" s="343"/>
      <c r="MTN2" s="343"/>
      <c r="MTO2" s="343"/>
      <c r="MTP2" s="343"/>
      <c r="MTQ2" s="343"/>
      <c r="MTR2" s="343"/>
      <c r="MTS2" s="343"/>
      <c r="MTT2" s="343"/>
      <c r="MTU2" s="342"/>
      <c r="MTV2" s="343"/>
      <c r="MTW2" s="343"/>
      <c r="MTX2" s="343"/>
      <c r="MTY2" s="343"/>
      <c r="MTZ2" s="343"/>
      <c r="MUA2" s="343"/>
      <c r="MUB2" s="343"/>
      <c r="MUC2" s="343"/>
      <c r="MUD2" s="343"/>
      <c r="MUE2" s="343"/>
      <c r="MUF2" s="343"/>
      <c r="MUG2" s="343"/>
      <c r="MUH2" s="343"/>
      <c r="MUI2" s="343"/>
      <c r="MUJ2" s="343"/>
      <c r="MUK2" s="342"/>
      <c r="MUL2" s="343"/>
      <c r="MUM2" s="343"/>
      <c r="MUN2" s="343"/>
      <c r="MUO2" s="343"/>
      <c r="MUP2" s="343"/>
      <c r="MUQ2" s="343"/>
      <c r="MUR2" s="343"/>
      <c r="MUS2" s="343"/>
      <c r="MUT2" s="343"/>
      <c r="MUU2" s="343"/>
      <c r="MUV2" s="343"/>
      <c r="MUW2" s="343"/>
      <c r="MUX2" s="343"/>
      <c r="MUY2" s="343"/>
      <c r="MUZ2" s="343"/>
      <c r="MVA2" s="342"/>
      <c r="MVB2" s="343"/>
      <c r="MVC2" s="343"/>
      <c r="MVD2" s="343"/>
      <c r="MVE2" s="343"/>
      <c r="MVF2" s="343"/>
      <c r="MVG2" s="343"/>
      <c r="MVH2" s="343"/>
      <c r="MVI2" s="343"/>
      <c r="MVJ2" s="343"/>
      <c r="MVK2" s="343"/>
      <c r="MVL2" s="343"/>
      <c r="MVM2" s="343"/>
      <c r="MVN2" s="343"/>
      <c r="MVO2" s="343"/>
      <c r="MVP2" s="343"/>
      <c r="MVQ2" s="342"/>
      <c r="MVR2" s="343"/>
      <c r="MVS2" s="343"/>
      <c r="MVT2" s="343"/>
      <c r="MVU2" s="343"/>
      <c r="MVV2" s="343"/>
      <c r="MVW2" s="343"/>
      <c r="MVX2" s="343"/>
      <c r="MVY2" s="343"/>
      <c r="MVZ2" s="343"/>
      <c r="MWA2" s="343"/>
      <c r="MWB2" s="343"/>
      <c r="MWC2" s="343"/>
      <c r="MWD2" s="343"/>
      <c r="MWE2" s="343"/>
      <c r="MWF2" s="343"/>
      <c r="MWG2" s="342"/>
      <c r="MWH2" s="343"/>
      <c r="MWI2" s="343"/>
      <c r="MWJ2" s="343"/>
      <c r="MWK2" s="343"/>
      <c r="MWL2" s="343"/>
      <c r="MWM2" s="343"/>
      <c r="MWN2" s="343"/>
      <c r="MWO2" s="343"/>
      <c r="MWP2" s="343"/>
      <c r="MWQ2" s="343"/>
      <c r="MWR2" s="343"/>
      <c r="MWS2" s="343"/>
      <c r="MWT2" s="343"/>
      <c r="MWU2" s="343"/>
      <c r="MWV2" s="343"/>
      <c r="MWW2" s="342"/>
      <c r="MWX2" s="343"/>
      <c r="MWY2" s="343"/>
      <c r="MWZ2" s="343"/>
      <c r="MXA2" s="343"/>
      <c r="MXB2" s="343"/>
      <c r="MXC2" s="343"/>
      <c r="MXD2" s="343"/>
      <c r="MXE2" s="343"/>
      <c r="MXF2" s="343"/>
      <c r="MXG2" s="343"/>
      <c r="MXH2" s="343"/>
      <c r="MXI2" s="343"/>
      <c r="MXJ2" s="343"/>
      <c r="MXK2" s="343"/>
      <c r="MXL2" s="343"/>
      <c r="MXM2" s="342"/>
      <c r="MXN2" s="343"/>
      <c r="MXO2" s="343"/>
      <c r="MXP2" s="343"/>
      <c r="MXQ2" s="343"/>
      <c r="MXR2" s="343"/>
      <c r="MXS2" s="343"/>
      <c r="MXT2" s="343"/>
      <c r="MXU2" s="343"/>
      <c r="MXV2" s="343"/>
      <c r="MXW2" s="343"/>
      <c r="MXX2" s="343"/>
      <c r="MXY2" s="343"/>
      <c r="MXZ2" s="343"/>
      <c r="MYA2" s="343"/>
      <c r="MYB2" s="343"/>
      <c r="MYC2" s="342"/>
      <c r="MYD2" s="343"/>
      <c r="MYE2" s="343"/>
      <c r="MYF2" s="343"/>
      <c r="MYG2" s="343"/>
      <c r="MYH2" s="343"/>
      <c r="MYI2" s="343"/>
      <c r="MYJ2" s="343"/>
      <c r="MYK2" s="343"/>
      <c r="MYL2" s="343"/>
      <c r="MYM2" s="343"/>
      <c r="MYN2" s="343"/>
      <c r="MYO2" s="343"/>
      <c r="MYP2" s="343"/>
      <c r="MYQ2" s="343"/>
      <c r="MYR2" s="343"/>
      <c r="MYS2" s="342"/>
      <c r="MYT2" s="343"/>
      <c r="MYU2" s="343"/>
      <c r="MYV2" s="343"/>
      <c r="MYW2" s="343"/>
      <c r="MYX2" s="343"/>
      <c r="MYY2" s="343"/>
      <c r="MYZ2" s="343"/>
      <c r="MZA2" s="343"/>
      <c r="MZB2" s="343"/>
      <c r="MZC2" s="343"/>
      <c r="MZD2" s="343"/>
      <c r="MZE2" s="343"/>
      <c r="MZF2" s="343"/>
      <c r="MZG2" s="343"/>
      <c r="MZH2" s="343"/>
      <c r="MZI2" s="342"/>
      <c r="MZJ2" s="343"/>
      <c r="MZK2" s="343"/>
      <c r="MZL2" s="343"/>
      <c r="MZM2" s="343"/>
      <c r="MZN2" s="343"/>
      <c r="MZO2" s="343"/>
      <c r="MZP2" s="343"/>
      <c r="MZQ2" s="343"/>
      <c r="MZR2" s="343"/>
      <c r="MZS2" s="343"/>
      <c r="MZT2" s="343"/>
      <c r="MZU2" s="343"/>
      <c r="MZV2" s="343"/>
      <c r="MZW2" s="343"/>
      <c r="MZX2" s="343"/>
      <c r="MZY2" s="342"/>
      <c r="MZZ2" s="343"/>
      <c r="NAA2" s="343"/>
      <c r="NAB2" s="343"/>
      <c r="NAC2" s="343"/>
      <c r="NAD2" s="343"/>
      <c r="NAE2" s="343"/>
      <c r="NAF2" s="343"/>
      <c r="NAG2" s="343"/>
      <c r="NAH2" s="343"/>
      <c r="NAI2" s="343"/>
      <c r="NAJ2" s="343"/>
      <c r="NAK2" s="343"/>
      <c r="NAL2" s="343"/>
      <c r="NAM2" s="343"/>
      <c r="NAN2" s="343"/>
      <c r="NAO2" s="342"/>
      <c r="NAP2" s="343"/>
      <c r="NAQ2" s="343"/>
      <c r="NAR2" s="343"/>
      <c r="NAS2" s="343"/>
      <c r="NAT2" s="343"/>
      <c r="NAU2" s="343"/>
      <c r="NAV2" s="343"/>
      <c r="NAW2" s="343"/>
      <c r="NAX2" s="343"/>
      <c r="NAY2" s="343"/>
      <c r="NAZ2" s="343"/>
      <c r="NBA2" s="343"/>
      <c r="NBB2" s="343"/>
      <c r="NBC2" s="343"/>
      <c r="NBD2" s="343"/>
      <c r="NBE2" s="342"/>
      <c r="NBF2" s="343"/>
      <c r="NBG2" s="343"/>
      <c r="NBH2" s="343"/>
      <c r="NBI2" s="343"/>
      <c r="NBJ2" s="343"/>
      <c r="NBK2" s="343"/>
      <c r="NBL2" s="343"/>
      <c r="NBM2" s="343"/>
      <c r="NBN2" s="343"/>
      <c r="NBO2" s="343"/>
      <c r="NBP2" s="343"/>
      <c r="NBQ2" s="343"/>
      <c r="NBR2" s="343"/>
      <c r="NBS2" s="343"/>
      <c r="NBT2" s="343"/>
      <c r="NBU2" s="342"/>
      <c r="NBV2" s="343"/>
      <c r="NBW2" s="343"/>
      <c r="NBX2" s="343"/>
      <c r="NBY2" s="343"/>
      <c r="NBZ2" s="343"/>
      <c r="NCA2" s="343"/>
      <c r="NCB2" s="343"/>
      <c r="NCC2" s="343"/>
      <c r="NCD2" s="343"/>
      <c r="NCE2" s="343"/>
      <c r="NCF2" s="343"/>
      <c r="NCG2" s="343"/>
      <c r="NCH2" s="343"/>
      <c r="NCI2" s="343"/>
      <c r="NCJ2" s="343"/>
      <c r="NCK2" s="342"/>
      <c r="NCL2" s="343"/>
      <c r="NCM2" s="343"/>
      <c r="NCN2" s="343"/>
      <c r="NCO2" s="343"/>
      <c r="NCP2" s="343"/>
      <c r="NCQ2" s="343"/>
      <c r="NCR2" s="343"/>
      <c r="NCS2" s="343"/>
      <c r="NCT2" s="343"/>
      <c r="NCU2" s="343"/>
      <c r="NCV2" s="343"/>
      <c r="NCW2" s="343"/>
      <c r="NCX2" s="343"/>
      <c r="NCY2" s="343"/>
      <c r="NCZ2" s="343"/>
      <c r="NDA2" s="342"/>
      <c r="NDB2" s="343"/>
      <c r="NDC2" s="343"/>
      <c r="NDD2" s="343"/>
      <c r="NDE2" s="343"/>
      <c r="NDF2" s="343"/>
      <c r="NDG2" s="343"/>
      <c r="NDH2" s="343"/>
      <c r="NDI2" s="343"/>
      <c r="NDJ2" s="343"/>
      <c r="NDK2" s="343"/>
      <c r="NDL2" s="343"/>
      <c r="NDM2" s="343"/>
      <c r="NDN2" s="343"/>
      <c r="NDO2" s="343"/>
      <c r="NDP2" s="343"/>
      <c r="NDQ2" s="342"/>
      <c r="NDR2" s="343"/>
      <c r="NDS2" s="343"/>
      <c r="NDT2" s="343"/>
      <c r="NDU2" s="343"/>
      <c r="NDV2" s="343"/>
      <c r="NDW2" s="343"/>
      <c r="NDX2" s="343"/>
      <c r="NDY2" s="343"/>
      <c r="NDZ2" s="343"/>
      <c r="NEA2" s="343"/>
      <c r="NEB2" s="343"/>
      <c r="NEC2" s="343"/>
      <c r="NED2" s="343"/>
      <c r="NEE2" s="343"/>
      <c r="NEF2" s="343"/>
      <c r="NEG2" s="342"/>
      <c r="NEH2" s="343"/>
      <c r="NEI2" s="343"/>
      <c r="NEJ2" s="343"/>
      <c r="NEK2" s="343"/>
      <c r="NEL2" s="343"/>
      <c r="NEM2" s="343"/>
      <c r="NEN2" s="343"/>
      <c r="NEO2" s="343"/>
      <c r="NEP2" s="343"/>
      <c r="NEQ2" s="343"/>
      <c r="NER2" s="343"/>
      <c r="NES2" s="343"/>
      <c r="NET2" s="343"/>
      <c r="NEU2" s="343"/>
      <c r="NEV2" s="343"/>
      <c r="NEW2" s="342"/>
      <c r="NEX2" s="343"/>
      <c r="NEY2" s="343"/>
      <c r="NEZ2" s="343"/>
      <c r="NFA2" s="343"/>
      <c r="NFB2" s="343"/>
      <c r="NFC2" s="343"/>
      <c r="NFD2" s="343"/>
      <c r="NFE2" s="343"/>
      <c r="NFF2" s="343"/>
      <c r="NFG2" s="343"/>
      <c r="NFH2" s="343"/>
      <c r="NFI2" s="343"/>
      <c r="NFJ2" s="343"/>
      <c r="NFK2" s="343"/>
      <c r="NFL2" s="343"/>
      <c r="NFM2" s="342"/>
      <c r="NFN2" s="343"/>
      <c r="NFO2" s="343"/>
      <c r="NFP2" s="343"/>
      <c r="NFQ2" s="343"/>
      <c r="NFR2" s="343"/>
      <c r="NFS2" s="343"/>
      <c r="NFT2" s="343"/>
      <c r="NFU2" s="343"/>
      <c r="NFV2" s="343"/>
      <c r="NFW2" s="343"/>
      <c r="NFX2" s="343"/>
      <c r="NFY2" s="343"/>
      <c r="NFZ2" s="343"/>
      <c r="NGA2" s="343"/>
      <c r="NGB2" s="343"/>
      <c r="NGC2" s="342"/>
      <c r="NGD2" s="343"/>
      <c r="NGE2" s="343"/>
      <c r="NGF2" s="343"/>
      <c r="NGG2" s="343"/>
      <c r="NGH2" s="343"/>
      <c r="NGI2" s="343"/>
      <c r="NGJ2" s="343"/>
      <c r="NGK2" s="343"/>
      <c r="NGL2" s="343"/>
      <c r="NGM2" s="343"/>
      <c r="NGN2" s="343"/>
      <c r="NGO2" s="343"/>
      <c r="NGP2" s="343"/>
      <c r="NGQ2" s="343"/>
      <c r="NGR2" s="343"/>
      <c r="NGS2" s="342"/>
      <c r="NGT2" s="343"/>
      <c r="NGU2" s="343"/>
      <c r="NGV2" s="343"/>
      <c r="NGW2" s="343"/>
      <c r="NGX2" s="343"/>
      <c r="NGY2" s="343"/>
      <c r="NGZ2" s="343"/>
      <c r="NHA2" s="343"/>
      <c r="NHB2" s="343"/>
      <c r="NHC2" s="343"/>
      <c r="NHD2" s="343"/>
      <c r="NHE2" s="343"/>
      <c r="NHF2" s="343"/>
      <c r="NHG2" s="343"/>
      <c r="NHH2" s="343"/>
      <c r="NHI2" s="342"/>
      <c r="NHJ2" s="343"/>
      <c r="NHK2" s="343"/>
      <c r="NHL2" s="343"/>
      <c r="NHM2" s="343"/>
      <c r="NHN2" s="343"/>
      <c r="NHO2" s="343"/>
      <c r="NHP2" s="343"/>
      <c r="NHQ2" s="343"/>
      <c r="NHR2" s="343"/>
      <c r="NHS2" s="343"/>
      <c r="NHT2" s="343"/>
      <c r="NHU2" s="343"/>
      <c r="NHV2" s="343"/>
      <c r="NHW2" s="343"/>
      <c r="NHX2" s="343"/>
      <c r="NHY2" s="342"/>
      <c r="NHZ2" s="343"/>
      <c r="NIA2" s="343"/>
      <c r="NIB2" s="343"/>
      <c r="NIC2" s="343"/>
      <c r="NID2" s="343"/>
      <c r="NIE2" s="343"/>
      <c r="NIF2" s="343"/>
      <c r="NIG2" s="343"/>
      <c r="NIH2" s="343"/>
      <c r="NII2" s="343"/>
      <c r="NIJ2" s="343"/>
      <c r="NIK2" s="343"/>
      <c r="NIL2" s="343"/>
      <c r="NIM2" s="343"/>
      <c r="NIN2" s="343"/>
      <c r="NIO2" s="342"/>
      <c r="NIP2" s="343"/>
      <c r="NIQ2" s="343"/>
      <c r="NIR2" s="343"/>
      <c r="NIS2" s="343"/>
      <c r="NIT2" s="343"/>
      <c r="NIU2" s="343"/>
      <c r="NIV2" s="343"/>
      <c r="NIW2" s="343"/>
      <c r="NIX2" s="343"/>
      <c r="NIY2" s="343"/>
      <c r="NIZ2" s="343"/>
      <c r="NJA2" s="343"/>
      <c r="NJB2" s="343"/>
      <c r="NJC2" s="343"/>
      <c r="NJD2" s="343"/>
      <c r="NJE2" s="342"/>
      <c r="NJF2" s="343"/>
      <c r="NJG2" s="343"/>
      <c r="NJH2" s="343"/>
      <c r="NJI2" s="343"/>
      <c r="NJJ2" s="343"/>
      <c r="NJK2" s="343"/>
      <c r="NJL2" s="343"/>
      <c r="NJM2" s="343"/>
      <c r="NJN2" s="343"/>
      <c r="NJO2" s="343"/>
      <c r="NJP2" s="343"/>
      <c r="NJQ2" s="343"/>
      <c r="NJR2" s="343"/>
      <c r="NJS2" s="343"/>
      <c r="NJT2" s="343"/>
      <c r="NJU2" s="342"/>
      <c r="NJV2" s="343"/>
      <c r="NJW2" s="343"/>
      <c r="NJX2" s="343"/>
      <c r="NJY2" s="343"/>
      <c r="NJZ2" s="343"/>
      <c r="NKA2" s="343"/>
      <c r="NKB2" s="343"/>
      <c r="NKC2" s="343"/>
      <c r="NKD2" s="343"/>
      <c r="NKE2" s="343"/>
      <c r="NKF2" s="343"/>
      <c r="NKG2" s="343"/>
      <c r="NKH2" s="343"/>
      <c r="NKI2" s="343"/>
      <c r="NKJ2" s="343"/>
      <c r="NKK2" s="342"/>
      <c r="NKL2" s="343"/>
      <c r="NKM2" s="343"/>
      <c r="NKN2" s="343"/>
      <c r="NKO2" s="343"/>
      <c r="NKP2" s="343"/>
      <c r="NKQ2" s="343"/>
      <c r="NKR2" s="343"/>
      <c r="NKS2" s="343"/>
      <c r="NKT2" s="343"/>
      <c r="NKU2" s="343"/>
      <c r="NKV2" s="343"/>
      <c r="NKW2" s="343"/>
      <c r="NKX2" s="343"/>
      <c r="NKY2" s="343"/>
      <c r="NKZ2" s="343"/>
      <c r="NLA2" s="342"/>
      <c r="NLB2" s="343"/>
      <c r="NLC2" s="343"/>
      <c r="NLD2" s="343"/>
      <c r="NLE2" s="343"/>
      <c r="NLF2" s="343"/>
      <c r="NLG2" s="343"/>
      <c r="NLH2" s="343"/>
      <c r="NLI2" s="343"/>
      <c r="NLJ2" s="343"/>
      <c r="NLK2" s="343"/>
      <c r="NLL2" s="343"/>
      <c r="NLM2" s="343"/>
      <c r="NLN2" s="343"/>
      <c r="NLO2" s="343"/>
      <c r="NLP2" s="343"/>
      <c r="NLQ2" s="342"/>
      <c r="NLR2" s="343"/>
      <c r="NLS2" s="343"/>
      <c r="NLT2" s="343"/>
      <c r="NLU2" s="343"/>
      <c r="NLV2" s="343"/>
      <c r="NLW2" s="343"/>
      <c r="NLX2" s="343"/>
      <c r="NLY2" s="343"/>
      <c r="NLZ2" s="343"/>
      <c r="NMA2" s="343"/>
      <c r="NMB2" s="343"/>
      <c r="NMC2" s="343"/>
      <c r="NMD2" s="343"/>
      <c r="NME2" s="343"/>
      <c r="NMF2" s="343"/>
      <c r="NMG2" s="342"/>
      <c r="NMH2" s="343"/>
      <c r="NMI2" s="343"/>
      <c r="NMJ2" s="343"/>
      <c r="NMK2" s="343"/>
      <c r="NML2" s="343"/>
      <c r="NMM2" s="343"/>
      <c r="NMN2" s="343"/>
      <c r="NMO2" s="343"/>
      <c r="NMP2" s="343"/>
      <c r="NMQ2" s="343"/>
      <c r="NMR2" s="343"/>
      <c r="NMS2" s="343"/>
      <c r="NMT2" s="343"/>
      <c r="NMU2" s="343"/>
      <c r="NMV2" s="343"/>
      <c r="NMW2" s="342"/>
      <c r="NMX2" s="343"/>
      <c r="NMY2" s="343"/>
      <c r="NMZ2" s="343"/>
      <c r="NNA2" s="343"/>
      <c r="NNB2" s="343"/>
      <c r="NNC2" s="343"/>
      <c r="NND2" s="343"/>
      <c r="NNE2" s="343"/>
      <c r="NNF2" s="343"/>
      <c r="NNG2" s="343"/>
      <c r="NNH2" s="343"/>
      <c r="NNI2" s="343"/>
      <c r="NNJ2" s="343"/>
      <c r="NNK2" s="343"/>
      <c r="NNL2" s="343"/>
      <c r="NNM2" s="342"/>
      <c r="NNN2" s="343"/>
      <c r="NNO2" s="343"/>
      <c r="NNP2" s="343"/>
      <c r="NNQ2" s="343"/>
      <c r="NNR2" s="343"/>
      <c r="NNS2" s="343"/>
      <c r="NNT2" s="343"/>
      <c r="NNU2" s="343"/>
      <c r="NNV2" s="343"/>
      <c r="NNW2" s="343"/>
      <c r="NNX2" s="343"/>
      <c r="NNY2" s="343"/>
      <c r="NNZ2" s="343"/>
      <c r="NOA2" s="343"/>
      <c r="NOB2" s="343"/>
      <c r="NOC2" s="342"/>
      <c r="NOD2" s="343"/>
      <c r="NOE2" s="343"/>
      <c r="NOF2" s="343"/>
      <c r="NOG2" s="343"/>
      <c r="NOH2" s="343"/>
      <c r="NOI2" s="343"/>
      <c r="NOJ2" s="343"/>
      <c r="NOK2" s="343"/>
      <c r="NOL2" s="343"/>
      <c r="NOM2" s="343"/>
      <c r="NON2" s="343"/>
      <c r="NOO2" s="343"/>
      <c r="NOP2" s="343"/>
      <c r="NOQ2" s="343"/>
      <c r="NOR2" s="343"/>
      <c r="NOS2" s="342"/>
      <c r="NOT2" s="343"/>
      <c r="NOU2" s="343"/>
      <c r="NOV2" s="343"/>
      <c r="NOW2" s="343"/>
      <c r="NOX2" s="343"/>
      <c r="NOY2" s="343"/>
      <c r="NOZ2" s="343"/>
      <c r="NPA2" s="343"/>
      <c r="NPB2" s="343"/>
      <c r="NPC2" s="343"/>
      <c r="NPD2" s="343"/>
      <c r="NPE2" s="343"/>
      <c r="NPF2" s="343"/>
      <c r="NPG2" s="343"/>
      <c r="NPH2" s="343"/>
      <c r="NPI2" s="342"/>
      <c r="NPJ2" s="343"/>
      <c r="NPK2" s="343"/>
      <c r="NPL2" s="343"/>
      <c r="NPM2" s="343"/>
      <c r="NPN2" s="343"/>
      <c r="NPO2" s="343"/>
      <c r="NPP2" s="343"/>
      <c r="NPQ2" s="343"/>
      <c r="NPR2" s="343"/>
      <c r="NPS2" s="343"/>
      <c r="NPT2" s="343"/>
      <c r="NPU2" s="343"/>
      <c r="NPV2" s="343"/>
      <c r="NPW2" s="343"/>
      <c r="NPX2" s="343"/>
      <c r="NPY2" s="342"/>
      <c r="NPZ2" s="343"/>
      <c r="NQA2" s="343"/>
      <c r="NQB2" s="343"/>
      <c r="NQC2" s="343"/>
      <c r="NQD2" s="343"/>
      <c r="NQE2" s="343"/>
      <c r="NQF2" s="343"/>
      <c r="NQG2" s="343"/>
      <c r="NQH2" s="343"/>
      <c r="NQI2" s="343"/>
      <c r="NQJ2" s="343"/>
      <c r="NQK2" s="343"/>
      <c r="NQL2" s="343"/>
      <c r="NQM2" s="343"/>
      <c r="NQN2" s="343"/>
      <c r="NQO2" s="342"/>
      <c r="NQP2" s="343"/>
      <c r="NQQ2" s="343"/>
      <c r="NQR2" s="343"/>
      <c r="NQS2" s="343"/>
      <c r="NQT2" s="343"/>
      <c r="NQU2" s="343"/>
      <c r="NQV2" s="343"/>
      <c r="NQW2" s="343"/>
      <c r="NQX2" s="343"/>
      <c r="NQY2" s="343"/>
      <c r="NQZ2" s="343"/>
      <c r="NRA2" s="343"/>
      <c r="NRB2" s="343"/>
      <c r="NRC2" s="343"/>
      <c r="NRD2" s="343"/>
      <c r="NRE2" s="342"/>
      <c r="NRF2" s="343"/>
      <c r="NRG2" s="343"/>
      <c r="NRH2" s="343"/>
      <c r="NRI2" s="343"/>
      <c r="NRJ2" s="343"/>
      <c r="NRK2" s="343"/>
      <c r="NRL2" s="343"/>
      <c r="NRM2" s="343"/>
      <c r="NRN2" s="343"/>
      <c r="NRO2" s="343"/>
      <c r="NRP2" s="343"/>
      <c r="NRQ2" s="343"/>
      <c r="NRR2" s="343"/>
      <c r="NRS2" s="343"/>
      <c r="NRT2" s="343"/>
      <c r="NRU2" s="342"/>
      <c r="NRV2" s="343"/>
      <c r="NRW2" s="343"/>
      <c r="NRX2" s="343"/>
      <c r="NRY2" s="343"/>
      <c r="NRZ2" s="343"/>
      <c r="NSA2" s="343"/>
      <c r="NSB2" s="343"/>
      <c r="NSC2" s="343"/>
      <c r="NSD2" s="343"/>
      <c r="NSE2" s="343"/>
      <c r="NSF2" s="343"/>
      <c r="NSG2" s="343"/>
      <c r="NSH2" s="343"/>
      <c r="NSI2" s="343"/>
      <c r="NSJ2" s="343"/>
      <c r="NSK2" s="342"/>
      <c r="NSL2" s="343"/>
      <c r="NSM2" s="343"/>
      <c r="NSN2" s="343"/>
      <c r="NSO2" s="343"/>
      <c r="NSP2" s="343"/>
      <c r="NSQ2" s="343"/>
      <c r="NSR2" s="343"/>
      <c r="NSS2" s="343"/>
      <c r="NST2" s="343"/>
      <c r="NSU2" s="343"/>
      <c r="NSV2" s="343"/>
      <c r="NSW2" s="343"/>
      <c r="NSX2" s="343"/>
      <c r="NSY2" s="343"/>
      <c r="NSZ2" s="343"/>
      <c r="NTA2" s="342"/>
      <c r="NTB2" s="343"/>
      <c r="NTC2" s="343"/>
      <c r="NTD2" s="343"/>
      <c r="NTE2" s="343"/>
      <c r="NTF2" s="343"/>
      <c r="NTG2" s="343"/>
      <c r="NTH2" s="343"/>
      <c r="NTI2" s="343"/>
      <c r="NTJ2" s="343"/>
      <c r="NTK2" s="343"/>
      <c r="NTL2" s="343"/>
      <c r="NTM2" s="343"/>
      <c r="NTN2" s="343"/>
      <c r="NTO2" s="343"/>
      <c r="NTP2" s="343"/>
      <c r="NTQ2" s="342"/>
      <c r="NTR2" s="343"/>
      <c r="NTS2" s="343"/>
      <c r="NTT2" s="343"/>
      <c r="NTU2" s="343"/>
      <c r="NTV2" s="343"/>
      <c r="NTW2" s="343"/>
      <c r="NTX2" s="343"/>
      <c r="NTY2" s="343"/>
      <c r="NTZ2" s="343"/>
      <c r="NUA2" s="343"/>
      <c r="NUB2" s="343"/>
      <c r="NUC2" s="343"/>
      <c r="NUD2" s="343"/>
      <c r="NUE2" s="343"/>
      <c r="NUF2" s="343"/>
      <c r="NUG2" s="342"/>
      <c r="NUH2" s="343"/>
      <c r="NUI2" s="343"/>
      <c r="NUJ2" s="343"/>
      <c r="NUK2" s="343"/>
      <c r="NUL2" s="343"/>
      <c r="NUM2" s="343"/>
      <c r="NUN2" s="343"/>
      <c r="NUO2" s="343"/>
      <c r="NUP2" s="343"/>
      <c r="NUQ2" s="343"/>
      <c r="NUR2" s="343"/>
      <c r="NUS2" s="343"/>
      <c r="NUT2" s="343"/>
      <c r="NUU2" s="343"/>
      <c r="NUV2" s="343"/>
      <c r="NUW2" s="342"/>
      <c r="NUX2" s="343"/>
      <c r="NUY2" s="343"/>
      <c r="NUZ2" s="343"/>
      <c r="NVA2" s="343"/>
      <c r="NVB2" s="343"/>
      <c r="NVC2" s="343"/>
      <c r="NVD2" s="343"/>
      <c r="NVE2" s="343"/>
      <c r="NVF2" s="343"/>
      <c r="NVG2" s="343"/>
      <c r="NVH2" s="343"/>
      <c r="NVI2" s="343"/>
      <c r="NVJ2" s="343"/>
      <c r="NVK2" s="343"/>
      <c r="NVL2" s="343"/>
      <c r="NVM2" s="342"/>
      <c r="NVN2" s="343"/>
      <c r="NVO2" s="343"/>
      <c r="NVP2" s="343"/>
      <c r="NVQ2" s="343"/>
      <c r="NVR2" s="343"/>
      <c r="NVS2" s="343"/>
      <c r="NVT2" s="343"/>
      <c r="NVU2" s="343"/>
      <c r="NVV2" s="343"/>
      <c r="NVW2" s="343"/>
      <c r="NVX2" s="343"/>
      <c r="NVY2" s="343"/>
      <c r="NVZ2" s="343"/>
      <c r="NWA2" s="343"/>
      <c r="NWB2" s="343"/>
      <c r="NWC2" s="342"/>
      <c r="NWD2" s="343"/>
      <c r="NWE2" s="343"/>
      <c r="NWF2" s="343"/>
      <c r="NWG2" s="343"/>
      <c r="NWH2" s="343"/>
      <c r="NWI2" s="343"/>
      <c r="NWJ2" s="343"/>
      <c r="NWK2" s="343"/>
      <c r="NWL2" s="343"/>
      <c r="NWM2" s="343"/>
      <c r="NWN2" s="343"/>
      <c r="NWO2" s="343"/>
      <c r="NWP2" s="343"/>
      <c r="NWQ2" s="343"/>
      <c r="NWR2" s="343"/>
      <c r="NWS2" s="342"/>
      <c r="NWT2" s="343"/>
      <c r="NWU2" s="343"/>
      <c r="NWV2" s="343"/>
      <c r="NWW2" s="343"/>
      <c r="NWX2" s="343"/>
      <c r="NWY2" s="343"/>
      <c r="NWZ2" s="343"/>
      <c r="NXA2" s="343"/>
      <c r="NXB2" s="343"/>
      <c r="NXC2" s="343"/>
      <c r="NXD2" s="343"/>
      <c r="NXE2" s="343"/>
      <c r="NXF2" s="343"/>
      <c r="NXG2" s="343"/>
      <c r="NXH2" s="343"/>
      <c r="NXI2" s="342"/>
      <c r="NXJ2" s="343"/>
      <c r="NXK2" s="343"/>
      <c r="NXL2" s="343"/>
      <c r="NXM2" s="343"/>
      <c r="NXN2" s="343"/>
      <c r="NXO2" s="343"/>
      <c r="NXP2" s="343"/>
      <c r="NXQ2" s="343"/>
      <c r="NXR2" s="343"/>
      <c r="NXS2" s="343"/>
      <c r="NXT2" s="343"/>
      <c r="NXU2" s="343"/>
      <c r="NXV2" s="343"/>
      <c r="NXW2" s="343"/>
      <c r="NXX2" s="343"/>
      <c r="NXY2" s="342"/>
      <c r="NXZ2" s="343"/>
      <c r="NYA2" s="343"/>
      <c r="NYB2" s="343"/>
      <c r="NYC2" s="343"/>
      <c r="NYD2" s="343"/>
      <c r="NYE2" s="343"/>
      <c r="NYF2" s="343"/>
      <c r="NYG2" s="343"/>
      <c r="NYH2" s="343"/>
      <c r="NYI2" s="343"/>
      <c r="NYJ2" s="343"/>
      <c r="NYK2" s="343"/>
      <c r="NYL2" s="343"/>
      <c r="NYM2" s="343"/>
      <c r="NYN2" s="343"/>
      <c r="NYO2" s="342"/>
      <c r="NYP2" s="343"/>
      <c r="NYQ2" s="343"/>
      <c r="NYR2" s="343"/>
      <c r="NYS2" s="343"/>
      <c r="NYT2" s="343"/>
      <c r="NYU2" s="343"/>
      <c r="NYV2" s="343"/>
      <c r="NYW2" s="343"/>
      <c r="NYX2" s="343"/>
      <c r="NYY2" s="343"/>
      <c r="NYZ2" s="343"/>
      <c r="NZA2" s="343"/>
      <c r="NZB2" s="343"/>
      <c r="NZC2" s="343"/>
      <c r="NZD2" s="343"/>
      <c r="NZE2" s="342"/>
      <c r="NZF2" s="343"/>
      <c r="NZG2" s="343"/>
      <c r="NZH2" s="343"/>
      <c r="NZI2" s="343"/>
      <c r="NZJ2" s="343"/>
      <c r="NZK2" s="343"/>
      <c r="NZL2" s="343"/>
      <c r="NZM2" s="343"/>
      <c r="NZN2" s="343"/>
      <c r="NZO2" s="343"/>
      <c r="NZP2" s="343"/>
      <c r="NZQ2" s="343"/>
      <c r="NZR2" s="343"/>
      <c r="NZS2" s="343"/>
      <c r="NZT2" s="343"/>
      <c r="NZU2" s="342"/>
      <c r="NZV2" s="343"/>
      <c r="NZW2" s="343"/>
      <c r="NZX2" s="343"/>
      <c r="NZY2" s="343"/>
      <c r="NZZ2" s="343"/>
      <c r="OAA2" s="343"/>
      <c r="OAB2" s="343"/>
      <c r="OAC2" s="343"/>
      <c r="OAD2" s="343"/>
      <c r="OAE2" s="343"/>
      <c r="OAF2" s="343"/>
      <c r="OAG2" s="343"/>
      <c r="OAH2" s="343"/>
      <c r="OAI2" s="343"/>
      <c r="OAJ2" s="343"/>
      <c r="OAK2" s="342"/>
      <c r="OAL2" s="343"/>
      <c r="OAM2" s="343"/>
      <c r="OAN2" s="343"/>
      <c r="OAO2" s="343"/>
      <c r="OAP2" s="343"/>
      <c r="OAQ2" s="343"/>
      <c r="OAR2" s="343"/>
      <c r="OAS2" s="343"/>
      <c r="OAT2" s="343"/>
      <c r="OAU2" s="343"/>
      <c r="OAV2" s="343"/>
      <c r="OAW2" s="343"/>
      <c r="OAX2" s="343"/>
      <c r="OAY2" s="343"/>
      <c r="OAZ2" s="343"/>
      <c r="OBA2" s="342"/>
      <c r="OBB2" s="343"/>
      <c r="OBC2" s="343"/>
      <c r="OBD2" s="343"/>
      <c r="OBE2" s="343"/>
      <c r="OBF2" s="343"/>
      <c r="OBG2" s="343"/>
      <c r="OBH2" s="343"/>
      <c r="OBI2" s="343"/>
      <c r="OBJ2" s="343"/>
      <c r="OBK2" s="343"/>
      <c r="OBL2" s="343"/>
      <c r="OBM2" s="343"/>
      <c r="OBN2" s="343"/>
      <c r="OBO2" s="343"/>
      <c r="OBP2" s="343"/>
      <c r="OBQ2" s="342"/>
      <c r="OBR2" s="343"/>
      <c r="OBS2" s="343"/>
      <c r="OBT2" s="343"/>
      <c r="OBU2" s="343"/>
      <c r="OBV2" s="343"/>
      <c r="OBW2" s="343"/>
      <c r="OBX2" s="343"/>
      <c r="OBY2" s="343"/>
      <c r="OBZ2" s="343"/>
      <c r="OCA2" s="343"/>
      <c r="OCB2" s="343"/>
      <c r="OCC2" s="343"/>
      <c r="OCD2" s="343"/>
      <c r="OCE2" s="343"/>
      <c r="OCF2" s="343"/>
      <c r="OCG2" s="342"/>
      <c r="OCH2" s="343"/>
      <c r="OCI2" s="343"/>
      <c r="OCJ2" s="343"/>
      <c r="OCK2" s="343"/>
      <c r="OCL2" s="343"/>
      <c r="OCM2" s="343"/>
      <c r="OCN2" s="343"/>
      <c r="OCO2" s="343"/>
      <c r="OCP2" s="343"/>
      <c r="OCQ2" s="343"/>
      <c r="OCR2" s="343"/>
      <c r="OCS2" s="343"/>
      <c r="OCT2" s="343"/>
      <c r="OCU2" s="343"/>
      <c r="OCV2" s="343"/>
      <c r="OCW2" s="342"/>
      <c r="OCX2" s="343"/>
      <c r="OCY2" s="343"/>
      <c r="OCZ2" s="343"/>
      <c r="ODA2" s="343"/>
      <c r="ODB2" s="343"/>
      <c r="ODC2" s="343"/>
      <c r="ODD2" s="343"/>
      <c r="ODE2" s="343"/>
      <c r="ODF2" s="343"/>
      <c r="ODG2" s="343"/>
      <c r="ODH2" s="343"/>
      <c r="ODI2" s="343"/>
      <c r="ODJ2" s="343"/>
      <c r="ODK2" s="343"/>
      <c r="ODL2" s="343"/>
      <c r="ODM2" s="342"/>
      <c r="ODN2" s="343"/>
      <c r="ODO2" s="343"/>
      <c r="ODP2" s="343"/>
      <c r="ODQ2" s="343"/>
      <c r="ODR2" s="343"/>
      <c r="ODS2" s="343"/>
      <c r="ODT2" s="343"/>
      <c r="ODU2" s="343"/>
      <c r="ODV2" s="343"/>
      <c r="ODW2" s="343"/>
      <c r="ODX2" s="343"/>
      <c r="ODY2" s="343"/>
      <c r="ODZ2" s="343"/>
      <c r="OEA2" s="343"/>
      <c r="OEB2" s="343"/>
      <c r="OEC2" s="342"/>
      <c r="OED2" s="343"/>
      <c r="OEE2" s="343"/>
      <c r="OEF2" s="343"/>
      <c r="OEG2" s="343"/>
      <c r="OEH2" s="343"/>
      <c r="OEI2" s="343"/>
      <c r="OEJ2" s="343"/>
      <c r="OEK2" s="343"/>
      <c r="OEL2" s="343"/>
      <c r="OEM2" s="343"/>
      <c r="OEN2" s="343"/>
      <c r="OEO2" s="343"/>
      <c r="OEP2" s="343"/>
      <c r="OEQ2" s="343"/>
      <c r="OER2" s="343"/>
      <c r="OES2" s="342"/>
      <c r="OET2" s="343"/>
      <c r="OEU2" s="343"/>
      <c r="OEV2" s="343"/>
      <c r="OEW2" s="343"/>
      <c r="OEX2" s="343"/>
      <c r="OEY2" s="343"/>
      <c r="OEZ2" s="343"/>
      <c r="OFA2" s="343"/>
      <c r="OFB2" s="343"/>
      <c r="OFC2" s="343"/>
      <c r="OFD2" s="343"/>
      <c r="OFE2" s="343"/>
      <c r="OFF2" s="343"/>
      <c r="OFG2" s="343"/>
      <c r="OFH2" s="343"/>
      <c r="OFI2" s="342"/>
      <c r="OFJ2" s="343"/>
      <c r="OFK2" s="343"/>
      <c r="OFL2" s="343"/>
      <c r="OFM2" s="343"/>
      <c r="OFN2" s="343"/>
      <c r="OFO2" s="343"/>
      <c r="OFP2" s="343"/>
      <c r="OFQ2" s="343"/>
      <c r="OFR2" s="343"/>
      <c r="OFS2" s="343"/>
      <c r="OFT2" s="343"/>
      <c r="OFU2" s="343"/>
      <c r="OFV2" s="343"/>
      <c r="OFW2" s="343"/>
      <c r="OFX2" s="343"/>
      <c r="OFY2" s="342"/>
      <c r="OFZ2" s="343"/>
      <c r="OGA2" s="343"/>
      <c r="OGB2" s="343"/>
      <c r="OGC2" s="343"/>
      <c r="OGD2" s="343"/>
      <c r="OGE2" s="343"/>
      <c r="OGF2" s="343"/>
      <c r="OGG2" s="343"/>
      <c r="OGH2" s="343"/>
      <c r="OGI2" s="343"/>
      <c r="OGJ2" s="343"/>
      <c r="OGK2" s="343"/>
      <c r="OGL2" s="343"/>
      <c r="OGM2" s="343"/>
      <c r="OGN2" s="343"/>
      <c r="OGO2" s="342"/>
      <c r="OGP2" s="343"/>
      <c r="OGQ2" s="343"/>
      <c r="OGR2" s="343"/>
      <c r="OGS2" s="343"/>
      <c r="OGT2" s="343"/>
      <c r="OGU2" s="343"/>
      <c r="OGV2" s="343"/>
      <c r="OGW2" s="343"/>
      <c r="OGX2" s="343"/>
      <c r="OGY2" s="343"/>
      <c r="OGZ2" s="343"/>
      <c r="OHA2" s="343"/>
      <c r="OHB2" s="343"/>
      <c r="OHC2" s="343"/>
      <c r="OHD2" s="343"/>
      <c r="OHE2" s="342"/>
      <c r="OHF2" s="343"/>
      <c r="OHG2" s="343"/>
      <c r="OHH2" s="343"/>
      <c r="OHI2" s="343"/>
      <c r="OHJ2" s="343"/>
      <c r="OHK2" s="343"/>
      <c r="OHL2" s="343"/>
      <c r="OHM2" s="343"/>
      <c r="OHN2" s="343"/>
      <c r="OHO2" s="343"/>
      <c r="OHP2" s="343"/>
      <c r="OHQ2" s="343"/>
      <c r="OHR2" s="343"/>
      <c r="OHS2" s="343"/>
      <c r="OHT2" s="343"/>
      <c r="OHU2" s="342"/>
      <c r="OHV2" s="343"/>
      <c r="OHW2" s="343"/>
      <c r="OHX2" s="343"/>
      <c r="OHY2" s="343"/>
      <c r="OHZ2" s="343"/>
      <c r="OIA2" s="343"/>
      <c r="OIB2" s="343"/>
      <c r="OIC2" s="343"/>
      <c r="OID2" s="343"/>
      <c r="OIE2" s="343"/>
      <c r="OIF2" s="343"/>
      <c r="OIG2" s="343"/>
      <c r="OIH2" s="343"/>
      <c r="OII2" s="343"/>
      <c r="OIJ2" s="343"/>
      <c r="OIK2" s="342"/>
      <c r="OIL2" s="343"/>
      <c r="OIM2" s="343"/>
      <c r="OIN2" s="343"/>
      <c r="OIO2" s="343"/>
      <c r="OIP2" s="343"/>
      <c r="OIQ2" s="343"/>
      <c r="OIR2" s="343"/>
      <c r="OIS2" s="343"/>
      <c r="OIT2" s="343"/>
      <c r="OIU2" s="343"/>
      <c r="OIV2" s="343"/>
      <c r="OIW2" s="343"/>
      <c r="OIX2" s="343"/>
      <c r="OIY2" s="343"/>
      <c r="OIZ2" s="343"/>
      <c r="OJA2" s="342"/>
      <c r="OJB2" s="343"/>
      <c r="OJC2" s="343"/>
      <c r="OJD2" s="343"/>
      <c r="OJE2" s="343"/>
      <c r="OJF2" s="343"/>
      <c r="OJG2" s="343"/>
      <c r="OJH2" s="343"/>
      <c r="OJI2" s="343"/>
      <c r="OJJ2" s="343"/>
      <c r="OJK2" s="343"/>
      <c r="OJL2" s="343"/>
      <c r="OJM2" s="343"/>
      <c r="OJN2" s="343"/>
      <c r="OJO2" s="343"/>
      <c r="OJP2" s="343"/>
      <c r="OJQ2" s="342"/>
      <c r="OJR2" s="343"/>
      <c r="OJS2" s="343"/>
      <c r="OJT2" s="343"/>
      <c r="OJU2" s="343"/>
      <c r="OJV2" s="343"/>
      <c r="OJW2" s="343"/>
      <c r="OJX2" s="343"/>
      <c r="OJY2" s="343"/>
      <c r="OJZ2" s="343"/>
      <c r="OKA2" s="343"/>
      <c r="OKB2" s="343"/>
      <c r="OKC2" s="343"/>
      <c r="OKD2" s="343"/>
      <c r="OKE2" s="343"/>
      <c r="OKF2" s="343"/>
      <c r="OKG2" s="342"/>
      <c r="OKH2" s="343"/>
      <c r="OKI2" s="343"/>
      <c r="OKJ2" s="343"/>
      <c r="OKK2" s="343"/>
      <c r="OKL2" s="343"/>
      <c r="OKM2" s="343"/>
      <c r="OKN2" s="343"/>
      <c r="OKO2" s="343"/>
      <c r="OKP2" s="343"/>
      <c r="OKQ2" s="343"/>
      <c r="OKR2" s="343"/>
      <c r="OKS2" s="343"/>
      <c r="OKT2" s="343"/>
      <c r="OKU2" s="343"/>
      <c r="OKV2" s="343"/>
      <c r="OKW2" s="342"/>
      <c r="OKX2" s="343"/>
      <c r="OKY2" s="343"/>
      <c r="OKZ2" s="343"/>
      <c r="OLA2" s="343"/>
      <c r="OLB2" s="343"/>
      <c r="OLC2" s="343"/>
      <c r="OLD2" s="343"/>
      <c r="OLE2" s="343"/>
      <c r="OLF2" s="343"/>
      <c r="OLG2" s="343"/>
      <c r="OLH2" s="343"/>
      <c r="OLI2" s="343"/>
      <c r="OLJ2" s="343"/>
      <c r="OLK2" s="343"/>
      <c r="OLL2" s="343"/>
      <c r="OLM2" s="342"/>
      <c r="OLN2" s="343"/>
      <c r="OLO2" s="343"/>
      <c r="OLP2" s="343"/>
      <c r="OLQ2" s="343"/>
      <c r="OLR2" s="343"/>
      <c r="OLS2" s="343"/>
      <c r="OLT2" s="343"/>
      <c r="OLU2" s="343"/>
      <c r="OLV2" s="343"/>
      <c r="OLW2" s="343"/>
      <c r="OLX2" s="343"/>
      <c r="OLY2" s="343"/>
      <c r="OLZ2" s="343"/>
      <c r="OMA2" s="343"/>
      <c r="OMB2" s="343"/>
      <c r="OMC2" s="342"/>
      <c r="OMD2" s="343"/>
      <c r="OME2" s="343"/>
      <c r="OMF2" s="343"/>
      <c r="OMG2" s="343"/>
      <c r="OMH2" s="343"/>
      <c r="OMI2" s="343"/>
      <c r="OMJ2" s="343"/>
      <c r="OMK2" s="343"/>
      <c r="OML2" s="343"/>
      <c r="OMM2" s="343"/>
      <c r="OMN2" s="343"/>
      <c r="OMO2" s="343"/>
      <c r="OMP2" s="343"/>
      <c r="OMQ2" s="343"/>
      <c r="OMR2" s="343"/>
      <c r="OMS2" s="342"/>
      <c r="OMT2" s="343"/>
      <c r="OMU2" s="343"/>
      <c r="OMV2" s="343"/>
      <c r="OMW2" s="343"/>
      <c r="OMX2" s="343"/>
      <c r="OMY2" s="343"/>
      <c r="OMZ2" s="343"/>
      <c r="ONA2" s="343"/>
      <c r="ONB2" s="343"/>
      <c r="ONC2" s="343"/>
      <c r="OND2" s="343"/>
      <c r="ONE2" s="343"/>
      <c r="ONF2" s="343"/>
      <c r="ONG2" s="343"/>
      <c r="ONH2" s="343"/>
      <c r="ONI2" s="342"/>
      <c r="ONJ2" s="343"/>
      <c r="ONK2" s="343"/>
      <c r="ONL2" s="343"/>
      <c r="ONM2" s="343"/>
      <c r="ONN2" s="343"/>
      <c r="ONO2" s="343"/>
      <c r="ONP2" s="343"/>
      <c r="ONQ2" s="343"/>
      <c r="ONR2" s="343"/>
      <c r="ONS2" s="343"/>
      <c r="ONT2" s="343"/>
      <c r="ONU2" s="343"/>
      <c r="ONV2" s="343"/>
      <c r="ONW2" s="343"/>
      <c r="ONX2" s="343"/>
      <c r="ONY2" s="342"/>
      <c r="ONZ2" s="343"/>
      <c r="OOA2" s="343"/>
      <c r="OOB2" s="343"/>
      <c r="OOC2" s="343"/>
      <c r="OOD2" s="343"/>
      <c r="OOE2" s="343"/>
      <c r="OOF2" s="343"/>
      <c r="OOG2" s="343"/>
      <c r="OOH2" s="343"/>
      <c r="OOI2" s="343"/>
      <c r="OOJ2" s="343"/>
      <c r="OOK2" s="343"/>
      <c r="OOL2" s="343"/>
      <c r="OOM2" s="343"/>
      <c r="OON2" s="343"/>
      <c r="OOO2" s="342"/>
      <c r="OOP2" s="343"/>
      <c r="OOQ2" s="343"/>
      <c r="OOR2" s="343"/>
      <c r="OOS2" s="343"/>
      <c r="OOT2" s="343"/>
      <c r="OOU2" s="343"/>
      <c r="OOV2" s="343"/>
      <c r="OOW2" s="343"/>
      <c r="OOX2" s="343"/>
      <c r="OOY2" s="343"/>
      <c r="OOZ2" s="343"/>
      <c r="OPA2" s="343"/>
      <c r="OPB2" s="343"/>
      <c r="OPC2" s="343"/>
      <c r="OPD2" s="343"/>
      <c r="OPE2" s="342"/>
      <c r="OPF2" s="343"/>
      <c r="OPG2" s="343"/>
      <c r="OPH2" s="343"/>
      <c r="OPI2" s="343"/>
      <c r="OPJ2" s="343"/>
      <c r="OPK2" s="343"/>
      <c r="OPL2" s="343"/>
      <c r="OPM2" s="343"/>
      <c r="OPN2" s="343"/>
      <c r="OPO2" s="343"/>
      <c r="OPP2" s="343"/>
      <c r="OPQ2" s="343"/>
      <c r="OPR2" s="343"/>
      <c r="OPS2" s="343"/>
      <c r="OPT2" s="343"/>
      <c r="OPU2" s="342"/>
      <c r="OPV2" s="343"/>
      <c r="OPW2" s="343"/>
      <c r="OPX2" s="343"/>
      <c r="OPY2" s="343"/>
      <c r="OPZ2" s="343"/>
      <c r="OQA2" s="343"/>
      <c r="OQB2" s="343"/>
      <c r="OQC2" s="343"/>
      <c r="OQD2" s="343"/>
      <c r="OQE2" s="343"/>
      <c r="OQF2" s="343"/>
      <c r="OQG2" s="343"/>
      <c r="OQH2" s="343"/>
      <c r="OQI2" s="343"/>
      <c r="OQJ2" s="343"/>
      <c r="OQK2" s="342"/>
      <c r="OQL2" s="343"/>
      <c r="OQM2" s="343"/>
      <c r="OQN2" s="343"/>
      <c r="OQO2" s="343"/>
      <c r="OQP2" s="343"/>
      <c r="OQQ2" s="343"/>
      <c r="OQR2" s="343"/>
      <c r="OQS2" s="343"/>
      <c r="OQT2" s="343"/>
      <c r="OQU2" s="343"/>
      <c r="OQV2" s="343"/>
      <c r="OQW2" s="343"/>
      <c r="OQX2" s="343"/>
      <c r="OQY2" s="343"/>
      <c r="OQZ2" s="343"/>
      <c r="ORA2" s="342"/>
      <c r="ORB2" s="343"/>
      <c r="ORC2" s="343"/>
      <c r="ORD2" s="343"/>
      <c r="ORE2" s="343"/>
      <c r="ORF2" s="343"/>
      <c r="ORG2" s="343"/>
      <c r="ORH2" s="343"/>
      <c r="ORI2" s="343"/>
      <c r="ORJ2" s="343"/>
      <c r="ORK2" s="343"/>
      <c r="ORL2" s="343"/>
      <c r="ORM2" s="343"/>
      <c r="ORN2" s="343"/>
      <c r="ORO2" s="343"/>
      <c r="ORP2" s="343"/>
      <c r="ORQ2" s="342"/>
      <c r="ORR2" s="343"/>
      <c r="ORS2" s="343"/>
      <c r="ORT2" s="343"/>
      <c r="ORU2" s="343"/>
      <c r="ORV2" s="343"/>
      <c r="ORW2" s="343"/>
      <c r="ORX2" s="343"/>
      <c r="ORY2" s="343"/>
      <c r="ORZ2" s="343"/>
      <c r="OSA2" s="343"/>
      <c r="OSB2" s="343"/>
      <c r="OSC2" s="343"/>
      <c r="OSD2" s="343"/>
      <c r="OSE2" s="343"/>
      <c r="OSF2" s="343"/>
      <c r="OSG2" s="342"/>
      <c r="OSH2" s="343"/>
      <c r="OSI2" s="343"/>
      <c r="OSJ2" s="343"/>
      <c r="OSK2" s="343"/>
      <c r="OSL2" s="343"/>
      <c r="OSM2" s="343"/>
      <c r="OSN2" s="343"/>
      <c r="OSO2" s="343"/>
      <c r="OSP2" s="343"/>
      <c r="OSQ2" s="343"/>
      <c r="OSR2" s="343"/>
      <c r="OSS2" s="343"/>
      <c r="OST2" s="343"/>
      <c r="OSU2" s="343"/>
      <c r="OSV2" s="343"/>
      <c r="OSW2" s="342"/>
      <c r="OSX2" s="343"/>
      <c r="OSY2" s="343"/>
      <c r="OSZ2" s="343"/>
      <c r="OTA2" s="343"/>
      <c r="OTB2" s="343"/>
      <c r="OTC2" s="343"/>
      <c r="OTD2" s="343"/>
      <c r="OTE2" s="343"/>
      <c r="OTF2" s="343"/>
      <c r="OTG2" s="343"/>
      <c r="OTH2" s="343"/>
      <c r="OTI2" s="343"/>
      <c r="OTJ2" s="343"/>
      <c r="OTK2" s="343"/>
      <c r="OTL2" s="343"/>
      <c r="OTM2" s="342"/>
      <c r="OTN2" s="343"/>
      <c r="OTO2" s="343"/>
      <c r="OTP2" s="343"/>
      <c r="OTQ2" s="343"/>
      <c r="OTR2" s="343"/>
      <c r="OTS2" s="343"/>
      <c r="OTT2" s="343"/>
      <c r="OTU2" s="343"/>
      <c r="OTV2" s="343"/>
      <c r="OTW2" s="343"/>
      <c r="OTX2" s="343"/>
      <c r="OTY2" s="343"/>
      <c r="OTZ2" s="343"/>
      <c r="OUA2" s="343"/>
      <c r="OUB2" s="343"/>
      <c r="OUC2" s="342"/>
      <c r="OUD2" s="343"/>
      <c r="OUE2" s="343"/>
      <c r="OUF2" s="343"/>
      <c r="OUG2" s="343"/>
      <c r="OUH2" s="343"/>
      <c r="OUI2" s="343"/>
      <c r="OUJ2" s="343"/>
      <c r="OUK2" s="343"/>
      <c r="OUL2" s="343"/>
      <c r="OUM2" s="343"/>
      <c r="OUN2" s="343"/>
      <c r="OUO2" s="343"/>
      <c r="OUP2" s="343"/>
      <c r="OUQ2" s="343"/>
      <c r="OUR2" s="343"/>
      <c r="OUS2" s="342"/>
      <c r="OUT2" s="343"/>
      <c r="OUU2" s="343"/>
      <c r="OUV2" s="343"/>
      <c r="OUW2" s="343"/>
      <c r="OUX2" s="343"/>
      <c r="OUY2" s="343"/>
      <c r="OUZ2" s="343"/>
      <c r="OVA2" s="343"/>
      <c r="OVB2" s="343"/>
      <c r="OVC2" s="343"/>
      <c r="OVD2" s="343"/>
      <c r="OVE2" s="343"/>
      <c r="OVF2" s="343"/>
      <c r="OVG2" s="343"/>
      <c r="OVH2" s="343"/>
      <c r="OVI2" s="342"/>
      <c r="OVJ2" s="343"/>
      <c r="OVK2" s="343"/>
      <c r="OVL2" s="343"/>
      <c r="OVM2" s="343"/>
      <c r="OVN2" s="343"/>
      <c r="OVO2" s="343"/>
      <c r="OVP2" s="343"/>
      <c r="OVQ2" s="343"/>
      <c r="OVR2" s="343"/>
      <c r="OVS2" s="343"/>
      <c r="OVT2" s="343"/>
      <c r="OVU2" s="343"/>
      <c r="OVV2" s="343"/>
      <c r="OVW2" s="343"/>
      <c r="OVX2" s="343"/>
      <c r="OVY2" s="342"/>
      <c r="OVZ2" s="343"/>
      <c r="OWA2" s="343"/>
      <c r="OWB2" s="343"/>
      <c r="OWC2" s="343"/>
      <c r="OWD2" s="343"/>
      <c r="OWE2" s="343"/>
      <c r="OWF2" s="343"/>
      <c r="OWG2" s="343"/>
      <c r="OWH2" s="343"/>
      <c r="OWI2" s="343"/>
      <c r="OWJ2" s="343"/>
      <c r="OWK2" s="343"/>
      <c r="OWL2" s="343"/>
      <c r="OWM2" s="343"/>
      <c r="OWN2" s="343"/>
      <c r="OWO2" s="342"/>
      <c r="OWP2" s="343"/>
      <c r="OWQ2" s="343"/>
      <c r="OWR2" s="343"/>
      <c r="OWS2" s="343"/>
      <c r="OWT2" s="343"/>
      <c r="OWU2" s="343"/>
      <c r="OWV2" s="343"/>
      <c r="OWW2" s="343"/>
      <c r="OWX2" s="343"/>
      <c r="OWY2" s="343"/>
      <c r="OWZ2" s="343"/>
      <c r="OXA2" s="343"/>
      <c r="OXB2" s="343"/>
      <c r="OXC2" s="343"/>
      <c r="OXD2" s="343"/>
      <c r="OXE2" s="342"/>
      <c r="OXF2" s="343"/>
      <c r="OXG2" s="343"/>
      <c r="OXH2" s="343"/>
      <c r="OXI2" s="343"/>
      <c r="OXJ2" s="343"/>
      <c r="OXK2" s="343"/>
      <c r="OXL2" s="343"/>
      <c r="OXM2" s="343"/>
      <c r="OXN2" s="343"/>
      <c r="OXO2" s="343"/>
      <c r="OXP2" s="343"/>
      <c r="OXQ2" s="343"/>
      <c r="OXR2" s="343"/>
      <c r="OXS2" s="343"/>
      <c r="OXT2" s="343"/>
      <c r="OXU2" s="342"/>
      <c r="OXV2" s="343"/>
      <c r="OXW2" s="343"/>
      <c r="OXX2" s="343"/>
      <c r="OXY2" s="343"/>
      <c r="OXZ2" s="343"/>
      <c r="OYA2" s="343"/>
      <c r="OYB2" s="343"/>
      <c r="OYC2" s="343"/>
      <c r="OYD2" s="343"/>
      <c r="OYE2" s="343"/>
      <c r="OYF2" s="343"/>
      <c r="OYG2" s="343"/>
      <c r="OYH2" s="343"/>
      <c r="OYI2" s="343"/>
      <c r="OYJ2" s="343"/>
      <c r="OYK2" s="342"/>
      <c r="OYL2" s="343"/>
      <c r="OYM2" s="343"/>
      <c r="OYN2" s="343"/>
      <c r="OYO2" s="343"/>
      <c r="OYP2" s="343"/>
      <c r="OYQ2" s="343"/>
      <c r="OYR2" s="343"/>
      <c r="OYS2" s="343"/>
      <c r="OYT2" s="343"/>
      <c r="OYU2" s="343"/>
      <c r="OYV2" s="343"/>
      <c r="OYW2" s="343"/>
      <c r="OYX2" s="343"/>
      <c r="OYY2" s="343"/>
      <c r="OYZ2" s="343"/>
      <c r="OZA2" s="342"/>
      <c r="OZB2" s="343"/>
      <c r="OZC2" s="343"/>
      <c r="OZD2" s="343"/>
      <c r="OZE2" s="343"/>
      <c r="OZF2" s="343"/>
      <c r="OZG2" s="343"/>
      <c r="OZH2" s="343"/>
      <c r="OZI2" s="343"/>
      <c r="OZJ2" s="343"/>
      <c r="OZK2" s="343"/>
      <c r="OZL2" s="343"/>
      <c r="OZM2" s="343"/>
      <c r="OZN2" s="343"/>
      <c r="OZO2" s="343"/>
      <c r="OZP2" s="343"/>
      <c r="OZQ2" s="342"/>
      <c r="OZR2" s="343"/>
      <c r="OZS2" s="343"/>
      <c r="OZT2" s="343"/>
      <c r="OZU2" s="343"/>
      <c r="OZV2" s="343"/>
      <c r="OZW2" s="343"/>
      <c r="OZX2" s="343"/>
      <c r="OZY2" s="343"/>
      <c r="OZZ2" s="343"/>
      <c r="PAA2" s="343"/>
      <c r="PAB2" s="343"/>
      <c r="PAC2" s="343"/>
      <c r="PAD2" s="343"/>
      <c r="PAE2" s="343"/>
      <c r="PAF2" s="343"/>
      <c r="PAG2" s="342"/>
      <c r="PAH2" s="343"/>
      <c r="PAI2" s="343"/>
      <c r="PAJ2" s="343"/>
      <c r="PAK2" s="343"/>
      <c r="PAL2" s="343"/>
      <c r="PAM2" s="343"/>
      <c r="PAN2" s="343"/>
      <c r="PAO2" s="343"/>
      <c r="PAP2" s="343"/>
      <c r="PAQ2" s="343"/>
      <c r="PAR2" s="343"/>
      <c r="PAS2" s="343"/>
      <c r="PAT2" s="343"/>
      <c r="PAU2" s="343"/>
      <c r="PAV2" s="343"/>
      <c r="PAW2" s="342"/>
      <c r="PAX2" s="343"/>
      <c r="PAY2" s="343"/>
      <c r="PAZ2" s="343"/>
      <c r="PBA2" s="343"/>
      <c r="PBB2" s="343"/>
      <c r="PBC2" s="343"/>
      <c r="PBD2" s="343"/>
      <c r="PBE2" s="343"/>
      <c r="PBF2" s="343"/>
      <c r="PBG2" s="343"/>
      <c r="PBH2" s="343"/>
      <c r="PBI2" s="343"/>
      <c r="PBJ2" s="343"/>
      <c r="PBK2" s="343"/>
      <c r="PBL2" s="343"/>
      <c r="PBM2" s="342"/>
      <c r="PBN2" s="343"/>
      <c r="PBO2" s="343"/>
      <c r="PBP2" s="343"/>
      <c r="PBQ2" s="343"/>
      <c r="PBR2" s="343"/>
      <c r="PBS2" s="343"/>
      <c r="PBT2" s="343"/>
      <c r="PBU2" s="343"/>
      <c r="PBV2" s="343"/>
      <c r="PBW2" s="343"/>
      <c r="PBX2" s="343"/>
      <c r="PBY2" s="343"/>
      <c r="PBZ2" s="343"/>
      <c r="PCA2" s="343"/>
      <c r="PCB2" s="343"/>
      <c r="PCC2" s="342"/>
      <c r="PCD2" s="343"/>
      <c r="PCE2" s="343"/>
      <c r="PCF2" s="343"/>
      <c r="PCG2" s="343"/>
      <c r="PCH2" s="343"/>
      <c r="PCI2" s="343"/>
      <c r="PCJ2" s="343"/>
      <c r="PCK2" s="343"/>
      <c r="PCL2" s="343"/>
      <c r="PCM2" s="343"/>
      <c r="PCN2" s="343"/>
      <c r="PCO2" s="343"/>
      <c r="PCP2" s="343"/>
      <c r="PCQ2" s="343"/>
      <c r="PCR2" s="343"/>
      <c r="PCS2" s="342"/>
      <c r="PCT2" s="343"/>
      <c r="PCU2" s="343"/>
      <c r="PCV2" s="343"/>
      <c r="PCW2" s="343"/>
      <c r="PCX2" s="343"/>
      <c r="PCY2" s="343"/>
      <c r="PCZ2" s="343"/>
      <c r="PDA2" s="343"/>
      <c r="PDB2" s="343"/>
      <c r="PDC2" s="343"/>
      <c r="PDD2" s="343"/>
      <c r="PDE2" s="343"/>
      <c r="PDF2" s="343"/>
      <c r="PDG2" s="343"/>
      <c r="PDH2" s="343"/>
      <c r="PDI2" s="342"/>
      <c r="PDJ2" s="343"/>
      <c r="PDK2" s="343"/>
      <c r="PDL2" s="343"/>
      <c r="PDM2" s="343"/>
      <c r="PDN2" s="343"/>
      <c r="PDO2" s="343"/>
      <c r="PDP2" s="343"/>
      <c r="PDQ2" s="343"/>
      <c r="PDR2" s="343"/>
      <c r="PDS2" s="343"/>
      <c r="PDT2" s="343"/>
      <c r="PDU2" s="343"/>
      <c r="PDV2" s="343"/>
      <c r="PDW2" s="343"/>
      <c r="PDX2" s="343"/>
      <c r="PDY2" s="342"/>
      <c r="PDZ2" s="343"/>
      <c r="PEA2" s="343"/>
      <c r="PEB2" s="343"/>
      <c r="PEC2" s="343"/>
      <c r="PED2" s="343"/>
      <c r="PEE2" s="343"/>
      <c r="PEF2" s="343"/>
      <c r="PEG2" s="343"/>
      <c r="PEH2" s="343"/>
      <c r="PEI2" s="343"/>
      <c r="PEJ2" s="343"/>
      <c r="PEK2" s="343"/>
      <c r="PEL2" s="343"/>
      <c r="PEM2" s="343"/>
      <c r="PEN2" s="343"/>
      <c r="PEO2" s="342"/>
      <c r="PEP2" s="343"/>
      <c r="PEQ2" s="343"/>
      <c r="PER2" s="343"/>
      <c r="PES2" s="343"/>
      <c r="PET2" s="343"/>
      <c r="PEU2" s="343"/>
      <c r="PEV2" s="343"/>
      <c r="PEW2" s="343"/>
      <c r="PEX2" s="343"/>
      <c r="PEY2" s="343"/>
      <c r="PEZ2" s="343"/>
      <c r="PFA2" s="343"/>
      <c r="PFB2" s="343"/>
      <c r="PFC2" s="343"/>
      <c r="PFD2" s="343"/>
      <c r="PFE2" s="342"/>
      <c r="PFF2" s="343"/>
      <c r="PFG2" s="343"/>
      <c r="PFH2" s="343"/>
      <c r="PFI2" s="343"/>
      <c r="PFJ2" s="343"/>
      <c r="PFK2" s="343"/>
      <c r="PFL2" s="343"/>
      <c r="PFM2" s="343"/>
      <c r="PFN2" s="343"/>
      <c r="PFO2" s="343"/>
      <c r="PFP2" s="343"/>
      <c r="PFQ2" s="343"/>
      <c r="PFR2" s="343"/>
      <c r="PFS2" s="343"/>
      <c r="PFT2" s="343"/>
      <c r="PFU2" s="342"/>
      <c r="PFV2" s="343"/>
      <c r="PFW2" s="343"/>
      <c r="PFX2" s="343"/>
      <c r="PFY2" s="343"/>
      <c r="PFZ2" s="343"/>
      <c r="PGA2" s="343"/>
      <c r="PGB2" s="343"/>
      <c r="PGC2" s="343"/>
      <c r="PGD2" s="343"/>
      <c r="PGE2" s="343"/>
      <c r="PGF2" s="343"/>
      <c r="PGG2" s="343"/>
      <c r="PGH2" s="343"/>
      <c r="PGI2" s="343"/>
      <c r="PGJ2" s="343"/>
      <c r="PGK2" s="342"/>
      <c r="PGL2" s="343"/>
      <c r="PGM2" s="343"/>
      <c r="PGN2" s="343"/>
      <c r="PGO2" s="343"/>
      <c r="PGP2" s="343"/>
      <c r="PGQ2" s="343"/>
      <c r="PGR2" s="343"/>
      <c r="PGS2" s="343"/>
      <c r="PGT2" s="343"/>
      <c r="PGU2" s="343"/>
      <c r="PGV2" s="343"/>
      <c r="PGW2" s="343"/>
      <c r="PGX2" s="343"/>
      <c r="PGY2" s="343"/>
      <c r="PGZ2" s="343"/>
      <c r="PHA2" s="342"/>
      <c r="PHB2" s="343"/>
      <c r="PHC2" s="343"/>
      <c r="PHD2" s="343"/>
      <c r="PHE2" s="343"/>
      <c r="PHF2" s="343"/>
      <c r="PHG2" s="343"/>
      <c r="PHH2" s="343"/>
      <c r="PHI2" s="343"/>
      <c r="PHJ2" s="343"/>
      <c r="PHK2" s="343"/>
      <c r="PHL2" s="343"/>
      <c r="PHM2" s="343"/>
      <c r="PHN2" s="343"/>
      <c r="PHO2" s="343"/>
      <c r="PHP2" s="343"/>
      <c r="PHQ2" s="342"/>
      <c r="PHR2" s="343"/>
      <c r="PHS2" s="343"/>
      <c r="PHT2" s="343"/>
      <c r="PHU2" s="343"/>
      <c r="PHV2" s="343"/>
      <c r="PHW2" s="343"/>
      <c r="PHX2" s="343"/>
      <c r="PHY2" s="343"/>
      <c r="PHZ2" s="343"/>
      <c r="PIA2" s="343"/>
      <c r="PIB2" s="343"/>
      <c r="PIC2" s="343"/>
      <c r="PID2" s="343"/>
      <c r="PIE2" s="343"/>
      <c r="PIF2" s="343"/>
      <c r="PIG2" s="342"/>
      <c r="PIH2" s="343"/>
      <c r="PII2" s="343"/>
      <c r="PIJ2" s="343"/>
      <c r="PIK2" s="343"/>
      <c r="PIL2" s="343"/>
      <c r="PIM2" s="343"/>
      <c r="PIN2" s="343"/>
      <c r="PIO2" s="343"/>
      <c r="PIP2" s="343"/>
      <c r="PIQ2" s="343"/>
      <c r="PIR2" s="343"/>
      <c r="PIS2" s="343"/>
      <c r="PIT2" s="343"/>
      <c r="PIU2" s="343"/>
      <c r="PIV2" s="343"/>
      <c r="PIW2" s="342"/>
      <c r="PIX2" s="343"/>
      <c r="PIY2" s="343"/>
      <c r="PIZ2" s="343"/>
      <c r="PJA2" s="343"/>
      <c r="PJB2" s="343"/>
      <c r="PJC2" s="343"/>
      <c r="PJD2" s="343"/>
      <c r="PJE2" s="343"/>
      <c r="PJF2" s="343"/>
      <c r="PJG2" s="343"/>
      <c r="PJH2" s="343"/>
      <c r="PJI2" s="343"/>
      <c r="PJJ2" s="343"/>
      <c r="PJK2" s="343"/>
      <c r="PJL2" s="343"/>
      <c r="PJM2" s="342"/>
      <c r="PJN2" s="343"/>
      <c r="PJO2" s="343"/>
      <c r="PJP2" s="343"/>
      <c r="PJQ2" s="343"/>
      <c r="PJR2" s="343"/>
      <c r="PJS2" s="343"/>
      <c r="PJT2" s="343"/>
      <c r="PJU2" s="343"/>
      <c r="PJV2" s="343"/>
      <c r="PJW2" s="343"/>
      <c r="PJX2" s="343"/>
      <c r="PJY2" s="343"/>
      <c r="PJZ2" s="343"/>
      <c r="PKA2" s="343"/>
      <c r="PKB2" s="343"/>
      <c r="PKC2" s="342"/>
      <c r="PKD2" s="343"/>
      <c r="PKE2" s="343"/>
      <c r="PKF2" s="343"/>
      <c r="PKG2" s="343"/>
      <c r="PKH2" s="343"/>
      <c r="PKI2" s="343"/>
      <c r="PKJ2" s="343"/>
      <c r="PKK2" s="343"/>
      <c r="PKL2" s="343"/>
      <c r="PKM2" s="343"/>
      <c r="PKN2" s="343"/>
      <c r="PKO2" s="343"/>
      <c r="PKP2" s="343"/>
      <c r="PKQ2" s="343"/>
      <c r="PKR2" s="343"/>
      <c r="PKS2" s="342"/>
      <c r="PKT2" s="343"/>
      <c r="PKU2" s="343"/>
      <c r="PKV2" s="343"/>
      <c r="PKW2" s="343"/>
      <c r="PKX2" s="343"/>
      <c r="PKY2" s="343"/>
      <c r="PKZ2" s="343"/>
      <c r="PLA2" s="343"/>
      <c r="PLB2" s="343"/>
      <c r="PLC2" s="343"/>
      <c r="PLD2" s="343"/>
      <c r="PLE2" s="343"/>
      <c r="PLF2" s="343"/>
      <c r="PLG2" s="343"/>
      <c r="PLH2" s="343"/>
      <c r="PLI2" s="342"/>
      <c r="PLJ2" s="343"/>
      <c r="PLK2" s="343"/>
      <c r="PLL2" s="343"/>
      <c r="PLM2" s="343"/>
      <c r="PLN2" s="343"/>
      <c r="PLO2" s="343"/>
      <c r="PLP2" s="343"/>
      <c r="PLQ2" s="343"/>
      <c r="PLR2" s="343"/>
      <c r="PLS2" s="343"/>
      <c r="PLT2" s="343"/>
      <c r="PLU2" s="343"/>
      <c r="PLV2" s="343"/>
      <c r="PLW2" s="343"/>
      <c r="PLX2" s="343"/>
      <c r="PLY2" s="342"/>
      <c r="PLZ2" s="343"/>
      <c r="PMA2" s="343"/>
      <c r="PMB2" s="343"/>
      <c r="PMC2" s="343"/>
      <c r="PMD2" s="343"/>
      <c r="PME2" s="343"/>
      <c r="PMF2" s="343"/>
      <c r="PMG2" s="343"/>
      <c r="PMH2" s="343"/>
      <c r="PMI2" s="343"/>
      <c r="PMJ2" s="343"/>
      <c r="PMK2" s="343"/>
      <c r="PML2" s="343"/>
      <c r="PMM2" s="343"/>
      <c r="PMN2" s="343"/>
      <c r="PMO2" s="342"/>
      <c r="PMP2" s="343"/>
      <c r="PMQ2" s="343"/>
      <c r="PMR2" s="343"/>
      <c r="PMS2" s="343"/>
      <c r="PMT2" s="343"/>
      <c r="PMU2" s="343"/>
      <c r="PMV2" s="343"/>
      <c r="PMW2" s="343"/>
      <c r="PMX2" s="343"/>
      <c r="PMY2" s="343"/>
      <c r="PMZ2" s="343"/>
      <c r="PNA2" s="343"/>
      <c r="PNB2" s="343"/>
      <c r="PNC2" s="343"/>
      <c r="PND2" s="343"/>
      <c r="PNE2" s="342"/>
      <c r="PNF2" s="343"/>
      <c r="PNG2" s="343"/>
      <c r="PNH2" s="343"/>
      <c r="PNI2" s="343"/>
      <c r="PNJ2" s="343"/>
      <c r="PNK2" s="343"/>
      <c r="PNL2" s="343"/>
      <c r="PNM2" s="343"/>
      <c r="PNN2" s="343"/>
      <c r="PNO2" s="343"/>
      <c r="PNP2" s="343"/>
      <c r="PNQ2" s="343"/>
      <c r="PNR2" s="343"/>
      <c r="PNS2" s="343"/>
      <c r="PNT2" s="343"/>
      <c r="PNU2" s="342"/>
      <c r="PNV2" s="343"/>
      <c r="PNW2" s="343"/>
      <c r="PNX2" s="343"/>
      <c r="PNY2" s="343"/>
      <c r="PNZ2" s="343"/>
      <c r="POA2" s="343"/>
      <c r="POB2" s="343"/>
      <c r="POC2" s="343"/>
      <c r="POD2" s="343"/>
      <c r="POE2" s="343"/>
      <c r="POF2" s="343"/>
      <c r="POG2" s="343"/>
      <c r="POH2" s="343"/>
      <c r="POI2" s="343"/>
      <c r="POJ2" s="343"/>
      <c r="POK2" s="342"/>
      <c r="POL2" s="343"/>
      <c r="POM2" s="343"/>
      <c r="PON2" s="343"/>
      <c r="POO2" s="343"/>
      <c r="POP2" s="343"/>
      <c r="POQ2" s="343"/>
      <c r="POR2" s="343"/>
      <c r="POS2" s="343"/>
      <c r="POT2" s="343"/>
      <c r="POU2" s="343"/>
      <c r="POV2" s="343"/>
      <c r="POW2" s="343"/>
      <c r="POX2" s="343"/>
      <c r="POY2" s="343"/>
      <c r="POZ2" s="343"/>
      <c r="PPA2" s="342"/>
      <c r="PPB2" s="343"/>
      <c r="PPC2" s="343"/>
      <c r="PPD2" s="343"/>
      <c r="PPE2" s="343"/>
      <c r="PPF2" s="343"/>
      <c r="PPG2" s="343"/>
      <c r="PPH2" s="343"/>
      <c r="PPI2" s="343"/>
      <c r="PPJ2" s="343"/>
      <c r="PPK2" s="343"/>
      <c r="PPL2" s="343"/>
      <c r="PPM2" s="343"/>
      <c r="PPN2" s="343"/>
      <c r="PPO2" s="343"/>
      <c r="PPP2" s="343"/>
      <c r="PPQ2" s="342"/>
      <c r="PPR2" s="343"/>
      <c r="PPS2" s="343"/>
      <c r="PPT2" s="343"/>
      <c r="PPU2" s="343"/>
      <c r="PPV2" s="343"/>
      <c r="PPW2" s="343"/>
      <c r="PPX2" s="343"/>
      <c r="PPY2" s="343"/>
      <c r="PPZ2" s="343"/>
      <c r="PQA2" s="343"/>
      <c r="PQB2" s="343"/>
      <c r="PQC2" s="343"/>
      <c r="PQD2" s="343"/>
      <c r="PQE2" s="343"/>
      <c r="PQF2" s="343"/>
      <c r="PQG2" s="342"/>
      <c r="PQH2" s="343"/>
      <c r="PQI2" s="343"/>
      <c r="PQJ2" s="343"/>
      <c r="PQK2" s="343"/>
      <c r="PQL2" s="343"/>
      <c r="PQM2" s="343"/>
      <c r="PQN2" s="343"/>
      <c r="PQO2" s="343"/>
      <c r="PQP2" s="343"/>
      <c r="PQQ2" s="343"/>
      <c r="PQR2" s="343"/>
      <c r="PQS2" s="343"/>
      <c r="PQT2" s="343"/>
      <c r="PQU2" s="343"/>
      <c r="PQV2" s="343"/>
      <c r="PQW2" s="342"/>
      <c r="PQX2" s="343"/>
      <c r="PQY2" s="343"/>
      <c r="PQZ2" s="343"/>
      <c r="PRA2" s="343"/>
      <c r="PRB2" s="343"/>
      <c r="PRC2" s="343"/>
      <c r="PRD2" s="343"/>
      <c r="PRE2" s="343"/>
      <c r="PRF2" s="343"/>
      <c r="PRG2" s="343"/>
      <c r="PRH2" s="343"/>
      <c r="PRI2" s="343"/>
      <c r="PRJ2" s="343"/>
      <c r="PRK2" s="343"/>
      <c r="PRL2" s="343"/>
      <c r="PRM2" s="342"/>
      <c r="PRN2" s="343"/>
      <c r="PRO2" s="343"/>
      <c r="PRP2" s="343"/>
      <c r="PRQ2" s="343"/>
      <c r="PRR2" s="343"/>
      <c r="PRS2" s="343"/>
      <c r="PRT2" s="343"/>
      <c r="PRU2" s="343"/>
      <c r="PRV2" s="343"/>
      <c r="PRW2" s="343"/>
      <c r="PRX2" s="343"/>
      <c r="PRY2" s="343"/>
      <c r="PRZ2" s="343"/>
      <c r="PSA2" s="343"/>
      <c r="PSB2" s="343"/>
      <c r="PSC2" s="342"/>
      <c r="PSD2" s="343"/>
      <c r="PSE2" s="343"/>
      <c r="PSF2" s="343"/>
      <c r="PSG2" s="343"/>
      <c r="PSH2" s="343"/>
      <c r="PSI2" s="343"/>
      <c r="PSJ2" s="343"/>
      <c r="PSK2" s="343"/>
      <c r="PSL2" s="343"/>
      <c r="PSM2" s="343"/>
      <c r="PSN2" s="343"/>
      <c r="PSO2" s="343"/>
      <c r="PSP2" s="343"/>
      <c r="PSQ2" s="343"/>
      <c r="PSR2" s="343"/>
      <c r="PSS2" s="342"/>
      <c r="PST2" s="343"/>
      <c r="PSU2" s="343"/>
      <c r="PSV2" s="343"/>
      <c r="PSW2" s="343"/>
      <c r="PSX2" s="343"/>
      <c r="PSY2" s="343"/>
      <c r="PSZ2" s="343"/>
      <c r="PTA2" s="343"/>
      <c r="PTB2" s="343"/>
      <c r="PTC2" s="343"/>
      <c r="PTD2" s="343"/>
      <c r="PTE2" s="343"/>
      <c r="PTF2" s="343"/>
      <c r="PTG2" s="343"/>
      <c r="PTH2" s="343"/>
      <c r="PTI2" s="342"/>
      <c r="PTJ2" s="343"/>
      <c r="PTK2" s="343"/>
      <c r="PTL2" s="343"/>
      <c r="PTM2" s="343"/>
      <c r="PTN2" s="343"/>
      <c r="PTO2" s="343"/>
      <c r="PTP2" s="343"/>
      <c r="PTQ2" s="343"/>
      <c r="PTR2" s="343"/>
      <c r="PTS2" s="343"/>
      <c r="PTT2" s="343"/>
      <c r="PTU2" s="343"/>
      <c r="PTV2" s="343"/>
      <c r="PTW2" s="343"/>
      <c r="PTX2" s="343"/>
      <c r="PTY2" s="342"/>
      <c r="PTZ2" s="343"/>
      <c r="PUA2" s="343"/>
      <c r="PUB2" s="343"/>
      <c r="PUC2" s="343"/>
      <c r="PUD2" s="343"/>
      <c r="PUE2" s="343"/>
      <c r="PUF2" s="343"/>
      <c r="PUG2" s="343"/>
      <c r="PUH2" s="343"/>
      <c r="PUI2" s="343"/>
      <c r="PUJ2" s="343"/>
      <c r="PUK2" s="343"/>
      <c r="PUL2" s="343"/>
      <c r="PUM2" s="343"/>
      <c r="PUN2" s="343"/>
      <c r="PUO2" s="342"/>
      <c r="PUP2" s="343"/>
      <c r="PUQ2" s="343"/>
      <c r="PUR2" s="343"/>
      <c r="PUS2" s="343"/>
      <c r="PUT2" s="343"/>
      <c r="PUU2" s="343"/>
      <c r="PUV2" s="343"/>
      <c r="PUW2" s="343"/>
      <c r="PUX2" s="343"/>
      <c r="PUY2" s="343"/>
      <c r="PUZ2" s="343"/>
      <c r="PVA2" s="343"/>
      <c r="PVB2" s="343"/>
      <c r="PVC2" s="343"/>
      <c r="PVD2" s="343"/>
      <c r="PVE2" s="342"/>
      <c r="PVF2" s="343"/>
      <c r="PVG2" s="343"/>
      <c r="PVH2" s="343"/>
      <c r="PVI2" s="343"/>
      <c r="PVJ2" s="343"/>
      <c r="PVK2" s="343"/>
      <c r="PVL2" s="343"/>
      <c r="PVM2" s="343"/>
      <c r="PVN2" s="343"/>
      <c r="PVO2" s="343"/>
      <c r="PVP2" s="343"/>
      <c r="PVQ2" s="343"/>
      <c r="PVR2" s="343"/>
      <c r="PVS2" s="343"/>
      <c r="PVT2" s="343"/>
      <c r="PVU2" s="342"/>
      <c r="PVV2" s="343"/>
      <c r="PVW2" s="343"/>
      <c r="PVX2" s="343"/>
      <c r="PVY2" s="343"/>
      <c r="PVZ2" s="343"/>
      <c r="PWA2" s="343"/>
      <c r="PWB2" s="343"/>
      <c r="PWC2" s="343"/>
      <c r="PWD2" s="343"/>
      <c r="PWE2" s="343"/>
      <c r="PWF2" s="343"/>
      <c r="PWG2" s="343"/>
      <c r="PWH2" s="343"/>
      <c r="PWI2" s="343"/>
      <c r="PWJ2" s="343"/>
      <c r="PWK2" s="342"/>
      <c r="PWL2" s="343"/>
      <c r="PWM2" s="343"/>
      <c r="PWN2" s="343"/>
      <c r="PWO2" s="343"/>
      <c r="PWP2" s="343"/>
      <c r="PWQ2" s="343"/>
      <c r="PWR2" s="343"/>
      <c r="PWS2" s="343"/>
      <c r="PWT2" s="343"/>
      <c r="PWU2" s="343"/>
      <c r="PWV2" s="343"/>
      <c r="PWW2" s="343"/>
      <c r="PWX2" s="343"/>
      <c r="PWY2" s="343"/>
      <c r="PWZ2" s="343"/>
      <c r="PXA2" s="342"/>
      <c r="PXB2" s="343"/>
      <c r="PXC2" s="343"/>
      <c r="PXD2" s="343"/>
      <c r="PXE2" s="343"/>
      <c r="PXF2" s="343"/>
      <c r="PXG2" s="343"/>
      <c r="PXH2" s="343"/>
      <c r="PXI2" s="343"/>
      <c r="PXJ2" s="343"/>
      <c r="PXK2" s="343"/>
      <c r="PXL2" s="343"/>
      <c r="PXM2" s="343"/>
      <c r="PXN2" s="343"/>
      <c r="PXO2" s="343"/>
      <c r="PXP2" s="343"/>
      <c r="PXQ2" s="342"/>
      <c r="PXR2" s="343"/>
      <c r="PXS2" s="343"/>
      <c r="PXT2" s="343"/>
      <c r="PXU2" s="343"/>
      <c r="PXV2" s="343"/>
      <c r="PXW2" s="343"/>
      <c r="PXX2" s="343"/>
      <c r="PXY2" s="343"/>
      <c r="PXZ2" s="343"/>
      <c r="PYA2" s="343"/>
      <c r="PYB2" s="343"/>
      <c r="PYC2" s="343"/>
      <c r="PYD2" s="343"/>
      <c r="PYE2" s="343"/>
      <c r="PYF2" s="343"/>
      <c r="PYG2" s="342"/>
      <c r="PYH2" s="343"/>
      <c r="PYI2" s="343"/>
      <c r="PYJ2" s="343"/>
      <c r="PYK2" s="343"/>
      <c r="PYL2" s="343"/>
      <c r="PYM2" s="343"/>
      <c r="PYN2" s="343"/>
      <c r="PYO2" s="343"/>
      <c r="PYP2" s="343"/>
      <c r="PYQ2" s="343"/>
      <c r="PYR2" s="343"/>
      <c r="PYS2" s="343"/>
      <c r="PYT2" s="343"/>
      <c r="PYU2" s="343"/>
      <c r="PYV2" s="343"/>
      <c r="PYW2" s="342"/>
      <c r="PYX2" s="343"/>
      <c r="PYY2" s="343"/>
      <c r="PYZ2" s="343"/>
      <c r="PZA2" s="343"/>
      <c r="PZB2" s="343"/>
      <c r="PZC2" s="343"/>
      <c r="PZD2" s="343"/>
      <c r="PZE2" s="343"/>
      <c r="PZF2" s="343"/>
      <c r="PZG2" s="343"/>
      <c r="PZH2" s="343"/>
      <c r="PZI2" s="343"/>
      <c r="PZJ2" s="343"/>
      <c r="PZK2" s="343"/>
      <c r="PZL2" s="343"/>
      <c r="PZM2" s="342"/>
      <c r="PZN2" s="343"/>
      <c r="PZO2" s="343"/>
      <c r="PZP2" s="343"/>
      <c r="PZQ2" s="343"/>
      <c r="PZR2" s="343"/>
      <c r="PZS2" s="343"/>
      <c r="PZT2" s="343"/>
      <c r="PZU2" s="343"/>
      <c r="PZV2" s="343"/>
      <c r="PZW2" s="343"/>
      <c r="PZX2" s="343"/>
      <c r="PZY2" s="343"/>
      <c r="PZZ2" s="343"/>
      <c r="QAA2" s="343"/>
      <c r="QAB2" s="343"/>
      <c r="QAC2" s="342"/>
      <c r="QAD2" s="343"/>
      <c r="QAE2" s="343"/>
      <c r="QAF2" s="343"/>
      <c r="QAG2" s="343"/>
      <c r="QAH2" s="343"/>
      <c r="QAI2" s="343"/>
      <c r="QAJ2" s="343"/>
      <c r="QAK2" s="343"/>
      <c r="QAL2" s="343"/>
      <c r="QAM2" s="343"/>
      <c r="QAN2" s="343"/>
      <c r="QAO2" s="343"/>
      <c r="QAP2" s="343"/>
      <c r="QAQ2" s="343"/>
      <c r="QAR2" s="343"/>
      <c r="QAS2" s="342"/>
      <c r="QAT2" s="343"/>
      <c r="QAU2" s="343"/>
      <c r="QAV2" s="343"/>
      <c r="QAW2" s="343"/>
      <c r="QAX2" s="343"/>
      <c r="QAY2" s="343"/>
      <c r="QAZ2" s="343"/>
      <c r="QBA2" s="343"/>
      <c r="QBB2" s="343"/>
      <c r="QBC2" s="343"/>
      <c r="QBD2" s="343"/>
      <c r="QBE2" s="343"/>
      <c r="QBF2" s="343"/>
      <c r="QBG2" s="343"/>
      <c r="QBH2" s="343"/>
      <c r="QBI2" s="342"/>
      <c r="QBJ2" s="343"/>
      <c r="QBK2" s="343"/>
      <c r="QBL2" s="343"/>
      <c r="QBM2" s="343"/>
      <c r="QBN2" s="343"/>
      <c r="QBO2" s="343"/>
      <c r="QBP2" s="343"/>
      <c r="QBQ2" s="343"/>
      <c r="QBR2" s="343"/>
      <c r="QBS2" s="343"/>
      <c r="QBT2" s="343"/>
      <c r="QBU2" s="343"/>
      <c r="QBV2" s="343"/>
      <c r="QBW2" s="343"/>
      <c r="QBX2" s="343"/>
      <c r="QBY2" s="342"/>
      <c r="QBZ2" s="343"/>
      <c r="QCA2" s="343"/>
      <c r="QCB2" s="343"/>
      <c r="QCC2" s="343"/>
      <c r="QCD2" s="343"/>
      <c r="QCE2" s="343"/>
      <c r="QCF2" s="343"/>
      <c r="QCG2" s="343"/>
      <c r="QCH2" s="343"/>
      <c r="QCI2" s="343"/>
      <c r="QCJ2" s="343"/>
      <c r="QCK2" s="343"/>
      <c r="QCL2" s="343"/>
      <c r="QCM2" s="343"/>
      <c r="QCN2" s="343"/>
      <c r="QCO2" s="342"/>
      <c r="QCP2" s="343"/>
      <c r="QCQ2" s="343"/>
      <c r="QCR2" s="343"/>
      <c r="QCS2" s="343"/>
      <c r="QCT2" s="343"/>
      <c r="QCU2" s="343"/>
      <c r="QCV2" s="343"/>
      <c r="QCW2" s="343"/>
      <c r="QCX2" s="343"/>
      <c r="QCY2" s="343"/>
      <c r="QCZ2" s="343"/>
      <c r="QDA2" s="343"/>
      <c r="QDB2" s="343"/>
      <c r="QDC2" s="343"/>
      <c r="QDD2" s="343"/>
      <c r="QDE2" s="342"/>
      <c r="QDF2" s="343"/>
      <c r="QDG2" s="343"/>
      <c r="QDH2" s="343"/>
      <c r="QDI2" s="343"/>
      <c r="QDJ2" s="343"/>
      <c r="QDK2" s="343"/>
      <c r="QDL2" s="343"/>
      <c r="QDM2" s="343"/>
      <c r="QDN2" s="343"/>
      <c r="QDO2" s="343"/>
      <c r="QDP2" s="343"/>
      <c r="QDQ2" s="343"/>
      <c r="QDR2" s="343"/>
      <c r="QDS2" s="343"/>
      <c r="QDT2" s="343"/>
      <c r="QDU2" s="342"/>
      <c r="QDV2" s="343"/>
      <c r="QDW2" s="343"/>
      <c r="QDX2" s="343"/>
      <c r="QDY2" s="343"/>
      <c r="QDZ2" s="343"/>
      <c r="QEA2" s="343"/>
      <c r="QEB2" s="343"/>
      <c r="QEC2" s="343"/>
      <c r="QED2" s="343"/>
      <c r="QEE2" s="343"/>
      <c r="QEF2" s="343"/>
      <c r="QEG2" s="343"/>
      <c r="QEH2" s="343"/>
      <c r="QEI2" s="343"/>
      <c r="QEJ2" s="343"/>
      <c r="QEK2" s="342"/>
      <c r="QEL2" s="343"/>
      <c r="QEM2" s="343"/>
      <c r="QEN2" s="343"/>
      <c r="QEO2" s="343"/>
      <c r="QEP2" s="343"/>
      <c r="QEQ2" s="343"/>
      <c r="QER2" s="343"/>
      <c r="QES2" s="343"/>
      <c r="QET2" s="343"/>
      <c r="QEU2" s="343"/>
      <c r="QEV2" s="343"/>
      <c r="QEW2" s="343"/>
      <c r="QEX2" s="343"/>
      <c r="QEY2" s="343"/>
      <c r="QEZ2" s="343"/>
      <c r="QFA2" s="342"/>
      <c r="QFB2" s="343"/>
      <c r="QFC2" s="343"/>
      <c r="QFD2" s="343"/>
      <c r="QFE2" s="343"/>
      <c r="QFF2" s="343"/>
      <c r="QFG2" s="343"/>
      <c r="QFH2" s="343"/>
      <c r="QFI2" s="343"/>
      <c r="QFJ2" s="343"/>
      <c r="QFK2" s="343"/>
      <c r="QFL2" s="343"/>
      <c r="QFM2" s="343"/>
      <c r="QFN2" s="343"/>
      <c r="QFO2" s="343"/>
      <c r="QFP2" s="343"/>
      <c r="QFQ2" s="342"/>
      <c r="QFR2" s="343"/>
      <c r="QFS2" s="343"/>
      <c r="QFT2" s="343"/>
      <c r="QFU2" s="343"/>
      <c r="QFV2" s="343"/>
      <c r="QFW2" s="343"/>
      <c r="QFX2" s="343"/>
      <c r="QFY2" s="343"/>
      <c r="QFZ2" s="343"/>
      <c r="QGA2" s="343"/>
      <c r="QGB2" s="343"/>
      <c r="QGC2" s="343"/>
      <c r="QGD2" s="343"/>
      <c r="QGE2" s="343"/>
      <c r="QGF2" s="343"/>
      <c r="QGG2" s="342"/>
      <c r="QGH2" s="343"/>
      <c r="QGI2" s="343"/>
      <c r="QGJ2" s="343"/>
      <c r="QGK2" s="343"/>
      <c r="QGL2" s="343"/>
      <c r="QGM2" s="343"/>
      <c r="QGN2" s="343"/>
      <c r="QGO2" s="343"/>
      <c r="QGP2" s="343"/>
      <c r="QGQ2" s="343"/>
      <c r="QGR2" s="343"/>
      <c r="QGS2" s="343"/>
      <c r="QGT2" s="343"/>
      <c r="QGU2" s="343"/>
      <c r="QGV2" s="343"/>
      <c r="QGW2" s="342"/>
      <c r="QGX2" s="343"/>
      <c r="QGY2" s="343"/>
      <c r="QGZ2" s="343"/>
      <c r="QHA2" s="343"/>
      <c r="QHB2" s="343"/>
      <c r="QHC2" s="343"/>
      <c r="QHD2" s="343"/>
      <c r="QHE2" s="343"/>
      <c r="QHF2" s="343"/>
      <c r="QHG2" s="343"/>
      <c r="QHH2" s="343"/>
      <c r="QHI2" s="343"/>
      <c r="QHJ2" s="343"/>
      <c r="QHK2" s="343"/>
      <c r="QHL2" s="343"/>
      <c r="QHM2" s="342"/>
      <c r="QHN2" s="343"/>
      <c r="QHO2" s="343"/>
      <c r="QHP2" s="343"/>
      <c r="QHQ2" s="343"/>
      <c r="QHR2" s="343"/>
      <c r="QHS2" s="343"/>
      <c r="QHT2" s="343"/>
      <c r="QHU2" s="343"/>
      <c r="QHV2" s="343"/>
      <c r="QHW2" s="343"/>
      <c r="QHX2" s="343"/>
      <c r="QHY2" s="343"/>
      <c r="QHZ2" s="343"/>
      <c r="QIA2" s="343"/>
      <c r="QIB2" s="343"/>
      <c r="QIC2" s="342"/>
      <c r="QID2" s="343"/>
      <c r="QIE2" s="343"/>
      <c r="QIF2" s="343"/>
      <c r="QIG2" s="343"/>
      <c r="QIH2" s="343"/>
      <c r="QII2" s="343"/>
      <c r="QIJ2" s="343"/>
      <c r="QIK2" s="343"/>
      <c r="QIL2" s="343"/>
      <c r="QIM2" s="343"/>
      <c r="QIN2" s="343"/>
      <c r="QIO2" s="343"/>
      <c r="QIP2" s="343"/>
      <c r="QIQ2" s="343"/>
      <c r="QIR2" s="343"/>
      <c r="QIS2" s="342"/>
      <c r="QIT2" s="343"/>
      <c r="QIU2" s="343"/>
      <c r="QIV2" s="343"/>
      <c r="QIW2" s="343"/>
      <c r="QIX2" s="343"/>
      <c r="QIY2" s="343"/>
      <c r="QIZ2" s="343"/>
      <c r="QJA2" s="343"/>
      <c r="QJB2" s="343"/>
      <c r="QJC2" s="343"/>
      <c r="QJD2" s="343"/>
      <c r="QJE2" s="343"/>
      <c r="QJF2" s="343"/>
      <c r="QJG2" s="343"/>
      <c r="QJH2" s="343"/>
      <c r="QJI2" s="342"/>
      <c r="QJJ2" s="343"/>
      <c r="QJK2" s="343"/>
      <c r="QJL2" s="343"/>
      <c r="QJM2" s="343"/>
      <c r="QJN2" s="343"/>
      <c r="QJO2" s="343"/>
      <c r="QJP2" s="343"/>
      <c r="QJQ2" s="343"/>
      <c r="QJR2" s="343"/>
      <c r="QJS2" s="343"/>
      <c r="QJT2" s="343"/>
      <c r="QJU2" s="343"/>
      <c r="QJV2" s="343"/>
      <c r="QJW2" s="343"/>
      <c r="QJX2" s="343"/>
      <c r="QJY2" s="342"/>
      <c r="QJZ2" s="343"/>
      <c r="QKA2" s="343"/>
      <c r="QKB2" s="343"/>
      <c r="QKC2" s="343"/>
      <c r="QKD2" s="343"/>
      <c r="QKE2" s="343"/>
      <c r="QKF2" s="343"/>
      <c r="QKG2" s="343"/>
      <c r="QKH2" s="343"/>
      <c r="QKI2" s="343"/>
      <c r="QKJ2" s="343"/>
      <c r="QKK2" s="343"/>
      <c r="QKL2" s="343"/>
      <c r="QKM2" s="343"/>
      <c r="QKN2" s="343"/>
      <c r="QKO2" s="342"/>
      <c r="QKP2" s="343"/>
      <c r="QKQ2" s="343"/>
      <c r="QKR2" s="343"/>
      <c r="QKS2" s="343"/>
      <c r="QKT2" s="343"/>
      <c r="QKU2" s="343"/>
      <c r="QKV2" s="343"/>
      <c r="QKW2" s="343"/>
      <c r="QKX2" s="343"/>
      <c r="QKY2" s="343"/>
      <c r="QKZ2" s="343"/>
      <c r="QLA2" s="343"/>
      <c r="QLB2" s="343"/>
      <c r="QLC2" s="343"/>
      <c r="QLD2" s="343"/>
      <c r="QLE2" s="342"/>
      <c r="QLF2" s="343"/>
      <c r="QLG2" s="343"/>
      <c r="QLH2" s="343"/>
      <c r="QLI2" s="343"/>
      <c r="QLJ2" s="343"/>
      <c r="QLK2" s="343"/>
      <c r="QLL2" s="343"/>
      <c r="QLM2" s="343"/>
      <c r="QLN2" s="343"/>
      <c r="QLO2" s="343"/>
      <c r="QLP2" s="343"/>
      <c r="QLQ2" s="343"/>
      <c r="QLR2" s="343"/>
      <c r="QLS2" s="343"/>
      <c r="QLT2" s="343"/>
      <c r="QLU2" s="342"/>
      <c r="QLV2" s="343"/>
      <c r="QLW2" s="343"/>
      <c r="QLX2" s="343"/>
      <c r="QLY2" s="343"/>
      <c r="QLZ2" s="343"/>
      <c r="QMA2" s="343"/>
      <c r="QMB2" s="343"/>
      <c r="QMC2" s="343"/>
      <c r="QMD2" s="343"/>
      <c r="QME2" s="343"/>
      <c r="QMF2" s="343"/>
      <c r="QMG2" s="343"/>
      <c r="QMH2" s="343"/>
      <c r="QMI2" s="343"/>
      <c r="QMJ2" s="343"/>
      <c r="QMK2" s="342"/>
      <c r="QML2" s="343"/>
      <c r="QMM2" s="343"/>
      <c r="QMN2" s="343"/>
      <c r="QMO2" s="343"/>
      <c r="QMP2" s="343"/>
      <c r="QMQ2" s="343"/>
      <c r="QMR2" s="343"/>
      <c r="QMS2" s="343"/>
      <c r="QMT2" s="343"/>
      <c r="QMU2" s="343"/>
      <c r="QMV2" s="343"/>
      <c r="QMW2" s="343"/>
      <c r="QMX2" s="343"/>
      <c r="QMY2" s="343"/>
      <c r="QMZ2" s="343"/>
      <c r="QNA2" s="342"/>
      <c r="QNB2" s="343"/>
      <c r="QNC2" s="343"/>
      <c r="QND2" s="343"/>
      <c r="QNE2" s="343"/>
      <c r="QNF2" s="343"/>
      <c r="QNG2" s="343"/>
      <c r="QNH2" s="343"/>
      <c r="QNI2" s="343"/>
      <c r="QNJ2" s="343"/>
      <c r="QNK2" s="343"/>
      <c r="QNL2" s="343"/>
      <c r="QNM2" s="343"/>
      <c r="QNN2" s="343"/>
      <c r="QNO2" s="343"/>
      <c r="QNP2" s="343"/>
      <c r="QNQ2" s="342"/>
      <c r="QNR2" s="343"/>
      <c r="QNS2" s="343"/>
      <c r="QNT2" s="343"/>
      <c r="QNU2" s="343"/>
      <c r="QNV2" s="343"/>
      <c r="QNW2" s="343"/>
      <c r="QNX2" s="343"/>
      <c r="QNY2" s="343"/>
      <c r="QNZ2" s="343"/>
      <c r="QOA2" s="343"/>
      <c r="QOB2" s="343"/>
      <c r="QOC2" s="343"/>
      <c r="QOD2" s="343"/>
      <c r="QOE2" s="343"/>
      <c r="QOF2" s="343"/>
      <c r="QOG2" s="342"/>
      <c r="QOH2" s="343"/>
      <c r="QOI2" s="343"/>
      <c r="QOJ2" s="343"/>
      <c r="QOK2" s="343"/>
      <c r="QOL2" s="343"/>
      <c r="QOM2" s="343"/>
      <c r="QON2" s="343"/>
      <c r="QOO2" s="343"/>
      <c r="QOP2" s="343"/>
      <c r="QOQ2" s="343"/>
      <c r="QOR2" s="343"/>
      <c r="QOS2" s="343"/>
      <c r="QOT2" s="343"/>
      <c r="QOU2" s="343"/>
      <c r="QOV2" s="343"/>
      <c r="QOW2" s="342"/>
      <c r="QOX2" s="343"/>
      <c r="QOY2" s="343"/>
      <c r="QOZ2" s="343"/>
      <c r="QPA2" s="343"/>
      <c r="QPB2" s="343"/>
      <c r="QPC2" s="343"/>
      <c r="QPD2" s="343"/>
      <c r="QPE2" s="343"/>
      <c r="QPF2" s="343"/>
      <c r="QPG2" s="343"/>
      <c r="QPH2" s="343"/>
      <c r="QPI2" s="343"/>
      <c r="QPJ2" s="343"/>
      <c r="QPK2" s="343"/>
      <c r="QPL2" s="343"/>
      <c r="QPM2" s="342"/>
      <c r="QPN2" s="343"/>
      <c r="QPO2" s="343"/>
      <c r="QPP2" s="343"/>
      <c r="QPQ2" s="343"/>
      <c r="QPR2" s="343"/>
      <c r="QPS2" s="343"/>
      <c r="QPT2" s="343"/>
      <c r="QPU2" s="343"/>
      <c r="QPV2" s="343"/>
      <c r="QPW2" s="343"/>
      <c r="QPX2" s="343"/>
      <c r="QPY2" s="343"/>
      <c r="QPZ2" s="343"/>
      <c r="QQA2" s="343"/>
      <c r="QQB2" s="343"/>
      <c r="QQC2" s="342"/>
      <c r="QQD2" s="343"/>
      <c r="QQE2" s="343"/>
      <c r="QQF2" s="343"/>
      <c r="QQG2" s="343"/>
      <c r="QQH2" s="343"/>
      <c r="QQI2" s="343"/>
      <c r="QQJ2" s="343"/>
      <c r="QQK2" s="343"/>
      <c r="QQL2" s="343"/>
      <c r="QQM2" s="343"/>
      <c r="QQN2" s="343"/>
      <c r="QQO2" s="343"/>
      <c r="QQP2" s="343"/>
      <c r="QQQ2" s="343"/>
      <c r="QQR2" s="343"/>
      <c r="QQS2" s="342"/>
      <c r="QQT2" s="343"/>
      <c r="QQU2" s="343"/>
      <c r="QQV2" s="343"/>
      <c r="QQW2" s="343"/>
      <c r="QQX2" s="343"/>
      <c r="QQY2" s="343"/>
      <c r="QQZ2" s="343"/>
      <c r="QRA2" s="343"/>
      <c r="QRB2" s="343"/>
      <c r="QRC2" s="343"/>
      <c r="QRD2" s="343"/>
      <c r="QRE2" s="343"/>
      <c r="QRF2" s="343"/>
      <c r="QRG2" s="343"/>
      <c r="QRH2" s="343"/>
      <c r="QRI2" s="342"/>
      <c r="QRJ2" s="343"/>
      <c r="QRK2" s="343"/>
      <c r="QRL2" s="343"/>
      <c r="QRM2" s="343"/>
      <c r="QRN2" s="343"/>
      <c r="QRO2" s="343"/>
      <c r="QRP2" s="343"/>
      <c r="QRQ2" s="343"/>
      <c r="QRR2" s="343"/>
      <c r="QRS2" s="343"/>
      <c r="QRT2" s="343"/>
      <c r="QRU2" s="343"/>
      <c r="QRV2" s="343"/>
      <c r="QRW2" s="343"/>
      <c r="QRX2" s="343"/>
      <c r="QRY2" s="342"/>
      <c r="QRZ2" s="343"/>
      <c r="QSA2" s="343"/>
      <c r="QSB2" s="343"/>
      <c r="QSC2" s="343"/>
      <c r="QSD2" s="343"/>
      <c r="QSE2" s="343"/>
      <c r="QSF2" s="343"/>
      <c r="QSG2" s="343"/>
      <c r="QSH2" s="343"/>
      <c r="QSI2" s="343"/>
      <c r="QSJ2" s="343"/>
      <c r="QSK2" s="343"/>
      <c r="QSL2" s="343"/>
      <c r="QSM2" s="343"/>
      <c r="QSN2" s="343"/>
      <c r="QSO2" s="342"/>
      <c r="QSP2" s="343"/>
      <c r="QSQ2" s="343"/>
      <c r="QSR2" s="343"/>
      <c r="QSS2" s="343"/>
      <c r="QST2" s="343"/>
      <c r="QSU2" s="343"/>
      <c r="QSV2" s="343"/>
      <c r="QSW2" s="343"/>
      <c r="QSX2" s="343"/>
      <c r="QSY2" s="343"/>
      <c r="QSZ2" s="343"/>
      <c r="QTA2" s="343"/>
      <c r="QTB2" s="343"/>
      <c r="QTC2" s="343"/>
      <c r="QTD2" s="343"/>
      <c r="QTE2" s="342"/>
      <c r="QTF2" s="343"/>
      <c r="QTG2" s="343"/>
      <c r="QTH2" s="343"/>
      <c r="QTI2" s="343"/>
      <c r="QTJ2" s="343"/>
      <c r="QTK2" s="343"/>
      <c r="QTL2" s="343"/>
      <c r="QTM2" s="343"/>
      <c r="QTN2" s="343"/>
      <c r="QTO2" s="343"/>
      <c r="QTP2" s="343"/>
      <c r="QTQ2" s="343"/>
      <c r="QTR2" s="343"/>
      <c r="QTS2" s="343"/>
      <c r="QTT2" s="343"/>
      <c r="QTU2" s="342"/>
      <c r="QTV2" s="343"/>
      <c r="QTW2" s="343"/>
      <c r="QTX2" s="343"/>
      <c r="QTY2" s="343"/>
      <c r="QTZ2" s="343"/>
      <c r="QUA2" s="343"/>
      <c r="QUB2" s="343"/>
      <c r="QUC2" s="343"/>
      <c r="QUD2" s="343"/>
      <c r="QUE2" s="343"/>
      <c r="QUF2" s="343"/>
      <c r="QUG2" s="343"/>
      <c r="QUH2" s="343"/>
      <c r="QUI2" s="343"/>
      <c r="QUJ2" s="343"/>
      <c r="QUK2" s="342"/>
      <c r="QUL2" s="343"/>
      <c r="QUM2" s="343"/>
      <c r="QUN2" s="343"/>
      <c r="QUO2" s="343"/>
      <c r="QUP2" s="343"/>
      <c r="QUQ2" s="343"/>
      <c r="QUR2" s="343"/>
      <c r="QUS2" s="343"/>
      <c r="QUT2" s="343"/>
      <c r="QUU2" s="343"/>
      <c r="QUV2" s="343"/>
      <c r="QUW2" s="343"/>
      <c r="QUX2" s="343"/>
      <c r="QUY2" s="343"/>
      <c r="QUZ2" s="343"/>
      <c r="QVA2" s="342"/>
      <c r="QVB2" s="343"/>
      <c r="QVC2" s="343"/>
      <c r="QVD2" s="343"/>
      <c r="QVE2" s="343"/>
      <c r="QVF2" s="343"/>
      <c r="QVG2" s="343"/>
      <c r="QVH2" s="343"/>
      <c r="QVI2" s="343"/>
      <c r="QVJ2" s="343"/>
      <c r="QVK2" s="343"/>
      <c r="QVL2" s="343"/>
      <c r="QVM2" s="343"/>
      <c r="QVN2" s="343"/>
      <c r="QVO2" s="343"/>
      <c r="QVP2" s="343"/>
      <c r="QVQ2" s="342"/>
      <c r="QVR2" s="343"/>
      <c r="QVS2" s="343"/>
      <c r="QVT2" s="343"/>
      <c r="QVU2" s="343"/>
      <c r="QVV2" s="343"/>
      <c r="QVW2" s="343"/>
      <c r="QVX2" s="343"/>
      <c r="QVY2" s="343"/>
      <c r="QVZ2" s="343"/>
      <c r="QWA2" s="343"/>
      <c r="QWB2" s="343"/>
      <c r="QWC2" s="343"/>
      <c r="QWD2" s="343"/>
      <c r="QWE2" s="343"/>
      <c r="QWF2" s="343"/>
      <c r="QWG2" s="342"/>
      <c r="QWH2" s="343"/>
      <c r="QWI2" s="343"/>
      <c r="QWJ2" s="343"/>
      <c r="QWK2" s="343"/>
      <c r="QWL2" s="343"/>
      <c r="QWM2" s="343"/>
      <c r="QWN2" s="343"/>
      <c r="QWO2" s="343"/>
      <c r="QWP2" s="343"/>
      <c r="QWQ2" s="343"/>
      <c r="QWR2" s="343"/>
      <c r="QWS2" s="343"/>
      <c r="QWT2" s="343"/>
      <c r="QWU2" s="343"/>
      <c r="QWV2" s="343"/>
      <c r="QWW2" s="342"/>
      <c r="QWX2" s="343"/>
      <c r="QWY2" s="343"/>
      <c r="QWZ2" s="343"/>
      <c r="QXA2" s="343"/>
      <c r="QXB2" s="343"/>
      <c r="QXC2" s="343"/>
      <c r="QXD2" s="343"/>
      <c r="QXE2" s="343"/>
      <c r="QXF2" s="343"/>
      <c r="QXG2" s="343"/>
      <c r="QXH2" s="343"/>
      <c r="QXI2" s="343"/>
      <c r="QXJ2" s="343"/>
      <c r="QXK2" s="343"/>
      <c r="QXL2" s="343"/>
      <c r="QXM2" s="342"/>
      <c r="QXN2" s="343"/>
      <c r="QXO2" s="343"/>
      <c r="QXP2" s="343"/>
      <c r="QXQ2" s="343"/>
      <c r="QXR2" s="343"/>
      <c r="QXS2" s="343"/>
      <c r="QXT2" s="343"/>
      <c r="QXU2" s="343"/>
      <c r="QXV2" s="343"/>
      <c r="QXW2" s="343"/>
      <c r="QXX2" s="343"/>
      <c r="QXY2" s="343"/>
      <c r="QXZ2" s="343"/>
      <c r="QYA2" s="343"/>
      <c r="QYB2" s="343"/>
      <c r="QYC2" s="342"/>
      <c r="QYD2" s="343"/>
      <c r="QYE2" s="343"/>
      <c r="QYF2" s="343"/>
      <c r="QYG2" s="343"/>
      <c r="QYH2" s="343"/>
      <c r="QYI2" s="343"/>
      <c r="QYJ2" s="343"/>
      <c r="QYK2" s="343"/>
      <c r="QYL2" s="343"/>
      <c r="QYM2" s="343"/>
      <c r="QYN2" s="343"/>
      <c r="QYO2" s="343"/>
      <c r="QYP2" s="343"/>
      <c r="QYQ2" s="343"/>
      <c r="QYR2" s="343"/>
      <c r="QYS2" s="342"/>
      <c r="QYT2" s="343"/>
      <c r="QYU2" s="343"/>
      <c r="QYV2" s="343"/>
      <c r="QYW2" s="343"/>
      <c r="QYX2" s="343"/>
      <c r="QYY2" s="343"/>
      <c r="QYZ2" s="343"/>
      <c r="QZA2" s="343"/>
      <c r="QZB2" s="343"/>
      <c r="QZC2" s="343"/>
      <c r="QZD2" s="343"/>
      <c r="QZE2" s="343"/>
      <c r="QZF2" s="343"/>
      <c r="QZG2" s="343"/>
      <c r="QZH2" s="343"/>
      <c r="QZI2" s="342"/>
      <c r="QZJ2" s="343"/>
      <c r="QZK2" s="343"/>
      <c r="QZL2" s="343"/>
      <c r="QZM2" s="343"/>
      <c r="QZN2" s="343"/>
      <c r="QZO2" s="343"/>
      <c r="QZP2" s="343"/>
      <c r="QZQ2" s="343"/>
      <c r="QZR2" s="343"/>
      <c r="QZS2" s="343"/>
      <c r="QZT2" s="343"/>
      <c r="QZU2" s="343"/>
      <c r="QZV2" s="343"/>
      <c r="QZW2" s="343"/>
      <c r="QZX2" s="343"/>
      <c r="QZY2" s="342"/>
      <c r="QZZ2" s="343"/>
      <c r="RAA2" s="343"/>
      <c r="RAB2" s="343"/>
      <c r="RAC2" s="343"/>
      <c r="RAD2" s="343"/>
      <c r="RAE2" s="343"/>
      <c r="RAF2" s="343"/>
      <c r="RAG2" s="343"/>
      <c r="RAH2" s="343"/>
      <c r="RAI2" s="343"/>
      <c r="RAJ2" s="343"/>
      <c r="RAK2" s="343"/>
      <c r="RAL2" s="343"/>
      <c r="RAM2" s="343"/>
      <c r="RAN2" s="343"/>
      <c r="RAO2" s="342"/>
      <c r="RAP2" s="343"/>
      <c r="RAQ2" s="343"/>
      <c r="RAR2" s="343"/>
      <c r="RAS2" s="343"/>
      <c r="RAT2" s="343"/>
      <c r="RAU2" s="343"/>
      <c r="RAV2" s="343"/>
      <c r="RAW2" s="343"/>
      <c r="RAX2" s="343"/>
      <c r="RAY2" s="343"/>
      <c r="RAZ2" s="343"/>
      <c r="RBA2" s="343"/>
      <c r="RBB2" s="343"/>
      <c r="RBC2" s="343"/>
      <c r="RBD2" s="343"/>
      <c r="RBE2" s="342"/>
      <c r="RBF2" s="343"/>
      <c r="RBG2" s="343"/>
      <c r="RBH2" s="343"/>
      <c r="RBI2" s="343"/>
      <c r="RBJ2" s="343"/>
      <c r="RBK2" s="343"/>
      <c r="RBL2" s="343"/>
      <c r="RBM2" s="343"/>
      <c r="RBN2" s="343"/>
      <c r="RBO2" s="343"/>
      <c r="RBP2" s="343"/>
      <c r="RBQ2" s="343"/>
      <c r="RBR2" s="343"/>
      <c r="RBS2" s="343"/>
      <c r="RBT2" s="343"/>
      <c r="RBU2" s="342"/>
      <c r="RBV2" s="343"/>
      <c r="RBW2" s="343"/>
      <c r="RBX2" s="343"/>
      <c r="RBY2" s="343"/>
      <c r="RBZ2" s="343"/>
      <c r="RCA2" s="343"/>
      <c r="RCB2" s="343"/>
      <c r="RCC2" s="343"/>
      <c r="RCD2" s="343"/>
      <c r="RCE2" s="343"/>
      <c r="RCF2" s="343"/>
      <c r="RCG2" s="343"/>
      <c r="RCH2" s="343"/>
      <c r="RCI2" s="343"/>
      <c r="RCJ2" s="343"/>
      <c r="RCK2" s="342"/>
      <c r="RCL2" s="343"/>
      <c r="RCM2" s="343"/>
      <c r="RCN2" s="343"/>
      <c r="RCO2" s="343"/>
      <c r="RCP2" s="343"/>
      <c r="RCQ2" s="343"/>
      <c r="RCR2" s="343"/>
      <c r="RCS2" s="343"/>
      <c r="RCT2" s="343"/>
      <c r="RCU2" s="343"/>
      <c r="RCV2" s="343"/>
      <c r="RCW2" s="343"/>
      <c r="RCX2" s="343"/>
      <c r="RCY2" s="343"/>
      <c r="RCZ2" s="343"/>
      <c r="RDA2" s="342"/>
      <c r="RDB2" s="343"/>
      <c r="RDC2" s="343"/>
      <c r="RDD2" s="343"/>
      <c r="RDE2" s="343"/>
      <c r="RDF2" s="343"/>
      <c r="RDG2" s="343"/>
      <c r="RDH2" s="343"/>
      <c r="RDI2" s="343"/>
      <c r="RDJ2" s="343"/>
      <c r="RDK2" s="343"/>
      <c r="RDL2" s="343"/>
      <c r="RDM2" s="343"/>
      <c r="RDN2" s="343"/>
      <c r="RDO2" s="343"/>
      <c r="RDP2" s="343"/>
      <c r="RDQ2" s="342"/>
      <c r="RDR2" s="343"/>
      <c r="RDS2" s="343"/>
      <c r="RDT2" s="343"/>
      <c r="RDU2" s="343"/>
      <c r="RDV2" s="343"/>
      <c r="RDW2" s="343"/>
      <c r="RDX2" s="343"/>
      <c r="RDY2" s="343"/>
      <c r="RDZ2" s="343"/>
      <c r="REA2" s="343"/>
      <c r="REB2" s="343"/>
      <c r="REC2" s="343"/>
      <c r="RED2" s="343"/>
      <c r="REE2" s="343"/>
      <c r="REF2" s="343"/>
      <c r="REG2" s="342"/>
      <c r="REH2" s="343"/>
      <c r="REI2" s="343"/>
      <c r="REJ2" s="343"/>
      <c r="REK2" s="343"/>
      <c r="REL2" s="343"/>
      <c r="REM2" s="343"/>
      <c r="REN2" s="343"/>
      <c r="REO2" s="343"/>
      <c r="REP2" s="343"/>
      <c r="REQ2" s="343"/>
      <c r="RER2" s="343"/>
      <c r="RES2" s="343"/>
      <c r="RET2" s="343"/>
      <c r="REU2" s="343"/>
      <c r="REV2" s="343"/>
      <c r="REW2" s="342"/>
      <c r="REX2" s="343"/>
      <c r="REY2" s="343"/>
      <c r="REZ2" s="343"/>
      <c r="RFA2" s="343"/>
      <c r="RFB2" s="343"/>
      <c r="RFC2" s="343"/>
      <c r="RFD2" s="343"/>
      <c r="RFE2" s="343"/>
      <c r="RFF2" s="343"/>
      <c r="RFG2" s="343"/>
      <c r="RFH2" s="343"/>
      <c r="RFI2" s="343"/>
      <c r="RFJ2" s="343"/>
      <c r="RFK2" s="343"/>
      <c r="RFL2" s="343"/>
      <c r="RFM2" s="342"/>
      <c r="RFN2" s="343"/>
      <c r="RFO2" s="343"/>
      <c r="RFP2" s="343"/>
      <c r="RFQ2" s="343"/>
      <c r="RFR2" s="343"/>
      <c r="RFS2" s="343"/>
      <c r="RFT2" s="343"/>
      <c r="RFU2" s="343"/>
      <c r="RFV2" s="343"/>
      <c r="RFW2" s="343"/>
      <c r="RFX2" s="343"/>
      <c r="RFY2" s="343"/>
      <c r="RFZ2" s="343"/>
      <c r="RGA2" s="343"/>
      <c r="RGB2" s="343"/>
      <c r="RGC2" s="342"/>
      <c r="RGD2" s="343"/>
      <c r="RGE2" s="343"/>
      <c r="RGF2" s="343"/>
      <c r="RGG2" s="343"/>
      <c r="RGH2" s="343"/>
      <c r="RGI2" s="343"/>
      <c r="RGJ2" s="343"/>
      <c r="RGK2" s="343"/>
      <c r="RGL2" s="343"/>
      <c r="RGM2" s="343"/>
      <c r="RGN2" s="343"/>
      <c r="RGO2" s="343"/>
      <c r="RGP2" s="343"/>
      <c r="RGQ2" s="343"/>
      <c r="RGR2" s="343"/>
      <c r="RGS2" s="342"/>
      <c r="RGT2" s="343"/>
      <c r="RGU2" s="343"/>
      <c r="RGV2" s="343"/>
      <c r="RGW2" s="343"/>
      <c r="RGX2" s="343"/>
      <c r="RGY2" s="343"/>
      <c r="RGZ2" s="343"/>
      <c r="RHA2" s="343"/>
      <c r="RHB2" s="343"/>
      <c r="RHC2" s="343"/>
      <c r="RHD2" s="343"/>
      <c r="RHE2" s="343"/>
      <c r="RHF2" s="343"/>
      <c r="RHG2" s="343"/>
      <c r="RHH2" s="343"/>
      <c r="RHI2" s="342"/>
      <c r="RHJ2" s="343"/>
      <c r="RHK2" s="343"/>
      <c r="RHL2" s="343"/>
      <c r="RHM2" s="343"/>
      <c r="RHN2" s="343"/>
      <c r="RHO2" s="343"/>
      <c r="RHP2" s="343"/>
      <c r="RHQ2" s="343"/>
      <c r="RHR2" s="343"/>
      <c r="RHS2" s="343"/>
      <c r="RHT2" s="343"/>
      <c r="RHU2" s="343"/>
      <c r="RHV2" s="343"/>
      <c r="RHW2" s="343"/>
      <c r="RHX2" s="343"/>
      <c r="RHY2" s="342"/>
      <c r="RHZ2" s="343"/>
      <c r="RIA2" s="343"/>
      <c r="RIB2" s="343"/>
      <c r="RIC2" s="343"/>
      <c r="RID2" s="343"/>
      <c r="RIE2" s="343"/>
      <c r="RIF2" s="343"/>
      <c r="RIG2" s="343"/>
      <c r="RIH2" s="343"/>
      <c r="RII2" s="343"/>
      <c r="RIJ2" s="343"/>
      <c r="RIK2" s="343"/>
      <c r="RIL2" s="343"/>
      <c r="RIM2" s="343"/>
      <c r="RIN2" s="343"/>
      <c r="RIO2" s="342"/>
      <c r="RIP2" s="343"/>
      <c r="RIQ2" s="343"/>
      <c r="RIR2" s="343"/>
      <c r="RIS2" s="343"/>
      <c r="RIT2" s="343"/>
      <c r="RIU2" s="343"/>
      <c r="RIV2" s="343"/>
      <c r="RIW2" s="343"/>
      <c r="RIX2" s="343"/>
      <c r="RIY2" s="343"/>
      <c r="RIZ2" s="343"/>
      <c r="RJA2" s="343"/>
      <c r="RJB2" s="343"/>
      <c r="RJC2" s="343"/>
      <c r="RJD2" s="343"/>
      <c r="RJE2" s="342"/>
      <c r="RJF2" s="343"/>
      <c r="RJG2" s="343"/>
      <c r="RJH2" s="343"/>
      <c r="RJI2" s="343"/>
      <c r="RJJ2" s="343"/>
      <c r="RJK2" s="343"/>
      <c r="RJL2" s="343"/>
      <c r="RJM2" s="343"/>
      <c r="RJN2" s="343"/>
      <c r="RJO2" s="343"/>
      <c r="RJP2" s="343"/>
      <c r="RJQ2" s="343"/>
      <c r="RJR2" s="343"/>
      <c r="RJS2" s="343"/>
      <c r="RJT2" s="343"/>
      <c r="RJU2" s="342"/>
      <c r="RJV2" s="343"/>
      <c r="RJW2" s="343"/>
      <c r="RJX2" s="343"/>
      <c r="RJY2" s="343"/>
      <c r="RJZ2" s="343"/>
      <c r="RKA2" s="343"/>
      <c r="RKB2" s="343"/>
      <c r="RKC2" s="343"/>
      <c r="RKD2" s="343"/>
      <c r="RKE2" s="343"/>
      <c r="RKF2" s="343"/>
      <c r="RKG2" s="343"/>
      <c r="RKH2" s="343"/>
      <c r="RKI2" s="343"/>
      <c r="RKJ2" s="343"/>
      <c r="RKK2" s="342"/>
      <c r="RKL2" s="343"/>
      <c r="RKM2" s="343"/>
      <c r="RKN2" s="343"/>
      <c r="RKO2" s="343"/>
      <c r="RKP2" s="343"/>
      <c r="RKQ2" s="343"/>
      <c r="RKR2" s="343"/>
      <c r="RKS2" s="343"/>
      <c r="RKT2" s="343"/>
      <c r="RKU2" s="343"/>
      <c r="RKV2" s="343"/>
      <c r="RKW2" s="343"/>
      <c r="RKX2" s="343"/>
      <c r="RKY2" s="343"/>
      <c r="RKZ2" s="343"/>
      <c r="RLA2" s="342"/>
      <c r="RLB2" s="343"/>
      <c r="RLC2" s="343"/>
      <c r="RLD2" s="343"/>
      <c r="RLE2" s="343"/>
      <c r="RLF2" s="343"/>
      <c r="RLG2" s="343"/>
      <c r="RLH2" s="343"/>
      <c r="RLI2" s="343"/>
      <c r="RLJ2" s="343"/>
      <c r="RLK2" s="343"/>
      <c r="RLL2" s="343"/>
      <c r="RLM2" s="343"/>
      <c r="RLN2" s="343"/>
      <c r="RLO2" s="343"/>
      <c r="RLP2" s="343"/>
      <c r="RLQ2" s="342"/>
      <c r="RLR2" s="343"/>
      <c r="RLS2" s="343"/>
      <c r="RLT2" s="343"/>
      <c r="RLU2" s="343"/>
      <c r="RLV2" s="343"/>
      <c r="RLW2" s="343"/>
      <c r="RLX2" s="343"/>
      <c r="RLY2" s="343"/>
      <c r="RLZ2" s="343"/>
      <c r="RMA2" s="343"/>
      <c r="RMB2" s="343"/>
      <c r="RMC2" s="343"/>
      <c r="RMD2" s="343"/>
      <c r="RME2" s="343"/>
      <c r="RMF2" s="343"/>
      <c r="RMG2" s="342"/>
      <c r="RMH2" s="343"/>
      <c r="RMI2" s="343"/>
      <c r="RMJ2" s="343"/>
      <c r="RMK2" s="343"/>
      <c r="RML2" s="343"/>
      <c r="RMM2" s="343"/>
      <c r="RMN2" s="343"/>
      <c r="RMO2" s="343"/>
      <c r="RMP2" s="343"/>
      <c r="RMQ2" s="343"/>
      <c r="RMR2" s="343"/>
      <c r="RMS2" s="343"/>
      <c r="RMT2" s="343"/>
      <c r="RMU2" s="343"/>
      <c r="RMV2" s="343"/>
      <c r="RMW2" s="342"/>
      <c r="RMX2" s="343"/>
      <c r="RMY2" s="343"/>
      <c r="RMZ2" s="343"/>
      <c r="RNA2" s="343"/>
      <c r="RNB2" s="343"/>
      <c r="RNC2" s="343"/>
      <c r="RND2" s="343"/>
      <c r="RNE2" s="343"/>
      <c r="RNF2" s="343"/>
      <c r="RNG2" s="343"/>
      <c r="RNH2" s="343"/>
      <c r="RNI2" s="343"/>
      <c r="RNJ2" s="343"/>
      <c r="RNK2" s="343"/>
      <c r="RNL2" s="343"/>
      <c r="RNM2" s="342"/>
      <c r="RNN2" s="343"/>
      <c r="RNO2" s="343"/>
      <c r="RNP2" s="343"/>
      <c r="RNQ2" s="343"/>
      <c r="RNR2" s="343"/>
      <c r="RNS2" s="343"/>
      <c r="RNT2" s="343"/>
      <c r="RNU2" s="343"/>
      <c r="RNV2" s="343"/>
      <c r="RNW2" s="343"/>
      <c r="RNX2" s="343"/>
      <c r="RNY2" s="343"/>
      <c r="RNZ2" s="343"/>
      <c r="ROA2" s="343"/>
      <c r="ROB2" s="343"/>
      <c r="ROC2" s="342"/>
      <c r="ROD2" s="343"/>
      <c r="ROE2" s="343"/>
      <c r="ROF2" s="343"/>
      <c r="ROG2" s="343"/>
      <c r="ROH2" s="343"/>
      <c r="ROI2" s="343"/>
      <c r="ROJ2" s="343"/>
      <c r="ROK2" s="343"/>
      <c r="ROL2" s="343"/>
      <c r="ROM2" s="343"/>
      <c r="RON2" s="343"/>
      <c r="ROO2" s="343"/>
      <c r="ROP2" s="343"/>
      <c r="ROQ2" s="343"/>
      <c r="ROR2" s="343"/>
      <c r="ROS2" s="342"/>
      <c r="ROT2" s="343"/>
      <c r="ROU2" s="343"/>
      <c r="ROV2" s="343"/>
      <c r="ROW2" s="343"/>
      <c r="ROX2" s="343"/>
      <c r="ROY2" s="343"/>
      <c r="ROZ2" s="343"/>
      <c r="RPA2" s="343"/>
      <c r="RPB2" s="343"/>
      <c r="RPC2" s="343"/>
      <c r="RPD2" s="343"/>
      <c r="RPE2" s="343"/>
      <c r="RPF2" s="343"/>
      <c r="RPG2" s="343"/>
      <c r="RPH2" s="343"/>
      <c r="RPI2" s="342"/>
      <c r="RPJ2" s="343"/>
      <c r="RPK2" s="343"/>
      <c r="RPL2" s="343"/>
      <c r="RPM2" s="343"/>
      <c r="RPN2" s="343"/>
      <c r="RPO2" s="343"/>
      <c r="RPP2" s="343"/>
      <c r="RPQ2" s="343"/>
      <c r="RPR2" s="343"/>
      <c r="RPS2" s="343"/>
      <c r="RPT2" s="343"/>
      <c r="RPU2" s="343"/>
      <c r="RPV2" s="343"/>
      <c r="RPW2" s="343"/>
      <c r="RPX2" s="343"/>
      <c r="RPY2" s="342"/>
      <c r="RPZ2" s="343"/>
      <c r="RQA2" s="343"/>
      <c r="RQB2" s="343"/>
      <c r="RQC2" s="343"/>
      <c r="RQD2" s="343"/>
      <c r="RQE2" s="343"/>
      <c r="RQF2" s="343"/>
      <c r="RQG2" s="343"/>
      <c r="RQH2" s="343"/>
      <c r="RQI2" s="343"/>
      <c r="RQJ2" s="343"/>
      <c r="RQK2" s="343"/>
      <c r="RQL2" s="343"/>
      <c r="RQM2" s="343"/>
      <c r="RQN2" s="343"/>
      <c r="RQO2" s="342"/>
      <c r="RQP2" s="343"/>
      <c r="RQQ2" s="343"/>
      <c r="RQR2" s="343"/>
      <c r="RQS2" s="343"/>
      <c r="RQT2" s="343"/>
      <c r="RQU2" s="343"/>
      <c r="RQV2" s="343"/>
      <c r="RQW2" s="343"/>
      <c r="RQX2" s="343"/>
      <c r="RQY2" s="343"/>
      <c r="RQZ2" s="343"/>
      <c r="RRA2" s="343"/>
      <c r="RRB2" s="343"/>
      <c r="RRC2" s="343"/>
      <c r="RRD2" s="343"/>
      <c r="RRE2" s="342"/>
      <c r="RRF2" s="343"/>
      <c r="RRG2" s="343"/>
      <c r="RRH2" s="343"/>
      <c r="RRI2" s="343"/>
      <c r="RRJ2" s="343"/>
      <c r="RRK2" s="343"/>
      <c r="RRL2" s="343"/>
      <c r="RRM2" s="343"/>
      <c r="RRN2" s="343"/>
      <c r="RRO2" s="343"/>
      <c r="RRP2" s="343"/>
      <c r="RRQ2" s="343"/>
      <c r="RRR2" s="343"/>
      <c r="RRS2" s="343"/>
      <c r="RRT2" s="343"/>
      <c r="RRU2" s="342"/>
      <c r="RRV2" s="343"/>
      <c r="RRW2" s="343"/>
      <c r="RRX2" s="343"/>
      <c r="RRY2" s="343"/>
      <c r="RRZ2" s="343"/>
      <c r="RSA2" s="343"/>
      <c r="RSB2" s="343"/>
      <c r="RSC2" s="343"/>
      <c r="RSD2" s="343"/>
      <c r="RSE2" s="343"/>
      <c r="RSF2" s="343"/>
      <c r="RSG2" s="343"/>
      <c r="RSH2" s="343"/>
      <c r="RSI2" s="343"/>
      <c r="RSJ2" s="343"/>
      <c r="RSK2" s="342"/>
      <c r="RSL2" s="343"/>
      <c r="RSM2" s="343"/>
      <c r="RSN2" s="343"/>
      <c r="RSO2" s="343"/>
      <c r="RSP2" s="343"/>
      <c r="RSQ2" s="343"/>
      <c r="RSR2" s="343"/>
      <c r="RSS2" s="343"/>
      <c r="RST2" s="343"/>
      <c r="RSU2" s="343"/>
      <c r="RSV2" s="343"/>
      <c r="RSW2" s="343"/>
      <c r="RSX2" s="343"/>
      <c r="RSY2" s="343"/>
      <c r="RSZ2" s="343"/>
      <c r="RTA2" s="342"/>
      <c r="RTB2" s="343"/>
      <c r="RTC2" s="343"/>
      <c r="RTD2" s="343"/>
      <c r="RTE2" s="343"/>
      <c r="RTF2" s="343"/>
      <c r="RTG2" s="343"/>
      <c r="RTH2" s="343"/>
      <c r="RTI2" s="343"/>
      <c r="RTJ2" s="343"/>
      <c r="RTK2" s="343"/>
      <c r="RTL2" s="343"/>
      <c r="RTM2" s="343"/>
      <c r="RTN2" s="343"/>
      <c r="RTO2" s="343"/>
      <c r="RTP2" s="343"/>
      <c r="RTQ2" s="342"/>
      <c r="RTR2" s="343"/>
      <c r="RTS2" s="343"/>
      <c r="RTT2" s="343"/>
      <c r="RTU2" s="343"/>
      <c r="RTV2" s="343"/>
      <c r="RTW2" s="343"/>
      <c r="RTX2" s="343"/>
      <c r="RTY2" s="343"/>
      <c r="RTZ2" s="343"/>
      <c r="RUA2" s="343"/>
      <c r="RUB2" s="343"/>
      <c r="RUC2" s="343"/>
      <c r="RUD2" s="343"/>
      <c r="RUE2" s="343"/>
      <c r="RUF2" s="343"/>
      <c r="RUG2" s="342"/>
      <c r="RUH2" s="343"/>
      <c r="RUI2" s="343"/>
      <c r="RUJ2" s="343"/>
      <c r="RUK2" s="343"/>
      <c r="RUL2" s="343"/>
      <c r="RUM2" s="343"/>
      <c r="RUN2" s="343"/>
      <c r="RUO2" s="343"/>
      <c r="RUP2" s="343"/>
      <c r="RUQ2" s="343"/>
      <c r="RUR2" s="343"/>
      <c r="RUS2" s="343"/>
      <c r="RUT2" s="343"/>
      <c r="RUU2" s="343"/>
      <c r="RUV2" s="343"/>
      <c r="RUW2" s="342"/>
      <c r="RUX2" s="343"/>
      <c r="RUY2" s="343"/>
      <c r="RUZ2" s="343"/>
      <c r="RVA2" s="343"/>
      <c r="RVB2" s="343"/>
      <c r="RVC2" s="343"/>
      <c r="RVD2" s="343"/>
      <c r="RVE2" s="343"/>
      <c r="RVF2" s="343"/>
      <c r="RVG2" s="343"/>
      <c r="RVH2" s="343"/>
      <c r="RVI2" s="343"/>
      <c r="RVJ2" s="343"/>
      <c r="RVK2" s="343"/>
      <c r="RVL2" s="343"/>
      <c r="RVM2" s="342"/>
      <c r="RVN2" s="343"/>
      <c r="RVO2" s="343"/>
      <c r="RVP2" s="343"/>
      <c r="RVQ2" s="343"/>
      <c r="RVR2" s="343"/>
      <c r="RVS2" s="343"/>
      <c r="RVT2" s="343"/>
      <c r="RVU2" s="343"/>
      <c r="RVV2" s="343"/>
      <c r="RVW2" s="343"/>
      <c r="RVX2" s="343"/>
      <c r="RVY2" s="343"/>
      <c r="RVZ2" s="343"/>
      <c r="RWA2" s="343"/>
      <c r="RWB2" s="343"/>
      <c r="RWC2" s="342"/>
      <c r="RWD2" s="343"/>
      <c r="RWE2" s="343"/>
      <c r="RWF2" s="343"/>
      <c r="RWG2" s="343"/>
      <c r="RWH2" s="343"/>
      <c r="RWI2" s="343"/>
      <c r="RWJ2" s="343"/>
      <c r="RWK2" s="343"/>
      <c r="RWL2" s="343"/>
      <c r="RWM2" s="343"/>
      <c r="RWN2" s="343"/>
      <c r="RWO2" s="343"/>
      <c r="RWP2" s="343"/>
      <c r="RWQ2" s="343"/>
      <c r="RWR2" s="343"/>
      <c r="RWS2" s="342"/>
      <c r="RWT2" s="343"/>
      <c r="RWU2" s="343"/>
      <c r="RWV2" s="343"/>
      <c r="RWW2" s="343"/>
      <c r="RWX2" s="343"/>
      <c r="RWY2" s="343"/>
      <c r="RWZ2" s="343"/>
      <c r="RXA2" s="343"/>
      <c r="RXB2" s="343"/>
      <c r="RXC2" s="343"/>
      <c r="RXD2" s="343"/>
      <c r="RXE2" s="343"/>
      <c r="RXF2" s="343"/>
      <c r="RXG2" s="343"/>
      <c r="RXH2" s="343"/>
      <c r="RXI2" s="342"/>
      <c r="RXJ2" s="343"/>
      <c r="RXK2" s="343"/>
      <c r="RXL2" s="343"/>
      <c r="RXM2" s="343"/>
      <c r="RXN2" s="343"/>
      <c r="RXO2" s="343"/>
      <c r="RXP2" s="343"/>
      <c r="RXQ2" s="343"/>
      <c r="RXR2" s="343"/>
      <c r="RXS2" s="343"/>
      <c r="RXT2" s="343"/>
      <c r="RXU2" s="343"/>
      <c r="RXV2" s="343"/>
      <c r="RXW2" s="343"/>
      <c r="RXX2" s="343"/>
      <c r="RXY2" s="342"/>
      <c r="RXZ2" s="343"/>
      <c r="RYA2" s="343"/>
      <c r="RYB2" s="343"/>
      <c r="RYC2" s="343"/>
      <c r="RYD2" s="343"/>
      <c r="RYE2" s="343"/>
      <c r="RYF2" s="343"/>
      <c r="RYG2" s="343"/>
      <c r="RYH2" s="343"/>
      <c r="RYI2" s="343"/>
      <c r="RYJ2" s="343"/>
      <c r="RYK2" s="343"/>
      <c r="RYL2" s="343"/>
      <c r="RYM2" s="343"/>
      <c r="RYN2" s="343"/>
      <c r="RYO2" s="342"/>
      <c r="RYP2" s="343"/>
      <c r="RYQ2" s="343"/>
      <c r="RYR2" s="343"/>
      <c r="RYS2" s="343"/>
      <c r="RYT2" s="343"/>
      <c r="RYU2" s="343"/>
      <c r="RYV2" s="343"/>
      <c r="RYW2" s="343"/>
      <c r="RYX2" s="343"/>
      <c r="RYY2" s="343"/>
      <c r="RYZ2" s="343"/>
      <c r="RZA2" s="343"/>
      <c r="RZB2" s="343"/>
      <c r="RZC2" s="343"/>
      <c r="RZD2" s="343"/>
      <c r="RZE2" s="342"/>
      <c r="RZF2" s="343"/>
      <c r="RZG2" s="343"/>
      <c r="RZH2" s="343"/>
      <c r="RZI2" s="343"/>
      <c r="RZJ2" s="343"/>
      <c r="RZK2" s="343"/>
      <c r="RZL2" s="343"/>
      <c r="RZM2" s="343"/>
      <c r="RZN2" s="343"/>
      <c r="RZO2" s="343"/>
      <c r="RZP2" s="343"/>
      <c r="RZQ2" s="343"/>
      <c r="RZR2" s="343"/>
      <c r="RZS2" s="343"/>
      <c r="RZT2" s="343"/>
      <c r="RZU2" s="342"/>
      <c r="RZV2" s="343"/>
      <c r="RZW2" s="343"/>
      <c r="RZX2" s="343"/>
      <c r="RZY2" s="343"/>
      <c r="RZZ2" s="343"/>
      <c r="SAA2" s="343"/>
      <c r="SAB2" s="343"/>
      <c r="SAC2" s="343"/>
      <c r="SAD2" s="343"/>
      <c r="SAE2" s="343"/>
      <c r="SAF2" s="343"/>
      <c r="SAG2" s="343"/>
      <c r="SAH2" s="343"/>
      <c r="SAI2" s="343"/>
      <c r="SAJ2" s="343"/>
      <c r="SAK2" s="342"/>
      <c r="SAL2" s="343"/>
      <c r="SAM2" s="343"/>
      <c r="SAN2" s="343"/>
      <c r="SAO2" s="343"/>
      <c r="SAP2" s="343"/>
      <c r="SAQ2" s="343"/>
      <c r="SAR2" s="343"/>
      <c r="SAS2" s="343"/>
      <c r="SAT2" s="343"/>
      <c r="SAU2" s="343"/>
      <c r="SAV2" s="343"/>
      <c r="SAW2" s="343"/>
      <c r="SAX2" s="343"/>
      <c r="SAY2" s="343"/>
      <c r="SAZ2" s="343"/>
      <c r="SBA2" s="342"/>
      <c r="SBB2" s="343"/>
      <c r="SBC2" s="343"/>
      <c r="SBD2" s="343"/>
      <c r="SBE2" s="343"/>
      <c r="SBF2" s="343"/>
      <c r="SBG2" s="343"/>
      <c r="SBH2" s="343"/>
      <c r="SBI2" s="343"/>
      <c r="SBJ2" s="343"/>
      <c r="SBK2" s="343"/>
      <c r="SBL2" s="343"/>
      <c r="SBM2" s="343"/>
      <c r="SBN2" s="343"/>
      <c r="SBO2" s="343"/>
      <c r="SBP2" s="343"/>
      <c r="SBQ2" s="342"/>
      <c r="SBR2" s="343"/>
      <c r="SBS2" s="343"/>
      <c r="SBT2" s="343"/>
      <c r="SBU2" s="343"/>
      <c r="SBV2" s="343"/>
      <c r="SBW2" s="343"/>
      <c r="SBX2" s="343"/>
      <c r="SBY2" s="343"/>
      <c r="SBZ2" s="343"/>
      <c r="SCA2" s="343"/>
      <c r="SCB2" s="343"/>
      <c r="SCC2" s="343"/>
      <c r="SCD2" s="343"/>
      <c r="SCE2" s="343"/>
      <c r="SCF2" s="343"/>
      <c r="SCG2" s="342"/>
      <c r="SCH2" s="343"/>
      <c r="SCI2" s="343"/>
      <c r="SCJ2" s="343"/>
      <c r="SCK2" s="343"/>
      <c r="SCL2" s="343"/>
      <c r="SCM2" s="343"/>
      <c r="SCN2" s="343"/>
      <c r="SCO2" s="343"/>
      <c r="SCP2" s="343"/>
      <c r="SCQ2" s="343"/>
      <c r="SCR2" s="343"/>
      <c r="SCS2" s="343"/>
      <c r="SCT2" s="343"/>
      <c r="SCU2" s="343"/>
      <c r="SCV2" s="343"/>
      <c r="SCW2" s="342"/>
      <c r="SCX2" s="343"/>
      <c r="SCY2" s="343"/>
      <c r="SCZ2" s="343"/>
      <c r="SDA2" s="343"/>
      <c r="SDB2" s="343"/>
      <c r="SDC2" s="343"/>
      <c r="SDD2" s="343"/>
      <c r="SDE2" s="343"/>
      <c r="SDF2" s="343"/>
      <c r="SDG2" s="343"/>
      <c r="SDH2" s="343"/>
      <c r="SDI2" s="343"/>
      <c r="SDJ2" s="343"/>
      <c r="SDK2" s="343"/>
      <c r="SDL2" s="343"/>
      <c r="SDM2" s="342"/>
      <c r="SDN2" s="343"/>
      <c r="SDO2" s="343"/>
      <c r="SDP2" s="343"/>
      <c r="SDQ2" s="343"/>
      <c r="SDR2" s="343"/>
      <c r="SDS2" s="343"/>
      <c r="SDT2" s="343"/>
      <c r="SDU2" s="343"/>
      <c r="SDV2" s="343"/>
      <c r="SDW2" s="343"/>
      <c r="SDX2" s="343"/>
      <c r="SDY2" s="343"/>
      <c r="SDZ2" s="343"/>
      <c r="SEA2" s="343"/>
      <c r="SEB2" s="343"/>
      <c r="SEC2" s="342"/>
      <c r="SED2" s="343"/>
      <c r="SEE2" s="343"/>
      <c r="SEF2" s="343"/>
      <c r="SEG2" s="343"/>
      <c r="SEH2" s="343"/>
      <c r="SEI2" s="343"/>
      <c r="SEJ2" s="343"/>
      <c r="SEK2" s="343"/>
      <c r="SEL2" s="343"/>
      <c r="SEM2" s="343"/>
      <c r="SEN2" s="343"/>
      <c r="SEO2" s="343"/>
      <c r="SEP2" s="343"/>
      <c r="SEQ2" s="343"/>
      <c r="SER2" s="343"/>
      <c r="SES2" s="342"/>
      <c r="SET2" s="343"/>
      <c r="SEU2" s="343"/>
      <c r="SEV2" s="343"/>
      <c r="SEW2" s="343"/>
      <c r="SEX2" s="343"/>
      <c r="SEY2" s="343"/>
      <c r="SEZ2" s="343"/>
      <c r="SFA2" s="343"/>
      <c r="SFB2" s="343"/>
      <c r="SFC2" s="343"/>
      <c r="SFD2" s="343"/>
      <c r="SFE2" s="343"/>
      <c r="SFF2" s="343"/>
      <c r="SFG2" s="343"/>
      <c r="SFH2" s="343"/>
      <c r="SFI2" s="342"/>
      <c r="SFJ2" s="343"/>
      <c r="SFK2" s="343"/>
      <c r="SFL2" s="343"/>
      <c r="SFM2" s="343"/>
      <c r="SFN2" s="343"/>
      <c r="SFO2" s="343"/>
      <c r="SFP2" s="343"/>
      <c r="SFQ2" s="343"/>
      <c r="SFR2" s="343"/>
      <c r="SFS2" s="343"/>
      <c r="SFT2" s="343"/>
      <c r="SFU2" s="343"/>
      <c r="SFV2" s="343"/>
      <c r="SFW2" s="343"/>
      <c r="SFX2" s="343"/>
      <c r="SFY2" s="342"/>
      <c r="SFZ2" s="343"/>
      <c r="SGA2" s="343"/>
      <c r="SGB2" s="343"/>
      <c r="SGC2" s="343"/>
      <c r="SGD2" s="343"/>
      <c r="SGE2" s="343"/>
      <c r="SGF2" s="343"/>
      <c r="SGG2" s="343"/>
      <c r="SGH2" s="343"/>
      <c r="SGI2" s="343"/>
      <c r="SGJ2" s="343"/>
      <c r="SGK2" s="343"/>
      <c r="SGL2" s="343"/>
      <c r="SGM2" s="343"/>
      <c r="SGN2" s="343"/>
      <c r="SGO2" s="342"/>
      <c r="SGP2" s="343"/>
      <c r="SGQ2" s="343"/>
      <c r="SGR2" s="343"/>
      <c r="SGS2" s="343"/>
      <c r="SGT2" s="343"/>
      <c r="SGU2" s="343"/>
      <c r="SGV2" s="343"/>
      <c r="SGW2" s="343"/>
      <c r="SGX2" s="343"/>
      <c r="SGY2" s="343"/>
      <c r="SGZ2" s="343"/>
      <c r="SHA2" s="343"/>
      <c r="SHB2" s="343"/>
      <c r="SHC2" s="343"/>
      <c r="SHD2" s="343"/>
      <c r="SHE2" s="342"/>
      <c r="SHF2" s="343"/>
      <c r="SHG2" s="343"/>
      <c r="SHH2" s="343"/>
      <c r="SHI2" s="343"/>
      <c r="SHJ2" s="343"/>
      <c r="SHK2" s="343"/>
      <c r="SHL2" s="343"/>
      <c r="SHM2" s="343"/>
      <c r="SHN2" s="343"/>
      <c r="SHO2" s="343"/>
      <c r="SHP2" s="343"/>
      <c r="SHQ2" s="343"/>
      <c r="SHR2" s="343"/>
      <c r="SHS2" s="343"/>
      <c r="SHT2" s="343"/>
      <c r="SHU2" s="342"/>
      <c r="SHV2" s="343"/>
      <c r="SHW2" s="343"/>
      <c r="SHX2" s="343"/>
      <c r="SHY2" s="343"/>
      <c r="SHZ2" s="343"/>
      <c r="SIA2" s="343"/>
      <c r="SIB2" s="343"/>
      <c r="SIC2" s="343"/>
      <c r="SID2" s="343"/>
      <c r="SIE2" s="343"/>
      <c r="SIF2" s="343"/>
      <c r="SIG2" s="343"/>
      <c r="SIH2" s="343"/>
      <c r="SII2" s="343"/>
      <c r="SIJ2" s="343"/>
      <c r="SIK2" s="342"/>
      <c r="SIL2" s="343"/>
      <c r="SIM2" s="343"/>
      <c r="SIN2" s="343"/>
      <c r="SIO2" s="343"/>
      <c r="SIP2" s="343"/>
      <c r="SIQ2" s="343"/>
      <c r="SIR2" s="343"/>
      <c r="SIS2" s="343"/>
      <c r="SIT2" s="343"/>
      <c r="SIU2" s="343"/>
      <c r="SIV2" s="343"/>
      <c r="SIW2" s="343"/>
      <c r="SIX2" s="343"/>
      <c r="SIY2" s="343"/>
      <c r="SIZ2" s="343"/>
      <c r="SJA2" s="342"/>
      <c r="SJB2" s="343"/>
      <c r="SJC2" s="343"/>
      <c r="SJD2" s="343"/>
      <c r="SJE2" s="343"/>
      <c r="SJF2" s="343"/>
      <c r="SJG2" s="343"/>
      <c r="SJH2" s="343"/>
      <c r="SJI2" s="343"/>
      <c r="SJJ2" s="343"/>
      <c r="SJK2" s="343"/>
      <c r="SJL2" s="343"/>
      <c r="SJM2" s="343"/>
      <c r="SJN2" s="343"/>
      <c r="SJO2" s="343"/>
      <c r="SJP2" s="343"/>
      <c r="SJQ2" s="342"/>
      <c r="SJR2" s="343"/>
      <c r="SJS2" s="343"/>
      <c r="SJT2" s="343"/>
      <c r="SJU2" s="343"/>
      <c r="SJV2" s="343"/>
      <c r="SJW2" s="343"/>
      <c r="SJX2" s="343"/>
      <c r="SJY2" s="343"/>
      <c r="SJZ2" s="343"/>
      <c r="SKA2" s="343"/>
      <c r="SKB2" s="343"/>
      <c r="SKC2" s="343"/>
      <c r="SKD2" s="343"/>
      <c r="SKE2" s="343"/>
      <c r="SKF2" s="343"/>
      <c r="SKG2" s="342"/>
      <c r="SKH2" s="343"/>
      <c r="SKI2" s="343"/>
      <c r="SKJ2" s="343"/>
      <c r="SKK2" s="343"/>
      <c r="SKL2" s="343"/>
      <c r="SKM2" s="343"/>
      <c r="SKN2" s="343"/>
      <c r="SKO2" s="343"/>
      <c r="SKP2" s="343"/>
      <c r="SKQ2" s="343"/>
      <c r="SKR2" s="343"/>
      <c r="SKS2" s="343"/>
      <c r="SKT2" s="343"/>
      <c r="SKU2" s="343"/>
      <c r="SKV2" s="343"/>
      <c r="SKW2" s="342"/>
      <c r="SKX2" s="343"/>
      <c r="SKY2" s="343"/>
      <c r="SKZ2" s="343"/>
      <c r="SLA2" s="343"/>
      <c r="SLB2" s="343"/>
      <c r="SLC2" s="343"/>
      <c r="SLD2" s="343"/>
      <c r="SLE2" s="343"/>
      <c r="SLF2" s="343"/>
      <c r="SLG2" s="343"/>
      <c r="SLH2" s="343"/>
      <c r="SLI2" s="343"/>
      <c r="SLJ2" s="343"/>
      <c r="SLK2" s="343"/>
      <c r="SLL2" s="343"/>
      <c r="SLM2" s="342"/>
      <c r="SLN2" s="343"/>
      <c r="SLO2" s="343"/>
      <c r="SLP2" s="343"/>
      <c r="SLQ2" s="343"/>
      <c r="SLR2" s="343"/>
      <c r="SLS2" s="343"/>
      <c r="SLT2" s="343"/>
      <c r="SLU2" s="343"/>
      <c r="SLV2" s="343"/>
      <c r="SLW2" s="343"/>
      <c r="SLX2" s="343"/>
      <c r="SLY2" s="343"/>
      <c r="SLZ2" s="343"/>
      <c r="SMA2" s="343"/>
      <c r="SMB2" s="343"/>
      <c r="SMC2" s="342"/>
      <c r="SMD2" s="343"/>
      <c r="SME2" s="343"/>
      <c r="SMF2" s="343"/>
      <c r="SMG2" s="343"/>
      <c r="SMH2" s="343"/>
      <c r="SMI2" s="343"/>
      <c r="SMJ2" s="343"/>
      <c r="SMK2" s="343"/>
      <c r="SML2" s="343"/>
      <c r="SMM2" s="343"/>
      <c r="SMN2" s="343"/>
      <c r="SMO2" s="343"/>
      <c r="SMP2" s="343"/>
      <c r="SMQ2" s="343"/>
      <c r="SMR2" s="343"/>
      <c r="SMS2" s="342"/>
      <c r="SMT2" s="343"/>
      <c r="SMU2" s="343"/>
      <c r="SMV2" s="343"/>
      <c r="SMW2" s="343"/>
      <c r="SMX2" s="343"/>
      <c r="SMY2" s="343"/>
      <c r="SMZ2" s="343"/>
      <c r="SNA2" s="343"/>
      <c r="SNB2" s="343"/>
      <c r="SNC2" s="343"/>
      <c r="SND2" s="343"/>
      <c r="SNE2" s="343"/>
      <c r="SNF2" s="343"/>
      <c r="SNG2" s="343"/>
      <c r="SNH2" s="343"/>
      <c r="SNI2" s="342"/>
      <c r="SNJ2" s="343"/>
      <c r="SNK2" s="343"/>
      <c r="SNL2" s="343"/>
      <c r="SNM2" s="343"/>
      <c r="SNN2" s="343"/>
      <c r="SNO2" s="343"/>
      <c r="SNP2" s="343"/>
      <c r="SNQ2" s="343"/>
      <c r="SNR2" s="343"/>
      <c r="SNS2" s="343"/>
      <c r="SNT2" s="343"/>
      <c r="SNU2" s="343"/>
      <c r="SNV2" s="343"/>
      <c r="SNW2" s="343"/>
      <c r="SNX2" s="343"/>
      <c r="SNY2" s="342"/>
      <c r="SNZ2" s="343"/>
      <c r="SOA2" s="343"/>
      <c r="SOB2" s="343"/>
      <c r="SOC2" s="343"/>
      <c r="SOD2" s="343"/>
      <c r="SOE2" s="343"/>
      <c r="SOF2" s="343"/>
      <c r="SOG2" s="343"/>
      <c r="SOH2" s="343"/>
      <c r="SOI2" s="343"/>
      <c r="SOJ2" s="343"/>
      <c r="SOK2" s="343"/>
      <c r="SOL2" s="343"/>
      <c r="SOM2" s="343"/>
      <c r="SON2" s="343"/>
      <c r="SOO2" s="342"/>
      <c r="SOP2" s="343"/>
      <c r="SOQ2" s="343"/>
      <c r="SOR2" s="343"/>
      <c r="SOS2" s="343"/>
      <c r="SOT2" s="343"/>
      <c r="SOU2" s="343"/>
      <c r="SOV2" s="343"/>
      <c r="SOW2" s="343"/>
      <c r="SOX2" s="343"/>
      <c r="SOY2" s="343"/>
      <c r="SOZ2" s="343"/>
      <c r="SPA2" s="343"/>
      <c r="SPB2" s="343"/>
      <c r="SPC2" s="343"/>
      <c r="SPD2" s="343"/>
      <c r="SPE2" s="342"/>
      <c r="SPF2" s="343"/>
      <c r="SPG2" s="343"/>
      <c r="SPH2" s="343"/>
      <c r="SPI2" s="343"/>
      <c r="SPJ2" s="343"/>
      <c r="SPK2" s="343"/>
      <c r="SPL2" s="343"/>
      <c r="SPM2" s="343"/>
      <c r="SPN2" s="343"/>
      <c r="SPO2" s="343"/>
      <c r="SPP2" s="343"/>
      <c r="SPQ2" s="343"/>
      <c r="SPR2" s="343"/>
      <c r="SPS2" s="343"/>
      <c r="SPT2" s="343"/>
      <c r="SPU2" s="342"/>
      <c r="SPV2" s="343"/>
      <c r="SPW2" s="343"/>
      <c r="SPX2" s="343"/>
      <c r="SPY2" s="343"/>
      <c r="SPZ2" s="343"/>
      <c r="SQA2" s="343"/>
      <c r="SQB2" s="343"/>
      <c r="SQC2" s="343"/>
      <c r="SQD2" s="343"/>
      <c r="SQE2" s="343"/>
      <c r="SQF2" s="343"/>
      <c r="SQG2" s="343"/>
      <c r="SQH2" s="343"/>
      <c r="SQI2" s="343"/>
      <c r="SQJ2" s="343"/>
      <c r="SQK2" s="342"/>
      <c r="SQL2" s="343"/>
      <c r="SQM2" s="343"/>
      <c r="SQN2" s="343"/>
      <c r="SQO2" s="343"/>
      <c r="SQP2" s="343"/>
      <c r="SQQ2" s="343"/>
      <c r="SQR2" s="343"/>
      <c r="SQS2" s="343"/>
      <c r="SQT2" s="343"/>
      <c r="SQU2" s="343"/>
      <c r="SQV2" s="343"/>
      <c r="SQW2" s="343"/>
      <c r="SQX2" s="343"/>
      <c r="SQY2" s="343"/>
      <c r="SQZ2" s="343"/>
      <c r="SRA2" s="342"/>
      <c r="SRB2" s="343"/>
      <c r="SRC2" s="343"/>
      <c r="SRD2" s="343"/>
      <c r="SRE2" s="343"/>
      <c r="SRF2" s="343"/>
      <c r="SRG2" s="343"/>
      <c r="SRH2" s="343"/>
      <c r="SRI2" s="343"/>
      <c r="SRJ2" s="343"/>
      <c r="SRK2" s="343"/>
      <c r="SRL2" s="343"/>
      <c r="SRM2" s="343"/>
      <c r="SRN2" s="343"/>
      <c r="SRO2" s="343"/>
      <c r="SRP2" s="343"/>
      <c r="SRQ2" s="342"/>
      <c r="SRR2" s="343"/>
      <c r="SRS2" s="343"/>
      <c r="SRT2" s="343"/>
      <c r="SRU2" s="343"/>
      <c r="SRV2" s="343"/>
      <c r="SRW2" s="343"/>
      <c r="SRX2" s="343"/>
      <c r="SRY2" s="343"/>
      <c r="SRZ2" s="343"/>
      <c r="SSA2" s="343"/>
      <c r="SSB2" s="343"/>
      <c r="SSC2" s="343"/>
      <c r="SSD2" s="343"/>
      <c r="SSE2" s="343"/>
      <c r="SSF2" s="343"/>
      <c r="SSG2" s="342"/>
      <c r="SSH2" s="343"/>
      <c r="SSI2" s="343"/>
      <c r="SSJ2" s="343"/>
      <c r="SSK2" s="343"/>
      <c r="SSL2" s="343"/>
      <c r="SSM2" s="343"/>
      <c r="SSN2" s="343"/>
      <c r="SSO2" s="343"/>
      <c r="SSP2" s="343"/>
      <c r="SSQ2" s="343"/>
      <c r="SSR2" s="343"/>
      <c r="SSS2" s="343"/>
      <c r="SST2" s="343"/>
      <c r="SSU2" s="343"/>
      <c r="SSV2" s="343"/>
      <c r="SSW2" s="342"/>
      <c r="SSX2" s="343"/>
      <c r="SSY2" s="343"/>
      <c r="SSZ2" s="343"/>
      <c r="STA2" s="343"/>
      <c r="STB2" s="343"/>
      <c r="STC2" s="343"/>
      <c r="STD2" s="343"/>
      <c r="STE2" s="343"/>
      <c r="STF2" s="343"/>
      <c r="STG2" s="343"/>
      <c r="STH2" s="343"/>
      <c r="STI2" s="343"/>
      <c r="STJ2" s="343"/>
      <c r="STK2" s="343"/>
      <c r="STL2" s="343"/>
      <c r="STM2" s="342"/>
      <c r="STN2" s="343"/>
      <c r="STO2" s="343"/>
      <c r="STP2" s="343"/>
      <c r="STQ2" s="343"/>
      <c r="STR2" s="343"/>
      <c r="STS2" s="343"/>
      <c r="STT2" s="343"/>
      <c r="STU2" s="343"/>
      <c r="STV2" s="343"/>
      <c r="STW2" s="343"/>
      <c r="STX2" s="343"/>
      <c r="STY2" s="343"/>
      <c r="STZ2" s="343"/>
      <c r="SUA2" s="343"/>
      <c r="SUB2" s="343"/>
      <c r="SUC2" s="342"/>
      <c r="SUD2" s="343"/>
      <c r="SUE2" s="343"/>
      <c r="SUF2" s="343"/>
      <c r="SUG2" s="343"/>
      <c r="SUH2" s="343"/>
      <c r="SUI2" s="343"/>
      <c r="SUJ2" s="343"/>
      <c r="SUK2" s="343"/>
      <c r="SUL2" s="343"/>
      <c r="SUM2" s="343"/>
      <c r="SUN2" s="343"/>
      <c r="SUO2" s="343"/>
      <c r="SUP2" s="343"/>
      <c r="SUQ2" s="343"/>
      <c r="SUR2" s="343"/>
      <c r="SUS2" s="342"/>
      <c r="SUT2" s="343"/>
      <c r="SUU2" s="343"/>
      <c r="SUV2" s="343"/>
      <c r="SUW2" s="343"/>
      <c r="SUX2" s="343"/>
      <c r="SUY2" s="343"/>
      <c r="SUZ2" s="343"/>
      <c r="SVA2" s="343"/>
      <c r="SVB2" s="343"/>
      <c r="SVC2" s="343"/>
      <c r="SVD2" s="343"/>
      <c r="SVE2" s="343"/>
      <c r="SVF2" s="343"/>
      <c r="SVG2" s="343"/>
      <c r="SVH2" s="343"/>
      <c r="SVI2" s="342"/>
      <c r="SVJ2" s="343"/>
      <c r="SVK2" s="343"/>
      <c r="SVL2" s="343"/>
      <c r="SVM2" s="343"/>
      <c r="SVN2" s="343"/>
      <c r="SVO2" s="343"/>
      <c r="SVP2" s="343"/>
      <c r="SVQ2" s="343"/>
      <c r="SVR2" s="343"/>
      <c r="SVS2" s="343"/>
      <c r="SVT2" s="343"/>
      <c r="SVU2" s="343"/>
      <c r="SVV2" s="343"/>
      <c r="SVW2" s="343"/>
      <c r="SVX2" s="343"/>
      <c r="SVY2" s="342"/>
      <c r="SVZ2" s="343"/>
      <c r="SWA2" s="343"/>
      <c r="SWB2" s="343"/>
      <c r="SWC2" s="343"/>
      <c r="SWD2" s="343"/>
      <c r="SWE2" s="343"/>
      <c r="SWF2" s="343"/>
      <c r="SWG2" s="343"/>
      <c r="SWH2" s="343"/>
      <c r="SWI2" s="343"/>
      <c r="SWJ2" s="343"/>
      <c r="SWK2" s="343"/>
      <c r="SWL2" s="343"/>
      <c r="SWM2" s="343"/>
      <c r="SWN2" s="343"/>
      <c r="SWO2" s="342"/>
      <c r="SWP2" s="343"/>
      <c r="SWQ2" s="343"/>
      <c r="SWR2" s="343"/>
      <c r="SWS2" s="343"/>
      <c r="SWT2" s="343"/>
      <c r="SWU2" s="343"/>
      <c r="SWV2" s="343"/>
      <c r="SWW2" s="343"/>
      <c r="SWX2" s="343"/>
      <c r="SWY2" s="343"/>
      <c r="SWZ2" s="343"/>
      <c r="SXA2" s="343"/>
      <c r="SXB2" s="343"/>
      <c r="SXC2" s="343"/>
      <c r="SXD2" s="343"/>
      <c r="SXE2" s="342"/>
      <c r="SXF2" s="343"/>
      <c r="SXG2" s="343"/>
      <c r="SXH2" s="343"/>
      <c r="SXI2" s="343"/>
      <c r="SXJ2" s="343"/>
      <c r="SXK2" s="343"/>
      <c r="SXL2" s="343"/>
      <c r="SXM2" s="343"/>
      <c r="SXN2" s="343"/>
      <c r="SXO2" s="343"/>
      <c r="SXP2" s="343"/>
      <c r="SXQ2" s="343"/>
      <c r="SXR2" s="343"/>
      <c r="SXS2" s="343"/>
      <c r="SXT2" s="343"/>
      <c r="SXU2" s="342"/>
      <c r="SXV2" s="343"/>
      <c r="SXW2" s="343"/>
      <c r="SXX2" s="343"/>
      <c r="SXY2" s="343"/>
      <c r="SXZ2" s="343"/>
      <c r="SYA2" s="343"/>
      <c r="SYB2" s="343"/>
      <c r="SYC2" s="343"/>
      <c r="SYD2" s="343"/>
      <c r="SYE2" s="343"/>
      <c r="SYF2" s="343"/>
      <c r="SYG2" s="343"/>
      <c r="SYH2" s="343"/>
      <c r="SYI2" s="343"/>
      <c r="SYJ2" s="343"/>
      <c r="SYK2" s="342"/>
      <c r="SYL2" s="343"/>
      <c r="SYM2" s="343"/>
      <c r="SYN2" s="343"/>
      <c r="SYO2" s="343"/>
      <c r="SYP2" s="343"/>
      <c r="SYQ2" s="343"/>
      <c r="SYR2" s="343"/>
      <c r="SYS2" s="343"/>
      <c r="SYT2" s="343"/>
      <c r="SYU2" s="343"/>
      <c r="SYV2" s="343"/>
      <c r="SYW2" s="343"/>
      <c r="SYX2" s="343"/>
      <c r="SYY2" s="343"/>
      <c r="SYZ2" s="343"/>
      <c r="SZA2" s="342"/>
      <c r="SZB2" s="343"/>
      <c r="SZC2" s="343"/>
      <c r="SZD2" s="343"/>
      <c r="SZE2" s="343"/>
      <c r="SZF2" s="343"/>
      <c r="SZG2" s="343"/>
      <c r="SZH2" s="343"/>
      <c r="SZI2" s="343"/>
      <c r="SZJ2" s="343"/>
      <c r="SZK2" s="343"/>
      <c r="SZL2" s="343"/>
      <c r="SZM2" s="343"/>
      <c r="SZN2" s="343"/>
      <c r="SZO2" s="343"/>
      <c r="SZP2" s="343"/>
      <c r="SZQ2" s="342"/>
      <c r="SZR2" s="343"/>
      <c r="SZS2" s="343"/>
      <c r="SZT2" s="343"/>
      <c r="SZU2" s="343"/>
      <c r="SZV2" s="343"/>
      <c r="SZW2" s="343"/>
      <c r="SZX2" s="343"/>
      <c r="SZY2" s="343"/>
      <c r="SZZ2" s="343"/>
      <c r="TAA2" s="343"/>
      <c r="TAB2" s="343"/>
      <c r="TAC2" s="343"/>
      <c r="TAD2" s="343"/>
      <c r="TAE2" s="343"/>
      <c r="TAF2" s="343"/>
      <c r="TAG2" s="342"/>
      <c r="TAH2" s="343"/>
      <c r="TAI2" s="343"/>
      <c r="TAJ2" s="343"/>
      <c r="TAK2" s="343"/>
      <c r="TAL2" s="343"/>
      <c r="TAM2" s="343"/>
      <c r="TAN2" s="343"/>
      <c r="TAO2" s="343"/>
      <c r="TAP2" s="343"/>
      <c r="TAQ2" s="343"/>
      <c r="TAR2" s="343"/>
      <c r="TAS2" s="343"/>
      <c r="TAT2" s="343"/>
      <c r="TAU2" s="343"/>
      <c r="TAV2" s="343"/>
      <c r="TAW2" s="342"/>
      <c r="TAX2" s="343"/>
      <c r="TAY2" s="343"/>
      <c r="TAZ2" s="343"/>
      <c r="TBA2" s="343"/>
      <c r="TBB2" s="343"/>
      <c r="TBC2" s="343"/>
      <c r="TBD2" s="343"/>
      <c r="TBE2" s="343"/>
      <c r="TBF2" s="343"/>
      <c r="TBG2" s="343"/>
      <c r="TBH2" s="343"/>
      <c r="TBI2" s="343"/>
      <c r="TBJ2" s="343"/>
      <c r="TBK2" s="343"/>
      <c r="TBL2" s="343"/>
      <c r="TBM2" s="342"/>
      <c r="TBN2" s="343"/>
      <c r="TBO2" s="343"/>
      <c r="TBP2" s="343"/>
      <c r="TBQ2" s="343"/>
      <c r="TBR2" s="343"/>
      <c r="TBS2" s="343"/>
      <c r="TBT2" s="343"/>
      <c r="TBU2" s="343"/>
      <c r="TBV2" s="343"/>
      <c r="TBW2" s="343"/>
      <c r="TBX2" s="343"/>
      <c r="TBY2" s="343"/>
      <c r="TBZ2" s="343"/>
      <c r="TCA2" s="343"/>
      <c r="TCB2" s="343"/>
      <c r="TCC2" s="342"/>
      <c r="TCD2" s="343"/>
      <c r="TCE2" s="343"/>
      <c r="TCF2" s="343"/>
      <c r="TCG2" s="343"/>
      <c r="TCH2" s="343"/>
      <c r="TCI2" s="343"/>
      <c r="TCJ2" s="343"/>
      <c r="TCK2" s="343"/>
      <c r="TCL2" s="343"/>
      <c r="TCM2" s="343"/>
      <c r="TCN2" s="343"/>
      <c r="TCO2" s="343"/>
      <c r="TCP2" s="343"/>
      <c r="TCQ2" s="343"/>
      <c r="TCR2" s="343"/>
      <c r="TCS2" s="342"/>
      <c r="TCT2" s="343"/>
      <c r="TCU2" s="343"/>
      <c r="TCV2" s="343"/>
      <c r="TCW2" s="343"/>
      <c r="TCX2" s="343"/>
      <c r="TCY2" s="343"/>
      <c r="TCZ2" s="343"/>
      <c r="TDA2" s="343"/>
      <c r="TDB2" s="343"/>
      <c r="TDC2" s="343"/>
      <c r="TDD2" s="343"/>
      <c r="TDE2" s="343"/>
      <c r="TDF2" s="343"/>
      <c r="TDG2" s="343"/>
      <c r="TDH2" s="343"/>
      <c r="TDI2" s="342"/>
      <c r="TDJ2" s="343"/>
      <c r="TDK2" s="343"/>
      <c r="TDL2" s="343"/>
      <c r="TDM2" s="343"/>
      <c r="TDN2" s="343"/>
      <c r="TDO2" s="343"/>
      <c r="TDP2" s="343"/>
      <c r="TDQ2" s="343"/>
      <c r="TDR2" s="343"/>
      <c r="TDS2" s="343"/>
      <c r="TDT2" s="343"/>
      <c r="TDU2" s="343"/>
      <c r="TDV2" s="343"/>
      <c r="TDW2" s="343"/>
      <c r="TDX2" s="343"/>
      <c r="TDY2" s="342"/>
      <c r="TDZ2" s="343"/>
      <c r="TEA2" s="343"/>
      <c r="TEB2" s="343"/>
      <c r="TEC2" s="343"/>
      <c r="TED2" s="343"/>
      <c r="TEE2" s="343"/>
      <c r="TEF2" s="343"/>
      <c r="TEG2" s="343"/>
      <c r="TEH2" s="343"/>
      <c r="TEI2" s="343"/>
      <c r="TEJ2" s="343"/>
      <c r="TEK2" s="343"/>
      <c r="TEL2" s="343"/>
      <c r="TEM2" s="343"/>
      <c r="TEN2" s="343"/>
      <c r="TEO2" s="342"/>
      <c r="TEP2" s="343"/>
      <c r="TEQ2" s="343"/>
      <c r="TER2" s="343"/>
      <c r="TES2" s="343"/>
      <c r="TET2" s="343"/>
      <c r="TEU2" s="343"/>
      <c r="TEV2" s="343"/>
      <c r="TEW2" s="343"/>
      <c r="TEX2" s="343"/>
      <c r="TEY2" s="343"/>
      <c r="TEZ2" s="343"/>
      <c r="TFA2" s="343"/>
      <c r="TFB2" s="343"/>
      <c r="TFC2" s="343"/>
      <c r="TFD2" s="343"/>
      <c r="TFE2" s="342"/>
      <c r="TFF2" s="343"/>
      <c r="TFG2" s="343"/>
      <c r="TFH2" s="343"/>
      <c r="TFI2" s="343"/>
      <c r="TFJ2" s="343"/>
      <c r="TFK2" s="343"/>
      <c r="TFL2" s="343"/>
      <c r="TFM2" s="343"/>
      <c r="TFN2" s="343"/>
      <c r="TFO2" s="343"/>
      <c r="TFP2" s="343"/>
      <c r="TFQ2" s="343"/>
      <c r="TFR2" s="343"/>
      <c r="TFS2" s="343"/>
      <c r="TFT2" s="343"/>
      <c r="TFU2" s="342"/>
      <c r="TFV2" s="343"/>
      <c r="TFW2" s="343"/>
      <c r="TFX2" s="343"/>
      <c r="TFY2" s="343"/>
      <c r="TFZ2" s="343"/>
      <c r="TGA2" s="343"/>
      <c r="TGB2" s="343"/>
      <c r="TGC2" s="343"/>
      <c r="TGD2" s="343"/>
      <c r="TGE2" s="343"/>
      <c r="TGF2" s="343"/>
      <c r="TGG2" s="343"/>
      <c r="TGH2" s="343"/>
      <c r="TGI2" s="343"/>
      <c r="TGJ2" s="343"/>
      <c r="TGK2" s="342"/>
      <c r="TGL2" s="343"/>
      <c r="TGM2" s="343"/>
      <c r="TGN2" s="343"/>
      <c r="TGO2" s="343"/>
      <c r="TGP2" s="343"/>
      <c r="TGQ2" s="343"/>
      <c r="TGR2" s="343"/>
      <c r="TGS2" s="343"/>
      <c r="TGT2" s="343"/>
      <c r="TGU2" s="343"/>
      <c r="TGV2" s="343"/>
      <c r="TGW2" s="343"/>
      <c r="TGX2" s="343"/>
      <c r="TGY2" s="343"/>
      <c r="TGZ2" s="343"/>
      <c r="THA2" s="342"/>
      <c r="THB2" s="343"/>
      <c r="THC2" s="343"/>
      <c r="THD2" s="343"/>
      <c r="THE2" s="343"/>
      <c r="THF2" s="343"/>
      <c r="THG2" s="343"/>
      <c r="THH2" s="343"/>
      <c r="THI2" s="343"/>
      <c r="THJ2" s="343"/>
      <c r="THK2" s="343"/>
      <c r="THL2" s="343"/>
      <c r="THM2" s="343"/>
      <c r="THN2" s="343"/>
      <c r="THO2" s="343"/>
      <c r="THP2" s="343"/>
      <c r="THQ2" s="342"/>
      <c r="THR2" s="343"/>
      <c r="THS2" s="343"/>
      <c r="THT2" s="343"/>
      <c r="THU2" s="343"/>
      <c r="THV2" s="343"/>
      <c r="THW2" s="343"/>
      <c r="THX2" s="343"/>
      <c r="THY2" s="343"/>
      <c r="THZ2" s="343"/>
      <c r="TIA2" s="343"/>
      <c r="TIB2" s="343"/>
      <c r="TIC2" s="343"/>
      <c r="TID2" s="343"/>
      <c r="TIE2" s="343"/>
      <c r="TIF2" s="343"/>
      <c r="TIG2" s="342"/>
      <c r="TIH2" s="343"/>
      <c r="TII2" s="343"/>
      <c r="TIJ2" s="343"/>
      <c r="TIK2" s="343"/>
      <c r="TIL2" s="343"/>
      <c r="TIM2" s="343"/>
      <c r="TIN2" s="343"/>
      <c r="TIO2" s="343"/>
      <c r="TIP2" s="343"/>
      <c r="TIQ2" s="343"/>
      <c r="TIR2" s="343"/>
      <c r="TIS2" s="343"/>
      <c r="TIT2" s="343"/>
      <c r="TIU2" s="343"/>
      <c r="TIV2" s="343"/>
      <c r="TIW2" s="342"/>
      <c r="TIX2" s="343"/>
      <c r="TIY2" s="343"/>
      <c r="TIZ2" s="343"/>
      <c r="TJA2" s="343"/>
      <c r="TJB2" s="343"/>
      <c r="TJC2" s="343"/>
      <c r="TJD2" s="343"/>
      <c r="TJE2" s="343"/>
      <c r="TJF2" s="343"/>
      <c r="TJG2" s="343"/>
      <c r="TJH2" s="343"/>
      <c r="TJI2" s="343"/>
      <c r="TJJ2" s="343"/>
      <c r="TJK2" s="343"/>
      <c r="TJL2" s="343"/>
      <c r="TJM2" s="342"/>
      <c r="TJN2" s="343"/>
      <c r="TJO2" s="343"/>
      <c r="TJP2" s="343"/>
      <c r="TJQ2" s="343"/>
      <c r="TJR2" s="343"/>
      <c r="TJS2" s="343"/>
      <c r="TJT2" s="343"/>
      <c r="TJU2" s="343"/>
      <c r="TJV2" s="343"/>
      <c r="TJW2" s="343"/>
      <c r="TJX2" s="343"/>
      <c r="TJY2" s="343"/>
      <c r="TJZ2" s="343"/>
      <c r="TKA2" s="343"/>
      <c r="TKB2" s="343"/>
      <c r="TKC2" s="342"/>
      <c r="TKD2" s="343"/>
      <c r="TKE2" s="343"/>
      <c r="TKF2" s="343"/>
      <c r="TKG2" s="343"/>
      <c r="TKH2" s="343"/>
      <c r="TKI2" s="343"/>
      <c r="TKJ2" s="343"/>
      <c r="TKK2" s="343"/>
      <c r="TKL2" s="343"/>
      <c r="TKM2" s="343"/>
      <c r="TKN2" s="343"/>
      <c r="TKO2" s="343"/>
      <c r="TKP2" s="343"/>
      <c r="TKQ2" s="343"/>
      <c r="TKR2" s="343"/>
      <c r="TKS2" s="342"/>
      <c r="TKT2" s="343"/>
      <c r="TKU2" s="343"/>
      <c r="TKV2" s="343"/>
      <c r="TKW2" s="343"/>
      <c r="TKX2" s="343"/>
      <c r="TKY2" s="343"/>
      <c r="TKZ2" s="343"/>
      <c r="TLA2" s="343"/>
      <c r="TLB2" s="343"/>
      <c r="TLC2" s="343"/>
      <c r="TLD2" s="343"/>
      <c r="TLE2" s="343"/>
      <c r="TLF2" s="343"/>
      <c r="TLG2" s="343"/>
      <c r="TLH2" s="343"/>
      <c r="TLI2" s="342"/>
      <c r="TLJ2" s="343"/>
      <c r="TLK2" s="343"/>
      <c r="TLL2" s="343"/>
      <c r="TLM2" s="343"/>
      <c r="TLN2" s="343"/>
      <c r="TLO2" s="343"/>
      <c r="TLP2" s="343"/>
      <c r="TLQ2" s="343"/>
      <c r="TLR2" s="343"/>
      <c r="TLS2" s="343"/>
      <c r="TLT2" s="343"/>
      <c r="TLU2" s="343"/>
      <c r="TLV2" s="343"/>
      <c r="TLW2" s="343"/>
      <c r="TLX2" s="343"/>
      <c r="TLY2" s="342"/>
      <c r="TLZ2" s="343"/>
      <c r="TMA2" s="343"/>
      <c r="TMB2" s="343"/>
      <c r="TMC2" s="343"/>
      <c r="TMD2" s="343"/>
      <c r="TME2" s="343"/>
      <c r="TMF2" s="343"/>
      <c r="TMG2" s="343"/>
      <c r="TMH2" s="343"/>
      <c r="TMI2" s="343"/>
      <c r="TMJ2" s="343"/>
      <c r="TMK2" s="343"/>
      <c r="TML2" s="343"/>
      <c r="TMM2" s="343"/>
      <c r="TMN2" s="343"/>
      <c r="TMO2" s="342"/>
      <c r="TMP2" s="343"/>
      <c r="TMQ2" s="343"/>
      <c r="TMR2" s="343"/>
      <c r="TMS2" s="343"/>
      <c r="TMT2" s="343"/>
      <c r="TMU2" s="343"/>
      <c r="TMV2" s="343"/>
      <c r="TMW2" s="343"/>
      <c r="TMX2" s="343"/>
      <c r="TMY2" s="343"/>
      <c r="TMZ2" s="343"/>
      <c r="TNA2" s="343"/>
      <c r="TNB2" s="343"/>
      <c r="TNC2" s="343"/>
      <c r="TND2" s="343"/>
      <c r="TNE2" s="342"/>
      <c r="TNF2" s="343"/>
      <c r="TNG2" s="343"/>
      <c r="TNH2" s="343"/>
      <c r="TNI2" s="343"/>
      <c r="TNJ2" s="343"/>
      <c r="TNK2" s="343"/>
      <c r="TNL2" s="343"/>
      <c r="TNM2" s="343"/>
      <c r="TNN2" s="343"/>
      <c r="TNO2" s="343"/>
      <c r="TNP2" s="343"/>
      <c r="TNQ2" s="343"/>
      <c r="TNR2" s="343"/>
      <c r="TNS2" s="343"/>
      <c r="TNT2" s="343"/>
      <c r="TNU2" s="342"/>
      <c r="TNV2" s="343"/>
      <c r="TNW2" s="343"/>
      <c r="TNX2" s="343"/>
      <c r="TNY2" s="343"/>
      <c r="TNZ2" s="343"/>
      <c r="TOA2" s="343"/>
      <c r="TOB2" s="343"/>
      <c r="TOC2" s="343"/>
      <c r="TOD2" s="343"/>
      <c r="TOE2" s="343"/>
      <c r="TOF2" s="343"/>
      <c r="TOG2" s="343"/>
      <c r="TOH2" s="343"/>
      <c r="TOI2" s="343"/>
      <c r="TOJ2" s="343"/>
      <c r="TOK2" s="342"/>
      <c r="TOL2" s="343"/>
      <c r="TOM2" s="343"/>
      <c r="TON2" s="343"/>
      <c r="TOO2" s="343"/>
      <c r="TOP2" s="343"/>
      <c r="TOQ2" s="343"/>
      <c r="TOR2" s="343"/>
      <c r="TOS2" s="343"/>
      <c r="TOT2" s="343"/>
      <c r="TOU2" s="343"/>
      <c r="TOV2" s="343"/>
      <c r="TOW2" s="343"/>
      <c r="TOX2" s="343"/>
      <c r="TOY2" s="343"/>
      <c r="TOZ2" s="343"/>
      <c r="TPA2" s="342"/>
      <c r="TPB2" s="343"/>
      <c r="TPC2" s="343"/>
      <c r="TPD2" s="343"/>
      <c r="TPE2" s="343"/>
      <c r="TPF2" s="343"/>
      <c r="TPG2" s="343"/>
      <c r="TPH2" s="343"/>
      <c r="TPI2" s="343"/>
      <c r="TPJ2" s="343"/>
      <c r="TPK2" s="343"/>
      <c r="TPL2" s="343"/>
      <c r="TPM2" s="343"/>
      <c r="TPN2" s="343"/>
      <c r="TPO2" s="343"/>
      <c r="TPP2" s="343"/>
      <c r="TPQ2" s="342"/>
      <c r="TPR2" s="343"/>
      <c r="TPS2" s="343"/>
      <c r="TPT2" s="343"/>
      <c r="TPU2" s="343"/>
      <c r="TPV2" s="343"/>
      <c r="TPW2" s="343"/>
      <c r="TPX2" s="343"/>
      <c r="TPY2" s="343"/>
      <c r="TPZ2" s="343"/>
      <c r="TQA2" s="343"/>
      <c r="TQB2" s="343"/>
      <c r="TQC2" s="343"/>
      <c r="TQD2" s="343"/>
      <c r="TQE2" s="343"/>
      <c r="TQF2" s="343"/>
      <c r="TQG2" s="342"/>
      <c r="TQH2" s="343"/>
      <c r="TQI2" s="343"/>
      <c r="TQJ2" s="343"/>
      <c r="TQK2" s="343"/>
      <c r="TQL2" s="343"/>
      <c r="TQM2" s="343"/>
      <c r="TQN2" s="343"/>
      <c r="TQO2" s="343"/>
      <c r="TQP2" s="343"/>
      <c r="TQQ2" s="343"/>
      <c r="TQR2" s="343"/>
      <c r="TQS2" s="343"/>
      <c r="TQT2" s="343"/>
      <c r="TQU2" s="343"/>
      <c r="TQV2" s="343"/>
      <c r="TQW2" s="342"/>
      <c r="TQX2" s="343"/>
      <c r="TQY2" s="343"/>
      <c r="TQZ2" s="343"/>
      <c r="TRA2" s="343"/>
      <c r="TRB2" s="343"/>
      <c r="TRC2" s="343"/>
      <c r="TRD2" s="343"/>
      <c r="TRE2" s="343"/>
      <c r="TRF2" s="343"/>
      <c r="TRG2" s="343"/>
      <c r="TRH2" s="343"/>
      <c r="TRI2" s="343"/>
      <c r="TRJ2" s="343"/>
      <c r="TRK2" s="343"/>
      <c r="TRL2" s="343"/>
      <c r="TRM2" s="342"/>
      <c r="TRN2" s="343"/>
      <c r="TRO2" s="343"/>
      <c r="TRP2" s="343"/>
      <c r="TRQ2" s="343"/>
      <c r="TRR2" s="343"/>
      <c r="TRS2" s="343"/>
      <c r="TRT2" s="343"/>
      <c r="TRU2" s="343"/>
      <c r="TRV2" s="343"/>
      <c r="TRW2" s="343"/>
      <c r="TRX2" s="343"/>
      <c r="TRY2" s="343"/>
      <c r="TRZ2" s="343"/>
      <c r="TSA2" s="343"/>
      <c r="TSB2" s="343"/>
      <c r="TSC2" s="342"/>
      <c r="TSD2" s="343"/>
      <c r="TSE2" s="343"/>
      <c r="TSF2" s="343"/>
      <c r="TSG2" s="343"/>
      <c r="TSH2" s="343"/>
      <c r="TSI2" s="343"/>
      <c r="TSJ2" s="343"/>
      <c r="TSK2" s="343"/>
      <c r="TSL2" s="343"/>
      <c r="TSM2" s="343"/>
      <c r="TSN2" s="343"/>
      <c r="TSO2" s="343"/>
      <c r="TSP2" s="343"/>
      <c r="TSQ2" s="343"/>
      <c r="TSR2" s="343"/>
      <c r="TSS2" s="342"/>
      <c r="TST2" s="343"/>
      <c r="TSU2" s="343"/>
      <c r="TSV2" s="343"/>
      <c r="TSW2" s="343"/>
      <c r="TSX2" s="343"/>
      <c r="TSY2" s="343"/>
      <c r="TSZ2" s="343"/>
      <c r="TTA2" s="343"/>
      <c r="TTB2" s="343"/>
      <c r="TTC2" s="343"/>
      <c r="TTD2" s="343"/>
      <c r="TTE2" s="343"/>
      <c r="TTF2" s="343"/>
      <c r="TTG2" s="343"/>
      <c r="TTH2" s="343"/>
      <c r="TTI2" s="342"/>
      <c r="TTJ2" s="343"/>
      <c r="TTK2" s="343"/>
      <c r="TTL2" s="343"/>
      <c r="TTM2" s="343"/>
      <c r="TTN2" s="343"/>
      <c r="TTO2" s="343"/>
      <c r="TTP2" s="343"/>
      <c r="TTQ2" s="343"/>
      <c r="TTR2" s="343"/>
      <c r="TTS2" s="343"/>
      <c r="TTT2" s="343"/>
      <c r="TTU2" s="343"/>
      <c r="TTV2" s="343"/>
      <c r="TTW2" s="343"/>
      <c r="TTX2" s="343"/>
      <c r="TTY2" s="342"/>
      <c r="TTZ2" s="343"/>
      <c r="TUA2" s="343"/>
      <c r="TUB2" s="343"/>
      <c r="TUC2" s="343"/>
      <c r="TUD2" s="343"/>
      <c r="TUE2" s="343"/>
      <c r="TUF2" s="343"/>
      <c r="TUG2" s="343"/>
      <c r="TUH2" s="343"/>
      <c r="TUI2" s="343"/>
      <c r="TUJ2" s="343"/>
      <c r="TUK2" s="343"/>
      <c r="TUL2" s="343"/>
      <c r="TUM2" s="343"/>
      <c r="TUN2" s="343"/>
      <c r="TUO2" s="342"/>
      <c r="TUP2" s="343"/>
      <c r="TUQ2" s="343"/>
      <c r="TUR2" s="343"/>
      <c r="TUS2" s="343"/>
      <c r="TUT2" s="343"/>
      <c r="TUU2" s="343"/>
      <c r="TUV2" s="343"/>
      <c r="TUW2" s="343"/>
      <c r="TUX2" s="343"/>
      <c r="TUY2" s="343"/>
      <c r="TUZ2" s="343"/>
      <c r="TVA2" s="343"/>
      <c r="TVB2" s="343"/>
      <c r="TVC2" s="343"/>
      <c r="TVD2" s="343"/>
      <c r="TVE2" s="342"/>
      <c r="TVF2" s="343"/>
      <c r="TVG2" s="343"/>
      <c r="TVH2" s="343"/>
      <c r="TVI2" s="343"/>
      <c r="TVJ2" s="343"/>
      <c r="TVK2" s="343"/>
      <c r="TVL2" s="343"/>
      <c r="TVM2" s="343"/>
      <c r="TVN2" s="343"/>
      <c r="TVO2" s="343"/>
      <c r="TVP2" s="343"/>
      <c r="TVQ2" s="343"/>
      <c r="TVR2" s="343"/>
      <c r="TVS2" s="343"/>
      <c r="TVT2" s="343"/>
      <c r="TVU2" s="342"/>
      <c r="TVV2" s="343"/>
      <c r="TVW2" s="343"/>
      <c r="TVX2" s="343"/>
      <c r="TVY2" s="343"/>
      <c r="TVZ2" s="343"/>
      <c r="TWA2" s="343"/>
      <c r="TWB2" s="343"/>
      <c r="TWC2" s="343"/>
      <c r="TWD2" s="343"/>
      <c r="TWE2" s="343"/>
      <c r="TWF2" s="343"/>
      <c r="TWG2" s="343"/>
      <c r="TWH2" s="343"/>
      <c r="TWI2" s="343"/>
      <c r="TWJ2" s="343"/>
      <c r="TWK2" s="342"/>
      <c r="TWL2" s="343"/>
      <c r="TWM2" s="343"/>
      <c r="TWN2" s="343"/>
      <c r="TWO2" s="343"/>
      <c r="TWP2" s="343"/>
      <c r="TWQ2" s="343"/>
      <c r="TWR2" s="343"/>
      <c r="TWS2" s="343"/>
      <c r="TWT2" s="343"/>
      <c r="TWU2" s="343"/>
      <c r="TWV2" s="343"/>
      <c r="TWW2" s="343"/>
      <c r="TWX2" s="343"/>
      <c r="TWY2" s="343"/>
      <c r="TWZ2" s="343"/>
      <c r="TXA2" s="342"/>
      <c r="TXB2" s="343"/>
      <c r="TXC2" s="343"/>
      <c r="TXD2" s="343"/>
      <c r="TXE2" s="343"/>
      <c r="TXF2" s="343"/>
      <c r="TXG2" s="343"/>
      <c r="TXH2" s="343"/>
      <c r="TXI2" s="343"/>
      <c r="TXJ2" s="343"/>
      <c r="TXK2" s="343"/>
      <c r="TXL2" s="343"/>
      <c r="TXM2" s="343"/>
      <c r="TXN2" s="343"/>
      <c r="TXO2" s="343"/>
      <c r="TXP2" s="343"/>
      <c r="TXQ2" s="342"/>
      <c r="TXR2" s="343"/>
      <c r="TXS2" s="343"/>
      <c r="TXT2" s="343"/>
      <c r="TXU2" s="343"/>
      <c r="TXV2" s="343"/>
      <c r="TXW2" s="343"/>
      <c r="TXX2" s="343"/>
      <c r="TXY2" s="343"/>
      <c r="TXZ2" s="343"/>
      <c r="TYA2" s="343"/>
      <c r="TYB2" s="343"/>
      <c r="TYC2" s="343"/>
      <c r="TYD2" s="343"/>
      <c r="TYE2" s="343"/>
      <c r="TYF2" s="343"/>
      <c r="TYG2" s="342"/>
      <c r="TYH2" s="343"/>
      <c r="TYI2" s="343"/>
      <c r="TYJ2" s="343"/>
      <c r="TYK2" s="343"/>
      <c r="TYL2" s="343"/>
      <c r="TYM2" s="343"/>
      <c r="TYN2" s="343"/>
      <c r="TYO2" s="343"/>
      <c r="TYP2" s="343"/>
      <c r="TYQ2" s="343"/>
      <c r="TYR2" s="343"/>
      <c r="TYS2" s="343"/>
      <c r="TYT2" s="343"/>
      <c r="TYU2" s="343"/>
      <c r="TYV2" s="343"/>
      <c r="TYW2" s="342"/>
      <c r="TYX2" s="343"/>
      <c r="TYY2" s="343"/>
      <c r="TYZ2" s="343"/>
      <c r="TZA2" s="343"/>
      <c r="TZB2" s="343"/>
      <c r="TZC2" s="343"/>
      <c r="TZD2" s="343"/>
      <c r="TZE2" s="343"/>
      <c r="TZF2" s="343"/>
      <c r="TZG2" s="343"/>
      <c r="TZH2" s="343"/>
      <c r="TZI2" s="343"/>
      <c r="TZJ2" s="343"/>
      <c r="TZK2" s="343"/>
      <c r="TZL2" s="343"/>
      <c r="TZM2" s="342"/>
      <c r="TZN2" s="343"/>
      <c r="TZO2" s="343"/>
      <c r="TZP2" s="343"/>
      <c r="TZQ2" s="343"/>
      <c r="TZR2" s="343"/>
      <c r="TZS2" s="343"/>
      <c r="TZT2" s="343"/>
      <c r="TZU2" s="343"/>
      <c r="TZV2" s="343"/>
      <c r="TZW2" s="343"/>
      <c r="TZX2" s="343"/>
      <c r="TZY2" s="343"/>
      <c r="TZZ2" s="343"/>
      <c r="UAA2" s="343"/>
      <c r="UAB2" s="343"/>
      <c r="UAC2" s="342"/>
      <c r="UAD2" s="343"/>
      <c r="UAE2" s="343"/>
      <c r="UAF2" s="343"/>
      <c r="UAG2" s="343"/>
      <c r="UAH2" s="343"/>
      <c r="UAI2" s="343"/>
      <c r="UAJ2" s="343"/>
      <c r="UAK2" s="343"/>
      <c r="UAL2" s="343"/>
      <c r="UAM2" s="343"/>
      <c r="UAN2" s="343"/>
      <c r="UAO2" s="343"/>
      <c r="UAP2" s="343"/>
      <c r="UAQ2" s="343"/>
      <c r="UAR2" s="343"/>
      <c r="UAS2" s="342"/>
      <c r="UAT2" s="343"/>
      <c r="UAU2" s="343"/>
      <c r="UAV2" s="343"/>
      <c r="UAW2" s="343"/>
      <c r="UAX2" s="343"/>
      <c r="UAY2" s="343"/>
      <c r="UAZ2" s="343"/>
      <c r="UBA2" s="343"/>
      <c r="UBB2" s="343"/>
      <c r="UBC2" s="343"/>
      <c r="UBD2" s="343"/>
      <c r="UBE2" s="343"/>
      <c r="UBF2" s="343"/>
      <c r="UBG2" s="343"/>
      <c r="UBH2" s="343"/>
      <c r="UBI2" s="342"/>
      <c r="UBJ2" s="343"/>
      <c r="UBK2" s="343"/>
      <c r="UBL2" s="343"/>
      <c r="UBM2" s="343"/>
      <c r="UBN2" s="343"/>
      <c r="UBO2" s="343"/>
      <c r="UBP2" s="343"/>
      <c r="UBQ2" s="343"/>
      <c r="UBR2" s="343"/>
      <c r="UBS2" s="343"/>
      <c r="UBT2" s="343"/>
      <c r="UBU2" s="343"/>
      <c r="UBV2" s="343"/>
      <c r="UBW2" s="343"/>
      <c r="UBX2" s="343"/>
      <c r="UBY2" s="342"/>
      <c r="UBZ2" s="343"/>
      <c r="UCA2" s="343"/>
      <c r="UCB2" s="343"/>
      <c r="UCC2" s="343"/>
      <c r="UCD2" s="343"/>
      <c r="UCE2" s="343"/>
      <c r="UCF2" s="343"/>
      <c r="UCG2" s="343"/>
      <c r="UCH2" s="343"/>
      <c r="UCI2" s="343"/>
      <c r="UCJ2" s="343"/>
      <c r="UCK2" s="343"/>
      <c r="UCL2" s="343"/>
      <c r="UCM2" s="343"/>
      <c r="UCN2" s="343"/>
      <c r="UCO2" s="342"/>
      <c r="UCP2" s="343"/>
      <c r="UCQ2" s="343"/>
      <c r="UCR2" s="343"/>
      <c r="UCS2" s="343"/>
      <c r="UCT2" s="343"/>
      <c r="UCU2" s="343"/>
      <c r="UCV2" s="343"/>
      <c r="UCW2" s="343"/>
      <c r="UCX2" s="343"/>
      <c r="UCY2" s="343"/>
      <c r="UCZ2" s="343"/>
      <c r="UDA2" s="343"/>
      <c r="UDB2" s="343"/>
      <c r="UDC2" s="343"/>
      <c r="UDD2" s="343"/>
      <c r="UDE2" s="342"/>
      <c r="UDF2" s="343"/>
      <c r="UDG2" s="343"/>
      <c r="UDH2" s="343"/>
      <c r="UDI2" s="343"/>
      <c r="UDJ2" s="343"/>
      <c r="UDK2" s="343"/>
      <c r="UDL2" s="343"/>
      <c r="UDM2" s="343"/>
      <c r="UDN2" s="343"/>
      <c r="UDO2" s="343"/>
      <c r="UDP2" s="343"/>
      <c r="UDQ2" s="343"/>
      <c r="UDR2" s="343"/>
      <c r="UDS2" s="343"/>
      <c r="UDT2" s="343"/>
      <c r="UDU2" s="342"/>
      <c r="UDV2" s="343"/>
      <c r="UDW2" s="343"/>
      <c r="UDX2" s="343"/>
      <c r="UDY2" s="343"/>
      <c r="UDZ2" s="343"/>
      <c r="UEA2" s="343"/>
      <c r="UEB2" s="343"/>
      <c r="UEC2" s="343"/>
      <c r="UED2" s="343"/>
      <c r="UEE2" s="343"/>
      <c r="UEF2" s="343"/>
      <c r="UEG2" s="343"/>
      <c r="UEH2" s="343"/>
      <c r="UEI2" s="343"/>
      <c r="UEJ2" s="343"/>
      <c r="UEK2" s="342"/>
      <c r="UEL2" s="343"/>
      <c r="UEM2" s="343"/>
      <c r="UEN2" s="343"/>
      <c r="UEO2" s="343"/>
      <c r="UEP2" s="343"/>
      <c r="UEQ2" s="343"/>
      <c r="UER2" s="343"/>
      <c r="UES2" s="343"/>
      <c r="UET2" s="343"/>
      <c r="UEU2" s="343"/>
      <c r="UEV2" s="343"/>
      <c r="UEW2" s="343"/>
      <c r="UEX2" s="343"/>
      <c r="UEY2" s="343"/>
      <c r="UEZ2" s="343"/>
      <c r="UFA2" s="342"/>
      <c r="UFB2" s="343"/>
      <c r="UFC2" s="343"/>
      <c r="UFD2" s="343"/>
      <c r="UFE2" s="343"/>
      <c r="UFF2" s="343"/>
      <c r="UFG2" s="343"/>
      <c r="UFH2" s="343"/>
      <c r="UFI2" s="343"/>
      <c r="UFJ2" s="343"/>
      <c r="UFK2" s="343"/>
      <c r="UFL2" s="343"/>
      <c r="UFM2" s="343"/>
      <c r="UFN2" s="343"/>
      <c r="UFO2" s="343"/>
      <c r="UFP2" s="343"/>
      <c r="UFQ2" s="342"/>
      <c r="UFR2" s="343"/>
      <c r="UFS2" s="343"/>
      <c r="UFT2" s="343"/>
      <c r="UFU2" s="343"/>
      <c r="UFV2" s="343"/>
      <c r="UFW2" s="343"/>
      <c r="UFX2" s="343"/>
      <c r="UFY2" s="343"/>
      <c r="UFZ2" s="343"/>
      <c r="UGA2" s="343"/>
      <c r="UGB2" s="343"/>
      <c r="UGC2" s="343"/>
      <c r="UGD2" s="343"/>
      <c r="UGE2" s="343"/>
      <c r="UGF2" s="343"/>
      <c r="UGG2" s="342"/>
      <c r="UGH2" s="343"/>
      <c r="UGI2" s="343"/>
      <c r="UGJ2" s="343"/>
      <c r="UGK2" s="343"/>
      <c r="UGL2" s="343"/>
      <c r="UGM2" s="343"/>
      <c r="UGN2" s="343"/>
      <c r="UGO2" s="343"/>
      <c r="UGP2" s="343"/>
      <c r="UGQ2" s="343"/>
      <c r="UGR2" s="343"/>
      <c r="UGS2" s="343"/>
      <c r="UGT2" s="343"/>
      <c r="UGU2" s="343"/>
      <c r="UGV2" s="343"/>
      <c r="UGW2" s="342"/>
      <c r="UGX2" s="343"/>
      <c r="UGY2" s="343"/>
      <c r="UGZ2" s="343"/>
      <c r="UHA2" s="343"/>
      <c r="UHB2" s="343"/>
      <c r="UHC2" s="343"/>
      <c r="UHD2" s="343"/>
      <c r="UHE2" s="343"/>
      <c r="UHF2" s="343"/>
      <c r="UHG2" s="343"/>
      <c r="UHH2" s="343"/>
      <c r="UHI2" s="343"/>
      <c r="UHJ2" s="343"/>
      <c r="UHK2" s="343"/>
      <c r="UHL2" s="343"/>
      <c r="UHM2" s="342"/>
      <c r="UHN2" s="343"/>
      <c r="UHO2" s="343"/>
      <c r="UHP2" s="343"/>
      <c r="UHQ2" s="343"/>
      <c r="UHR2" s="343"/>
      <c r="UHS2" s="343"/>
      <c r="UHT2" s="343"/>
      <c r="UHU2" s="343"/>
      <c r="UHV2" s="343"/>
      <c r="UHW2" s="343"/>
      <c r="UHX2" s="343"/>
      <c r="UHY2" s="343"/>
      <c r="UHZ2" s="343"/>
      <c r="UIA2" s="343"/>
      <c r="UIB2" s="343"/>
      <c r="UIC2" s="342"/>
      <c r="UID2" s="343"/>
      <c r="UIE2" s="343"/>
      <c r="UIF2" s="343"/>
      <c r="UIG2" s="343"/>
      <c r="UIH2" s="343"/>
      <c r="UII2" s="343"/>
      <c r="UIJ2" s="343"/>
      <c r="UIK2" s="343"/>
      <c r="UIL2" s="343"/>
      <c r="UIM2" s="343"/>
      <c r="UIN2" s="343"/>
      <c r="UIO2" s="343"/>
      <c r="UIP2" s="343"/>
      <c r="UIQ2" s="343"/>
      <c r="UIR2" s="343"/>
      <c r="UIS2" s="342"/>
      <c r="UIT2" s="343"/>
      <c r="UIU2" s="343"/>
      <c r="UIV2" s="343"/>
      <c r="UIW2" s="343"/>
      <c r="UIX2" s="343"/>
      <c r="UIY2" s="343"/>
      <c r="UIZ2" s="343"/>
      <c r="UJA2" s="343"/>
      <c r="UJB2" s="343"/>
      <c r="UJC2" s="343"/>
      <c r="UJD2" s="343"/>
      <c r="UJE2" s="343"/>
      <c r="UJF2" s="343"/>
      <c r="UJG2" s="343"/>
      <c r="UJH2" s="343"/>
      <c r="UJI2" s="342"/>
      <c r="UJJ2" s="343"/>
      <c r="UJK2" s="343"/>
      <c r="UJL2" s="343"/>
      <c r="UJM2" s="343"/>
      <c r="UJN2" s="343"/>
      <c r="UJO2" s="343"/>
      <c r="UJP2" s="343"/>
      <c r="UJQ2" s="343"/>
      <c r="UJR2" s="343"/>
      <c r="UJS2" s="343"/>
      <c r="UJT2" s="343"/>
      <c r="UJU2" s="343"/>
      <c r="UJV2" s="343"/>
      <c r="UJW2" s="343"/>
      <c r="UJX2" s="343"/>
      <c r="UJY2" s="342"/>
      <c r="UJZ2" s="343"/>
      <c r="UKA2" s="343"/>
      <c r="UKB2" s="343"/>
      <c r="UKC2" s="343"/>
      <c r="UKD2" s="343"/>
      <c r="UKE2" s="343"/>
      <c r="UKF2" s="343"/>
      <c r="UKG2" s="343"/>
      <c r="UKH2" s="343"/>
      <c r="UKI2" s="343"/>
      <c r="UKJ2" s="343"/>
      <c r="UKK2" s="343"/>
      <c r="UKL2" s="343"/>
      <c r="UKM2" s="343"/>
      <c r="UKN2" s="343"/>
      <c r="UKO2" s="342"/>
      <c r="UKP2" s="343"/>
      <c r="UKQ2" s="343"/>
      <c r="UKR2" s="343"/>
      <c r="UKS2" s="343"/>
      <c r="UKT2" s="343"/>
      <c r="UKU2" s="343"/>
      <c r="UKV2" s="343"/>
      <c r="UKW2" s="343"/>
      <c r="UKX2" s="343"/>
      <c r="UKY2" s="343"/>
      <c r="UKZ2" s="343"/>
      <c r="ULA2" s="343"/>
      <c r="ULB2" s="343"/>
      <c r="ULC2" s="343"/>
      <c r="ULD2" s="343"/>
      <c r="ULE2" s="342"/>
      <c r="ULF2" s="343"/>
      <c r="ULG2" s="343"/>
      <c r="ULH2" s="343"/>
      <c r="ULI2" s="343"/>
      <c r="ULJ2" s="343"/>
      <c r="ULK2" s="343"/>
      <c r="ULL2" s="343"/>
      <c r="ULM2" s="343"/>
      <c r="ULN2" s="343"/>
      <c r="ULO2" s="343"/>
      <c r="ULP2" s="343"/>
      <c r="ULQ2" s="343"/>
      <c r="ULR2" s="343"/>
      <c r="ULS2" s="343"/>
      <c r="ULT2" s="343"/>
      <c r="ULU2" s="342"/>
      <c r="ULV2" s="343"/>
      <c r="ULW2" s="343"/>
      <c r="ULX2" s="343"/>
      <c r="ULY2" s="343"/>
      <c r="ULZ2" s="343"/>
      <c r="UMA2" s="343"/>
      <c r="UMB2" s="343"/>
      <c r="UMC2" s="343"/>
      <c r="UMD2" s="343"/>
      <c r="UME2" s="343"/>
      <c r="UMF2" s="343"/>
      <c r="UMG2" s="343"/>
      <c r="UMH2" s="343"/>
      <c r="UMI2" s="343"/>
      <c r="UMJ2" s="343"/>
      <c r="UMK2" s="342"/>
      <c r="UML2" s="343"/>
      <c r="UMM2" s="343"/>
      <c r="UMN2" s="343"/>
      <c r="UMO2" s="343"/>
      <c r="UMP2" s="343"/>
      <c r="UMQ2" s="343"/>
      <c r="UMR2" s="343"/>
      <c r="UMS2" s="343"/>
      <c r="UMT2" s="343"/>
      <c r="UMU2" s="343"/>
      <c r="UMV2" s="343"/>
      <c r="UMW2" s="343"/>
      <c r="UMX2" s="343"/>
      <c r="UMY2" s="343"/>
      <c r="UMZ2" s="343"/>
      <c r="UNA2" s="342"/>
      <c r="UNB2" s="343"/>
      <c r="UNC2" s="343"/>
      <c r="UND2" s="343"/>
      <c r="UNE2" s="343"/>
      <c r="UNF2" s="343"/>
      <c r="UNG2" s="343"/>
      <c r="UNH2" s="343"/>
      <c r="UNI2" s="343"/>
      <c r="UNJ2" s="343"/>
      <c r="UNK2" s="343"/>
      <c r="UNL2" s="343"/>
      <c r="UNM2" s="343"/>
      <c r="UNN2" s="343"/>
      <c r="UNO2" s="343"/>
      <c r="UNP2" s="343"/>
      <c r="UNQ2" s="342"/>
      <c r="UNR2" s="343"/>
      <c r="UNS2" s="343"/>
      <c r="UNT2" s="343"/>
      <c r="UNU2" s="343"/>
      <c r="UNV2" s="343"/>
      <c r="UNW2" s="343"/>
      <c r="UNX2" s="343"/>
      <c r="UNY2" s="343"/>
      <c r="UNZ2" s="343"/>
      <c r="UOA2" s="343"/>
      <c r="UOB2" s="343"/>
      <c r="UOC2" s="343"/>
      <c r="UOD2" s="343"/>
      <c r="UOE2" s="343"/>
      <c r="UOF2" s="343"/>
      <c r="UOG2" s="342"/>
      <c r="UOH2" s="343"/>
      <c r="UOI2" s="343"/>
      <c r="UOJ2" s="343"/>
      <c r="UOK2" s="343"/>
      <c r="UOL2" s="343"/>
      <c r="UOM2" s="343"/>
      <c r="UON2" s="343"/>
      <c r="UOO2" s="343"/>
      <c r="UOP2" s="343"/>
      <c r="UOQ2" s="343"/>
      <c r="UOR2" s="343"/>
      <c r="UOS2" s="343"/>
      <c r="UOT2" s="343"/>
      <c r="UOU2" s="343"/>
      <c r="UOV2" s="343"/>
      <c r="UOW2" s="342"/>
      <c r="UOX2" s="343"/>
      <c r="UOY2" s="343"/>
      <c r="UOZ2" s="343"/>
      <c r="UPA2" s="343"/>
      <c r="UPB2" s="343"/>
      <c r="UPC2" s="343"/>
      <c r="UPD2" s="343"/>
      <c r="UPE2" s="343"/>
      <c r="UPF2" s="343"/>
      <c r="UPG2" s="343"/>
      <c r="UPH2" s="343"/>
      <c r="UPI2" s="343"/>
      <c r="UPJ2" s="343"/>
      <c r="UPK2" s="343"/>
      <c r="UPL2" s="343"/>
      <c r="UPM2" s="342"/>
      <c r="UPN2" s="343"/>
      <c r="UPO2" s="343"/>
      <c r="UPP2" s="343"/>
      <c r="UPQ2" s="343"/>
      <c r="UPR2" s="343"/>
      <c r="UPS2" s="343"/>
      <c r="UPT2" s="343"/>
      <c r="UPU2" s="343"/>
      <c r="UPV2" s="343"/>
      <c r="UPW2" s="343"/>
      <c r="UPX2" s="343"/>
      <c r="UPY2" s="343"/>
      <c r="UPZ2" s="343"/>
      <c r="UQA2" s="343"/>
      <c r="UQB2" s="343"/>
      <c r="UQC2" s="342"/>
      <c r="UQD2" s="343"/>
      <c r="UQE2" s="343"/>
      <c r="UQF2" s="343"/>
      <c r="UQG2" s="343"/>
      <c r="UQH2" s="343"/>
      <c r="UQI2" s="343"/>
      <c r="UQJ2" s="343"/>
      <c r="UQK2" s="343"/>
      <c r="UQL2" s="343"/>
      <c r="UQM2" s="343"/>
      <c r="UQN2" s="343"/>
      <c r="UQO2" s="343"/>
      <c r="UQP2" s="343"/>
      <c r="UQQ2" s="343"/>
      <c r="UQR2" s="343"/>
      <c r="UQS2" s="342"/>
      <c r="UQT2" s="343"/>
      <c r="UQU2" s="343"/>
      <c r="UQV2" s="343"/>
      <c r="UQW2" s="343"/>
      <c r="UQX2" s="343"/>
      <c r="UQY2" s="343"/>
      <c r="UQZ2" s="343"/>
      <c r="URA2" s="343"/>
      <c r="URB2" s="343"/>
      <c r="URC2" s="343"/>
      <c r="URD2" s="343"/>
      <c r="URE2" s="343"/>
      <c r="URF2" s="343"/>
      <c r="URG2" s="343"/>
      <c r="URH2" s="343"/>
      <c r="URI2" s="342"/>
      <c r="URJ2" s="343"/>
      <c r="URK2" s="343"/>
      <c r="URL2" s="343"/>
      <c r="URM2" s="343"/>
      <c r="URN2" s="343"/>
      <c r="URO2" s="343"/>
      <c r="URP2" s="343"/>
      <c r="URQ2" s="343"/>
      <c r="URR2" s="343"/>
      <c r="URS2" s="343"/>
      <c r="URT2" s="343"/>
      <c r="URU2" s="343"/>
      <c r="URV2" s="343"/>
      <c r="URW2" s="343"/>
      <c r="URX2" s="343"/>
      <c r="URY2" s="342"/>
      <c r="URZ2" s="343"/>
      <c r="USA2" s="343"/>
      <c r="USB2" s="343"/>
      <c r="USC2" s="343"/>
      <c r="USD2" s="343"/>
      <c r="USE2" s="343"/>
      <c r="USF2" s="343"/>
      <c r="USG2" s="343"/>
      <c r="USH2" s="343"/>
      <c r="USI2" s="343"/>
      <c r="USJ2" s="343"/>
      <c r="USK2" s="343"/>
      <c r="USL2" s="343"/>
      <c r="USM2" s="343"/>
      <c r="USN2" s="343"/>
      <c r="USO2" s="342"/>
      <c r="USP2" s="343"/>
      <c r="USQ2" s="343"/>
      <c r="USR2" s="343"/>
      <c r="USS2" s="343"/>
      <c r="UST2" s="343"/>
      <c r="USU2" s="343"/>
      <c r="USV2" s="343"/>
      <c r="USW2" s="343"/>
      <c r="USX2" s="343"/>
      <c r="USY2" s="343"/>
      <c r="USZ2" s="343"/>
      <c r="UTA2" s="343"/>
      <c r="UTB2" s="343"/>
      <c r="UTC2" s="343"/>
      <c r="UTD2" s="343"/>
      <c r="UTE2" s="342"/>
      <c r="UTF2" s="343"/>
      <c r="UTG2" s="343"/>
      <c r="UTH2" s="343"/>
      <c r="UTI2" s="343"/>
      <c r="UTJ2" s="343"/>
      <c r="UTK2" s="343"/>
      <c r="UTL2" s="343"/>
      <c r="UTM2" s="343"/>
      <c r="UTN2" s="343"/>
      <c r="UTO2" s="343"/>
      <c r="UTP2" s="343"/>
      <c r="UTQ2" s="343"/>
      <c r="UTR2" s="343"/>
      <c r="UTS2" s="343"/>
      <c r="UTT2" s="343"/>
      <c r="UTU2" s="342"/>
      <c r="UTV2" s="343"/>
      <c r="UTW2" s="343"/>
      <c r="UTX2" s="343"/>
      <c r="UTY2" s="343"/>
      <c r="UTZ2" s="343"/>
      <c r="UUA2" s="343"/>
      <c r="UUB2" s="343"/>
      <c r="UUC2" s="343"/>
      <c r="UUD2" s="343"/>
      <c r="UUE2" s="343"/>
      <c r="UUF2" s="343"/>
      <c r="UUG2" s="343"/>
      <c r="UUH2" s="343"/>
      <c r="UUI2" s="343"/>
      <c r="UUJ2" s="343"/>
      <c r="UUK2" s="342"/>
      <c r="UUL2" s="343"/>
      <c r="UUM2" s="343"/>
      <c r="UUN2" s="343"/>
      <c r="UUO2" s="343"/>
      <c r="UUP2" s="343"/>
      <c r="UUQ2" s="343"/>
      <c r="UUR2" s="343"/>
      <c r="UUS2" s="343"/>
      <c r="UUT2" s="343"/>
      <c r="UUU2" s="343"/>
      <c r="UUV2" s="343"/>
      <c r="UUW2" s="343"/>
      <c r="UUX2" s="343"/>
      <c r="UUY2" s="343"/>
      <c r="UUZ2" s="343"/>
      <c r="UVA2" s="342"/>
      <c r="UVB2" s="343"/>
      <c r="UVC2" s="343"/>
      <c r="UVD2" s="343"/>
      <c r="UVE2" s="343"/>
      <c r="UVF2" s="343"/>
      <c r="UVG2" s="343"/>
      <c r="UVH2" s="343"/>
      <c r="UVI2" s="343"/>
      <c r="UVJ2" s="343"/>
      <c r="UVK2" s="343"/>
      <c r="UVL2" s="343"/>
      <c r="UVM2" s="343"/>
      <c r="UVN2" s="343"/>
      <c r="UVO2" s="343"/>
      <c r="UVP2" s="343"/>
      <c r="UVQ2" s="342"/>
      <c r="UVR2" s="343"/>
      <c r="UVS2" s="343"/>
      <c r="UVT2" s="343"/>
      <c r="UVU2" s="343"/>
      <c r="UVV2" s="343"/>
      <c r="UVW2" s="343"/>
      <c r="UVX2" s="343"/>
      <c r="UVY2" s="343"/>
      <c r="UVZ2" s="343"/>
      <c r="UWA2" s="343"/>
      <c r="UWB2" s="343"/>
      <c r="UWC2" s="343"/>
      <c r="UWD2" s="343"/>
      <c r="UWE2" s="343"/>
      <c r="UWF2" s="343"/>
      <c r="UWG2" s="342"/>
      <c r="UWH2" s="343"/>
      <c r="UWI2" s="343"/>
      <c r="UWJ2" s="343"/>
      <c r="UWK2" s="343"/>
      <c r="UWL2" s="343"/>
      <c r="UWM2" s="343"/>
      <c r="UWN2" s="343"/>
      <c r="UWO2" s="343"/>
      <c r="UWP2" s="343"/>
      <c r="UWQ2" s="343"/>
      <c r="UWR2" s="343"/>
      <c r="UWS2" s="343"/>
      <c r="UWT2" s="343"/>
      <c r="UWU2" s="343"/>
      <c r="UWV2" s="343"/>
      <c r="UWW2" s="342"/>
      <c r="UWX2" s="343"/>
      <c r="UWY2" s="343"/>
      <c r="UWZ2" s="343"/>
      <c r="UXA2" s="343"/>
      <c r="UXB2" s="343"/>
      <c r="UXC2" s="343"/>
      <c r="UXD2" s="343"/>
      <c r="UXE2" s="343"/>
      <c r="UXF2" s="343"/>
      <c r="UXG2" s="343"/>
      <c r="UXH2" s="343"/>
      <c r="UXI2" s="343"/>
      <c r="UXJ2" s="343"/>
      <c r="UXK2" s="343"/>
      <c r="UXL2" s="343"/>
      <c r="UXM2" s="342"/>
      <c r="UXN2" s="343"/>
      <c r="UXO2" s="343"/>
      <c r="UXP2" s="343"/>
      <c r="UXQ2" s="343"/>
      <c r="UXR2" s="343"/>
      <c r="UXS2" s="343"/>
      <c r="UXT2" s="343"/>
      <c r="UXU2" s="343"/>
      <c r="UXV2" s="343"/>
      <c r="UXW2" s="343"/>
      <c r="UXX2" s="343"/>
      <c r="UXY2" s="343"/>
      <c r="UXZ2" s="343"/>
      <c r="UYA2" s="343"/>
      <c r="UYB2" s="343"/>
      <c r="UYC2" s="342"/>
      <c r="UYD2" s="343"/>
      <c r="UYE2" s="343"/>
      <c r="UYF2" s="343"/>
      <c r="UYG2" s="343"/>
      <c r="UYH2" s="343"/>
      <c r="UYI2" s="343"/>
      <c r="UYJ2" s="343"/>
      <c r="UYK2" s="343"/>
      <c r="UYL2" s="343"/>
      <c r="UYM2" s="343"/>
      <c r="UYN2" s="343"/>
      <c r="UYO2" s="343"/>
      <c r="UYP2" s="343"/>
      <c r="UYQ2" s="343"/>
      <c r="UYR2" s="343"/>
      <c r="UYS2" s="342"/>
      <c r="UYT2" s="343"/>
      <c r="UYU2" s="343"/>
      <c r="UYV2" s="343"/>
      <c r="UYW2" s="343"/>
      <c r="UYX2" s="343"/>
      <c r="UYY2" s="343"/>
      <c r="UYZ2" s="343"/>
      <c r="UZA2" s="343"/>
      <c r="UZB2" s="343"/>
      <c r="UZC2" s="343"/>
      <c r="UZD2" s="343"/>
      <c r="UZE2" s="343"/>
      <c r="UZF2" s="343"/>
      <c r="UZG2" s="343"/>
      <c r="UZH2" s="343"/>
      <c r="UZI2" s="342"/>
      <c r="UZJ2" s="343"/>
      <c r="UZK2" s="343"/>
      <c r="UZL2" s="343"/>
      <c r="UZM2" s="343"/>
      <c r="UZN2" s="343"/>
      <c r="UZO2" s="343"/>
      <c r="UZP2" s="343"/>
      <c r="UZQ2" s="343"/>
      <c r="UZR2" s="343"/>
      <c r="UZS2" s="343"/>
      <c r="UZT2" s="343"/>
      <c r="UZU2" s="343"/>
      <c r="UZV2" s="343"/>
      <c r="UZW2" s="343"/>
      <c r="UZX2" s="343"/>
      <c r="UZY2" s="342"/>
      <c r="UZZ2" s="343"/>
      <c r="VAA2" s="343"/>
      <c r="VAB2" s="343"/>
      <c r="VAC2" s="343"/>
      <c r="VAD2" s="343"/>
      <c r="VAE2" s="343"/>
      <c r="VAF2" s="343"/>
      <c r="VAG2" s="343"/>
      <c r="VAH2" s="343"/>
      <c r="VAI2" s="343"/>
      <c r="VAJ2" s="343"/>
      <c r="VAK2" s="343"/>
      <c r="VAL2" s="343"/>
      <c r="VAM2" s="343"/>
      <c r="VAN2" s="343"/>
      <c r="VAO2" s="342"/>
      <c r="VAP2" s="343"/>
      <c r="VAQ2" s="343"/>
      <c r="VAR2" s="343"/>
      <c r="VAS2" s="343"/>
      <c r="VAT2" s="343"/>
      <c r="VAU2" s="343"/>
      <c r="VAV2" s="343"/>
      <c r="VAW2" s="343"/>
      <c r="VAX2" s="343"/>
      <c r="VAY2" s="343"/>
      <c r="VAZ2" s="343"/>
      <c r="VBA2" s="343"/>
      <c r="VBB2" s="343"/>
      <c r="VBC2" s="343"/>
      <c r="VBD2" s="343"/>
      <c r="VBE2" s="342"/>
      <c r="VBF2" s="343"/>
      <c r="VBG2" s="343"/>
      <c r="VBH2" s="343"/>
      <c r="VBI2" s="343"/>
      <c r="VBJ2" s="343"/>
      <c r="VBK2" s="343"/>
      <c r="VBL2" s="343"/>
      <c r="VBM2" s="343"/>
      <c r="VBN2" s="343"/>
      <c r="VBO2" s="343"/>
      <c r="VBP2" s="343"/>
      <c r="VBQ2" s="343"/>
      <c r="VBR2" s="343"/>
      <c r="VBS2" s="343"/>
      <c r="VBT2" s="343"/>
      <c r="VBU2" s="342"/>
      <c r="VBV2" s="343"/>
      <c r="VBW2" s="343"/>
      <c r="VBX2" s="343"/>
      <c r="VBY2" s="343"/>
      <c r="VBZ2" s="343"/>
      <c r="VCA2" s="343"/>
      <c r="VCB2" s="343"/>
      <c r="VCC2" s="343"/>
      <c r="VCD2" s="343"/>
      <c r="VCE2" s="343"/>
      <c r="VCF2" s="343"/>
      <c r="VCG2" s="343"/>
      <c r="VCH2" s="343"/>
      <c r="VCI2" s="343"/>
      <c r="VCJ2" s="343"/>
      <c r="VCK2" s="342"/>
      <c r="VCL2" s="343"/>
      <c r="VCM2" s="343"/>
      <c r="VCN2" s="343"/>
      <c r="VCO2" s="343"/>
      <c r="VCP2" s="343"/>
      <c r="VCQ2" s="343"/>
      <c r="VCR2" s="343"/>
      <c r="VCS2" s="343"/>
      <c r="VCT2" s="343"/>
      <c r="VCU2" s="343"/>
      <c r="VCV2" s="343"/>
      <c r="VCW2" s="343"/>
      <c r="VCX2" s="343"/>
      <c r="VCY2" s="343"/>
      <c r="VCZ2" s="343"/>
      <c r="VDA2" s="342"/>
      <c r="VDB2" s="343"/>
      <c r="VDC2" s="343"/>
      <c r="VDD2" s="343"/>
      <c r="VDE2" s="343"/>
      <c r="VDF2" s="343"/>
      <c r="VDG2" s="343"/>
      <c r="VDH2" s="343"/>
      <c r="VDI2" s="343"/>
      <c r="VDJ2" s="343"/>
      <c r="VDK2" s="343"/>
      <c r="VDL2" s="343"/>
      <c r="VDM2" s="343"/>
      <c r="VDN2" s="343"/>
      <c r="VDO2" s="343"/>
      <c r="VDP2" s="343"/>
      <c r="VDQ2" s="342"/>
      <c r="VDR2" s="343"/>
      <c r="VDS2" s="343"/>
      <c r="VDT2" s="343"/>
      <c r="VDU2" s="343"/>
      <c r="VDV2" s="343"/>
      <c r="VDW2" s="343"/>
      <c r="VDX2" s="343"/>
      <c r="VDY2" s="343"/>
      <c r="VDZ2" s="343"/>
      <c r="VEA2" s="343"/>
      <c r="VEB2" s="343"/>
      <c r="VEC2" s="343"/>
      <c r="VED2" s="343"/>
      <c r="VEE2" s="343"/>
      <c r="VEF2" s="343"/>
      <c r="VEG2" s="342"/>
      <c r="VEH2" s="343"/>
      <c r="VEI2" s="343"/>
      <c r="VEJ2" s="343"/>
      <c r="VEK2" s="343"/>
      <c r="VEL2" s="343"/>
      <c r="VEM2" s="343"/>
      <c r="VEN2" s="343"/>
      <c r="VEO2" s="343"/>
      <c r="VEP2" s="343"/>
      <c r="VEQ2" s="343"/>
      <c r="VER2" s="343"/>
      <c r="VES2" s="343"/>
      <c r="VET2" s="343"/>
      <c r="VEU2" s="343"/>
      <c r="VEV2" s="343"/>
      <c r="VEW2" s="342"/>
      <c r="VEX2" s="343"/>
      <c r="VEY2" s="343"/>
      <c r="VEZ2" s="343"/>
      <c r="VFA2" s="343"/>
      <c r="VFB2" s="343"/>
      <c r="VFC2" s="343"/>
      <c r="VFD2" s="343"/>
      <c r="VFE2" s="343"/>
      <c r="VFF2" s="343"/>
      <c r="VFG2" s="343"/>
      <c r="VFH2" s="343"/>
      <c r="VFI2" s="343"/>
      <c r="VFJ2" s="343"/>
      <c r="VFK2" s="343"/>
      <c r="VFL2" s="343"/>
      <c r="VFM2" s="342"/>
      <c r="VFN2" s="343"/>
      <c r="VFO2" s="343"/>
      <c r="VFP2" s="343"/>
      <c r="VFQ2" s="343"/>
      <c r="VFR2" s="343"/>
      <c r="VFS2" s="343"/>
      <c r="VFT2" s="343"/>
      <c r="VFU2" s="343"/>
      <c r="VFV2" s="343"/>
      <c r="VFW2" s="343"/>
      <c r="VFX2" s="343"/>
      <c r="VFY2" s="343"/>
      <c r="VFZ2" s="343"/>
      <c r="VGA2" s="343"/>
      <c r="VGB2" s="343"/>
      <c r="VGC2" s="342"/>
      <c r="VGD2" s="343"/>
      <c r="VGE2" s="343"/>
      <c r="VGF2" s="343"/>
      <c r="VGG2" s="343"/>
      <c r="VGH2" s="343"/>
      <c r="VGI2" s="343"/>
      <c r="VGJ2" s="343"/>
      <c r="VGK2" s="343"/>
      <c r="VGL2" s="343"/>
      <c r="VGM2" s="343"/>
      <c r="VGN2" s="343"/>
      <c r="VGO2" s="343"/>
      <c r="VGP2" s="343"/>
      <c r="VGQ2" s="343"/>
      <c r="VGR2" s="343"/>
      <c r="VGS2" s="342"/>
      <c r="VGT2" s="343"/>
      <c r="VGU2" s="343"/>
      <c r="VGV2" s="343"/>
      <c r="VGW2" s="343"/>
      <c r="VGX2" s="343"/>
      <c r="VGY2" s="343"/>
      <c r="VGZ2" s="343"/>
      <c r="VHA2" s="343"/>
      <c r="VHB2" s="343"/>
      <c r="VHC2" s="343"/>
      <c r="VHD2" s="343"/>
      <c r="VHE2" s="343"/>
      <c r="VHF2" s="343"/>
      <c r="VHG2" s="343"/>
      <c r="VHH2" s="343"/>
      <c r="VHI2" s="342"/>
      <c r="VHJ2" s="343"/>
      <c r="VHK2" s="343"/>
      <c r="VHL2" s="343"/>
      <c r="VHM2" s="343"/>
      <c r="VHN2" s="343"/>
      <c r="VHO2" s="343"/>
      <c r="VHP2" s="343"/>
      <c r="VHQ2" s="343"/>
      <c r="VHR2" s="343"/>
      <c r="VHS2" s="343"/>
      <c r="VHT2" s="343"/>
      <c r="VHU2" s="343"/>
      <c r="VHV2" s="343"/>
      <c r="VHW2" s="343"/>
      <c r="VHX2" s="343"/>
      <c r="VHY2" s="342"/>
      <c r="VHZ2" s="343"/>
      <c r="VIA2" s="343"/>
      <c r="VIB2" s="343"/>
      <c r="VIC2" s="343"/>
      <c r="VID2" s="343"/>
      <c r="VIE2" s="343"/>
      <c r="VIF2" s="343"/>
      <c r="VIG2" s="343"/>
      <c r="VIH2" s="343"/>
      <c r="VII2" s="343"/>
      <c r="VIJ2" s="343"/>
      <c r="VIK2" s="343"/>
      <c r="VIL2" s="343"/>
      <c r="VIM2" s="343"/>
      <c r="VIN2" s="343"/>
      <c r="VIO2" s="342"/>
      <c r="VIP2" s="343"/>
      <c r="VIQ2" s="343"/>
      <c r="VIR2" s="343"/>
      <c r="VIS2" s="343"/>
      <c r="VIT2" s="343"/>
      <c r="VIU2" s="343"/>
      <c r="VIV2" s="343"/>
      <c r="VIW2" s="343"/>
      <c r="VIX2" s="343"/>
      <c r="VIY2" s="343"/>
      <c r="VIZ2" s="343"/>
      <c r="VJA2" s="343"/>
      <c r="VJB2" s="343"/>
      <c r="VJC2" s="343"/>
      <c r="VJD2" s="343"/>
      <c r="VJE2" s="342"/>
      <c r="VJF2" s="343"/>
      <c r="VJG2" s="343"/>
      <c r="VJH2" s="343"/>
      <c r="VJI2" s="343"/>
      <c r="VJJ2" s="343"/>
      <c r="VJK2" s="343"/>
      <c r="VJL2" s="343"/>
      <c r="VJM2" s="343"/>
      <c r="VJN2" s="343"/>
      <c r="VJO2" s="343"/>
      <c r="VJP2" s="343"/>
      <c r="VJQ2" s="343"/>
      <c r="VJR2" s="343"/>
      <c r="VJS2" s="343"/>
      <c r="VJT2" s="343"/>
      <c r="VJU2" s="342"/>
      <c r="VJV2" s="343"/>
      <c r="VJW2" s="343"/>
      <c r="VJX2" s="343"/>
      <c r="VJY2" s="343"/>
      <c r="VJZ2" s="343"/>
      <c r="VKA2" s="343"/>
      <c r="VKB2" s="343"/>
      <c r="VKC2" s="343"/>
      <c r="VKD2" s="343"/>
      <c r="VKE2" s="343"/>
      <c r="VKF2" s="343"/>
      <c r="VKG2" s="343"/>
      <c r="VKH2" s="343"/>
      <c r="VKI2" s="343"/>
      <c r="VKJ2" s="343"/>
      <c r="VKK2" s="342"/>
      <c r="VKL2" s="343"/>
      <c r="VKM2" s="343"/>
      <c r="VKN2" s="343"/>
      <c r="VKO2" s="343"/>
      <c r="VKP2" s="343"/>
      <c r="VKQ2" s="343"/>
      <c r="VKR2" s="343"/>
      <c r="VKS2" s="343"/>
      <c r="VKT2" s="343"/>
      <c r="VKU2" s="343"/>
      <c r="VKV2" s="343"/>
      <c r="VKW2" s="343"/>
      <c r="VKX2" s="343"/>
      <c r="VKY2" s="343"/>
      <c r="VKZ2" s="343"/>
      <c r="VLA2" s="342"/>
      <c r="VLB2" s="343"/>
      <c r="VLC2" s="343"/>
      <c r="VLD2" s="343"/>
      <c r="VLE2" s="343"/>
      <c r="VLF2" s="343"/>
      <c r="VLG2" s="343"/>
      <c r="VLH2" s="343"/>
      <c r="VLI2" s="343"/>
      <c r="VLJ2" s="343"/>
      <c r="VLK2" s="343"/>
      <c r="VLL2" s="343"/>
      <c r="VLM2" s="343"/>
      <c r="VLN2" s="343"/>
      <c r="VLO2" s="343"/>
      <c r="VLP2" s="343"/>
      <c r="VLQ2" s="342"/>
      <c r="VLR2" s="343"/>
      <c r="VLS2" s="343"/>
      <c r="VLT2" s="343"/>
      <c r="VLU2" s="343"/>
      <c r="VLV2" s="343"/>
      <c r="VLW2" s="343"/>
      <c r="VLX2" s="343"/>
      <c r="VLY2" s="343"/>
      <c r="VLZ2" s="343"/>
      <c r="VMA2" s="343"/>
      <c r="VMB2" s="343"/>
      <c r="VMC2" s="343"/>
      <c r="VMD2" s="343"/>
      <c r="VME2" s="343"/>
      <c r="VMF2" s="343"/>
      <c r="VMG2" s="342"/>
      <c r="VMH2" s="343"/>
      <c r="VMI2" s="343"/>
      <c r="VMJ2" s="343"/>
      <c r="VMK2" s="343"/>
      <c r="VML2" s="343"/>
      <c r="VMM2" s="343"/>
      <c r="VMN2" s="343"/>
      <c r="VMO2" s="343"/>
      <c r="VMP2" s="343"/>
      <c r="VMQ2" s="343"/>
      <c r="VMR2" s="343"/>
      <c r="VMS2" s="343"/>
      <c r="VMT2" s="343"/>
      <c r="VMU2" s="343"/>
      <c r="VMV2" s="343"/>
      <c r="VMW2" s="342"/>
      <c r="VMX2" s="343"/>
      <c r="VMY2" s="343"/>
      <c r="VMZ2" s="343"/>
      <c r="VNA2" s="343"/>
      <c r="VNB2" s="343"/>
      <c r="VNC2" s="343"/>
      <c r="VND2" s="343"/>
      <c r="VNE2" s="343"/>
      <c r="VNF2" s="343"/>
      <c r="VNG2" s="343"/>
      <c r="VNH2" s="343"/>
      <c r="VNI2" s="343"/>
      <c r="VNJ2" s="343"/>
      <c r="VNK2" s="343"/>
      <c r="VNL2" s="343"/>
      <c r="VNM2" s="342"/>
      <c r="VNN2" s="343"/>
      <c r="VNO2" s="343"/>
      <c r="VNP2" s="343"/>
      <c r="VNQ2" s="343"/>
      <c r="VNR2" s="343"/>
      <c r="VNS2" s="343"/>
      <c r="VNT2" s="343"/>
      <c r="VNU2" s="343"/>
      <c r="VNV2" s="343"/>
      <c r="VNW2" s="343"/>
      <c r="VNX2" s="343"/>
      <c r="VNY2" s="343"/>
      <c r="VNZ2" s="343"/>
      <c r="VOA2" s="343"/>
      <c r="VOB2" s="343"/>
      <c r="VOC2" s="342"/>
      <c r="VOD2" s="343"/>
      <c r="VOE2" s="343"/>
      <c r="VOF2" s="343"/>
      <c r="VOG2" s="343"/>
      <c r="VOH2" s="343"/>
      <c r="VOI2" s="343"/>
      <c r="VOJ2" s="343"/>
      <c r="VOK2" s="343"/>
      <c r="VOL2" s="343"/>
      <c r="VOM2" s="343"/>
      <c r="VON2" s="343"/>
      <c r="VOO2" s="343"/>
      <c r="VOP2" s="343"/>
      <c r="VOQ2" s="343"/>
      <c r="VOR2" s="343"/>
      <c r="VOS2" s="342"/>
      <c r="VOT2" s="343"/>
      <c r="VOU2" s="343"/>
      <c r="VOV2" s="343"/>
      <c r="VOW2" s="343"/>
      <c r="VOX2" s="343"/>
      <c r="VOY2" s="343"/>
      <c r="VOZ2" s="343"/>
      <c r="VPA2" s="343"/>
      <c r="VPB2" s="343"/>
      <c r="VPC2" s="343"/>
      <c r="VPD2" s="343"/>
      <c r="VPE2" s="343"/>
      <c r="VPF2" s="343"/>
      <c r="VPG2" s="343"/>
      <c r="VPH2" s="343"/>
      <c r="VPI2" s="342"/>
      <c r="VPJ2" s="343"/>
      <c r="VPK2" s="343"/>
      <c r="VPL2" s="343"/>
      <c r="VPM2" s="343"/>
      <c r="VPN2" s="343"/>
      <c r="VPO2" s="343"/>
      <c r="VPP2" s="343"/>
      <c r="VPQ2" s="343"/>
      <c r="VPR2" s="343"/>
      <c r="VPS2" s="343"/>
      <c r="VPT2" s="343"/>
      <c r="VPU2" s="343"/>
      <c r="VPV2" s="343"/>
      <c r="VPW2" s="343"/>
      <c r="VPX2" s="343"/>
      <c r="VPY2" s="342"/>
      <c r="VPZ2" s="343"/>
      <c r="VQA2" s="343"/>
      <c r="VQB2" s="343"/>
      <c r="VQC2" s="343"/>
      <c r="VQD2" s="343"/>
      <c r="VQE2" s="343"/>
      <c r="VQF2" s="343"/>
      <c r="VQG2" s="343"/>
      <c r="VQH2" s="343"/>
      <c r="VQI2" s="343"/>
      <c r="VQJ2" s="343"/>
      <c r="VQK2" s="343"/>
      <c r="VQL2" s="343"/>
      <c r="VQM2" s="343"/>
      <c r="VQN2" s="343"/>
      <c r="VQO2" s="342"/>
      <c r="VQP2" s="343"/>
      <c r="VQQ2" s="343"/>
      <c r="VQR2" s="343"/>
      <c r="VQS2" s="343"/>
      <c r="VQT2" s="343"/>
      <c r="VQU2" s="343"/>
      <c r="VQV2" s="343"/>
      <c r="VQW2" s="343"/>
      <c r="VQX2" s="343"/>
      <c r="VQY2" s="343"/>
      <c r="VQZ2" s="343"/>
      <c r="VRA2" s="343"/>
      <c r="VRB2" s="343"/>
      <c r="VRC2" s="343"/>
      <c r="VRD2" s="343"/>
      <c r="VRE2" s="342"/>
      <c r="VRF2" s="343"/>
      <c r="VRG2" s="343"/>
      <c r="VRH2" s="343"/>
      <c r="VRI2" s="343"/>
      <c r="VRJ2" s="343"/>
      <c r="VRK2" s="343"/>
      <c r="VRL2" s="343"/>
      <c r="VRM2" s="343"/>
      <c r="VRN2" s="343"/>
      <c r="VRO2" s="343"/>
      <c r="VRP2" s="343"/>
      <c r="VRQ2" s="343"/>
      <c r="VRR2" s="343"/>
      <c r="VRS2" s="343"/>
      <c r="VRT2" s="343"/>
      <c r="VRU2" s="342"/>
      <c r="VRV2" s="343"/>
      <c r="VRW2" s="343"/>
      <c r="VRX2" s="343"/>
      <c r="VRY2" s="343"/>
      <c r="VRZ2" s="343"/>
      <c r="VSA2" s="343"/>
      <c r="VSB2" s="343"/>
      <c r="VSC2" s="343"/>
      <c r="VSD2" s="343"/>
      <c r="VSE2" s="343"/>
      <c r="VSF2" s="343"/>
      <c r="VSG2" s="343"/>
      <c r="VSH2" s="343"/>
      <c r="VSI2" s="343"/>
      <c r="VSJ2" s="343"/>
      <c r="VSK2" s="342"/>
      <c r="VSL2" s="343"/>
      <c r="VSM2" s="343"/>
      <c r="VSN2" s="343"/>
      <c r="VSO2" s="343"/>
      <c r="VSP2" s="343"/>
      <c r="VSQ2" s="343"/>
      <c r="VSR2" s="343"/>
      <c r="VSS2" s="343"/>
      <c r="VST2" s="343"/>
      <c r="VSU2" s="343"/>
      <c r="VSV2" s="343"/>
      <c r="VSW2" s="343"/>
      <c r="VSX2" s="343"/>
      <c r="VSY2" s="343"/>
      <c r="VSZ2" s="343"/>
      <c r="VTA2" s="342"/>
      <c r="VTB2" s="343"/>
      <c r="VTC2" s="343"/>
      <c r="VTD2" s="343"/>
      <c r="VTE2" s="343"/>
      <c r="VTF2" s="343"/>
      <c r="VTG2" s="343"/>
      <c r="VTH2" s="343"/>
      <c r="VTI2" s="343"/>
      <c r="VTJ2" s="343"/>
      <c r="VTK2" s="343"/>
      <c r="VTL2" s="343"/>
      <c r="VTM2" s="343"/>
      <c r="VTN2" s="343"/>
      <c r="VTO2" s="343"/>
      <c r="VTP2" s="343"/>
      <c r="VTQ2" s="342"/>
      <c r="VTR2" s="343"/>
      <c r="VTS2" s="343"/>
      <c r="VTT2" s="343"/>
      <c r="VTU2" s="343"/>
      <c r="VTV2" s="343"/>
      <c r="VTW2" s="343"/>
      <c r="VTX2" s="343"/>
      <c r="VTY2" s="343"/>
      <c r="VTZ2" s="343"/>
      <c r="VUA2" s="343"/>
      <c r="VUB2" s="343"/>
      <c r="VUC2" s="343"/>
      <c r="VUD2" s="343"/>
      <c r="VUE2" s="343"/>
      <c r="VUF2" s="343"/>
      <c r="VUG2" s="342"/>
      <c r="VUH2" s="343"/>
      <c r="VUI2" s="343"/>
      <c r="VUJ2" s="343"/>
      <c r="VUK2" s="343"/>
      <c r="VUL2" s="343"/>
      <c r="VUM2" s="343"/>
      <c r="VUN2" s="343"/>
      <c r="VUO2" s="343"/>
      <c r="VUP2" s="343"/>
      <c r="VUQ2" s="343"/>
      <c r="VUR2" s="343"/>
      <c r="VUS2" s="343"/>
      <c r="VUT2" s="343"/>
      <c r="VUU2" s="343"/>
      <c r="VUV2" s="343"/>
      <c r="VUW2" s="342"/>
      <c r="VUX2" s="343"/>
      <c r="VUY2" s="343"/>
      <c r="VUZ2" s="343"/>
      <c r="VVA2" s="343"/>
      <c r="VVB2" s="343"/>
      <c r="VVC2" s="343"/>
      <c r="VVD2" s="343"/>
      <c r="VVE2" s="343"/>
      <c r="VVF2" s="343"/>
      <c r="VVG2" s="343"/>
      <c r="VVH2" s="343"/>
      <c r="VVI2" s="343"/>
      <c r="VVJ2" s="343"/>
      <c r="VVK2" s="343"/>
      <c r="VVL2" s="343"/>
      <c r="VVM2" s="342"/>
      <c r="VVN2" s="343"/>
      <c r="VVO2" s="343"/>
      <c r="VVP2" s="343"/>
      <c r="VVQ2" s="343"/>
      <c r="VVR2" s="343"/>
      <c r="VVS2" s="343"/>
      <c r="VVT2" s="343"/>
      <c r="VVU2" s="343"/>
      <c r="VVV2" s="343"/>
      <c r="VVW2" s="343"/>
      <c r="VVX2" s="343"/>
      <c r="VVY2" s="343"/>
      <c r="VVZ2" s="343"/>
      <c r="VWA2" s="343"/>
      <c r="VWB2" s="343"/>
      <c r="VWC2" s="342"/>
      <c r="VWD2" s="343"/>
      <c r="VWE2" s="343"/>
      <c r="VWF2" s="343"/>
      <c r="VWG2" s="343"/>
      <c r="VWH2" s="343"/>
      <c r="VWI2" s="343"/>
      <c r="VWJ2" s="343"/>
      <c r="VWK2" s="343"/>
      <c r="VWL2" s="343"/>
      <c r="VWM2" s="343"/>
      <c r="VWN2" s="343"/>
      <c r="VWO2" s="343"/>
      <c r="VWP2" s="343"/>
      <c r="VWQ2" s="343"/>
      <c r="VWR2" s="343"/>
      <c r="VWS2" s="342"/>
      <c r="VWT2" s="343"/>
      <c r="VWU2" s="343"/>
      <c r="VWV2" s="343"/>
      <c r="VWW2" s="343"/>
      <c r="VWX2" s="343"/>
      <c r="VWY2" s="343"/>
      <c r="VWZ2" s="343"/>
      <c r="VXA2" s="343"/>
      <c r="VXB2" s="343"/>
      <c r="VXC2" s="343"/>
      <c r="VXD2" s="343"/>
      <c r="VXE2" s="343"/>
      <c r="VXF2" s="343"/>
      <c r="VXG2" s="343"/>
      <c r="VXH2" s="343"/>
      <c r="VXI2" s="342"/>
      <c r="VXJ2" s="343"/>
      <c r="VXK2" s="343"/>
      <c r="VXL2" s="343"/>
      <c r="VXM2" s="343"/>
      <c r="VXN2" s="343"/>
      <c r="VXO2" s="343"/>
      <c r="VXP2" s="343"/>
      <c r="VXQ2" s="343"/>
      <c r="VXR2" s="343"/>
      <c r="VXS2" s="343"/>
      <c r="VXT2" s="343"/>
      <c r="VXU2" s="343"/>
      <c r="VXV2" s="343"/>
      <c r="VXW2" s="343"/>
      <c r="VXX2" s="343"/>
      <c r="VXY2" s="342"/>
      <c r="VXZ2" s="343"/>
      <c r="VYA2" s="343"/>
      <c r="VYB2" s="343"/>
      <c r="VYC2" s="343"/>
      <c r="VYD2" s="343"/>
      <c r="VYE2" s="343"/>
      <c r="VYF2" s="343"/>
      <c r="VYG2" s="343"/>
      <c r="VYH2" s="343"/>
      <c r="VYI2" s="343"/>
      <c r="VYJ2" s="343"/>
      <c r="VYK2" s="343"/>
      <c r="VYL2" s="343"/>
      <c r="VYM2" s="343"/>
      <c r="VYN2" s="343"/>
      <c r="VYO2" s="342"/>
      <c r="VYP2" s="343"/>
      <c r="VYQ2" s="343"/>
      <c r="VYR2" s="343"/>
      <c r="VYS2" s="343"/>
      <c r="VYT2" s="343"/>
      <c r="VYU2" s="343"/>
      <c r="VYV2" s="343"/>
      <c r="VYW2" s="343"/>
      <c r="VYX2" s="343"/>
      <c r="VYY2" s="343"/>
      <c r="VYZ2" s="343"/>
      <c r="VZA2" s="343"/>
      <c r="VZB2" s="343"/>
      <c r="VZC2" s="343"/>
      <c r="VZD2" s="343"/>
      <c r="VZE2" s="342"/>
      <c r="VZF2" s="343"/>
      <c r="VZG2" s="343"/>
      <c r="VZH2" s="343"/>
      <c r="VZI2" s="343"/>
      <c r="VZJ2" s="343"/>
      <c r="VZK2" s="343"/>
      <c r="VZL2" s="343"/>
      <c r="VZM2" s="343"/>
      <c r="VZN2" s="343"/>
      <c r="VZO2" s="343"/>
      <c r="VZP2" s="343"/>
      <c r="VZQ2" s="343"/>
      <c r="VZR2" s="343"/>
      <c r="VZS2" s="343"/>
      <c r="VZT2" s="343"/>
      <c r="VZU2" s="342"/>
      <c r="VZV2" s="343"/>
      <c r="VZW2" s="343"/>
      <c r="VZX2" s="343"/>
      <c r="VZY2" s="343"/>
      <c r="VZZ2" s="343"/>
      <c r="WAA2" s="343"/>
      <c r="WAB2" s="343"/>
      <c r="WAC2" s="343"/>
      <c r="WAD2" s="343"/>
      <c r="WAE2" s="343"/>
      <c r="WAF2" s="343"/>
      <c r="WAG2" s="343"/>
      <c r="WAH2" s="343"/>
      <c r="WAI2" s="343"/>
      <c r="WAJ2" s="343"/>
      <c r="WAK2" s="342"/>
      <c r="WAL2" s="343"/>
      <c r="WAM2" s="343"/>
      <c r="WAN2" s="343"/>
      <c r="WAO2" s="343"/>
      <c r="WAP2" s="343"/>
      <c r="WAQ2" s="343"/>
      <c r="WAR2" s="343"/>
      <c r="WAS2" s="343"/>
      <c r="WAT2" s="343"/>
      <c r="WAU2" s="343"/>
      <c r="WAV2" s="343"/>
      <c r="WAW2" s="343"/>
      <c r="WAX2" s="343"/>
      <c r="WAY2" s="343"/>
      <c r="WAZ2" s="343"/>
      <c r="WBA2" s="342"/>
      <c r="WBB2" s="343"/>
      <c r="WBC2" s="343"/>
      <c r="WBD2" s="343"/>
      <c r="WBE2" s="343"/>
      <c r="WBF2" s="343"/>
      <c r="WBG2" s="343"/>
      <c r="WBH2" s="343"/>
      <c r="WBI2" s="343"/>
      <c r="WBJ2" s="343"/>
      <c r="WBK2" s="343"/>
      <c r="WBL2" s="343"/>
      <c r="WBM2" s="343"/>
      <c r="WBN2" s="343"/>
      <c r="WBO2" s="343"/>
      <c r="WBP2" s="343"/>
      <c r="WBQ2" s="342"/>
      <c r="WBR2" s="343"/>
      <c r="WBS2" s="343"/>
      <c r="WBT2" s="343"/>
      <c r="WBU2" s="343"/>
      <c r="WBV2" s="343"/>
      <c r="WBW2" s="343"/>
      <c r="WBX2" s="343"/>
      <c r="WBY2" s="343"/>
      <c r="WBZ2" s="343"/>
      <c r="WCA2" s="343"/>
      <c r="WCB2" s="343"/>
      <c r="WCC2" s="343"/>
      <c r="WCD2" s="343"/>
      <c r="WCE2" s="343"/>
      <c r="WCF2" s="343"/>
      <c r="WCG2" s="342"/>
      <c r="WCH2" s="343"/>
      <c r="WCI2" s="343"/>
      <c r="WCJ2" s="343"/>
      <c r="WCK2" s="343"/>
      <c r="WCL2" s="343"/>
      <c r="WCM2" s="343"/>
      <c r="WCN2" s="343"/>
      <c r="WCO2" s="343"/>
      <c r="WCP2" s="343"/>
      <c r="WCQ2" s="343"/>
      <c r="WCR2" s="343"/>
      <c r="WCS2" s="343"/>
      <c r="WCT2" s="343"/>
      <c r="WCU2" s="343"/>
      <c r="WCV2" s="343"/>
      <c r="WCW2" s="342"/>
      <c r="WCX2" s="343"/>
      <c r="WCY2" s="343"/>
      <c r="WCZ2" s="343"/>
      <c r="WDA2" s="343"/>
      <c r="WDB2" s="343"/>
      <c r="WDC2" s="343"/>
      <c r="WDD2" s="343"/>
      <c r="WDE2" s="343"/>
      <c r="WDF2" s="343"/>
      <c r="WDG2" s="343"/>
      <c r="WDH2" s="343"/>
      <c r="WDI2" s="343"/>
      <c r="WDJ2" s="343"/>
      <c r="WDK2" s="343"/>
      <c r="WDL2" s="343"/>
      <c r="WDM2" s="342"/>
      <c r="WDN2" s="343"/>
      <c r="WDO2" s="343"/>
      <c r="WDP2" s="343"/>
      <c r="WDQ2" s="343"/>
      <c r="WDR2" s="343"/>
      <c r="WDS2" s="343"/>
      <c r="WDT2" s="343"/>
      <c r="WDU2" s="343"/>
      <c r="WDV2" s="343"/>
      <c r="WDW2" s="343"/>
      <c r="WDX2" s="343"/>
      <c r="WDY2" s="343"/>
      <c r="WDZ2" s="343"/>
      <c r="WEA2" s="343"/>
      <c r="WEB2" s="343"/>
      <c r="WEC2" s="342"/>
      <c r="WED2" s="343"/>
      <c r="WEE2" s="343"/>
      <c r="WEF2" s="343"/>
      <c r="WEG2" s="343"/>
      <c r="WEH2" s="343"/>
      <c r="WEI2" s="343"/>
      <c r="WEJ2" s="343"/>
      <c r="WEK2" s="343"/>
      <c r="WEL2" s="343"/>
      <c r="WEM2" s="343"/>
      <c r="WEN2" s="343"/>
      <c r="WEO2" s="343"/>
      <c r="WEP2" s="343"/>
      <c r="WEQ2" s="343"/>
      <c r="WER2" s="343"/>
      <c r="WES2" s="342"/>
      <c r="WET2" s="343"/>
      <c r="WEU2" s="343"/>
      <c r="WEV2" s="343"/>
      <c r="WEW2" s="343"/>
      <c r="WEX2" s="343"/>
      <c r="WEY2" s="343"/>
      <c r="WEZ2" s="343"/>
      <c r="WFA2" s="343"/>
      <c r="WFB2" s="343"/>
      <c r="WFC2" s="343"/>
      <c r="WFD2" s="343"/>
      <c r="WFE2" s="343"/>
      <c r="WFF2" s="343"/>
      <c r="WFG2" s="343"/>
      <c r="WFH2" s="343"/>
      <c r="WFI2" s="342"/>
      <c r="WFJ2" s="343"/>
      <c r="WFK2" s="343"/>
      <c r="WFL2" s="343"/>
      <c r="WFM2" s="343"/>
      <c r="WFN2" s="343"/>
      <c r="WFO2" s="343"/>
      <c r="WFP2" s="343"/>
      <c r="WFQ2" s="343"/>
      <c r="WFR2" s="343"/>
      <c r="WFS2" s="343"/>
      <c r="WFT2" s="343"/>
      <c r="WFU2" s="343"/>
      <c r="WFV2" s="343"/>
      <c r="WFW2" s="343"/>
      <c r="WFX2" s="343"/>
      <c r="WFY2" s="342"/>
      <c r="WFZ2" s="343"/>
      <c r="WGA2" s="343"/>
      <c r="WGB2" s="343"/>
      <c r="WGC2" s="343"/>
      <c r="WGD2" s="343"/>
      <c r="WGE2" s="343"/>
      <c r="WGF2" s="343"/>
      <c r="WGG2" s="343"/>
      <c r="WGH2" s="343"/>
      <c r="WGI2" s="343"/>
      <c r="WGJ2" s="343"/>
      <c r="WGK2" s="343"/>
      <c r="WGL2" s="343"/>
      <c r="WGM2" s="343"/>
      <c r="WGN2" s="343"/>
      <c r="WGO2" s="342"/>
      <c r="WGP2" s="343"/>
      <c r="WGQ2" s="343"/>
      <c r="WGR2" s="343"/>
      <c r="WGS2" s="343"/>
      <c r="WGT2" s="343"/>
      <c r="WGU2" s="343"/>
      <c r="WGV2" s="343"/>
      <c r="WGW2" s="343"/>
      <c r="WGX2" s="343"/>
      <c r="WGY2" s="343"/>
      <c r="WGZ2" s="343"/>
      <c r="WHA2" s="343"/>
      <c r="WHB2" s="343"/>
      <c r="WHC2" s="343"/>
      <c r="WHD2" s="343"/>
      <c r="WHE2" s="342"/>
      <c r="WHF2" s="343"/>
      <c r="WHG2" s="343"/>
      <c r="WHH2" s="343"/>
      <c r="WHI2" s="343"/>
      <c r="WHJ2" s="343"/>
      <c r="WHK2" s="343"/>
      <c r="WHL2" s="343"/>
      <c r="WHM2" s="343"/>
      <c r="WHN2" s="343"/>
      <c r="WHO2" s="343"/>
      <c r="WHP2" s="343"/>
      <c r="WHQ2" s="343"/>
      <c r="WHR2" s="343"/>
      <c r="WHS2" s="343"/>
      <c r="WHT2" s="343"/>
      <c r="WHU2" s="342"/>
      <c r="WHV2" s="343"/>
      <c r="WHW2" s="343"/>
      <c r="WHX2" s="343"/>
      <c r="WHY2" s="343"/>
      <c r="WHZ2" s="343"/>
      <c r="WIA2" s="343"/>
      <c r="WIB2" s="343"/>
      <c r="WIC2" s="343"/>
      <c r="WID2" s="343"/>
      <c r="WIE2" s="343"/>
      <c r="WIF2" s="343"/>
      <c r="WIG2" s="343"/>
      <c r="WIH2" s="343"/>
      <c r="WII2" s="343"/>
      <c r="WIJ2" s="343"/>
      <c r="WIK2" s="342"/>
      <c r="WIL2" s="343"/>
      <c r="WIM2" s="343"/>
      <c r="WIN2" s="343"/>
      <c r="WIO2" s="343"/>
      <c r="WIP2" s="343"/>
      <c r="WIQ2" s="343"/>
      <c r="WIR2" s="343"/>
      <c r="WIS2" s="343"/>
      <c r="WIT2" s="343"/>
      <c r="WIU2" s="343"/>
      <c r="WIV2" s="343"/>
      <c r="WIW2" s="343"/>
      <c r="WIX2" s="343"/>
      <c r="WIY2" s="343"/>
      <c r="WIZ2" s="343"/>
      <c r="WJA2" s="342"/>
      <c r="WJB2" s="343"/>
      <c r="WJC2" s="343"/>
      <c r="WJD2" s="343"/>
      <c r="WJE2" s="343"/>
      <c r="WJF2" s="343"/>
      <c r="WJG2" s="343"/>
      <c r="WJH2" s="343"/>
      <c r="WJI2" s="343"/>
      <c r="WJJ2" s="343"/>
      <c r="WJK2" s="343"/>
      <c r="WJL2" s="343"/>
      <c r="WJM2" s="343"/>
      <c r="WJN2" s="343"/>
      <c r="WJO2" s="343"/>
      <c r="WJP2" s="343"/>
      <c r="WJQ2" s="342"/>
      <c r="WJR2" s="343"/>
      <c r="WJS2" s="343"/>
      <c r="WJT2" s="343"/>
      <c r="WJU2" s="343"/>
      <c r="WJV2" s="343"/>
      <c r="WJW2" s="343"/>
      <c r="WJX2" s="343"/>
      <c r="WJY2" s="343"/>
      <c r="WJZ2" s="343"/>
      <c r="WKA2" s="343"/>
      <c r="WKB2" s="343"/>
      <c r="WKC2" s="343"/>
      <c r="WKD2" s="343"/>
      <c r="WKE2" s="343"/>
      <c r="WKF2" s="343"/>
      <c r="WKG2" s="342"/>
      <c r="WKH2" s="343"/>
      <c r="WKI2" s="343"/>
      <c r="WKJ2" s="343"/>
      <c r="WKK2" s="343"/>
      <c r="WKL2" s="343"/>
      <c r="WKM2" s="343"/>
      <c r="WKN2" s="343"/>
      <c r="WKO2" s="343"/>
      <c r="WKP2" s="343"/>
      <c r="WKQ2" s="343"/>
      <c r="WKR2" s="343"/>
      <c r="WKS2" s="343"/>
      <c r="WKT2" s="343"/>
      <c r="WKU2" s="343"/>
      <c r="WKV2" s="343"/>
      <c r="WKW2" s="342"/>
      <c r="WKX2" s="343"/>
      <c r="WKY2" s="343"/>
      <c r="WKZ2" s="343"/>
      <c r="WLA2" s="343"/>
      <c r="WLB2" s="343"/>
      <c r="WLC2" s="343"/>
      <c r="WLD2" s="343"/>
      <c r="WLE2" s="343"/>
      <c r="WLF2" s="343"/>
      <c r="WLG2" s="343"/>
      <c r="WLH2" s="343"/>
      <c r="WLI2" s="343"/>
      <c r="WLJ2" s="343"/>
      <c r="WLK2" s="343"/>
      <c r="WLL2" s="343"/>
      <c r="WLM2" s="342"/>
      <c r="WLN2" s="343"/>
      <c r="WLO2" s="343"/>
      <c r="WLP2" s="343"/>
      <c r="WLQ2" s="343"/>
      <c r="WLR2" s="343"/>
      <c r="WLS2" s="343"/>
      <c r="WLT2" s="343"/>
      <c r="WLU2" s="343"/>
      <c r="WLV2" s="343"/>
      <c r="WLW2" s="343"/>
      <c r="WLX2" s="343"/>
      <c r="WLY2" s="343"/>
      <c r="WLZ2" s="343"/>
      <c r="WMA2" s="343"/>
      <c r="WMB2" s="343"/>
      <c r="WMC2" s="342"/>
      <c r="WMD2" s="343"/>
      <c r="WME2" s="343"/>
      <c r="WMF2" s="343"/>
      <c r="WMG2" s="343"/>
      <c r="WMH2" s="343"/>
      <c r="WMI2" s="343"/>
      <c r="WMJ2" s="343"/>
      <c r="WMK2" s="343"/>
      <c r="WML2" s="343"/>
      <c r="WMM2" s="343"/>
      <c r="WMN2" s="343"/>
      <c r="WMO2" s="343"/>
      <c r="WMP2" s="343"/>
      <c r="WMQ2" s="343"/>
      <c r="WMR2" s="343"/>
      <c r="WMS2" s="342"/>
      <c r="WMT2" s="343"/>
      <c r="WMU2" s="343"/>
      <c r="WMV2" s="343"/>
      <c r="WMW2" s="343"/>
      <c r="WMX2" s="343"/>
      <c r="WMY2" s="343"/>
      <c r="WMZ2" s="343"/>
      <c r="WNA2" s="343"/>
      <c r="WNB2" s="343"/>
      <c r="WNC2" s="343"/>
      <c r="WND2" s="343"/>
      <c r="WNE2" s="343"/>
      <c r="WNF2" s="343"/>
      <c r="WNG2" s="343"/>
      <c r="WNH2" s="343"/>
      <c r="WNI2" s="342"/>
      <c r="WNJ2" s="343"/>
      <c r="WNK2" s="343"/>
      <c r="WNL2" s="343"/>
      <c r="WNM2" s="343"/>
      <c r="WNN2" s="343"/>
      <c r="WNO2" s="343"/>
      <c r="WNP2" s="343"/>
      <c r="WNQ2" s="343"/>
      <c r="WNR2" s="343"/>
      <c r="WNS2" s="343"/>
      <c r="WNT2" s="343"/>
      <c r="WNU2" s="343"/>
      <c r="WNV2" s="343"/>
      <c r="WNW2" s="343"/>
      <c r="WNX2" s="343"/>
      <c r="WNY2" s="342"/>
      <c r="WNZ2" s="343"/>
      <c r="WOA2" s="343"/>
      <c r="WOB2" s="343"/>
      <c r="WOC2" s="343"/>
      <c r="WOD2" s="343"/>
      <c r="WOE2" s="343"/>
      <c r="WOF2" s="343"/>
      <c r="WOG2" s="343"/>
      <c r="WOH2" s="343"/>
      <c r="WOI2" s="343"/>
      <c r="WOJ2" s="343"/>
      <c r="WOK2" s="343"/>
      <c r="WOL2" s="343"/>
      <c r="WOM2" s="343"/>
      <c r="WON2" s="343"/>
      <c r="WOO2" s="342"/>
      <c r="WOP2" s="343"/>
      <c r="WOQ2" s="343"/>
      <c r="WOR2" s="343"/>
      <c r="WOS2" s="343"/>
      <c r="WOT2" s="343"/>
      <c r="WOU2" s="343"/>
      <c r="WOV2" s="343"/>
      <c r="WOW2" s="343"/>
      <c r="WOX2" s="343"/>
      <c r="WOY2" s="343"/>
      <c r="WOZ2" s="343"/>
      <c r="WPA2" s="343"/>
      <c r="WPB2" s="343"/>
      <c r="WPC2" s="343"/>
      <c r="WPD2" s="343"/>
      <c r="WPE2" s="342"/>
      <c r="WPF2" s="343"/>
      <c r="WPG2" s="343"/>
      <c r="WPH2" s="343"/>
      <c r="WPI2" s="343"/>
      <c r="WPJ2" s="343"/>
      <c r="WPK2" s="343"/>
      <c r="WPL2" s="343"/>
      <c r="WPM2" s="343"/>
      <c r="WPN2" s="343"/>
      <c r="WPO2" s="343"/>
      <c r="WPP2" s="343"/>
      <c r="WPQ2" s="343"/>
      <c r="WPR2" s="343"/>
      <c r="WPS2" s="343"/>
      <c r="WPT2" s="343"/>
      <c r="WPU2" s="342"/>
      <c r="WPV2" s="343"/>
      <c r="WPW2" s="343"/>
      <c r="WPX2" s="343"/>
      <c r="WPY2" s="343"/>
      <c r="WPZ2" s="343"/>
      <c r="WQA2" s="343"/>
      <c r="WQB2" s="343"/>
      <c r="WQC2" s="343"/>
      <c r="WQD2" s="343"/>
      <c r="WQE2" s="343"/>
      <c r="WQF2" s="343"/>
      <c r="WQG2" s="343"/>
      <c r="WQH2" s="343"/>
      <c r="WQI2" s="343"/>
      <c r="WQJ2" s="343"/>
      <c r="WQK2" s="342"/>
      <c r="WQL2" s="343"/>
      <c r="WQM2" s="343"/>
      <c r="WQN2" s="343"/>
      <c r="WQO2" s="343"/>
      <c r="WQP2" s="343"/>
      <c r="WQQ2" s="343"/>
      <c r="WQR2" s="343"/>
      <c r="WQS2" s="343"/>
      <c r="WQT2" s="343"/>
      <c r="WQU2" s="343"/>
      <c r="WQV2" s="343"/>
      <c r="WQW2" s="343"/>
      <c r="WQX2" s="343"/>
      <c r="WQY2" s="343"/>
      <c r="WQZ2" s="343"/>
      <c r="WRA2" s="342"/>
      <c r="WRB2" s="343"/>
      <c r="WRC2" s="343"/>
      <c r="WRD2" s="343"/>
      <c r="WRE2" s="343"/>
      <c r="WRF2" s="343"/>
      <c r="WRG2" s="343"/>
      <c r="WRH2" s="343"/>
      <c r="WRI2" s="343"/>
      <c r="WRJ2" s="343"/>
      <c r="WRK2" s="343"/>
      <c r="WRL2" s="343"/>
      <c r="WRM2" s="343"/>
      <c r="WRN2" s="343"/>
      <c r="WRO2" s="343"/>
      <c r="WRP2" s="343"/>
      <c r="WRQ2" s="342"/>
      <c r="WRR2" s="343"/>
      <c r="WRS2" s="343"/>
      <c r="WRT2" s="343"/>
      <c r="WRU2" s="343"/>
      <c r="WRV2" s="343"/>
      <c r="WRW2" s="343"/>
      <c r="WRX2" s="343"/>
      <c r="WRY2" s="343"/>
      <c r="WRZ2" s="343"/>
      <c r="WSA2" s="343"/>
      <c r="WSB2" s="343"/>
      <c r="WSC2" s="343"/>
      <c r="WSD2" s="343"/>
      <c r="WSE2" s="343"/>
      <c r="WSF2" s="343"/>
      <c r="WSG2" s="342"/>
      <c r="WSH2" s="343"/>
      <c r="WSI2" s="343"/>
      <c r="WSJ2" s="343"/>
      <c r="WSK2" s="343"/>
      <c r="WSL2" s="343"/>
      <c r="WSM2" s="343"/>
      <c r="WSN2" s="343"/>
      <c r="WSO2" s="343"/>
      <c r="WSP2" s="343"/>
      <c r="WSQ2" s="343"/>
      <c r="WSR2" s="343"/>
      <c r="WSS2" s="343"/>
      <c r="WST2" s="343"/>
      <c r="WSU2" s="343"/>
      <c r="WSV2" s="343"/>
      <c r="WSW2" s="342"/>
      <c r="WSX2" s="343"/>
      <c r="WSY2" s="343"/>
      <c r="WSZ2" s="343"/>
      <c r="WTA2" s="343"/>
      <c r="WTB2" s="343"/>
      <c r="WTC2" s="343"/>
      <c r="WTD2" s="343"/>
      <c r="WTE2" s="343"/>
      <c r="WTF2" s="343"/>
      <c r="WTG2" s="343"/>
      <c r="WTH2" s="343"/>
      <c r="WTI2" s="343"/>
      <c r="WTJ2" s="343"/>
      <c r="WTK2" s="343"/>
      <c r="WTL2" s="343"/>
      <c r="WTM2" s="342"/>
      <c r="WTN2" s="343"/>
      <c r="WTO2" s="343"/>
      <c r="WTP2" s="343"/>
      <c r="WTQ2" s="343"/>
      <c r="WTR2" s="343"/>
      <c r="WTS2" s="343"/>
      <c r="WTT2" s="343"/>
      <c r="WTU2" s="343"/>
      <c r="WTV2" s="343"/>
      <c r="WTW2" s="343"/>
      <c r="WTX2" s="343"/>
      <c r="WTY2" s="343"/>
      <c r="WTZ2" s="343"/>
      <c r="WUA2" s="343"/>
      <c r="WUB2" s="343"/>
      <c r="WUC2" s="342"/>
      <c r="WUD2" s="343"/>
      <c r="WUE2" s="343"/>
      <c r="WUF2" s="343"/>
      <c r="WUG2" s="343"/>
      <c r="WUH2" s="343"/>
      <c r="WUI2" s="343"/>
      <c r="WUJ2" s="343"/>
      <c r="WUK2" s="343"/>
      <c r="WUL2" s="343"/>
      <c r="WUM2" s="343"/>
      <c r="WUN2" s="343"/>
      <c r="WUO2" s="343"/>
      <c r="WUP2" s="343"/>
      <c r="WUQ2" s="343"/>
      <c r="WUR2" s="343"/>
      <c r="WUS2" s="342"/>
      <c r="WUT2" s="343"/>
      <c r="WUU2" s="343"/>
      <c r="WUV2" s="343"/>
      <c r="WUW2" s="343"/>
      <c r="WUX2" s="343"/>
      <c r="WUY2" s="343"/>
      <c r="WUZ2" s="343"/>
      <c r="WVA2" s="343"/>
      <c r="WVB2" s="343"/>
      <c r="WVC2" s="343"/>
      <c r="WVD2" s="343"/>
      <c r="WVE2" s="343"/>
      <c r="WVF2" s="343"/>
      <c r="WVG2" s="343"/>
      <c r="WVH2" s="343"/>
      <c r="WVI2" s="342"/>
      <c r="WVJ2" s="343"/>
      <c r="WVK2" s="343"/>
      <c r="WVL2" s="343"/>
      <c r="WVM2" s="343"/>
      <c r="WVN2" s="343"/>
      <c r="WVO2" s="343"/>
      <c r="WVP2" s="343"/>
      <c r="WVQ2" s="343"/>
      <c r="WVR2" s="343"/>
      <c r="WVS2" s="343"/>
      <c r="WVT2" s="343"/>
      <c r="WVU2" s="343"/>
      <c r="WVV2" s="343"/>
      <c r="WVW2" s="343"/>
      <c r="WVX2" s="343"/>
      <c r="WVY2" s="342"/>
      <c r="WVZ2" s="343"/>
      <c r="WWA2" s="343"/>
      <c r="WWB2" s="343"/>
      <c r="WWC2" s="343"/>
      <c r="WWD2" s="343"/>
      <c r="WWE2" s="343"/>
      <c r="WWF2" s="343"/>
      <c r="WWG2" s="343"/>
      <c r="WWH2" s="343"/>
      <c r="WWI2" s="343"/>
      <c r="WWJ2" s="343"/>
      <c r="WWK2" s="343"/>
      <c r="WWL2" s="343"/>
      <c r="WWM2" s="343"/>
      <c r="WWN2" s="343"/>
      <c r="WWO2" s="342"/>
      <c r="WWP2" s="343"/>
      <c r="WWQ2" s="343"/>
      <c r="WWR2" s="343"/>
      <c r="WWS2" s="343"/>
      <c r="WWT2" s="343"/>
      <c r="WWU2" s="343"/>
      <c r="WWV2" s="343"/>
      <c r="WWW2" s="343"/>
      <c r="WWX2" s="343"/>
      <c r="WWY2" s="343"/>
      <c r="WWZ2" s="343"/>
      <c r="WXA2" s="343"/>
      <c r="WXB2" s="343"/>
      <c r="WXC2" s="343"/>
      <c r="WXD2" s="343"/>
      <c r="WXE2" s="342"/>
      <c r="WXF2" s="343"/>
      <c r="WXG2" s="343"/>
      <c r="WXH2" s="343"/>
      <c r="WXI2" s="343"/>
      <c r="WXJ2" s="343"/>
      <c r="WXK2" s="343"/>
      <c r="WXL2" s="343"/>
      <c r="WXM2" s="343"/>
      <c r="WXN2" s="343"/>
      <c r="WXO2" s="343"/>
      <c r="WXP2" s="343"/>
      <c r="WXQ2" s="343"/>
      <c r="WXR2" s="343"/>
      <c r="WXS2" s="343"/>
      <c r="WXT2" s="343"/>
      <c r="WXU2" s="342"/>
      <c r="WXV2" s="343"/>
      <c r="WXW2" s="343"/>
      <c r="WXX2" s="343"/>
      <c r="WXY2" s="343"/>
      <c r="WXZ2" s="343"/>
      <c r="WYA2" s="343"/>
      <c r="WYB2" s="343"/>
      <c r="WYC2" s="343"/>
      <c r="WYD2" s="343"/>
      <c r="WYE2" s="343"/>
      <c r="WYF2" s="343"/>
      <c r="WYG2" s="343"/>
      <c r="WYH2" s="343"/>
      <c r="WYI2" s="343"/>
      <c r="WYJ2" s="343"/>
      <c r="WYK2" s="342"/>
      <c r="WYL2" s="343"/>
      <c r="WYM2" s="343"/>
      <c r="WYN2" s="343"/>
      <c r="WYO2" s="343"/>
      <c r="WYP2" s="343"/>
      <c r="WYQ2" s="343"/>
      <c r="WYR2" s="343"/>
      <c r="WYS2" s="343"/>
      <c r="WYT2" s="343"/>
      <c r="WYU2" s="343"/>
      <c r="WYV2" s="343"/>
      <c r="WYW2" s="343"/>
      <c r="WYX2" s="343"/>
      <c r="WYY2" s="343"/>
      <c r="WYZ2" s="343"/>
      <c r="WZA2" s="342"/>
      <c r="WZB2" s="343"/>
      <c r="WZC2" s="343"/>
      <c r="WZD2" s="343"/>
      <c r="WZE2" s="343"/>
      <c r="WZF2" s="343"/>
      <c r="WZG2" s="343"/>
      <c r="WZH2" s="343"/>
      <c r="WZI2" s="343"/>
      <c r="WZJ2" s="343"/>
      <c r="WZK2" s="343"/>
      <c r="WZL2" s="343"/>
      <c r="WZM2" s="343"/>
      <c r="WZN2" s="343"/>
      <c r="WZO2" s="343"/>
      <c r="WZP2" s="343"/>
      <c r="WZQ2" s="342"/>
      <c r="WZR2" s="343"/>
      <c r="WZS2" s="343"/>
      <c r="WZT2" s="343"/>
      <c r="WZU2" s="343"/>
      <c r="WZV2" s="343"/>
      <c r="WZW2" s="343"/>
      <c r="WZX2" s="343"/>
      <c r="WZY2" s="343"/>
      <c r="WZZ2" s="343"/>
      <c r="XAA2" s="343"/>
      <c r="XAB2" s="343"/>
      <c r="XAC2" s="343"/>
      <c r="XAD2" s="343"/>
      <c r="XAE2" s="343"/>
      <c r="XAF2" s="343"/>
      <c r="XAG2" s="342"/>
      <c r="XAH2" s="343"/>
      <c r="XAI2" s="343"/>
      <c r="XAJ2" s="343"/>
      <c r="XAK2" s="343"/>
      <c r="XAL2" s="343"/>
      <c r="XAM2" s="343"/>
      <c r="XAN2" s="343"/>
      <c r="XAO2" s="343"/>
      <c r="XAP2" s="343"/>
      <c r="XAQ2" s="343"/>
      <c r="XAR2" s="343"/>
      <c r="XAS2" s="343"/>
      <c r="XAT2" s="343"/>
      <c r="XAU2" s="343"/>
      <c r="XAV2" s="343"/>
      <c r="XAW2" s="342"/>
      <c r="XAX2" s="343"/>
      <c r="XAY2" s="343"/>
      <c r="XAZ2" s="343"/>
      <c r="XBA2" s="343"/>
      <c r="XBB2" s="343"/>
      <c r="XBC2" s="343"/>
      <c r="XBD2" s="343"/>
      <c r="XBE2" s="343"/>
      <c r="XBF2" s="343"/>
      <c r="XBG2" s="343"/>
      <c r="XBH2" s="343"/>
      <c r="XBI2" s="343"/>
      <c r="XBJ2" s="343"/>
      <c r="XBK2" s="343"/>
      <c r="XBL2" s="343"/>
      <c r="XBM2" s="342"/>
      <c r="XBN2" s="343"/>
      <c r="XBO2" s="343"/>
      <c r="XBP2" s="343"/>
      <c r="XBQ2" s="343"/>
      <c r="XBR2" s="343"/>
      <c r="XBS2" s="343"/>
      <c r="XBT2" s="343"/>
      <c r="XBU2" s="343"/>
      <c r="XBV2" s="343"/>
      <c r="XBW2" s="343"/>
      <c r="XBX2" s="343"/>
      <c r="XBY2" s="343"/>
      <c r="XBZ2" s="343"/>
      <c r="XCA2" s="343"/>
      <c r="XCB2" s="343"/>
      <c r="XCC2" s="342"/>
      <c r="XCD2" s="343"/>
      <c r="XCE2" s="343"/>
      <c r="XCF2" s="343"/>
      <c r="XCG2" s="343"/>
      <c r="XCH2" s="343"/>
      <c r="XCI2" s="343"/>
      <c r="XCJ2" s="343"/>
      <c r="XCK2" s="343"/>
      <c r="XCL2" s="343"/>
      <c r="XCM2" s="343"/>
      <c r="XCN2" s="343"/>
      <c r="XCO2" s="343"/>
      <c r="XCP2" s="343"/>
      <c r="XCQ2" s="343"/>
      <c r="XCR2" s="343"/>
      <c r="XCS2" s="342"/>
      <c r="XCT2" s="343"/>
      <c r="XCU2" s="343"/>
      <c r="XCV2" s="343"/>
      <c r="XCW2" s="343"/>
      <c r="XCX2" s="343"/>
      <c r="XCY2" s="343"/>
      <c r="XCZ2" s="343"/>
      <c r="XDA2" s="343"/>
      <c r="XDB2" s="343"/>
      <c r="XDC2" s="343"/>
      <c r="XDD2" s="343"/>
      <c r="XDE2" s="343"/>
      <c r="XDF2" s="343"/>
      <c r="XDG2" s="343"/>
      <c r="XDH2" s="343"/>
      <c r="XDI2" s="342"/>
      <c r="XDJ2" s="343"/>
      <c r="XDK2" s="343"/>
      <c r="XDL2" s="343"/>
      <c r="XDM2" s="343"/>
      <c r="XDN2" s="343"/>
      <c r="XDO2" s="343"/>
      <c r="XDP2" s="343"/>
      <c r="XDQ2" s="343"/>
      <c r="XDR2" s="343"/>
      <c r="XDS2" s="343"/>
      <c r="XDT2" s="343"/>
      <c r="XDU2" s="343"/>
      <c r="XDV2" s="343"/>
      <c r="XDW2" s="343"/>
      <c r="XDX2" s="343"/>
      <c r="XDY2" s="342"/>
      <c r="XDZ2" s="343"/>
      <c r="XEA2" s="343"/>
      <c r="XEB2" s="343"/>
      <c r="XEC2" s="343"/>
      <c r="XED2" s="343"/>
      <c r="XEE2" s="343"/>
      <c r="XEF2" s="343"/>
      <c r="XEG2" s="343"/>
      <c r="XEH2" s="343"/>
      <c r="XEI2" s="343"/>
      <c r="XEJ2" s="343"/>
      <c r="XEK2" s="343"/>
      <c r="XEL2" s="343"/>
      <c r="XEM2" s="343"/>
      <c r="XEN2" s="343"/>
      <c r="XEO2" s="342"/>
      <c r="XEP2" s="343"/>
      <c r="XEQ2" s="343"/>
      <c r="XER2" s="343"/>
      <c r="XES2" s="343"/>
      <c r="XET2" s="343"/>
      <c r="XEU2" s="343"/>
      <c r="XEV2" s="343"/>
      <c r="XEW2" s="343"/>
      <c r="XEX2" s="343"/>
      <c r="XEY2" s="343"/>
      <c r="XEZ2" s="343"/>
      <c r="XFA2" s="343"/>
      <c r="XFB2" s="343"/>
      <c r="XFC2" s="343"/>
      <c r="XFD2" s="343"/>
    </row>
    <row r="3" spans="1:16384" x14ac:dyDescent="0.2">
      <c r="A3" s="342" t="s">
        <v>915</v>
      </c>
      <c r="B3" s="343"/>
      <c r="C3" s="343"/>
      <c r="D3" s="343"/>
      <c r="E3" s="343"/>
      <c r="F3" s="343"/>
      <c r="G3" s="343"/>
      <c r="H3" s="343"/>
      <c r="I3" s="343"/>
      <c r="J3" s="343"/>
      <c r="K3" s="343"/>
      <c r="L3" s="343"/>
      <c r="M3" s="343"/>
      <c r="N3" s="343"/>
      <c r="O3" s="343"/>
      <c r="P3" s="343"/>
    </row>
    <row r="4" spans="1:16384" x14ac:dyDescent="0.2">
      <c r="A4" s="342" t="str">
        <f>'Rate Case Constants'!C15</f>
        <v>BASE YEAR FOR THE 12 MONTHS ENDED DECEMBER 31, 2018</v>
      </c>
      <c r="B4" s="343"/>
      <c r="C4" s="343"/>
      <c r="D4" s="343"/>
      <c r="E4" s="343"/>
      <c r="F4" s="343"/>
      <c r="G4" s="343"/>
      <c r="H4" s="343"/>
      <c r="I4" s="343"/>
      <c r="J4" s="343"/>
      <c r="K4" s="343"/>
      <c r="L4" s="343"/>
      <c r="M4" s="343"/>
      <c r="N4" s="343"/>
      <c r="O4" s="343"/>
      <c r="P4" s="343"/>
    </row>
    <row r="5" spans="1:16384" x14ac:dyDescent="0.2">
      <c r="A5" s="137" t="s">
        <v>8</v>
      </c>
      <c r="P5" s="138" t="s">
        <v>50</v>
      </c>
    </row>
    <row r="6" spans="1:16384" x14ac:dyDescent="0.2">
      <c r="A6" s="137" t="str">
        <f>'Rate Case Constants'!$C$29</f>
        <v>TYPE OF FILING: _____ ORIGINAL  _____ UPDATED  __X__ REVISED</v>
      </c>
      <c r="P6" s="139" t="s">
        <v>1005</v>
      </c>
    </row>
    <row r="7" spans="1:16384" x14ac:dyDescent="0.2">
      <c r="A7" s="137" t="s">
        <v>9</v>
      </c>
      <c r="P7" s="139" t="str">
        <f>'Rate Case Constants'!$C$36</f>
        <v>WITNESS:   C. M. GARRETT</v>
      </c>
    </row>
    <row r="8" spans="1:16384" x14ac:dyDescent="0.2">
      <c r="A8" s="140" t="s">
        <v>4</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41"/>
    </row>
    <row r="9" spans="1:16384" x14ac:dyDescent="0.2">
      <c r="A9" s="143" t="s">
        <v>5</v>
      </c>
      <c r="B9" s="143" t="s">
        <v>5</v>
      </c>
      <c r="C9" s="144" t="s">
        <v>7</v>
      </c>
      <c r="D9" s="145">
        <v>43101</v>
      </c>
      <c r="E9" s="145">
        <v>43132</v>
      </c>
      <c r="F9" s="145">
        <v>43160</v>
      </c>
      <c r="G9" s="145">
        <v>43191</v>
      </c>
      <c r="H9" s="145">
        <v>43221</v>
      </c>
      <c r="I9" s="145">
        <v>43252</v>
      </c>
      <c r="J9" s="145">
        <v>43282</v>
      </c>
      <c r="K9" s="145">
        <v>43313</v>
      </c>
      <c r="L9" s="145">
        <v>43344</v>
      </c>
      <c r="M9" s="145">
        <v>43374</v>
      </c>
      <c r="N9" s="145">
        <v>43405</v>
      </c>
      <c r="O9" s="145">
        <v>43435</v>
      </c>
      <c r="P9" s="146" t="s">
        <v>3</v>
      </c>
    </row>
    <row r="10" spans="1:16384" x14ac:dyDescent="0.2">
      <c r="A10" s="147"/>
      <c r="B10" s="147"/>
      <c r="D10" s="148"/>
      <c r="E10" s="148"/>
      <c r="F10" s="148"/>
      <c r="G10" s="148"/>
      <c r="H10" s="148"/>
      <c r="I10" s="148"/>
      <c r="J10" s="148"/>
      <c r="K10" s="148"/>
      <c r="L10" s="148"/>
      <c r="M10" s="148"/>
      <c r="N10" s="148"/>
      <c r="O10" s="148"/>
      <c r="P10" s="139"/>
    </row>
    <row r="11" spans="1:16384" x14ac:dyDescent="0.2">
      <c r="A11" s="147">
        <v>1</v>
      </c>
      <c r="B11" s="149" t="s">
        <v>129</v>
      </c>
      <c r="C11" s="150" t="s">
        <v>255</v>
      </c>
      <c r="D11" s="1">
        <f>SUMIFS('IS G'!D$8:D$366,'IS G'!$A$8:$A$366,'SCH C-2.2 B'!$B11)*1000</f>
        <v>3067044.9399999902</v>
      </c>
      <c r="E11" s="1">
        <f>SUMIFS('IS G'!E$8:E$366,'IS G'!$A$8:$A$366,'SCH C-2.2 B'!$B11)*1000</f>
        <v>3097277.1599999899</v>
      </c>
      <c r="F11" s="1">
        <f>SUMIFS('IS G'!F$8:F$366,'IS G'!$A$8:$A$366,'SCH C-2.2 B'!$B11)*1000</f>
        <v>3099278.9899999998</v>
      </c>
      <c r="G11" s="1">
        <f>SUMIFS('IS G'!G$8:G$366,'IS G'!$A$8:$A$366,'SCH C-2.2 B'!$B11)*1000</f>
        <v>3103157.6499999901</v>
      </c>
      <c r="H11" s="1">
        <f>SUMIFS('IS G'!H$8:H$366,'IS G'!$A$8:$A$366,'SCH C-2.2 B'!$B11)*1000</f>
        <v>3108562.4399999902</v>
      </c>
      <c r="I11" s="1">
        <f>SUMIFS('IS G'!I$8:I$366,'IS G'!$A$8:$A$366,'SCH C-2.2 B'!$B11)*1000</f>
        <v>3111909.74</v>
      </c>
      <c r="J11" s="1">
        <f>SUMIFS('IS G'!J$8:J$366,'IS G'!$A$8:$A$366,'SCH C-2.2 B'!$B11)*1000</f>
        <v>3129247.54599078</v>
      </c>
      <c r="K11" s="1">
        <f>SUMIFS('IS G'!K$8:K$366,'IS G'!$A$8:$A$366,'SCH C-2.2 B'!$B11)*1000</f>
        <v>3152837.4631611803</v>
      </c>
      <c r="L11" s="1">
        <f>SUMIFS('IS G'!L$8:L$366,'IS G'!$A$8:$A$366,'SCH C-2.2 B'!$B11)*1000</f>
        <v>3167834.4960237201</v>
      </c>
      <c r="M11" s="1">
        <f>SUMIFS('IS G'!M$8:M$366,'IS G'!$A$8:$A$366,'SCH C-2.2 B'!$B11)*1000</f>
        <v>3200258.9822325599</v>
      </c>
      <c r="N11" s="1">
        <f>SUMIFS('IS G'!N$8:N$366,'IS G'!$A$8:$A$366,'SCH C-2.2 B'!$B11)*1000</f>
        <v>3240344.2693793001</v>
      </c>
      <c r="O11" s="1">
        <f>SUMIFS('IS G'!O$8:O$366,'IS G'!$A$8:$A$366,'SCH C-2.2 B'!$B11)*1000</f>
        <v>3299845.0537739801</v>
      </c>
      <c r="P11" s="151">
        <f>SUM(D11:O11)</f>
        <v>37777598.730561472</v>
      </c>
    </row>
    <row r="12" spans="1:16384" x14ac:dyDescent="0.2">
      <c r="A12" s="147">
        <f>A11+1</f>
        <v>2</v>
      </c>
      <c r="B12" s="147">
        <v>408.1</v>
      </c>
      <c r="C12" s="137" t="s">
        <v>10</v>
      </c>
      <c r="D12" s="1">
        <f>SUMIFS('IS G'!D$8:D$366,'IS G'!$A$8:$A$366,'SCH C-2.2 B'!$B12)*1000</f>
        <v>970814.29999999993</v>
      </c>
      <c r="E12" s="1">
        <f>SUMIFS('IS G'!E$8:E$366,'IS G'!$A$8:$A$366,'SCH C-2.2 B'!$B12)*1000</f>
        <v>923708.61999999895</v>
      </c>
      <c r="F12" s="1">
        <f>SUMIFS('IS G'!F$8:F$366,'IS G'!$A$8:$A$366,'SCH C-2.2 B'!$B12)*1000</f>
        <v>981148.12</v>
      </c>
      <c r="G12" s="1">
        <f>SUMIFS('IS G'!G$8:G$366,'IS G'!$A$8:$A$366,'SCH C-2.2 B'!$B12)*1000</f>
        <v>971410.37</v>
      </c>
      <c r="H12" s="1">
        <f>SUMIFS('IS G'!H$8:H$366,'IS G'!$A$8:$A$366,'SCH C-2.2 B'!$B12)*1000</f>
        <v>916121.30999999982</v>
      </c>
      <c r="I12" s="1">
        <f>SUMIFS('IS G'!I$8:I$366,'IS G'!$A$8:$A$366,'SCH C-2.2 B'!$B12)*1000</f>
        <v>950457.89999999898</v>
      </c>
      <c r="J12" s="1">
        <f>SUMIFS('IS G'!J$8:J$366,'IS G'!$A$8:$A$366,'SCH C-2.2 B'!$B12)*1000</f>
        <v>954375.9851558212</v>
      </c>
      <c r="K12" s="1">
        <f>SUMIFS('IS G'!K$8:K$366,'IS G'!$A$8:$A$366,'SCH C-2.2 B'!$B12)*1000</f>
        <v>953644.70515582117</v>
      </c>
      <c r="L12" s="1">
        <f>SUMIFS('IS G'!L$8:L$366,'IS G'!$A$8:$A$366,'SCH C-2.2 B'!$B12)*1000</f>
        <v>954864.86515582225</v>
      </c>
      <c r="M12" s="1">
        <f>SUMIFS('IS G'!M$8:M$366,'IS G'!$A$8:$A$366,'SCH C-2.2 B'!$B12)*1000</f>
        <v>954231.50515582226</v>
      </c>
      <c r="N12" s="1">
        <f>SUMIFS('IS G'!N$8:N$366,'IS G'!$A$8:$A$366,'SCH C-2.2 B'!$B12)*1000</f>
        <v>954503.42515582126</v>
      </c>
      <c r="O12" s="1">
        <f>SUMIFS('IS G'!O$8:O$366,'IS G'!$A$8:$A$366,'SCH C-2.2 B'!$B12)*1000</f>
        <v>975017.18515582115</v>
      </c>
      <c r="P12" s="151">
        <f t="shared" ref="P12:P75" si="0">SUM(D12:O12)</f>
        <v>11460298.290934926</v>
      </c>
    </row>
    <row r="13" spans="1:16384" s="155" customFormat="1" x14ac:dyDescent="0.2">
      <c r="A13" s="152">
        <f>A12+1</f>
        <v>3</v>
      </c>
      <c r="B13" s="152">
        <v>411.8</v>
      </c>
      <c r="C13" s="153" t="s">
        <v>135</v>
      </c>
      <c r="D13" s="129">
        <f>SUMIFS('IS G'!D$8:D$366,'IS G'!$A$8:$A$366,'SCH C-2.2 B'!$B13)*1000</f>
        <v>0</v>
      </c>
      <c r="E13" s="129">
        <f>SUMIFS('IS G'!E$8:E$366,'IS G'!$A$8:$A$366,'SCH C-2.2 B'!$B13)*1000</f>
        <v>0</v>
      </c>
      <c r="F13" s="129">
        <f>SUMIFS('IS G'!F$8:F$366,'IS G'!$A$8:$A$366,'SCH C-2.2 B'!$B13)*1000</f>
        <v>0</v>
      </c>
      <c r="G13" s="129">
        <f>SUMIFS('IS G'!G$8:G$366,'IS G'!$A$8:$A$366,'SCH C-2.2 B'!$B13)*1000</f>
        <v>0</v>
      </c>
      <c r="H13" s="129">
        <f>SUMIFS('IS G'!H$8:H$366,'IS G'!$A$8:$A$366,'SCH C-2.2 B'!$B13)*1000</f>
        <v>0</v>
      </c>
      <c r="I13" s="129">
        <f>SUMIFS('IS G'!I$8:I$366,'IS G'!$A$8:$A$366,'SCH C-2.2 B'!$B13)*1000</f>
        <v>0</v>
      </c>
      <c r="J13" s="129">
        <f>SUMIFS('IS G'!J$8:J$366,'IS G'!$A$8:$A$366,'SCH C-2.2 B'!$B13)*1000</f>
        <v>0</v>
      </c>
      <c r="K13" s="129">
        <f>SUMIFS('IS G'!K$8:K$366,'IS G'!$A$8:$A$366,'SCH C-2.2 B'!$B13)*1000</f>
        <v>0</v>
      </c>
      <c r="L13" s="129">
        <f>SUMIFS('IS G'!L$8:L$366,'IS G'!$A$8:$A$366,'SCH C-2.2 B'!$B13)*1000</f>
        <v>0</v>
      </c>
      <c r="M13" s="129">
        <f>SUMIFS('IS G'!M$8:M$366,'IS G'!$A$8:$A$366,'SCH C-2.2 B'!$B13)*1000</f>
        <v>0</v>
      </c>
      <c r="N13" s="129">
        <f>SUMIFS('IS G'!N$8:N$366,'IS G'!$A$8:$A$366,'SCH C-2.2 B'!$B13)*1000</f>
        <v>0</v>
      </c>
      <c r="O13" s="129">
        <f>SUMIFS('IS G'!O$8:O$366,'IS G'!$A$8:$A$366,'SCH C-2.2 B'!$B13)*1000</f>
        <v>0</v>
      </c>
      <c r="P13" s="154">
        <f t="shared" si="0"/>
        <v>0</v>
      </c>
    </row>
    <row r="14" spans="1:16384" x14ac:dyDescent="0.2">
      <c r="A14" s="147">
        <f t="shared" ref="A14:A75" si="1">A13+1</f>
        <v>4</v>
      </c>
      <c r="B14" s="147">
        <v>480</v>
      </c>
      <c r="C14" s="137" t="s">
        <v>11</v>
      </c>
      <c r="D14" s="1">
        <f>SUMIFS('Gas Revenue'!C$6:C$138,'Gas Revenue'!$A$6:$A$138,'SCH C-2.2 B'!$B14)*-1000</f>
        <v>-38361763.43</v>
      </c>
      <c r="E14" s="1">
        <f>SUMIFS('Gas Revenue'!D$6:D$138,'Gas Revenue'!$A$6:$A$138,'SCH C-2.2 B'!$B14)*-1000</f>
        <v>-25707508.010000002</v>
      </c>
      <c r="F14" s="1">
        <f>SUMIFS('Gas Revenue'!E$6:E$138,'Gas Revenue'!$A$6:$A$138,'SCH C-2.2 B'!$B14)*-1000</f>
        <v>-23469491.09</v>
      </c>
      <c r="G14" s="1">
        <f>SUMIFS('Gas Revenue'!F$6:F$138,'Gas Revenue'!$A$6:$A$138,'SCH C-2.2 B'!$B14)*-1000</f>
        <v>-15345805.6</v>
      </c>
      <c r="H14" s="1">
        <f>SUMIFS('Gas Revenue'!G$6:G$138,'Gas Revenue'!$A$6:$A$138,'SCH C-2.2 B'!$B14)*-1000</f>
        <v>-8558865.7000000011</v>
      </c>
      <c r="I14" s="1">
        <f>SUMIFS('Gas Revenue'!H$6:H$138,'Gas Revenue'!$A$6:$A$138,'SCH C-2.2 B'!$B14)*-1000</f>
        <v>-7618055.6699999999</v>
      </c>
      <c r="J14" s="1">
        <f>SUMIFS('Gas Revenue'!I$6:I$138,'Gas Revenue'!$A$6:$A$138,'SCH C-2.2 B'!$B14)*-1000</f>
        <v>-7392566.7752960399</v>
      </c>
      <c r="K14" s="1">
        <f>SUMIFS('Gas Revenue'!J$6:J$138,'Gas Revenue'!$A$6:$A$138,'SCH C-2.2 B'!$B14)*-1000</f>
        <v>-7508819.1204792298</v>
      </c>
      <c r="L14" s="1">
        <f>SUMIFS('Gas Revenue'!K$6:K$138,'Gas Revenue'!$A$6:$A$138,'SCH C-2.2 B'!$B14)*-1000</f>
        <v>-7597253.96926584</v>
      </c>
      <c r="M14" s="1">
        <f>SUMIFS('Gas Revenue'!L$6:L$138,'Gas Revenue'!$A$6:$A$138,'SCH C-2.2 B'!$B14)*-1000</f>
        <v>-9315550.6750745494</v>
      </c>
      <c r="N14" s="1">
        <f>SUMIFS('Gas Revenue'!M$6:M$138,'Gas Revenue'!$A$6:$A$138,'SCH C-2.2 B'!$B14)*-1000</f>
        <v>-18103795.6009463</v>
      </c>
      <c r="O14" s="1">
        <f>SUMIFS('Gas Revenue'!N$6:N$138,'Gas Revenue'!$A$6:$A$138,'SCH C-2.2 B'!$B14)*-1000</f>
        <v>-30392941.5985897</v>
      </c>
      <c r="P14" s="151">
        <f t="shared" si="0"/>
        <v>-199372417.23965165</v>
      </c>
    </row>
    <row r="15" spans="1:16384" x14ac:dyDescent="0.2">
      <c r="A15" s="147">
        <f t="shared" si="1"/>
        <v>5</v>
      </c>
      <c r="B15" s="147">
        <v>481.1</v>
      </c>
      <c r="C15" s="150" t="s">
        <v>92</v>
      </c>
      <c r="D15" s="1">
        <f>SUMIFS('Gas Revenue'!C$6:C$138,'Gas Revenue'!$A$6:$A$138,'SCH C-2.2 B'!$B15)*-1000</f>
        <v>-15053818.129999999</v>
      </c>
      <c r="E15" s="1">
        <f>SUMIFS('Gas Revenue'!D$6:D$138,'Gas Revenue'!$A$6:$A$138,'SCH C-2.2 B'!$B15)*-1000</f>
        <v>-9974945.1899999995</v>
      </c>
      <c r="F15" s="1">
        <f>SUMIFS('Gas Revenue'!E$6:E$138,'Gas Revenue'!$A$6:$A$138,'SCH C-2.2 B'!$B15)*-1000</f>
        <v>-9577396.9800000004</v>
      </c>
      <c r="G15" s="1">
        <f>SUMIFS('Gas Revenue'!F$6:F$138,'Gas Revenue'!$A$6:$A$138,'SCH C-2.2 B'!$B15)*-1000</f>
        <v>-6068922.2199999904</v>
      </c>
      <c r="H15" s="1">
        <f>SUMIFS('Gas Revenue'!G$6:G$138,'Gas Revenue'!$A$6:$A$138,'SCH C-2.2 B'!$B15)*-1000</f>
        <v>-3518102.95</v>
      </c>
      <c r="I15" s="1">
        <f>SUMIFS('Gas Revenue'!H$6:H$138,'Gas Revenue'!$A$6:$A$138,'SCH C-2.2 B'!$B15)*-1000</f>
        <v>-3291808.15</v>
      </c>
      <c r="J15" s="1">
        <f>SUMIFS('Gas Revenue'!I$6:I$138,'Gas Revenue'!$A$6:$A$138,'SCH C-2.2 B'!$B15)*-1000</f>
        <v>-2848183.5006003999</v>
      </c>
      <c r="K15" s="1">
        <f>SUMIFS('Gas Revenue'!J$6:J$138,'Gas Revenue'!$A$6:$A$138,'SCH C-2.2 B'!$B15)*-1000</f>
        <v>-2943197.0104705002</v>
      </c>
      <c r="L15" s="1">
        <f>SUMIFS('Gas Revenue'!K$6:K$138,'Gas Revenue'!$A$6:$A$138,'SCH C-2.2 B'!$B15)*-1000</f>
        <v>-2982360.0647562798</v>
      </c>
      <c r="M15" s="1">
        <f>SUMIFS('Gas Revenue'!L$6:L$138,'Gas Revenue'!$A$6:$A$138,'SCH C-2.2 B'!$B15)*-1000</f>
        <v>-4168167.8310305397</v>
      </c>
      <c r="N15" s="1">
        <f>SUMIFS('Gas Revenue'!M$6:M$138,'Gas Revenue'!$A$6:$A$138,'SCH C-2.2 B'!$B15)*-1000</f>
        <v>-7016452.7243294492</v>
      </c>
      <c r="O15" s="1">
        <f>SUMIFS('Gas Revenue'!N$6:N$138,'Gas Revenue'!$A$6:$A$138,'SCH C-2.2 B'!$B15)*-1000</f>
        <v>-11320576.610720901</v>
      </c>
      <c r="P15" s="151">
        <f t="shared" si="0"/>
        <v>-78763931.361908063</v>
      </c>
    </row>
    <row r="16" spans="1:16384" x14ac:dyDescent="0.2">
      <c r="A16" s="147">
        <f t="shared" si="1"/>
        <v>6</v>
      </c>
      <c r="B16" s="147">
        <v>481.2</v>
      </c>
      <c r="C16" s="150" t="s">
        <v>93</v>
      </c>
      <c r="D16" s="1">
        <f>SUMIFS('Gas Revenue'!C$6:C$138,'Gas Revenue'!$A$6:$A$138,'SCH C-2.2 B'!$B16)*-1000</f>
        <v>-1104912.1099999999</v>
      </c>
      <c r="E16" s="1">
        <f>SUMIFS('Gas Revenue'!D$6:D$138,'Gas Revenue'!$A$6:$A$138,'SCH C-2.2 B'!$B16)*-1000</f>
        <v>-974062.45000000007</v>
      </c>
      <c r="F16" s="1">
        <f>SUMIFS('Gas Revenue'!E$6:E$138,'Gas Revenue'!$A$6:$A$138,'SCH C-2.2 B'!$B16)*-1000</f>
        <v>-1101423.8499999999</v>
      </c>
      <c r="G16" s="1">
        <f>SUMIFS('Gas Revenue'!F$6:F$138,'Gas Revenue'!$A$6:$A$138,'SCH C-2.2 B'!$B16)*-1000</f>
        <v>-665573.799999999</v>
      </c>
      <c r="H16" s="1">
        <f>SUMIFS('Gas Revenue'!G$6:G$138,'Gas Revenue'!$A$6:$A$138,'SCH C-2.2 B'!$B16)*-1000</f>
        <v>-655835.29</v>
      </c>
      <c r="I16" s="1">
        <f>SUMIFS('Gas Revenue'!H$6:H$138,'Gas Revenue'!$A$6:$A$138,'SCH C-2.2 B'!$B16)*-1000</f>
        <v>-562394.58000000007</v>
      </c>
      <c r="J16" s="1">
        <f>SUMIFS('Gas Revenue'!I$6:I$138,'Gas Revenue'!$A$6:$A$138,'SCH C-2.2 B'!$B16)*-1000</f>
        <v>-504666.29475319001</v>
      </c>
      <c r="K16" s="1">
        <f>SUMIFS('Gas Revenue'!J$6:J$138,'Gas Revenue'!$A$6:$A$138,'SCH C-2.2 B'!$B16)*-1000</f>
        <v>-526886.25415473501</v>
      </c>
      <c r="L16" s="1">
        <f>SUMIFS('Gas Revenue'!K$6:K$138,'Gas Revenue'!$A$6:$A$138,'SCH C-2.2 B'!$B16)*-1000</f>
        <v>-593689.95687787607</v>
      </c>
      <c r="M16" s="1">
        <f>SUMIFS('Gas Revenue'!L$6:L$138,'Gas Revenue'!$A$6:$A$138,'SCH C-2.2 B'!$B16)*-1000</f>
        <v>-795247.03026142693</v>
      </c>
      <c r="N16" s="1">
        <f>SUMIFS('Gas Revenue'!M$6:M$138,'Gas Revenue'!$A$6:$A$138,'SCH C-2.2 B'!$B16)*-1000</f>
        <v>-1038183.51897005</v>
      </c>
      <c r="O16" s="1">
        <f>SUMIFS('Gas Revenue'!N$6:N$138,'Gas Revenue'!$A$6:$A$138,'SCH C-2.2 B'!$B16)*-1000</f>
        <v>-1277686.1120712298</v>
      </c>
      <c r="P16" s="151">
        <f t="shared" si="0"/>
        <v>-9800561.2470885068</v>
      </c>
    </row>
    <row r="17" spans="1:16" x14ac:dyDescent="0.2">
      <c r="A17" s="147">
        <f>A16+1</f>
        <v>7</v>
      </c>
      <c r="B17" s="147">
        <v>482</v>
      </c>
      <c r="C17" s="137" t="s">
        <v>44</v>
      </c>
      <c r="D17" s="1">
        <f>SUMIFS('Gas Revenue'!C$6:C$138,'Gas Revenue'!$A$6:$A$138,'SCH C-2.2 B'!$B17)*-1000</f>
        <v>-1853105.6900000002</v>
      </c>
      <c r="E17" s="1">
        <f>SUMIFS('Gas Revenue'!D$6:D$138,'Gas Revenue'!$A$6:$A$138,'SCH C-2.2 B'!$B17)*-1000</f>
        <v>-1378050.6</v>
      </c>
      <c r="F17" s="1">
        <f>SUMIFS('Gas Revenue'!E$6:E$138,'Gas Revenue'!$A$6:$A$138,'SCH C-2.2 B'!$B17)*-1000</f>
        <v>-1147194.1300000001</v>
      </c>
      <c r="G17" s="1">
        <f>SUMIFS('Gas Revenue'!F$6:F$138,'Gas Revenue'!$A$6:$A$138,'SCH C-2.2 B'!$B17)*-1000</f>
        <v>-670537.66999999899</v>
      </c>
      <c r="H17" s="1">
        <f>SUMIFS('Gas Revenue'!G$6:G$138,'Gas Revenue'!$A$6:$A$138,'SCH C-2.2 B'!$B17)*-1000</f>
        <v>-362370.41</v>
      </c>
      <c r="I17" s="1">
        <f>SUMIFS('Gas Revenue'!H$6:H$138,'Gas Revenue'!$A$6:$A$138,'SCH C-2.2 B'!$B17)*-1000</f>
        <v>-239995.77</v>
      </c>
      <c r="J17" s="1">
        <f>SUMIFS('Gas Revenue'!I$6:I$138,'Gas Revenue'!$A$6:$A$138,'SCH C-2.2 B'!$B17)*-1000</f>
        <v>-292616.847503745</v>
      </c>
      <c r="K17" s="1">
        <f>SUMIFS('Gas Revenue'!J$6:J$138,'Gas Revenue'!$A$6:$A$138,'SCH C-2.2 B'!$B17)*-1000</f>
        <v>-306718.035036307</v>
      </c>
      <c r="L17" s="1">
        <f>SUMIFS('Gas Revenue'!K$6:K$138,'Gas Revenue'!$A$6:$A$138,'SCH C-2.2 B'!$B17)*-1000</f>
        <v>-313161.51360174804</v>
      </c>
      <c r="M17" s="1">
        <f>SUMIFS('Gas Revenue'!L$6:L$138,'Gas Revenue'!$A$6:$A$138,'SCH C-2.2 B'!$B17)*-1000</f>
        <v>-468552.95482753398</v>
      </c>
      <c r="N17" s="1">
        <f>SUMIFS('Gas Revenue'!M$6:M$138,'Gas Revenue'!$A$6:$A$138,'SCH C-2.2 B'!$B17)*-1000</f>
        <v>-839074.75713092904</v>
      </c>
      <c r="O17" s="1">
        <f>SUMIFS('Gas Revenue'!N$6:N$138,'Gas Revenue'!$A$6:$A$138,'SCH C-2.2 B'!$B17)*-1000</f>
        <v>-1398202.93733292</v>
      </c>
      <c r="P17" s="151">
        <f t="shared" si="0"/>
        <v>-9269581.3154331818</v>
      </c>
    </row>
    <row r="18" spans="1:16" x14ac:dyDescent="0.2">
      <c r="A18" s="147">
        <f t="shared" si="1"/>
        <v>8</v>
      </c>
      <c r="B18" s="147" t="s">
        <v>918</v>
      </c>
      <c r="C18" s="137" t="s">
        <v>12</v>
      </c>
      <c r="D18" s="1">
        <f>SUMIFS('Gas Revenue'!C$6:C$138,'Gas Revenue'!$A$6:$A$138,'SCH C-2.2 B'!$B18)*-1000</f>
        <v>-2218592.7300000004</v>
      </c>
      <c r="E18" s="1">
        <f>SUMIFS('Gas Revenue'!D$6:D$138,'Gas Revenue'!$A$6:$A$138,'SCH C-2.2 B'!$B18)*-1000</f>
        <v>-295735.47000000003</v>
      </c>
      <c r="F18" s="1">
        <f>SUMIFS('Gas Revenue'!E$6:E$138,'Gas Revenue'!$A$6:$A$138,'SCH C-2.2 B'!$B18)*-1000</f>
        <v>-265317.43</v>
      </c>
      <c r="G18" s="1">
        <f>SUMIFS('Gas Revenue'!F$6:F$138,'Gas Revenue'!$A$6:$A$138,'SCH C-2.2 B'!$B18)*-1000</f>
        <v>-191335.179999999</v>
      </c>
      <c r="H18" s="1">
        <f>SUMIFS('Gas Revenue'!G$6:G$138,'Gas Revenue'!$A$6:$A$138,'SCH C-2.2 B'!$B18)*-1000</f>
        <v>-418665.46</v>
      </c>
      <c r="I18" s="1">
        <f>SUMIFS('Gas Revenue'!H$6:H$138,'Gas Revenue'!$A$6:$A$138,'SCH C-2.2 B'!$B18)*-1000</f>
        <v>-288747.17</v>
      </c>
      <c r="J18" s="1">
        <f>SUMIFS('Gas Revenue'!I$6:I$138,'Gas Revenue'!$A$6:$A$138,'SCH C-2.2 B'!$B18)*-1000</f>
        <v>-282849.56652586197</v>
      </c>
      <c r="K18" s="1">
        <f>SUMIFS('Gas Revenue'!J$6:J$138,'Gas Revenue'!$A$6:$A$138,'SCH C-2.2 B'!$B18)*-1000</f>
        <v>-286336.77172573499</v>
      </c>
      <c r="L18" s="1">
        <f>SUMIFS('Gas Revenue'!K$6:K$138,'Gas Revenue'!$A$6:$A$138,'SCH C-2.2 B'!$B18)*-1000</f>
        <v>-287861.11645383603</v>
      </c>
      <c r="M18" s="1">
        <f>SUMIFS('Gas Revenue'!L$6:L$138,'Gas Revenue'!$A$6:$A$138,'SCH C-2.2 B'!$B18)*-1000</f>
        <v>-240334.20610934999</v>
      </c>
      <c r="N18" s="1">
        <f>SUMIFS('Gas Revenue'!M$6:M$138,'Gas Revenue'!$A$6:$A$138,'SCH C-2.2 B'!$B18)*-1000</f>
        <v>-348616.45205907099</v>
      </c>
      <c r="O18" s="1">
        <f>SUMIFS('Gas Revenue'!N$6:N$138,'Gas Revenue'!$A$6:$A$138,'SCH C-2.2 B'!$B18)*-1000</f>
        <v>-340319.14805342699</v>
      </c>
      <c r="P18" s="151">
        <f t="shared" si="0"/>
        <v>-5464710.7009272799</v>
      </c>
    </row>
    <row r="19" spans="1:16" x14ac:dyDescent="0.2">
      <c r="A19" s="147">
        <f>A18+1</f>
        <v>9</v>
      </c>
      <c r="B19" s="147">
        <v>487</v>
      </c>
      <c r="C19" s="137" t="s">
        <v>13</v>
      </c>
      <c r="D19" s="1">
        <f>SUMIFS('Gas Revenue'!C$6:C$138,'Gas Revenue'!$A$6:$A$138,'SCH C-2.2 B'!$B19)*-1000</f>
        <v>-192709.91999999998</v>
      </c>
      <c r="E19" s="1">
        <f>SUMIFS('Gas Revenue'!D$6:D$138,'Gas Revenue'!$A$6:$A$138,'SCH C-2.2 B'!$B19)*-1000</f>
        <v>-249056.31</v>
      </c>
      <c r="F19" s="1">
        <f>SUMIFS('Gas Revenue'!E$6:E$138,'Gas Revenue'!$A$6:$A$138,'SCH C-2.2 B'!$B19)*-1000</f>
        <v>-137275.01999999996</v>
      </c>
      <c r="G19" s="1">
        <f>SUMIFS('Gas Revenue'!F$6:F$138,'Gas Revenue'!$A$6:$A$138,'SCH C-2.2 B'!$B19)*-1000</f>
        <v>-98973.180000000008</v>
      </c>
      <c r="H19" s="1">
        <f>SUMIFS('Gas Revenue'!G$6:G$138,'Gas Revenue'!$A$6:$A$138,'SCH C-2.2 B'!$B19)*-1000</f>
        <v>-98886.659999999989</v>
      </c>
      <c r="I19" s="1">
        <f>SUMIFS('Gas Revenue'!H$6:H$138,'Gas Revenue'!$A$6:$A$138,'SCH C-2.2 B'!$B19)*-1000</f>
        <v>-60711.16</v>
      </c>
      <c r="J19" s="1">
        <f>SUMIFS('Gas Revenue'!I$6:I$138,'Gas Revenue'!$A$6:$A$138,'SCH C-2.2 B'!$B19)*-1000</f>
        <v>-58238.1933333333</v>
      </c>
      <c r="K19" s="1">
        <f>SUMIFS('Gas Revenue'!J$6:J$138,'Gas Revenue'!$A$6:$A$138,'SCH C-2.2 B'!$B19)*-1000</f>
        <v>-66120.876666666707</v>
      </c>
      <c r="L19" s="1">
        <f>SUMIFS('Gas Revenue'!K$6:K$138,'Gas Revenue'!$A$6:$A$138,'SCH C-2.2 B'!$B19)*-1000</f>
        <v>-46636.446666666699</v>
      </c>
      <c r="M19" s="1">
        <f>SUMIFS('Gas Revenue'!L$6:L$138,'Gas Revenue'!$A$6:$A$138,'SCH C-2.2 B'!$B19)*-1000</f>
        <v>-41147.833333333299</v>
      </c>
      <c r="N19" s="1">
        <f>SUMIFS('Gas Revenue'!M$6:M$138,'Gas Revenue'!$A$6:$A$138,'SCH C-2.2 B'!$B19)*-1000</f>
        <v>-35372.86</v>
      </c>
      <c r="O19" s="1">
        <f>SUMIFS('Gas Revenue'!N$6:N$138,'Gas Revenue'!$A$6:$A$138,'SCH C-2.2 B'!$B19)*-1000</f>
        <v>-79260.356666666688</v>
      </c>
      <c r="P19" s="151">
        <f t="shared" si="0"/>
        <v>-1164388.8166666669</v>
      </c>
    </row>
    <row r="20" spans="1:16" x14ac:dyDescent="0.2">
      <c r="A20" s="147">
        <f t="shared" si="1"/>
        <v>10</v>
      </c>
      <c r="B20" s="147">
        <v>488</v>
      </c>
      <c r="C20" s="137" t="s">
        <v>852</v>
      </c>
      <c r="D20" s="1">
        <f>SUMIFS('Gas Revenue'!C$6:C$138,'Gas Revenue'!$A$6:$A$138,'SCH C-2.2 B'!$B20)*-1000</f>
        <v>-5695.48</v>
      </c>
      <c r="E20" s="1">
        <f>SUMIFS('Gas Revenue'!D$6:D$138,'Gas Revenue'!$A$6:$A$138,'SCH C-2.2 B'!$B20)*-1000</f>
        <v>-6486.8</v>
      </c>
      <c r="F20" s="1">
        <f>SUMIFS('Gas Revenue'!E$6:E$138,'Gas Revenue'!$A$6:$A$138,'SCH C-2.2 B'!$B20)*-1000</f>
        <v>-11881.48</v>
      </c>
      <c r="G20" s="1">
        <f>SUMIFS('Gas Revenue'!F$6:F$138,'Gas Revenue'!$A$6:$A$138,'SCH C-2.2 B'!$B20)*-1000</f>
        <v>-12827.48</v>
      </c>
      <c r="H20" s="1">
        <f>SUMIFS('Gas Revenue'!G$6:G$138,'Gas Revenue'!$A$6:$A$138,'SCH C-2.2 B'!$B20)*-1000</f>
        <v>-24501.48</v>
      </c>
      <c r="I20" s="1">
        <f>SUMIFS('Gas Revenue'!H$6:H$138,'Gas Revenue'!$A$6:$A$138,'SCH C-2.2 B'!$B20)*-1000</f>
        <v>-11189.48</v>
      </c>
      <c r="J20" s="1">
        <f>SUMIFS('Gas Revenue'!I$6:I$138,'Gas Revenue'!$A$6:$A$138,'SCH C-2.2 B'!$B20)*-1000</f>
        <v>-6705.3161111111158</v>
      </c>
      <c r="K20" s="1">
        <f>SUMIFS('Gas Revenue'!J$6:J$138,'Gas Revenue'!$A$6:$A$138,'SCH C-2.2 B'!$B20)*-1000</f>
        <v>-5267.9827777777755</v>
      </c>
      <c r="L20" s="1">
        <f>SUMIFS('Gas Revenue'!K$6:K$138,'Gas Revenue'!$A$6:$A$138,'SCH C-2.2 B'!$B20)*-1000</f>
        <v>-4259.9827777777755</v>
      </c>
      <c r="M20" s="1">
        <f>SUMIFS('Gas Revenue'!L$6:L$138,'Gas Revenue'!$A$6:$A$138,'SCH C-2.2 B'!$B20)*-1000</f>
        <v>-4222.6494444444443</v>
      </c>
      <c r="N20" s="1">
        <f>SUMIFS('Gas Revenue'!M$6:M$138,'Gas Revenue'!$A$6:$A$138,'SCH C-2.2 B'!$B20)*-1000</f>
        <v>-4017.316111111114</v>
      </c>
      <c r="O20" s="1">
        <f>SUMIFS('Gas Revenue'!N$6:N$138,'Gas Revenue'!$A$6:$A$138,'SCH C-2.2 B'!$B20)*-1000</f>
        <v>-4035.9827777777755</v>
      </c>
      <c r="P20" s="151">
        <f t="shared" si="0"/>
        <v>-101091.43</v>
      </c>
    </row>
    <row r="21" spans="1:16" x14ac:dyDescent="0.2">
      <c r="A21" s="147">
        <f t="shared" si="1"/>
        <v>11</v>
      </c>
      <c r="B21" s="147" t="s">
        <v>824</v>
      </c>
      <c r="C21" s="137" t="s">
        <v>825</v>
      </c>
      <c r="D21" s="1">
        <f>SUMIFS('Gas Revenue'!C$6:C$138,'Gas Revenue'!$A$6:$A$138,'SCH C-2.2 B'!$B21)*-1000</f>
        <v>-381965.07</v>
      </c>
      <c r="E21" s="1">
        <f>SUMIFS('Gas Revenue'!D$6:D$138,'Gas Revenue'!$A$6:$A$138,'SCH C-2.2 B'!$B21)*-1000</f>
        <v>-184460.18000000002</v>
      </c>
      <c r="F21" s="1">
        <f>SUMIFS('Gas Revenue'!E$6:E$138,'Gas Revenue'!$A$6:$A$138,'SCH C-2.2 B'!$B21)*-1000</f>
        <v>-1004105.87</v>
      </c>
      <c r="G21" s="1">
        <f>SUMIFS('Gas Revenue'!F$6:F$138,'Gas Revenue'!$A$6:$A$138,'SCH C-2.2 B'!$B21)*-1000</f>
        <v>-534615.78</v>
      </c>
      <c r="H21" s="1">
        <f>SUMIFS('Gas Revenue'!G$6:G$138,'Gas Revenue'!$A$6:$A$138,'SCH C-2.2 B'!$B21)*-1000</f>
        <v>-464186.82999999996</v>
      </c>
      <c r="I21" s="1">
        <f>SUMIFS('Gas Revenue'!H$6:H$138,'Gas Revenue'!$A$6:$A$138,'SCH C-2.2 B'!$B21)*-1000</f>
        <v>-424108.96</v>
      </c>
      <c r="J21" s="1">
        <f>SUMIFS('Gas Revenue'!I$6:I$138,'Gas Revenue'!$A$6:$A$138,'SCH C-2.2 B'!$B21)*-1000</f>
        <v>-341531.31391740195</v>
      </c>
      <c r="K21" s="1">
        <f>SUMIFS('Gas Revenue'!J$6:J$138,'Gas Revenue'!$A$6:$A$138,'SCH C-2.2 B'!$B21)*-1000</f>
        <v>-354292.13658368017</v>
      </c>
      <c r="L21" s="1">
        <f>SUMIFS('Gas Revenue'!K$6:K$138,'Gas Revenue'!$A$6:$A$138,'SCH C-2.2 B'!$B21)*-1000</f>
        <v>-370320.24004060985</v>
      </c>
      <c r="M21" s="1">
        <f>SUMIFS('Gas Revenue'!L$6:L$138,'Gas Revenue'!$A$6:$A$138,'SCH C-2.2 B'!$B21)*-1000</f>
        <v>-505228.32899310399</v>
      </c>
      <c r="N21" s="1">
        <f>SUMIFS('Gas Revenue'!M$6:M$138,'Gas Revenue'!$A$6:$A$138,'SCH C-2.2 B'!$B21)*-1000</f>
        <v>-603461.86013831093</v>
      </c>
      <c r="O21" s="1">
        <f>SUMIFS('Gas Revenue'!N$6:N$138,'Gas Revenue'!$A$6:$A$138,'SCH C-2.2 B'!$B21)*-1000</f>
        <v>-652561.32555883331</v>
      </c>
      <c r="P21" s="151">
        <f t="shared" si="0"/>
        <v>-5820837.8952319417</v>
      </c>
    </row>
    <row r="22" spans="1:16" x14ac:dyDescent="0.2">
      <c r="A22" s="147">
        <f t="shared" si="1"/>
        <v>12</v>
      </c>
      <c r="B22" s="147">
        <v>493</v>
      </c>
      <c r="C22" s="137" t="s">
        <v>826</v>
      </c>
      <c r="D22" s="1">
        <f>SUMIFS('Gas Revenue'!C$6:C$138,'Gas Revenue'!$A$6:$A$138,'SCH C-2.2 B'!$B22)*-1000</f>
        <v>-51525.39</v>
      </c>
      <c r="E22" s="1">
        <f>SUMIFS('Gas Revenue'!D$6:D$138,'Gas Revenue'!$A$6:$A$138,'SCH C-2.2 B'!$B22)*-1000</f>
        <v>-32310.66</v>
      </c>
      <c r="F22" s="1">
        <f>SUMIFS('Gas Revenue'!E$6:E$138,'Gas Revenue'!$A$6:$A$138,'SCH C-2.2 B'!$B22)*-1000</f>
        <v>-32688.47</v>
      </c>
      <c r="G22" s="1">
        <f>SUMIFS('Gas Revenue'!F$6:F$138,'Gas Revenue'!$A$6:$A$138,'SCH C-2.2 B'!$B22)*-1000</f>
        <v>-32661.950000000004</v>
      </c>
      <c r="H22" s="1">
        <f>SUMIFS('Gas Revenue'!G$6:G$138,'Gas Revenue'!$A$6:$A$138,'SCH C-2.2 B'!$B22)*-1000</f>
        <v>-32627.98</v>
      </c>
      <c r="I22" s="1">
        <f>SUMIFS('Gas Revenue'!H$6:H$138,'Gas Revenue'!$A$6:$A$138,'SCH C-2.2 B'!$B22)*-1000</f>
        <v>-32608.539999999997</v>
      </c>
      <c r="J22" s="1">
        <f>SUMIFS('Gas Revenue'!I$6:I$138,'Gas Revenue'!$A$6:$A$138,'SCH C-2.2 B'!$B22)*-1000</f>
        <v>-32740.532222222198</v>
      </c>
      <c r="K22" s="1">
        <f>SUMIFS('Gas Revenue'!J$6:J$138,'Gas Revenue'!$A$6:$A$138,'SCH C-2.2 B'!$B22)*-1000</f>
        <v>-32740.532222222198</v>
      </c>
      <c r="L22" s="1">
        <f>SUMIFS('Gas Revenue'!K$6:K$138,'Gas Revenue'!$A$6:$A$138,'SCH C-2.2 B'!$B22)*-1000</f>
        <v>-32740.532222222198</v>
      </c>
      <c r="M22" s="1">
        <f>SUMIFS('Gas Revenue'!L$6:L$138,'Gas Revenue'!$A$6:$A$138,'SCH C-2.2 B'!$B22)*-1000</f>
        <v>-32740.532222222198</v>
      </c>
      <c r="N22" s="1">
        <f>SUMIFS('Gas Revenue'!M$6:M$138,'Gas Revenue'!$A$6:$A$138,'SCH C-2.2 B'!$B22)*-1000</f>
        <v>-32740.532222222198</v>
      </c>
      <c r="O22" s="1">
        <f>SUMIFS('Gas Revenue'!N$6:N$138,'Gas Revenue'!$A$6:$A$138,'SCH C-2.2 B'!$B22)*-1000</f>
        <v>-32740.532222222198</v>
      </c>
      <c r="P22" s="151">
        <f t="shared" si="0"/>
        <v>-410866.18333333317</v>
      </c>
    </row>
    <row r="23" spans="1:16" x14ac:dyDescent="0.2">
      <c r="A23" s="147">
        <f t="shared" si="1"/>
        <v>13</v>
      </c>
      <c r="B23" s="147">
        <v>495</v>
      </c>
      <c r="C23" s="137" t="s">
        <v>827</v>
      </c>
      <c r="D23" s="1">
        <f>SUMIFS('Gas Revenue'!C$6:C$138,'Gas Revenue'!$A$6:$A$138,'SCH C-2.2 B'!$B23)*-1000</f>
        <v>-14.5</v>
      </c>
      <c r="E23" s="1">
        <f>SUMIFS('Gas Revenue'!D$6:D$138,'Gas Revenue'!$A$6:$A$138,'SCH C-2.2 B'!$B23)*-1000</f>
        <v>-14.5</v>
      </c>
      <c r="F23" s="1">
        <f>SUMIFS('Gas Revenue'!E$6:E$138,'Gas Revenue'!$A$6:$A$138,'SCH C-2.2 B'!$B23)*-1000</f>
        <v>-14.5</v>
      </c>
      <c r="G23" s="1">
        <f>SUMIFS('Gas Revenue'!F$6:F$138,'Gas Revenue'!$A$6:$A$138,'SCH C-2.2 B'!$B23)*-1000</f>
        <v>-14.5</v>
      </c>
      <c r="H23" s="1">
        <f>SUMIFS('Gas Revenue'!G$6:G$138,'Gas Revenue'!$A$6:$A$138,'SCH C-2.2 B'!$B23)*-1000</f>
        <v>-14.5</v>
      </c>
      <c r="I23" s="1">
        <f>SUMIFS('Gas Revenue'!H$6:H$138,'Gas Revenue'!$A$6:$A$138,'SCH C-2.2 B'!$B23)*-1000</f>
        <v>-14.5</v>
      </c>
      <c r="J23" s="1">
        <f>SUMIFS('Gas Revenue'!I$6:I$138,'Gas Revenue'!$A$6:$A$138,'SCH C-2.2 B'!$B23)*-1000</f>
        <v>-27.154166666666701</v>
      </c>
      <c r="K23" s="1">
        <f>SUMIFS('Gas Revenue'!J$6:J$138,'Gas Revenue'!$A$6:$A$138,'SCH C-2.2 B'!$B23)*-1000</f>
        <v>-27.154166666666701</v>
      </c>
      <c r="L23" s="1">
        <f>SUMIFS('Gas Revenue'!K$6:K$138,'Gas Revenue'!$A$6:$A$138,'SCH C-2.2 B'!$B23)*-1000</f>
        <v>-27.154166666666701</v>
      </c>
      <c r="M23" s="1">
        <f>SUMIFS('Gas Revenue'!L$6:L$138,'Gas Revenue'!$A$6:$A$138,'SCH C-2.2 B'!$B23)*-1000</f>
        <v>-27.154166666666701</v>
      </c>
      <c r="N23" s="1">
        <f>SUMIFS('Gas Revenue'!M$6:M$138,'Gas Revenue'!$A$6:$A$138,'SCH C-2.2 B'!$B23)*-1000</f>
        <v>-27.154166666666701</v>
      </c>
      <c r="O23" s="1">
        <f>SUMIFS('Gas Revenue'!N$6:N$138,'Gas Revenue'!$A$6:$A$138,'SCH C-2.2 B'!$B23)*-1000</f>
        <v>-27.154166666666701</v>
      </c>
      <c r="P23" s="151">
        <f t="shared" si="0"/>
        <v>-249.92500000000018</v>
      </c>
    </row>
    <row r="24" spans="1:16" x14ac:dyDescent="0.2">
      <c r="A24" s="147">
        <f t="shared" si="1"/>
        <v>14</v>
      </c>
      <c r="B24" s="147" t="s">
        <v>828</v>
      </c>
      <c r="C24" s="137" t="s">
        <v>853</v>
      </c>
      <c r="D24" s="1">
        <f>SUMIFS('IS G'!D$8:D$366,'IS G'!$A$8:$A$366,'SCH C-2.2 B'!$B24)*1000</f>
        <v>17318885.32</v>
      </c>
      <c r="E24" s="1">
        <f>SUMIFS('IS G'!E$8:E$366,'IS G'!$A$8:$A$366,'SCH C-2.2 B'!$B24)*1000</f>
        <v>7673558.7400000002</v>
      </c>
      <c r="F24" s="1">
        <f>SUMIFS('IS G'!F$8:F$366,'IS G'!$A$8:$A$366,'SCH C-2.2 B'!$B24)*1000</f>
        <v>7679680.2000000002</v>
      </c>
      <c r="G24" s="1">
        <f>SUMIFS('IS G'!G$8:G$366,'IS G'!$A$8:$A$366,'SCH C-2.2 B'!$B24)*1000</f>
        <v>7230778.8300000001</v>
      </c>
      <c r="H24" s="1">
        <f>SUMIFS('IS G'!H$8:H$366,'IS G'!$A$8:$A$366,'SCH C-2.2 B'!$B24)*1000</f>
        <v>7032473.6400000006</v>
      </c>
      <c r="I24" s="1">
        <f>SUMIFS('IS G'!I$8:I$366,'IS G'!$A$8:$A$366,'SCH C-2.2 B'!$B24)*1000</f>
        <v>8736110.0700000003</v>
      </c>
      <c r="J24" s="1">
        <f>SUMIFS('IS G'!J$8:J$366,'IS G'!$A$8:$A$366,'SCH C-2.2 B'!$B24)*1000</f>
        <v>11162704.132475</v>
      </c>
      <c r="K24" s="1">
        <f>SUMIFS('IS G'!K$8:K$366,'IS G'!$A$8:$A$366,'SCH C-2.2 B'!$B24)*1000</f>
        <v>11106914.1914225</v>
      </c>
      <c r="L24" s="1">
        <f>SUMIFS('IS G'!L$8:L$366,'IS G'!$A$8:$A$366,'SCH C-2.2 B'!$B24)*1000</f>
        <v>10960170.0433225</v>
      </c>
      <c r="M24" s="1">
        <f>SUMIFS('IS G'!M$8:M$366,'IS G'!$A$8:$A$366,'SCH C-2.2 B'!$B24)*1000</f>
        <v>11393454.2813436</v>
      </c>
      <c r="N24" s="1">
        <f>SUMIFS('IS G'!N$8:N$366,'IS G'!$A$8:$A$366,'SCH C-2.2 B'!$B24)*1000</f>
        <v>11439459.6213974</v>
      </c>
      <c r="O24" s="1">
        <f>SUMIFS('IS G'!O$8:O$366,'IS G'!$A$8:$A$366,'SCH C-2.2 B'!$B24)*1000</f>
        <v>14389693.236220801</v>
      </c>
      <c r="P24" s="151">
        <f t="shared" si="0"/>
        <v>126123882.3061818</v>
      </c>
    </row>
    <row r="25" spans="1:16" x14ac:dyDescent="0.2">
      <c r="A25" s="147">
        <f t="shared" si="1"/>
        <v>15</v>
      </c>
      <c r="B25" s="147" t="s">
        <v>829</v>
      </c>
      <c r="C25" s="137" t="s">
        <v>854</v>
      </c>
      <c r="D25" s="1">
        <f>SUMIFS('IS G'!D$8:D$366,'IS G'!$A$8:$A$366,'SCH C-2.2 B'!$B25)*1000</f>
        <v>0</v>
      </c>
      <c r="E25" s="1">
        <f>SUMIFS('IS G'!E$8:E$366,'IS G'!$A$8:$A$366,'SCH C-2.2 B'!$B25)*1000</f>
        <v>0</v>
      </c>
      <c r="F25" s="1">
        <f>SUMIFS('IS G'!F$8:F$366,'IS G'!$A$8:$A$366,'SCH C-2.2 B'!$B25)*1000</f>
        <v>0</v>
      </c>
      <c r="G25" s="1">
        <f>SUMIFS('IS G'!G$8:G$366,'IS G'!$A$8:$A$366,'SCH C-2.2 B'!$B25)*1000</f>
        <v>0</v>
      </c>
      <c r="H25" s="1">
        <f>SUMIFS('IS G'!H$8:H$366,'IS G'!$A$8:$A$366,'SCH C-2.2 B'!$B25)*1000</f>
        <v>0</v>
      </c>
      <c r="I25" s="1">
        <f>SUMIFS('IS G'!I$8:I$366,'IS G'!$A$8:$A$366,'SCH C-2.2 B'!$B25)*1000</f>
        <v>0</v>
      </c>
      <c r="J25" s="1">
        <f>SUMIFS('IS G'!J$8:J$366,'IS G'!$A$8:$A$366,'SCH C-2.2 B'!$B25)*1000</f>
        <v>0</v>
      </c>
      <c r="K25" s="1">
        <f>SUMIFS('IS G'!K$8:K$366,'IS G'!$A$8:$A$366,'SCH C-2.2 B'!$B25)*1000</f>
        <v>0</v>
      </c>
      <c r="L25" s="1">
        <f>SUMIFS('IS G'!L$8:L$366,'IS G'!$A$8:$A$366,'SCH C-2.2 B'!$B25)*1000</f>
        <v>0</v>
      </c>
      <c r="M25" s="1">
        <f>SUMIFS('IS G'!M$8:M$366,'IS G'!$A$8:$A$366,'SCH C-2.2 B'!$B25)*1000</f>
        <v>0</v>
      </c>
      <c r="N25" s="1">
        <f>SUMIFS('IS G'!N$8:N$366,'IS G'!$A$8:$A$366,'SCH C-2.2 B'!$B25)*1000</f>
        <v>0</v>
      </c>
      <c r="O25" s="1">
        <f>SUMIFS('IS G'!O$8:O$366,'IS G'!$A$8:$A$366,'SCH C-2.2 B'!$B25)*1000</f>
        <v>0</v>
      </c>
      <c r="P25" s="151">
        <f t="shared" si="0"/>
        <v>0</v>
      </c>
    </row>
    <row r="26" spans="1:16" x14ac:dyDescent="0.2">
      <c r="A26" s="147">
        <f t="shared" si="1"/>
        <v>16</v>
      </c>
      <c r="B26" s="147" t="s">
        <v>830</v>
      </c>
      <c r="C26" s="137" t="s">
        <v>855</v>
      </c>
      <c r="D26" s="1">
        <f>SUMIFS('IS G'!D$8:D$366,'IS G'!$A$8:$A$366,'SCH C-2.2 B'!$B26)*1000</f>
        <v>1846212.77</v>
      </c>
      <c r="E26" s="1">
        <f>SUMIFS('IS G'!E$8:E$366,'IS G'!$A$8:$A$366,'SCH C-2.2 B'!$B26)*1000</f>
        <v>-1080776.52999999</v>
      </c>
      <c r="F26" s="1">
        <f>SUMIFS('IS G'!F$8:F$366,'IS G'!$A$8:$A$366,'SCH C-2.2 B'!$B26)*1000</f>
        <v>-1197073.0799999998</v>
      </c>
      <c r="G26" s="1">
        <f>SUMIFS('IS G'!G$8:G$366,'IS G'!$A$8:$A$366,'SCH C-2.2 B'!$B26)*1000</f>
        <v>8702.1799999999694</v>
      </c>
      <c r="H26" s="1">
        <f>SUMIFS('IS G'!H$8:H$366,'IS G'!$A$8:$A$366,'SCH C-2.2 B'!$B26)*1000</f>
        <v>-157384.4</v>
      </c>
      <c r="I26" s="1">
        <f>SUMIFS('IS G'!I$8:I$366,'IS G'!$A$8:$A$366,'SCH C-2.2 B'!$B26)*1000</f>
        <v>-296483.84999999899</v>
      </c>
      <c r="J26" s="1">
        <f>SUMIFS('IS G'!J$8:J$366,'IS G'!$A$8:$A$366,'SCH C-2.2 B'!$B26)*1000</f>
        <v>0</v>
      </c>
      <c r="K26" s="1">
        <f>SUMIFS('IS G'!K$8:K$366,'IS G'!$A$8:$A$366,'SCH C-2.2 B'!$B26)*1000</f>
        <v>0</v>
      </c>
      <c r="L26" s="1">
        <f>SUMIFS('IS G'!L$8:L$366,'IS G'!$A$8:$A$366,'SCH C-2.2 B'!$B26)*1000</f>
        <v>0</v>
      </c>
      <c r="M26" s="1">
        <f>SUMIFS('IS G'!M$8:M$366,'IS G'!$A$8:$A$366,'SCH C-2.2 B'!$B26)*1000</f>
        <v>0</v>
      </c>
      <c r="N26" s="1">
        <f>SUMIFS('IS G'!N$8:N$366,'IS G'!$A$8:$A$366,'SCH C-2.2 B'!$B26)*1000</f>
        <v>0</v>
      </c>
      <c r="O26" s="1">
        <f>SUMIFS('IS G'!O$8:O$366,'IS G'!$A$8:$A$366,'SCH C-2.2 B'!$B26)*1000</f>
        <v>0</v>
      </c>
      <c r="P26" s="151">
        <f t="shared" si="0"/>
        <v>-876802.90999998874</v>
      </c>
    </row>
    <row r="27" spans="1:16" x14ac:dyDescent="0.2">
      <c r="A27" s="147">
        <f t="shared" si="1"/>
        <v>17</v>
      </c>
      <c r="B27" s="147" t="s">
        <v>831</v>
      </c>
      <c r="C27" s="137" t="s">
        <v>856</v>
      </c>
      <c r="D27" s="1">
        <f>SUMIFS('IS G'!D$8:D$366,'IS G'!$A$8:$A$366,'SCH C-2.2 B'!$B27)*1000</f>
        <v>2013599.56</v>
      </c>
      <c r="E27" s="1">
        <f>SUMIFS('IS G'!E$8:E$366,'IS G'!$A$8:$A$366,'SCH C-2.2 B'!$B27)*1000</f>
        <v>793768.62000000011</v>
      </c>
      <c r="F27" s="1">
        <f>SUMIFS('IS G'!F$8:F$366,'IS G'!$A$8:$A$366,'SCH C-2.2 B'!$B27)*1000</f>
        <v>871873.32000000007</v>
      </c>
      <c r="G27" s="1">
        <f>SUMIFS('IS G'!G$8:G$366,'IS G'!$A$8:$A$366,'SCH C-2.2 B'!$B27)*1000</f>
        <v>-873791.71</v>
      </c>
      <c r="H27" s="1">
        <f>SUMIFS('IS G'!H$8:H$366,'IS G'!$A$8:$A$366,'SCH C-2.2 B'!$B27)*1000</f>
        <v>-3372006.75999999</v>
      </c>
      <c r="I27" s="1">
        <f>SUMIFS('IS G'!I$8:I$366,'IS G'!$A$8:$A$366,'SCH C-2.2 B'!$B27)*1000</f>
        <v>-1447504.42</v>
      </c>
      <c r="J27" s="1">
        <f>SUMIFS('IS G'!J$8:J$366,'IS G'!$A$8:$A$366,'SCH C-2.2 B'!$B27)*1000</f>
        <v>0</v>
      </c>
      <c r="K27" s="1">
        <f>SUMIFS('IS G'!K$8:K$366,'IS G'!$A$8:$A$366,'SCH C-2.2 B'!$B27)*1000</f>
        <v>0</v>
      </c>
      <c r="L27" s="1">
        <f>SUMIFS('IS G'!L$8:L$366,'IS G'!$A$8:$A$366,'SCH C-2.2 B'!$B27)*1000</f>
        <v>0</v>
      </c>
      <c r="M27" s="1">
        <f>SUMIFS('IS G'!M$8:M$366,'IS G'!$A$8:$A$366,'SCH C-2.2 B'!$B27)*1000</f>
        <v>0</v>
      </c>
      <c r="N27" s="1">
        <f>SUMIFS('IS G'!N$8:N$366,'IS G'!$A$8:$A$366,'SCH C-2.2 B'!$B27)*1000</f>
        <v>0</v>
      </c>
      <c r="O27" s="1">
        <f>SUMIFS('IS G'!O$8:O$366,'IS G'!$A$8:$A$366,'SCH C-2.2 B'!$B27)*1000</f>
        <v>0</v>
      </c>
      <c r="P27" s="151">
        <f t="shared" si="0"/>
        <v>-2014061.3899999899</v>
      </c>
    </row>
    <row r="28" spans="1:16" x14ac:dyDescent="0.2">
      <c r="A28" s="147">
        <f t="shared" si="1"/>
        <v>18</v>
      </c>
      <c r="B28" s="147" t="s">
        <v>832</v>
      </c>
      <c r="C28" s="137" t="s">
        <v>857</v>
      </c>
      <c r="D28" s="1">
        <f>SUMIFS('IS G'!D$8:D$366,'IS G'!$A$8:$A$366,'SCH C-2.2 B'!$B28)*1000</f>
        <v>64960.2</v>
      </c>
      <c r="E28" s="1">
        <f>SUMIFS('IS G'!E$8:E$366,'IS G'!$A$8:$A$366,'SCH C-2.2 B'!$B28)*1000</f>
        <v>69815.649999999907</v>
      </c>
      <c r="F28" s="1">
        <f>SUMIFS('IS G'!F$8:F$366,'IS G'!$A$8:$A$366,'SCH C-2.2 B'!$B28)*1000</f>
        <v>75796.049999999988</v>
      </c>
      <c r="G28" s="1">
        <f>SUMIFS('IS G'!G$8:G$366,'IS G'!$A$8:$A$366,'SCH C-2.2 B'!$B28)*1000</f>
        <v>70821.209999999992</v>
      </c>
      <c r="H28" s="1">
        <f>SUMIFS('IS G'!H$8:H$366,'IS G'!$A$8:$A$366,'SCH C-2.2 B'!$B28)*1000</f>
        <v>73964.12</v>
      </c>
      <c r="I28" s="1">
        <f>SUMIFS('IS G'!I$8:I$366,'IS G'!$A$8:$A$366,'SCH C-2.2 B'!$B28)*1000</f>
        <v>73949.64</v>
      </c>
      <c r="J28" s="1">
        <f>SUMIFS('IS G'!J$8:J$366,'IS G'!$A$8:$A$366,'SCH C-2.2 B'!$B28)*1000</f>
        <v>79161</v>
      </c>
      <c r="K28" s="1">
        <f>SUMIFS('IS G'!K$8:K$366,'IS G'!$A$8:$A$366,'SCH C-2.2 B'!$B28)*1000</f>
        <v>100589</v>
      </c>
      <c r="L28" s="1">
        <f>SUMIFS('IS G'!L$8:L$366,'IS G'!$A$8:$A$366,'SCH C-2.2 B'!$B28)*1000</f>
        <v>59597</v>
      </c>
      <c r="M28" s="1">
        <f>SUMIFS('IS G'!M$8:M$366,'IS G'!$A$8:$A$366,'SCH C-2.2 B'!$B28)*1000</f>
        <v>77387</v>
      </c>
      <c r="N28" s="1">
        <f>SUMIFS('IS G'!N$8:N$366,'IS G'!$A$8:$A$366,'SCH C-2.2 B'!$B28)*1000</f>
        <v>68250</v>
      </c>
      <c r="O28" s="1">
        <f>SUMIFS('IS G'!O$8:O$366,'IS G'!$A$8:$A$366,'SCH C-2.2 B'!$B28)*1000</f>
        <v>57735</v>
      </c>
      <c r="P28" s="151">
        <f t="shared" si="0"/>
        <v>872025.86999999988</v>
      </c>
    </row>
    <row r="29" spans="1:16" x14ac:dyDescent="0.2">
      <c r="A29" s="147">
        <f t="shared" si="1"/>
        <v>19</v>
      </c>
      <c r="B29" s="147" t="s">
        <v>833</v>
      </c>
      <c r="C29" s="137" t="s">
        <v>858</v>
      </c>
      <c r="D29" s="1">
        <f>SUMIFS('IS G'!D$8:D$366,'IS G'!$A$8:$A$366,'SCH C-2.2 B'!$B29)*1000</f>
        <v>10751454.279999999</v>
      </c>
      <c r="E29" s="1">
        <f>SUMIFS('IS G'!E$8:E$366,'IS G'!$A$8:$A$366,'SCH C-2.2 B'!$B29)*1000</f>
        <v>8917269.6199999992</v>
      </c>
      <c r="F29" s="1">
        <f>SUMIFS('IS G'!F$8:F$366,'IS G'!$A$8:$A$366,'SCH C-2.2 B'!$B29)*1000</f>
        <v>8857748.8699999992</v>
      </c>
      <c r="G29" s="1">
        <f>SUMIFS('IS G'!G$8:G$366,'IS G'!$A$8:$A$366,'SCH C-2.2 B'!$B29)*1000</f>
        <v>3797178.25999999</v>
      </c>
      <c r="H29" s="1">
        <f>SUMIFS('IS G'!H$8:H$366,'IS G'!$A$8:$A$366,'SCH C-2.2 B'!$B29)*1000</f>
        <v>98376.69</v>
      </c>
      <c r="I29" s="1">
        <f>SUMIFS('IS G'!I$8:I$366,'IS G'!$A$8:$A$366,'SCH C-2.2 B'!$B29)*1000</f>
        <v>-4676166.8499999996</v>
      </c>
      <c r="J29" s="1">
        <f>SUMIFS('IS G'!J$8:J$366,'IS G'!$A$8:$A$366,'SCH C-2.2 B'!$B29)*1000</f>
        <v>-9283322.59321969</v>
      </c>
      <c r="K29" s="1">
        <f>SUMIFS('IS G'!K$8:K$366,'IS G'!$A$8:$A$366,'SCH C-2.2 B'!$B29)*1000</f>
        <v>-9251410.8882990088</v>
      </c>
      <c r="L29" s="1">
        <f>SUMIFS('IS G'!L$8:L$366,'IS G'!$A$8:$A$366,'SCH C-2.2 B'!$B29)*1000</f>
        <v>-8857644.5609875992</v>
      </c>
      <c r="M29" s="1">
        <f>SUMIFS('IS G'!M$8:M$366,'IS G'!$A$8:$A$366,'SCH C-2.2 B'!$B29)*1000</f>
        <v>-7650870.9018697198</v>
      </c>
      <c r="N29" s="1">
        <f>SUMIFS('IS G'!N$8:N$366,'IS G'!$A$8:$A$366,'SCH C-2.2 B'!$B29)*1000</f>
        <v>-267830.06670211197</v>
      </c>
      <c r="O29" s="1">
        <f>SUMIFS('IS G'!O$8:O$366,'IS G'!$A$8:$A$366,'SCH C-2.2 B'!$B29)*1000</f>
        <v>8063849.1720579593</v>
      </c>
      <c r="P29" s="151">
        <f t="shared" si="0"/>
        <v>498631.0309798196</v>
      </c>
    </row>
    <row r="30" spans="1:16" x14ac:dyDescent="0.2">
      <c r="A30" s="147">
        <f t="shared" si="1"/>
        <v>20</v>
      </c>
      <c r="B30" s="147">
        <v>810</v>
      </c>
      <c r="C30" s="137" t="s">
        <v>859</v>
      </c>
      <c r="D30" s="1">
        <f>SUMIFS('IS G'!D$8:D$366,'IS G'!$A$8:$A$366,'SCH C-2.2 B'!$B30)*1000</f>
        <v>-151950.609999999</v>
      </c>
      <c r="E30" s="1">
        <f>SUMIFS('IS G'!E$8:E$366,'IS G'!$A$8:$A$366,'SCH C-2.2 B'!$B30)*1000</f>
        <v>-117188.94</v>
      </c>
      <c r="F30" s="1">
        <f>SUMIFS('IS G'!F$8:F$366,'IS G'!$A$8:$A$366,'SCH C-2.2 B'!$B30)*1000</f>
        <v>-111037.56</v>
      </c>
      <c r="G30" s="1">
        <f>SUMIFS('IS G'!G$8:G$366,'IS G'!$A$8:$A$366,'SCH C-2.2 B'!$B30)*1000</f>
        <v>-42582.22</v>
      </c>
      <c r="H30" s="1">
        <f>SUMIFS('IS G'!H$8:H$366,'IS G'!$A$8:$A$366,'SCH C-2.2 B'!$B30)*1000</f>
        <v>-6630.83</v>
      </c>
      <c r="I30" s="1">
        <f>SUMIFS('IS G'!I$8:I$366,'IS G'!$A$8:$A$366,'SCH C-2.2 B'!$B30)*1000</f>
        <v>-2899.9699999999898</v>
      </c>
      <c r="J30" s="1">
        <f>SUMIFS('IS G'!J$8:J$366,'IS G'!$A$8:$A$366,'SCH C-2.2 B'!$B30)*1000</f>
        <v>-5000</v>
      </c>
      <c r="K30" s="1">
        <f>SUMIFS('IS G'!K$8:K$366,'IS G'!$A$8:$A$366,'SCH C-2.2 B'!$B30)*1000</f>
        <v>-6000</v>
      </c>
      <c r="L30" s="1">
        <f>SUMIFS('IS G'!L$8:L$366,'IS G'!$A$8:$A$366,'SCH C-2.2 B'!$B30)*1000</f>
        <v>-6000</v>
      </c>
      <c r="M30" s="1">
        <f>SUMIFS('IS G'!M$8:M$366,'IS G'!$A$8:$A$366,'SCH C-2.2 B'!$B30)*1000</f>
        <v>-10000</v>
      </c>
      <c r="N30" s="1">
        <f>SUMIFS('IS G'!N$8:N$366,'IS G'!$A$8:$A$366,'SCH C-2.2 B'!$B30)*1000</f>
        <v>-21000</v>
      </c>
      <c r="O30" s="1">
        <f>SUMIFS('IS G'!O$8:O$366,'IS G'!$A$8:$A$366,'SCH C-2.2 B'!$B30)*1000</f>
        <v>-130000</v>
      </c>
      <c r="P30" s="151">
        <f t="shared" ref="P30" si="2">SUM(D30:O30)</f>
        <v>-610290.12999999896</v>
      </c>
    </row>
    <row r="31" spans="1:16" x14ac:dyDescent="0.2">
      <c r="A31" s="147">
        <f t="shared" si="1"/>
        <v>21</v>
      </c>
      <c r="B31" s="147" t="s">
        <v>834</v>
      </c>
      <c r="C31" s="137" t="s">
        <v>860</v>
      </c>
      <c r="D31" s="1">
        <f>SUMIFS('IS G'!D$8:D$366,'IS G'!$A$8:$A$366,'SCH C-2.2 B'!$B31)*1000</f>
        <v>-24743.209999999897</v>
      </c>
      <c r="E31" s="1">
        <f>SUMIFS('IS G'!E$8:E$366,'IS G'!$A$8:$A$366,'SCH C-2.2 B'!$B31)*1000</f>
        <v>-16017.050000000001</v>
      </c>
      <c r="F31" s="1">
        <f>SUMIFS('IS G'!F$8:F$366,'IS G'!$A$8:$A$366,'SCH C-2.2 B'!$B31)*1000</f>
        <v>-12797.34</v>
      </c>
      <c r="G31" s="1">
        <f>SUMIFS('IS G'!G$8:G$366,'IS G'!$A$8:$A$366,'SCH C-2.2 B'!$B31)*1000</f>
        <v>-8944.5499999999993</v>
      </c>
      <c r="H31" s="1">
        <f>SUMIFS('IS G'!H$8:H$366,'IS G'!$A$8:$A$366,'SCH C-2.2 B'!$B31)*1000</f>
        <v>-24148.579999999998</v>
      </c>
      <c r="I31" s="1">
        <f>SUMIFS('IS G'!I$8:I$366,'IS G'!$A$8:$A$366,'SCH C-2.2 B'!$B31)*1000</f>
        <v>-33565.550000000003</v>
      </c>
      <c r="J31" s="1">
        <f>SUMIFS('IS G'!J$8:J$366,'IS G'!$A$8:$A$366,'SCH C-2.2 B'!$B31)*1000</f>
        <v>0</v>
      </c>
      <c r="K31" s="1">
        <f>SUMIFS('IS G'!K$8:K$366,'IS G'!$A$8:$A$366,'SCH C-2.2 B'!$B31)*1000</f>
        <v>0</v>
      </c>
      <c r="L31" s="1">
        <f>SUMIFS('IS G'!L$8:L$366,'IS G'!$A$8:$A$366,'SCH C-2.2 B'!$B31)*1000</f>
        <v>0</v>
      </c>
      <c r="M31" s="1">
        <f>SUMIFS('IS G'!M$8:M$366,'IS G'!$A$8:$A$366,'SCH C-2.2 B'!$B31)*1000</f>
        <v>0</v>
      </c>
      <c r="N31" s="1">
        <f>SUMIFS('IS G'!N$8:N$366,'IS G'!$A$8:$A$366,'SCH C-2.2 B'!$B31)*1000</f>
        <v>0</v>
      </c>
      <c r="O31" s="1">
        <f>SUMIFS('IS G'!O$8:O$366,'IS G'!$A$8:$A$366,'SCH C-2.2 B'!$B31)*1000</f>
        <v>0</v>
      </c>
      <c r="P31" s="151">
        <f t="shared" si="0"/>
        <v>-120216.27999999991</v>
      </c>
    </row>
    <row r="32" spans="1:16" x14ac:dyDescent="0.2">
      <c r="A32" s="147">
        <f t="shared" si="1"/>
        <v>22</v>
      </c>
      <c r="B32" s="147">
        <v>813</v>
      </c>
      <c r="C32" s="137" t="s">
        <v>861</v>
      </c>
      <c r="D32" s="1">
        <f>SUMIFS('IS G'!D$8:D$366,'IS G'!$A$8:$A$366,'SCH C-2.2 B'!$B32)*1000</f>
        <v>0</v>
      </c>
      <c r="E32" s="1">
        <f>SUMIFS('IS G'!E$8:E$366,'IS G'!$A$8:$A$366,'SCH C-2.2 B'!$B32)*1000</f>
        <v>0</v>
      </c>
      <c r="F32" s="1">
        <f>SUMIFS('IS G'!F$8:F$366,'IS G'!$A$8:$A$366,'SCH C-2.2 B'!$B32)*1000</f>
        <v>0</v>
      </c>
      <c r="G32" s="1">
        <f>SUMIFS('IS G'!G$8:G$366,'IS G'!$A$8:$A$366,'SCH C-2.2 B'!$B32)*1000</f>
        <v>0</v>
      </c>
      <c r="H32" s="1">
        <f>SUMIFS('IS G'!H$8:H$366,'IS G'!$A$8:$A$366,'SCH C-2.2 B'!$B32)*1000</f>
        <v>0</v>
      </c>
      <c r="I32" s="1">
        <f>SUMIFS('IS G'!I$8:I$366,'IS G'!$A$8:$A$366,'SCH C-2.2 B'!$B32)*1000</f>
        <v>0</v>
      </c>
      <c r="J32" s="1">
        <f>SUMIFS('IS G'!J$8:J$366,'IS G'!$A$8:$A$366,'SCH C-2.2 B'!$B32)*1000</f>
        <v>0</v>
      </c>
      <c r="K32" s="1">
        <f>SUMIFS('IS G'!K$8:K$366,'IS G'!$A$8:$A$366,'SCH C-2.2 B'!$B32)*1000</f>
        <v>0</v>
      </c>
      <c r="L32" s="1">
        <f>SUMIFS('IS G'!L$8:L$366,'IS G'!$A$8:$A$366,'SCH C-2.2 B'!$B32)*1000</f>
        <v>0</v>
      </c>
      <c r="M32" s="1">
        <f>SUMIFS('IS G'!M$8:M$366,'IS G'!$A$8:$A$366,'SCH C-2.2 B'!$B32)*1000</f>
        <v>0</v>
      </c>
      <c r="N32" s="1">
        <f>SUMIFS('IS G'!N$8:N$366,'IS G'!$A$8:$A$366,'SCH C-2.2 B'!$B32)*1000</f>
        <v>0</v>
      </c>
      <c r="O32" s="1">
        <f>SUMIFS('IS G'!O$8:O$366,'IS G'!$A$8:$A$366,'SCH C-2.2 B'!$B32)*1000</f>
        <v>0</v>
      </c>
      <c r="P32" s="151">
        <f t="shared" ref="P32:P56" si="3">SUM(D32:O32)</f>
        <v>0</v>
      </c>
    </row>
    <row r="33" spans="1:16" x14ac:dyDescent="0.2">
      <c r="A33" s="147">
        <f t="shared" si="1"/>
        <v>23</v>
      </c>
      <c r="B33" s="147" t="s">
        <v>863</v>
      </c>
      <c r="C33" s="137" t="s">
        <v>889</v>
      </c>
      <c r="D33" s="1">
        <f>SUMIFS('IS G'!D$8:D$366,'IS G'!$A$8:$A$366,'SCH C-2.2 B'!$B33)*1000</f>
        <v>101383.77</v>
      </c>
      <c r="E33" s="1">
        <f>SUMIFS('IS G'!E$8:E$366,'IS G'!$A$8:$A$366,'SCH C-2.2 B'!$B33)*1000</f>
        <v>75906.66</v>
      </c>
      <c r="F33" s="1">
        <f>SUMIFS('IS G'!F$8:F$366,'IS G'!$A$8:$A$366,'SCH C-2.2 B'!$B33)*1000</f>
        <v>66985.87999999999</v>
      </c>
      <c r="G33" s="1">
        <f>SUMIFS('IS G'!G$8:G$366,'IS G'!$A$8:$A$366,'SCH C-2.2 B'!$B33)*1000</f>
        <v>83916.150000000009</v>
      </c>
      <c r="H33" s="1">
        <f>SUMIFS('IS G'!H$8:H$366,'IS G'!$A$8:$A$366,'SCH C-2.2 B'!$B33)*1000</f>
        <v>74606.11</v>
      </c>
      <c r="I33" s="1">
        <f>SUMIFS('IS G'!I$8:I$366,'IS G'!$A$8:$A$366,'SCH C-2.2 B'!$B33)*1000</f>
        <v>77127.67</v>
      </c>
      <c r="J33" s="1">
        <f>SUMIFS('IS G'!J$8:J$366,'IS G'!$A$8:$A$366,'SCH C-2.2 B'!$B33)*1000</f>
        <v>64763.999999999993</v>
      </c>
      <c r="K33" s="1">
        <f>SUMIFS('IS G'!K$8:K$366,'IS G'!$A$8:$A$366,'SCH C-2.2 B'!$B33)*1000</f>
        <v>75850</v>
      </c>
      <c r="L33" s="1">
        <f>SUMIFS('IS G'!L$8:L$366,'IS G'!$A$8:$A$366,'SCH C-2.2 B'!$B33)*1000</f>
        <v>83086</v>
      </c>
      <c r="M33" s="1">
        <f>SUMIFS('IS G'!M$8:M$366,'IS G'!$A$8:$A$366,'SCH C-2.2 B'!$B33)*1000</f>
        <v>81781</v>
      </c>
      <c r="N33" s="1">
        <f>SUMIFS('IS G'!N$8:N$366,'IS G'!$A$8:$A$366,'SCH C-2.2 B'!$B33)*1000</f>
        <v>84240</v>
      </c>
      <c r="O33" s="1">
        <f>SUMIFS('IS G'!O$8:O$366,'IS G'!$A$8:$A$366,'SCH C-2.2 B'!$B33)*1000</f>
        <v>78176</v>
      </c>
      <c r="P33" s="151">
        <f t="shared" si="3"/>
        <v>947823.24</v>
      </c>
    </row>
    <row r="34" spans="1:16" x14ac:dyDescent="0.2">
      <c r="A34" s="147">
        <f>A33+1</f>
        <v>24</v>
      </c>
      <c r="B34" s="147" t="s">
        <v>864</v>
      </c>
      <c r="C34" s="163" t="s">
        <v>820</v>
      </c>
      <c r="D34" s="1">
        <f>SUMIFS('IS G'!D$8:D$366,'IS G'!$A$8:$A$366,'SCH C-2.2 B'!$B34)*1000</f>
        <v>8239.57</v>
      </c>
      <c r="E34" s="1">
        <f>SUMIFS('IS G'!E$8:E$366,'IS G'!$A$8:$A$366,'SCH C-2.2 B'!$B34)*1000</f>
        <v>6773.49</v>
      </c>
      <c r="F34" s="1">
        <f>SUMIFS('IS G'!F$8:F$366,'IS G'!$A$8:$A$366,'SCH C-2.2 B'!$B34)*1000</f>
        <v>6477.76</v>
      </c>
      <c r="G34" s="1">
        <f>SUMIFS('IS G'!G$8:G$366,'IS G'!$A$8:$A$366,'SCH C-2.2 B'!$B34)*1000</f>
        <v>6578.45</v>
      </c>
      <c r="H34" s="1">
        <f>SUMIFS('IS G'!H$8:H$366,'IS G'!$A$8:$A$366,'SCH C-2.2 B'!$B34)*1000</f>
        <v>6746.5700000000006</v>
      </c>
      <c r="I34" s="1">
        <f>SUMIFS('IS G'!I$8:I$366,'IS G'!$A$8:$A$366,'SCH C-2.2 B'!$B34)*1000</f>
        <v>4754.88</v>
      </c>
      <c r="J34" s="1">
        <f>SUMIFS('IS G'!J$8:J$366,'IS G'!$A$8:$A$366,'SCH C-2.2 B'!$B34)*1000</f>
        <v>5646</v>
      </c>
      <c r="K34" s="1">
        <f>SUMIFS('IS G'!K$8:K$366,'IS G'!$A$8:$A$366,'SCH C-2.2 B'!$B34)*1000</f>
        <v>5804</v>
      </c>
      <c r="L34" s="1">
        <f>SUMIFS('IS G'!L$8:L$366,'IS G'!$A$8:$A$366,'SCH C-2.2 B'!$B34)*1000</f>
        <v>6655</v>
      </c>
      <c r="M34" s="1">
        <f>SUMIFS('IS G'!M$8:M$366,'IS G'!$A$8:$A$366,'SCH C-2.2 B'!$B34)*1000</f>
        <v>5804</v>
      </c>
      <c r="N34" s="1">
        <f>SUMIFS('IS G'!N$8:N$366,'IS G'!$A$8:$A$366,'SCH C-2.2 B'!$B34)*1000</f>
        <v>6920</v>
      </c>
      <c r="O34" s="1">
        <f>SUMIFS('IS G'!O$8:O$366,'IS G'!$A$8:$A$366,'SCH C-2.2 B'!$B34)*1000</f>
        <v>5805</v>
      </c>
      <c r="P34" s="151">
        <f t="shared" si="3"/>
        <v>76204.72</v>
      </c>
    </row>
    <row r="35" spans="1:16" x14ac:dyDescent="0.2">
      <c r="A35" s="147">
        <f t="shared" ref="A35:A57" si="4">A34+1</f>
        <v>25</v>
      </c>
      <c r="B35" s="147" t="s">
        <v>865</v>
      </c>
      <c r="C35" s="163" t="s">
        <v>821</v>
      </c>
      <c r="D35" s="1">
        <f>SUMIFS('IS G'!D$8:D$366,'IS G'!$A$8:$A$366,'SCH C-2.2 B'!$B35)*1000</f>
        <v>27586.1</v>
      </c>
      <c r="E35" s="1">
        <f>SUMIFS('IS G'!E$8:E$366,'IS G'!$A$8:$A$366,'SCH C-2.2 B'!$B35)*1000</f>
        <v>17452.71</v>
      </c>
      <c r="F35" s="1">
        <f>SUMIFS('IS G'!F$8:F$366,'IS G'!$A$8:$A$366,'SCH C-2.2 B'!$B35)*1000</f>
        <v>25056.58</v>
      </c>
      <c r="G35" s="1">
        <f>SUMIFS('IS G'!G$8:G$366,'IS G'!$A$8:$A$366,'SCH C-2.2 B'!$B35)*1000</f>
        <v>20734.7599999999</v>
      </c>
      <c r="H35" s="1">
        <f>SUMIFS('IS G'!H$8:H$366,'IS G'!$A$8:$A$366,'SCH C-2.2 B'!$B35)*1000</f>
        <v>19031.169999999998</v>
      </c>
      <c r="I35" s="1">
        <f>SUMIFS('IS G'!I$8:I$366,'IS G'!$A$8:$A$366,'SCH C-2.2 B'!$B35)*1000</f>
        <v>48778.73</v>
      </c>
      <c r="J35" s="1">
        <f>SUMIFS('IS G'!J$8:J$366,'IS G'!$A$8:$A$366,'SCH C-2.2 B'!$B35)*1000</f>
        <v>30809</v>
      </c>
      <c r="K35" s="1">
        <f>SUMIFS('IS G'!K$8:K$366,'IS G'!$A$8:$A$366,'SCH C-2.2 B'!$B35)*1000</f>
        <v>54036</v>
      </c>
      <c r="L35" s="1">
        <f>SUMIFS('IS G'!L$8:L$366,'IS G'!$A$8:$A$366,'SCH C-2.2 B'!$B35)*1000</f>
        <v>50736</v>
      </c>
      <c r="M35" s="1">
        <f>SUMIFS('IS G'!M$8:M$366,'IS G'!$A$8:$A$366,'SCH C-2.2 B'!$B35)*1000</f>
        <v>49597</v>
      </c>
      <c r="N35" s="1">
        <f>SUMIFS('IS G'!N$8:N$366,'IS G'!$A$8:$A$366,'SCH C-2.2 B'!$B35)*1000</f>
        <v>44868</v>
      </c>
      <c r="O35" s="1">
        <f>SUMIFS('IS G'!O$8:O$366,'IS G'!$A$8:$A$366,'SCH C-2.2 B'!$B35)*1000</f>
        <v>35727</v>
      </c>
      <c r="P35" s="151">
        <f t="shared" si="3"/>
        <v>424413.04999999993</v>
      </c>
    </row>
    <row r="36" spans="1:16" x14ac:dyDescent="0.2">
      <c r="A36" s="147">
        <f t="shared" si="4"/>
        <v>26</v>
      </c>
      <c r="B36" s="147" t="s">
        <v>866</v>
      </c>
      <c r="C36" s="163" t="s">
        <v>885</v>
      </c>
      <c r="D36" s="1">
        <f>SUMIFS('IS G'!D$8:D$366,'IS G'!$A$8:$A$366,'SCH C-2.2 B'!$B36)*1000</f>
        <v>231118.37</v>
      </c>
      <c r="E36" s="1">
        <f>SUMIFS('IS G'!E$8:E$366,'IS G'!$A$8:$A$366,'SCH C-2.2 B'!$B36)*1000</f>
        <v>196545.78</v>
      </c>
      <c r="F36" s="1">
        <f>SUMIFS('IS G'!F$8:F$366,'IS G'!$A$8:$A$366,'SCH C-2.2 B'!$B36)*1000</f>
        <v>200432.5</v>
      </c>
      <c r="G36" s="1">
        <f>SUMIFS('IS G'!G$8:G$366,'IS G'!$A$8:$A$366,'SCH C-2.2 B'!$B36)*1000</f>
        <v>142145.37999999998</v>
      </c>
      <c r="H36" s="1">
        <f>SUMIFS('IS G'!H$8:H$366,'IS G'!$A$8:$A$366,'SCH C-2.2 B'!$B36)*1000</f>
        <v>244414.23</v>
      </c>
      <c r="I36" s="1">
        <f>SUMIFS('IS G'!I$8:I$366,'IS G'!$A$8:$A$366,'SCH C-2.2 B'!$B36)*1000</f>
        <v>172869.53</v>
      </c>
      <c r="J36" s="1">
        <f>SUMIFS('IS G'!J$8:J$366,'IS G'!$A$8:$A$366,'SCH C-2.2 B'!$B36)*1000</f>
        <v>174270</v>
      </c>
      <c r="K36" s="1">
        <f>SUMIFS('IS G'!K$8:K$366,'IS G'!$A$8:$A$366,'SCH C-2.2 B'!$B36)*1000</f>
        <v>169633</v>
      </c>
      <c r="L36" s="1">
        <f>SUMIFS('IS G'!L$8:L$366,'IS G'!$A$8:$A$366,'SCH C-2.2 B'!$B36)*1000</f>
        <v>176758</v>
      </c>
      <c r="M36" s="1">
        <f>SUMIFS('IS G'!M$8:M$366,'IS G'!$A$8:$A$366,'SCH C-2.2 B'!$B36)*1000</f>
        <v>180654</v>
      </c>
      <c r="N36" s="1">
        <f>SUMIFS('IS G'!N$8:N$366,'IS G'!$A$8:$A$366,'SCH C-2.2 B'!$B36)*1000</f>
        <v>166807</v>
      </c>
      <c r="O36" s="1">
        <f>SUMIFS('IS G'!O$8:O$366,'IS G'!$A$8:$A$366,'SCH C-2.2 B'!$B36)*1000</f>
        <v>248136</v>
      </c>
      <c r="P36" s="151">
        <f t="shared" si="3"/>
        <v>2303783.79</v>
      </c>
    </row>
    <row r="37" spans="1:16" x14ac:dyDescent="0.2">
      <c r="A37" s="147">
        <f t="shared" si="4"/>
        <v>27</v>
      </c>
      <c r="B37" s="147" t="s">
        <v>867</v>
      </c>
      <c r="C37" s="163" t="s">
        <v>886</v>
      </c>
      <c r="D37" s="1">
        <f>SUMIFS('IS G'!D$8:D$366,'IS G'!$A$8:$A$366,'SCH C-2.2 B'!$B37)*1000</f>
        <v>151950.609999999</v>
      </c>
      <c r="E37" s="1">
        <f>SUMIFS('IS G'!E$8:E$366,'IS G'!$A$8:$A$366,'SCH C-2.2 B'!$B37)*1000</f>
        <v>117188.94</v>
      </c>
      <c r="F37" s="1">
        <f>SUMIFS('IS G'!F$8:F$366,'IS G'!$A$8:$A$366,'SCH C-2.2 B'!$B37)*1000</f>
        <v>111037.56</v>
      </c>
      <c r="G37" s="1">
        <f>SUMIFS('IS G'!G$8:G$366,'IS G'!$A$8:$A$366,'SCH C-2.2 B'!$B37)*1000</f>
        <v>42582.22</v>
      </c>
      <c r="H37" s="1">
        <f>SUMIFS('IS G'!H$8:H$366,'IS G'!$A$8:$A$366,'SCH C-2.2 B'!$B37)*1000</f>
        <v>6630.83</v>
      </c>
      <c r="I37" s="1">
        <f>SUMIFS('IS G'!I$8:I$366,'IS G'!$A$8:$A$366,'SCH C-2.2 B'!$B37)*1000</f>
        <v>2899.9699999999898</v>
      </c>
      <c r="J37" s="1">
        <f>SUMIFS('IS G'!J$8:J$366,'IS G'!$A$8:$A$366,'SCH C-2.2 B'!$B37)*1000</f>
        <v>5000</v>
      </c>
      <c r="K37" s="1">
        <f>SUMIFS('IS G'!K$8:K$366,'IS G'!$A$8:$A$366,'SCH C-2.2 B'!$B37)*1000</f>
        <v>6000</v>
      </c>
      <c r="L37" s="1">
        <f>SUMIFS('IS G'!L$8:L$366,'IS G'!$A$8:$A$366,'SCH C-2.2 B'!$B37)*1000</f>
        <v>6000</v>
      </c>
      <c r="M37" s="1">
        <f>SUMIFS('IS G'!M$8:M$366,'IS G'!$A$8:$A$366,'SCH C-2.2 B'!$B37)*1000</f>
        <v>10000</v>
      </c>
      <c r="N37" s="1">
        <f>SUMIFS('IS G'!N$8:N$366,'IS G'!$A$8:$A$366,'SCH C-2.2 B'!$B37)*1000</f>
        <v>21000</v>
      </c>
      <c r="O37" s="1">
        <f>SUMIFS('IS G'!O$8:O$366,'IS G'!$A$8:$A$366,'SCH C-2.2 B'!$B37)*1000</f>
        <v>130000</v>
      </c>
      <c r="P37" s="151">
        <f t="shared" si="3"/>
        <v>610290.12999999896</v>
      </c>
    </row>
    <row r="38" spans="1:16" x14ac:dyDescent="0.2">
      <c r="A38" s="147">
        <f t="shared" si="4"/>
        <v>28</v>
      </c>
      <c r="B38" s="147" t="s">
        <v>868</v>
      </c>
      <c r="C38" s="163" t="s">
        <v>887</v>
      </c>
      <c r="D38" s="1">
        <f>SUMIFS('IS G'!D$8:D$366,'IS G'!$A$8:$A$366,'SCH C-2.2 B'!$B38)*1000</f>
        <v>299157.11</v>
      </c>
      <c r="E38" s="1">
        <f>SUMIFS('IS G'!E$8:E$366,'IS G'!$A$8:$A$366,'SCH C-2.2 B'!$B38)*1000</f>
        <v>245310.57</v>
      </c>
      <c r="F38" s="1">
        <f>SUMIFS('IS G'!F$8:F$366,'IS G'!$A$8:$A$366,'SCH C-2.2 B'!$B38)*1000</f>
        <v>311807.75</v>
      </c>
      <c r="G38" s="1">
        <f>SUMIFS('IS G'!G$8:G$366,'IS G'!$A$8:$A$366,'SCH C-2.2 B'!$B38)*1000</f>
        <v>181822.72</v>
      </c>
      <c r="H38" s="1">
        <f>SUMIFS('IS G'!H$8:H$366,'IS G'!$A$8:$A$366,'SCH C-2.2 B'!$B38)*1000</f>
        <v>41222.369999999995</v>
      </c>
      <c r="I38" s="1">
        <f>SUMIFS('IS G'!I$8:I$366,'IS G'!$A$8:$A$366,'SCH C-2.2 B'!$B38)*1000</f>
        <v>12998.31</v>
      </c>
      <c r="J38" s="1">
        <f>SUMIFS('IS G'!J$8:J$366,'IS G'!$A$8:$A$366,'SCH C-2.2 B'!$B38)*1000</f>
        <v>19256</v>
      </c>
      <c r="K38" s="1">
        <f>SUMIFS('IS G'!K$8:K$366,'IS G'!$A$8:$A$366,'SCH C-2.2 B'!$B38)*1000</f>
        <v>14303</v>
      </c>
      <c r="L38" s="1">
        <f>SUMIFS('IS G'!L$8:L$366,'IS G'!$A$8:$A$366,'SCH C-2.2 B'!$B38)*1000</f>
        <v>10794</v>
      </c>
      <c r="M38" s="1">
        <f>SUMIFS('IS G'!M$8:M$366,'IS G'!$A$8:$A$366,'SCH C-2.2 B'!$B38)*1000</f>
        <v>17563</v>
      </c>
      <c r="N38" s="1">
        <f>SUMIFS('IS G'!N$8:N$366,'IS G'!$A$8:$A$366,'SCH C-2.2 B'!$B38)*1000</f>
        <v>60432</v>
      </c>
      <c r="O38" s="1">
        <f>SUMIFS('IS G'!O$8:O$366,'IS G'!$A$8:$A$366,'SCH C-2.2 B'!$B38)*1000</f>
        <v>237568</v>
      </c>
      <c r="P38" s="151">
        <f t="shared" si="3"/>
        <v>1452234.83</v>
      </c>
    </row>
    <row r="39" spans="1:16" x14ac:dyDescent="0.2">
      <c r="A39" s="147">
        <f t="shared" si="4"/>
        <v>29</v>
      </c>
      <c r="B39" s="147" t="s">
        <v>869</v>
      </c>
      <c r="C39" s="163" t="s">
        <v>822</v>
      </c>
      <c r="D39" s="1">
        <f>SUMIFS('IS G'!D$8:D$366,'IS G'!$A$8:$A$366,'SCH C-2.2 B'!$B39)*1000</f>
        <v>153730.68</v>
      </c>
      <c r="E39" s="1">
        <f>SUMIFS('IS G'!E$8:E$366,'IS G'!$A$8:$A$366,'SCH C-2.2 B'!$B39)*1000</f>
        <v>132492.54999999999</v>
      </c>
      <c r="F39" s="1">
        <f>SUMIFS('IS G'!F$8:F$366,'IS G'!$A$8:$A$366,'SCH C-2.2 B'!$B39)*1000</f>
        <v>111148.62</v>
      </c>
      <c r="G39" s="1">
        <f>SUMIFS('IS G'!G$8:G$366,'IS G'!$A$8:$A$366,'SCH C-2.2 B'!$B39)*1000</f>
        <v>96693.77</v>
      </c>
      <c r="H39" s="1">
        <f>SUMIFS('IS G'!H$8:H$366,'IS G'!$A$8:$A$366,'SCH C-2.2 B'!$B39)*1000</f>
        <v>98030.82</v>
      </c>
      <c r="I39" s="1">
        <f>SUMIFS('IS G'!I$8:I$366,'IS G'!$A$8:$A$366,'SCH C-2.2 B'!$B39)*1000</f>
        <v>103623.56</v>
      </c>
      <c r="J39" s="1">
        <f>SUMIFS('IS G'!J$8:J$366,'IS G'!$A$8:$A$366,'SCH C-2.2 B'!$B39)*1000</f>
        <v>143000</v>
      </c>
      <c r="K39" s="1">
        <f>SUMIFS('IS G'!K$8:K$366,'IS G'!$A$8:$A$366,'SCH C-2.2 B'!$B39)*1000</f>
        <v>163000</v>
      </c>
      <c r="L39" s="1">
        <f>SUMIFS('IS G'!L$8:L$366,'IS G'!$A$8:$A$366,'SCH C-2.2 B'!$B39)*1000</f>
        <v>179000</v>
      </c>
      <c r="M39" s="1">
        <f>SUMIFS('IS G'!M$8:M$366,'IS G'!$A$8:$A$366,'SCH C-2.2 B'!$B39)*1000</f>
        <v>196000</v>
      </c>
      <c r="N39" s="1">
        <f>SUMIFS('IS G'!N$8:N$366,'IS G'!$A$8:$A$366,'SCH C-2.2 B'!$B39)*1000</f>
        <v>199000</v>
      </c>
      <c r="O39" s="1">
        <f>SUMIFS('IS G'!O$8:O$366,'IS G'!$A$8:$A$366,'SCH C-2.2 B'!$B39)*1000</f>
        <v>187000</v>
      </c>
      <c r="P39" s="151">
        <f t="shared" si="3"/>
        <v>1762720</v>
      </c>
    </row>
    <row r="40" spans="1:16" x14ac:dyDescent="0.2">
      <c r="A40" s="147">
        <f t="shared" si="4"/>
        <v>30</v>
      </c>
      <c r="B40" s="147" t="s">
        <v>870</v>
      </c>
      <c r="C40" s="163" t="s">
        <v>17</v>
      </c>
      <c r="D40" s="1">
        <f>SUMIFS('IS G'!D$8:D$366,'IS G'!$A$8:$A$366,'SCH C-2.2 B'!$B40)*1000</f>
        <v>2719.08</v>
      </c>
      <c r="E40" s="1">
        <f>SUMIFS('IS G'!E$8:E$366,'IS G'!$A$8:$A$366,'SCH C-2.2 B'!$B40)*1000</f>
        <v>2719.08</v>
      </c>
      <c r="F40" s="1">
        <f>SUMIFS('IS G'!F$8:F$366,'IS G'!$A$8:$A$366,'SCH C-2.2 B'!$B40)*1000</f>
        <v>2719.08</v>
      </c>
      <c r="G40" s="1">
        <f>SUMIFS('IS G'!G$8:G$366,'IS G'!$A$8:$A$366,'SCH C-2.2 B'!$B40)*1000</f>
        <v>2719.08</v>
      </c>
      <c r="H40" s="1">
        <f>SUMIFS('IS G'!H$8:H$366,'IS G'!$A$8:$A$366,'SCH C-2.2 B'!$B40)*1000</f>
        <v>2719.08</v>
      </c>
      <c r="I40" s="1">
        <f>SUMIFS('IS G'!I$8:I$366,'IS G'!$A$8:$A$366,'SCH C-2.2 B'!$B40)*1000</f>
        <v>2719.08</v>
      </c>
      <c r="J40" s="1">
        <f>SUMIFS('IS G'!J$8:J$366,'IS G'!$A$8:$A$366,'SCH C-2.2 B'!$B40)*1000</f>
        <v>0</v>
      </c>
      <c r="K40" s="1">
        <f>SUMIFS('IS G'!K$8:K$366,'IS G'!$A$8:$A$366,'SCH C-2.2 B'!$B40)*1000</f>
        <v>0</v>
      </c>
      <c r="L40" s="1">
        <f>SUMIFS('IS G'!L$8:L$366,'IS G'!$A$8:$A$366,'SCH C-2.2 B'!$B40)*1000</f>
        <v>0</v>
      </c>
      <c r="M40" s="1">
        <f>SUMIFS('IS G'!M$8:M$366,'IS G'!$A$8:$A$366,'SCH C-2.2 B'!$B40)*1000</f>
        <v>0</v>
      </c>
      <c r="N40" s="1">
        <f>SUMIFS('IS G'!N$8:N$366,'IS G'!$A$8:$A$366,'SCH C-2.2 B'!$B40)*1000</f>
        <v>0</v>
      </c>
      <c r="O40" s="1">
        <f>SUMIFS('IS G'!O$8:O$366,'IS G'!$A$8:$A$366,'SCH C-2.2 B'!$B40)*1000</f>
        <v>0</v>
      </c>
      <c r="P40" s="151">
        <f t="shared" si="3"/>
        <v>16314.48</v>
      </c>
    </row>
    <row r="41" spans="1:16" x14ac:dyDescent="0.2">
      <c r="A41" s="147">
        <f t="shared" si="4"/>
        <v>31</v>
      </c>
      <c r="B41" s="147" t="s">
        <v>871</v>
      </c>
      <c r="C41" s="163" t="s">
        <v>888</v>
      </c>
      <c r="D41" s="1">
        <f>SUMIFS('IS G'!D$8:D$366,'IS G'!$A$8:$A$366,'SCH C-2.2 B'!$B41)*1000</f>
        <v>8291.6200000000008</v>
      </c>
      <c r="E41" s="1">
        <f>SUMIFS('IS G'!E$8:E$366,'IS G'!$A$8:$A$366,'SCH C-2.2 B'!$B41)*1000</f>
        <v>3045.69</v>
      </c>
      <c r="F41" s="1">
        <f>SUMIFS('IS G'!F$8:F$366,'IS G'!$A$8:$A$366,'SCH C-2.2 B'!$B41)*1000</f>
        <v>17533.12</v>
      </c>
      <c r="G41" s="1">
        <f>SUMIFS('IS G'!G$8:G$366,'IS G'!$A$8:$A$366,'SCH C-2.2 B'!$B41)*1000</f>
        <v>42359.87</v>
      </c>
      <c r="H41" s="1">
        <f>SUMIFS('IS G'!H$8:H$366,'IS G'!$A$8:$A$366,'SCH C-2.2 B'!$B41)*1000</f>
        <v>5201</v>
      </c>
      <c r="I41" s="1">
        <f>SUMIFS('IS G'!I$8:I$366,'IS G'!$A$8:$A$366,'SCH C-2.2 B'!$B41)*1000</f>
        <v>4264</v>
      </c>
      <c r="J41" s="1">
        <f>SUMIFS('IS G'!J$8:J$366,'IS G'!$A$8:$A$366,'SCH C-2.2 B'!$B41)*1000</f>
        <v>28000</v>
      </c>
      <c r="K41" s="1">
        <f>SUMIFS('IS G'!K$8:K$366,'IS G'!$A$8:$A$366,'SCH C-2.2 B'!$B41)*1000</f>
        <v>11350</v>
      </c>
      <c r="L41" s="1">
        <f>SUMIFS('IS G'!L$8:L$366,'IS G'!$A$8:$A$366,'SCH C-2.2 B'!$B41)*1000</f>
        <v>2616</v>
      </c>
      <c r="M41" s="1">
        <f>SUMIFS('IS G'!M$8:M$366,'IS G'!$A$8:$A$366,'SCH C-2.2 B'!$B41)*1000</f>
        <v>12000</v>
      </c>
      <c r="N41" s="1">
        <f>SUMIFS('IS G'!N$8:N$366,'IS G'!$A$8:$A$366,'SCH C-2.2 B'!$B41)*1000</f>
        <v>6000</v>
      </c>
      <c r="O41" s="1">
        <f>SUMIFS('IS G'!O$8:O$366,'IS G'!$A$8:$A$366,'SCH C-2.2 B'!$B41)*1000</f>
        <v>21000</v>
      </c>
      <c r="P41" s="151">
        <f t="shared" si="3"/>
        <v>161661.29999999999</v>
      </c>
    </row>
    <row r="42" spans="1:16" x14ac:dyDescent="0.2">
      <c r="A42" s="147">
        <f t="shared" si="4"/>
        <v>32</v>
      </c>
      <c r="B42" s="147" t="s">
        <v>872</v>
      </c>
      <c r="C42" s="163" t="s">
        <v>823</v>
      </c>
      <c r="D42" s="1">
        <f>SUMIFS('IS G'!D$8:D$366,'IS G'!$A$8:$A$366,'SCH C-2.2 B'!$B42)*1000</f>
        <v>0</v>
      </c>
      <c r="E42" s="1">
        <f>SUMIFS('IS G'!E$8:E$366,'IS G'!$A$8:$A$366,'SCH C-2.2 B'!$B42)*1000</f>
        <v>0</v>
      </c>
      <c r="F42" s="1">
        <f>SUMIFS('IS G'!F$8:F$366,'IS G'!$A$8:$A$366,'SCH C-2.2 B'!$B42)*1000</f>
        <v>0</v>
      </c>
      <c r="G42" s="1">
        <f>SUMIFS('IS G'!G$8:G$366,'IS G'!$A$8:$A$366,'SCH C-2.2 B'!$B42)*1000</f>
        <v>0</v>
      </c>
      <c r="H42" s="1">
        <f>SUMIFS('IS G'!H$8:H$366,'IS G'!$A$8:$A$366,'SCH C-2.2 B'!$B42)*1000</f>
        <v>0</v>
      </c>
      <c r="I42" s="1">
        <f>SUMIFS('IS G'!I$8:I$366,'IS G'!$A$8:$A$366,'SCH C-2.2 B'!$B42)*1000</f>
        <v>0</v>
      </c>
      <c r="J42" s="1">
        <f>SUMIFS('IS G'!J$8:J$366,'IS G'!$A$8:$A$366,'SCH C-2.2 B'!$B42)*1000</f>
        <v>0</v>
      </c>
      <c r="K42" s="1">
        <f>SUMIFS('IS G'!K$8:K$366,'IS G'!$A$8:$A$366,'SCH C-2.2 B'!$B42)*1000</f>
        <v>0</v>
      </c>
      <c r="L42" s="1">
        <f>SUMIFS('IS G'!L$8:L$366,'IS G'!$A$8:$A$366,'SCH C-2.2 B'!$B42)*1000</f>
        <v>0</v>
      </c>
      <c r="M42" s="1">
        <f>SUMIFS('IS G'!M$8:M$366,'IS G'!$A$8:$A$366,'SCH C-2.2 B'!$B42)*1000</f>
        <v>0</v>
      </c>
      <c r="N42" s="1">
        <f>SUMIFS('IS G'!N$8:N$366,'IS G'!$A$8:$A$366,'SCH C-2.2 B'!$B42)*1000</f>
        <v>0</v>
      </c>
      <c r="O42" s="1">
        <f>SUMIFS('IS G'!O$8:O$366,'IS G'!$A$8:$A$366,'SCH C-2.2 B'!$B42)*1000</f>
        <v>0</v>
      </c>
      <c r="P42" s="151">
        <f t="shared" si="3"/>
        <v>0</v>
      </c>
    </row>
    <row r="43" spans="1:16" x14ac:dyDescent="0.2">
      <c r="A43" s="147">
        <f t="shared" si="4"/>
        <v>33</v>
      </c>
      <c r="B43" s="147" t="s">
        <v>873</v>
      </c>
      <c r="C43" s="137" t="s">
        <v>15</v>
      </c>
      <c r="D43" s="1">
        <f>SUMIFS('IS G'!D$8:D$366,'IS G'!$A$8:$A$366,'SCH C-2.2 B'!$B43)*1000</f>
        <v>61637.699999999903</v>
      </c>
      <c r="E43" s="1">
        <f>SUMIFS('IS G'!E$8:E$366,'IS G'!$A$8:$A$366,'SCH C-2.2 B'!$B43)*1000</f>
        <v>60227.21</v>
      </c>
      <c r="F43" s="1">
        <f>SUMIFS('IS G'!F$8:F$366,'IS G'!$A$8:$A$366,'SCH C-2.2 B'!$B43)*1000</f>
        <v>52931.939999999995</v>
      </c>
      <c r="G43" s="1">
        <f>SUMIFS('IS G'!G$8:G$366,'IS G'!$A$8:$A$366,'SCH C-2.2 B'!$B43)*1000</f>
        <v>51104.6</v>
      </c>
      <c r="H43" s="1">
        <f>SUMIFS('IS G'!H$8:H$366,'IS G'!$A$8:$A$366,'SCH C-2.2 B'!$B43)*1000</f>
        <v>52116.27</v>
      </c>
      <c r="I43" s="1">
        <f>SUMIFS('IS G'!I$8:I$366,'IS G'!$A$8:$A$366,'SCH C-2.2 B'!$B43)*1000</f>
        <v>44444.91</v>
      </c>
      <c r="J43" s="1">
        <f>SUMIFS('IS G'!J$8:J$366,'IS G'!$A$8:$A$366,'SCH C-2.2 B'!$B43)*1000</f>
        <v>49409</v>
      </c>
      <c r="K43" s="1">
        <f>SUMIFS('IS G'!K$8:K$366,'IS G'!$A$8:$A$366,'SCH C-2.2 B'!$B43)*1000</f>
        <v>47963</v>
      </c>
      <c r="L43" s="1">
        <f>SUMIFS('IS G'!L$8:L$366,'IS G'!$A$8:$A$366,'SCH C-2.2 B'!$B43)*1000</f>
        <v>46519</v>
      </c>
      <c r="M43" s="1">
        <f>SUMIFS('IS G'!M$8:M$366,'IS G'!$A$8:$A$366,'SCH C-2.2 B'!$B43)*1000</f>
        <v>47963</v>
      </c>
      <c r="N43" s="1">
        <f>SUMIFS('IS G'!N$8:N$366,'IS G'!$A$8:$A$366,'SCH C-2.2 B'!$B43)*1000</f>
        <v>52298</v>
      </c>
      <c r="O43" s="1">
        <f>SUMIFS('IS G'!O$8:O$366,'IS G'!$A$8:$A$366,'SCH C-2.2 B'!$B43)*1000</f>
        <v>52309</v>
      </c>
      <c r="P43" s="151">
        <f t="shared" si="3"/>
        <v>618923.62999999989</v>
      </c>
    </row>
    <row r="44" spans="1:16" x14ac:dyDescent="0.2">
      <c r="A44" s="147">
        <f t="shared" si="4"/>
        <v>34</v>
      </c>
      <c r="B44" s="147" t="s">
        <v>874</v>
      </c>
      <c r="C44" s="163" t="s">
        <v>892</v>
      </c>
      <c r="D44" s="1">
        <f>SUMIFS('IS G'!D$8:D$366,'IS G'!$A$8:$A$366,'SCH C-2.2 B'!$B44)*1000</f>
        <v>-34725.08</v>
      </c>
      <c r="E44" s="1">
        <f>SUMIFS('IS G'!E$8:E$366,'IS G'!$A$8:$A$366,'SCH C-2.2 B'!$B44)*1000</f>
        <v>62680.280000000006</v>
      </c>
      <c r="F44" s="1">
        <f>SUMIFS('IS G'!F$8:F$366,'IS G'!$A$8:$A$366,'SCH C-2.2 B'!$B44)*1000</f>
        <v>38167.599999999999</v>
      </c>
      <c r="G44" s="1">
        <f>SUMIFS('IS G'!G$8:G$366,'IS G'!$A$8:$A$366,'SCH C-2.2 B'!$B44)*1000</f>
        <v>7958.1900000000005</v>
      </c>
      <c r="H44" s="1">
        <f>SUMIFS('IS G'!H$8:H$366,'IS G'!$A$8:$A$366,'SCH C-2.2 B'!$B44)*1000</f>
        <v>22220.739999999998</v>
      </c>
      <c r="I44" s="1">
        <f>SUMIFS('IS G'!I$8:I$366,'IS G'!$A$8:$A$366,'SCH C-2.2 B'!$B44)*1000</f>
        <v>101377.45</v>
      </c>
      <c r="J44" s="1">
        <f>SUMIFS('IS G'!J$8:J$366,'IS G'!$A$8:$A$366,'SCH C-2.2 B'!$B44)*1000</f>
        <v>58457</v>
      </c>
      <c r="K44" s="1">
        <f>SUMIFS('IS G'!K$8:K$366,'IS G'!$A$8:$A$366,'SCH C-2.2 B'!$B44)*1000</f>
        <v>232451</v>
      </c>
      <c r="L44" s="1">
        <f>SUMIFS('IS G'!L$8:L$366,'IS G'!$A$8:$A$366,'SCH C-2.2 B'!$B44)*1000</f>
        <v>10725</v>
      </c>
      <c r="M44" s="1">
        <f>SUMIFS('IS G'!M$8:M$366,'IS G'!$A$8:$A$366,'SCH C-2.2 B'!$B44)*1000</f>
        <v>15898</v>
      </c>
      <c r="N44" s="1">
        <f>SUMIFS('IS G'!N$8:N$366,'IS G'!$A$8:$A$366,'SCH C-2.2 B'!$B44)*1000</f>
        <v>9586</v>
      </c>
      <c r="O44" s="1">
        <f>SUMIFS('IS G'!O$8:O$366,'IS G'!$A$8:$A$366,'SCH C-2.2 B'!$B44)*1000</f>
        <v>6252</v>
      </c>
      <c r="P44" s="151">
        <f t="shared" si="3"/>
        <v>531048.17999999993</v>
      </c>
    </row>
    <row r="45" spans="1:16" x14ac:dyDescent="0.2">
      <c r="A45" s="147">
        <f t="shared" si="4"/>
        <v>35</v>
      </c>
      <c r="B45" s="147" t="s">
        <v>875</v>
      </c>
      <c r="C45" s="163" t="s">
        <v>890</v>
      </c>
      <c r="D45" s="1">
        <f>SUMIFS('IS G'!D$8:D$366,'IS G'!$A$8:$A$366,'SCH C-2.2 B'!$B45)*1000</f>
        <v>35127.850000000006</v>
      </c>
      <c r="E45" s="1">
        <f>SUMIFS('IS G'!E$8:E$366,'IS G'!$A$8:$A$366,'SCH C-2.2 B'!$B45)*1000</f>
        <v>20575.16</v>
      </c>
      <c r="F45" s="1">
        <f>SUMIFS('IS G'!F$8:F$366,'IS G'!$A$8:$A$366,'SCH C-2.2 B'!$B45)*1000</f>
        <v>36356.720000000001</v>
      </c>
      <c r="G45" s="1">
        <f>SUMIFS('IS G'!G$8:G$366,'IS G'!$A$8:$A$366,'SCH C-2.2 B'!$B45)*1000</f>
        <v>45138.44</v>
      </c>
      <c r="H45" s="1">
        <f>SUMIFS('IS G'!H$8:H$366,'IS G'!$A$8:$A$366,'SCH C-2.2 B'!$B45)*1000</f>
        <v>97821.19</v>
      </c>
      <c r="I45" s="1">
        <f>SUMIFS('IS G'!I$8:I$366,'IS G'!$A$8:$A$366,'SCH C-2.2 B'!$B45)*1000</f>
        <v>68613.03</v>
      </c>
      <c r="J45" s="1">
        <f>SUMIFS('IS G'!J$8:J$366,'IS G'!$A$8:$A$366,'SCH C-2.2 B'!$B45)*1000</f>
        <v>13277</v>
      </c>
      <c r="K45" s="1">
        <f>SUMIFS('IS G'!K$8:K$366,'IS G'!$A$8:$A$366,'SCH C-2.2 B'!$B45)*1000</f>
        <v>40193</v>
      </c>
      <c r="L45" s="1">
        <f>SUMIFS('IS G'!L$8:L$366,'IS G'!$A$8:$A$366,'SCH C-2.2 B'!$B45)*1000</f>
        <v>35140</v>
      </c>
      <c r="M45" s="1">
        <f>SUMIFS('IS G'!M$8:M$366,'IS G'!$A$8:$A$366,'SCH C-2.2 B'!$B45)*1000</f>
        <v>42767</v>
      </c>
      <c r="N45" s="1">
        <f>SUMIFS('IS G'!N$8:N$366,'IS G'!$A$8:$A$366,'SCH C-2.2 B'!$B45)*1000</f>
        <v>21124</v>
      </c>
      <c r="O45" s="1">
        <f>SUMIFS('IS G'!O$8:O$366,'IS G'!$A$8:$A$366,'SCH C-2.2 B'!$B45)*1000</f>
        <v>19940</v>
      </c>
      <c r="P45" s="151">
        <f t="shared" si="3"/>
        <v>476073.39</v>
      </c>
    </row>
    <row r="46" spans="1:16" x14ac:dyDescent="0.2">
      <c r="A46" s="147">
        <f t="shared" si="4"/>
        <v>36</v>
      </c>
      <c r="B46" s="147" t="s">
        <v>876</v>
      </c>
      <c r="C46" s="163" t="s">
        <v>891</v>
      </c>
      <c r="D46" s="1">
        <f>SUMIFS('IS G'!D$8:D$366,'IS G'!$A$8:$A$366,'SCH C-2.2 B'!$B46)*1000</f>
        <v>44168.3</v>
      </c>
      <c r="E46" s="1">
        <f>SUMIFS('IS G'!E$8:E$366,'IS G'!$A$8:$A$366,'SCH C-2.2 B'!$B46)*1000</f>
        <v>65992.67</v>
      </c>
      <c r="F46" s="1">
        <f>SUMIFS('IS G'!F$8:F$366,'IS G'!$A$8:$A$366,'SCH C-2.2 B'!$B46)*1000</f>
        <v>90527.780000000013</v>
      </c>
      <c r="G46" s="1">
        <f>SUMIFS('IS G'!G$8:G$366,'IS G'!$A$8:$A$366,'SCH C-2.2 B'!$B46)*1000</f>
        <v>80783.360000000001</v>
      </c>
      <c r="H46" s="1">
        <f>SUMIFS('IS G'!H$8:H$366,'IS G'!$A$8:$A$366,'SCH C-2.2 B'!$B46)*1000</f>
        <v>78546.97</v>
      </c>
      <c r="I46" s="1">
        <f>SUMIFS('IS G'!I$8:I$366,'IS G'!$A$8:$A$366,'SCH C-2.2 B'!$B46)*1000</f>
        <v>51003.56</v>
      </c>
      <c r="J46" s="1">
        <f>SUMIFS('IS G'!J$8:J$366,'IS G'!$A$8:$A$366,'SCH C-2.2 B'!$B46)*1000</f>
        <v>64384</v>
      </c>
      <c r="K46" s="1">
        <f>SUMIFS('IS G'!K$8:K$366,'IS G'!$A$8:$A$366,'SCH C-2.2 B'!$B46)*1000</f>
        <v>35837</v>
      </c>
      <c r="L46" s="1">
        <f>SUMIFS('IS G'!L$8:L$366,'IS G'!$A$8:$A$366,'SCH C-2.2 B'!$B46)*1000</f>
        <v>52639</v>
      </c>
      <c r="M46" s="1">
        <f>SUMIFS('IS G'!M$8:M$366,'IS G'!$A$8:$A$366,'SCH C-2.2 B'!$B46)*1000</f>
        <v>45905</v>
      </c>
      <c r="N46" s="1">
        <f>SUMIFS('IS G'!N$8:N$366,'IS G'!$A$8:$A$366,'SCH C-2.2 B'!$B46)*1000</f>
        <v>37485</v>
      </c>
      <c r="O46" s="1">
        <f>SUMIFS('IS G'!O$8:O$366,'IS G'!$A$8:$A$366,'SCH C-2.2 B'!$B46)*1000</f>
        <v>56827</v>
      </c>
      <c r="P46" s="151">
        <f t="shared" si="3"/>
        <v>704099.6399999999</v>
      </c>
    </row>
    <row r="47" spans="1:16" x14ac:dyDescent="0.2">
      <c r="A47" s="147">
        <f t="shared" si="1"/>
        <v>37</v>
      </c>
      <c r="B47" s="147" t="s">
        <v>877</v>
      </c>
      <c r="C47" s="163" t="s">
        <v>893</v>
      </c>
      <c r="D47" s="1">
        <f>SUMIFS('IS G'!D$8:D$366,'IS G'!$A$8:$A$366,'SCH C-2.2 B'!$B47)*1000</f>
        <v>2972.69</v>
      </c>
      <c r="E47" s="1">
        <f>SUMIFS('IS G'!E$8:E$366,'IS G'!$A$8:$A$366,'SCH C-2.2 B'!$B47)*1000</f>
        <v>3182.79</v>
      </c>
      <c r="F47" s="1">
        <f>SUMIFS('IS G'!F$8:F$366,'IS G'!$A$8:$A$366,'SCH C-2.2 B'!$B47)*1000</f>
        <v>6957.76</v>
      </c>
      <c r="G47" s="1">
        <f>SUMIFS('IS G'!G$8:G$366,'IS G'!$A$8:$A$366,'SCH C-2.2 B'!$B47)*1000</f>
        <v>2832.49</v>
      </c>
      <c r="H47" s="1">
        <f>SUMIFS('IS G'!H$8:H$366,'IS G'!$A$8:$A$366,'SCH C-2.2 B'!$B47)*1000</f>
        <v>3646.9</v>
      </c>
      <c r="I47" s="1">
        <f>SUMIFS('IS G'!I$8:I$366,'IS G'!$A$8:$A$366,'SCH C-2.2 B'!$B47)*1000</f>
        <v>1438.39</v>
      </c>
      <c r="J47" s="1">
        <f>SUMIFS('IS G'!J$8:J$366,'IS G'!$A$8:$A$366,'SCH C-2.2 B'!$B47)*1000</f>
        <v>1438</v>
      </c>
      <c r="K47" s="1">
        <f>SUMIFS('IS G'!K$8:K$366,'IS G'!$A$8:$A$366,'SCH C-2.2 B'!$B47)*1000</f>
        <v>1438</v>
      </c>
      <c r="L47" s="1">
        <f>SUMIFS('IS G'!L$8:L$366,'IS G'!$A$8:$A$366,'SCH C-2.2 B'!$B47)*1000</f>
        <v>1438</v>
      </c>
      <c r="M47" s="1">
        <f>SUMIFS('IS G'!M$8:M$366,'IS G'!$A$8:$A$366,'SCH C-2.2 B'!$B47)*1000</f>
        <v>1438</v>
      </c>
      <c r="N47" s="1">
        <f>SUMIFS('IS G'!N$8:N$366,'IS G'!$A$8:$A$366,'SCH C-2.2 B'!$B47)*1000</f>
        <v>4145</v>
      </c>
      <c r="O47" s="1">
        <f>SUMIFS('IS G'!O$8:O$366,'IS G'!$A$8:$A$366,'SCH C-2.2 B'!$B47)*1000</f>
        <v>4146</v>
      </c>
      <c r="P47" s="151">
        <f t="shared" si="3"/>
        <v>35074.020000000004</v>
      </c>
    </row>
    <row r="48" spans="1:16" x14ac:dyDescent="0.2">
      <c r="A48" s="147">
        <f t="shared" si="1"/>
        <v>38</v>
      </c>
      <c r="B48" s="147" t="s">
        <v>878</v>
      </c>
      <c r="C48" s="163" t="s">
        <v>894</v>
      </c>
      <c r="D48" s="1">
        <f>SUMIFS('IS G'!D$8:D$366,'IS G'!$A$8:$A$366,'SCH C-2.2 B'!$B48)*1000</f>
        <v>36281.4</v>
      </c>
      <c r="E48" s="1">
        <f>SUMIFS('IS G'!E$8:E$366,'IS G'!$A$8:$A$366,'SCH C-2.2 B'!$B48)*1000</f>
        <v>29316.75</v>
      </c>
      <c r="F48" s="1">
        <f>SUMIFS('IS G'!F$8:F$366,'IS G'!$A$8:$A$366,'SCH C-2.2 B'!$B48)*1000</f>
        <v>13668.41</v>
      </c>
      <c r="G48" s="1">
        <f>SUMIFS('IS G'!G$8:G$366,'IS G'!$A$8:$A$366,'SCH C-2.2 B'!$B48)*1000</f>
        <v>27911.3</v>
      </c>
      <c r="H48" s="1">
        <f>SUMIFS('IS G'!H$8:H$366,'IS G'!$A$8:$A$366,'SCH C-2.2 B'!$B48)*1000</f>
        <v>93203.08</v>
      </c>
      <c r="I48" s="1">
        <f>SUMIFS('IS G'!I$8:I$366,'IS G'!$A$8:$A$366,'SCH C-2.2 B'!$B48)*1000</f>
        <v>60521.189999999995</v>
      </c>
      <c r="J48" s="1">
        <f>SUMIFS('IS G'!J$8:J$366,'IS G'!$A$8:$A$366,'SCH C-2.2 B'!$B48)*1000</f>
        <v>82734</v>
      </c>
      <c r="K48" s="1">
        <f>SUMIFS('IS G'!K$8:K$366,'IS G'!$A$8:$A$366,'SCH C-2.2 B'!$B48)*1000</f>
        <v>84498</v>
      </c>
      <c r="L48" s="1">
        <f>SUMIFS('IS G'!L$8:L$366,'IS G'!$A$8:$A$366,'SCH C-2.2 B'!$B48)*1000</f>
        <v>83528</v>
      </c>
      <c r="M48" s="1">
        <f>SUMIFS('IS G'!M$8:M$366,'IS G'!$A$8:$A$366,'SCH C-2.2 B'!$B48)*1000</f>
        <v>93161</v>
      </c>
      <c r="N48" s="1">
        <f>SUMIFS('IS G'!N$8:N$366,'IS G'!$A$8:$A$366,'SCH C-2.2 B'!$B48)*1000</f>
        <v>72368</v>
      </c>
      <c r="O48" s="1">
        <f>SUMIFS('IS G'!O$8:O$366,'IS G'!$A$8:$A$366,'SCH C-2.2 B'!$B48)*1000</f>
        <v>54850</v>
      </c>
      <c r="P48" s="151">
        <f t="shared" si="3"/>
        <v>732041.13</v>
      </c>
    </row>
    <row r="49" spans="1:16" x14ac:dyDescent="0.2">
      <c r="A49" s="147">
        <f t="shared" si="1"/>
        <v>39</v>
      </c>
      <c r="B49" s="147" t="s">
        <v>879</v>
      </c>
      <c r="C49" s="163" t="s">
        <v>895</v>
      </c>
      <c r="D49" s="1">
        <f>SUMIFS('IS G'!D$8:D$366,'IS G'!$A$8:$A$366,'SCH C-2.2 B'!$B49)*1000</f>
        <v>9531.76</v>
      </c>
      <c r="E49" s="1">
        <f>SUMIFS('IS G'!E$8:E$366,'IS G'!$A$8:$A$366,'SCH C-2.2 B'!$B49)*1000</f>
        <v>18381.080000000002</v>
      </c>
      <c r="F49" s="1">
        <f>SUMIFS('IS G'!F$8:F$366,'IS G'!$A$8:$A$366,'SCH C-2.2 B'!$B49)*1000</f>
        <v>33529.119999999995</v>
      </c>
      <c r="G49" s="1">
        <f>SUMIFS('IS G'!G$8:G$366,'IS G'!$A$8:$A$366,'SCH C-2.2 B'!$B49)*1000</f>
        <v>21737.660000000003</v>
      </c>
      <c r="H49" s="1">
        <f>SUMIFS('IS G'!H$8:H$366,'IS G'!$A$8:$A$366,'SCH C-2.2 B'!$B49)*1000</f>
        <v>27018.48</v>
      </c>
      <c r="I49" s="1">
        <f>SUMIFS('IS G'!I$8:I$366,'IS G'!$A$8:$A$366,'SCH C-2.2 B'!$B49)*1000</f>
        <v>18475.629999999997</v>
      </c>
      <c r="J49" s="1">
        <f>SUMIFS('IS G'!J$8:J$366,'IS G'!$A$8:$A$366,'SCH C-2.2 B'!$B49)*1000</f>
        <v>40142</v>
      </c>
      <c r="K49" s="1">
        <f>SUMIFS('IS G'!K$8:K$366,'IS G'!$A$8:$A$366,'SCH C-2.2 B'!$B49)*1000</f>
        <v>43164</v>
      </c>
      <c r="L49" s="1">
        <f>SUMIFS('IS G'!L$8:L$366,'IS G'!$A$8:$A$366,'SCH C-2.2 B'!$B49)*1000</f>
        <v>45183</v>
      </c>
      <c r="M49" s="1">
        <f>SUMIFS('IS G'!M$8:M$366,'IS G'!$A$8:$A$366,'SCH C-2.2 B'!$B49)*1000</f>
        <v>39939</v>
      </c>
      <c r="N49" s="1">
        <f>SUMIFS('IS G'!N$8:N$366,'IS G'!$A$8:$A$366,'SCH C-2.2 B'!$B49)*1000</f>
        <v>51925</v>
      </c>
      <c r="O49" s="1">
        <f>SUMIFS('IS G'!O$8:O$366,'IS G'!$A$8:$A$366,'SCH C-2.2 B'!$B49)*1000</f>
        <v>37032</v>
      </c>
      <c r="P49" s="151">
        <f t="shared" si="3"/>
        <v>386058.73</v>
      </c>
    </row>
    <row r="50" spans="1:16" x14ac:dyDescent="0.2">
      <c r="A50" s="147">
        <f t="shared" si="1"/>
        <v>40</v>
      </c>
      <c r="B50" s="147" t="s">
        <v>880</v>
      </c>
      <c r="C50" s="137" t="s">
        <v>889</v>
      </c>
      <c r="D50" s="1">
        <f>SUMIFS('IS G'!D$8:D$366,'IS G'!$A$8:$A$366,'SCH C-2.2 B'!$B50)*1000</f>
        <v>54396.589999999895</v>
      </c>
      <c r="E50" s="1">
        <f>SUMIFS('IS G'!E$8:E$366,'IS G'!$A$8:$A$366,'SCH C-2.2 B'!$B50)*1000</f>
        <v>54517.93</v>
      </c>
      <c r="F50" s="1">
        <f>SUMIFS('IS G'!F$8:F$366,'IS G'!$A$8:$A$366,'SCH C-2.2 B'!$B50)*1000</f>
        <v>42309.43</v>
      </c>
      <c r="G50" s="1">
        <f>SUMIFS('IS G'!G$8:G$366,'IS G'!$A$8:$A$366,'SCH C-2.2 B'!$B50)*1000</f>
        <v>47488.04</v>
      </c>
      <c r="H50" s="1">
        <f>SUMIFS('IS G'!H$8:H$366,'IS G'!$A$8:$A$366,'SCH C-2.2 B'!$B50)*1000</f>
        <v>66703.05</v>
      </c>
      <c r="I50" s="1">
        <f>SUMIFS('IS G'!I$8:I$366,'IS G'!$A$8:$A$366,'SCH C-2.2 B'!$B50)*1000</f>
        <v>69236.77</v>
      </c>
      <c r="J50" s="1">
        <f>SUMIFS('IS G'!J$8:J$366,'IS G'!$A$8:$A$366,'SCH C-2.2 B'!$B50)*1000</f>
        <v>93246</v>
      </c>
      <c r="K50" s="1">
        <f>SUMIFS('IS G'!K$8:K$366,'IS G'!$A$8:$A$366,'SCH C-2.2 B'!$B50)*1000</f>
        <v>223260</v>
      </c>
      <c r="L50" s="1">
        <f>SUMIFS('IS G'!L$8:L$366,'IS G'!$A$8:$A$366,'SCH C-2.2 B'!$B50)*1000</f>
        <v>151521</v>
      </c>
      <c r="M50" s="1">
        <f>SUMIFS('IS G'!M$8:M$366,'IS G'!$A$8:$A$366,'SCH C-2.2 B'!$B50)*1000</f>
        <v>136396</v>
      </c>
      <c r="N50" s="1">
        <f>SUMIFS('IS G'!N$8:N$366,'IS G'!$A$8:$A$366,'SCH C-2.2 B'!$B50)*1000</f>
        <v>186343</v>
      </c>
      <c r="O50" s="1">
        <f>SUMIFS('IS G'!O$8:O$366,'IS G'!$A$8:$A$366,'SCH C-2.2 B'!$B50)*1000</f>
        <v>92453</v>
      </c>
      <c r="P50" s="151">
        <f t="shared" si="3"/>
        <v>1217870.81</v>
      </c>
    </row>
    <row r="51" spans="1:16" x14ac:dyDescent="0.2">
      <c r="A51" s="147">
        <f t="shared" si="1"/>
        <v>41</v>
      </c>
      <c r="B51" s="147" t="s">
        <v>881</v>
      </c>
      <c r="C51" s="163" t="s">
        <v>16</v>
      </c>
      <c r="D51" s="1">
        <f>SUMIFS('IS G'!D$8:D$366,'IS G'!$A$8:$A$366,'SCH C-2.2 B'!$B51)*1000</f>
        <v>38820.230000000003</v>
      </c>
      <c r="E51" s="1">
        <f>SUMIFS('IS G'!E$8:E$366,'IS G'!$A$8:$A$366,'SCH C-2.2 B'!$B51)*1000</f>
        <v>32943.25</v>
      </c>
      <c r="F51" s="1">
        <f>SUMIFS('IS G'!F$8:F$366,'IS G'!$A$8:$A$366,'SCH C-2.2 B'!$B51)*1000</f>
        <v>33693.890000000007</v>
      </c>
      <c r="G51" s="1">
        <f>SUMIFS('IS G'!G$8:G$366,'IS G'!$A$8:$A$366,'SCH C-2.2 B'!$B51)*1000</f>
        <v>35371.83</v>
      </c>
      <c r="H51" s="1">
        <f>SUMIFS('IS G'!H$8:H$366,'IS G'!$A$8:$A$366,'SCH C-2.2 B'!$B51)*1000</f>
        <v>38658.14</v>
      </c>
      <c r="I51" s="1">
        <f>SUMIFS('IS G'!I$8:I$366,'IS G'!$A$8:$A$366,'SCH C-2.2 B'!$B51)*1000</f>
        <v>35897.61</v>
      </c>
      <c r="J51" s="1">
        <f>SUMIFS('IS G'!J$8:J$366,'IS G'!$A$8:$A$366,'SCH C-2.2 B'!$B51)*1000</f>
        <v>46669</v>
      </c>
      <c r="K51" s="1">
        <f>SUMIFS('IS G'!K$8:K$366,'IS G'!$A$8:$A$366,'SCH C-2.2 B'!$B51)*1000</f>
        <v>65483.999999999993</v>
      </c>
      <c r="L51" s="1">
        <f>SUMIFS('IS G'!L$8:L$366,'IS G'!$A$8:$A$366,'SCH C-2.2 B'!$B51)*1000</f>
        <v>48854</v>
      </c>
      <c r="M51" s="1">
        <f>SUMIFS('IS G'!M$8:M$366,'IS G'!$A$8:$A$366,'SCH C-2.2 B'!$B51)*1000</f>
        <v>55410</v>
      </c>
      <c r="N51" s="1">
        <f>SUMIFS('IS G'!N$8:N$366,'IS G'!$A$8:$A$366,'SCH C-2.2 B'!$B51)*1000</f>
        <v>45335</v>
      </c>
      <c r="O51" s="1">
        <f>SUMIFS('IS G'!O$8:O$366,'IS G'!$A$8:$A$366,'SCH C-2.2 B'!$B51)*1000</f>
        <v>33750</v>
      </c>
      <c r="P51" s="151">
        <f t="shared" si="3"/>
        <v>510886.95</v>
      </c>
    </row>
    <row r="52" spans="1:16" x14ac:dyDescent="0.2">
      <c r="A52" s="147">
        <f t="shared" si="1"/>
        <v>42</v>
      </c>
      <c r="B52" s="147">
        <v>852</v>
      </c>
      <c r="C52" s="163" t="s">
        <v>896</v>
      </c>
      <c r="D52" s="1">
        <f>SUMIFS('IS G'!D$8:D$366,'IS G'!$A$8:$A$366,'SCH C-2.2 B'!$B52)*1000</f>
        <v>0</v>
      </c>
      <c r="E52" s="1">
        <f>SUMIFS('IS G'!E$8:E$366,'IS G'!$A$8:$A$366,'SCH C-2.2 B'!$B52)*1000</f>
        <v>0</v>
      </c>
      <c r="F52" s="1">
        <f>SUMIFS('IS G'!F$8:F$366,'IS G'!$A$8:$A$366,'SCH C-2.2 B'!$B52)*1000</f>
        <v>0</v>
      </c>
      <c r="G52" s="1">
        <f>SUMIFS('IS G'!G$8:G$366,'IS G'!$A$8:$A$366,'SCH C-2.2 B'!$B52)*1000</f>
        <v>0</v>
      </c>
      <c r="H52" s="1">
        <f>SUMIFS('IS G'!H$8:H$366,'IS G'!$A$8:$A$366,'SCH C-2.2 B'!$B52)*1000</f>
        <v>0</v>
      </c>
      <c r="I52" s="1">
        <f>SUMIFS('IS G'!I$8:I$366,'IS G'!$A$8:$A$366,'SCH C-2.2 B'!$B52)*1000</f>
        <v>0</v>
      </c>
      <c r="J52" s="1">
        <f>SUMIFS('IS G'!J$8:J$366,'IS G'!$A$8:$A$366,'SCH C-2.2 B'!$B52)*1000</f>
        <v>0</v>
      </c>
      <c r="K52" s="1">
        <f>SUMIFS('IS G'!K$8:K$366,'IS G'!$A$8:$A$366,'SCH C-2.2 B'!$B52)*1000</f>
        <v>0</v>
      </c>
      <c r="L52" s="1">
        <f>SUMIFS('IS G'!L$8:L$366,'IS G'!$A$8:$A$366,'SCH C-2.2 B'!$B52)*1000</f>
        <v>0</v>
      </c>
      <c r="M52" s="1">
        <f>SUMIFS('IS G'!M$8:M$366,'IS G'!$A$8:$A$366,'SCH C-2.2 B'!$B52)*1000</f>
        <v>0</v>
      </c>
      <c r="N52" s="1">
        <f>SUMIFS('IS G'!N$8:N$366,'IS G'!$A$8:$A$366,'SCH C-2.2 B'!$B52)*1000</f>
        <v>0</v>
      </c>
      <c r="O52" s="1">
        <f>SUMIFS('IS G'!O$8:O$366,'IS G'!$A$8:$A$366,'SCH C-2.2 B'!$B52)*1000</f>
        <v>0</v>
      </c>
      <c r="P52" s="151">
        <f t="shared" ref="P52" si="5">SUM(D52:O52)</f>
        <v>0</v>
      </c>
    </row>
    <row r="53" spans="1:16" x14ac:dyDescent="0.2">
      <c r="A53" s="147">
        <f t="shared" si="1"/>
        <v>43</v>
      </c>
      <c r="B53" s="147" t="s">
        <v>882</v>
      </c>
      <c r="C53" s="163" t="s">
        <v>897</v>
      </c>
      <c r="D53" s="1">
        <f>SUMIFS('IS G'!D$8:D$366,'IS G'!$A$8:$A$366,'SCH C-2.2 B'!$B53)*1000</f>
        <v>31607.26</v>
      </c>
      <c r="E53" s="1">
        <f>SUMIFS('IS G'!E$8:E$366,'IS G'!$A$8:$A$366,'SCH C-2.2 B'!$B53)*1000</f>
        <v>23865.49</v>
      </c>
      <c r="F53" s="1">
        <f>SUMIFS('IS G'!F$8:F$366,'IS G'!$A$8:$A$366,'SCH C-2.2 B'!$B53)*1000</f>
        <v>53080.86</v>
      </c>
      <c r="G53" s="1">
        <f>SUMIFS('IS G'!G$8:G$366,'IS G'!$A$8:$A$366,'SCH C-2.2 B'!$B53)*1000</f>
        <v>34398.829999999994</v>
      </c>
      <c r="H53" s="1">
        <f>SUMIFS('IS G'!H$8:H$366,'IS G'!$A$8:$A$366,'SCH C-2.2 B'!$B53)*1000</f>
        <v>69458.91</v>
      </c>
      <c r="I53" s="1">
        <f>SUMIFS('IS G'!I$8:I$366,'IS G'!$A$8:$A$366,'SCH C-2.2 B'!$B53)*1000</f>
        <v>59266.05</v>
      </c>
      <c r="J53" s="1">
        <f>SUMIFS('IS G'!J$8:J$366,'IS G'!$A$8:$A$366,'SCH C-2.2 B'!$B53)*1000</f>
        <v>76543</v>
      </c>
      <c r="K53" s="1">
        <f>SUMIFS('IS G'!K$8:K$366,'IS G'!$A$8:$A$366,'SCH C-2.2 B'!$B53)*1000</f>
        <v>91068</v>
      </c>
      <c r="L53" s="1">
        <f>SUMIFS('IS G'!L$8:L$366,'IS G'!$A$8:$A$366,'SCH C-2.2 B'!$B53)*1000</f>
        <v>48883</v>
      </c>
      <c r="M53" s="1">
        <f>SUMIFS('IS G'!M$8:M$366,'IS G'!$A$8:$A$366,'SCH C-2.2 B'!$B53)*1000</f>
        <v>50974</v>
      </c>
      <c r="N53" s="1">
        <f>SUMIFS('IS G'!N$8:N$366,'IS G'!$A$8:$A$366,'SCH C-2.2 B'!$B53)*1000</f>
        <v>46750</v>
      </c>
      <c r="O53" s="1">
        <f>SUMIFS('IS G'!O$8:O$366,'IS G'!$A$8:$A$366,'SCH C-2.2 B'!$B53)*1000</f>
        <v>38263</v>
      </c>
      <c r="P53" s="151">
        <f t="shared" si="3"/>
        <v>624158.4</v>
      </c>
    </row>
    <row r="54" spans="1:16" x14ac:dyDescent="0.2">
      <c r="A54" s="147">
        <f t="shared" si="1"/>
        <v>44</v>
      </c>
      <c r="B54" s="147">
        <v>859</v>
      </c>
      <c r="C54" s="163" t="s">
        <v>17</v>
      </c>
      <c r="D54" s="1">
        <f>SUMIFS('IS G'!D$8:D$366,'IS G'!$A$8:$A$366,'SCH C-2.2 B'!$B54)*1000</f>
        <v>0</v>
      </c>
      <c r="E54" s="1">
        <f>SUMIFS('IS G'!E$8:E$366,'IS G'!$A$8:$A$366,'SCH C-2.2 B'!$B54)*1000</f>
        <v>0</v>
      </c>
      <c r="F54" s="1">
        <f>SUMIFS('IS G'!F$8:F$366,'IS G'!$A$8:$A$366,'SCH C-2.2 B'!$B54)*1000</f>
        <v>0</v>
      </c>
      <c r="G54" s="1">
        <f>SUMIFS('IS G'!G$8:G$366,'IS G'!$A$8:$A$366,'SCH C-2.2 B'!$B54)*1000</f>
        <v>0</v>
      </c>
      <c r="H54" s="1">
        <f>SUMIFS('IS G'!H$8:H$366,'IS G'!$A$8:$A$366,'SCH C-2.2 B'!$B54)*1000</f>
        <v>0</v>
      </c>
      <c r="I54" s="1">
        <f>SUMIFS('IS G'!I$8:I$366,'IS G'!$A$8:$A$366,'SCH C-2.2 B'!$B54)*1000</f>
        <v>7662.45</v>
      </c>
      <c r="J54" s="1">
        <f>SUMIFS('IS G'!J$8:J$366,'IS G'!$A$8:$A$366,'SCH C-2.2 B'!$B54)*1000</f>
        <v>3331</v>
      </c>
      <c r="K54" s="1">
        <f>SUMIFS('IS G'!K$8:K$366,'IS G'!$A$8:$A$366,'SCH C-2.2 B'!$B54)*1000</f>
        <v>3561</v>
      </c>
      <c r="L54" s="1">
        <f>SUMIFS('IS G'!L$8:L$366,'IS G'!$A$8:$A$366,'SCH C-2.2 B'!$B54)*1000</f>
        <v>3259</v>
      </c>
      <c r="M54" s="1">
        <f>SUMIFS('IS G'!M$8:M$366,'IS G'!$A$8:$A$366,'SCH C-2.2 B'!$B54)*1000</f>
        <v>3617</v>
      </c>
      <c r="N54" s="1">
        <f>SUMIFS('IS G'!N$8:N$366,'IS G'!$A$8:$A$366,'SCH C-2.2 B'!$B54)*1000</f>
        <v>3536</v>
      </c>
      <c r="O54" s="1">
        <f>SUMIFS('IS G'!O$8:O$366,'IS G'!$A$8:$A$366,'SCH C-2.2 B'!$B54)*1000</f>
        <v>3872</v>
      </c>
      <c r="P54" s="151">
        <f t="shared" ref="P54" si="6">SUM(D54:O54)</f>
        <v>28838.45</v>
      </c>
    </row>
    <row r="55" spans="1:16" x14ac:dyDescent="0.2">
      <c r="A55" s="147">
        <f t="shared" si="1"/>
        <v>45</v>
      </c>
      <c r="B55" s="147" t="s">
        <v>883</v>
      </c>
      <c r="C55" s="163" t="s">
        <v>898</v>
      </c>
      <c r="D55" s="1">
        <f>SUMIFS('IS G'!D$8:D$366,'IS G'!$A$8:$A$366,'SCH C-2.2 B'!$B55)*1000</f>
        <v>0</v>
      </c>
      <c r="E55" s="1">
        <f>SUMIFS('IS G'!E$8:E$366,'IS G'!$A$8:$A$366,'SCH C-2.2 B'!$B55)*1000</f>
        <v>1542.3100000000002</v>
      </c>
      <c r="F55" s="1">
        <f>SUMIFS('IS G'!F$8:F$366,'IS G'!$A$8:$A$366,'SCH C-2.2 B'!$B55)*1000</f>
        <v>17658.8499999999</v>
      </c>
      <c r="G55" s="1">
        <f>SUMIFS('IS G'!G$8:G$366,'IS G'!$A$8:$A$366,'SCH C-2.2 B'!$B55)*1000</f>
        <v>4881.84</v>
      </c>
      <c r="H55" s="1">
        <f>SUMIFS('IS G'!H$8:H$366,'IS G'!$A$8:$A$366,'SCH C-2.2 B'!$B55)*1000</f>
        <v>0</v>
      </c>
      <c r="I55" s="1">
        <f>SUMIFS('IS G'!I$8:I$366,'IS G'!$A$8:$A$366,'SCH C-2.2 B'!$B55)*1000</f>
        <v>603.96</v>
      </c>
      <c r="J55" s="1">
        <f>SUMIFS('IS G'!J$8:J$366,'IS G'!$A$8:$A$366,'SCH C-2.2 B'!$B55)*1000</f>
        <v>4250</v>
      </c>
      <c r="K55" s="1">
        <f>SUMIFS('IS G'!K$8:K$366,'IS G'!$A$8:$A$366,'SCH C-2.2 B'!$B55)*1000</f>
        <v>-609</v>
      </c>
      <c r="L55" s="1">
        <f>SUMIFS('IS G'!L$8:L$366,'IS G'!$A$8:$A$366,'SCH C-2.2 B'!$B55)*1000</f>
        <v>30000</v>
      </c>
      <c r="M55" s="1">
        <f>SUMIFS('IS G'!M$8:M$366,'IS G'!$A$8:$A$366,'SCH C-2.2 B'!$B55)*1000</f>
        <v>7000</v>
      </c>
      <c r="N55" s="1">
        <f>SUMIFS('IS G'!N$8:N$366,'IS G'!$A$8:$A$366,'SCH C-2.2 B'!$B55)*1000</f>
        <v>-16840</v>
      </c>
      <c r="O55" s="1">
        <f>SUMIFS('IS G'!O$8:O$366,'IS G'!$A$8:$A$366,'SCH C-2.2 B'!$B55)*1000</f>
        <v>-19586</v>
      </c>
      <c r="P55" s="151">
        <f t="shared" si="3"/>
        <v>28901.959999999905</v>
      </c>
    </row>
    <row r="56" spans="1:16" x14ac:dyDescent="0.2">
      <c r="A56" s="147">
        <f t="shared" si="1"/>
        <v>46</v>
      </c>
      <c r="B56" s="147" t="s">
        <v>884</v>
      </c>
      <c r="C56" s="163" t="s">
        <v>899</v>
      </c>
      <c r="D56" s="1">
        <f>SUMIFS('IS G'!D$8:D$366,'IS G'!$A$8:$A$366,'SCH C-2.2 B'!$B56)*1000</f>
        <v>108682.65</v>
      </c>
      <c r="E56" s="1">
        <f>SUMIFS('IS G'!E$8:E$366,'IS G'!$A$8:$A$366,'SCH C-2.2 B'!$B56)*1000</f>
        <v>86514.86</v>
      </c>
      <c r="F56" s="1">
        <f>SUMIFS('IS G'!F$8:F$366,'IS G'!$A$8:$A$366,'SCH C-2.2 B'!$B56)*1000</f>
        <v>106827.56999999999</v>
      </c>
      <c r="G56" s="1">
        <f>SUMIFS('IS G'!G$8:G$366,'IS G'!$A$8:$A$366,'SCH C-2.2 B'!$B56)*1000</f>
        <v>152835.56</v>
      </c>
      <c r="H56" s="1">
        <f>SUMIFS('IS G'!H$8:H$366,'IS G'!$A$8:$A$366,'SCH C-2.2 B'!$B56)*1000</f>
        <v>363395.84000000003</v>
      </c>
      <c r="I56" s="1">
        <f>SUMIFS('IS G'!I$8:I$366,'IS G'!$A$8:$A$366,'SCH C-2.2 B'!$B56)*1000</f>
        <v>775828.6399999999</v>
      </c>
      <c r="J56" s="1">
        <f>SUMIFS('IS G'!J$8:J$366,'IS G'!$A$8:$A$366,'SCH C-2.2 B'!$B56)*1000</f>
        <v>712355</v>
      </c>
      <c r="K56" s="1">
        <f>SUMIFS('IS G'!K$8:K$366,'IS G'!$A$8:$A$366,'SCH C-2.2 B'!$B56)*1000</f>
        <v>923492</v>
      </c>
      <c r="L56" s="1">
        <f>SUMIFS('IS G'!L$8:L$366,'IS G'!$A$8:$A$366,'SCH C-2.2 B'!$B56)*1000</f>
        <v>979880</v>
      </c>
      <c r="M56" s="1">
        <f>SUMIFS('IS G'!M$8:M$366,'IS G'!$A$8:$A$366,'SCH C-2.2 B'!$B56)*1000</f>
        <v>1010194</v>
      </c>
      <c r="N56" s="1">
        <f>SUMIFS('IS G'!N$8:N$366,'IS G'!$A$8:$A$366,'SCH C-2.2 B'!$B56)*1000</f>
        <v>124428</v>
      </c>
      <c r="O56" s="1">
        <f>SUMIFS('IS G'!O$8:O$366,'IS G'!$A$8:$A$366,'SCH C-2.2 B'!$B56)*1000</f>
        <v>93480</v>
      </c>
      <c r="P56" s="151">
        <f t="shared" si="3"/>
        <v>5437914.1200000001</v>
      </c>
    </row>
    <row r="57" spans="1:16" x14ac:dyDescent="0.2">
      <c r="A57" s="147">
        <f t="shared" si="4"/>
        <v>47</v>
      </c>
      <c r="B57" s="147" t="s">
        <v>835</v>
      </c>
      <c r="C57" s="137" t="s">
        <v>889</v>
      </c>
      <c r="D57" s="1">
        <f>SUMIFS('IS G'!D$8:D$366,'IS G'!$A$8:$A$366,'SCH C-2.2 B'!$B57)*1000</f>
        <v>0</v>
      </c>
      <c r="E57" s="1">
        <f>SUMIFS('IS G'!E$8:E$366,'IS G'!$A$8:$A$366,'SCH C-2.2 B'!$B57)*1000</f>
        <v>0</v>
      </c>
      <c r="F57" s="1">
        <f>SUMIFS('IS G'!F$8:F$366,'IS G'!$A$8:$A$366,'SCH C-2.2 B'!$B57)*1000</f>
        <v>0</v>
      </c>
      <c r="G57" s="1">
        <f>SUMIFS('IS G'!G$8:G$366,'IS G'!$A$8:$A$366,'SCH C-2.2 B'!$B57)*1000</f>
        <v>0</v>
      </c>
      <c r="H57" s="1">
        <f>SUMIFS('IS G'!H$8:H$366,'IS G'!$A$8:$A$366,'SCH C-2.2 B'!$B57)*1000</f>
        <v>0</v>
      </c>
      <c r="I57" s="1">
        <f>SUMIFS('IS G'!I$8:I$366,'IS G'!$A$8:$A$366,'SCH C-2.2 B'!$B57)*1000</f>
        <v>0</v>
      </c>
      <c r="J57" s="1">
        <f>SUMIFS('IS G'!J$8:J$366,'IS G'!$A$8:$A$366,'SCH C-2.2 B'!$B57)*1000</f>
        <v>0</v>
      </c>
      <c r="K57" s="1">
        <f>SUMIFS('IS G'!K$8:K$366,'IS G'!$A$8:$A$366,'SCH C-2.2 B'!$B57)*1000</f>
        <v>0</v>
      </c>
      <c r="L57" s="1">
        <f>SUMIFS('IS G'!L$8:L$366,'IS G'!$A$8:$A$366,'SCH C-2.2 B'!$B57)*1000</f>
        <v>0</v>
      </c>
      <c r="M57" s="1">
        <f>SUMIFS('IS G'!M$8:M$366,'IS G'!$A$8:$A$366,'SCH C-2.2 B'!$B57)*1000</f>
        <v>0</v>
      </c>
      <c r="N57" s="1">
        <f>SUMIFS('IS G'!N$8:N$366,'IS G'!$A$8:$A$366,'SCH C-2.2 B'!$B57)*1000</f>
        <v>0</v>
      </c>
      <c r="O57" s="1">
        <f>SUMIFS('IS G'!O$8:O$366,'IS G'!$A$8:$A$366,'SCH C-2.2 B'!$B57)*1000</f>
        <v>0</v>
      </c>
      <c r="P57" s="151">
        <f t="shared" si="0"/>
        <v>0</v>
      </c>
    </row>
    <row r="58" spans="1:16" x14ac:dyDescent="0.2">
      <c r="A58" s="147">
        <f t="shared" si="1"/>
        <v>48</v>
      </c>
      <c r="B58" s="147" t="s">
        <v>836</v>
      </c>
      <c r="C58" s="137" t="s">
        <v>900</v>
      </c>
      <c r="D58" s="1">
        <f>SUMIFS('IS G'!D$8:D$366,'IS G'!$A$8:$A$366,'SCH C-2.2 B'!$B58)*1000</f>
        <v>54758.559999999903</v>
      </c>
      <c r="E58" s="1">
        <f>SUMIFS('IS G'!E$8:E$366,'IS G'!$A$8:$A$366,'SCH C-2.2 B'!$B58)*1000</f>
        <v>49165.19</v>
      </c>
      <c r="F58" s="1">
        <f>SUMIFS('IS G'!F$8:F$366,'IS G'!$A$8:$A$366,'SCH C-2.2 B'!$B58)*1000</f>
        <v>51218.79</v>
      </c>
      <c r="G58" s="1">
        <f>SUMIFS('IS G'!G$8:G$366,'IS G'!$A$8:$A$366,'SCH C-2.2 B'!$B58)*1000</f>
        <v>53648.44</v>
      </c>
      <c r="H58" s="1">
        <f>SUMIFS('IS G'!H$8:H$366,'IS G'!$A$8:$A$366,'SCH C-2.2 B'!$B58)*1000</f>
        <v>54583.99</v>
      </c>
      <c r="I58" s="1">
        <f>SUMIFS('IS G'!I$8:I$366,'IS G'!$A$8:$A$366,'SCH C-2.2 B'!$B58)*1000</f>
        <v>51536.369999999995</v>
      </c>
      <c r="J58" s="1">
        <f>SUMIFS('IS G'!J$8:J$366,'IS G'!$A$8:$A$366,'SCH C-2.2 B'!$B58)*1000</f>
        <v>61442</v>
      </c>
      <c r="K58" s="1">
        <f>SUMIFS('IS G'!K$8:K$366,'IS G'!$A$8:$A$366,'SCH C-2.2 B'!$B58)*1000</f>
        <v>96046</v>
      </c>
      <c r="L58" s="1">
        <f>SUMIFS('IS G'!L$8:L$366,'IS G'!$A$8:$A$366,'SCH C-2.2 B'!$B58)*1000</f>
        <v>98014</v>
      </c>
      <c r="M58" s="1">
        <f>SUMIFS('IS G'!M$8:M$366,'IS G'!$A$8:$A$366,'SCH C-2.2 B'!$B58)*1000</f>
        <v>105890</v>
      </c>
      <c r="N58" s="1">
        <f>SUMIFS('IS G'!N$8:N$366,'IS G'!$A$8:$A$366,'SCH C-2.2 B'!$B58)*1000</f>
        <v>104047</v>
      </c>
      <c r="O58" s="1">
        <f>SUMIFS('IS G'!O$8:O$366,'IS G'!$A$8:$A$366,'SCH C-2.2 B'!$B58)*1000</f>
        <v>87393</v>
      </c>
      <c r="P58" s="151">
        <f t="shared" si="0"/>
        <v>867743.33999999985</v>
      </c>
    </row>
    <row r="59" spans="1:16" x14ac:dyDescent="0.2">
      <c r="A59" s="147">
        <f t="shared" si="1"/>
        <v>49</v>
      </c>
      <c r="B59" s="147" t="s">
        <v>837</v>
      </c>
      <c r="C59" s="137" t="s">
        <v>901</v>
      </c>
      <c r="D59" s="1">
        <f>SUMIFS('IS G'!D$8:D$366,'IS G'!$A$8:$A$366,'SCH C-2.2 B'!$B59)*1000</f>
        <v>436990.97000000003</v>
      </c>
      <c r="E59" s="1">
        <f>SUMIFS('IS G'!E$8:E$366,'IS G'!$A$8:$A$366,'SCH C-2.2 B'!$B59)*1000</f>
        <v>444651.02</v>
      </c>
      <c r="F59" s="1">
        <f>SUMIFS('IS G'!F$8:F$366,'IS G'!$A$8:$A$366,'SCH C-2.2 B'!$B59)*1000</f>
        <v>385557.32999999996</v>
      </c>
      <c r="G59" s="1">
        <f>SUMIFS('IS G'!G$8:G$366,'IS G'!$A$8:$A$366,'SCH C-2.2 B'!$B59)*1000</f>
        <v>392164.18</v>
      </c>
      <c r="H59" s="1">
        <f>SUMIFS('IS G'!H$8:H$366,'IS G'!$A$8:$A$366,'SCH C-2.2 B'!$B59)*1000</f>
        <v>400881.77999999997</v>
      </c>
      <c r="I59" s="1">
        <f>SUMIFS('IS G'!I$8:I$366,'IS G'!$A$8:$A$366,'SCH C-2.2 B'!$B59)*1000</f>
        <v>396319.73</v>
      </c>
      <c r="J59" s="1">
        <f>SUMIFS('IS G'!J$8:J$366,'IS G'!$A$8:$A$366,'SCH C-2.2 B'!$B59)*1000</f>
        <v>394580</v>
      </c>
      <c r="K59" s="1">
        <f>SUMIFS('IS G'!K$8:K$366,'IS G'!$A$8:$A$366,'SCH C-2.2 B'!$B59)*1000</f>
        <v>374226</v>
      </c>
      <c r="L59" s="1">
        <f>SUMIFS('IS G'!L$8:L$366,'IS G'!$A$8:$A$366,'SCH C-2.2 B'!$B59)*1000</f>
        <v>345899</v>
      </c>
      <c r="M59" s="1">
        <f>SUMIFS('IS G'!M$8:M$366,'IS G'!$A$8:$A$366,'SCH C-2.2 B'!$B59)*1000</f>
        <v>503214</v>
      </c>
      <c r="N59" s="1">
        <f>SUMIFS('IS G'!N$8:N$366,'IS G'!$A$8:$A$366,'SCH C-2.2 B'!$B59)*1000</f>
        <v>365029</v>
      </c>
      <c r="O59" s="1">
        <f>SUMIFS('IS G'!O$8:O$366,'IS G'!$A$8:$A$366,'SCH C-2.2 B'!$B59)*1000</f>
        <v>358357</v>
      </c>
      <c r="P59" s="151">
        <f t="shared" si="0"/>
        <v>4797870.01</v>
      </c>
    </row>
    <row r="60" spans="1:16" x14ac:dyDescent="0.2">
      <c r="A60" s="147">
        <f t="shared" si="1"/>
        <v>50</v>
      </c>
      <c r="B60" s="147" t="s">
        <v>838</v>
      </c>
      <c r="C60" s="137" t="s">
        <v>908</v>
      </c>
      <c r="D60" s="1">
        <f>SUMIFS('IS G'!D$8:D$366,'IS G'!$A$8:$A$366,'SCH C-2.2 B'!$B60)*1000</f>
        <v>89276.11</v>
      </c>
      <c r="E60" s="1">
        <f>SUMIFS('IS G'!E$8:E$366,'IS G'!$A$8:$A$366,'SCH C-2.2 B'!$B60)*1000</f>
        <v>70456.53</v>
      </c>
      <c r="F60" s="1">
        <f>SUMIFS('IS G'!F$8:F$366,'IS G'!$A$8:$A$366,'SCH C-2.2 B'!$B60)*1000</f>
        <v>75923.72</v>
      </c>
      <c r="G60" s="1">
        <f>SUMIFS('IS G'!G$8:G$366,'IS G'!$A$8:$A$366,'SCH C-2.2 B'!$B60)*1000</f>
        <v>95709.209999999992</v>
      </c>
      <c r="H60" s="1">
        <f>SUMIFS('IS G'!H$8:H$366,'IS G'!$A$8:$A$366,'SCH C-2.2 B'!$B60)*1000</f>
        <v>118999.3</v>
      </c>
      <c r="I60" s="1">
        <f>SUMIFS('IS G'!I$8:I$366,'IS G'!$A$8:$A$366,'SCH C-2.2 B'!$B60)*1000</f>
        <v>95256.14</v>
      </c>
      <c r="J60" s="1">
        <f>SUMIFS('IS G'!J$8:J$366,'IS G'!$A$8:$A$366,'SCH C-2.2 B'!$B60)*1000</f>
        <v>104283</v>
      </c>
      <c r="K60" s="1">
        <f>SUMIFS('IS G'!K$8:K$366,'IS G'!$A$8:$A$366,'SCH C-2.2 B'!$B60)*1000</f>
        <v>121350</v>
      </c>
      <c r="L60" s="1">
        <f>SUMIFS('IS G'!L$8:L$366,'IS G'!$A$8:$A$366,'SCH C-2.2 B'!$B60)*1000</f>
        <v>101611</v>
      </c>
      <c r="M60" s="1">
        <f>SUMIFS('IS G'!M$8:M$366,'IS G'!$A$8:$A$366,'SCH C-2.2 B'!$B60)*1000</f>
        <v>106415</v>
      </c>
      <c r="N60" s="1">
        <f>SUMIFS('IS G'!N$8:N$366,'IS G'!$A$8:$A$366,'SCH C-2.2 B'!$B60)*1000</f>
        <v>72715</v>
      </c>
      <c r="O60" s="1">
        <f>SUMIFS('IS G'!O$8:O$366,'IS G'!$A$8:$A$366,'SCH C-2.2 B'!$B60)*1000</f>
        <v>71391</v>
      </c>
      <c r="P60" s="151">
        <f t="shared" si="0"/>
        <v>1123386.01</v>
      </c>
    </row>
    <row r="61" spans="1:16" x14ac:dyDescent="0.2">
      <c r="A61" s="147">
        <f t="shared" si="1"/>
        <v>51</v>
      </c>
      <c r="B61" s="147" t="s">
        <v>839</v>
      </c>
      <c r="C61" s="137" t="s">
        <v>909</v>
      </c>
      <c r="D61" s="1">
        <f>SUMIFS('IS G'!D$8:D$366,'IS G'!$A$8:$A$366,'SCH C-2.2 B'!$B61)*1000</f>
        <v>25919.489999999998</v>
      </c>
      <c r="E61" s="1">
        <f>SUMIFS('IS G'!E$8:E$366,'IS G'!$A$8:$A$366,'SCH C-2.2 B'!$B61)*1000</f>
        <v>31955.77</v>
      </c>
      <c r="F61" s="1">
        <f>SUMIFS('IS G'!F$8:F$366,'IS G'!$A$8:$A$366,'SCH C-2.2 B'!$B61)*1000</f>
        <v>40039.42</v>
      </c>
      <c r="G61" s="1">
        <f>SUMIFS('IS G'!G$8:G$366,'IS G'!$A$8:$A$366,'SCH C-2.2 B'!$B61)*1000</f>
        <v>32214.25</v>
      </c>
      <c r="H61" s="1">
        <f>SUMIFS('IS G'!H$8:H$366,'IS G'!$A$8:$A$366,'SCH C-2.2 B'!$B61)*1000</f>
        <v>22942.32</v>
      </c>
      <c r="I61" s="1">
        <f>SUMIFS('IS G'!I$8:I$366,'IS G'!$A$8:$A$366,'SCH C-2.2 B'!$B61)*1000</f>
        <v>30433.68</v>
      </c>
      <c r="J61" s="1">
        <f>SUMIFS('IS G'!J$8:J$366,'IS G'!$A$8:$A$366,'SCH C-2.2 B'!$B61)*1000</f>
        <v>21816</v>
      </c>
      <c r="K61" s="1">
        <f>SUMIFS('IS G'!K$8:K$366,'IS G'!$A$8:$A$366,'SCH C-2.2 B'!$B61)*1000</f>
        <v>26301</v>
      </c>
      <c r="L61" s="1">
        <f>SUMIFS('IS G'!L$8:L$366,'IS G'!$A$8:$A$366,'SCH C-2.2 B'!$B61)*1000</f>
        <v>27572</v>
      </c>
      <c r="M61" s="1">
        <f>SUMIFS('IS G'!M$8:M$366,'IS G'!$A$8:$A$366,'SCH C-2.2 B'!$B61)*1000</f>
        <v>24945</v>
      </c>
      <c r="N61" s="1">
        <f>SUMIFS('IS G'!N$8:N$366,'IS G'!$A$8:$A$366,'SCH C-2.2 B'!$B61)*1000</f>
        <v>47125</v>
      </c>
      <c r="O61" s="1">
        <f>SUMIFS('IS G'!O$8:O$366,'IS G'!$A$8:$A$366,'SCH C-2.2 B'!$B61)*1000</f>
        <v>45119</v>
      </c>
      <c r="P61" s="151">
        <f t="shared" si="0"/>
        <v>376382.93</v>
      </c>
    </row>
    <row r="62" spans="1:16" x14ac:dyDescent="0.2">
      <c r="A62" s="147">
        <f t="shared" si="1"/>
        <v>52</v>
      </c>
      <c r="B62" s="147">
        <v>877</v>
      </c>
      <c r="C62" s="137" t="s">
        <v>910</v>
      </c>
      <c r="D62" s="1">
        <f>SUMIFS('IS G'!D$8:D$366,'IS G'!$A$8:$A$366,'SCH C-2.2 B'!$B62)*1000</f>
        <v>17616.96</v>
      </c>
      <c r="E62" s="1">
        <f>SUMIFS('IS G'!E$8:E$366,'IS G'!$A$8:$A$366,'SCH C-2.2 B'!$B62)*1000</f>
        <v>23480.37</v>
      </c>
      <c r="F62" s="1">
        <f>SUMIFS('IS G'!F$8:F$366,'IS G'!$A$8:$A$366,'SCH C-2.2 B'!$B62)*1000</f>
        <v>18221.560000000001</v>
      </c>
      <c r="G62" s="1">
        <f>SUMIFS('IS G'!G$8:G$366,'IS G'!$A$8:$A$366,'SCH C-2.2 B'!$B62)*1000</f>
        <v>24113.360000000001</v>
      </c>
      <c r="H62" s="1">
        <f>SUMIFS('IS G'!H$8:H$366,'IS G'!$A$8:$A$366,'SCH C-2.2 B'!$B62)*1000</f>
        <v>35579.410000000003</v>
      </c>
      <c r="I62" s="1">
        <f>SUMIFS('IS G'!I$8:I$366,'IS G'!$A$8:$A$366,'SCH C-2.2 B'!$B62)*1000</f>
        <v>44971.09</v>
      </c>
      <c r="J62" s="1">
        <f>SUMIFS('IS G'!J$8:J$366,'IS G'!$A$8:$A$366,'SCH C-2.2 B'!$B62)*1000</f>
        <v>18852</v>
      </c>
      <c r="K62" s="1">
        <f>SUMIFS('IS G'!K$8:K$366,'IS G'!$A$8:$A$366,'SCH C-2.2 B'!$B62)*1000</f>
        <v>21301</v>
      </c>
      <c r="L62" s="1">
        <f>SUMIFS('IS G'!L$8:L$366,'IS G'!$A$8:$A$366,'SCH C-2.2 B'!$B62)*1000</f>
        <v>18852</v>
      </c>
      <c r="M62" s="1">
        <f>SUMIFS('IS G'!M$8:M$366,'IS G'!$A$8:$A$366,'SCH C-2.2 B'!$B62)*1000</f>
        <v>17414</v>
      </c>
      <c r="N62" s="1">
        <f>SUMIFS('IS G'!N$8:N$366,'IS G'!$A$8:$A$366,'SCH C-2.2 B'!$B62)*1000</f>
        <v>19513</v>
      </c>
      <c r="O62" s="1">
        <f>SUMIFS('IS G'!O$8:O$366,'IS G'!$A$8:$A$366,'SCH C-2.2 B'!$B62)*1000</f>
        <v>13585</v>
      </c>
      <c r="P62" s="151">
        <f t="shared" ref="P62" si="7">SUM(D62:O62)</f>
        <v>273499.75</v>
      </c>
    </row>
    <row r="63" spans="1:16" x14ac:dyDescent="0.2">
      <c r="A63" s="147">
        <f t="shared" si="1"/>
        <v>53</v>
      </c>
      <c r="B63" s="147" t="s">
        <v>840</v>
      </c>
      <c r="C63" s="137" t="s">
        <v>902</v>
      </c>
      <c r="D63" s="1">
        <f>SUMIFS('IS G'!D$8:D$366,'IS G'!$A$8:$A$366,'SCH C-2.2 B'!$B63)*1000</f>
        <v>206595.57</v>
      </c>
      <c r="E63" s="1">
        <f>SUMIFS('IS G'!E$8:E$366,'IS G'!$A$8:$A$366,'SCH C-2.2 B'!$B63)*1000</f>
        <v>179168.75</v>
      </c>
      <c r="F63" s="1">
        <f>SUMIFS('IS G'!F$8:F$366,'IS G'!$A$8:$A$366,'SCH C-2.2 B'!$B63)*1000</f>
        <v>332253.28999999998</v>
      </c>
      <c r="G63" s="1">
        <f>SUMIFS('IS G'!G$8:G$366,'IS G'!$A$8:$A$366,'SCH C-2.2 B'!$B63)*1000</f>
        <v>175554.72</v>
      </c>
      <c r="H63" s="1">
        <f>SUMIFS('IS G'!H$8:H$366,'IS G'!$A$8:$A$366,'SCH C-2.2 B'!$B63)*1000</f>
        <v>159965.64999999898</v>
      </c>
      <c r="I63" s="1">
        <f>SUMIFS('IS G'!I$8:I$366,'IS G'!$A$8:$A$366,'SCH C-2.2 B'!$B63)*1000</f>
        <v>120558.92</v>
      </c>
      <c r="J63" s="1">
        <f>SUMIFS('IS G'!J$8:J$366,'IS G'!$A$8:$A$366,'SCH C-2.2 B'!$B63)*1000</f>
        <v>150726</v>
      </c>
      <c r="K63" s="1">
        <f>SUMIFS('IS G'!K$8:K$366,'IS G'!$A$8:$A$366,'SCH C-2.2 B'!$B63)*1000</f>
        <v>149982</v>
      </c>
      <c r="L63" s="1">
        <f>SUMIFS('IS G'!L$8:L$366,'IS G'!$A$8:$A$366,'SCH C-2.2 B'!$B63)*1000</f>
        <v>149790</v>
      </c>
      <c r="M63" s="1">
        <f>SUMIFS('IS G'!M$8:M$366,'IS G'!$A$8:$A$366,'SCH C-2.2 B'!$B63)*1000</f>
        <v>161033</v>
      </c>
      <c r="N63" s="1">
        <f>SUMIFS('IS G'!N$8:N$366,'IS G'!$A$8:$A$366,'SCH C-2.2 B'!$B63)*1000</f>
        <v>163557</v>
      </c>
      <c r="O63" s="1">
        <f>SUMIFS('IS G'!O$8:O$366,'IS G'!$A$8:$A$366,'SCH C-2.2 B'!$B63)*1000</f>
        <v>291663</v>
      </c>
      <c r="P63" s="151">
        <f t="shared" si="0"/>
        <v>2240847.899999999</v>
      </c>
    </row>
    <row r="64" spans="1:16" x14ac:dyDescent="0.2">
      <c r="A64" s="147">
        <f t="shared" si="1"/>
        <v>54</v>
      </c>
      <c r="B64" s="147" t="s">
        <v>841</v>
      </c>
      <c r="C64" s="137" t="s">
        <v>903</v>
      </c>
      <c r="D64" s="1">
        <f>SUMIFS('IS G'!D$8:D$366,'IS G'!$A$8:$A$366,'SCH C-2.2 B'!$B64)*1000</f>
        <v>18168.990000000002</v>
      </c>
      <c r="E64" s="1">
        <f>SUMIFS('IS G'!E$8:E$366,'IS G'!$A$8:$A$366,'SCH C-2.2 B'!$B64)*1000</f>
        <v>20364.629999999997</v>
      </c>
      <c r="F64" s="1">
        <f>SUMIFS('IS G'!F$8:F$366,'IS G'!$A$8:$A$366,'SCH C-2.2 B'!$B64)*1000</f>
        <v>17805.429999999902</v>
      </c>
      <c r="G64" s="1">
        <f>SUMIFS('IS G'!G$8:G$366,'IS G'!$A$8:$A$366,'SCH C-2.2 B'!$B64)*1000</f>
        <v>15991.81</v>
      </c>
      <c r="H64" s="1">
        <f>SUMIFS('IS G'!H$8:H$366,'IS G'!$A$8:$A$366,'SCH C-2.2 B'!$B64)*1000</f>
        <v>19117.370000000003</v>
      </c>
      <c r="I64" s="1">
        <f>SUMIFS('IS G'!I$8:I$366,'IS G'!$A$8:$A$366,'SCH C-2.2 B'!$B64)*1000</f>
        <v>14155.810000000001</v>
      </c>
      <c r="J64" s="1">
        <f>SUMIFS('IS G'!J$8:J$366,'IS G'!$A$8:$A$366,'SCH C-2.2 B'!$B64)*1000</f>
        <v>11396</v>
      </c>
      <c r="K64" s="1">
        <f>SUMIFS('IS G'!K$8:K$366,'IS G'!$A$8:$A$366,'SCH C-2.2 B'!$B64)*1000</f>
        <v>14511</v>
      </c>
      <c r="L64" s="1">
        <f>SUMIFS('IS G'!L$8:L$366,'IS G'!$A$8:$A$366,'SCH C-2.2 B'!$B64)*1000</f>
        <v>12237</v>
      </c>
      <c r="M64" s="1">
        <f>SUMIFS('IS G'!M$8:M$366,'IS G'!$A$8:$A$366,'SCH C-2.2 B'!$B64)*1000</f>
        <v>15649</v>
      </c>
      <c r="N64" s="1">
        <f>SUMIFS('IS G'!N$8:N$366,'IS G'!$A$8:$A$366,'SCH C-2.2 B'!$B64)*1000</f>
        <v>17371</v>
      </c>
      <c r="O64" s="1">
        <f>SUMIFS('IS G'!O$8:O$366,'IS G'!$A$8:$A$366,'SCH C-2.2 B'!$B64)*1000</f>
        <v>16928</v>
      </c>
      <c r="P64" s="151">
        <f t="shared" si="0"/>
        <v>193696.03999999989</v>
      </c>
    </row>
    <row r="65" spans="1:16384" x14ac:dyDescent="0.2">
      <c r="A65" s="147">
        <f t="shared" si="1"/>
        <v>55</v>
      </c>
      <c r="B65" s="147" t="s">
        <v>842</v>
      </c>
      <c r="C65" s="137" t="s">
        <v>17</v>
      </c>
      <c r="D65" s="1">
        <f>SUMIFS('IS G'!D$8:D$366,'IS G'!$A$8:$A$366,'SCH C-2.2 B'!$B65)*1000</f>
        <v>410180.44999999896</v>
      </c>
      <c r="E65" s="1">
        <f>SUMIFS('IS G'!E$8:E$366,'IS G'!$A$8:$A$366,'SCH C-2.2 B'!$B65)*1000</f>
        <v>525447.9</v>
      </c>
      <c r="F65" s="1">
        <f>SUMIFS('IS G'!F$8:F$366,'IS G'!$A$8:$A$366,'SCH C-2.2 B'!$B65)*1000</f>
        <v>282690.00999999995</v>
      </c>
      <c r="G65" s="1">
        <f>SUMIFS('IS G'!G$8:G$366,'IS G'!$A$8:$A$366,'SCH C-2.2 B'!$B65)*1000</f>
        <v>414704.27999999997</v>
      </c>
      <c r="H65" s="1">
        <f>SUMIFS('IS G'!H$8:H$366,'IS G'!$A$8:$A$366,'SCH C-2.2 B'!$B65)*1000</f>
        <v>514288.39000000007</v>
      </c>
      <c r="I65" s="1">
        <f>SUMIFS('IS G'!I$8:I$366,'IS G'!$A$8:$A$366,'SCH C-2.2 B'!$B65)*1000</f>
        <v>417496.06999999995</v>
      </c>
      <c r="J65" s="1">
        <f>SUMIFS('IS G'!J$8:J$366,'IS G'!$A$8:$A$366,'SCH C-2.2 B'!$B65)*1000</f>
        <v>459615</v>
      </c>
      <c r="K65" s="1">
        <f>SUMIFS('IS G'!K$8:K$366,'IS G'!$A$8:$A$366,'SCH C-2.2 B'!$B65)*1000</f>
        <v>491117</v>
      </c>
      <c r="L65" s="1">
        <f>SUMIFS('IS G'!L$8:L$366,'IS G'!$A$8:$A$366,'SCH C-2.2 B'!$B65)*1000</f>
        <v>533687</v>
      </c>
      <c r="M65" s="1">
        <f>SUMIFS('IS G'!M$8:M$366,'IS G'!$A$8:$A$366,'SCH C-2.2 B'!$B65)*1000</f>
        <v>492018.99999999901</v>
      </c>
      <c r="N65" s="1">
        <f>SUMIFS('IS G'!N$8:N$366,'IS G'!$A$8:$A$366,'SCH C-2.2 B'!$B65)*1000</f>
        <v>441356</v>
      </c>
      <c r="O65" s="1">
        <f>SUMIFS('IS G'!O$8:O$366,'IS G'!$A$8:$A$366,'SCH C-2.2 B'!$B65)*1000</f>
        <v>354430</v>
      </c>
      <c r="P65" s="151">
        <f t="shared" si="0"/>
        <v>5337031.0999999978</v>
      </c>
    </row>
    <row r="66" spans="1:16384" x14ac:dyDescent="0.2">
      <c r="A66" s="147">
        <f t="shared" si="1"/>
        <v>56</v>
      </c>
      <c r="B66" s="147" t="s">
        <v>843</v>
      </c>
      <c r="C66" s="137" t="s">
        <v>904</v>
      </c>
      <c r="D66" s="1">
        <f>SUMIFS('IS G'!D$8:D$366,'IS G'!$A$8:$A$366,'SCH C-2.2 B'!$B66)*1000</f>
        <v>485</v>
      </c>
      <c r="E66" s="1">
        <f>SUMIFS('IS G'!E$8:E$366,'IS G'!$A$8:$A$366,'SCH C-2.2 B'!$B66)*1000</f>
        <v>0</v>
      </c>
      <c r="F66" s="1">
        <f>SUMIFS('IS G'!F$8:F$366,'IS G'!$A$8:$A$366,'SCH C-2.2 B'!$B66)*1000</f>
        <v>9944.1399999999903</v>
      </c>
      <c r="G66" s="1">
        <f>SUMIFS('IS G'!G$8:G$366,'IS G'!$A$8:$A$366,'SCH C-2.2 B'!$B66)*1000</f>
        <v>499.55</v>
      </c>
      <c r="H66" s="1">
        <f>SUMIFS('IS G'!H$8:H$366,'IS G'!$A$8:$A$366,'SCH C-2.2 B'!$B66)*1000</f>
        <v>3333.33</v>
      </c>
      <c r="I66" s="1">
        <f>SUMIFS('IS G'!I$8:I$366,'IS G'!$A$8:$A$366,'SCH C-2.2 B'!$B66)*1000</f>
        <v>9711.5</v>
      </c>
      <c r="J66" s="1">
        <f>SUMIFS('IS G'!J$8:J$366,'IS G'!$A$8:$A$366,'SCH C-2.2 B'!$B66)*1000</f>
        <v>964</v>
      </c>
      <c r="K66" s="1">
        <f>SUMIFS('IS G'!K$8:K$366,'IS G'!$A$8:$A$366,'SCH C-2.2 B'!$B66)*1000</f>
        <v>0</v>
      </c>
      <c r="L66" s="1">
        <f>SUMIFS('IS G'!L$8:L$366,'IS G'!$A$8:$A$366,'SCH C-2.2 B'!$B66)*1000</f>
        <v>0</v>
      </c>
      <c r="M66" s="1">
        <f>SUMIFS('IS G'!M$8:M$366,'IS G'!$A$8:$A$366,'SCH C-2.2 B'!$B66)*1000</f>
        <v>0</v>
      </c>
      <c r="N66" s="1">
        <f>SUMIFS('IS G'!N$8:N$366,'IS G'!$A$8:$A$366,'SCH C-2.2 B'!$B66)*1000</f>
        <v>0</v>
      </c>
      <c r="O66" s="1">
        <f>SUMIFS('IS G'!O$8:O$366,'IS G'!$A$8:$A$366,'SCH C-2.2 B'!$B66)*1000</f>
        <v>0</v>
      </c>
      <c r="P66" s="151">
        <f t="shared" si="0"/>
        <v>24937.51999999999</v>
      </c>
    </row>
    <row r="67" spans="1:16384" x14ac:dyDescent="0.2">
      <c r="A67" s="147">
        <f t="shared" si="1"/>
        <v>57</v>
      </c>
      <c r="B67" s="147" t="s">
        <v>844</v>
      </c>
      <c r="C67" s="137" t="s">
        <v>15</v>
      </c>
      <c r="D67" s="1">
        <f>SUMIFS('IS G'!D$8:D$366,'IS G'!$A$8:$A$366,'SCH C-2.2 B'!$B67)*1000</f>
        <v>0</v>
      </c>
      <c r="E67" s="1">
        <f>SUMIFS('IS G'!E$8:E$366,'IS G'!$A$8:$A$366,'SCH C-2.2 B'!$B67)*1000</f>
        <v>0</v>
      </c>
      <c r="F67" s="1">
        <f>SUMIFS('IS G'!F$8:F$366,'IS G'!$A$8:$A$366,'SCH C-2.2 B'!$B67)*1000</f>
        <v>0</v>
      </c>
      <c r="G67" s="1">
        <f>SUMIFS('IS G'!G$8:G$366,'IS G'!$A$8:$A$366,'SCH C-2.2 B'!$B67)*1000</f>
        <v>0</v>
      </c>
      <c r="H67" s="1">
        <f>SUMIFS('IS G'!H$8:H$366,'IS G'!$A$8:$A$366,'SCH C-2.2 B'!$B67)*1000</f>
        <v>0</v>
      </c>
      <c r="I67" s="1">
        <f>SUMIFS('IS G'!I$8:I$366,'IS G'!$A$8:$A$366,'SCH C-2.2 B'!$B67)*1000</f>
        <v>0</v>
      </c>
      <c r="J67" s="1">
        <f>SUMIFS('IS G'!J$8:J$366,'IS G'!$A$8:$A$366,'SCH C-2.2 B'!$B67)*1000</f>
        <v>0</v>
      </c>
      <c r="K67" s="1">
        <f>SUMIFS('IS G'!K$8:K$366,'IS G'!$A$8:$A$366,'SCH C-2.2 B'!$B67)*1000</f>
        <v>0</v>
      </c>
      <c r="L67" s="1">
        <f>SUMIFS('IS G'!L$8:L$366,'IS G'!$A$8:$A$366,'SCH C-2.2 B'!$B67)*1000</f>
        <v>0</v>
      </c>
      <c r="M67" s="1">
        <f>SUMIFS('IS G'!M$8:M$366,'IS G'!$A$8:$A$366,'SCH C-2.2 B'!$B67)*1000</f>
        <v>0</v>
      </c>
      <c r="N67" s="1">
        <f>SUMIFS('IS G'!N$8:N$366,'IS G'!$A$8:$A$366,'SCH C-2.2 B'!$B67)*1000</f>
        <v>0</v>
      </c>
      <c r="O67" s="1">
        <f>SUMIFS('IS G'!O$8:O$366,'IS G'!$A$8:$A$366,'SCH C-2.2 B'!$B67)*1000</f>
        <v>0</v>
      </c>
      <c r="P67" s="151">
        <f t="shared" si="0"/>
        <v>0</v>
      </c>
    </row>
    <row r="68" spans="1:16384" x14ac:dyDescent="0.2">
      <c r="A68" s="147">
        <f t="shared" si="1"/>
        <v>58</v>
      </c>
      <c r="B68" s="147" t="s">
        <v>845</v>
      </c>
      <c r="C68" s="137" t="s">
        <v>905</v>
      </c>
      <c r="D68" s="1">
        <f>SUMIFS('IS G'!D$8:D$366,'IS G'!$A$8:$A$366,'SCH C-2.2 B'!$B68)*1000</f>
        <v>0</v>
      </c>
      <c r="E68" s="1">
        <f>SUMIFS('IS G'!E$8:E$366,'IS G'!$A$8:$A$366,'SCH C-2.2 B'!$B68)*1000</f>
        <v>0</v>
      </c>
      <c r="F68" s="1">
        <f>SUMIFS('IS G'!F$8:F$366,'IS G'!$A$8:$A$366,'SCH C-2.2 B'!$B68)*1000</f>
        <v>0</v>
      </c>
      <c r="G68" s="1">
        <f>SUMIFS('IS G'!G$8:G$366,'IS G'!$A$8:$A$366,'SCH C-2.2 B'!$B68)*1000</f>
        <v>0</v>
      </c>
      <c r="H68" s="1">
        <f>SUMIFS('IS G'!H$8:H$366,'IS G'!$A$8:$A$366,'SCH C-2.2 B'!$B68)*1000</f>
        <v>0</v>
      </c>
      <c r="I68" s="1">
        <f>SUMIFS('IS G'!I$8:I$366,'IS G'!$A$8:$A$366,'SCH C-2.2 B'!$B68)*1000</f>
        <v>0</v>
      </c>
      <c r="J68" s="1">
        <f>SUMIFS('IS G'!J$8:J$366,'IS G'!$A$8:$A$366,'SCH C-2.2 B'!$B68)*1000</f>
        <v>0</v>
      </c>
      <c r="K68" s="1">
        <f>SUMIFS('IS G'!K$8:K$366,'IS G'!$A$8:$A$366,'SCH C-2.2 B'!$B68)*1000</f>
        <v>0</v>
      </c>
      <c r="L68" s="1">
        <f>SUMIFS('IS G'!L$8:L$366,'IS G'!$A$8:$A$366,'SCH C-2.2 B'!$B68)*1000</f>
        <v>0</v>
      </c>
      <c r="M68" s="1">
        <f>SUMIFS('IS G'!M$8:M$366,'IS G'!$A$8:$A$366,'SCH C-2.2 B'!$B68)*1000</f>
        <v>0</v>
      </c>
      <c r="N68" s="1">
        <f>SUMIFS('IS G'!N$8:N$366,'IS G'!$A$8:$A$366,'SCH C-2.2 B'!$B68)*1000</f>
        <v>0</v>
      </c>
      <c r="O68" s="1">
        <f>SUMIFS('IS G'!O$8:O$366,'IS G'!$A$8:$A$366,'SCH C-2.2 B'!$B68)*1000</f>
        <v>0</v>
      </c>
      <c r="P68" s="151">
        <f t="shared" si="0"/>
        <v>0</v>
      </c>
    </row>
    <row r="69" spans="1:16384" x14ac:dyDescent="0.2">
      <c r="A69" s="147">
        <f t="shared" si="1"/>
        <v>59</v>
      </c>
      <c r="B69" s="147" t="s">
        <v>846</v>
      </c>
      <c r="C69" s="137" t="s">
        <v>906</v>
      </c>
      <c r="D69" s="1">
        <f>SUMIFS('IS G'!D$8:D$366,'IS G'!$A$8:$A$366,'SCH C-2.2 B'!$B69)*1000</f>
        <v>853858.79</v>
      </c>
      <c r="E69" s="1">
        <f>SUMIFS('IS G'!E$8:E$366,'IS G'!$A$8:$A$366,'SCH C-2.2 B'!$B69)*1000</f>
        <v>710977.08</v>
      </c>
      <c r="F69" s="1">
        <f>SUMIFS('IS G'!F$8:F$366,'IS G'!$A$8:$A$366,'SCH C-2.2 B'!$B69)*1000</f>
        <v>907080.25</v>
      </c>
      <c r="G69" s="1">
        <f>SUMIFS('IS G'!G$8:G$366,'IS G'!$A$8:$A$366,'SCH C-2.2 B'!$B69)*1000</f>
        <v>944478.79999999993</v>
      </c>
      <c r="H69" s="1">
        <f>SUMIFS('IS G'!H$8:H$366,'IS G'!$A$8:$A$366,'SCH C-2.2 B'!$B69)*1000</f>
        <v>928672.78999999992</v>
      </c>
      <c r="I69" s="1">
        <f>SUMIFS('IS G'!I$8:I$366,'IS G'!$A$8:$A$366,'SCH C-2.2 B'!$B69)*1000</f>
        <v>919483.42</v>
      </c>
      <c r="J69" s="1">
        <f>SUMIFS('IS G'!J$8:J$366,'IS G'!$A$8:$A$366,'SCH C-2.2 B'!$B69)*1000</f>
        <v>1015974.99999999</v>
      </c>
      <c r="K69" s="1">
        <f>SUMIFS('IS G'!K$8:K$366,'IS G'!$A$8:$A$366,'SCH C-2.2 B'!$B69)*1000</f>
        <v>1029175.9999999999</v>
      </c>
      <c r="L69" s="1">
        <f>SUMIFS('IS G'!L$8:L$366,'IS G'!$A$8:$A$366,'SCH C-2.2 B'!$B69)*1000</f>
        <v>1060543</v>
      </c>
      <c r="M69" s="1">
        <f>SUMIFS('IS G'!M$8:M$366,'IS G'!$A$8:$A$366,'SCH C-2.2 B'!$B69)*1000</f>
        <v>1023790.9999999901</v>
      </c>
      <c r="N69" s="1">
        <f>SUMIFS('IS G'!N$8:N$366,'IS G'!$A$8:$A$366,'SCH C-2.2 B'!$B69)*1000</f>
        <v>989375</v>
      </c>
      <c r="O69" s="1">
        <f>SUMIFS('IS G'!O$8:O$366,'IS G'!$A$8:$A$366,'SCH C-2.2 B'!$B69)*1000</f>
        <v>819857</v>
      </c>
      <c r="P69" s="151">
        <f t="shared" si="0"/>
        <v>11203268.12999998</v>
      </c>
    </row>
    <row r="70" spans="1:16384" x14ac:dyDescent="0.2">
      <c r="A70" s="147">
        <f t="shared" si="1"/>
        <v>60</v>
      </c>
      <c r="B70" s="147" t="s">
        <v>847</v>
      </c>
      <c r="C70" s="137" t="s">
        <v>907</v>
      </c>
      <c r="D70" s="1">
        <f>SUMIFS('IS G'!D$8:D$366,'IS G'!$A$8:$A$366,'SCH C-2.2 B'!$B70)*1000</f>
        <v>15731.490000000002</v>
      </c>
      <c r="E70" s="1">
        <f>SUMIFS('IS G'!E$8:E$366,'IS G'!$A$8:$A$366,'SCH C-2.2 B'!$B70)*1000</f>
        <v>6838.8599999999897</v>
      </c>
      <c r="F70" s="1">
        <f>SUMIFS('IS G'!F$8:F$366,'IS G'!$A$8:$A$366,'SCH C-2.2 B'!$B70)*1000</f>
        <v>2146.25</v>
      </c>
      <c r="G70" s="1">
        <f>SUMIFS('IS G'!G$8:G$366,'IS G'!$A$8:$A$366,'SCH C-2.2 B'!$B70)*1000</f>
        <v>2933.46</v>
      </c>
      <c r="H70" s="1">
        <f>SUMIFS('IS G'!H$8:H$366,'IS G'!$A$8:$A$366,'SCH C-2.2 B'!$B70)*1000</f>
        <v>10763.45</v>
      </c>
      <c r="I70" s="1">
        <f>SUMIFS('IS G'!I$8:I$366,'IS G'!$A$8:$A$366,'SCH C-2.2 B'!$B70)*1000</f>
        <v>30836.85</v>
      </c>
      <c r="J70" s="1">
        <f>SUMIFS('IS G'!J$8:J$366,'IS G'!$A$8:$A$366,'SCH C-2.2 B'!$B70)*1000</f>
        <v>7325</v>
      </c>
      <c r="K70" s="1">
        <f>SUMIFS('IS G'!K$8:K$366,'IS G'!$A$8:$A$366,'SCH C-2.2 B'!$B70)*1000</f>
        <v>6950</v>
      </c>
      <c r="L70" s="1">
        <f>SUMIFS('IS G'!L$8:L$366,'IS G'!$A$8:$A$366,'SCH C-2.2 B'!$B70)*1000</f>
        <v>12896</v>
      </c>
      <c r="M70" s="1">
        <f>SUMIFS('IS G'!M$8:M$366,'IS G'!$A$8:$A$366,'SCH C-2.2 B'!$B70)*1000</f>
        <v>16145</v>
      </c>
      <c r="N70" s="1">
        <f>SUMIFS('IS G'!N$8:N$366,'IS G'!$A$8:$A$366,'SCH C-2.2 B'!$B70)*1000</f>
        <v>11282</v>
      </c>
      <c r="O70" s="1">
        <f>SUMIFS('IS G'!O$8:O$366,'IS G'!$A$8:$A$366,'SCH C-2.2 B'!$B70)*1000</f>
        <v>9696</v>
      </c>
      <c r="P70" s="151">
        <f t="shared" si="0"/>
        <v>133544.35999999999</v>
      </c>
    </row>
    <row r="71" spans="1:16384" x14ac:dyDescent="0.2">
      <c r="A71" s="147">
        <f t="shared" si="1"/>
        <v>61</v>
      </c>
      <c r="B71" s="147" t="s">
        <v>848</v>
      </c>
      <c r="C71" s="137" t="s">
        <v>911</v>
      </c>
      <c r="D71" s="1">
        <f>SUMIFS('IS G'!D$8:D$366,'IS G'!$A$8:$A$366,'SCH C-2.2 B'!$B71)*1000</f>
        <v>62570.78</v>
      </c>
      <c r="E71" s="1">
        <f>SUMIFS('IS G'!E$8:E$366,'IS G'!$A$8:$A$366,'SCH C-2.2 B'!$B71)*1000</f>
        <v>66679.5</v>
      </c>
      <c r="F71" s="1">
        <f>SUMIFS('IS G'!F$8:F$366,'IS G'!$A$8:$A$366,'SCH C-2.2 B'!$B71)*1000</f>
        <v>52084.1</v>
      </c>
      <c r="G71" s="1">
        <f>SUMIFS('IS G'!G$8:G$366,'IS G'!$A$8:$A$366,'SCH C-2.2 B'!$B71)*1000</f>
        <v>19840.789999999997</v>
      </c>
      <c r="H71" s="1">
        <f>SUMIFS('IS G'!H$8:H$366,'IS G'!$A$8:$A$366,'SCH C-2.2 B'!$B71)*1000</f>
        <v>6530.53</v>
      </c>
      <c r="I71" s="1">
        <f>SUMIFS('IS G'!I$8:I$366,'IS G'!$A$8:$A$366,'SCH C-2.2 B'!$B71)*1000</f>
        <v>14631.21</v>
      </c>
      <c r="J71" s="1">
        <f>SUMIFS('IS G'!J$8:J$366,'IS G'!$A$8:$A$366,'SCH C-2.2 B'!$B71)*1000</f>
        <v>14505</v>
      </c>
      <c r="K71" s="1">
        <f>SUMIFS('IS G'!K$8:K$366,'IS G'!$A$8:$A$366,'SCH C-2.2 B'!$B71)*1000</f>
        <v>10515</v>
      </c>
      <c r="L71" s="1">
        <f>SUMIFS('IS G'!L$8:L$366,'IS G'!$A$8:$A$366,'SCH C-2.2 B'!$B71)*1000</f>
        <v>13110</v>
      </c>
      <c r="M71" s="1">
        <f>SUMIFS('IS G'!M$8:M$366,'IS G'!$A$8:$A$366,'SCH C-2.2 B'!$B71)*1000</f>
        <v>12134</v>
      </c>
      <c r="N71" s="1">
        <f>SUMIFS('IS G'!N$8:N$366,'IS G'!$A$8:$A$366,'SCH C-2.2 B'!$B71)*1000</f>
        <v>15376</v>
      </c>
      <c r="O71" s="1">
        <f>SUMIFS('IS G'!O$8:O$366,'IS G'!$A$8:$A$366,'SCH C-2.2 B'!$B71)*1000</f>
        <v>22966</v>
      </c>
      <c r="P71" s="151">
        <f t="shared" si="0"/>
        <v>310942.91000000003</v>
      </c>
    </row>
    <row r="72" spans="1:16384" x14ac:dyDescent="0.2">
      <c r="A72" s="147">
        <f t="shared" si="1"/>
        <v>62</v>
      </c>
      <c r="B72" s="147">
        <v>891</v>
      </c>
      <c r="C72" s="137" t="s">
        <v>912</v>
      </c>
      <c r="D72" s="1">
        <f>SUMIFS('IS G'!D$8:D$366,'IS G'!$A$8:$A$366,'SCH C-2.2 B'!$B72)*1000</f>
        <v>46779.68</v>
      </c>
      <c r="E72" s="1">
        <f>SUMIFS('IS G'!E$8:E$366,'IS G'!$A$8:$A$366,'SCH C-2.2 B'!$B72)*1000</f>
        <v>34471.159999999996</v>
      </c>
      <c r="F72" s="1">
        <f>SUMIFS('IS G'!F$8:F$366,'IS G'!$A$8:$A$366,'SCH C-2.2 B'!$B72)*1000</f>
        <v>90210.53</v>
      </c>
      <c r="G72" s="1">
        <f>SUMIFS('IS G'!G$8:G$366,'IS G'!$A$8:$A$366,'SCH C-2.2 B'!$B72)*1000</f>
        <v>-22752.379999999997</v>
      </c>
      <c r="H72" s="1">
        <f>SUMIFS('IS G'!H$8:H$366,'IS G'!$A$8:$A$366,'SCH C-2.2 B'!$B72)*1000</f>
        <v>54014.18</v>
      </c>
      <c r="I72" s="1">
        <f>SUMIFS('IS G'!I$8:I$366,'IS G'!$A$8:$A$366,'SCH C-2.2 B'!$B72)*1000</f>
        <v>41481.909999999996</v>
      </c>
      <c r="J72" s="1">
        <f>SUMIFS('IS G'!J$8:J$366,'IS G'!$A$8:$A$366,'SCH C-2.2 B'!$B72)*1000</f>
        <v>50797</v>
      </c>
      <c r="K72" s="1">
        <f>SUMIFS('IS G'!K$8:K$366,'IS G'!$A$8:$A$366,'SCH C-2.2 B'!$B72)*1000</f>
        <v>54022</v>
      </c>
      <c r="L72" s="1">
        <f>SUMIFS('IS G'!L$8:L$366,'IS G'!$A$8:$A$366,'SCH C-2.2 B'!$B72)*1000</f>
        <v>42854</v>
      </c>
      <c r="M72" s="1">
        <f>SUMIFS('IS G'!M$8:M$366,'IS G'!$A$8:$A$366,'SCH C-2.2 B'!$B72)*1000</f>
        <v>41211</v>
      </c>
      <c r="N72" s="1">
        <f>SUMIFS('IS G'!N$8:N$366,'IS G'!$A$8:$A$366,'SCH C-2.2 B'!$B72)*1000</f>
        <v>68065</v>
      </c>
      <c r="O72" s="1">
        <f>SUMIFS('IS G'!O$8:O$366,'IS G'!$A$8:$A$366,'SCH C-2.2 B'!$B72)*1000</f>
        <v>41836</v>
      </c>
      <c r="P72" s="151">
        <f t="shared" ref="P72" si="8">SUM(D72:O72)</f>
        <v>542990.07999999996</v>
      </c>
    </row>
    <row r="73" spans="1:16384" x14ac:dyDescent="0.2">
      <c r="A73" s="147">
        <f t="shared" si="1"/>
        <v>63</v>
      </c>
      <c r="B73" s="147" t="s">
        <v>849</v>
      </c>
      <c r="C73" s="137" t="s">
        <v>913</v>
      </c>
      <c r="D73" s="1">
        <f>SUMIFS('IS G'!D$8:D$366,'IS G'!$A$8:$A$366,'SCH C-2.2 B'!$B73)*1000</f>
        <v>161211.18000000002</v>
      </c>
      <c r="E73" s="1">
        <f>SUMIFS('IS G'!E$8:E$366,'IS G'!$A$8:$A$366,'SCH C-2.2 B'!$B73)*1000</f>
        <v>73640.09</v>
      </c>
      <c r="F73" s="1">
        <f>SUMIFS('IS G'!F$8:F$366,'IS G'!$A$8:$A$366,'SCH C-2.2 B'!$B73)*1000</f>
        <v>116459.29</v>
      </c>
      <c r="G73" s="1">
        <f>SUMIFS('IS G'!G$8:G$366,'IS G'!$A$8:$A$366,'SCH C-2.2 B'!$B73)*1000</f>
        <v>108252.72999999901</v>
      </c>
      <c r="H73" s="1">
        <f>SUMIFS('IS G'!H$8:H$366,'IS G'!$A$8:$A$366,'SCH C-2.2 B'!$B73)*1000</f>
        <v>116971.17</v>
      </c>
      <c r="I73" s="1">
        <f>SUMIFS('IS G'!I$8:I$366,'IS G'!$A$8:$A$366,'SCH C-2.2 B'!$B73)*1000</f>
        <v>110015.45</v>
      </c>
      <c r="J73" s="1">
        <f>SUMIFS('IS G'!J$8:J$366,'IS G'!$A$8:$A$366,'SCH C-2.2 B'!$B73)*1000</f>
        <v>144096.99999999901</v>
      </c>
      <c r="K73" s="1">
        <f>SUMIFS('IS G'!K$8:K$366,'IS G'!$A$8:$A$366,'SCH C-2.2 B'!$B73)*1000</f>
        <v>173560</v>
      </c>
      <c r="L73" s="1">
        <f>SUMIFS('IS G'!L$8:L$366,'IS G'!$A$8:$A$366,'SCH C-2.2 B'!$B73)*1000</f>
        <v>142055.99999999898</v>
      </c>
      <c r="M73" s="1">
        <f>SUMIFS('IS G'!M$8:M$366,'IS G'!$A$8:$A$366,'SCH C-2.2 B'!$B73)*1000</f>
        <v>243503</v>
      </c>
      <c r="N73" s="1">
        <f>SUMIFS('IS G'!N$8:N$366,'IS G'!$A$8:$A$366,'SCH C-2.2 B'!$B73)*1000</f>
        <v>202578</v>
      </c>
      <c r="O73" s="1">
        <f>SUMIFS('IS G'!O$8:O$366,'IS G'!$A$8:$A$366,'SCH C-2.2 B'!$B73)*1000</f>
        <v>125143</v>
      </c>
      <c r="P73" s="151">
        <f t="shared" si="0"/>
        <v>1717486.9099999971</v>
      </c>
    </row>
    <row r="74" spans="1:16384" x14ac:dyDescent="0.2">
      <c r="A74" s="147">
        <f t="shared" si="1"/>
        <v>64</v>
      </c>
      <c r="B74" s="147" t="s">
        <v>850</v>
      </c>
      <c r="C74" s="137" t="s">
        <v>914</v>
      </c>
      <c r="D74" s="1">
        <f>SUMIFS('IS G'!D$8:D$366,'IS G'!$A$8:$A$366,'SCH C-2.2 B'!$B74)*1000</f>
        <v>0</v>
      </c>
      <c r="E74" s="1">
        <f>SUMIFS('IS G'!E$8:E$366,'IS G'!$A$8:$A$366,'SCH C-2.2 B'!$B74)*1000</f>
        <v>0</v>
      </c>
      <c r="F74" s="1">
        <f>SUMIFS('IS G'!F$8:F$366,'IS G'!$A$8:$A$366,'SCH C-2.2 B'!$B74)*1000</f>
        <v>0</v>
      </c>
      <c r="G74" s="1">
        <f>SUMIFS('IS G'!G$8:G$366,'IS G'!$A$8:$A$366,'SCH C-2.2 B'!$B74)*1000</f>
        <v>0</v>
      </c>
      <c r="H74" s="1">
        <f>SUMIFS('IS G'!H$8:H$366,'IS G'!$A$8:$A$366,'SCH C-2.2 B'!$B74)*1000</f>
        <v>0</v>
      </c>
      <c r="I74" s="1">
        <f>SUMIFS('IS G'!I$8:I$366,'IS G'!$A$8:$A$366,'SCH C-2.2 B'!$B74)*1000</f>
        <v>0</v>
      </c>
      <c r="J74" s="1">
        <f>SUMIFS('IS G'!J$8:J$366,'IS G'!$A$8:$A$366,'SCH C-2.2 B'!$B74)*1000</f>
        <v>0</v>
      </c>
      <c r="K74" s="1">
        <f>SUMIFS('IS G'!K$8:K$366,'IS G'!$A$8:$A$366,'SCH C-2.2 B'!$B74)*1000</f>
        <v>0</v>
      </c>
      <c r="L74" s="1">
        <f>SUMIFS('IS G'!L$8:L$366,'IS G'!$A$8:$A$366,'SCH C-2.2 B'!$B74)*1000</f>
        <v>0</v>
      </c>
      <c r="M74" s="1">
        <f>SUMIFS('IS G'!M$8:M$366,'IS G'!$A$8:$A$366,'SCH C-2.2 B'!$B74)*1000</f>
        <v>0</v>
      </c>
      <c r="N74" s="1">
        <f>SUMIFS('IS G'!N$8:N$366,'IS G'!$A$8:$A$366,'SCH C-2.2 B'!$B74)*1000</f>
        <v>0</v>
      </c>
      <c r="O74" s="1">
        <f>SUMIFS('IS G'!O$8:O$366,'IS G'!$A$8:$A$366,'SCH C-2.2 B'!$B74)*1000</f>
        <v>0</v>
      </c>
      <c r="P74" s="151">
        <f t="shared" si="0"/>
        <v>0</v>
      </c>
    </row>
    <row r="75" spans="1:16384" x14ac:dyDescent="0.2">
      <c r="A75" s="147">
        <f t="shared" si="1"/>
        <v>65</v>
      </c>
      <c r="B75" s="147" t="s">
        <v>851</v>
      </c>
      <c r="C75" s="137" t="s">
        <v>895</v>
      </c>
      <c r="D75" s="1">
        <f>SUMIFS('IS G'!D$8:D$366,'IS G'!$A$8:$A$366,'SCH C-2.2 B'!$B75)*1000</f>
        <v>38976.280000000006</v>
      </c>
      <c r="E75" s="1">
        <f>SUMIFS('IS G'!E$8:E$366,'IS G'!$A$8:$A$366,'SCH C-2.2 B'!$B75)*1000</f>
        <v>18386.04</v>
      </c>
      <c r="F75" s="1">
        <f>SUMIFS('IS G'!F$8:F$366,'IS G'!$A$8:$A$366,'SCH C-2.2 B'!$B75)*1000</f>
        <v>37361.53</v>
      </c>
      <c r="G75" s="1">
        <f>SUMIFS('IS G'!G$8:G$366,'IS G'!$A$8:$A$366,'SCH C-2.2 B'!$B75)*1000</f>
        <v>26912.33</v>
      </c>
      <c r="H75" s="1">
        <f>SUMIFS('IS G'!H$8:H$366,'IS G'!$A$8:$A$366,'SCH C-2.2 B'!$B75)*1000</f>
        <v>37278.120000000003</v>
      </c>
      <c r="I75" s="1">
        <f>SUMIFS('IS G'!I$8:I$366,'IS G'!$A$8:$A$366,'SCH C-2.2 B'!$B75)*1000</f>
        <v>28764.36</v>
      </c>
      <c r="J75" s="1">
        <f>SUMIFS('IS G'!J$8:J$366,'IS G'!$A$8:$A$366,'SCH C-2.2 B'!$B75)*1000</f>
        <v>38772</v>
      </c>
      <c r="K75" s="1">
        <f>SUMIFS('IS G'!K$8:K$366,'IS G'!$A$8:$A$366,'SCH C-2.2 B'!$B75)*1000</f>
        <v>40108</v>
      </c>
      <c r="L75" s="1">
        <f>SUMIFS('IS G'!L$8:L$366,'IS G'!$A$8:$A$366,'SCH C-2.2 B'!$B75)*1000</f>
        <v>40303</v>
      </c>
      <c r="M75" s="1">
        <f>SUMIFS('IS G'!M$8:M$366,'IS G'!$A$8:$A$366,'SCH C-2.2 B'!$B75)*1000</f>
        <v>41724</v>
      </c>
      <c r="N75" s="1">
        <f>SUMIFS('IS G'!N$8:N$366,'IS G'!$A$8:$A$366,'SCH C-2.2 B'!$B75)*1000</f>
        <v>39789</v>
      </c>
      <c r="O75" s="1">
        <f>SUMIFS('IS G'!O$8:O$366,'IS G'!$A$8:$A$366,'SCH C-2.2 B'!$B75)*1000</f>
        <v>42376</v>
      </c>
      <c r="P75" s="151">
        <f t="shared" si="0"/>
        <v>430750.66000000003</v>
      </c>
    </row>
    <row r="76" spans="1:16384" x14ac:dyDescent="0.2">
      <c r="A76" s="147">
        <f>A75+1</f>
        <v>66</v>
      </c>
      <c r="B76" s="147">
        <v>901</v>
      </c>
      <c r="C76" s="137" t="s">
        <v>22</v>
      </c>
      <c r="D76" s="1">
        <f>SUMIFS('IS G'!D$8:D$366,'IS G'!$A$8:$A$366,'SCH C-2.2 B'!$B76)*1000</f>
        <v>91795.999999999913</v>
      </c>
      <c r="E76" s="1">
        <f>SUMIFS('IS G'!E$8:E$366,'IS G'!$A$8:$A$366,'SCH C-2.2 B'!$B76)*1000</f>
        <v>87054.26</v>
      </c>
      <c r="F76" s="1">
        <f>SUMIFS('IS G'!F$8:F$366,'IS G'!$A$8:$A$366,'SCH C-2.2 B'!$B76)*1000</f>
        <v>91868.849999999991</v>
      </c>
      <c r="G76" s="1">
        <f>SUMIFS('IS G'!G$8:G$366,'IS G'!$A$8:$A$366,'SCH C-2.2 B'!$B76)*1000</f>
        <v>83890.65</v>
      </c>
      <c r="H76" s="1">
        <f>SUMIFS('IS G'!H$8:H$366,'IS G'!$A$8:$A$366,'SCH C-2.2 B'!$B76)*1000</f>
        <v>93694.67</v>
      </c>
      <c r="I76" s="1">
        <f>SUMIFS('IS G'!I$8:I$366,'IS G'!$A$8:$A$366,'SCH C-2.2 B'!$B76)*1000</f>
        <v>78736.06</v>
      </c>
      <c r="J76" s="1">
        <f>SUMIFS('IS G'!J$8:J$366,'IS G'!$A$8:$A$366,'SCH C-2.2 B'!$B76)*1000</f>
        <v>98094.040000000008</v>
      </c>
      <c r="K76" s="1">
        <f>SUMIFS('IS G'!K$8:K$366,'IS G'!$A$8:$A$366,'SCH C-2.2 B'!$B76)*1000</f>
        <v>105505.84000000001</v>
      </c>
      <c r="L76" s="1">
        <f>SUMIFS('IS G'!L$8:L$366,'IS G'!$A$8:$A$366,'SCH C-2.2 B'!$B76)*1000</f>
        <v>99568.48</v>
      </c>
      <c r="M76" s="1">
        <f>SUMIFS('IS G'!M$8:M$366,'IS G'!$A$8:$A$366,'SCH C-2.2 B'!$B76)*1000</f>
        <v>106690.32</v>
      </c>
      <c r="N76" s="1">
        <f>SUMIFS('IS G'!N$8:N$366,'IS G'!$A$8:$A$366,'SCH C-2.2 B'!$B76)*1000</f>
        <v>93193.32</v>
      </c>
      <c r="O76" s="1">
        <f>SUMIFS('IS G'!O$8:O$366,'IS G'!$A$8:$A$366,'SCH C-2.2 B'!$B76)*1000</f>
        <v>92107.839999999997</v>
      </c>
      <c r="P76" s="151">
        <f t="shared" ref="P76:P112" si="9">SUM(D76:O76)</f>
        <v>1122200.33</v>
      </c>
    </row>
    <row r="77" spans="1:16384" x14ac:dyDescent="0.2">
      <c r="A77" s="342" t="str">
        <f>A1</f>
        <v>LOUISVILLE GAS AND ELECTRIC COMPANY</v>
      </c>
      <c r="B77" s="343"/>
      <c r="C77" s="343"/>
      <c r="D77" s="343"/>
      <c r="E77" s="343"/>
      <c r="F77" s="343"/>
      <c r="G77" s="343"/>
      <c r="H77" s="343"/>
      <c r="I77" s="343"/>
      <c r="J77" s="343"/>
      <c r="K77" s="343"/>
      <c r="L77" s="343"/>
      <c r="M77" s="343"/>
      <c r="N77" s="343"/>
      <c r="O77" s="343"/>
      <c r="P77" s="343"/>
      <c r="Q77" s="342"/>
      <c r="R77" s="343"/>
      <c r="S77" s="343"/>
      <c r="T77" s="343"/>
      <c r="U77" s="343"/>
      <c r="V77" s="343"/>
      <c r="W77" s="343"/>
      <c r="X77" s="343"/>
      <c r="Y77" s="343"/>
      <c r="Z77" s="343"/>
      <c r="AA77" s="343"/>
      <c r="AB77" s="343"/>
      <c r="AC77" s="343"/>
      <c r="AD77" s="343"/>
      <c r="AE77" s="343"/>
      <c r="AF77" s="343"/>
      <c r="AG77" s="342"/>
      <c r="AH77" s="343"/>
      <c r="AI77" s="343"/>
      <c r="AJ77" s="343"/>
      <c r="AK77" s="343"/>
      <c r="AL77" s="343"/>
      <c r="AM77" s="343"/>
      <c r="AN77" s="343"/>
      <c r="AO77" s="343"/>
      <c r="AP77" s="343"/>
      <c r="AQ77" s="343"/>
      <c r="AR77" s="343"/>
      <c r="AS77" s="343"/>
      <c r="AT77" s="343"/>
      <c r="AU77" s="343"/>
      <c r="AV77" s="343"/>
      <c r="AW77" s="342"/>
      <c r="AX77" s="343"/>
      <c r="AY77" s="343"/>
      <c r="AZ77" s="343"/>
      <c r="BA77" s="343"/>
      <c r="BB77" s="343"/>
      <c r="BC77" s="343"/>
      <c r="BD77" s="343"/>
      <c r="BE77" s="343"/>
      <c r="BF77" s="343"/>
      <c r="BG77" s="343"/>
      <c r="BH77" s="343"/>
      <c r="BI77" s="343"/>
      <c r="BJ77" s="343"/>
      <c r="BK77" s="343"/>
      <c r="BL77" s="343"/>
      <c r="BM77" s="342"/>
      <c r="BN77" s="343"/>
      <c r="BO77" s="343"/>
      <c r="BP77" s="343"/>
      <c r="BQ77" s="343"/>
      <c r="BR77" s="343"/>
      <c r="BS77" s="343"/>
      <c r="BT77" s="343"/>
      <c r="BU77" s="343"/>
      <c r="BV77" s="343"/>
      <c r="BW77" s="343"/>
      <c r="BX77" s="343"/>
      <c r="BY77" s="343"/>
      <c r="BZ77" s="343"/>
      <c r="CA77" s="343"/>
      <c r="CB77" s="343"/>
      <c r="CC77" s="342"/>
      <c r="CD77" s="343"/>
      <c r="CE77" s="343"/>
      <c r="CF77" s="343"/>
      <c r="CG77" s="343"/>
      <c r="CH77" s="343"/>
      <c r="CI77" s="343"/>
      <c r="CJ77" s="343"/>
      <c r="CK77" s="343"/>
      <c r="CL77" s="343"/>
      <c r="CM77" s="343"/>
      <c r="CN77" s="343"/>
      <c r="CO77" s="343"/>
      <c r="CP77" s="343"/>
      <c r="CQ77" s="343"/>
      <c r="CR77" s="343"/>
      <c r="CS77" s="342"/>
      <c r="CT77" s="343"/>
      <c r="CU77" s="343"/>
      <c r="CV77" s="343"/>
      <c r="CW77" s="343"/>
      <c r="CX77" s="343"/>
      <c r="CY77" s="343"/>
      <c r="CZ77" s="343"/>
      <c r="DA77" s="343"/>
      <c r="DB77" s="343"/>
      <c r="DC77" s="343"/>
      <c r="DD77" s="343"/>
      <c r="DE77" s="343"/>
      <c r="DF77" s="343"/>
      <c r="DG77" s="343"/>
      <c r="DH77" s="343"/>
      <c r="DI77" s="342"/>
      <c r="DJ77" s="343"/>
      <c r="DK77" s="343"/>
      <c r="DL77" s="343"/>
      <c r="DM77" s="343"/>
      <c r="DN77" s="343"/>
      <c r="DO77" s="343"/>
      <c r="DP77" s="343"/>
      <c r="DQ77" s="343"/>
      <c r="DR77" s="343"/>
      <c r="DS77" s="343"/>
      <c r="DT77" s="343"/>
      <c r="DU77" s="343"/>
      <c r="DV77" s="343"/>
      <c r="DW77" s="343"/>
      <c r="DX77" s="343"/>
      <c r="DY77" s="342"/>
      <c r="DZ77" s="343"/>
      <c r="EA77" s="343"/>
      <c r="EB77" s="343"/>
      <c r="EC77" s="343"/>
      <c r="ED77" s="343"/>
      <c r="EE77" s="343"/>
      <c r="EF77" s="343"/>
      <c r="EG77" s="343"/>
      <c r="EH77" s="343"/>
      <c r="EI77" s="343"/>
      <c r="EJ77" s="343"/>
      <c r="EK77" s="343"/>
      <c r="EL77" s="343"/>
      <c r="EM77" s="343"/>
      <c r="EN77" s="343"/>
      <c r="EO77" s="342"/>
      <c r="EP77" s="343"/>
      <c r="EQ77" s="343"/>
      <c r="ER77" s="343"/>
      <c r="ES77" s="343"/>
      <c r="ET77" s="343"/>
      <c r="EU77" s="343"/>
      <c r="EV77" s="343"/>
      <c r="EW77" s="343"/>
      <c r="EX77" s="343"/>
      <c r="EY77" s="343"/>
      <c r="EZ77" s="343"/>
      <c r="FA77" s="343"/>
      <c r="FB77" s="343"/>
      <c r="FC77" s="343"/>
      <c r="FD77" s="343"/>
      <c r="FE77" s="342"/>
      <c r="FF77" s="343"/>
      <c r="FG77" s="343"/>
      <c r="FH77" s="343"/>
      <c r="FI77" s="343"/>
      <c r="FJ77" s="343"/>
      <c r="FK77" s="343"/>
      <c r="FL77" s="343"/>
      <c r="FM77" s="343"/>
      <c r="FN77" s="343"/>
      <c r="FO77" s="343"/>
      <c r="FP77" s="343"/>
      <c r="FQ77" s="343"/>
      <c r="FR77" s="343"/>
      <c r="FS77" s="343"/>
      <c r="FT77" s="343"/>
      <c r="FU77" s="342"/>
      <c r="FV77" s="343"/>
      <c r="FW77" s="343"/>
      <c r="FX77" s="343"/>
      <c r="FY77" s="343"/>
      <c r="FZ77" s="343"/>
      <c r="GA77" s="343"/>
      <c r="GB77" s="343"/>
      <c r="GC77" s="343"/>
      <c r="GD77" s="343"/>
      <c r="GE77" s="343"/>
      <c r="GF77" s="343"/>
      <c r="GG77" s="343"/>
      <c r="GH77" s="343"/>
      <c r="GI77" s="343"/>
      <c r="GJ77" s="343"/>
      <c r="GK77" s="342"/>
      <c r="GL77" s="343"/>
      <c r="GM77" s="343"/>
      <c r="GN77" s="343"/>
      <c r="GO77" s="343"/>
      <c r="GP77" s="343"/>
      <c r="GQ77" s="343"/>
      <c r="GR77" s="343"/>
      <c r="GS77" s="343"/>
      <c r="GT77" s="343"/>
      <c r="GU77" s="343"/>
      <c r="GV77" s="343"/>
      <c r="GW77" s="343"/>
      <c r="GX77" s="343"/>
      <c r="GY77" s="343"/>
      <c r="GZ77" s="343"/>
      <c r="HA77" s="342"/>
      <c r="HB77" s="343"/>
      <c r="HC77" s="343"/>
      <c r="HD77" s="343"/>
      <c r="HE77" s="343"/>
      <c r="HF77" s="343"/>
      <c r="HG77" s="343"/>
      <c r="HH77" s="343"/>
      <c r="HI77" s="343"/>
      <c r="HJ77" s="343"/>
      <c r="HK77" s="343"/>
      <c r="HL77" s="343"/>
      <c r="HM77" s="343"/>
      <c r="HN77" s="343"/>
      <c r="HO77" s="343"/>
      <c r="HP77" s="343"/>
      <c r="HQ77" s="342"/>
      <c r="HR77" s="343"/>
      <c r="HS77" s="343"/>
      <c r="HT77" s="343"/>
      <c r="HU77" s="343"/>
      <c r="HV77" s="343"/>
      <c r="HW77" s="343"/>
      <c r="HX77" s="343"/>
      <c r="HY77" s="343"/>
      <c r="HZ77" s="343"/>
      <c r="IA77" s="343"/>
      <c r="IB77" s="343"/>
      <c r="IC77" s="343"/>
      <c r="ID77" s="343"/>
      <c r="IE77" s="343"/>
      <c r="IF77" s="343"/>
      <c r="IG77" s="342"/>
      <c r="IH77" s="343"/>
      <c r="II77" s="343"/>
      <c r="IJ77" s="343"/>
      <c r="IK77" s="343"/>
      <c r="IL77" s="343"/>
      <c r="IM77" s="343"/>
      <c r="IN77" s="343"/>
      <c r="IO77" s="343"/>
      <c r="IP77" s="343"/>
      <c r="IQ77" s="343"/>
      <c r="IR77" s="343"/>
      <c r="IS77" s="343"/>
      <c r="IT77" s="343"/>
      <c r="IU77" s="343"/>
      <c r="IV77" s="343"/>
      <c r="IW77" s="342"/>
      <c r="IX77" s="343"/>
      <c r="IY77" s="343"/>
      <c r="IZ77" s="343"/>
      <c r="JA77" s="343"/>
      <c r="JB77" s="343"/>
      <c r="JC77" s="343"/>
      <c r="JD77" s="343"/>
      <c r="JE77" s="343"/>
      <c r="JF77" s="343"/>
      <c r="JG77" s="343"/>
      <c r="JH77" s="343"/>
      <c r="JI77" s="343"/>
      <c r="JJ77" s="343"/>
      <c r="JK77" s="343"/>
      <c r="JL77" s="343"/>
      <c r="JM77" s="342"/>
      <c r="JN77" s="343"/>
      <c r="JO77" s="343"/>
      <c r="JP77" s="343"/>
      <c r="JQ77" s="343"/>
      <c r="JR77" s="343"/>
      <c r="JS77" s="343"/>
      <c r="JT77" s="343"/>
      <c r="JU77" s="343"/>
      <c r="JV77" s="343"/>
      <c r="JW77" s="343"/>
      <c r="JX77" s="343"/>
      <c r="JY77" s="343"/>
      <c r="JZ77" s="343"/>
      <c r="KA77" s="343"/>
      <c r="KB77" s="343"/>
      <c r="KC77" s="342"/>
      <c r="KD77" s="343"/>
      <c r="KE77" s="343"/>
      <c r="KF77" s="343"/>
      <c r="KG77" s="343"/>
      <c r="KH77" s="343"/>
      <c r="KI77" s="343"/>
      <c r="KJ77" s="343"/>
      <c r="KK77" s="343"/>
      <c r="KL77" s="343"/>
      <c r="KM77" s="343"/>
      <c r="KN77" s="343"/>
      <c r="KO77" s="343"/>
      <c r="KP77" s="343"/>
      <c r="KQ77" s="343"/>
      <c r="KR77" s="343"/>
      <c r="KS77" s="342"/>
      <c r="KT77" s="343"/>
      <c r="KU77" s="343"/>
      <c r="KV77" s="343"/>
      <c r="KW77" s="343"/>
      <c r="KX77" s="343"/>
      <c r="KY77" s="343"/>
      <c r="KZ77" s="343"/>
      <c r="LA77" s="343"/>
      <c r="LB77" s="343"/>
      <c r="LC77" s="343"/>
      <c r="LD77" s="343"/>
      <c r="LE77" s="343"/>
      <c r="LF77" s="343"/>
      <c r="LG77" s="343"/>
      <c r="LH77" s="343"/>
      <c r="LI77" s="342"/>
      <c r="LJ77" s="343"/>
      <c r="LK77" s="343"/>
      <c r="LL77" s="343"/>
      <c r="LM77" s="343"/>
      <c r="LN77" s="343"/>
      <c r="LO77" s="343"/>
      <c r="LP77" s="343"/>
      <c r="LQ77" s="343"/>
      <c r="LR77" s="343"/>
      <c r="LS77" s="343"/>
      <c r="LT77" s="343"/>
      <c r="LU77" s="343"/>
      <c r="LV77" s="343"/>
      <c r="LW77" s="343"/>
      <c r="LX77" s="343"/>
      <c r="LY77" s="342"/>
      <c r="LZ77" s="343"/>
      <c r="MA77" s="343"/>
      <c r="MB77" s="343"/>
      <c r="MC77" s="343"/>
      <c r="MD77" s="343"/>
      <c r="ME77" s="343"/>
      <c r="MF77" s="343"/>
      <c r="MG77" s="343"/>
      <c r="MH77" s="343"/>
      <c r="MI77" s="343"/>
      <c r="MJ77" s="343"/>
      <c r="MK77" s="343"/>
      <c r="ML77" s="343"/>
      <c r="MM77" s="343"/>
      <c r="MN77" s="343"/>
      <c r="MO77" s="342"/>
      <c r="MP77" s="343"/>
      <c r="MQ77" s="343"/>
      <c r="MR77" s="343"/>
      <c r="MS77" s="343"/>
      <c r="MT77" s="343"/>
      <c r="MU77" s="343"/>
      <c r="MV77" s="343"/>
      <c r="MW77" s="343"/>
      <c r="MX77" s="343"/>
      <c r="MY77" s="343"/>
      <c r="MZ77" s="343"/>
      <c r="NA77" s="343"/>
      <c r="NB77" s="343"/>
      <c r="NC77" s="343"/>
      <c r="ND77" s="343"/>
      <c r="NE77" s="342"/>
      <c r="NF77" s="343"/>
      <c r="NG77" s="343"/>
      <c r="NH77" s="343"/>
      <c r="NI77" s="343"/>
      <c r="NJ77" s="343"/>
      <c r="NK77" s="343"/>
      <c r="NL77" s="343"/>
      <c r="NM77" s="343"/>
      <c r="NN77" s="343"/>
      <c r="NO77" s="343"/>
      <c r="NP77" s="343"/>
      <c r="NQ77" s="343"/>
      <c r="NR77" s="343"/>
      <c r="NS77" s="343"/>
      <c r="NT77" s="343"/>
      <c r="NU77" s="342"/>
      <c r="NV77" s="343"/>
      <c r="NW77" s="343"/>
      <c r="NX77" s="343"/>
      <c r="NY77" s="343"/>
      <c r="NZ77" s="343"/>
      <c r="OA77" s="343"/>
      <c r="OB77" s="343"/>
      <c r="OC77" s="343"/>
      <c r="OD77" s="343"/>
      <c r="OE77" s="343"/>
      <c r="OF77" s="343"/>
      <c r="OG77" s="343"/>
      <c r="OH77" s="343"/>
      <c r="OI77" s="343"/>
      <c r="OJ77" s="343"/>
      <c r="OK77" s="342"/>
      <c r="OL77" s="343"/>
      <c r="OM77" s="343"/>
      <c r="ON77" s="343"/>
      <c r="OO77" s="343"/>
      <c r="OP77" s="343"/>
      <c r="OQ77" s="343"/>
      <c r="OR77" s="343"/>
      <c r="OS77" s="343"/>
      <c r="OT77" s="343"/>
      <c r="OU77" s="343"/>
      <c r="OV77" s="343"/>
      <c r="OW77" s="343"/>
      <c r="OX77" s="343"/>
      <c r="OY77" s="343"/>
      <c r="OZ77" s="343"/>
      <c r="PA77" s="342"/>
      <c r="PB77" s="343"/>
      <c r="PC77" s="343"/>
      <c r="PD77" s="343"/>
      <c r="PE77" s="343"/>
      <c r="PF77" s="343"/>
      <c r="PG77" s="343"/>
      <c r="PH77" s="343"/>
      <c r="PI77" s="343"/>
      <c r="PJ77" s="343"/>
      <c r="PK77" s="343"/>
      <c r="PL77" s="343"/>
      <c r="PM77" s="343"/>
      <c r="PN77" s="343"/>
      <c r="PO77" s="343"/>
      <c r="PP77" s="343"/>
      <c r="PQ77" s="342"/>
      <c r="PR77" s="343"/>
      <c r="PS77" s="343"/>
      <c r="PT77" s="343"/>
      <c r="PU77" s="343"/>
      <c r="PV77" s="343"/>
      <c r="PW77" s="343"/>
      <c r="PX77" s="343"/>
      <c r="PY77" s="343"/>
      <c r="PZ77" s="343"/>
      <c r="QA77" s="343"/>
      <c r="QB77" s="343"/>
      <c r="QC77" s="343"/>
      <c r="QD77" s="343"/>
      <c r="QE77" s="343"/>
      <c r="QF77" s="343"/>
      <c r="QG77" s="342"/>
      <c r="QH77" s="343"/>
      <c r="QI77" s="343"/>
      <c r="QJ77" s="343"/>
      <c r="QK77" s="343"/>
      <c r="QL77" s="343"/>
      <c r="QM77" s="343"/>
      <c r="QN77" s="343"/>
      <c r="QO77" s="343"/>
      <c r="QP77" s="343"/>
      <c r="QQ77" s="343"/>
      <c r="QR77" s="343"/>
      <c r="QS77" s="343"/>
      <c r="QT77" s="343"/>
      <c r="QU77" s="343"/>
      <c r="QV77" s="343"/>
      <c r="QW77" s="342"/>
      <c r="QX77" s="343"/>
      <c r="QY77" s="343"/>
      <c r="QZ77" s="343"/>
      <c r="RA77" s="343"/>
      <c r="RB77" s="343"/>
      <c r="RC77" s="343"/>
      <c r="RD77" s="343"/>
      <c r="RE77" s="343"/>
      <c r="RF77" s="343"/>
      <c r="RG77" s="343"/>
      <c r="RH77" s="343"/>
      <c r="RI77" s="343"/>
      <c r="RJ77" s="343"/>
      <c r="RK77" s="343"/>
      <c r="RL77" s="343"/>
      <c r="RM77" s="342"/>
      <c r="RN77" s="343"/>
      <c r="RO77" s="343"/>
      <c r="RP77" s="343"/>
      <c r="RQ77" s="343"/>
      <c r="RR77" s="343"/>
      <c r="RS77" s="343"/>
      <c r="RT77" s="343"/>
      <c r="RU77" s="343"/>
      <c r="RV77" s="343"/>
      <c r="RW77" s="343"/>
      <c r="RX77" s="343"/>
      <c r="RY77" s="343"/>
      <c r="RZ77" s="343"/>
      <c r="SA77" s="343"/>
      <c r="SB77" s="343"/>
      <c r="SC77" s="342"/>
      <c r="SD77" s="343"/>
      <c r="SE77" s="343"/>
      <c r="SF77" s="343"/>
      <c r="SG77" s="343"/>
      <c r="SH77" s="343"/>
      <c r="SI77" s="343"/>
      <c r="SJ77" s="343"/>
      <c r="SK77" s="343"/>
      <c r="SL77" s="343"/>
      <c r="SM77" s="343"/>
      <c r="SN77" s="343"/>
      <c r="SO77" s="343"/>
      <c r="SP77" s="343"/>
      <c r="SQ77" s="343"/>
      <c r="SR77" s="343"/>
      <c r="SS77" s="342"/>
      <c r="ST77" s="343"/>
      <c r="SU77" s="343"/>
      <c r="SV77" s="343"/>
      <c r="SW77" s="343"/>
      <c r="SX77" s="343"/>
      <c r="SY77" s="343"/>
      <c r="SZ77" s="343"/>
      <c r="TA77" s="343"/>
      <c r="TB77" s="343"/>
      <c r="TC77" s="343"/>
      <c r="TD77" s="343"/>
      <c r="TE77" s="343"/>
      <c r="TF77" s="343"/>
      <c r="TG77" s="343"/>
      <c r="TH77" s="343"/>
      <c r="TI77" s="342"/>
      <c r="TJ77" s="343"/>
      <c r="TK77" s="343"/>
      <c r="TL77" s="343"/>
      <c r="TM77" s="343"/>
      <c r="TN77" s="343"/>
      <c r="TO77" s="343"/>
      <c r="TP77" s="343"/>
      <c r="TQ77" s="343"/>
      <c r="TR77" s="343"/>
      <c r="TS77" s="343"/>
      <c r="TT77" s="343"/>
      <c r="TU77" s="343"/>
      <c r="TV77" s="343"/>
      <c r="TW77" s="343"/>
      <c r="TX77" s="343"/>
      <c r="TY77" s="342"/>
      <c r="TZ77" s="343"/>
      <c r="UA77" s="343"/>
      <c r="UB77" s="343"/>
      <c r="UC77" s="343"/>
      <c r="UD77" s="343"/>
      <c r="UE77" s="343"/>
      <c r="UF77" s="343"/>
      <c r="UG77" s="343"/>
      <c r="UH77" s="343"/>
      <c r="UI77" s="343"/>
      <c r="UJ77" s="343"/>
      <c r="UK77" s="343"/>
      <c r="UL77" s="343"/>
      <c r="UM77" s="343"/>
      <c r="UN77" s="343"/>
      <c r="UO77" s="342"/>
      <c r="UP77" s="343"/>
      <c r="UQ77" s="343"/>
      <c r="UR77" s="343"/>
      <c r="US77" s="343"/>
      <c r="UT77" s="343"/>
      <c r="UU77" s="343"/>
      <c r="UV77" s="343"/>
      <c r="UW77" s="343"/>
      <c r="UX77" s="343"/>
      <c r="UY77" s="343"/>
      <c r="UZ77" s="343"/>
      <c r="VA77" s="343"/>
      <c r="VB77" s="343"/>
      <c r="VC77" s="343"/>
      <c r="VD77" s="343"/>
      <c r="VE77" s="342"/>
      <c r="VF77" s="343"/>
      <c r="VG77" s="343"/>
      <c r="VH77" s="343"/>
      <c r="VI77" s="343"/>
      <c r="VJ77" s="343"/>
      <c r="VK77" s="343"/>
      <c r="VL77" s="343"/>
      <c r="VM77" s="343"/>
      <c r="VN77" s="343"/>
      <c r="VO77" s="343"/>
      <c r="VP77" s="343"/>
      <c r="VQ77" s="343"/>
      <c r="VR77" s="343"/>
      <c r="VS77" s="343"/>
      <c r="VT77" s="343"/>
      <c r="VU77" s="342"/>
      <c r="VV77" s="343"/>
      <c r="VW77" s="343"/>
      <c r="VX77" s="343"/>
      <c r="VY77" s="343"/>
      <c r="VZ77" s="343"/>
      <c r="WA77" s="343"/>
      <c r="WB77" s="343"/>
      <c r="WC77" s="343"/>
      <c r="WD77" s="343"/>
      <c r="WE77" s="343"/>
      <c r="WF77" s="343"/>
      <c r="WG77" s="343"/>
      <c r="WH77" s="343"/>
      <c r="WI77" s="343"/>
      <c r="WJ77" s="343"/>
      <c r="WK77" s="342"/>
      <c r="WL77" s="343"/>
      <c r="WM77" s="343"/>
      <c r="WN77" s="343"/>
      <c r="WO77" s="343"/>
      <c r="WP77" s="343"/>
      <c r="WQ77" s="343"/>
      <c r="WR77" s="343"/>
      <c r="WS77" s="343"/>
      <c r="WT77" s="343"/>
      <c r="WU77" s="343"/>
      <c r="WV77" s="343"/>
      <c r="WW77" s="343"/>
      <c r="WX77" s="343"/>
      <c r="WY77" s="343"/>
      <c r="WZ77" s="343"/>
      <c r="XA77" s="342"/>
      <c r="XB77" s="343"/>
      <c r="XC77" s="343"/>
      <c r="XD77" s="343"/>
      <c r="XE77" s="343"/>
      <c r="XF77" s="343"/>
      <c r="XG77" s="343"/>
      <c r="XH77" s="343"/>
      <c r="XI77" s="343"/>
      <c r="XJ77" s="343"/>
      <c r="XK77" s="343"/>
      <c r="XL77" s="343"/>
      <c r="XM77" s="343"/>
      <c r="XN77" s="343"/>
      <c r="XO77" s="343"/>
      <c r="XP77" s="343"/>
      <c r="XQ77" s="342"/>
      <c r="XR77" s="343"/>
      <c r="XS77" s="343"/>
      <c r="XT77" s="343"/>
      <c r="XU77" s="343"/>
      <c r="XV77" s="343"/>
      <c r="XW77" s="343"/>
      <c r="XX77" s="343"/>
      <c r="XY77" s="343"/>
      <c r="XZ77" s="343"/>
      <c r="YA77" s="343"/>
      <c r="YB77" s="343"/>
      <c r="YC77" s="343"/>
      <c r="YD77" s="343"/>
      <c r="YE77" s="343"/>
      <c r="YF77" s="343"/>
      <c r="YG77" s="342"/>
      <c r="YH77" s="343"/>
      <c r="YI77" s="343"/>
      <c r="YJ77" s="343"/>
      <c r="YK77" s="343"/>
      <c r="YL77" s="343"/>
      <c r="YM77" s="343"/>
      <c r="YN77" s="343"/>
      <c r="YO77" s="343"/>
      <c r="YP77" s="343"/>
      <c r="YQ77" s="343"/>
      <c r="YR77" s="343"/>
      <c r="YS77" s="343"/>
      <c r="YT77" s="343"/>
      <c r="YU77" s="343"/>
      <c r="YV77" s="343"/>
      <c r="YW77" s="342"/>
      <c r="YX77" s="343"/>
      <c r="YY77" s="343"/>
      <c r="YZ77" s="343"/>
      <c r="ZA77" s="343"/>
      <c r="ZB77" s="343"/>
      <c r="ZC77" s="343"/>
      <c r="ZD77" s="343"/>
      <c r="ZE77" s="343"/>
      <c r="ZF77" s="343"/>
      <c r="ZG77" s="343"/>
      <c r="ZH77" s="343"/>
      <c r="ZI77" s="343"/>
      <c r="ZJ77" s="343"/>
      <c r="ZK77" s="343"/>
      <c r="ZL77" s="343"/>
      <c r="ZM77" s="342"/>
      <c r="ZN77" s="343"/>
      <c r="ZO77" s="343"/>
      <c r="ZP77" s="343"/>
      <c r="ZQ77" s="343"/>
      <c r="ZR77" s="343"/>
      <c r="ZS77" s="343"/>
      <c r="ZT77" s="343"/>
      <c r="ZU77" s="343"/>
      <c r="ZV77" s="343"/>
      <c r="ZW77" s="343"/>
      <c r="ZX77" s="343"/>
      <c r="ZY77" s="343"/>
      <c r="ZZ77" s="343"/>
      <c r="AAA77" s="343"/>
      <c r="AAB77" s="343"/>
      <c r="AAC77" s="342"/>
      <c r="AAD77" s="343"/>
      <c r="AAE77" s="343"/>
      <c r="AAF77" s="343"/>
      <c r="AAG77" s="343"/>
      <c r="AAH77" s="343"/>
      <c r="AAI77" s="343"/>
      <c r="AAJ77" s="343"/>
      <c r="AAK77" s="343"/>
      <c r="AAL77" s="343"/>
      <c r="AAM77" s="343"/>
      <c r="AAN77" s="343"/>
      <c r="AAO77" s="343"/>
      <c r="AAP77" s="343"/>
      <c r="AAQ77" s="343"/>
      <c r="AAR77" s="343"/>
      <c r="AAS77" s="342"/>
      <c r="AAT77" s="343"/>
      <c r="AAU77" s="343"/>
      <c r="AAV77" s="343"/>
      <c r="AAW77" s="343"/>
      <c r="AAX77" s="343"/>
      <c r="AAY77" s="343"/>
      <c r="AAZ77" s="343"/>
      <c r="ABA77" s="343"/>
      <c r="ABB77" s="343"/>
      <c r="ABC77" s="343"/>
      <c r="ABD77" s="343"/>
      <c r="ABE77" s="343"/>
      <c r="ABF77" s="343"/>
      <c r="ABG77" s="343"/>
      <c r="ABH77" s="343"/>
      <c r="ABI77" s="342"/>
      <c r="ABJ77" s="343"/>
      <c r="ABK77" s="343"/>
      <c r="ABL77" s="343"/>
      <c r="ABM77" s="343"/>
      <c r="ABN77" s="343"/>
      <c r="ABO77" s="343"/>
      <c r="ABP77" s="343"/>
      <c r="ABQ77" s="343"/>
      <c r="ABR77" s="343"/>
      <c r="ABS77" s="343"/>
      <c r="ABT77" s="343"/>
      <c r="ABU77" s="343"/>
      <c r="ABV77" s="343"/>
      <c r="ABW77" s="343"/>
      <c r="ABX77" s="343"/>
      <c r="ABY77" s="342"/>
      <c r="ABZ77" s="343"/>
      <c r="ACA77" s="343"/>
      <c r="ACB77" s="343"/>
      <c r="ACC77" s="343"/>
      <c r="ACD77" s="343"/>
      <c r="ACE77" s="343"/>
      <c r="ACF77" s="343"/>
      <c r="ACG77" s="343"/>
      <c r="ACH77" s="343"/>
      <c r="ACI77" s="343"/>
      <c r="ACJ77" s="343"/>
      <c r="ACK77" s="343"/>
      <c r="ACL77" s="343"/>
      <c r="ACM77" s="343"/>
      <c r="ACN77" s="343"/>
      <c r="ACO77" s="342"/>
      <c r="ACP77" s="343"/>
      <c r="ACQ77" s="343"/>
      <c r="ACR77" s="343"/>
      <c r="ACS77" s="343"/>
      <c r="ACT77" s="343"/>
      <c r="ACU77" s="343"/>
      <c r="ACV77" s="343"/>
      <c r="ACW77" s="343"/>
      <c r="ACX77" s="343"/>
      <c r="ACY77" s="343"/>
      <c r="ACZ77" s="343"/>
      <c r="ADA77" s="343"/>
      <c r="ADB77" s="343"/>
      <c r="ADC77" s="343"/>
      <c r="ADD77" s="343"/>
      <c r="ADE77" s="342"/>
      <c r="ADF77" s="343"/>
      <c r="ADG77" s="343"/>
      <c r="ADH77" s="343"/>
      <c r="ADI77" s="343"/>
      <c r="ADJ77" s="343"/>
      <c r="ADK77" s="343"/>
      <c r="ADL77" s="343"/>
      <c r="ADM77" s="343"/>
      <c r="ADN77" s="343"/>
      <c r="ADO77" s="343"/>
      <c r="ADP77" s="343"/>
      <c r="ADQ77" s="343"/>
      <c r="ADR77" s="343"/>
      <c r="ADS77" s="343"/>
      <c r="ADT77" s="343"/>
      <c r="ADU77" s="342"/>
      <c r="ADV77" s="343"/>
      <c r="ADW77" s="343"/>
      <c r="ADX77" s="343"/>
      <c r="ADY77" s="343"/>
      <c r="ADZ77" s="343"/>
      <c r="AEA77" s="343"/>
      <c r="AEB77" s="343"/>
      <c r="AEC77" s="343"/>
      <c r="AED77" s="343"/>
      <c r="AEE77" s="343"/>
      <c r="AEF77" s="343"/>
      <c r="AEG77" s="343"/>
      <c r="AEH77" s="343"/>
      <c r="AEI77" s="343"/>
      <c r="AEJ77" s="343"/>
      <c r="AEK77" s="342"/>
      <c r="AEL77" s="343"/>
      <c r="AEM77" s="343"/>
      <c r="AEN77" s="343"/>
      <c r="AEO77" s="343"/>
      <c r="AEP77" s="343"/>
      <c r="AEQ77" s="343"/>
      <c r="AER77" s="343"/>
      <c r="AES77" s="343"/>
      <c r="AET77" s="343"/>
      <c r="AEU77" s="343"/>
      <c r="AEV77" s="343"/>
      <c r="AEW77" s="343"/>
      <c r="AEX77" s="343"/>
      <c r="AEY77" s="343"/>
      <c r="AEZ77" s="343"/>
      <c r="AFA77" s="342"/>
      <c r="AFB77" s="343"/>
      <c r="AFC77" s="343"/>
      <c r="AFD77" s="343"/>
      <c r="AFE77" s="343"/>
      <c r="AFF77" s="343"/>
      <c r="AFG77" s="343"/>
      <c r="AFH77" s="343"/>
      <c r="AFI77" s="343"/>
      <c r="AFJ77" s="343"/>
      <c r="AFK77" s="343"/>
      <c r="AFL77" s="343"/>
      <c r="AFM77" s="343"/>
      <c r="AFN77" s="343"/>
      <c r="AFO77" s="343"/>
      <c r="AFP77" s="343"/>
      <c r="AFQ77" s="342"/>
      <c r="AFR77" s="343"/>
      <c r="AFS77" s="343"/>
      <c r="AFT77" s="343"/>
      <c r="AFU77" s="343"/>
      <c r="AFV77" s="343"/>
      <c r="AFW77" s="343"/>
      <c r="AFX77" s="343"/>
      <c r="AFY77" s="343"/>
      <c r="AFZ77" s="343"/>
      <c r="AGA77" s="343"/>
      <c r="AGB77" s="343"/>
      <c r="AGC77" s="343"/>
      <c r="AGD77" s="343"/>
      <c r="AGE77" s="343"/>
      <c r="AGF77" s="343"/>
      <c r="AGG77" s="342"/>
      <c r="AGH77" s="343"/>
      <c r="AGI77" s="343"/>
      <c r="AGJ77" s="343"/>
      <c r="AGK77" s="343"/>
      <c r="AGL77" s="343"/>
      <c r="AGM77" s="343"/>
      <c r="AGN77" s="343"/>
      <c r="AGO77" s="343"/>
      <c r="AGP77" s="343"/>
      <c r="AGQ77" s="343"/>
      <c r="AGR77" s="343"/>
      <c r="AGS77" s="343"/>
      <c r="AGT77" s="343"/>
      <c r="AGU77" s="343"/>
      <c r="AGV77" s="343"/>
      <c r="AGW77" s="342"/>
      <c r="AGX77" s="343"/>
      <c r="AGY77" s="343"/>
      <c r="AGZ77" s="343"/>
      <c r="AHA77" s="343"/>
      <c r="AHB77" s="343"/>
      <c r="AHC77" s="343"/>
      <c r="AHD77" s="343"/>
      <c r="AHE77" s="343"/>
      <c r="AHF77" s="343"/>
      <c r="AHG77" s="343"/>
      <c r="AHH77" s="343"/>
      <c r="AHI77" s="343"/>
      <c r="AHJ77" s="343"/>
      <c r="AHK77" s="343"/>
      <c r="AHL77" s="343"/>
      <c r="AHM77" s="342"/>
      <c r="AHN77" s="343"/>
      <c r="AHO77" s="343"/>
      <c r="AHP77" s="343"/>
      <c r="AHQ77" s="343"/>
      <c r="AHR77" s="343"/>
      <c r="AHS77" s="343"/>
      <c r="AHT77" s="343"/>
      <c r="AHU77" s="343"/>
      <c r="AHV77" s="343"/>
      <c r="AHW77" s="343"/>
      <c r="AHX77" s="343"/>
      <c r="AHY77" s="343"/>
      <c r="AHZ77" s="343"/>
      <c r="AIA77" s="343"/>
      <c r="AIB77" s="343"/>
      <c r="AIC77" s="342"/>
      <c r="AID77" s="343"/>
      <c r="AIE77" s="343"/>
      <c r="AIF77" s="343"/>
      <c r="AIG77" s="343"/>
      <c r="AIH77" s="343"/>
      <c r="AII77" s="343"/>
      <c r="AIJ77" s="343"/>
      <c r="AIK77" s="343"/>
      <c r="AIL77" s="343"/>
      <c r="AIM77" s="343"/>
      <c r="AIN77" s="343"/>
      <c r="AIO77" s="343"/>
      <c r="AIP77" s="343"/>
      <c r="AIQ77" s="343"/>
      <c r="AIR77" s="343"/>
      <c r="AIS77" s="342"/>
      <c r="AIT77" s="343"/>
      <c r="AIU77" s="343"/>
      <c r="AIV77" s="343"/>
      <c r="AIW77" s="343"/>
      <c r="AIX77" s="343"/>
      <c r="AIY77" s="343"/>
      <c r="AIZ77" s="343"/>
      <c r="AJA77" s="343"/>
      <c r="AJB77" s="343"/>
      <c r="AJC77" s="343"/>
      <c r="AJD77" s="343"/>
      <c r="AJE77" s="343"/>
      <c r="AJF77" s="343"/>
      <c r="AJG77" s="343"/>
      <c r="AJH77" s="343"/>
      <c r="AJI77" s="342"/>
      <c r="AJJ77" s="343"/>
      <c r="AJK77" s="343"/>
      <c r="AJL77" s="343"/>
      <c r="AJM77" s="343"/>
      <c r="AJN77" s="343"/>
      <c r="AJO77" s="343"/>
      <c r="AJP77" s="343"/>
      <c r="AJQ77" s="343"/>
      <c r="AJR77" s="343"/>
      <c r="AJS77" s="343"/>
      <c r="AJT77" s="343"/>
      <c r="AJU77" s="343"/>
      <c r="AJV77" s="343"/>
      <c r="AJW77" s="343"/>
      <c r="AJX77" s="343"/>
      <c r="AJY77" s="342"/>
      <c r="AJZ77" s="343"/>
      <c r="AKA77" s="343"/>
      <c r="AKB77" s="343"/>
      <c r="AKC77" s="343"/>
      <c r="AKD77" s="343"/>
      <c r="AKE77" s="343"/>
      <c r="AKF77" s="343"/>
      <c r="AKG77" s="343"/>
      <c r="AKH77" s="343"/>
      <c r="AKI77" s="343"/>
      <c r="AKJ77" s="343"/>
      <c r="AKK77" s="343"/>
      <c r="AKL77" s="343"/>
      <c r="AKM77" s="343"/>
      <c r="AKN77" s="343"/>
      <c r="AKO77" s="342"/>
      <c r="AKP77" s="343"/>
      <c r="AKQ77" s="343"/>
      <c r="AKR77" s="343"/>
      <c r="AKS77" s="343"/>
      <c r="AKT77" s="343"/>
      <c r="AKU77" s="343"/>
      <c r="AKV77" s="343"/>
      <c r="AKW77" s="343"/>
      <c r="AKX77" s="343"/>
      <c r="AKY77" s="343"/>
      <c r="AKZ77" s="343"/>
      <c r="ALA77" s="343"/>
      <c r="ALB77" s="343"/>
      <c r="ALC77" s="343"/>
      <c r="ALD77" s="343"/>
      <c r="ALE77" s="342"/>
      <c r="ALF77" s="343"/>
      <c r="ALG77" s="343"/>
      <c r="ALH77" s="343"/>
      <c r="ALI77" s="343"/>
      <c r="ALJ77" s="343"/>
      <c r="ALK77" s="343"/>
      <c r="ALL77" s="343"/>
      <c r="ALM77" s="343"/>
      <c r="ALN77" s="343"/>
      <c r="ALO77" s="343"/>
      <c r="ALP77" s="343"/>
      <c r="ALQ77" s="343"/>
      <c r="ALR77" s="343"/>
      <c r="ALS77" s="343"/>
      <c r="ALT77" s="343"/>
      <c r="ALU77" s="342"/>
      <c r="ALV77" s="343"/>
      <c r="ALW77" s="343"/>
      <c r="ALX77" s="343"/>
      <c r="ALY77" s="343"/>
      <c r="ALZ77" s="343"/>
      <c r="AMA77" s="343"/>
      <c r="AMB77" s="343"/>
      <c r="AMC77" s="343"/>
      <c r="AMD77" s="343"/>
      <c r="AME77" s="343"/>
      <c r="AMF77" s="343"/>
      <c r="AMG77" s="343"/>
      <c r="AMH77" s="343"/>
      <c r="AMI77" s="343"/>
      <c r="AMJ77" s="343"/>
      <c r="AMK77" s="342"/>
      <c r="AML77" s="343"/>
      <c r="AMM77" s="343"/>
      <c r="AMN77" s="343"/>
      <c r="AMO77" s="343"/>
      <c r="AMP77" s="343"/>
      <c r="AMQ77" s="343"/>
      <c r="AMR77" s="343"/>
      <c r="AMS77" s="343"/>
      <c r="AMT77" s="343"/>
      <c r="AMU77" s="343"/>
      <c r="AMV77" s="343"/>
      <c r="AMW77" s="343"/>
      <c r="AMX77" s="343"/>
      <c r="AMY77" s="343"/>
      <c r="AMZ77" s="343"/>
      <c r="ANA77" s="342"/>
      <c r="ANB77" s="343"/>
      <c r="ANC77" s="343"/>
      <c r="AND77" s="343"/>
      <c r="ANE77" s="343"/>
      <c r="ANF77" s="343"/>
      <c r="ANG77" s="343"/>
      <c r="ANH77" s="343"/>
      <c r="ANI77" s="343"/>
      <c r="ANJ77" s="343"/>
      <c r="ANK77" s="343"/>
      <c r="ANL77" s="343"/>
      <c r="ANM77" s="343"/>
      <c r="ANN77" s="343"/>
      <c r="ANO77" s="343"/>
      <c r="ANP77" s="343"/>
      <c r="ANQ77" s="342"/>
      <c r="ANR77" s="343"/>
      <c r="ANS77" s="343"/>
      <c r="ANT77" s="343"/>
      <c r="ANU77" s="343"/>
      <c r="ANV77" s="343"/>
      <c r="ANW77" s="343"/>
      <c r="ANX77" s="343"/>
      <c r="ANY77" s="343"/>
      <c r="ANZ77" s="343"/>
      <c r="AOA77" s="343"/>
      <c r="AOB77" s="343"/>
      <c r="AOC77" s="343"/>
      <c r="AOD77" s="343"/>
      <c r="AOE77" s="343"/>
      <c r="AOF77" s="343"/>
      <c r="AOG77" s="342"/>
      <c r="AOH77" s="343"/>
      <c r="AOI77" s="343"/>
      <c r="AOJ77" s="343"/>
      <c r="AOK77" s="343"/>
      <c r="AOL77" s="343"/>
      <c r="AOM77" s="343"/>
      <c r="AON77" s="343"/>
      <c r="AOO77" s="343"/>
      <c r="AOP77" s="343"/>
      <c r="AOQ77" s="343"/>
      <c r="AOR77" s="343"/>
      <c r="AOS77" s="343"/>
      <c r="AOT77" s="343"/>
      <c r="AOU77" s="343"/>
      <c r="AOV77" s="343"/>
      <c r="AOW77" s="342"/>
      <c r="AOX77" s="343"/>
      <c r="AOY77" s="343"/>
      <c r="AOZ77" s="343"/>
      <c r="APA77" s="343"/>
      <c r="APB77" s="343"/>
      <c r="APC77" s="343"/>
      <c r="APD77" s="343"/>
      <c r="APE77" s="343"/>
      <c r="APF77" s="343"/>
      <c r="APG77" s="343"/>
      <c r="APH77" s="343"/>
      <c r="API77" s="343"/>
      <c r="APJ77" s="343"/>
      <c r="APK77" s="343"/>
      <c r="APL77" s="343"/>
      <c r="APM77" s="342"/>
      <c r="APN77" s="343"/>
      <c r="APO77" s="343"/>
      <c r="APP77" s="343"/>
      <c r="APQ77" s="343"/>
      <c r="APR77" s="343"/>
      <c r="APS77" s="343"/>
      <c r="APT77" s="343"/>
      <c r="APU77" s="343"/>
      <c r="APV77" s="343"/>
      <c r="APW77" s="343"/>
      <c r="APX77" s="343"/>
      <c r="APY77" s="343"/>
      <c r="APZ77" s="343"/>
      <c r="AQA77" s="343"/>
      <c r="AQB77" s="343"/>
      <c r="AQC77" s="342"/>
      <c r="AQD77" s="343"/>
      <c r="AQE77" s="343"/>
      <c r="AQF77" s="343"/>
      <c r="AQG77" s="343"/>
      <c r="AQH77" s="343"/>
      <c r="AQI77" s="343"/>
      <c r="AQJ77" s="343"/>
      <c r="AQK77" s="343"/>
      <c r="AQL77" s="343"/>
      <c r="AQM77" s="343"/>
      <c r="AQN77" s="343"/>
      <c r="AQO77" s="343"/>
      <c r="AQP77" s="343"/>
      <c r="AQQ77" s="343"/>
      <c r="AQR77" s="343"/>
      <c r="AQS77" s="342"/>
      <c r="AQT77" s="343"/>
      <c r="AQU77" s="343"/>
      <c r="AQV77" s="343"/>
      <c r="AQW77" s="343"/>
      <c r="AQX77" s="343"/>
      <c r="AQY77" s="343"/>
      <c r="AQZ77" s="343"/>
      <c r="ARA77" s="343"/>
      <c r="ARB77" s="343"/>
      <c r="ARC77" s="343"/>
      <c r="ARD77" s="343"/>
      <c r="ARE77" s="343"/>
      <c r="ARF77" s="343"/>
      <c r="ARG77" s="343"/>
      <c r="ARH77" s="343"/>
      <c r="ARI77" s="342"/>
      <c r="ARJ77" s="343"/>
      <c r="ARK77" s="343"/>
      <c r="ARL77" s="343"/>
      <c r="ARM77" s="343"/>
      <c r="ARN77" s="343"/>
      <c r="ARO77" s="343"/>
      <c r="ARP77" s="343"/>
      <c r="ARQ77" s="343"/>
      <c r="ARR77" s="343"/>
      <c r="ARS77" s="343"/>
      <c r="ART77" s="343"/>
      <c r="ARU77" s="343"/>
      <c r="ARV77" s="343"/>
      <c r="ARW77" s="343"/>
      <c r="ARX77" s="343"/>
      <c r="ARY77" s="342"/>
      <c r="ARZ77" s="343"/>
      <c r="ASA77" s="343"/>
      <c r="ASB77" s="343"/>
      <c r="ASC77" s="343"/>
      <c r="ASD77" s="343"/>
      <c r="ASE77" s="343"/>
      <c r="ASF77" s="343"/>
      <c r="ASG77" s="343"/>
      <c r="ASH77" s="343"/>
      <c r="ASI77" s="343"/>
      <c r="ASJ77" s="343"/>
      <c r="ASK77" s="343"/>
      <c r="ASL77" s="343"/>
      <c r="ASM77" s="343"/>
      <c r="ASN77" s="343"/>
      <c r="ASO77" s="342"/>
      <c r="ASP77" s="343"/>
      <c r="ASQ77" s="343"/>
      <c r="ASR77" s="343"/>
      <c r="ASS77" s="343"/>
      <c r="AST77" s="343"/>
      <c r="ASU77" s="343"/>
      <c r="ASV77" s="343"/>
      <c r="ASW77" s="343"/>
      <c r="ASX77" s="343"/>
      <c r="ASY77" s="343"/>
      <c r="ASZ77" s="343"/>
      <c r="ATA77" s="343"/>
      <c r="ATB77" s="343"/>
      <c r="ATC77" s="343"/>
      <c r="ATD77" s="343"/>
      <c r="ATE77" s="342"/>
      <c r="ATF77" s="343"/>
      <c r="ATG77" s="343"/>
      <c r="ATH77" s="343"/>
      <c r="ATI77" s="343"/>
      <c r="ATJ77" s="343"/>
      <c r="ATK77" s="343"/>
      <c r="ATL77" s="343"/>
      <c r="ATM77" s="343"/>
      <c r="ATN77" s="343"/>
      <c r="ATO77" s="343"/>
      <c r="ATP77" s="343"/>
      <c r="ATQ77" s="343"/>
      <c r="ATR77" s="343"/>
      <c r="ATS77" s="343"/>
      <c r="ATT77" s="343"/>
      <c r="ATU77" s="342"/>
      <c r="ATV77" s="343"/>
      <c r="ATW77" s="343"/>
      <c r="ATX77" s="343"/>
      <c r="ATY77" s="343"/>
      <c r="ATZ77" s="343"/>
      <c r="AUA77" s="343"/>
      <c r="AUB77" s="343"/>
      <c r="AUC77" s="343"/>
      <c r="AUD77" s="343"/>
      <c r="AUE77" s="343"/>
      <c r="AUF77" s="343"/>
      <c r="AUG77" s="343"/>
      <c r="AUH77" s="343"/>
      <c r="AUI77" s="343"/>
      <c r="AUJ77" s="343"/>
      <c r="AUK77" s="342"/>
      <c r="AUL77" s="343"/>
      <c r="AUM77" s="343"/>
      <c r="AUN77" s="343"/>
      <c r="AUO77" s="343"/>
      <c r="AUP77" s="343"/>
      <c r="AUQ77" s="343"/>
      <c r="AUR77" s="343"/>
      <c r="AUS77" s="343"/>
      <c r="AUT77" s="343"/>
      <c r="AUU77" s="343"/>
      <c r="AUV77" s="343"/>
      <c r="AUW77" s="343"/>
      <c r="AUX77" s="343"/>
      <c r="AUY77" s="343"/>
      <c r="AUZ77" s="343"/>
      <c r="AVA77" s="342"/>
      <c r="AVB77" s="343"/>
      <c r="AVC77" s="343"/>
      <c r="AVD77" s="343"/>
      <c r="AVE77" s="343"/>
      <c r="AVF77" s="343"/>
      <c r="AVG77" s="343"/>
      <c r="AVH77" s="343"/>
      <c r="AVI77" s="343"/>
      <c r="AVJ77" s="343"/>
      <c r="AVK77" s="343"/>
      <c r="AVL77" s="343"/>
      <c r="AVM77" s="343"/>
      <c r="AVN77" s="343"/>
      <c r="AVO77" s="343"/>
      <c r="AVP77" s="343"/>
      <c r="AVQ77" s="342"/>
      <c r="AVR77" s="343"/>
      <c r="AVS77" s="343"/>
      <c r="AVT77" s="343"/>
      <c r="AVU77" s="343"/>
      <c r="AVV77" s="343"/>
      <c r="AVW77" s="343"/>
      <c r="AVX77" s="343"/>
      <c r="AVY77" s="343"/>
      <c r="AVZ77" s="343"/>
      <c r="AWA77" s="343"/>
      <c r="AWB77" s="343"/>
      <c r="AWC77" s="343"/>
      <c r="AWD77" s="343"/>
      <c r="AWE77" s="343"/>
      <c r="AWF77" s="343"/>
      <c r="AWG77" s="342"/>
      <c r="AWH77" s="343"/>
      <c r="AWI77" s="343"/>
      <c r="AWJ77" s="343"/>
      <c r="AWK77" s="343"/>
      <c r="AWL77" s="343"/>
      <c r="AWM77" s="343"/>
      <c r="AWN77" s="343"/>
      <c r="AWO77" s="343"/>
      <c r="AWP77" s="343"/>
      <c r="AWQ77" s="343"/>
      <c r="AWR77" s="343"/>
      <c r="AWS77" s="343"/>
      <c r="AWT77" s="343"/>
      <c r="AWU77" s="343"/>
      <c r="AWV77" s="343"/>
      <c r="AWW77" s="342"/>
      <c r="AWX77" s="343"/>
      <c r="AWY77" s="343"/>
      <c r="AWZ77" s="343"/>
      <c r="AXA77" s="343"/>
      <c r="AXB77" s="343"/>
      <c r="AXC77" s="343"/>
      <c r="AXD77" s="343"/>
      <c r="AXE77" s="343"/>
      <c r="AXF77" s="343"/>
      <c r="AXG77" s="343"/>
      <c r="AXH77" s="343"/>
      <c r="AXI77" s="343"/>
      <c r="AXJ77" s="343"/>
      <c r="AXK77" s="343"/>
      <c r="AXL77" s="343"/>
      <c r="AXM77" s="342"/>
      <c r="AXN77" s="343"/>
      <c r="AXO77" s="343"/>
      <c r="AXP77" s="343"/>
      <c r="AXQ77" s="343"/>
      <c r="AXR77" s="343"/>
      <c r="AXS77" s="343"/>
      <c r="AXT77" s="343"/>
      <c r="AXU77" s="343"/>
      <c r="AXV77" s="343"/>
      <c r="AXW77" s="343"/>
      <c r="AXX77" s="343"/>
      <c r="AXY77" s="343"/>
      <c r="AXZ77" s="343"/>
      <c r="AYA77" s="343"/>
      <c r="AYB77" s="343"/>
      <c r="AYC77" s="342"/>
      <c r="AYD77" s="343"/>
      <c r="AYE77" s="343"/>
      <c r="AYF77" s="343"/>
      <c r="AYG77" s="343"/>
      <c r="AYH77" s="343"/>
      <c r="AYI77" s="343"/>
      <c r="AYJ77" s="343"/>
      <c r="AYK77" s="343"/>
      <c r="AYL77" s="343"/>
      <c r="AYM77" s="343"/>
      <c r="AYN77" s="343"/>
      <c r="AYO77" s="343"/>
      <c r="AYP77" s="343"/>
      <c r="AYQ77" s="343"/>
      <c r="AYR77" s="343"/>
      <c r="AYS77" s="342"/>
      <c r="AYT77" s="343"/>
      <c r="AYU77" s="343"/>
      <c r="AYV77" s="343"/>
      <c r="AYW77" s="343"/>
      <c r="AYX77" s="343"/>
      <c r="AYY77" s="343"/>
      <c r="AYZ77" s="343"/>
      <c r="AZA77" s="343"/>
      <c r="AZB77" s="343"/>
      <c r="AZC77" s="343"/>
      <c r="AZD77" s="343"/>
      <c r="AZE77" s="343"/>
      <c r="AZF77" s="343"/>
      <c r="AZG77" s="343"/>
      <c r="AZH77" s="343"/>
      <c r="AZI77" s="342"/>
      <c r="AZJ77" s="343"/>
      <c r="AZK77" s="343"/>
      <c r="AZL77" s="343"/>
      <c r="AZM77" s="343"/>
      <c r="AZN77" s="343"/>
      <c r="AZO77" s="343"/>
      <c r="AZP77" s="343"/>
      <c r="AZQ77" s="343"/>
      <c r="AZR77" s="343"/>
      <c r="AZS77" s="343"/>
      <c r="AZT77" s="343"/>
      <c r="AZU77" s="343"/>
      <c r="AZV77" s="343"/>
      <c r="AZW77" s="343"/>
      <c r="AZX77" s="343"/>
      <c r="AZY77" s="342"/>
      <c r="AZZ77" s="343"/>
      <c r="BAA77" s="343"/>
      <c r="BAB77" s="343"/>
      <c r="BAC77" s="343"/>
      <c r="BAD77" s="343"/>
      <c r="BAE77" s="343"/>
      <c r="BAF77" s="343"/>
      <c r="BAG77" s="343"/>
      <c r="BAH77" s="343"/>
      <c r="BAI77" s="343"/>
      <c r="BAJ77" s="343"/>
      <c r="BAK77" s="343"/>
      <c r="BAL77" s="343"/>
      <c r="BAM77" s="343"/>
      <c r="BAN77" s="343"/>
      <c r="BAO77" s="342"/>
      <c r="BAP77" s="343"/>
      <c r="BAQ77" s="343"/>
      <c r="BAR77" s="343"/>
      <c r="BAS77" s="343"/>
      <c r="BAT77" s="343"/>
      <c r="BAU77" s="343"/>
      <c r="BAV77" s="343"/>
      <c r="BAW77" s="343"/>
      <c r="BAX77" s="343"/>
      <c r="BAY77" s="343"/>
      <c r="BAZ77" s="343"/>
      <c r="BBA77" s="343"/>
      <c r="BBB77" s="343"/>
      <c r="BBC77" s="343"/>
      <c r="BBD77" s="343"/>
      <c r="BBE77" s="342"/>
      <c r="BBF77" s="343"/>
      <c r="BBG77" s="343"/>
      <c r="BBH77" s="343"/>
      <c r="BBI77" s="343"/>
      <c r="BBJ77" s="343"/>
      <c r="BBK77" s="343"/>
      <c r="BBL77" s="343"/>
      <c r="BBM77" s="343"/>
      <c r="BBN77" s="343"/>
      <c r="BBO77" s="343"/>
      <c r="BBP77" s="343"/>
      <c r="BBQ77" s="343"/>
      <c r="BBR77" s="343"/>
      <c r="BBS77" s="343"/>
      <c r="BBT77" s="343"/>
      <c r="BBU77" s="342"/>
      <c r="BBV77" s="343"/>
      <c r="BBW77" s="343"/>
      <c r="BBX77" s="343"/>
      <c r="BBY77" s="343"/>
      <c r="BBZ77" s="343"/>
      <c r="BCA77" s="343"/>
      <c r="BCB77" s="343"/>
      <c r="BCC77" s="343"/>
      <c r="BCD77" s="343"/>
      <c r="BCE77" s="343"/>
      <c r="BCF77" s="343"/>
      <c r="BCG77" s="343"/>
      <c r="BCH77" s="343"/>
      <c r="BCI77" s="343"/>
      <c r="BCJ77" s="343"/>
      <c r="BCK77" s="342"/>
      <c r="BCL77" s="343"/>
      <c r="BCM77" s="343"/>
      <c r="BCN77" s="343"/>
      <c r="BCO77" s="343"/>
      <c r="BCP77" s="343"/>
      <c r="BCQ77" s="343"/>
      <c r="BCR77" s="343"/>
      <c r="BCS77" s="343"/>
      <c r="BCT77" s="343"/>
      <c r="BCU77" s="343"/>
      <c r="BCV77" s="343"/>
      <c r="BCW77" s="343"/>
      <c r="BCX77" s="343"/>
      <c r="BCY77" s="343"/>
      <c r="BCZ77" s="343"/>
      <c r="BDA77" s="342"/>
      <c r="BDB77" s="343"/>
      <c r="BDC77" s="343"/>
      <c r="BDD77" s="343"/>
      <c r="BDE77" s="343"/>
      <c r="BDF77" s="343"/>
      <c r="BDG77" s="343"/>
      <c r="BDH77" s="343"/>
      <c r="BDI77" s="343"/>
      <c r="BDJ77" s="343"/>
      <c r="BDK77" s="343"/>
      <c r="BDL77" s="343"/>
      <c r="BDM77" s="343"/>
      <c r="BDN77" s="343"/>
      <c r="BDO77" s="343"/>
      <c r="BDP77" s="343"/>
      <c r="BDQ77" s="342"/>
      <c r="BDR77" s="343"/>
      <c r="BDS77" s="343"/>
      <c r="BDT77" s="343"/>
      <c r="BDU77" s="343"/>
      <c r="BDV77" s="343"/>
      <c r="BDW77" s="343"/>
      <c r="BDX77" s="343"/>
      <c r="BDY77" s="343"/>
      <c r="BDZ77" s="343"/>
      <c r="BEA77" s="343"/>
      <c r="BEB77" s="343"/>
      <c r="BEC77" s="343"/>
      <c r="BED77" s="343"/>
      <c r="BEE77" s="343"/>
      <c r="BEF77" s="343"/>
      <c r="BEG77" s="342"/>
      <c r="BEH77" s="343"/>
      <c r="BEI77" s="343"/>
      <c r="BEJ77" s="343"/>
      <c r="BEK77" s="343"/>
      <c r="BEL77" s="343"/>
      <c r="BEM77" s="343"/>
      <c r="BEN77" s="343"/>
      <c r="BEO77" s="343"/>
      <c r="BEP77" s="343"/>
      <c r="BEQ77" s="343"/>
      <c r="BER77" s="343"/>
      <c r="BES77" s="343"/>
      <c r="BET77" s="343"/>
      <c r="BEU77" s="343"/>
      <c r="BEV77" s="343"/>
      <c r="BEW77" s="342"/>
      <c r="BEX77" s="343"/>
      <c r="BEY77" s="343"/>
      <c r="BEZ77" s="343"/>
      <c r="BFA77" s="343"/>
      <c r="BFB77" s="343"/>
      <c r="BFC77" s="343"/>
      <c r="BFD77" s="343"/>
      <c r="BFE77" s="343"/>
      <c r="BFF77" s="343"/>
      <c r="BFG77" s="343"/>
      <c r="BFH77" s="343"/>
      <c r="BFI77" s="343"/>
      <c r="BFJ77" s="343"/>
      <c r="BFK77" s="343"/>
      <c r="BFL77" s="343"/>
      <c r="BFM77" s="342"/>
      <c r="BFN77" s="343"/>
      <c r="BFO77" s="343"/>
      <c r="BFP77" s="343"/>
      <c r="BFQ77" s="343"/>
      <c r="BFR77" s="343"/>
      <c r="BFS77" s="343"/>
      <c r="BFT77" s="343"/>
      <c r="BFU77" s="343"/>
      <c r="BFV77" s="343"/>
      <c r="BFW77" s="343"/>
      <c r="BFX77" s="343"/>
      <c r="BFY77" s="343"/>
      <c r="BFZ77" s="343"/>
      <c r="BGA77" s="343"/>
      <c r="BGB77" s="343"/>
      <c r="BGC77" s="342"/>
      <c r="BGD77" s="343"/>
      <c r="BGE77" s="343"/>
      <c r="BGF77" s="343"/>
      <c r="BGG77" s="343"/>
      <c r="BGH77" s="343"/>
      <c r="BGI77" s="343"/>
      <c r="BGJ77" s="343"/>
      <c r="BGK77" s="343"/>
      <c r="BGL77" s="343"/>
      <c r="BGM77" s="343"/>
      <c r="BGN77" s="343"/>
      <c r="BGO77" s="343"/>
      <c r="BGP77" s="343"/>
      <c r="BGQ77" s="343"/>
      <c r="BGR77" s="343"/>
      <c r="BGS77" s="342"/>
      <c r="BGT77" s="343"/>
      <c r="BGU77" s="343"/>
      <c r="BGV77" s="343"/>
      <c r="BGW77" s="343"/>
      <c r="BGX77" s="343"/>
      <c r="BGY77" s="343"/>
      <c r="BGZ77" s="343"/>
      <c r="BHA77" s="343"/>
      <c r="BHB77" s="343"/>
      <c r="BHC77" s="343"/>
      <c r="BHD77" s="343"/>
      <c r="BHE77" s="343"/>
      <c r="BHF77" s="343"/>
      <c r="BHG77" s="343"/>
      <c r="BHH77" s="343"/>
      <c r="BHI77" s="342"/>
      <c r="BHJ77" s="343"/>
      <c r="BHK77" s="343"/>
      <c r="BHL77" s="343"/>
      <c r="BHM77" s="343"/>
      <c r="BHN77" s="343"/>
      <c r="BHO77" s="343"/>
      <c r="BHP77" s="343"/>
      <c r="BHQ77" s="343"/>
      <c r="BHR77" s="343"/>
      <c r="BHS77" s="343"/>
      <c r="BHT77" s="343"/>
      <c r="BHU77" s="343"/>
      <c r="BHV77" s="343"/>
      <c r="BHW77" s="343"/>
      <c r="BHX77" s="343"/>
      <c r="BHY77" s="342"/>
      <c r="BHZ77" s="343"/>
      <c r="BIA77" s="343"/>
      <c r="BIB77" s="343"/>
      <c r="BIC77" s="343"/>
      <c r="BID77" s="343"/>
      <c r="BIE77" s="343"/>
      <c r="BIF77" s="343"/>
      <c r="BIG77" s="343"/>
      <c r="BIH77" s="343"/>
      <c r="BII77" s="343"/>
      <c r="BIJ77" s="343"/>
      <c r="BIK77" s="343"/>
      <c r="BIL77" s="343"/>
      <c r="BIM77" s="343"/>
      <c r="BIN77" s="343"/>
      <c r="BIO77" s="342"/>
      <c r="BIP77" s="343"/>
      <c r="BIQ77" s="343"/>
      <c r="BIR77" s="343"/>
      <c r="BIS77" s="343"/>
      <c r="BIT77" s="343"/>
      <c r="BIU77" s="343"/>
      <c r="BIV77" s="343"/>
      <c r="BIW77" s="343"/>
      <c r="BIX77" s="343"/>
      <c r="BIY77" s="343"/>
      <c r="BIZ77" s="343"/>
      <c r="BJA77" s="343"/>
      <c r="BJB77" s="343"/>
      <c r="BJC77" s="343"/>
      <c r="BJD77" s="343"/>
      <c r="BJE77" s="342"/>
      <c r="BJF77" s="343"/>
      <c r="BJG77" s="343"/>
      <c r="BJH77" s="343"/>
      <c r="BJI77" s="343"/>
      <c r="BJJ77" s="343"/>
      <c r="BJK77" s="343"/>
      <c r="BJL77" s="343"/>
      <c r="BJM77" s="343"/>
      <c r="BJN77" s="343"/>
      <c r="BJO77" s="343"/>
      <c r="BJP77" s="343"/>
      <c r="BJQ77" s="343"/>
      <c r="BJR77" s="343"/>
      <c r="BJS77" s="343"/>
      <c r="BJT77" s="343"/>
      <c r="BJU77" s="342"/>
      <c r="BJV77" s="343"/>
      <c r="BJW77" s="343"/>
      <c r="BJX77" s="343"/>
      <c r="BJY77" s="343"/>
      <c r="BJZ77" s="343"/>
      <c r="BKA77" s="343"/>
      <c r="BKB77" s="343"/>
      <c r="BKC77" s="343"/>
      <c r="BKD77" s="343"/>
      <c r="BKE77" s="343"/>
      <c r="BKF77" s="343"/>
      <c r="BKG77" s="343"/>
      <c r="BKH77" s="343"/>
      <c r="BKI77" s="343"/>
      <c r="BKJ77" s="343"/>
      <c r="BKK77" s="342"/>
      <c r="BKL77" s="343"/>
      <c r="BKM77" s="343"/>
      <c r="BKN77" s="343"/>
      <c r="BKO77" s="343"/>
      <c r="BKP77" s="343"/>
      <c r="BKQ77" s="343"/>
      <c r="BKR77" s="343"/>
      <c r="BKS77" s="343"/>
      <c r="BKT77" s="343"/>
      <c r="BKU77" s="343"/>
      <c r="BKV77" s="343"/>
      <c r="BKW77" s="343"/>
      <c r="BKX77" s="343"/>
      <c r="BKY77" s="343"/>
      <c r="BKZ77" s="343"/>
      <c r="BLA77" s="342"/>
      <c r="BLB77" s="343"/>
      <c r="BLC77" s="343"/>
      <c r="BLD77" s="343"/>
      <c r="BLE77" s="343"/>
      <c r="BLF77" s="343"/>
      <c r="BLG77" s="343"/>
      <c r="BLH77" s="343"/>
      <c r="BLI77" s="343"/>
      <c r="BLJ77" s="343"/>
      <c r="BLK77" s="343"/>
      <c r="BLL77" s="343"/>
      <c r="BLM77" s="343"/>
      <c r="BLN77" s="343"/>
      <c r="BLO77" s="343"/>
      <c r="BLP77" s="343"/>
      <c r="BLQ77" s="342"/>
      <c r="BLR77" s="343"/>
      <c r="BLS77" s="343"/>
      <c r="BLT77" s="343"/>
      <c r="BLU77" s="343"/>
      <c r="BLV77" s="343"/>
      <c r="BLW77" s="343"/>
      <c r="BLX77" s="343"/>
      <c r="BLY77" s="343"/>
      <c r="BLZ77" s="343"/>
      <c r="BMA77" s="343"/>
      <c r="BMB77" s="343"/>
      <c r="BMC77" s="343"/>
      <c r="BMD77" s="343"/>
      <c r="BME77" s="343"/>
      <c r="BMF77" s="343"/>
      <c r="BMG77" s="342"/>
      <c r="BMH77" s="343"/>
      <c r="BMI77" s="343"/>
      <c r="BMJ77" s="343"/>
      <c r="BMK77" s="343"/>
      <c r="BML77" s="343"/>
      <c r="BMM77" s="343"/>
      <c r="BMN77" s="343"/>
      <c r="BMO77" s="343"/>
      <c r="BMP77" s="343"/>
      <c r="BMQ77" s="343"/>
      <c r="BMR77" s="343"/>
      <c r="BMS77" s="343"/>
      <c r="BMT77" s="343"/>
      <c r="BMU77" s="343"/>
      <c r="BMV77" s="343"/>
      <c r="BMW77" s="342"/>
      <c r="BMX77" s="343"/>
      <c r="BMY77" s="343"/>
      <c r="BMZ77" s="343"/>
      <c r="BNA77" s="343"/>
      <c r="BNB77" s="343"/>
      <c r="BNC77" s="343"/>
      <c r="BND77" s="343"/>
      <c r="BNE77" s="343"/>
      <c r="BNF77" s="343"/>
      <c r="BNG77" s="343"/>
      <c r="BNH77" s="343"/>
      <c r="BNI77" s="343"/>
      <c r="BNJ77" s="343"/>
      <c r="BNK77" s="343"/>
      <c r="BNL77" s="343"/>
      <c r="BNM77" s="342"/>
      <c r="BNN77" s="343"/>
      <c r="BNO77" s="343"/>
      <c r="BNP77" s="343"/>
      <c r="BNQ77" s="343"/>
      <c r="BNR77" s="343"/>
      <c r="BNS77" s="343"/>
      <c r="BNT77" s="343"/>
      <c r="BNU77" s="343"/>
      <c r="BNV77" s="343"/>
      <c r="BNW77" s="343"/>
      <c r="BNX77" s="343"/>
      <c r="BNY77" s="343"/>
      <c r="BNZ77" s="343"/>
      <c r="BOA77" s="343"/>
      <c r="BOB77" s="343"/>
      <c r="BOC77" s="342"/>
      <c r="BOD77" s="343"/>
      <c r="BOE77" s="343"/>
      <c r="BOF77" s="343"/>
      <c r="BOG77" s="343"/>
      <c r="BOH77" s="343"/>
      <c r="BOI77" s="343"/>
      <c r="BOJ77" s="343"/>
      <c r="BOK77" s="343"/>
      <c r="BOL77" s="343"/>
      <c r="BOM77" s="343"/>
      <c r="BON77" s="343"/>
      <c r="BOO77" s="343"/>
      <c r="BOP77" s="343"/>
      <c r="BOQ77" s="343"/>
      <c r="BOR77" s="343"/>
      <c r="BOS77" s="342"/>
      <c r="BOT77" s="343"/>
      <c r="BOU77" s="343"/>
      <c r="BOV77" s="343"/>
      <c r="BOW77" s="343"/>
      <c r="BOX77" s="343"/>
      <c r="BOY77" s="343"/>
      <c r="BOZ77" s="343"/>
      <c r="BPA77" s="343"/>
      <c r="BPB77" s="343"/>
      <c r="BPC77" s="343"/>
      <c r="BPD77" s="343"/>
      <c r="BPE77" s="343"/>
      <c r="BPF77" s="343"/>
      <c r="BPG77" s="343"/>
      <c r="BPH77" s="343"/>
      <c r="BPI77" s="342"/>
      <c r="BPJ77" s="343"/>
      <c r="BPK77" s="343"/>
      <c r="BPL77" s="343"/>
      <c r="BPM77" s="343"/>
      <c r="BPN77" s="343"/>
      <c r="BPO77" s="343"/>
      <c r="BPP77" s="343"/>
      <c r="BPQ77" s="343"/>
      <c r="BPR77" s="343"/>
      <c r="BPS77" s="343"/>
      <c r="BPT77" s="343"/>
      <c r="BPU77" s="343"/>
      <c r="BPV77" s="343"/>
      <c r="BPW77" s="343"/>
      <c r="BPX77" s="343"/>
      <c r="BPY77" s="342"/>
      <c r="BPZ77" s="343"/>
      <c r="BQA77" s="343"/>
      <c r="BQB77" s="343"/>
      <c r="BQC77" s="343"/>
      <c r="BQD77" s="343"/>
      <c r="BQE77" s="343"/>
      <c r="BQF77" s="343"/>
      <c r="BQG77" s="343"/>
      <c r="BQH77" s="343"/>
      <c r="BQI77" s="343"/>
      <c r="BQJ77" s="343"/>
      <c r="BQK77" s="343"/>
      <c r="BQL77" s="343"/>
      <c r="BQM77" s="343"/>
      <c r="BQN77" s="343"/>
      <c r="BQO77" s="342"/>
      <c r="BQP77" s="343"/>
      <c r="BQQ77" s="343"/>
      <c r="BQR77" s="343"/>
      <c r="BQS77" s="343"/>
      <c r="BQT77" s="343"/>
      <c r="BQU77" s="343"/>
      <c r="BQV77" s="343"/>
      <c r="BQW77" s="343"/>
      <c r="BQX77" s="343"/>
      <c r="BQY77" s="343"/>
      <c r="BQZ77" s="343"/>
      <c r="BRA77" s="343"/>
      <c r="BRB77" s="343"/>
      <c r="BRC77" s="343"/>
      <c r="BRD77" s="343"/>
      <c r="BRE77" s="342"/>
      <c r="BRF77" s="343"/>
      <c r="BRG77" s="343"/>
      <c r="BRH77" s="343"/>
      <c r="BRI77" s="343"/>
      <c r="BRJ77" s="343"/>
      <c r="BRK77" s="343"/>
      <c r="BRL77" s="343"/>
      <c r="BRM77" s="343"/>
      <c r="BRN77" s="343"/>
      <c r="BRO77" s="343"/>
      <c r="BRP77" s="343"/>
      <c r="BRQ77" s="343"/>
      <c r="BRR77" s="343"/>
      <c r="BRS77" s="343"/>
      <c r="BRT77" s="343"/>
      <c r="BRU77" s="342"/>
      <c r="BRV77" s="343"/>
      <c r="BRW77" s="343"/>
      <c r="BRX77" s="343"/>
      <c r="BRY77" s="343"/>
      <c r="BRZ77" s="343"/>
      <c r="BSA77" s="343"/>
      <c r="BSB77" s="343"/>
      <c r="BSC77" s="343"/>
      <c r="BSD77" s="343"/>
      <c r="BSE77" s="343"/>
      <c r="BSF77" s="343"/>
      <c r="BSG77" s="343"/>
      <c r="BSH77" s="343"/>
      <c r="BSI77" s="343"/>
      <c r="BSJ77" s="343"/>
      <c r="BSK77" s="342"/>
      <c r="BSL77" s="343"/>
      <c r="BSM77" s="343"/>
      <c r="BSN77" s="343"/>
      <c r="BSO77" s="343"/>
      <c r="BSP77" s="343"/>
      <c r="BSQ77" s="343"/>
      <c r="BSR77" s="343"/>
      <c r="BSS77" s="343"/>
      <c r="BST77" s="343"/>
      <c r="BSU77" s="343"/>
      <c r="BSV77" s="343"/>
      <c r="BSW77" s="343"/>
      <c r="BSX77" s="343"/>
      <c r="BSY77" s="343"/>
      <c r="BSZ77" s="343"/>
      <c r="BTA77" s="342"/>
      <c r="BTB77" s="343"/>
      <c r="BTC77" s="343"/>
      <c r="BTD77" s="343"/>
      <c r="BTE77" s="343"/>
      <c r="BTF77" s="343"/>
      <c r="BTG77" s="343"/>
      <c r="BTH77" s="343"/>
      <c r="BTI77" s="343"/>
      <c r="BTJ77" s="343"/>
      <c r="BTK77" s="343"/>
      <c r="BTL77" s="343"/>
      <c r="BTM77" s="343"/>
      <c r="BTN77" s="343"/>
      <c r="BTO77" s="343"/>
      <c r="BTP77" s="343"/>
      <c r="BTQ77" s="342"/>
      <c r="BTR77" s="343"/>
      <c r="BTS77" s="343"/>
      <c r="BTT77" s="343"/>
      <c r="BTU77" s="343"/>
      <c r="BTV77" s="343"/>
      <c r="BTW77" s="343"/>
      <c r="BTX77" s="343"/>
      <c r="BTY77" s="343"/>
      <c r="BTZ77" s="343"/>
      <c r="BUA77" s="343"/>
      <c r="BUB77" s="343"/>
      <c r="BUC77" s="343"/>
      <c r="BUD77" s="343"/>
      <c r="BUE77" s="343"/>
      <c r="BUF77" s="343"/>
      <c r="BUG77" s="342"/>
      <c r="BUH77" s="343"/>
      <c r="BUI77" s="343"/>
      <c r="BUJ77" s="343"/>
      <c r="BUK77" s="343"/>
      <c r="BUL77" s="343"/>
      <c r="BUM77" s="343"/>
      <c r="BUN77" s="343"/>
      <c r="BUO77" s="343"/>
      <c r="BUP77" s="343"/>
      <c r="BUQ77" s="343"/>
      <c r="BUR77" s="343"/>
      <c r="BUS77" s="343"/>
      <c r="BUT77" s="343"/>
      <c r="BUU77" s="343"/>
      <c r="BUV77" s="343"/>
      <c r="BUW77" s="342"/>
      <c r="BUX77" s="343"/>
      <c r="BUY77" s="343"/>
      <c r="BUZ77" s="343"/>
      <c r="BVA77" s="343"/>
      <c r="BVB77" s="343"/>
      <c r="BVC77" s="343"/>
      <c r="BVD77" s="343"/>
      <c r="BVE77" s="343"/>
      <c r="BVF77" s="343"/>
      <c r="BVG77" s="343"/>
      <c r="BVH77" s="343"/>
      <c r="BVI77" s="343"/>
      <c r="BVJ77" s="343"/>
      <c r="BVK77" s="343"/>
      <c r="BVL77" s="343"/>
      <c r="BVM77" s="342"/>
      <c r="BVN77" s="343"/>
      <c r="BVO77" s="343"/>
      <c r="BVP77" s="343"/>
      <c r="BVQ77" s="343"/>
      <c r="BVR77" s="343"/>
      <c r="BVS77" s="343"/>
      <c r="BVT77" s="343"/>
      <c r="BVU77" s="343"/>
      <c r="BVV77" s="343"/>
      <c r="BVW77" s="343"/>
      <c r="BVX77" s="343"/>
      <c r="BVY77" s="343"/>
      <c r="BVZ77" s="343"/>
      <c r="BWA77" s="343"/>
      <c r="BWB77" s="343"/>
      <c r="BWC77" s="342"/>
      <c r="BWD77" s="343"/>
      <c r="BWE77" s="343"/>
      <c r="BWF77" s="343"/>
      <c r="BWG77" s="343"/>
      <c r="BWH77" s="343"/>
      <c r="BWI77" s="343"/>
      <c r="BWJ77" s="343"/>
      <c r="BWK77" s="343"/>
      <c r="BWL77" s="343"/>
      <c r="BWM77" s="343"/>
      <c r="BWN77" s="343"/>
      <c r="BWO77" s="343"/>
      <c r="BWP77" s="343"/>
      <c r="BWQ77" s="343"/>
      <c r="BWR77" s="343"/>
      <c r="BWS77" s="342"/>
      <c r="BWT77" s="343"/>
      <c r="BWU77" s="343"/>
      <c r="BWV77" s="343"/>
      <c r="BWW77" s="343"/>
      <c r="BWX77" s="343"/>
      <c r="BWY77" s="343"/>
      <c r="BWZ77" s="343"/>
      <c r="BXA77" s="343"/>
      <c r="BXB77" s="343"/>
      <c r="BXC77" s="343"/>
      <c r="BXD77" s="343"/>
      <c r="BXE77" s="343"/>
      <c r="BXF77" s="343"/>
      <c r="BXG77" s="343"/>
      <c r="BXH77" s="343"/>
      <c r="BXI77" s="342"/>
      <c r="BXJ77" s="343"/>
      <c r="BXK77" s="343"/>
      <c r="BXL77" s="343"/>
      <c r="BXM77" s="343"/>
      <c r="BXN77" s="343"/>
      <c r="BXO77" s="343"/>
      <c r="BXP77" s="343"/>
      <c r="BXQ77" s="343"/>
      <c r="BXR77" s="343"/>
      <c r="BXS77" s="343"/>
      <c r="BXT77" s="343"/>
      <c r="BXU77" s="343"/>
      <c r="BXV77" s="343"/>
      <c r="BXW77" s="343"/>
      <c r="BXX77" s="343"/>
      <c r="BXY77" s="342"/>
      <c r="BXZ77" s="343"/>
      <c r="BYA77" s="343"/>
      <c r="BYB77" s="343"/>
      <c r="BYC77" s="343"/>
      <c r="BYD77" s="343"/>
      <c r="BYE77" s="343"/>
      <c r="BYF77" s="343"/>
      <c r="BYG77" s="343"/>
      <c r="BYH77" s="343"/>
      <c r="BYI77" s="343"/>
      <c r="BYJ77" s="343"/>
      <c r="BYK77" s="343"/>
      <c r="BYL77" s="343"/>
      <c r="BYM77" s="343"/>
      <c r="BYN77" s="343"/>
      <c r="BYO77" s="342"/>
      <c r="BYP77" s="343"/>
      <c r="BYQ77" s="343"/>
      <c r="BYR77" s="343"/>
      <c r="BYS77" s="343"/>
      <c r="BYT77" s="343"/>
      <c r="BYU77" s="343"/>
      <c r="BYV77" s="343"/>
      <c r="BYW77" s="343"/>
      <c r="BYX77" s="343"/>
      <c r="BYY77" s="343"/>
      <c r="BYZ77" s="343"/>
      <c r="BZA77" s="343"/>
      <c r="BZB77" s="343"/>
      <c r="BZC77" s="343"/>
      <c r="BZD77" s="343"/>
      <c r="BZE77" s="342"/>
      <c r="BZF77" s="343"/>
      <c r="BZG77" s="343"/>
      <c r="BZH77" s="343"/>
      <c r="BZI77" s="343"/>
      <c r="BZJ77" s="343"/>
      <c r="BZK77" s="343"/>
      <c r="BZL77" s="343"/>
      <c r="BZM77" s="343"/>
      <c r="BZN77" s="343"/>
      <c r="BZO77" s="343"/>
      <c r="BZP77" s="343"/>
      <c r="BZQ77" s="343"/>
      <c r="BZR77" s="343"/>
      <c r="BZS77" s="343"/>
      <c r="BZT77" s="343"/>
      <c r="BZU77" s="342"/>
      <c r="BZV77" s="343"/>
      <c r="BZW77" s="343"/>
      <c r="BZX77" s="343"/>
      <c r="BZY77" s="343"/>
      <c r="BZZ77" s="343"/>
      <c r="CAA77" s="343"/>
      <c r="CAB77" s="343"/>
      <c r="CAC77" s="343"/>
      <c r="CAD77" s="343"/>
      <c r="CAE77" s="343"/>
      <c r="CAF77" s="343"/>
      <c r="CAG77" s="343"/>
      <c r="CAH77" s="343"/>
      <c r="CAI77" s="343"/>
      <c r="CAJ77" s="343"/>
      <c r="CAK77" s="342"/>
      <c r="CAL77" s="343"/>
      <c r="CAM77" s="343"/>
      <c r="CAN77" s="343"/>
      <c r="CAO77" s="343"/>
      <c r="CAP77" s="343"/>
      <c r="CAQ77" s="343"/>
      <c r="CAR77" s="343"/>
      <c r="CAS77" s="343"/>
      <c r="CAT77" s="343"/>
      <c r="CAU77" s="343"/>
      <c r="CAV77" s="343"/>
      <c r="CAW77" s="343"/>
      <c r="CAX77" s="343"/>
      <c r="CAY77" s="343"/>
      <c r="CAZ77" s="343"/>
      <c r="CBA77" s="342"/>
      <c r="CBB77" s="343"/>
      <c r="CBC77" s="343"/>
      <c r="CBD77" s="343"/>
      <c r="CBE77" s="343"/>
      <c r="CBF77" s="343"/>
      <c r="CBG77" s="343"/>
      <c r="CBH77" s="343"/>
      <c r="CBI77" s="343"/>
      <c r="CBJ77" s="343"/>
      <c r="CBK77" s="343"/>
      <c r="CBL77" s="343"/>
      <c r="CBM77" s="343"/>
      <c r="CBN77" s="343"/>
      <c r="CBO77" s="343"/>
      <c r="CBP77" s="343"/>
      <c r="CBQ77" s="342"/>
      <c r="CBR77" s="343"/>
      <c r="CBS77" s="343"/>
      <c r="CBT77" s="343"/>
      <c r="CBU77" s="343"/>
      <c r="CBV77" s="343"/>
      <c r="CBW77" s="343"/>
      <c r="CBX77" s="343"/>
      <c r="CBY77" s="343"/>
      <c r="CBZ77" s="343"/>
      <c r="CCA77" s="343"/>
      <c r="CCB77" s="343"/>
      <c r="CCC77" s="343"/>
      <c r="CCD77" s="343"/>
      <c r="CCE77" s="343"/>
      <c r="CCF77" s="343"/>
      <c r="CCG77" s="342"/>
      <c r="CCH77" s="343"/>
      <c r="CCI77" s="343"/>
      <c r="CCJ77" s="343"/>
      <c r="CCK77" s="343"/>
      <c r="CCL77" s="343"/>
      <c r="CCM77" s="343"/>
      <c r="CCN77" s="343"/>
      <c r="CCO77" s="343"/>
      <c r="CCP77" s="343"/>
      <c r="CCQ77" s="343"/>
      <c r="CCR77" s="343"/>
      <c r="CCS77" s="343"/>
      <c r="CCT77" s="343"/>
      <c r="CCU77" s="343"/>
      <c r="CCV77" s="343"/>
      <c r="CCW77" s="342"/>
      <c r="CCX77" s="343"/>
      <c r="CCY77" s="343"/>
      <c r="CCZ77" s="343"/>
      <c r="CDA77" s="343"/>
      <c r="CDB77" s="343"/>
      <c r="CDC77" s="343"/>
      <c r="CDD77" s="343"/>
      <c r="CDE77" s="343"/>
      <c r="CDF77" s="343"/>
      <c r="CDG77" s="343"/>
      <c r="CDH77" s="343"/>
      <c r="CDI77" s="343"/>
      <c r="CDJ77" s="343"/>
      <c r="CDK77" s="343"/>
      <c r="CDL77" s="343"/>
      <c r="CDM77" s="342"/>
      <c r="CDN77" s="343"/>
      <c r="CDO77" s="343"/>
      <c r="CDP77" s="343"/>
      <c r="CDQ77" s="343"/>
      <c r="CDR77" s="343"/>
      <c r="CDS77" s="343"/>
      <c r="CDT77" s="343"/>
      <c r="CDU77" s="343"/>
      <c r="CDV77" s="343"/>
      <c r="CDW77" s="343"/>
      <c r="CDX77" s="343"/>
      <c r="CDY77" s="343"/>
      <c r="CDZ77" s="343"/>
      <c r="CEA77" s="343"/>
      <c r="CEB77" s="343"/>
      <c r="CEC77" s="342"/>
      <c r="CED77" s="343"/>
      <c r="CEE77" s="343"/>
      <c r="CEF77" s="343"/>
      <c r="CEG77" s="343"/>
      <c r="CEH77" s="343"/>
      <c r="CEI77" s="343"/>
      <c r="CEJ77" s="343"/>
      <c r="CEK77" s="343"/>
      <c r="CEL77" s="343"/>
      <c r="CEM77" s="343"/>
      <c r="CEN77" s="343"/>
      <c r="CEO77" s="343"/>
      <c r="CEP77" s="343"/>
      <c r="CEQ77" s="343"/>
      <c r="CER77" s="343"/>
      <c r="CES77" s="342"/>
      <c r="CET77" s="343"/>
      <c r="CEU77" s="343"/>
      <c r="CEV77" s="343"/>
      <c r="CEW77" s="343"/>
      <c r="CEX77" s="343"/>
      <c r="CEY77" s="343"/>
      <c r="CEZ77" s="343"/>
      <c r="CFA77" s="343"/>
      <c r="CFB77" s="343"/>
      <c r="CFC77" s="343"/>
      <c r="CFD77" s="343"/>
      <c r="CFE77" s="343"/>
      <c r="CFF77" s="343"/>
      <c r="CFG77" s="343"/>
      <c r="CFH77" s="343"/>
      <c r="CFI77" s="342"/>
      <c r="CFJ77" s="343"/>
      <c r="CFK77" s="343"/>
      <c r="CFL77" s="343"/>
      <c r="CFM77" s="343"/>
      <c r="CFN77" s="343"/>
      <c r="CFO77" s="343"/>
      <c r="CFP77" s="343"/>
      <c r="CFQ77" s="343"/>
      <c r="CFR77" s="343"/>
      <c r="CFS77" s="343"/>
      <c r="CFT77" s="343"/>
      <c r="CFU77" s="343"/>
      <c r="CFV77" s="343"/>
      <c r="CFW77" s="343"/>
      <c r="CFX77" s="343"/>
      <c r="CFY77" s="342"/>
      <c r="CFZ77" s="343"/>
      <c r="CGA77" s="343"/>
      <c r="CGB77" s="343"/>
      <c r="CGC77" s="343"/>
      <c r="CGD77" s="343"/>
      <c r="CGE77" s="343"/>
      <c r="CGF77" s="343"/>
      <c r="CGG77" s="343"/>
      <c r="CGH77" s="343"/>
      <c r="CGI77" s="343"/>
      <c r="CGJ77" s="343"/>
      <c r="CGK77" s="343"/>
      <c r="CGL77" s="343"/>
      <c r="CGM77" s="343"/>
      <c r="CGN77" s="343"/>
      <c r="CGO77" s="342"/>
      <c r="CGP77" s="343"/>
      <c r="CGQ77" s="343"/>
      <c r="CGR77" s="343"/>
      <c r="CGS77" s="343"/>
      <c r="CGT77" s="343"/>
      <c r="CGU77" s="343"/>
      <c r="CGV77" s="343"/>
      <c r="CGW77" s="343"/>
      <c r="CGX77" s="343"/>
      <c r="CGY77" s="343"/>
      <c r="CGZ77" s="343"/>
      <c r="CHA77" s="343"/>
      <c r="CHB77" s="343"/>
      <c r="CHC77" s="343"/>
      <c r="CHD77" s="343"/>
      <c r="CHE77" s="342"/>
      <c r="CHF77" s="343"/>
      <c r="CHG77" s="343"/>
      <c r="CHH77" s="343"/>
      <c r="CHI77" s="343"/>
      <c r="CHJ77" s="343"/>
      <c r="CHK77" s="343"/>
      <c r="CHL77" s="343"/>
      <c r="CHM77" s="343"/>
      <c r="CHN77" s="343"/>
      <c r="CHO77" s="343"/>
      <c r="CHP77" s="343"/>
      <c r="CHQ77" s="343"/>
      <c r="CHR77" s="343"/>
      <c r="CHS77" s="343"/>
      <c r="CHT77" s="343"/>
      <c r="CHU77" s="342"/>
      <c r="CHV77" s="343"/>
      <c r="CHW77" s="343"/>
      <c r="CHX77" s="343"/>
      <c r="CHY77" s="343"/>
      <c r="CHZ77" s="343"/>
      <c r="CIA77" s="343"/>
      <c r="CIB77" s="343"/>
      <c r="CIC77" s="343"/>
      <c r="CID77" s="343"/>
      <c r="CIE77" s="343"/>
      <c r="CIF77" s="343"/>
      <c r="CIG77" s="343"/>
      <c r="CIH77" s="343"/>
      <c r="CII77" s="343"/>
      <c r="CIJ77" s="343"/>
      <c r="CIK77" s="342"/>
      <c r="CIL77" s="343"/>
      <c r="CIM77" s="343"/>
      <c r="CIN77" s="343"/>
      <c r="CIO77" s="343"/>
      <c r="CIP77" s="343"/>
      <c r="CIQ77" s="343"/>
      <c r="CIR77" s="343"/>
      <c r="CIS77" s="343"/>
      <c r="CIT77" s="343"/>
      <c r="CIU77" s="343"/>
      <c r="CIV77" s="343"/>
      <c r="CIW77" s="343"/>
      <c r="CIX77" s="343"/>
      <c r="CIY77" s="343"/>
      <c r="CIZ77" s="343"/>
      <c r="CJA77" s="342"/>
      <c r="CJB77" s="343"/>
      <c r="CJC77" s="343"/>
      <c r="CJD77" s="343"/>
      <c r="CJE77" s="343"/>
      <c r="CJF77" s="343"/>
      <c r="CJG77" s="343"/>
      <c r="CJH77" s="343"/>
      <c r="CJI77" s="343"/>
      <c r="CJJ77" s="343"/>
      <c r="CJK77" s="343"/>
      <c r="CJL77" s="343"/>
      <c r="CJM77" s="343"/>
      <c r="CJN77" s="343"/>
      <c r="CJO77" s="343"/>
      <c r="CJP77" s="343"/>
      <c r="CJQ77" s="342"/>
      <c r="CJR77" s="343"/>
      <c r="CJS77" s="343"/>
      <c r="CJT77" s="343"/>
      <c r="CJU77" s="343"/>
      <c r="CJV77" s="343"/>
      <c r="CJW77" s="343"/>
      <c r="CJX77" s="343"/>
      <c r="CJY77" s="343"/>
      <c r="CJZ77" s="343"/>
      <c r="CKA77" s="343"/>
      <c r="CKB77" s="343"/>
      <c r="CKC77" s="343"/>
      <c r="CKD77" s="343"/>
      <c r="CKE77" s="343"/>
      <c r="CKF77" s="343"/>
      <c r="CKG77" s="342"/>
      <c r="CKH77" s="343"/>
      <c r="CKI77" s="343"/>
      <c r="CKJ77" s="343"/>
      <c r="CKK77" s="343"/>
      <c r="CKL77" s="343"/>
      <c r="CKM77" s="343"/>
      <c r="CKN77" s="343"/>
      <c r="CKO77" s="343"/>
      <c r="CKP77" s="343"/>
      <c r="CKQ77" s="343"/>
      <c r="CKR77" s="343"/>
      <c r="CKS77" s="343"/>
      <c r="CKT77" s="343"/>
      <c r="CKU77" s="343"/>
      <c r="CKV77" s="343"/>
      <c r="CKW77" s="342"/>
      <c r="CKX77" s="343"/>
      <c r="CKY77" s="343"/>
      <c r="CKZ77" s="343"/>
      <c r="CLA77" s="343"/>
      <c r="CLB77" s="343"/>
      <c r="CLC77" s="343"/>
      <c r="CLD77" s="343"/>
      <c r="CLE77" s="343"/>
      <c r="CLF77" s="343"/>
      <c r="CLG77" s="343"/>
      <c r="CLH77" s="343"/>
      <c r="CLI77" s="343"/>
      <c r="CLJ77" s="343"/>
      <c r="CLK77" s="343"/>
      <c r="CLL77" s="343"/>
      <c r="CLM77" s="342"/>
      <c r="CLN77" s="343"/>
      <c r="CLO77" s="343"/>
      <c r="CLP77" s="343"/>
      <c r="CLQ77" s="343"/>
      <c r="CLR77" s="343"/>
      <c r="CLS77" s="343"/>
      <c r="CLT77" s="343"/>
      <c r="CLU77" s="343"/>
      <c r="CLV77" s="343"/>
      <c r="CLW77" s="343"/>
      <c r="CLX77" s="343"/>
      <c r="CLY77" s="343"/>
      <c r="CLZ77" s="343"/>
      <c r="CMA77" s="343"/>
      <c r="CMB77" s="343"/>
      <c r="CMC77" s="342"/>
      <c r="CMD77" s="343"/>
      <c r="CME77" s="343"/>
      <c r="CMF77" s="343"/>
      <c r="CMG77" s="343"/>
      <c r="CMH77" s="343"/>
      <c r="CMI77" s="343"/>
      <c r="CMJ77" s="343"/>
      <c r="CMK77" s="343"/>
      <c r="CML77" s="343"/>
      <c r="CMM77" s="343"/>
      <c r="CMN77" s="343"/>
      <c r="CMO77" s="343"/>
      <c r="CMP77" s="343"/>
      <c r="CMQ77" s="343"/>
      <c r="CMR77" s="343"/>
      <c r="CMS77" s="342"/>
      <c r="CMT77" s="343"/>
      <c r="CMU77" s="343"/>
      <c r="CMV77" s="343"/>
      <c r="CMW77" s="343"/>
      <c r="CMX77" s="343"/>
      <c r="CMY77" s="343"/>
      <c r="CMZ77" s="343"/>
      <c r="CNA77" s="343"/>
      <c r="CNB77" s="343"/>
      <c r="CNC77" s="343"/>
      <c r="CND77" s="343"/>
      <c r="CNE77" s="343"/>
      <c r="CNF77" s="343"/>
      <c r="CNG77" s="343"/>
      <c r="CNH77" s="343"/>
      <c r="CNI77" s="342"/>
      <c r="CNJ77" s="343"/>
      <c r="CNK77" s="343"/>
      <c r="CNL77" s="343"/>
      <c r="CNM77" s="343"/>
      <c r="CNN77" s="343"/>
      <c r="CNO77" s="343"/>
      <c r="CNP77" s="343"/>
      <c r="CNQ77" s="343"/>
      <c r="CNR77" s="343"/>
      <c r="CNS77" s="343"/>
      <c r="CNT77" s="343"/>
      <c r="CNU77" s="343"/>
      <c r="CNV77" s="343"/>
      <c r="CNW77" s="343"/>
      <c r="CNX77" s="343"/>
      <c r="CNY77" s="342"/>
      <c r="CNZ77" s="343"/>
      <c r="COA77" s="343"/>
      <c r="COB77" s="343"/>
      <c r="COC77" s="343"/>
      <c r="COD77" s="343"/>
      <c r="COE77" s="343"/>
      <c r="COF77" s="343"/>
      <c r="COG77" s="343"/>
      <c r="COH77" s="343"/>
      <c r="COI77" s="343"/>
      <c r="COJ77" s="343"/>
      <c r="COK77" s="343"/>
      <c r="COL77" s="343"/>
      <c r="COM77" s="343"/>
      <c r="CON77" s="343"/>
      <c r="COO77" s="342"/>
      <c r="COP77" s="343"/>
      <c r="COQ77" s="343"/>
      <c r="COR77" s="343"/>
      <c r="COS77" s="343"/>
      <c r="COT77" s="343"/>
      <c r="COU77" s="343"/>
      <c r="COV77" s="343"/>
      <c r="COW77" s="343"/>
      <c r="COX77" s="343"/>
      <c r="COY77" s="343"/>
      <c r="COZ77" s="343"/>
      <c r="CPA77" s="343"/>
      <c r="CPB77" s="343"/>
      <c r="CPC77" s="343"/>
      <c r="CPD77" s="343"/>
      <c r="CPE77" s="342"/>
      <c r="CPF77" s="343"/>
      <c r="CPG77" s="343"/>
      <c r="CPH77" s="343"/>
      <c r="CPI77" s="343"/>
      <c r="CPJ77" s="343"/>
      <c r="CPK77" s="343"/>
      <c r="CPL77" s="343"/>
      <c r="CPM77" s="343"/>
      <c r="CPN77" s="343"/>
      <c r="CPO77" s="343"/>
      <c r="CPP77" s="343"/>
      <c r="CPQ77" s="343"/>
      <c r="CPR77" s="343"/>
      <c r="CPS77" s="343"/>
      <c r="CPT77" s="343"/>
      <c r="CPU77" s="342"/>
      <c r="CPV77" s="343"/>
      <c r="CPW77" s="343"/>
      <c r="CPX77" s="343"/>
      <c r="CPY77" s="343"/>
      <c r="CPZ77" s="343"/>
      <c r="CQA77" s="343"/>
      <c r="CQB77" s="343"/>
      <c r="CQC77" s="343"/>
      <c r="CQD77" s="343"/>
      <c r="CQE77" s="343"/>
      <c r="CQF77" s="343"/>
      <c r="CQG77" s="343"/>
      <c r="CQH77" s="343"/>
      <c r="CQI77" s="343"/>
      <c r="CQJ77" s="343"/>
      <c r="CQK77" s="342"/>
      <c r="CQL77" s="343"/>
      <c r="CQM77" s="343"/>
      <c r="CQN77" s="343"/>
      <c r="CQO77" s="343"/>
      <c r="CQP77" s="343"/>
      <c r="CQQ77" s="343"/>
      <c r="CQR77" s="343"/>
      <c r="CQS77" s="343"/>
      <c r="CQT77" s="343"/>
      <c r="CQU77" s="343"/>
      <c r="CQV77" s="343"/>
      <c r="CQW77" s="343"/>
      <c r="CQX77" s="343"/>
      <c r="CQY77" s="343"/>
      <c r="CQZ77" s="343"/>
      <c r="CRA77" s="342"/>
      <c r="CRB77" s="343"/>
      <c r="CRC77" s="343"/>
      <c r="CRD77" s="343"/>
      <c r="CRE77" s="343"/>
      <c r="CRF77" s="343"/>
      <c r="CRG77" s="343"/>
      <c r="CRH77" s="343"/>
      <c r="CRI77" s="343"/>
      <c r="CRJ77" s="343"/>
      <c r="CRK77" s="343"/>
      <c r="CRL77" s="343"/>
      <c r="CRM77" s="343"/>
      <c r="CRN77" s="343"/>
      <c r="CRO77" s="343"/>
      <c r="CRP77" s="343"/>
      <c r="CRQ77" s="342"/>
      <c r="CRR77" s="343"/>
      <c r="CRS77" s="343"/>
      <c r="CRT77" s="343"/>
      <c r="CRU77" s="343"/>
      <c r="CRV77" s="343"/>
      <c r="CRW77" s="343"/>
      <c r="CRX77" s="343"/>
      <c r="CRY77" s="343"/>
      <c r="CRZ77" s="343"/>
      <c r="CSA77" s="343"/>
      <c r="CSB77" s="343"/>
      <c r="CSC77" s="343"/>
      <c r="CSD77" s="343"/>
      <c r="CSE77" s="343"/>
      <c r="CSF77" s="343"/>
      <c r="CSG77" s="342"/>
      <c r="CSH77" s="343"/>
      <c r="CSI77" s="343"/>
      <c r="CSJ77" s="343"/>
      <c r="CSK77" s="343"/>
      <c r="CSL77" s="343"/>
      <c r="CSM77" s="343"/>
      <c r="CSN77" s="343"/>
      <c r="CSO77" s="343"/>
      <c r="CSP77" s="343"/>
      <c r="CSQ77" s="343"/>
      <c r="CSR77" s="343"/>
      <c r="CSS77" s="343"/>
      <c r="CST77" s="343"/>
      <c r="CSU77" s="343"/>
      <c r="CSV77" s="343"/>
      <c r="CSW77" s="342"/>
      <c r="CSX77" s="343"/>
      <c r="CSY77" s="343"/>
      <c r="CSZ77" s="343"/>
      <c r="CTA77" s="343"/>
      <c r="CTB77" s="343"/>
      <c r="CTC77" s="343"/>
      <c r="CTD77" s="343"/>
      <c r="CTE77" s="343"/>
      <c r="CTF77" s="343"/>
      <c r="CTG77" s="343"/>
      <c r="CTH77" s="343"/>
      <c r="CTI77" s="343"/>
      <c r="CTJ77" s="343"/>
      <c r="CTK77" s="343"/>
      <c r="CTL77" s="343"/>
      <c r="CTM77" s="342"/>
      <c r="CTN77" s="343"/>
      <c r="CTO77" s="343"/>
      <c r="CTP77" s="343"/>
      <c r="CTQ77" s="343"/>
      <c r="CTR77" s="343"/>
      <c r="CTS77" s="343"/>
      <c r="CTT77" s="343"/>
      <c r="CTU77" s="343"/>
      <c r="CTV77" s="343"/>
      <c r="CTW77" s="343"/>
      <c r="CTX77" s="343"/>
      <c r="CTY77" s="343"/>
      <c r="CTZ77" s="343"/>
      <c r="CUA77" s="343"/>
      <c r="CUB77" s="343"/>
      <c r="CUC77" s="342"/>
      <c r="CUD77" s="343"/>
      <c r="CUE77" s="343"/>
      <c r="CUF77" s="343"/>
      <c r="CUG77" s="343"/>
      <c r="CUH77" s="343"/>
      <c r="CUI77" s="343"/>
      <c r="CUJ77" s="343"/>
      <c r="CUK77" s="343"/>
      <c r="CUL77" s="343"/>
      <c r="CUM77" s="343"/>
      <c r="CUN77" s="343"/>
      <c r="CUO77" s="343"/>
      <c r="CUP77" s="343"/>
      <c r="CUQ77" s="343"/>
      <c r="CUR77" s="343"/>
      <c r="CUS77" s="342"/>
      <c r="CUT77" s="343"/>
      <c r="CUU77" s="343"/>
      <c r="CUV77" s="343"/>
      <c r="CUW77" s="343"/>
      <c r="CUX77" s="343"/>
      <c r="CUY77" s="343"/>
      <c r="CUZ77" s="343"/>
      <c r="CVA77" s="343"/>
      <c r="CVB77" s="343"/>
      <c r="CVC77" s="343"/>
      <c r="CVD77" s="343"/>
      <c r="CVE77" s="343"/>
      <c r="CVF77" s="343"/>
      <c r="CVG77" s="343"/>
      <c r="CVH77" s="343"/>
      <c r="CVI77" s="342"/>
      <c r="CVJ77" s="343"/>
      <c r="CVK77" s="343"/>
      <c r="CVL77" s="343"/>
      <c r="CVM77" s="343"/>
      <c r="CVN77" s="343"/>
      <c r="CVO77" s="343"/>
      <c r="CVP77" s="343"/>
      <c r="CVQ77" s="343"/>
      <c r="CVR77" s="343"/>
      <c r="CVS77" s="343"/>
      <c r="CVT77" s="343"/>
      <c r="CVU77" s="343"/>
      <c r="CVV77" s="343"/>
      <c r="CVW77" s="343"/>
      <c r="CVX77" s="343"/>
      <c r="CVY77" s="342"/>
      <c r="CVZ77" s="343"/>
      <c r="CWA77" s="343"/>
      <c r="CWB77" s="343"/>
      <c r="CWC77" s="343"/>
      <c r="CWD77" s="343"/>
      <c r="CWE77" s="343"/>
      <c r="CWF77" s="343"/>
      <c r="CWG77" s="343"/>
      <c r="CWH77" s="343"/>
      <c r="CWI77" s="343"/>
      <c r="CWJ77" s="343"/>
      <c r="CWK77" s="343"/>
      <c r="CWL77" s="343"/>
      <c r="CWM77" s="343"/>
      <c r="CWN77" s="343"/>
      <c r="CWO77" s="342"/>
      <c r="CWP77" s="343"/>
      <c r="CWQ77" s="343"/>
      <c r="CWR77" s="343"/>
      <c r="CWS77" s="343"/>
      <c r="CWT77" s="343"/>
      <c r="CWU77" s="343"/>
      <c r="CWV77" s="343"/>
      <c r="CWW77" s="343"/>
      <c r="CWX77" s="343"/>
      <c r="CWY77" s="343"/>
      <c r="CWZ77" s="343"/>
      <c r="CXA77" s="343"/>
      <c r="CXB77" s="343"/>
      <c r="CXC77" s="343"/>
      <c r="CXD77" s="343"/>
      <c r="CXE77" s="342"/>
      <c r="CXF77" s="343"/>
      <c r="CXG77" s="343"/>
      <c r="CXH77" s="343"/>
      <c r="CXI77" s="343"/>
      <c r="CXJ77" s="343"/>
      <c r="CXK77" s="343"/>
      <c r="CXL77" s="343"/>
      <c r="CXM77" s="343"/>
      <c r="CXN77" s="343"/>
      <c r="CXO77" s="343"/>
      <c r="CXP77" s="343"/>
      <c r="CXQ77" s="343"/>
      <c r="CXR77" s="343"/>
      <c r="CXS77" s="343"/>
      <c r="CXT77" s="343"/>
      <c r="CXU77" s="342"/>
      <c r="CXV77" s="343"/>
      <c r="CXW77" s="343"/>
      <c r="CXX77" s="343"/>
      <c r="CXY77" s="343"/>
      <c r="CXZ77" s="343"/>
      <c r="CYA77" s="343"/>
      <c r="CYB77" s="343"/>
      <c r="CYC77" s="343"/>
      <c r="CYD77" s="343"/>
      <c r="CYE77" s="343"/>
      <c r="CYF77" s="343"/>
      <c r="CYG77" s="343"/>
      <c r="CYH77" s="343"/>
      <c r="CYI77" s="343"/>
      <c r="CYJ77" s="343"/>
      <c r="CYK77" s="342"/>
      <c r="CYL77" s="343"/>
      <c r="CYM77" s="343"/>
      <c r="CYN77" s="343"/>
      <c r="CYO77" s="343"/>
      <c r="CYP77" s="343"/>
      <c r="CYQ77" s="343"/>
      <c r="CYR77" s="343"/>
      <c r="CYS77" s="343"/>
      <c r="CYT77" s="343"/>
      <c r="CYU77" s="343"/>
      <c r="CYV77" s="343"/>
      <c r="CYW77" s="343"/>
      <c r="CYX77" s="343"/>
      <c r="CYY77" s="343"/>
      <c r="CYZ77" s="343"/>
      <c r="CZA77" s="342"/>
      <c r="CZB77" s="343"/>
      <c r="CZC77" s="343"/>
      <c r="CZD77" s="343"/>
      <c r="CZE77" s="343"/>
      <c r="CZF77" s="343"/>
      <c r="CZG77" s="343"/>
      <c r="CZH77" s="343"/>
      <c r="CZI77" s="343"/>
      <c r="CZJ77" s="343"/>
      <c r="CZK77" s="343"/>
      <c r="CZL77" s="343"/>
      <c r="CZM77" s="343"/>
      <c r="CZN77" s="343"/>
      <c r="CZO77" s="343"/>
      <c r="CZP77" s="343"/>
      <c r="CZQ77" s="342"/>
      <c r="CZR77" s="343"/>
      <c r="CZS77" s="343"/>
      <c r="CZT77" s="343"/>
      <c r="CZU77" s="343"/>
      <c r="CZV77" s="343"/>
      <c r="CZW77" s="343"/>
      <c r="CZX77" s="343"/>
      <c r="CZY77" s="343"/>
      <c r="CZZ77" s="343"/>
      <c r="DAA77" s="343"/>
      <c r="DAB77" s="343"/>
      <c r="DAC77" s="343"/>
      <c r="DAD77" s="343"/>
      <c r="DAE77" s="343"/>
      <c r="DAF77" s="343"/>
      <c r="DAG77" s="342"/>
      <c r="DAH77" s="343"/>
      <c r="DAI77" s="343"/>
      <c r="DAJ77" s="343"/>
      <c r="DAK77" s="343"/>
      <c r="DAL77" s="343"/>
      <c r="DAM77" s="343"/>
      <c r="DAN77" s="343"/>
      <c r="DAO77" s="343"/>
      <c r="DAP77" s="343"/>
      <c r="DAQ77" s="343"/>
      <c r="DAR77" s="343"/>
      <c r="DAS77" s="343"/>
      <c r="DAT77" s="343"/>
      <c r="DAU77" s="343"/>
      <c r="DAV77" s="343"/>
      <c r="DAW77" s="342"/>
      <c r="DAX77" s="343"/>
      <c r="DAY77" s="343"/>
      <c r="DAZ77" s="343"/>
      <c r="DBA77" s="343"/>
      <c r="DBB77" s="343"/>
      <c r="DBC77" s="343"/>
      <c r="DBD77" s="343"/>
      <c r="DBE77" s="343"/>
      <c r="DBF77" s="343"/>
      <c r="DBG77" s="343"/>
      <c r="DBH77" s="343"/>
      <c r="DBI77" s="343"/>
      <c r="DBJ77" s="343"/>
      <c r="DBK77" s="343"/>
      <c r="DBL77" s="343"/>
      <c r="DBM77" s="342"/>
      <c r="DBN77" s="343"/>
      <c r="DBO77" s="343"/>
      <c r="DBP77" s="343"/>
      <c r="DBQ77" s="343"/>
      <c r="DBR77" s="343"/>
      <c r="DBS77" s="343"/>
      <c r="DBT77" s="343"/>
      <c r="DBU77" s="343"/>
      <c r="DBV77" s="343"/>
      <c r="DBW77" s="343"/>
      <c r="DBX77" s="343"/>
      <c r="DBY77" s="343"/>
      <c r="DBZ77" s="343"/>
      <c r="DCA77" s="343"/>
      <c r="DCB77" s="343"/>
      <c r="DCC77" s="342"/>
      <c r="DCD77" s="343"/>
      <c r="DCE77" s="343"/>
      <c r="DCF77" s="343"/>
      <c r="DCG77" s="343"/>
      <c r="DCH77" s="343"/>
      <c r="DCI77" s="343"/>
      <c r="DCJ77" s="343"/>
      <c r="DCK77" s="343"/>
      <c r="DCL77" s="343"/>
      <c r="DCM77" s="343"/>
      <c r="DCN77" s="343"/>
      <c r="DCO77" s="343"/>
      <c r="DCP77" s="343"/>
      <c r="DCQ77" s="343"/>
      <c r="DCR77" s="343"/>
      <c r="DCS77" s="342"/>
      <c r="DCT77" s="343"/>
      <c r="DCU77" s="343"/>
      <c r="DCV77" s="343"/>
      <c r="DCW77" s="343"/>
      <c r="DCX77" s="343"/>
      <c r="DCY77" s="343"/>
      <c r="DCZ77" s="343"/>
      <c r="DDA77" s="343"/>
      <c r="DDB77" s="343"/>
      <c r="DDC77" s="343"/>
      <c r="DDD77" s="343"/>
      <c r="DDE77" s="343"/>
      <c r="DDF77" s="343"/>
      <c r="DDG77" s="343"/>
      <c r="DDH77" s="343"/>
      <c r="DDI77" s="342"/>
      <c r="DDJ77" s="343"/>
      <c r="DDK77" s="343"/>
      <c r="DDL77" s="343"/>
      <c r="DDM77" s="343"/>
      <c r="DDN77" s="343"/>
      <c r="DDO77" s="343"/>
      <c r="DDP77" s="343"/>
      <c r="DDQ77" s="343"/>
      <c r="DDR77" s="343"/>
      <c r="DDS77" s="343"/>
      <c r="DDT77" s="343"/>
      <c r="DDU77" s="343"/>
      <c r="DDV77" s="343"/>
      <c r="DDW77" s="343"/>
      <c r="DDX77" s="343"/>
      <c r="DDY77" s="342"/>
      <c r="DDZ77" s="343"/>
      <c r="DEA77" s="343"/>
      <c r="DEB77" s="343"/>
      <c r="DEC77" s="343"/>
      <c r="DED77" s="343"/>
      <c r="DEE77" s="343"/>
      <c r="DEF77" s="343"/>
      <c r="DEG77" s="343"/>
      <c r="DEH77" s="343"/>
      <c r="DEI77" s="343"/>
      <c r="DEJ77" s="343"/>
      <c r="DEK77" s="343"/>
      <c r="DEL77" s="343"/>
      <c r="DEM77" s="343"/>
      <c r="DEN77" s="343"/>
      <c r="DEO77" s="342"/>
      <c r="DEP77" s="343"/>
      <c r="DEQ77" s="343"/>
      <c r="DER77" s="343"/>
      <c r="DES77" s="343"/>
      <c r="DET77" s="343"/>
      <c r="DEU77" s="343"/>
      <c r="DEV77" s="343"/>
      <c r="DEW77" s="343"/>
      <c r="DEX77" s="343"/>
      <c r="DEY77" s="343"/>
      <c r="DEZ77" s="343"/>
      <c r="DFA77" s="343"/>
      <c r="DFB77" s="343"/>
      <c r="DFC77" s="343"/>
      <c r="DFD77" s="343"/>
      <c r="DFE77" s="342"/>
      <c r="DFF77" s="343"/>
      <c r="DFG77" s="343"/>
      <c r="DFH77" s="343"/>
      <c r="DFI77" s="343"/>
      <c r="DFJ77" s="343"/>
      <c r="DFK77" s="343"/>
      <c r="DFL77" s="343"/>
      <c r="DFM77" s="343"/>
      <c r="DFN77" s="343"/>
      <c r="DFO77" s="343"/>
      <c r="DFP77" s="343"/>
      <c r="DFQ77" s="343"/>
      <c r="DFR77" s="343"/>
      <c r="DFS77" s="343"/>
      <c r="DFT77" s="343"/>
      <c r="DFU77" s="342"/>
      <c r="DFV77" s="343"/>
      <c r="DFW77" s="343"/>
      <c r="DFX77" s="343"/>
      <c r="DFY77" s="343"/>
      <c r="DFZ77" s="343"/>
      <c r="DGA77" s="343"/>
      <c r="DGB77" s="343"/>
      <c r="DGC77" s="343"/>
      <c r="DGD77" s="343"/>
      <c r="DGE77" s="343"/>
      <c r="DGF77" s="343"/>
      <c r="DGG77" s="343"/>
      <c r="DGH77" s="343"/>
      <c r="DGI77" s="343"/>
      <c r="DGJ77" s="343"/>
      <c r="DGK77" s="342"/>
      <c r="DGL77" s="343"/>
      <c r="DGM77" s="343"/>
      <c r="DGN77" s="343"/>
      <c r="DGO77" s="343"/>
      <c r="DGP77" s="343"/>
      <c r="DGQ77" s="343"/>
      <c r="DGR77" s="343"/>
      <c r="DGS77" s="343"/>
      <c r="DGT77" s="343"/>
      <c r="DGU77" s="343"/>
      <c r="DGV77" s="343"/>
      <c r="DGW77" s="343"/>
      <c r="DGX77" s="343"/>
      <c r="DGY77" s="343"/>
      <c r="DGZ77" s="343"/>
      <c r="DHA77" s="342"/>
      <c r="DHB77" s="343"/>
      <c r="DHC77" s="343"/>
      <c r="DHD77" s="343"/>
      <c r="DHE77" s="343"/>
      <c r="DHF77" s="343"/>
      <c r="DHG77" s="343"/>
      <c r="DHH77" s="343"/>
      <c r="DHI77" s="343"/>
      <c r="DHJ77" s="343"/>
      <c r="DHK77" s="343"/>
      <c r="DHL77" s="343"/>
      <c r="DHM77" s="343"/>
      <c r="DHN77" s="343"/>
      <c r="DHO77" s="343"/>
      <c r="DHP77" s="343"/>
      <c r="DHQ77" s="342"/>
      <c r="DHR77" s="343"/>
      <c r="DHS77" s="343"/>
      <c r="DHT77" s="343"/>
      <c r="DHU77" s="343"/>
      <c r="DHV77" s="343"/>
      <c r="DHW77" s="343"/>
      <c r="DHX77" s="343"/>
      <c r="DHY77" s="343"/>
      <c r="DHZ77" s="343"/>
      <c r="DIA77" s="343"/>
      <c r="DIB77" s="343"/>
      <c r="DIC77" s="343"/>
      <c r="DID77" s="343"/>
      <c r="DIE77" s="343"/>
      <c r="DIF77" s="343"/>
      <c r="DIG77" s="342"/>
      <c r="DIH77" s="343"/>
      <c r="DII77" s="343"/>
      <c r="DIJ77" s="343"/>
      <c r="DIK77" s="343"/>
      <c r="DIL77" s="343"/>
      <c r="DIM77" s="343"/>
      <c r="DIN77" s="343"/>
      <c r="DIO77" s="343"/>
      <c r="DIP77" s="343"/>
      <c r="DIQ77" s="343"/>
      <c r="DIR77" s="343"/>
      <c r="DIS77" s="343"/>
      <c r="DIT77" s="343"/>
      <c r="DIU77" s="343"/>
      <c r="DIV77" s="343"/>
      <c r="DIW77" s="342"/>
      <c r="DIX77" s="343"/>
      <c r="DIY77" s="343"/>
      <c r="DIZ77" s="343"/>
      <c r="DJA77" s="343"/>
      <c r="DJB77" s="343"/>
      <c r="DJC77" s="343"/>
      <c r="DJD77" s="343"/>
      <c r="DJE77" s="343"/>
      <c r="DJF77" s="343"/>
      <c r="DJG77" s="343"/>
      <c r="DJH77" s="343"/>
      <c r="DJI77" s="343"/>
      <c r="DJJ77" s="343"/>
      <c r="DJK77" s="343"/>
      <c r="DJL77" s="343"/>
      <c r="DJM77" s="342"/>
      <c r="DJN77" s="343"/>
      <c r="DJO77" s="343"/>
      <c r="DJP77" s="343"/>
      <c r="DJQ77" s="343"/>
      <c r="DJR77" s="343"/>
      <c r="DJS77" s="343"/>
      <c r="DJT77" s="343"/>
      <c r="DJU77" s="343"/>
      <c r="DJV77" s="343"/>
      <c r="DJW77" s="343"/>
      <c r="DJX77" s="343"/>
      <c r="DJY77" s="343"/>
      <c r="DJZ77" s="343"/>
      <c r="DKA77" s="343"/>
      <c r="DKB77" s="343"/>
      <c r="DKC77" s="342"/>
      <c r="DKD77" s="343"/>
      <c r="DKE77" s="343"/>
      <c r="DKF77" s="343"/>
      <c r="DKG77" s="343"/>
      <c r="DKH77" s="343"/>
      <c r="DKI77" s="343"/>
      <c r="DKJ77" s="343"/>
      <c r="DKK77" s="343"/>
      <c r="DKL77" s="343"/>
      <c r="DKM77" s="343"/>
      <c r="DKN77" s="343"/>
      <c r="DKO77" s="343"/>
      <c r="DKP77" s="343"/>
      <c r="DKQ77" s="343"/>
      <c r="DKR77" s="343"/>
      <c r="DKS77" s="342"/>
      <c r="DKT77" s="343"/>
      <c r="DKU77" s="343"/>
      <c r="DKV77" s="343"/>
      <c r="DKW77" s="343"/>
      <c r="DKX77" s="343"/>
      <c r="DKY77" s="343"/>
      <c r="DKZ77" s="343"/>
      <c r="DLA77" s="343"/>
      <c r="DLB77" s="343"/>
      <c r="DLC77" s="343"/>
      <c r="DLD77" s="343"/>
      <c r="DLE77" s="343"/>
      <c r="DLF77" s="343"/>
      <c r="DLG77" s="343"/>
      <c r="DLH77" s="343"/>
      <c r="DLI77" s="342"/>
      <c r="DLJ77" s="343"/>
      <c r="DLK77" s="343"/>
      <c r="DLL77" s="343"/>
      <c r="DLM77" s="343"/>
      <c r="DLN77" s="343"/>
      <c r="DLO77" s="343"/>
      <c r="DLP77" s="343"/>
      <c r="DLQ77" s="343"/>
      <c r="DLR77" s="343"/>
      <c r="DLS77" s="343"/>
      <c r="DLT77" s="343"/>
      <c r="DLU77" s="343"/>
      <c r="DLV77" s="343"/>
      <c r="DLW77" s="343"/>
      <c r="DLX77" s="343"/>
      <c r="DLY77" s="342"/>
      <c r="DLZ77" s="343"/>
      <c r="DMA77" s="343"/>
      <c r="DMB77" s="343"/>
      <c r="DMC77" s="343"/>
      <c r="DMD77" s="343"/>
      <c r="DME77" s="343"/>
      <c r="DMF77" s="343"/>
      <c r="DMG77" s="343"/>
      <c r="DMH77" s="343"/>
      <c r="DMI77" s="343"/>
      <c r="DMJ77" s="343"/>
      <c r="DMK77" s="343"/>
      <c r="DML77" s="343"/>
      <c r="DMM77" s="343"/>
      <c r="DMN77" s="343"/>
      <c r="DMO77" s="342"/>
      <c r="DMP77" s="343"/>
      <c r="DMQ77" s="343"/>
      <c r="DMR77" s="343"/>
      <c r="DMS77" s="343"/>
      <c r="DMT77" s="343"/>
      <c r="DMU77" s="343"/>
      <c r="DMV77" s="343"/>
      <c r="DMW77" s="343"/>
      <c r="DMX77" s="343"/>
      <c r="DMY77" s="343"/>
      <c r="DMZ77" s="343"/>
      <c r="DNA77" s="343"/>
      <c r="DNB77" s="343"/>
      <c r="DNC77" s="343"/>
      <c r="DND77" s="343"/>
      <c r="DNE77" s="342"/>
      <c r="DNF77" s="343"/>
      <c r="DNG77" s="343"/>
      <c r="DNH77" s="343"/>
      <c r="DNI77" s="343"/>
      <c r="DNJ77" s="343"/>
      <c r="DNK77" s="343"/>
      <c r="DNL77" s="343"/>
      <c r="DNM77" s="343"/>
      <c r="DNN77" s="343"/>
      <c r="DNO77" s="343"/>
      <c r="DNP77" s="343"/>
      <c r="DNQ77" s="343"/>
      <c r="DNR77" s="343"/>
      <c r="DNS77" s="343"/>
      <c r="DNT77" s="343"/>
      <c r="DNU77" s="342"/>
      <c r="DNV77" s="343"/>
      <c r="DNW77" s="343"/>
      <c r="DNX77" s="343"/>
      <c r="DNY77" s="343"/>
      <c r="DNZ77" s="343"/>
      <c r="DOA77" s="343"/>
      <c r="DOB77" s="343"/>
      <c r="DOC77" s="343"/>
      <c r="DOD77" s="343"/>
      <c r="DOE77" s="343"/>
      <c r="DOF77" s="343"/>
      <c r="DOG77" s="343"/>
      <c r="DOH77" s="343"/>
      <c r="DOI77" s="343"/>
      <c r="DOJ77" s="343"/>
      <c r="DOK77" s="342"/>
      <c r="DOL77" s="343"/>
      <c r="DOM77" s="343"/>
      <c r="DON77" s="343"/>
      <c r="DOO77" s="343"/>
      <c r="DOP77" s="343"/>
      <c r="DOQ77" s="343"/>
      <c r="DOR77" s="343"/>
      <c r="DOS77" s="343"/>
      <c r="DOT77" s="343"/>
      <c r="DOU77" s="343"/>
      <c r="DOV77" s="343"/>
      <c r="DOW77" s="343"/>
      <c r="DOX77" s="343"/>
      <c r="DOY77" s="343"/>
      <c r="DOZ77" s="343"/>
      <c r="DPA77" s="342"/>
      <c r="DPB77" s="343"/>
      <c r="DPC77" s="343"/>
      <c r="DPD77" s="343"/>
      <c r="DPE77" s="343"/>
      <c r="DPF77" s="343"/>
      <c r="DPG77" s="343"/>
      <c r="DPH77" s="343"/>
      <c r="DPI77" s="343"/>
      <c r="DPJ77" s="343"/>
      <c r="DPK77" s="343"/>
      <c r="DPL77" s="343"/>
      <c r="DPM77" s="343"/>
      <c r="DPN77" s="343"/>
      <c r="DPO77" s="343"/>
      <c r="DPP77" s="343"/>
      <c r="DPQ77" s="342"/>
      <c r="DPR77" s="343"/>
      <c r="DPS77" s="343"/>
      <c r="DPT77" s="343"/>
      <c r="DPU77" s="343"/>
      <c r="DPV77" s="343"/>
      <c r="DPW77" s="343"/>
      <c r="DPX77" s="343"/>
      <c r="DPY77" s="343"/>
      <c r="DPZ77" s="343"/>
      <c r="DQA77" s="343"/>
      <c r="DQB77" s="343"/>
      <c r="DQC77" s="343"/>
      <c r="DQD77" s="343"/>
      <c r="DQE77" s="343"/>
      <c r="DQF77" s="343"/>
      <c r="DQG77" s="342"/>
      <c r="DQH77" s="343"/>
      <c r="DQI77" s="343"/>
      <c r="DQJ77" s="343"/>
      <c r="DQK77" s="343"/>
      <c r="DQL77" s="343"/>
      <c r="DQM77" s="343"/>
      <c r="DQN77" s="343"/>
      <c r="DQO77" s="343"/>
      <c r="DQP77" s="343"/>
      <c r="DQQ77" s="343"/>
      <c r="DQR77" s="343"/>
      <c r="DQS77" s="343"/>
      <c r="DQT77" s="343"/>
      <c r="DQU77" s="343"/>
      <c r="DQV77" s="343"/>
      <c r="DQW77" s="342"/>
      <c r="DQX77" s="343"/>
      <c r="DQY77" s="343"/>
      <c r="DQZ77" s="343"/>
      <c r="DRA77" s="343"/>
      <c r="DRB77" s="343"/>
      <c r="DRC77" s="343"/>
      <c r="DRD77" s="343"/>
      <c r="DRE77" s="343"/>
      <c r="DRF77" s="343"/>
      <c r="DRG77" s="343"/>
      <c r="DRH77" s="343"/>
      <c r="DRI77" s="343"/>
      <c r="DRJ77" s="343"/>
      <c r="DRK77" s="343"/>
      <c r="DRL77" s="343"/>
      <c r="DRM77" s="342"/>
      <c r="DRN77" s="343"/>
      <c r="DRO77" s="343"/>
      <c r="DRP77" s="343"/>
      <c r="DRQ77" s="343"/>
      <c r="DRR77" s="343"/>
      <c r="DRS77" s="343"/>
      <c r="DRT77" s="343"/>
      <c r="DRU77" s="343"/>
      <c r="DRV77" s="343"/>
      <c r="DRW77" s="343"/>
      <c r="DRX77" s="343"/>
      <c r="DRY77" s="343"/>
      <c r="DRZ77" s="343"/>
      <c r="DSA77" s="343"/>
      <c r="DSB77" s="343"/>
      <c r="DSC77" s="342"/>
      <c r="DSD77" s="343"/>
      <c r="DSE77" s="343"/>
      <c r="DSF77" s="343"/>
      <c r="DSG77" s="343"/>
      <c r="DSH77" s="343"/>
      <c r="DSI77" s="343"/>
      <c r="DSJ77" s="343"/>
      <c r="DSK77" s="343"/>
      <c r="DSL77" s="343"/>
      <c r="DSM77" s="343"/>
      <c r="DSN77" s="343"/>
      <c r="DSO77" s="343"/>
      <c r="DSP77" s="343"/>
      <c r="DSQ77" s="343"/>
      <c r="DSR77" s="343"/>
      <c r="DSS77" s="342"/>
      <c r="DST77" s="343"/>
      <c r="DSU77" s="343"/>
      <c r="DSV77" s="343"/>
      <c r="DSW77" s="343"/>
      <c r="DSX77" s="343"/>
      <c r="DSY77" s="343"/>
      <c r="DSZ77" s="343"/>
      <c r="DTA77" s="343"/>
      <c r="DTB77" s="343"/>
      <c r="DTC77" s="343"/>
      <c r="DTD77" s="343"/>
      <c r="DTE77" s="343"/>
      <c r="DTF77" s="343"/>
      <c r="DTG77" s="343"/>
      <c r="DTH77" s="343"/>
      <c r="DTI77" s="342"/>
      <c r="DTJ77" s="343"/>
      <c r="DTK77" s="343"/>
      <c r="DTL77" s="343"/>
      <c r="DTM77" s="343"/>
      <c r="DTN77" s="343"/>
      <c r="DTO77" s="343"/>
      <c r="DTP77" s="343"/>
      <c r="DTQ77" s="343"/>
      <c r="DTR77" s="343"/>
      <c r="DTS77" s="343"/>
      <c r="DTT77" s="343"/>
      <c r="DTU77" s="343"/>
      <c r="DTV77" s="343"/>
      <c r="DTW77" s="343"/>
      <c r="DTX77" s="343"/>
      <c r="DTY77" s="342"/>
      <c r="DTZ77" s="343"/>
      <c r="DUA77" s="343"/>
      <c r="DUB77" s="343"/>
      <c r="DUC77" s="343"/>
      <c r="DUD77" s="343"/>
      <c r="DUE77" s="343"/>
      <c r="DUF77" s="343"/>
      <c r="DUG77" s="343"/>
      <c r="DUH77" s="343"/>
      <c r="DUI77" s="343"/>
      <c r="DUJ77" s="343"/>
      <c r="DUK77" s="343"/>
      <c r="DUL77" s="343"/>
      <c r="DUM77" s="343"/>
      <c r="DUN77" s="343"/>
      <c r="DUO77" s="342"/>
      <c r="DUP77" s="343"/>
      <c r="DUQ77" s="343"/>
      <c r="DUR77" s="343"/>
      <c r="DUS77" s="343"/>
      <c r="DUT77" s="343"/>
      <c r="DUU77" s="343"/>
      <c r="DUV77" s="343"/>
      <c r="DUW77" s="343"/>
      <c r="DUX77" s="343"/>
      <c r="DUY77" s="343"/>
      <c r="DUZ77" s="343"/>
      <c r="DVA77" s="343"/>
      <c r="DVB77" s="343"/>
      <c r="DVC77" s="343"/>
      <c r="DVD77" s="343"/>
      <c r="DVE77" s="342"/>
      <c r="DVF77" s="343"/>
      <c r="DVG77" s="343"/>
      <c r="DVH77" s="343"/>
      <c r="DVI77" s="343"/>
      <c r="DVJ77" s="343"/>
      <c r="DVK77" s="343"/>
      <c r="DVL77" s="343"/>
      <c r="DVM77" s="343"/>
      <c r="DVN77" s="343"/>
      <c r="DVO77" s="343"/>
      <c r="DVP77" s="343"/>
      <c r="DVQ77" s="343"/>
      <c r="DVR77" s="343"/>
      <c r="DVS77" s="343"/>
      <c r="DVT77" s="343"/>
      <c r="DVU77" s="342"/>
      <c r="DVV77" s="343"/>
      <c r="DVW77" s="343"/>
      <c r="DVX77" s="343"/>
      <c r="DVY77" s="343"/>
      <c r="DVZ77" s="343"/>
      <c r="DWA77" s="343"/>
      <c r="DWB77" s="343"/>
      <c r="DWC77" s="343"/>
      <c r="DWD77" s="343"/>
      <c r="DWE77" s="343"/>
      <c r="DWF77" s="343"/>
      <c r="DWG77" s="343"/>
      <c r="DWH77" s="343"/>
      <c r="DWI77" s="343"/>
      <c r="DWJ77" s="343"/>
      <c r="DWK77" s="342"/>
      <c r="DWL77" s="343"/>
      <c r="DWM77" s="343"/>
      <c r="DWN77" s="343"/>
      <c r="DWO77" s="343"/>
      <c r="DWP77" s="343"/>
      <c r="DWQ77" s="343"/>
      <c r="DWR77" s="343"/>
      <c r="DWS77" s="343"/>
      <c r="DWT77" s="343"/>
      <c r="DWU77" s="343"/>
      <c r="DWV77" s="343"/>
      <c r="DWW77" s="343"/>
      <c r="DWX77" s="343"/>
      <c r="DWY77" s="343"/>
      <c r="DWZ77" s="343"/>
      <c r="DXA77" s="342"/>
      <c r="DXB77" s="343"/>
      <c r="DXC77" s="343"/>
      <c r="DXD77" s="343"/>
      <c r="DXE77" s="343"/>
      <c r="DXF77" s="343"/>
      <c r="DXG77" s="343"/>
      <c r="DXH77" s="343"/>
      <c r="DXI77" s="343"/>
      <c r="DXJ77" s="343"/>
      <c r="DXK77" s="343"/>
      <c r="DXL77" s="343"/>
      <c r="DXM77" s="343"/>
      <c r="DXN77" s="343"/>
      <c r="DXO77" s="343"/>
      <c r="DXP77" s="343"/>
      <c r="DXQ77" s="342"/>
      <c r="DXR77" s="343"/>
      <c r="DXS77" s="343"/>
      <c r="DXT77" s="343"/>
      <c r="DXU77" s="343"/>
      <c r="DXV77" s="343"/>
      <c r="DXW77" s="343"/>
      <c r="DXX77" s="343"/>
      <c r="DXY77" s="343"/>
      <c r="DXZ77" s="343"/>
      <c r="DYA77" s="343"/>
      <c r="DYB77" s="343"/>
      <c r="DYC77" s="343"/>
      <c r="DYD77" s="343"/>
      <c r="DYE77" s="343"/>
      <c r="DYF77" s="343"/>
      <c r="DYG77" s="342"/>
      <c r="DYH77" s="343"/>
      <c r="DYI77" s="343"/>
      <c r="DYJ77" s="343"/>
      <c r="DYK77" s="343"/>
      <c r="DYL77" s="343"/>
      <c r="DYM77" s="343"/>
      <c r="DYN77" s="343"/>
      <c r="DYO77" s="343"/>
      <c r="DYP77" s="343"/>
      <c r="DYQ77" s="343"/>
      <c r="DYR77" s="343"/>
      <c r="DYS77" s="343"/>
      <c r="DYT77" s="343"/>
      <c r="DYU77" s="343"/>
      <c r="DYV77" s="343"/>
      <c r="DYW77" s="342"/>
      <c r="DYX77" s="343"/>
      <c r="DYY77" s="343"/>
      <c r="DYZ77" s="343"/>
      <c r="DZA77" s="343"/>
      <c r="DZB77" s="343"/>
      <c r="DZC77" s="343"/>
      <c r="DZD77" s="343"/>
      <c r="DZE77" s="343"/>
      <c r="DZF77" s="343"/>
      <c r="DZG77" s="343"/>
      <c r="DZH77" s="343"/>
      <c r="DZI77" s="343"/>
      <c r="DZJ77" s="343"/>
      <c r="DZK77" s="343"/>
      <c r="DZL77" s="343"/>
      <c r="DZM77" s="342"/>
      <c r="DZN77" s="343"/>
      <c r="DZO77" s="343"/>
      <c r="DZP77" s="343"/>
      <c r="DZQ77" s="343"/>
      <c r="DZR77" s="343"/>
      <c r="DZS77" s="343"/>
      <c r="DZT77" s="343"/>
      <c r="DZU77" s="343"/>
      <c r="DZV77" s="343"/>
      <c r="DZW77" s="343"/>
      <c r="DZX77" s="343"/>
      <c r="DZY77" s="343"/>
      <c r="DZZ77" s="343"/>
      <c r="EAA77" s="343"/>
      <c r="EAB77" s="343"/>
      <c r="EAC77" s="342"/>
      <c r="EAD77" s="343"/>
      <c r="EAE77" s="343"/>
      <c r="EAF77" s="343"/>
      <c r="EAG77" s="343"/>
      <c r="EAH77" s="343"/>
      <c r="EAI77" s="343"/>
      <c r="EAJ77" s="343"/>
      <c r="EAK77" s="343"/>
      <c r="EAL77" s="343"/>
      <c r="EAM77" s="343"/>
      <c r="EAN77" s="343"/>
      <c r="EAO77" s="343"/>
      <c r="EAP77" s="343"/>
      <c r="EAQ77" s="343"/>
      <c r="EAR77" s="343"/>
      <c r="EAS77" s="342"/>
      <c r="EAT77" s="343"/>
      <c r="EAU77" s="343"/>
      <c r="EAV77" s="343"/>
      <c r="EAW77" s="343"/>
      <c r="EAX77" s="343"/>
      <c r="EAY77" s="343"/>
      <c r="EAZ77" s="343"/>
      <c r="EBA77" s="343"/>
      <c r="EBB77" s="343"/>
      <c r="EBC77" s="343"/>
      <c r="EBD77" s="343"/>
      <c r="EBE77" s="343"/>
      <c r="EBF77" s="343"/>
      <c r="EBG77" s="343"/>
      <c r="EBH77" s="343"/>
      <c r="EBI77" s="342"/>
      <c r="EBJ77" s="343"/>
      <c r="EBK77" s="343"/>
      <c r="EBL77" s="343"/>
      <c r="EBM77" s="343"/>
      <c r="EBN77" s="343"/>
      <c r="EBO77" s="343"/>
      <c r="EBP77" s="343"/>
      <c r="EBQ77" s="343"/>
      <c r="EBR77" s="343"/>
      <c r="EBS77" s="343"/>
      <c r="EBT77" s="343"/>
      <c r="EBU77" s="343"/>
      <c r="EBV77" s="343"/>
      <c r="EBW77" s="343"/>
      <c r="EBX77" s="343"/>
      <c r="EBY77" s="342"/>
      <c r="EBZ77" s="343"/>
      <c r="ECA77" s="343"/>
      <c r="ECB77" s="343"/>
      <c r="ECC77" s="343"/>
      <c r="ECD77" s="343"/>
      <c r="ECE77" s="343"/>
      <c r="ECF77" s="343"/>
      <c r="ECG77" s="343"/>
      <c r="ECH77" s="343"/>
      <c r="ECI77" s="343"/>
      <c r="ECJ77" s="343"/>
      <c r="ECK77" s="343"/>
      <c r="ECL77" s="343"/>
      <c r="ECM77" s="343"/>
      <c r="ECN77" s="343"/>
      <c r="ECO77" s="342"/>
      <c r="ECP77" s="343"/>
      <c r="ECQ77" s="343"/>
      <c r="ECR77" s="343"/>
      <c r="ECS77" s="343"/>
      <c r="ECT77" s="343"/>
      <c r="ECU77" s="343"/>
      <c r="ECV77" s="343"/>
      <c r="ECW77" s="343"/>
      <c r="ECX77" s="343"/>
      <c r="ECY77" s="343"/>
      <c r="ECZ77" s="343"/>
      <c r="EDA77" s="343"/>
      <c r="EDB77" s="343"/>
      <c r="EDC77" s="343"/>
      <c r="EDD77" s="343"/>
      <c r="EDE77" s="342"/>
      <c r="EDF77" s="343"/>
      <c r="EDG77" s="343"/>
      <c r="EDH77" s="343"/>
      <c r="EDI77" s="343"/>
      <c r="EDJ77" s="343"/>
      <c r="EDK77" s="343"/>
      <c r="EDL77" s="343"/>
      <c r="EDM77" s="343"/>
      <c r="EDN77" s="343"/>
      <c r="EDO77" s="343"/>
      <c r="EDP77" s="343"/>
      <c r="EDQ77" s="343"/>
      <c r="EDR77" s="343"/>
      <c r="EDS77" s="343"/>
      <c r="EDT77" s="343"/>
      <c r="EDU77" s="342"/>
      <c r="EDV77" s="343"/>
      <c r="EDW77" s="343"/>
      <c r="EDX77" s="343"/>
      <c r="EDY77" s="343"/>
      <c r="EDZ77" s="343"/>
      <c r="EEA77" s="343"/>
      <c r="EEB77" s="343"/>
      <c r="EEC77" s="343"/>
      <c r="EED77" s="343"/>
      <c r="EEE77" s="343"/>
      <c r="EEF77" s="343"/>
      <c r="EEG77" s="343"/>
      <c r="EEH77" s="343"/>
      <c r="EEI77" s="343"/>
      <c r="EEJ77" s="343"/>
      <c r="EEK77" s="342"/>
      <c r="EEL77" s="343"/>
      <c r="EEM77" s="343"/>
      <c r="EEN77" s="343"/>
      <c r="EEO77" s="343"/>
      <c r="EEP77" s="343"/>
      <c r="EEQ77" s="343"/>
      <c r="EER77" s="343"/>
      <c r="EES77" s="343"/>
      <c r="EET77" s="343"/>
      <c r="EEU77" s="343"/>
      <c r="EEV77" s="343"/>
      <c r="EEW77" s="343"/>
      <c r="EEX77" s="343"/>
      <c r="EEY77" s="343"/>
      <c r="EEZ77" s="343"/>
      <c r="EFA77" s="342"/>
      <c r="EFB77" s="343"/>
      <c r="EFC77" s="343"/>
      <c r="EFD77" s="343"/>
      <c r="EFE77" s="343"/>
      <c r="EFF77" s="343"/>
      <c r="EFG77" s="343"/>
      <c r="EFH77" s="343"/>
      <c r="EFI77" s="343"/>
      <c r="EFJ77" s="343"/>
      <c r="EFK77" s="343"/>
      <c r="EFL77" s="343"/>
      <c r="EFM77" s="343"/>
      <c r="EFN77" s="343"/>
      <c r="EFO77" s="343"/>
      <c r="EFP77" s="343"/>
      <c r="EFQ77" s="342"/>
      <c r="EFR77" s="343"/>
      <c r="EFS77" s="343"/>
      <c r="EFT77" s="343"/>
      <c r="EFU77" s="343"/>
      <c r="EFV77" s="343"/>
      <c r="EFW77" s="343"/>
      <c r="EFX77" s="343"/>
      <c r="EFY77" s="343"/>
      <c r="EFZ77" s="343"/>
      <c r="EGA77" s="343"/>
      <c r="EGB77" s="343"/>
      <c r="EGC77" s="343"/>
      <c r="EGD77" s="343"/>
      <c r="EGE77" s="343"/>
      <c r="EGF77" s="343"/>
      <c r="EGG77" s="342"/>
      <c r="EGH77" s="343"/>
      <c r="EGI77" s="343"/>
      <c r="EGJ77" s="343"/>
      <c r="EGK77" s="343"/>
      <c r="EGL77" s="343"/>
      <c r="EGM77" s="343"/>
      <c r="EGN77" s="343"/>
      <c r="EGO77" s="343"/>
      <c r="EGP77" s="343"/>
      <c r="EGQ77" s="343"/>
      <c r="EGR77" s="343"/>
      <c r="EGS77" s="343"/>
      <c r="EGT77" s="343"/>
      <c r="EGU77" s="343"/>
      <c r="EGV77" s="343"/>
      <c r="EGW77" s="342"/>
      <c r="EGX77" s="343"/>
      <c r="EGY77" s="343"/>
      <c r="EGZ77" s="343"/>
      <c r="EHA77" s="343"/>
      <c r="EHB77" s="343"/>
      <c r="EHC77" s="343"/>
      <c r="EHD77" s="343"/>
      <c r="EHE77" s="343"/>
      <c r="EHF77" s="343"/>
      <c r="EHG77" s="343"/>
      <c r="EHH77" s="343"/>
      <c r="EHI77" s="343"/>
      <c r="EHJ77" s="343"/>
      <c r="EHK77" s="343"/>
      <c r="EHL77" s="343"/>
      <c r="EHM77" s="342"/>
      <c r="EHN77" s="343"/>
      <c r="EHO77" s="343"/>
      <c r="EHP77" s="343"/>
      <c r="EHQ77" s="343"/>
      <c r="EHR77" s="343"/>
      <c r="EHS77" s="343"/>
      <c r="EHT77" s="343"/>
      <c r="EHU77" s="343"/>
      <c r="EHV77" s="343"/>
      <c r="EHW77" s="343"/>
      <c r="EHX77" s="343"/>
      <c r="EHY77" s="343"/>
      <c r="EHZ77" s="343"/>
      <c r="EIA77" s="343"/>
      <c r="EIB77" s="343"/>
      <c r="EIC77" s="342"/>
      <c r="EID77" s="343"/>
      <c r="EIE77" s="343"/>
      <c r="EIF77" s="343"/>
      <c r="EIG77" s="343"/>
      <c r="EIH77" s="343"/>
      <c r="EII77" s="343"/>
      <c r="EIJ77" s="343"/>
      <c r="EIK77" s="343"/>
      <c r="EIL77" s="343"/>
      <c r="EIM77" s="343"/>
      <c r="EIN77" s="343"/>
      <c r="EIO77" s="343"/>
      <c r="EIP77" s="343"/>
      <c r="EIQ77" s="343"/>
      <c r="EIR77" s="343"/>
      <c r="EIS77" s="342"/>
      <c r="EIT77" s="343"/>
      <c r="EIU77" s="343"/>
      <c r="EIV77" s="343"/>
      <c r="EIW77" s="343"/>
      <c r="EIX77" s="343"/>
      <c r="EIY77" s="343"/>
      <c r="EIZ77" s="343"/>
      <c r="EJA77" s="343"/>
      <c r="EJB77" s="343"/>
      <c r="EJC77" s="343"/>
      <c r="EJD77" s="343"/>
      <c r="EJE77" s="343"/>
      <c r="EJF77" s="343"/>
      <c r="EJG77" s="343"/>
      <c r="EJH77" s="343"/>
      <c r="EJI77" s="342"/>
      <c r="EJJ77" s="343"/>
      <c r="EJK77" s="343"/>
      <c r="EJL77" s="343"/>
      <c r="EJM77" s="343"/>
      <c r="EJN77" s="343"/>
      <c r="EJO77" s="343"/>
      <c r="EJP77" s="343"/>
      <c r="EJQ77" s="343"/>
      <c r="EJR77" s="343"/>
      <c r="EJS77" s="343"/>
      <c r="EJT77" s="343"/>
      <c r="EJU77" s="343"/>
      <c r="EJV77" s="343"/>
      <c r="EJW77" s="343"/>
      <c r="EJX77" s="343"/>
      <c r="EJY77" s="342"/>
      <c r="EJZ77" s="343"/>
      <c r="EKA77" s="343"/>
      <c r="EKB77" s="343"/>
      <c r="EKC77" s="343"/>
      <c r="EKD77" s="343"/>
      <c r="EKE77" s="343"/>
      <c r="EKF77" s="343"/>
      <c r="EKG77" s="343"/>
      <c r="EKH77" s="343"/>
      <c r="EKI77" s="343"/>
      <c r="EKJ77" s="343"/>
      <c r="EKK77" s="343"/>
      <c r="EKL77" s="343"/>
      <c r="EKM77" s="343"/>
      <c r="EKN77" s="343"/>
      <c r="EKO77" s="342"/>
      <c r="EKP77" s="343"/>
      <c r="EKQ77" s="343"/>
      <c r="EKR77" s="343"/>
      <c r="EKS77" s="343"/>
      <c r="EKT77" s="343"/>
      <c r="EKU77" s="343"/>
      <c r="EKV77" s="343"/>
      <c r="EKW77" s="343"/>
      <c r="EKX77" s="343"/>
      <c r="EKY77" s="343"/>
      <c r="EKZ77" s="343"/>
      <c r="ELA77" s="343"/>
      <c r="ELB77" s="343"/>
      <c r="ELC77" s="343"/>
      <c r="ELD77" s="343"/>
      <c r="ELE77" s="342"/>
      <c r="ELF77" s="343"/>
      <c r="ELG77" s="343"/>
      <c r="ELH77" s="343"/>
      <c r="ELI77" s="343"/>
      <c r="ELJ77" s="343"/>
      <c r="ELK77" s="343"/>
      <c r="ELL77" s="343"/>
      <c r="ELM77" s="343"/>
      <c r="ELN77" s="343"/>
      <c r="ELO77" s="343"/>
      <c r="ELP77" s="343"/>
      <c r="ELQ77" s="343"/>
      <c r="ELR77" s="343"/>
      <c r="ELS77" s="343"/>
      <c r="ELT77" s="343"/>
      <c r="ELU77" s="342"/>
      <c r="ELV77" s="343"/>
      <c r="ELW77" s="343"/>
      <c r="ELX77" s="343"/>
      <c r="ELY77" s="343"/>
      <c r="ELZ77" s="343"/>
      <c r="EMA77" s="343"/>
      <c r="EMB77" s="343"/>
      <c r="EMC77" s="343"/>
      <c r="EMD77" s="343"/>
      <c r="EME77" s="343"/>
      <c r="EMF77" s="343"/>
      <c r="EMG77" s="343"/>
      <c r="EMH77" s="343"/>
      <c r="EMI77" s="343"/>
      <c r="EMJ77" s="343"/>
      <c r="EMK77" s="342"/>
      <c r="EML77" s="343"/>
      <c r="EMM77" s="343"/>
      <c r="EMN77" s="343"/>
      <c r="EMO77" s="343"/>
      <c r="EMP77" s="343"/>
      <c r="EMQ77" s="343"/>
      <c r="EMR77" s="343"/>
      <c r="EMS77" s="343"/>
      <c r="EMT77" s="343"/>
      <c r="EMU77" s="343"/>
      <c r="EMV77" s="343"/>
      <c r="EMW77" s="343"/>
      <c r="EMX77" s="343"/>
      <c r="EMY77" s="343"/>
      <c r="EMZ77" s="343"/>
      <c r="ENA77" s="342"/>
      <c r="ENB77" s="343"/>
      <c r="ENC77" s="343"/>
      <c r="END77" s="343"/>
      <c r="ENE77" s="343"/>
      <c r="ENF77" s="343"/>
      <c r="ENG77" s="343"/>
      <c r="ENH77" s="343"/>
      <c r="ENI77" s="343"/>
      <c r="ENJ77" s="343"/>
      <c r="ENK77" s="343"/>
      <c r="ENL77" s="343"/>
      <c r="ENM77" s="343"/>
      <c r="ENN77" s="343"/>
      <c r="ENO77" s="343"/>
      <c r="ENP77" s="343"/>
      <c r="ENQ77" s="342"/>
      <c r="ENR77" s="343"/>
      <c r="ENS77" s="343"/>
      <c r="ENT77" s="343"/>
      <c r="ENU77" s="343"/>
      <c r="ENV77" s="343"/>
      <c r="ENW77" s="343"/>
      <c r="ENX77" s="343"/>
      <c r="ENY77" s="343"/>
      <c r="ENZ77" s="343"/>
      <c r="EOA77" s="343"/>
      <c r="EOB77" s="343"/>
      <c r="EOC77" s="343"/>
      <c r="EOD77" s="343"/>
      <c r="EOE77" s="343"/>
      <c r="EOF77" s="343"/>
      <c r="EOG77" s="342"/>
      <c r="EOH77" s="343"/>
      <c r="EOI77" s="343"/>
      <c r="EOJ77" s="343"/>
      <c r="EOK77" s="343"/>
      <c r="EOL77" s="343"/>
      <c r="EOM77" s="343"/>
      <c r="EON77" s="343"/>
      <c r="EOO77" s="343"/>
      <c r="EOP77" s="343"/>
      <c r="EOQ77" s="343"/>
      <c r="EOR77" s="343"/>
      <c r="EOS77" s="343"/>
      <c r="EOT77" s="343"/>
      <c r="EOU77" s="343"/>
      <c r="EOV77" s="343"/>
      <c r="EOW77" s="342"/>
      <c r="EOX77" s="343"/>
      <c r="EOY77" s="343"/>
      <c r="EOZ77" s="343"/>
      <c r="EPA77" s="343"/>
      <c r="EPB77" s="343"/>
      <c r="EPC77" s="343"/>
      <c r="EPD77" s="343"/>
      <c r="EPE77" s="343"/>
      <c r="EPF77" s="343"/>
      <c r="EPG77" s="343"/>
      <c r="EPH77" s="343"/>
      <c r="EPI77" s="343"/>
      <c r="EPJ77" s="343"/>
      <c r="EPK77" s="343"/>
      <c r="EPL77" s="343"/>
      <c r="EPM77" s="342"/>
      <c r="EPN77" s="343"/>
      <c r="EPO77" s="343"/>
      <c r="EPP77" s="343"/>
      <c r="EPQ77" s="343"/>
      <c r="EPR77" s="343"/>
      <c r="EPS77" s="343"/>
      <c r="EPT77" s="343"/>
      <c r="EPU77" s="343"/>
      <c r="EPV77" s="343"/>
      <c r="EPW77" s="343"/>
      <c r="EPX77" s="343"/>
      <c r="EPY77" s="343"/>
      <c r="EPZ77" s="343"/>
      <c r="EQA77" s="343"/>
      <c r="EQB77" s="343"/>
      <c r="EQC77" s="342"/>
      <c r="EQD77" s="343"/>
      <c r="EQE77" s="343"/>
      <c r="EQF77" s="343"/>
      <c r="EQG77" s="343"/>
      <c r="EQH77" s="343"/>
      <c r="EQI77" s="343"/>
      <c r="EQJ77" s="343"/>
      <c r="EQK77" s="343"/>
      <c r="EQL77" s="343"/>
      <c r="EQM77" s="343"/>
      <c r="EQN77" s="343"/>
      <c r="EQO77" s="343"/>
      <c r="EQP77" s="343"/>
      <c r="EQQ77" s="343"/>
      <c r="EQR77" s="343"/>
      <c r="EQS77" s="342"/>
      <c r="EQT77" s="343"/>
      <c r="EQU77" s="343"/>
      <c r="EQV77" s="343"/>
      <c r="EQW77" s="343"/>
      <c r="EQX77" s="343"/>
      <c r="EQY77" s="343"/>
      <c r="EQZ77" s="343"/>
      <c r="ERA77" s="343"/>
      <c r="ERB77" s="343"/>
      <c r="ERC77" s="343"/>
      <c r="ERD77" s="343"/>
      <c r="ERE77" s="343"/>
      <c r="ERF77" s="343"/>
      <c r="ERG77" s="343"/>
      <c r="ERH77" s="343"/>
      <c r="ERI77" s="342"/>
      <c r="ERJ77" s="343"/>
      <c r="ERK77" s="343"/>
      <c r="ERL77" s="343"/>
      <c r="ERM77" s="343"/>
      <c r="ERN77" s="343"/>
      <c r="ERO77" s="343"/>
      <c r="ERP77" s="343"/>
      <c r="ERQ77" s="343"/>
      <c r="ERR77" s="343"/>
      <c r="ERS77" s="343"/>
      <c r="ERT77" s="343"/>
      <c r="ERU77" s="343"/>
      <c r="ERV77" s="343"/>
      <c r="ERW77" s="343"/>
      <c r="ERX77" s="343"/>
      <c r="ERY77" s="342"/>
      <c r="ERZ77" s="343"/>
      <c r="ESA77" s="343"/>
      <c r="ESB77" s="343"/>
      <c r="ESC77" s="343"/>
      <c r="ESD77" s="343"/>
      <c r="ESE77" s="343"/>
      <c r="ESF77" s="343"/>
      <c r="ESG77" s="343"/>
      <c r="ESH77" s="343"/>
      <c r="ESI77" s="343"/>
      <c r="ESJ77" s="343"/>
      <c r="ESK77" s="343"/>
      <c r="ESL77" s="343"/>
      <c r="ESM77" s="343"/>
      <c r="ESN77" s="343"/>
      <c r="ESO77" s="342"/>
      <c r="ESP77" s="343"/>
      <c r="ESQ77" s="343"/>
      <c r="ESR77" s="343"/>
      <c r="ESS77" s="343"/>
      <c r="EST77" s="343"/>
      <c r="ESU77" s="343"/>
      <c r="ESV77" s="343"/>
      <c r="ESW77" s="343"/>
      <c r="ESX77" s="343"/>
      <c r="ESY77" s="343"/>
      <c r="ESZ77" s="343"/>
      <c r="ETA77" s="343"/>
      <c r="ETB77" s="343"/>
      <c r="ETC77" s="343"/>
      <c r="ETD77" s="343"/>
      <c r="ETE77" s="342"/>
      <c r="ETF77" s="343"/>
      <c r="ETG77" s="343"/>
      <c r="ETH77" s="343"/>
      <c r="ETI77" s="343"/>
      <c r="ETJ77" s="343"/>
      <c r="ETK77" s="343"/>
      <c r="ETL77" s="343"/>
      <c r="ETM77" s="343"/>
      <c r="ETN77" s="343"/>
      <c r="ETO77" s="343"/>
      <c r="ETP77" s="343"/>
      <c r="ETQ77" s="343"/>
      <c r="ETR77" s="343"/>
      <c r="ETS77" s="343"/>
      <c r="ETT77" s="343"/>
      <c r="ETU77" s="342"/>
      <c r="ETV77" s="343"/>
      <c r="ETW77" s="343"/>
      <c r="ETX77" s="343"/>
      <c r="ETY77" s="343"/>
      <c r="ETZ77" s="343"/>
      <c r="EUA77" s="343"/>
      <c r="EUB77" s="343"/>
      <c r="EUC77" s="343"/>
      <c r="EUD77" s="343"/>
      <c r="EUE77" s="343"/>
      <c r="EUF77" s="343"/>
      <c r="EUG77" s="343"/>
      <c r="EUH77" s="343"/>
      <c r="EUI77" s="343"/>
      <c r="EUJ77" s="343"/>
      <c r="EUK77" s="342"/>
      <c r="EUL77" s="343"/>
      <c r="EUM77" s="343"/>
      <c r="EUN77" s="343"/>
      <c r="EUO77" s="343"/>
      <c r="EUP77" s="343"/>
      <c r="EUQ77" s="343"/>
      <c r="EUR77" s="343"/>
      <c r="EUS77" s="343"/>
      <c r="EUT77" s="343"/>
      <c r="EUU77" s="343"/>
      <c r="EUV77" s="343"/>
      <c r="EUW77" s="343"/>
      <c r="EUX77" s="343"/>
      <c r="EUY77" s="343"/>
      <c r="EUZ77" s="343"/>
      <c r="EVA77" s="342"/>
      <c r="EVB77" s="343"/>
      <c r="EVC77" s="343"/>
      <c r="EVD77" s="343"/>
      <c r="EVE77" s="343"/>
      <c r="EVF77" s="343"/>
      <c r="EVG77" s="343"/>
      <c r="EVH77" s="343"/>
      <c r="EVI77" s="343"/>
      <c r="EVJ77" s="343"/>
      <c r="EVK77" s="343"/>
      <c r="EVL77" s="343"/>
      <c r="EVM77" s="343"/>
      <c r="EVN77" s="343"/>
      <c r="EVO77" s="343"/>
      <c r="EVP77" s="343"/>
      <c r="EVQ77" s="342"/>
      <c r="EVR77" s="343"/>
      <c r="EVS77" s="343"/>
      <c r="EVT77" s="343"/>
      <c r="EVU77" s="343"/>
      <c r="EVV77" s="343"/>
      <c r="EVW77" s="343"/>
      <c r="EVX77" s="343"/>
      <c r="EVY77" s="343"/>
      <c r="EVZ77" s="343"/>
      <c r="EWA77" s="343"/>
      <c r="EWB77" s="343"/>
      <c r="EWC77" s="343"/>
      <c r="EWD77" s="343"/>
      <c r="EWE77" s="343"/>
      <c r="EWF77" s="343"/>
      <c r="EWG77" s="342"/>
      <c r="EWH77" s="343"/>
      <c r="EWI77" s="343"/>
      <c r="EWJ77" s="343"/>
      <c r="EWK77" s="343"/>
      <c r="EWL77" s="343"/>
      <c r="EWM77" s="343"/>
      <c r="EWN77" s="343"/>
      <c r="EWO77" s="343"/>
      <c r="EWP77" s="343"/>
      <c r="EWQ77" s="343"/>
      <c r="EWR77" s="343"/>
      <c r="EWS77" s="343"/>
      <c r="EWT77" s="343"/>
      <c r="EWU77" s="343"/>
      <c r="EWV77" s="343"/>
      <c r="EWW77" s="342"/>
      <c r="EWX77" s="343"/>
      <c r="EWY77" s="343"/>
      <c r="EWZ77" s="343"/>
      <c r="EXA77" s="343"/>
      <c r="EXB77" s="343"/>
      <c r="EXC77" s="343"/>
      <c r="EXD77" s="343"/>
      <c r="EXE77" s="343"/>
      <c r="EXF77" s="343"/>
      <c r="EXG77" s="343"/>
      <c r="EXH77" s="343"/>
      <c r="EXI77" s="343"/>
      <c r="EXJ77" s="343"/>
      <c r="EXK77" s="343"/>
      <c r="EXL77" s="343"/>
      <c r="EXM77" s="342"/>
      <c r="EXN77" s="343"/>
      <c r="EXO77" s="343"/>
      <c r="EXP77" s="343"/>
      <c r="EXQ77" s="343"/>
      <c r="EXR77" s="343"/>
      <c r="EXS77" s="343"/>
      <c r="EXT77" s="343"/>
      <c r="EXU77" s="343"/>
      <c r="EXV77" s="343"/>
      <c r="EXW77" s="343"/>
      <c r="EXX77" s="343"/>
      <c r="EXY77" s="343"/>
      <c r="EXZ77" s="343"/>
      <c r="EYA77" s="343"/>
      <c r="EYB77" s="343"/>
      <c r="EYC77" s="342"/>
      <c r="EYD77" s="343"/>
      <c r="EYE77" s="343"/>
      <c r="EYF77" s="343"/>
      <c r="EYG77" s="343"/>
      <c r="EYH77" s="343"/>
      <c r="EYI77" s="343"/>
      <c r="EYJ77" s="343"/>
      <c r="EYK77" s="343"/>
      <c r="EYL77" s="343"/>
      <c r="EYM77" s="343"/>
      <c r="EYN77" s="343"/>
      <c r="EYO77" s="343"/>
      <c r="EYP77" s="343"/>
      <c r="EYQ77" s="343"/>
      <c r="EYR77" s="343"/>
      <c r="EYS77" s="342"/>
      <c r="EYT77" s="343"/>
      <c r="EYU77" s="343"/>
      <c r="EYV77" s="343"/>
      <c r="EYW77" s="343"/>
      <c r="EYX77" s="343"/>
      <c r="EYY77" s="343"/>
      <c r="EYZ77" s="343"/>
      <c r="EZA77" s="343"/>
      <c r="EZB77" s="343"/>
      <c r="EZC77" s="343"/>
      <c r="EZD77" s="343"/>
      <c r="EZE77" s="343"/>
      <c r="EZF77" s="343"/>
      <c r="EZG77" s="343"/>
      <c r="EZH77" s="343"/>
      <c r="EZI77" s="342"/>
      <c r="EZJ77" s="343"/>
      <c r="EZK77" s="343"/>
      <c r="EZL77" s="343"/>
      <c r="EZM77" s="343"/>
      <c r="EZN77" s="343"/>
      <c r="EZO77" s="343"/>
      <c r="EZP77" s="343"/>
      <c r="EZQ77" s="343"/>
      <c r="EZR77" s="343"/>
      <c r="EZS77" s="343"/>
      <c r="EZT77" s="343"/>
      <c r="EZU77" s="343"/>
      <c r="EZV77" s="343"/>
      <c r="EZW77" s="343"/>
      <c r="EZX77" s="343"/>
      <c r="EZY77" s="342"/>
      <c r="EZZ77" s="343"/>
      <c r="FAA77" s="343"/>
      <c r="FAB77" s="343"/>
      <c r="FAC77" s="343"/>
      <c r="FAD77" s="343"/>
      <c r="FAE77" s="343"/>
      <c r="FAF77" s="343"/>
      <c r="FAG77" s="343"/>
      <c r="FAH77" s="343"/>
      <c r="FAI77" s="343"/>
      <c r="FAJ77" s="343"/>
      <c r="FAK77" s="343"/>
      <c r="FAL77" s="343"/>
      <c r="FAM77" s="343"/>
      <c r="FAN77" s="343"/>
      <c r="FAO77" s="342"/>
      <c r="FAP77" s="343"/>
      <c r="FAQ77" s="343"/>
      <c r="FAR77" s="343"/>
      <c r="FAS77" s="343"/>
      <c r="FAT77" s="343"/>
      <c r="FAU77" s="343"/>
      <c r="FAV77" s="343"/>
      <c r="FAW77" s="343"/>
      <c r="FAX77" s="343"/>
      <c r="FAY77" s="343"/>
      <c r="FAZ77" s="343"/>
      <c r="FBA77" s="343"/>
      <c r="FBB77" s="343"/>
      <c r="FBC77" s="343"/>
      <c r="FBD77" s="343"/>
      <c r="FBE77" s="342"/>
      <c r="FBF77" s="343"/>
      <c r="FBG77" s="343"/>
      <c r="FBH77" s="343"/>
      <c r="FBI77" s="343"/>
      <c r="FBJ77" s="343"/>
      <c r="FBK77" s="343"/>
      <c r="FBL77" s="343"/>
      <c r="FBM77" s="343"/>
      <c r="FBN77" s="343"/>
      <c r="FBO77" s="343"/>
      <c r="FBP77" s="343"/>
      <c r="FBQ77" s="343"/>
      <c r="FBR77" s="343"/>
      <c r="FBS77" s="343"/>
      <c r="FBT77" s="343"/>
      <c r="FBU77" s="342"/>
      <c r="FBV77" s="343"/>
      <c r="FBW77" s="343"/>
      <c r="FBX77" s="343"/>
      <c r="FBY77" s="343"/>
      <c r="FBZ77" s="343"/>
      <c r="FCA77" s="343"/>
      <c r="FCB77" s="343"/>
      <c r="FCC77" s="343"/>
      <c r="FCD77" s="343"/>
      <c r="FCE77" s="343"/>
      <c r="FCF77" s="343"/>
      <c r="FCG77" s="343"/>
      <c r="FCH77" s="343"/>
      <c r="FCI77" s="343"/>
      <c r="FCJ77" s="343"/>
      <c r="FCK77" s="342"/>
      <c r="FCL77" s="343"/>
      <c r="FCM77" s="343"/>
      <c r="FCN77" s="343"/>
      <c r="FCO77" s="343"/>
      <c r="FCP77" s="343"/>
      <c r="FCQ77" s="343"/>
      <c r="FCR77" s="343"/>
      <c r="FCS77" s="343"/>
      <c r="FCT77" s="343"/>
      <c r="FCU77" s="343"/>
      <c r="FCV77" s="343"/>
      <c r="FCW77" s="343"/>
      <c r="FCX77" s="343"/>
      <c r="FCY77" s="343"/>
      <c r="FCZ77" s="343"/>
      <c r="FDA77" s="342"/>
      <c r="FDB77" s="343"/>
      <c r="FDC77" s="343"/>
      <c r="FDD77" s="343"/>
      <c r="FDE77" s="343"/>
      <c r="FDF77" s="343"/>
      <c r="FDG77" s="343"/>
      <c r="FDH77" s="343"/>
      <c r="FDI77" s="343"/>
      <c r="FDJ77" s="343"/>
      <c r="FDK77" s="343"/>
      <c r="FDL77" s="343"/>
      <c r="FDM77" s="343"/>
      <c r="FDN77" s="343"/>
      <c r="FDO77" s="343"/>
      <c r="FDP77" s="343"/>
      <c r="FDQ77" s="342"/>
      <c r="FDR77" s="343"/>
      <c r="FDS77" s="343"/>
      <c r="FDT77" s="343"/>
      <c r="FDU77" s="343"/>
      <c r="FDV77" s="343"/>
      <c r="FDW77" s="343"/>
      <c r="FDX77" s="343"/>
      <c r="FDY77" s="343"/>
      <c r="FDZ77" s="343"/>
      <c r="FEA77" s="343"/>
      <c r="FEB77" s="343"/>
      <c r="FEC77" s="343"/>
      <c r="FED77" s="343"/>
      <c r="FEE77" s="343"/>
      <c r="FEF77" s="343"/>
      <c r="FEG77" s="342"/>
      <c r="FEH77" s="343"/>
      <c r="FEI77" s="343"/>
      <c r="FEJ77" s="343"/>
      <c r="FEK77" s="343"/>
      <c r="FEL77" s="343"/>
      <c r="FEM77" s="343"/>
      <c r="FEN77" s="343"/>
      <c r="FEO77" s="343"/>
      <c r="FEP77" s="343"/>
      <c r="FEQ77" s="343"/>
      <c r="FER77" s="343"/>
      <c r="FES77" s="343"/>
      <c r="FET77" s="343"/>
      <c r="FEU77" s="343"/>
      <c r="FEV77" s="343"/>
      <c r="FEW77" s="342"/>
      <c r="FEX77" s="343"/>
      <c r="FEY77" s="343"/>
      <c r="FEZ77" s="343"/>
      <c r="FFA77" s="343"/>
      <c r="FFB77" s="343"/>
      <c r="FFC77" s="343"/>
      <c r="FFD77" s="343"/>
      <c r="FFE77" s="343"/>
      <c r="FFF77" s="343"/>
      <c r="FFG77" s="343"/>
      <c r="FFH77" s="343"/>
      <c r="FFI77" s="343"/>
      <c r="FFJ77" s="343"/>
      <c r="FFK77" s="343"/>
      <c r="FFL77" s="343"/>
      <c r="FFM77" s="342"/>
      <c r="FFN77" s="343"/>
      <c r="FFO77" s="343"/>
      <c r="FFP77" s="343"/>
      <c r="FFQ77" s="343"/>
      <c r="FFR77" s="343"/>
      <c r="FFS77" s="343"/>
      <c r="FFT77" s="343"/>
      <c r="FFU77" s="343"/>
      <c r="FFV77" s="343"/>
      <c r="FFW77" s="343"/>
      <c r="FFX77" s="343"/>
      <c r="FFY77" s="343"/>
      <c r="FFZ77" s="343"/>
      <c r="FGA77" s="343"/>
      <c r="FGB77" s="343"/>
      <c r="FGC77" s="342"/>
      <c r="FGD77" s="343"/>
      <c r="FGE77" s="343"/>
      <c r="FGF77" s="343"/>
      <c r="FGG77" s="343"/>
      <c r="FGH77" s="343"/>
      <c r="FGI77" s="343"/>
      <c r="FGJ77" s="343"/>
      <c r="FGK77" s="343"/>
      <c r="FGL77" s="343"/>
      <c r="FGM77" s="343"/>
      <c r="FGN77" s="343"/>
      <c r="FGO77" s="343"/>
      <c r="FGP77" s="343"/>
      <c r="FGQ77" s="343"/>
      <c r="FGR77" s="343"/>
      <c r="FGS77" s="342"/>
      <c r="FGT77" s="343"/>
      <c r="FGU77" s="343"/>
      <c r="FGV77" s="343"/>
      <c r="FGW77" s="343"/>
      <c r="FGX77" s="343"/>
      <c r="FGY77" s="343"/>
      <c r="FGZ77" s="343"/>
      <c r="FHA77" s="343"/>
      <c r="FHB77" s="343"/>
      <c r="FHC77" s="343"/>
      <c r="FHD77" s="343"/>
      <c r="FHE77" s="343"/>
      <c r="FHF77" s="343"/>
      <c r="FHG77" s="343"/>
      <c r="FHH77" s="343"/>
      <c r="FHI77" s="342"/>
      <c r="FHJ77" s="343"/>
      <c r="FHK77" s="343"/>
      <c r="FHL77" s="343"/>
      <c r="FHM77" s="343"/>
      <c r="FHN77" s="343"/>
      <c r="FHO77" s="343"/>
      <c r="FHP77" s="343"/>
      <c r="FHQ77" s="343"/>
      <c r="FHR77" s="343"/>
      <c r="FHS77" s="343"/>
      <c r="FHT77" s="343"/>
      <c r="FHU77" s="343"/>
      <c r="FHV77" s="343"/>
      <c r="FHW77" s="343"/>
      <c r="FHX77" s="343"/>
      <c r="FHY77" s="342"/>
      <c r="FHZ77" s="343"/>
      <c r="FIA77" s="343"/>
      <c r="FIB77" s="343"/>
      <c r="FIC77" s="343"/>
      <c r="FID77" s="343"/>
      <c r="FIE77" s="343"/>
      <c r="FIF77" s="343"/>
      <c r="FIG77" s="343"/>
      <c r="FIH77" s="343"/>
      <c r="FII77" s="343"/>
      <c r="FIJ77" s="343"/>
      <c r="FIK77" s="343"/>
      <c r="FIL77" s="343"/>
      <c r="FIM77" s="343"/>
      <c r="FIN77" s="343"/>
      <c r="FIO77" s="342"/>
      <c r="FIP77" s="343"/>
      <c r="FIQ77" s="343"/>
      <c r="FIR77" s="343"/>
      <c r="FIS77" s="343"/>
      <c r="FIT77" s="343"/>
      <c r="FIU77" s="343"/>
      <c r="FIV77" s="343"/>
      <c r="FIW77" s="343"/>
      <c r="FIX77" s="343"/>
      <c r="FIY77" s="343"/>
      <c r="FIZ77" s="343"/>
      <c r="FJA77" s="343"/>
      <c r="FJB77" s="343"/>
      <c r="FJC77" s="343"/>
      <c r="FJD77" s="343"/>
      <c r="FJE77" s="342"/>
      <c r="FJF77" s="343"/>
      <c r="FJG77" s="343"/>
      <c r="FJH77" s="343"/>
      <c r="FJI77" s="343"/>
      <c r="FJJ77" s="343"/>
      <c r="FJK77" s="343"/>
      <c r="FJL77" s="343"/>
      <c r="FJM77" s="343"/>
      <c r="FJN77" s="343"/>
      <c r="FJO77" s="343"/>
      <c r="FJP77" s="343"/>
      <c r="FJQ77" s="343"/>
      <c r="FJR77" s="343"/>
      <c r="FJS77" s="343"/>
      <c r="FJT77" s="343"/>
      <c r="FJU77" s="342"/>
      <c r="FJV77" s="343"/>
      <c r="FJW77" s="343"/>
      <c r="FJX77" s="343"/>
      <c r="FJY77" s="343"/>
      <c r="FJZ77" s="343"/>
      <c r="FKA77" s="343"/>
      <c r="FKB77" s="343"/>
      <c r="FKC77" s="343"/>
      <c r="FKD77" s="343"/>
      <c r="FKE77" s="343"/>
      <c r="FKF77" s="343"/>
      <c r="FKG77" s="343"/>
      <c r="FKH77" s="343"/>
      <c r="FKI77" s="343"/>
      <c r="FKJ77" s="343"/>
      <c r="FKK77" s="342"/>
      <c r="FKL77" s="343"/>
      <c r="FKM77" s="343"/>
      <c r="FKN77" s="343"/>
      <c r="FKO77" s="343"/>
      <c r="FKP77" s="343"/>
      <c r="FKQ77" s="343"/>
      <c r="FKR77" s="343"/>
      <c r="FKS77" s="343"/>
      <c r="FKT77" s="343"/>
      <c r="FKU77" s="343"/>
      <c r="FKV77" s="343"/>
      <c r="FKW77" s="343"/>
      <c r="FKX77" s="343"/>
      <c r="FKY77" s="343"/>
      <c r="FKZ77" s="343"/>
      <c r="FLA77" s="342"/>
      <c r="FLB77" s="343"/>
      <c r="FLC77" s="343"/>
      <c r="FLD77" s="343"/>
      <c r="FLE77" s="343"/>
      <c r="FLF77" s="343"/>
      <c r="FLG77" s="343"/>
      <c r="FLH77" s="343"/>
      <c r="FLI77" s="343"/>
      <c r="FLJ77" s="343"/>
      <c r="FLK77" s="343"/>
      <c r="FLL77" s="343"/>
      <c r="FLM77" s="343"/>
      <c r="FLN77" s="343"/>
      <c r="FLO77" s="343"/>
      <c r="FLP77" s="343"/>
      <c r="FLQ77" s="342"/>
      <c r="FLR77" s="343"/>
      <c r="FLS77" s="343"/>
      <c r="FLT77" s="343"/>
      <c r="FLU77" s="343"/>
      <c r="FLV77" s="343"/>
      <c r="FLW77" s="343"/>
      <c r="FLX77" s="343"/>
      <c r="FLY77" s="343"/>
      <c r="FLZ77" s="343"/>
      <c r="FMA77" s="343"/>
      <c r="FMB77" s="343"/>
      <c r="FMC77" s="343"/>
      <c r="FMD77" s="343"/>
      <c r="FME77" s="343"/>
      <c r="FMF77" s="343"/>
      <c r="FMG77" s="342"/>
      <c r="FMH77" s="343"/>
      <c r="FMI77" s="343"/>
      <c r="FMJ77" s="343"/>
      <c r="FMK77" s="343"/>
      <c r="FML77" s="343"/>
      <c r="FMM77" s="343"/>
      <c r="FMN77" s="343"/>
      <c r="FMO77" s="343"/>
      <c r="FMP77" s="343"/>
      <c r="FMQ77" s="343"/>
      <c r="FMR77" s="343"/>
      <c r="FMS77" s="343"/>
      <c r="FMT77" s="343"/>
      <c r="FMU77" s="343"/>
      <c r="FMV77" s="343"/>
      <c r="FMW77" s="342"/>
      <c r="FMX77" s="343"/>
      <c r="FMY77" s="343"/>
      <c r="FMZ77" s="343"/>
      <c r="FNA77" s="343"/>
      <c r="FNB77" s="343"/>
      <c r="FNC77" s="343"/>
      <c r="FND77" s="343"/>
      <c r="FNE77" s="343"/>
      <c r="FNF77" s="343"/>
      <c r="FNG77" s="343"/>
      <c r="FNH77" s="343"/>
      <c r="FNI77" s="343"/>
      <c r="FNJ77" s="343"/>
      <c r="FNK77" s="343"/>
      <c r="FNL77" s="343"/>
      <c r="FNM77" s="342"/>
      <c r="FNN77" s="343"/>
      <c r="FNO77" s="343"/>
      <c r="FNP77" s="343"/>
      <c r="FNQ77" s="343"/>
      <c r="FNR77" s="343"/>
      <c r="FNS77" s="343"/>
      <c r="FNT77" s="343"/>
      <c r="FNU77" s="343"/>
      <c r="FNV77" s="343"/>
      <c r="FNW77" s="343"/>
      <c r="FNX77" s="343"/>
      <c r="FNY77" s="343"/>
      <c r="FNZ77" s="343"/>
      <c r="FOA77" s="343"/>
      <c r="FOB77" s="343"/>
      <c r="FOC77" s="342"/>
      <c r="FOD77" s="343"/>
      <c r="FOE77" s="343"/>
      <c r="FOF77" s="343"/>
      <c r="FOG77" s="343"/>
      <c r="FOH77" s="343"/>
      <c r="FOI77" s="343"/>
      <c r="FOJ77" s="343"/>
      <c r="FOK77" s="343"/>
      <c r="FOL77" s="343"/>
      <c r="FOM77" s="343"/>
      <c r="FON77" s="343"/>
      <c r="FOO77" s="343"/>
      <c r="FOP77" s="343"/>
      <c r="FOQ77" s="343"/>
      <c r="FOR77" s="343"/>
      <c r="FOS77" s="342"/>
      <c r="FOT77" s="343"/>
      <c r="FOU77" s="343"/>
      <c r="FOV77" s="343"/>
      <c r="FOW77" s="343"/>
      <c r="FOX77" s="343"/>
      <c r="FOY77" s="343"/>
      <c r="FOZ77" s="343"/>
      <c r="FPA77" s="343"/>
      <c r="FPB77" s="343"/>
      <c r="FPC77" s="343"/>
      <c r="FPD77" s="343"/>
      <c r="FPE77" s="343"/>
      <c r="FPF77" s="343"/>
      <c r="FPG77" s="343"/>
      <c r="FPH77" s="343"/>
      <c r="FPI77" s="342"/>
      <c r="FPJ77" s="343"/>
      <c r="FPK77" s="343"/>
      <c r="FPL77" s="343"/>
      <c r="FPM77" s="343"/>
      <c r="FPN77" s="343"/>
      <c r="FPO77" s="343"/>
      <c r="FPP77" s="343"/>
      <c r="FPQ77" s="343"/>
      <c r="FPR77" s="343"/>
      <c r="FPS77" s="343"/>
      <c r="FPT77" s="343"/>
      <c r="FPU77" s="343"/>
      <c r="FPV77" s="343"/>
      <c r="FPW77" s="343"/>
      <c r="FPX77" s="343"/>
      <c r="FPY77" s="342"/>
      <c r="FPZ77" s="343"/>
      <c r="FQA77" s="343"/>
      <c r="FQB77" s="343"/>
      <c r="FQC77" s="343"/>
      <c r="FQD77" s="343"/>
      <c r="FQE77" s="343"/>
      <c r="FQF77" s="343"/>
      <c r="FQG77" s="343"/>
      <c r="FQH77" s="343"/>
      <c r="FQI77" s="343"/>
      <c r="FQJ77" s="343"/>
      <c r="FQK77" s="343"/>
      <c r="FQL77" s="343"/>
      <c r="FQM77" s="343"/>
      <c r="FQN77" s="343"/>
      <c r="FQO77" s="342"/>
      <c r="FQP77" s="343"/>
      <c r="FQQ77" s="343"/>
      <c r="FQR77" s="343"/>
      <c r="FQS77" s="343"/>
      <c r="FQT77" s="343"/>
      <c r="FQU77" s="343"/>
      <c r="FQV77" s="343"/>
      <c r="FQW77" s="343"/>
      <c r="FQX77" s="343"/>
      <c r="FQY77" s="343"/>
      <c r="FQZ77" s="343"/>
      <c r="FRA77" s="343"/>
      <c r="FRB77" s="343"/>
      <c r="FRC77" s="343"/>
      <c r="FRD77" s="343"/>
      <c r="FRE77" s="342"/>
      <c r="FRF77" s="343"/>
      <c r="FRG77" s="343"/>
      <c r="FRH77" s="343"/>
      <c r="FRI77" s="343"/>
      <c r="FRJ77" s="343"/>
      <c r="FRK77" s="343"/>
      <c r="FRL77" s="343"/>
      <c r="FRM77" s="343"/>
      <c r="FRN77" s="343"/>
      <c r="FRO77" s="343"/>
      <c r="FRP77" s="343"/>
      <c r="FRQ77" s="343"/>
      <c r="FRR77" s="343"/>
      <c r="FRS77" s="343"/>
      <c r="FRT77" s="343"/>
      <c r="FRU77" s="342"/>
      <c r="FRV77" s="343"/>
      <c r="FRW77" s="343"/>
      <c r="FRX77" s="343"/>
      <c r="FRY77" s="343"/>
      <c r="FRZ77" s="343"/>
      <c r="FSA77" s="343"/>
      <c r="FSB77" s="343"/>
      <c r="FSC77" s="343"/>
      <c r="FSD77" s="343"/>
      <c r="FSE77" s="343"/>
      <c r="FSF77" s="343"/>
      <c r="FSG77" s="343"/>
      <c r="FSH77" s="343"/>
      <c r="FSI77" s="343"/>
      <c r="FSJ77" s="343"/>
      <c r="FSK77" s="342"/>
      <c r="FSL77" s="343"/>
      <c r="FSM77" s="343"/>
      <c r="FSN77" s="343"/>
      <c r="FSO77" s="343"/>
      <c r="FSP77" s="343"/>
      <c r="FSQ77" s="343"/>
      <c r="FSR77" s="343"/>
      <c r="FSS77" s="343"/>
      <c r="FST77" s="343"/>
      <c r="FSU77" s="343"/>
      <c r="FSV77" s="343"/>
      <c r="FSW77" s="343"/>
      <c r="FSX77" s="343"/>
      <c r="FSY77" s="343"/>
      <c r="FSZ77" s="343"/>
      <c r="FTA77" s="342"/>
      <c r="FTB77" s="343"/>
      <c r="FTC77" s="343"/>
      <c r="FTD77" s="343"/>
      <c r="FTE77" s="343"/>
      <c r="FTF77" s="343"/>
      <c r="FTG77" s="343"/>
      <c r="FTH77" s="343"/>
      <c r="FTI77" s="343"/>
      <c r="FTJ77" s="343"/>
      <c r="FTK77" s="343"/>
      <c r="FTL77" s="343"/>
      <c r="FTM77" s="343"/>
      <c r="FTN77" s="343"/>
      <c r="FTO77" s="343"/>
      <c r="FTP77" s="343"/>
      <c r="FTQ77" s="342"/>
      <c r="FTR77" s="343"/>
      <c r="FTS77" s="343"/>
      <c r="FTT77" s="343"/>
      <c r="FTU77" s="343"/>
      <c r="FTV77" s="343"/>
      <c r="FTW77" s="343"/>
      <c r="FTX77" s="343"/>
      <c r="FTY77" s="343"/>
      <c r="FTZ77" s="343"/>
      <c r="FUA77" s="343"/>
      <c r="FUB77" s="343"/>
      <c r="FUC77" s="343"/>
      <c r="FUD77" s="343"/>
      <c r="FUE77" s="343"/>
      <c r="FUF77" s="343"/>
      <c r="FUG77" s="342"/>
      <c r="FUH77" s="343"/>
      <c r="FUI77" s="343"/>
      <c r="FUJ77" s="343"/>
      <c r="FUK77" s="343"/>
      <c r="FUL77" s="343"/>
      <c r="FUM77" s="343"/>
      <c r="FUN77" s="343"/>
      <c r="FUO77" s="343"/>
      <c r="FUP77" s="343"/>
      <c r="FUQ77" s="343"/>
      <c r="FUR77" s="343"/>
      <c r="FUS77" s="343"/>
      <c r="FUT77" s="343"/>
      <c r="FUU77" s="343"/>
      <c r="FUV77" s="343"/>
      <c r="FUW77" s="342"/>
      <c r="FUX77" s="343"/>
      <c r="FUY77" s="343"/>
      <c r="FUZ77" s="343"/>
      <c r="FVA77" s="343"/>
      <c r="FVB77" s="343"/>
      <c r="FVC77" s="343"/>
      <c r="FVD77" s="343"/>
      <c r="FVE77" s="343"/>
      <c r="FVF77" s="343"/>
      <c r="FVG77" s="343"/>
      <c r="FVH77" s="343"/>
      <c r="FVI77" s="343"/>
      <c r="FVJ77" s="343"/>
      <c r="FVK77" s="343"/>
      <c r="FVL77" s="343"/>
      <c r="FVM77" s="342"/>
      <c r="FVN77" s="343"/>
      <c r="FVO77" s="343"/>
      <c r="FVP77" s="343"/>
      <c r="FVQ77" s="343"/>
      <c r="FVR77" s="343"/>
      <c r="FVS77" s="343"/>
      <c r="FVT77" s="343"/>
      <c r="FVU77" s="343"/>
      <c r="FVV77" s="343"/>
      <c r="FVW77" s="343"/>
      <c r="FVX77" s="343"/>
      <c r="FVY77" s="343"/>
      <c r="FVZ77" s="343"/>
      <c r="FWA77" s="343"/>
      <c r="FWB77" s="343"/>
      <c r="FWC77" s="342"/>
      <c r="FWD77" s="343"/>
      <c r="FWE77" s="343"/>
      <c r="FWF77" s="343"/>
      <c r="FWG77" s="343"/>
      <c r="FWH77" s="343"/>
      <c r="FWI77" s="343"/>
      <c r="FWJ77" s="343"/>
      <c r="FWK77" s="343"/>
      <c r="FWL77" s="343"/>
      <c r="FWM77" s="343"/>
      <c r="FWN77" s="343"/>
      <c r="FWO77" s="343"/>
      <c r="FWP77" s="343"/>
      <c r="FWQ77" s="343"/>
      <c r="FWR77" s="343"/>
      <c r="FWS77" s="342"/>
      <c r="FWT77" s="343"/>
      <c r="FWU77" s="343"/>
      <c r="FWV77" s="343"/>
      <c r="FWW77" s="343"/>
      <c r="FWX77" s="343"/>
      <c r="FWY77" s="343"/>
      <c r="FWZ77" s="343"/>
      <c r="FXA77" s="343"/>
      <c r="FXB77" s="343"/>
      <c r="FXC77" s="343"/>
      <c r="FXD77" s="343"/>
      <c r="FXE77" s="343"/>
      <c r="FXF77" s="343"/>
      <c r="FXG77" s="343"/>
      <c r="FXH77" s="343"/>
      <c r="FXI77" s="342"/>
      <c r="FXJ77" s="343"/>
      <c r="FXK77" s="343"/>
      <c r="FXL77" s="343"/>
      <c r="FXM77" s="343"/>
      <c r="FXN77" s="343"/>
      <c r="FXO77" s="343"/>
      <c r="FXP77" s="343"/>
      <c r="FXQ77" s="343"/>
      <c r="FXR77" s="343"/>
      <c r="FXS77" s="343"/>
      <c r="FXT77" s="343"/>
      <c r="FXU77" s="343"/>
      <c r="FXV77" s="343"/>
      <c r="FXW77" s="343"/>
      <c r="FXX77" s="343"/>
      <c r="FXY77" s="342"/>
      <c r="FXZ77" s="343"/>
      <c r="FYA77" s="343"/>
      <c r="FYB77" s="343"/>
      <c r="FYC77" s="343"/>
      <c r="FYD77" s="343"/>
      <c r="FYE77" s="343"/>
      <c r="FYF77" s="343"/>
      <c r="FYG77" s="343"/>
      <c r="FYH77" s="343"/>
      <c r="FYI77" s="343"/>
      <c r="FYJ77" s="343"/>
      <c r="FYK77" s="343"/>
      <c r="FYL77" s="343"/>
      <c r="FYM77" s="343"/>
      <c r="FYN77" s="343"/>
      <c r="FYO77" s="342"/>
      <c r="FYP77" s="343"/>
      <c r="FYQ77" s="343"/>
      <c r="FYR77" s="343"/>
      <c r="FYS77" s="343"/>
      <c r="FYT77" s="343"/>
      <c r="FYU77" s="343"/>
      <c r="FYV77" s="343"/>
      <c r="FYW77" s="343"/>
      <c r="FYX77" s="343"/>
      <c r="FYY77" s="343"/>
      <c r="FYZ77" s="343"/>
      <c r="FZA77" s="343"/>
      <c r="FZB77" s="343"/>
      <c r="FZC77" s="343"/>
      <c r="FZD77" s="343"/>
      <c r="FZE77" s="342"/>
      <c r="FZF77" s="343"/>
      <c r="FZG77" s="343"/>
      <c r="FZH77" s="343"/>
      <c r="FZI77" s="343"/>
      <c r="FZJ77" s="343"/>
      <c r="FZK77" s="343"/>
      <c r="FZL77" s="343"/>
      <c r="FZM77" s="343"/>
      <c r="FZN77" s="343"/>
      <c r="FZO77" s="343"/>
      <c r="FZP77" s="343"/>
      <c r="FZQ77" s="343"/>
      <c r="FZR77" s="343"/>
      <c r="FZS77" s="343"/>
      <c r="FZT77" s="343"/>
      <c r="FZU77" s="342"/>
      <c r="FZV77" s="343"/>
      <c r="FZW77" s="343"/>
      <c r="FZX77" s="343"/>
      <c r="FZY77" s="343"/>
      <c r="FZZ77" s="343"/>
      <c r="GAA77" s="343"/>
      <c r="GAB77" s="343"/>
      <c r="GAC77" s="343"/>
      <c r="GAD77" s="343"/>
      <c r="GAE77" s="343"/>
      <c r="GAF77" s="343"/>
      <c r="GAG77" s="343"/>
      <c r="GAH77" s="343"/>
      <c r="GAI77" s="343"/>
      <c r="GAJ77" s="343"/>
      <c r="GAK77" s="342"/>
      <c r="GAL77" s="343"/>
      <c r="GAM77" s="343"/>
      <c r="GAN77" s="343"/>
      <c r="GAO77" s="343"/>
      <c r="GAP77" s="343"/>
      <c r="GAQ77" s="343"/>
      <c r="GAR77" s="343"/>
      <c r="GAS77" s="343"/>
      <c r="GAT77" s="343"/>
      <c r="GAU77" s="343"/>
      <c r="GAV77" s="343"/>
      <c r="GAW77" s="343"/>
      <c r="GAX77" s="343"/>
      <c r="GAY77" s="343"/>
      <c r="GAZ77" s="343"/>
      <c r="GBA77" s="342"/>
      <c r="GBB77" s="343"/>
      <c r="GBC77" s="343"/>
      <c r="GBD77" s="343"/>
      <c r="GBE77" s="343"/>
      <c r="GBF77" s="343"/>
      <c r="GBG77" s="343"/>
      <c r="GBH77" s="343"/>
      <c r="GBI77" s="343"/>
      <c r="GBJ77" s="343"/>
      <c r="GBK77" s="343"/>
      <c r="GBL77" s="343"/>
      <c r="GBM77" s="343"/>
      <c r="GBN77" s="343"/>
      <c r="GBO77" s="343"/>
      <c r="GBP77" s="343"/>
      <c r="GBQ77" s="342"/>
      <c r="GBR77" s="343"/>
      <c r="GBS77" s="343"/>
      <c r="GBT77" s="343"/>
      <c r="GBU77" s="343"/>
      <c r="GBV77" s="343"/>
      <c r="GBW77" s="343"/>
      <c r="GBX77" s="343"/>
      <c r="GBY77" s="343"/>
      <c r="GBZ77" s="343"/>
      <c r="GCA77" s="343"/>
      <c r="GCB77" s="343"/>
      <c r="GCC77" s="343"/>
      <c r="GCD77" s="343"/>
      <c r="GCE77" s="343"/>
      <c r="GCF77" s="343"/>
      <c r="GCG77" s="342"/>
      <c r="GCH77" s="343"/>
      <c r="GCI77" s="343"/>
      <c r="GCJ77" s="343"/>
      <c r="GCK77" s="343"/>
      <c r="GCL77" s="343"/>
      <c r="GCM77" s="343"/>
      <c r="GCN77" s="343"/>
      <c r="GCO77" s="343"/>
      <c r="GCP77" s="343"/>
      <c r="GCQ77" s="343"/>
      <c r="GCR77" s="343"/>
      <c r="GCS77" s="343"/>
      <c r="GCT77" s="343"/>
      <c r="GCU77" s="343"/>
      <c r="GCV77" s="343"/>
      <c r="GCW77" s="342"/>
      <c r="GCX77" s="343"/>
      <c r="GCY77" s="343"/>
      <c r="GCZ77" s="343"/>
      <c r="GDA77" s="343"/>
      <c r="GDB77" s="343"/>
      <c r="GDC77" s="343"/>
      <c r="GDD77" s="343"/>
      <c r="GDE77" s="343"/>
      <c r="GDF77" s="343"/>
      <c r="GDG77" s="343"/>
      <c r="GDH77" s="343"/>
      <c r="GDI77" s="343"/>
      <c r="GDJ77" s="343"/>
      <c r="GDK77" s="343"/>
      <c r="GDL77" s="343"/>
      <c r="GDM77" s="342"/>
      <c r="GDN77" s="343"/>
      <c r="GDO77" s="343"/>
      <c r="GDP77" s="343"/>
      <c r="GDQ77" s="343"/>
      <c r="GDR77" s="343"/>
      <c r="GDS77" s="343"/>
      <c r="GDT77" s="343"/>
      <c r="GDU77" s="343"/>
      <c r="GDV77" s="343"/>
      <c r="GDW77" s="343"/>
      <c r="GDX77" s="343"/>
      <c r="GDY77" s="343"/>
      <c r="GDZ77" s="343"/>
      <c r="GEA77" s="343"/>
      <c r="GEB77" s="343"/>
      <c r="GEC77" s="342"/>
      <c r="GED77" s="343"/>
      <c r="GEE77" s="343"/>
      <c r="GEF77" s="343"/>
      <c r="GEG77" s="343"/>
      <c r="GEH77" s="343"/>
      <c r="GEI77" s="343"/>
      <c r="GEJ77" s="343"/>
      <c r="GEK77" s="343"/>
      <c r="GEL77" s="343"/>
      <c r="GEM77" s="343"/>
      <c r="GEN77" s="343"/>
      <c r="GEO77" s="343"/>
      <c r="GEP77" s="343"/>
      <c r="GEQ77" s="343"/>
      <c r="GER77" s="343"/>
      <c r="GES77" s="342"/>
      <c r="GET77" s="343"/>
      <c r="GEU77" s="343"/>
      <c r="GEV77" s="343"/>
      <c r="GEW77" s="343"/>
      <c r="GEX77" s="343"/>
      <c r="GEY77" s="343"/>
      <c r="GEZ77" s="343"/>
      <c r="GFA77" s="343"/>
      <c r="GFB77" s="343"/>
      <c r="GFC77" s="343"/>
      <c r="GFD77" s="343"/>
      <c r="GFE77" s="343"/>
      <c r="GFF77" s="343"/>
      <c r="GFG77" s="343"/>
      <c r="GFH77" s="343"/>
      <c r="GFI77" s="342"/>
      <c r="GFJ77" s="343"/>
      <c r="GFK77" s="343"/>
      <c r="GFL77" s="343"/>
      <c r="GFM77" s="343"/>
      <c r="GFN77" s="343"/>
      <c r="GFO77" s="343"/>
      <c r="GFP77" s="343"/>
      <c r="GFQ77" s="343"/>
      <c r="GFR77" s="343"/>
      <c r="GFS77" s="343"/>
      <c r="GFT77" s="343"/>
      <c r="GFU77" s="343"/>
      <c r="GFV77" s="343"/>
      <c r="GFW77" s="343"/>
      <c r="GFX77" s="343"/>
      <c r="GFY77" s="342"/>
      <c r="GFZ77" s="343"/>
      <c r="GGA77" s="343"/>
      <c r="GGB77" s="343"/>
      <c r="GGC77" s="343"/>
      <c r="GGD77" s="343"/>
      <c r="GGE77" s="343"/>
      <c r="GGF77" s="343"/>
      <c r="GGG77" s="343"/>
      <c r="GGH77" s="343"/>
      <c r="GGI77" s="343"/>
      <c r="GGJ77" s="343"/>
      <c r="GGK77" s="343"/>
      <c r="GGL77" s="343"/>
      <c r="GGM77" s="343"/>
      <c r="GGN77" s="343"/>
      <c r="GGO77" s="342"/>
      <c r="GGP77" s="343"/>
      <c r="GGQ77" s="343"/>
      <c r="GGR77" s="343"/>
      <c r="GGS77" s="343"/>
      <c r="GGT77" s="343"/>
      <c r="GGU77" s="343"/>
      <c r="GGV77" s="343"/>
      <c r="GGW77" s="343"/>
      <c r="GGX77" s="343"/>
      <c r="GGY77" s="343"/>
      <c r="GGZ77" s="343"/>
      <c r="GHA77" s="343"/>
      <c r="GHB77" s="343"/>
      <c r="GHC77" s="343"/>
      <c r="GHD77" s="343"/>
      <c r="GHE77" s="342"/>
      <c r="GHF77" s="343"/>
      <c r="GHG77" s="343"/>
      <c r="GHH77" s="343"/>
      <c r="GHI77" s="343"/>
      <c r="GHJ77" s="343"/>
      <c r="GHK77" s="343"/>
      <c r="GHL77" s="343"/>
      <c r="GHM77" s="343"/>
      <c r="GHN77" s="343"/>
      <c r="GHO77" s="343"/>
      <c r="GHP77" s="343"/>
      <c r="GHQ77" s="343"/>
      <c r="GHR77" s="343"/>
      <c r="GHS77" s="343"/>
      <c r="GHT77" s="343"/>
      <c r="GHU77" s="342"/>
      <c r="GHV77" s="343"/>
      <c r="GHW77" s="343"/>
      <c r="GHX77" s="343"/>
      <c r="GHY77" s="343"/>
      <c r="GHZ77" s="343"/>
      <c r="GIA77" s="343"/>
      <c r="GIB77" s="343"/>
      <c r="GIC77" s="343"/>
      <c r="GID77" s="343"/>
      <c r="GIE77" s="343"/>
      <c r="GIF77" s="343"/>
      <c r="GIG77" s="343"/>
      <c r="GIH77" s="343"/>
      <c r="GII77" s="343"/>
      <c r="GIJ77" s="343"/>
      <c r="GIK77" s="342"/>
      <c r="GIL77" s="343"/>
      <c r="GIM77" s="343"/>
      <c r="GIN77" s="343"/>
      <c r="GIO77" s="343"/>
      <c r="GIP77" s="343"/>
      <c r="GIQ77" s="343"/>
      <c r="GIR77" s="343"/>
      <c r="GIS77" s="343"/>
      <c r="GIT77" s="343"/>
      <c r="GIU77" s="343"/>
      <c r="GIV77" s="343"/>
      <c r="GIW77" s="343"/>
      <c r="GIX77" s="343"/>
      <c r="GIY77" s="343"/>
      <c r="GIZ77" s="343"/>
      <c r="GJA77" s="342"/>
      <c r="GJB77" s="343"/>
      <c r="GJC77" s="343"/>
      <c r="GJD77" s="343"/>
      <c r="GJE77" s="343"/>
      <c r="GJF77" s="343"/>
      <c r="GJG77" s="343"/>
      <c r="GJH77" s="343"/>
      <c r="GJI77" s="343"/>
      <c r="GJJ77" s="343"/>
      <c r="GJK77" s="343"/>
      <c r="GJL77" s="343"/>
      <c r="GJM77" s="343"/>
      <c r="GJN77" s="343"/>
      <c r="GJO77" s="343"/>
      <c r="GJP77" s="343"/>
      <c r="GJQ77" s="342"/>
      <c r="GJR77" s="343"/>
      <c r="GJS77" s="343"/>
      <c r="GJT77" s="343"/>
      <c r="GJU77" s="343"/>
      <c r="GJV77" s="343"/>
      <c r="GJW77" s="343"/>
      <c r="GJX77" s="343"/>
      <c r="GJY77" s="343"/>
      <c r="GJZ77" s="343"/>
      <c r="GKA77" s="343"/>
      <c r="GKB77" s="343"/>
      <c r="GKC77" s="343"/>
      <c r="GKD77" s="343"/>
      <c r="GKE77" s="343"/>
      <c r="GKF77" s="343"/>
      <c r="GKG77" s="342"/>
      <c r="GKH77" s="343"/>
      <c r="GKI77" s="343"/>
      <c r="GKJ77" s="343"/>
      <c r="GKK77" s="343"/>
      <c r="GKL77" s="343"/>
      <c r="GKM77" s="343"/>
      <c r="GKN77" s="343"/>
      <c r="GKO77" s="343"/>
      <c r="GKP77" s="343"/>
      <c r="GKQ77" s="343"/>
      <c r="GKR77" s="343"/>
      <c r="GKS77" s="343"/>
      <c r="GKT77" s="343"/>
      <c r="GKU77" s="343"/>
      <c r="GKV77" s="343"/>
      <c r="GKW77" s="342"/>
      <c r="GKX77" s="343"/>
      <c r="GKY77" s="343"/>
      <c r="GKZ77" s="343"/>
      <c r="GLA77" s="343"/>
      <c r="GLB77" s="343"/>
      <c r="GLC77" s="343"/>
      <c r="GLD77" s="343"/>
      <c r="GLE77" s="343"/>
      <c r="GLF77" s="343"/>
      <c r="GLG77" s="343"/>
      <c r="GLH77" s="343"/>
      <c r="GLI77" s="343"/>
      <c r="GLJ77" s="343"/>
      <c r="GLK77" s="343"/>
      <c r="GLL77" s="343"/>
      <c r="GLM77" s="342"/>
      <c r="GLN77" s="343"/>
      <c r="GLO77" s="343"/>
      <c r="GLP77" s="343"/>
      <c r="GLQ77" s="343"/>
      <c r="GLR77" s="343"/>
      <c r="GLS77" s="343"/>
      <c r="GLT77" s="343"/>
      <c r="GLU77" s="343"/>
      <c r="GLV77" s="343"/>
      <c r="GLW77" s="343"/>
      <c r="GLX77" s="343"/>
      <c r="GLY77" s="343"/>
      <c r="GLZ77" s="343"/>
      <c r="GMA77" s="343"/>
      <c r="GMB77" s="343"/>
      <c r="GMC77" s="342"/>
      <c r="GMD77" s="343"/>
      <c r="GME77" s="343"/>
      <c r="GMF77" s="343"/>
      <c r="GMG77" s="343"/>
      <c r="GMH77" s="343"/>
      <c r="GMI77" s="343"/>
      <c r="GMJ77" s="343"/>
      <c r="GMK77" s="343"/>
      <c r="GML77" s="343"/>
      <c r="GMM77" s="343"/>
      <c r="GMN77" s="343"/>
      <c r="GMO77" s="343"/>
      <c r="GMP77" s="343"/>
      <c r="GMQ77" s="343"/>
      <c r="GMR77" s="343"/>
      <c r="GMS77" s="342"/>
      <c r="GMT77" s="343"/>
      <c r="GMU77" s="343"/>
      <c r="GMV77" s="343"/>
      <c r="GMW77" s="343"/>
      <c r="GMX77" s="343"/>
      <c r="GMY77" s="343"/>
      <c r="GMZ77" s="343"/>
      <c r="GNA77" s="343"/>
      <c r="GNB77" s="343"/>
      <c r="GNC77" s="343"/>
      <c r="GND77" s="343"/>
      <c r="GNE77" s="343"/>
      <c r="GNF77" s="343"/>
      <c r="GNG77" s="343"/>
      <c r="GNH77" s="343"/>
      <c r="GNI77" s="342"/>
      <c r="GNJ77" s="343"/>
      <c r="GNK77" s="343"/>
      <c r="GNL77" s="343"/>
      <c r="GNM77" s="343"/>
      <c r="GNN77" s="343"/>
      <c r="GNO77" s="343"/>
      <c r="GNP77" s="343"/>
      <c r="GNQ77" s="343"/>
      <c r="GNR77" s="343"/>
      <c r="GNS77" s="343"/>
      <c r="GNT77" s="343"/>
      <c r="GNU77" s="343"/>
      <c r="GNV77" s="343"/>
      <c r="GNW77" s="343"/>
      <c r="GNX77" s="343"/>
      <c r="GNY77" s="342"/>
      <c r="GNZ77" s="343"/>
      <c r="GOA77" s="343"/>
      <c r="GOB77" s="343"/>
      <c r="GOC77" s="343"/>
      <c r="GOD77" s="343"/>
      <c r="GOE77" s="343"/>
      <c r="GOF77" s="343"/>
      <c r="GOG77" s="343"/>
      <c r="GOH77" s="343"/>
      <c r="GOI77" s="343"/>
      <c r="GOJ77" s="343"/>
      <c r="GOK77" s="343"/>
      <c r="GOL77" s="343"/>
      <c r="GOM77" s="343"/>
      <c r="GON77" s="343"/>
      <c r="GOO77" s="342"/>
      <c r="GOP77" s="343"/>
      <c r="GOQ77" s="343"/>
      <c r="GOR77" s="343"/>
      <c r="GOS77" s="343"/>
      <c r="GOT77" s="343"/>
      <c r="GOU77" s="343"/>
      <c r="GOV77" s="343"/>
      <c r="GOW77" s="343"/>
      <c r="GOX77" s="343"/>
      <c r="GOY77" s="343"/>
      <c r="GOZ77" s="343"/>
      <c r="GPA77" s="343"/>
      <c r="GPB77" s="343"/>
      <c r="GPC77" s="343"/>
      <c r="GPD77" s="343"/>
      <c r="GPE77" s="342"/>
      <c r="GPF77" s="343"/>
      <c r="GPG77" s="343"/>
      <c r="GPH77" s="343"/>
      <c r="GPI77" s="343"/>
      <c r="GPJ77" s="343"/>
      <c r="GPK77" s="343"/>
      <c r="GPL77" s="343"/>
      <c r="GPM77" s="343"/>
      <c r="GPN77" s="343"/>
      <c r="GPO77" s="343"/>
      <c r="GPP77" s="343"/>
      <c r="GPQ77" s="343"/>
      <c r="GPR77" s="343"/>
      <c r="GPS77" s="343"/>
      <c r="GPT77" s="343"/>
      <c r="GPU77" s="342"/>
      <c r="GPV77" s="343"/>
      <c r="GPW77" s="343"/>
      <c r="GPX77" s="343"/>
      <c r="GPY77" s="343"/>
      <c r="GPZ77" s="343"/>
      <c r="GQA77" s="343"/>
      <c r="GQB77" s="343"/>
      <c r="GQC77" s="343"/>
      <c r="GQD77" s="343"/>
      <c r="GQE77" s="343"/>
      <c r="GQF77" s="343"/>
      <c r="GQG77" s="343"/>
      <c r="GQH77" s="343"/>
      <c r="GQI77" s="343"/>
      <c r="GQJ77" s="343"/>
      <c r="GQK77" s="342"/>
      <c r="GQL77" s="343"/>
      <c r="GQM77" s="343"/>
      <c r="GQN77" s="343"/>
      <c r="GQO77" s="343"/>
      <c r="GQP77" s="343"/>
      <c r="GQQ77" s="343"/>
      <c r="GQR77" s="343"/>
      <c r="GQS77" s="343"/>
      <c r="GQT77" s="343"/>
      <c r="GQU77" s="343"/>
      <c r="GQV77" s="343"/>
      <c r="GQW77" s="343"/>
      <c r="GQX77" s="343"/>
      <c r="GQY77" s="343"/>
      <c r="GQZ77" s="343"/>
      <c r="GRA77" s="342"/>
      <c r="GRB77" s="343"/>
      <c r="GRC77" s="343"/>
      <c r="GRD77" s="343"/>
      <c r="GRE77" s="343"/>
      <c r="GRF77" s="343"/>
      <c r="GRG77" s="343"/>
      <c r="GRH77" s="343"/>
      <c r="GRI77" s="343"/>
      <c r="GRJ77" s="343"/>
      <c r="GRK77" s="343"/>
      <c r="GRL77" s="343"/>
      <c r="GRM77" s="343"/>
      <c r="GRN77" s="343"/>
      <c r="GRO77" s="343"/>
      <c r="GRP77" s="343"/>
      <c r="GRQ77" s="342"/>
      <c r="GRR77" s="343"/>
      <c r="GRS77" s="343"/>
      <c r="GRT77" s="343"/>
      <c r="GRU77" s="343"/>
      <c r="GRV77" s="343"/>
      <c r="GRW77" s="343"/>
      <c r="GRX77" s="343"/>
      <c r="GRY77" s="343"/>
      <c r="GRZ77" s="343"/>
      <c r="GSA77" s="343"/>
      <c r="GSB77" s="343"/>
      <c r="GSC77" s="343"/>
      <c r="GSD77" s="343"/>
      <c r="GSE77" s="343"/>
      <c r="GSF77" s="343"/>
      <c r="GSG77" s="342"/>
      <c r="GSH77" s="343"/>
      <c r="GSI77" s="343"/>
      <c r="GSJ77" s="343"/>
      <c r="GSK77" s="343"/>
      <c r="GSL77" s="343"/>
      <c r="GSM77" s="343"/>
      <c r="GSN77" s="343"/>
      <c r="GSO77" s="343"/>
      <c r="GSP77" s="343"/>
      <c r="GSQ77" s="343"/>
      <c r="GSR77" s="343"/>
      <c r="GSS77" s="343"/>
      <c r="GST77" s="343"/>
      <c r="GSU77" s="343"/>
      <c r="GSV77" s="343"/>
      <c r="GSW77" s="342"/>
      <c r="GSX77" s="343"/>
      <c r="GSY77" s="343"/>
      <c r="GSZ77" s="343"/>
      <c r="GTA77" s="343"/>
      <c r="GTB77" s="343"/>
      <c r="GTC77" s="343"/>
      <c r="GTD77" s="343"/>
      <c r="GTE77" s="343"/>
      <c r="GTF77" s="343"/>
      <c r="GTG77" s="343"/>
      <c r="GTH77" s="343"/>
      <c r="GTI77" s="343"/>
      <c r="GTJ77" s="343"/>
      <c r="GTK77" s="343"/>
      <c r="GTL77" s="343"/>
      <c r="GTM77" s="342"/>
      <c r="GTN77" s="343"/>
      <c r="GTO77" s="343"/>
      <c r="GTP77" s="343"/>
      <c r="GTQ77" s="343"/>
      <c r="GTR77" s="343"/>
      <c r="GTS77" s="343"/>
      <c r="GTT77" s="343"/>
      <c r="GTU77" s="343"/>
      <c r="GTV77" s="343"/>
      <c r="GTW77" s="343"/>
      <c r="GTX77" s="343"/>
      <c r="GTY77" s="343"/>
      <c r="GTZ77" s="343"/>
      <c r="GUA77" s="343"/>
      <c r="GUB77" s="343"/>
      <c r="GUC77" s="342"/>
      <c r="GUD77" s="343"/>
      <c r="GUE77" s="343"/>
      <c r="GUF77" s="343"/>
      <c r="GUG77" s="343"/>
      <c r="GUH77" s="343"/>
      <c r="GUI77" s="343"/>
      <c r="GUJ77" s="343"/>
      <c r="GUK77" s="343"/>
      <c r="GUL77" s="343"/>
      <c r="GUM77" s="343"/>
      <c r="GUN77" s="343"/>
      <c r="GUO77" s="343"/>
      <c r="GUP77" s="343"/>
      <c r="GUQ77" s="343"/>
      <c r="GUR77" s="343"/>
      <c r="GUS77" s="342"/>
      <c r="GUT77" s="343"/>
      <c r="GUU77" s="343"/>
      <c r="GUV77" s="343"/>
      <c r="GUW77" s="343"/>
      <c r="GUX77" s="343"/>
      <c r="GUY77" s="343"/>
      <c r="GUZ77" s="343"/>
      <c r="GVA77" s="343"/>
      <c r="GVB77" s="343"/>
      <c r="GVC77" s="343"/>
      <c r="GVD77" s="343"/>
      <c r="GVE77" s="343"/>
      <c r="GVF77" s="343"/>
      <c r="GVG77" s="343"/>
      <c r="GVH77" s="343"/>
      <c r="GVI77" s="342"/>
      <c r="GVJ77" s="343"/>
      <c r="GVK77" s="343"/>
      <c r="GVL77" s="343"/>
      <c r="GVM77" s="343"/>
      <c r="GVN77" s="343"/>
      <c r="GVO77" s="343"/>
      <c r="GVP77" s="343"/>
      <c r="GVQ77" s="343"/>
      <c r="GVR77" s="343"/>
      <c r="GVS77" s="343"/>
      <c r="GVT77" s="343"/>
      <c r="GVU77" s="343"/>
      <c r="GVV77" s="343"/>
      <c r="GVW77" s="343"/>
      <c r="GVX77" s="343"/>
      <c r="GVY77" s="342"/>
      <c r="GVZ77" s="343"/>
      <c r="GWA77" s="343"/>
      <c r="GWB77" s="343"/>
      <c r="GWC77" s="343"/>
      <c r="GWD77" s="343"/>
      <c r="GWE77" s="343"/>
      <c r="GWF77" s="343"/>
      <c r="GWG77" s="343"/>
      <c r="GWH77" s="343"/>
      <c r="GWI77" s="343"/>
      <c r="GWJ77" s="343"/>
      <c r="GWK77" s="343"/>
      <c r="GWL77" s="343"/>
      <c r="GWM77" s="343"/>
      <c r="GWN77" s="343"/>
      <c r="GWO77" s="342"/>
      <c r="GWP77" s="343"/>
      <c r="GWQ77" s="343"/>
      <c r="GWR77" s="343"/>
      <c r="GWS77" s="343"/>
      <c r="GWT77" s="343"/>
      <c r="GWU77" s="343"/>
      <c r="GWV77" s="343"/>
      <c r="GWW77" s="343"/>
      <c r="GWX77" s="343"/>
      <c r="GWY77" s="343"/>
      <c r="GWZ77" s="343"/>
      <c r="GXA77" s="343"/>
      <c r="GXB77" s="343"/>
      <c r="GXC77" s="343"/>
      <c r="GXD77" s="343"/>
      <c r="GXE77" s="342"/>
      <c r="GXF77" s="343"/>
      <c r="GXG77" s="343"/>
      <c r="GXH77" s="343"/>
      <c r="GXI77" s="343"/>
      <c r="GXJ77" s="343"/>
      <c r="GXK77" s="343"/>
      <c r="GXL77" s="343"/>
      <c r="GXM77" s="343"/>
      <c r="GXN77" s="343"/>
      <c r="GXO77" s="343"/>
      <c r="GXP77" s="343"/>
      <c r="GXQ77" s="343"/>
      <c r="GXR77" s="343"/>
      <c r="GXS77" s="343"/>
      <c r="GXT77" s="343"/>
      <c r="GXU77" s="342"/>
      <c r="GXV77" s="343"/>
      <c r="GXW77" s="343"/>
      <c r="GXX77" s="343"/>
      <c r="GXY77" s="343"/>
      <c r="GXZ77" s="343"/>
      <c r="GYA77" s="343"/>
      <c r="GYB77" s="343"/>
      <c r="GYC77" s="343"/>
      <c r="GYD77" s="343"/>
      <c r="GYE77" s="343"/>
      <c r="GYF77" s="343"/>
      <c r="GYG77" s="343"/>
      <c r="GYH77" s="343"/>
      <c r="GYI77" s="343"/>
      <c r="GYJ77" s="343"/>
      <c r="GYK77" s="342"/>
      <c r="GYL77" s="343"/>
      <c r="GYM77" s="343"/>
      <c r="GYN77" s="343"/>
      <c r="GYO77" s="343"/>
      <c r="GYP77" s="343"/>
      <c r="GYQ77" s="343"/>
      <c r="GYR77" s="343"/>
      <c r="GYS77" s="343"/>
      <c r="GYT77" s="343"/>
      <c r="GYU77" s="343"/>
      <c r="GYV77" s="343"/>
      <c r="GYW77" s="343"/>
      <c r="GYX77" s="343"/>
      <c r="GYY77" s="343"/>
      <c r="GYZ77" s="343"/>
      <c r="GZA77" s="342"/>
      <c r="GZB77" s="343"/>
      <c r="GZC77" s="343"/>
      <c r="GZD77" s="343"/>
      <c r="GZE77" s="343"/>
      <c r="GZF77" s="343"/>
      <c r="GZG77" s="343"/>
      <c r="GZH77" s="343"/>
      <c r="GZI77" s="343"/>
      <c r="GZJ77" s="343"/>
      <c r="GZK77" s="343"/>
      <c r="GZL77" s="343"/>
      <c r="GZM77" s="343"/>
      <c r="GZN77" s="343"/>
      <c r="GZO77" s="343"/>
      <c r="GZP77" s="343"/>
      <c r="GZQ77" s="342"/>
      <c r="GZR77" s="343"/>
      <c r="GZS77" s="343"/>
      <c r="GZT77" s="343"/>
      <c r="GZU77" s="343"/>
      <c r="GZV77" s="343"/>
      <c r="GZW77" s="343"/>
      <c r="GZX77" s="343"/>
      <c r="GZY77" s="343"/>
      <c r="GZZ77" s="343"/>
      <c r="HAA77" s="343"/>
      <c r="HAB77" s="343"/>
      <c r="HAC77" s="343"/>
      <c r="HAD77" s="343"/>
      <c r="HAE77" s="343"/>
      <c r="HAF77" s="343"/>
      <c r="HAG77" s="342"/>
      <c r="HAH77" s="343"/>
      <c r="HAI77" s="343"/>
      <c r="HAJ77" s="343"/>
      <c r="HAK77" s="343"/>
      <c r="HAL77" s="343"/>
      <c r="HAM77" s="343"/>
      <c r="HAN77" s="343"/>
      <c r="HAO77" s="343"/>
      <c r="HAP77" s="343"/>
      <c r="HAQ77" s="343"/>
      <c r="HAR77" s="343"/>
      <c r="HAS77" s="343"/>
      <c r="HAT77" s="343"/>
      <c r="HAU77" s="343"/>
      <c r="HAV77" s="343"/>
      <c r="HAW77" s="342"/>
      <c r="HAX77" s="343"/>
      <c r="HAY77" s="343"/>
      <c r="HAZ77" s="343"/>
      <c r="HBA77" s="343"/>
      <c r="HBB77" s="343"/>
      <c r="HBC77" s="343"/>
      <c r="HBD77" s="343"/>
      <c r="HBE77" s="343"/>
      <c r="HBF77" s="343"/>
      <c r="HBG77" s="343"/>
      <c r="HBH77" s="343"/>
      <c r="HBI77" s="343"/>
      <c r="HBJ77" s="343"/>
      <c r="HBK77" s="343"/>
      <c r="HBL77" s="343"/>
      <c r="HBM77" s="342"/>
      <c r="HBN77" s="343"/>
      <c r="HBO77" s="343"/>
      <c r="HBP77" s="343"/>
      <c r="HBQ77" s="343"/>
      <c r="HBR77" s="343"/>
      <c r="HBS77" s="343"/>
      <c r="HBT77" s="343"/>
      <c r="HBU77" s="343"/>
      <c r="HBV77" s="343"/>
      <c r="HBW77" s="343"/>
      <c r="HBX77" s="343"/>
      <c r="HBY77" s="343"/>
      <c r="HBZ77" s="343"/>
      <c r="HCA77" s="343"/>
      <c r="HCB77" s="343"/>
      <c r="HCC77" s="342"/>
      <c r="HCD77" s="343"/>
      <c r="HCE77" s="343"/>
      <c r="HCF77" s="343"/>
      <c r="HCG77" s="343"/>
      <c r="HCH77" s="343"/>
      <c r="HCI77" s="343"/>
      <c r="HCJ77" s="343"/>
      <c r="HCK77" s="343"/>
      <c r="HCL77" s="343"/>
      <c r="HCM77" s="343"/>
      <c r="HCN77" s="343"/>
      <c r="HCO77" s="343"/>
      <c r="HCP77" s="343"/>
      <c r="HCQ77" s="343"/>
      <c r="HCR77" s="343"/>
      <c r="HCS77" s="342"/>
      <c r="HCT77" s="343"/>
      <c r="HCU77" s="343"/>
      <c r="HCV77" s="343"/>
      <c r="HCW77" s="343"/>
      <c r="HCX77" s="343"/>
      <c r="HCY77" s="343"/>
      <c r="HCZ77" s="343"/>
      <c r="HDA77" s="343"/>
      <c r="HDB77" s="343"/>
      <c r="HDC77" s="343"/>
      <c r="HDD77" s="343"/>
      <c r="HDE77" s="343"/>
      <c r="HDF77" s="343"/>
      <c r="HDG77" s="343"/>
      <c r="HDH77" s="343"/>
      <c r="HDI77" s="342"/>
      <c r="HDJ77" s="343"/>
      <c r="HDK77" s="343"/>
      <c r="HDL77" s="343"/>
      <c r="HDM77" s="343"/>
      <c r="HDN77" s="343"/>
      <c r="HDO77" s="343"/>
      <c r="HDP77" s="343"/>
      <c r="HDQ77" s="343"/>
      <c r="HDR77" s="343"/>
      <c r="HDS77" s="343"/>
      <c r="HDT77" s="343"/>
      <c r="HDU77" s="343"/>
      <c r="HDV77" s="343"/>
      <c r="HDW77" s="343"/>
      <c r="HDX77" s="343"/>
      <c r="HDY77" s="342"/>
      <c r="HDZ77" s="343"/>
      <c r="HEA77" s="343"/>
      <c r="HEB77" s="343"/>
      <c r="HEC77" s="343"/>
      <c r="HED77" s="343"/>
      <c r="HEE77" s="343"/>
      <c r="HEF77" s="343"/>
      <c r="HEG77" s="343"/>
      <c r="HEH77" s="343"/>
      <c r="HEI77" s="343"/>
      <c r="HEJ77" s="343"/>
      <c r="HEK77" s="343"/>
      <c r="HEL77" s="343"/>
      <c r="HEM77" s="343"/>
      <c r="HEN77" s="343"/>
      <c r="HEO77" s="342"/>
      <c r="HEP77" s="343"/>
      <c r="HEQ77" s="343"/>
      <c r="HER77" s="343"/>
      <c r="HES77" s="343"/>
      <c r="HET77" s="343"/>
      <c r="HEU77" s="343"/>
      <c r="HEV77" s="343"/>
      <c r="HEW77" s="343"/>
      <c r="HEX77" s="343"/>
      <c r="HEY77" s="343"/>
      <c r="HEZ77" s="343"/>
      <c r="HFA77" s="343"/>
      <c r="HFB77" s="343"/>
      <c r="HFC77" s="343"/>
      <c r="HFD77" s="343"/>
      <c r="HFE77" s="342"/>
      <c r="HFF77" s="343"/>
      <c r="HFG77" s="343"/>
      <c r="HFH77" s="343"/>
      <c r="HFI77" s="343"/>
      <c r="HFJ77" s="343"/>
      <c r="HFK77" s="343"/>
      <c r="HFL77" s="343"/>
      <c r="HFM77" s="343"/>
      <c r="HFN77" s="343"/>
      <c r="HFO77" s="343"/>
      <c r="HFP77" s="343"/>
      <c r="HFQ77" s="343"/>
      <c r="HFR77" s="343"/>
      <c r="HFS77" s="343"/>
      <c r="HFT77" s="343"/>
      <c r="HFU77" s="342"/>
      <c r="HFV77" s="343"/>
      <c r="HFW77" s="343"/>
      <c r="HFX77" s="343"/>
      <c r="HFY77" s="343"/>
      <c r="HFZ77" s="343"/>
      <c r="HGA77" s="343"/>
      <c r="HGB77" s="343"/>
      <c r="HGC77" s="343"/>
      <c r="HGD77" s="343"/>
      <c r="HGE77" s="343"/>
      <c r="HGF77" s="343"/>
      <c r="HGG77" s="343"/>
      <c r="HGH77" s="343"/>
      <c r="HGI77" s="343"/>
      <c r="HGJ77" s="343"/>
      <c r="HGK77" s="342"/>
      <c r="HGL77" s="343"/>
      <c r="HGM77" s="343"/>
      <c r="HGN77" s="343"/>
      <c r="HGO77" s="343"/>
      <c r="HGP77" s="343"/>
      <c r="HGQ77" s="343"/>
      <c r="HGR77" s="343"/>
      <c r="HGS77" s="343"/>
      <c r="HGT77" s="343"/>
      <c r="HGU77" s="343"/>
      <c r="HGV77" s="343"/>
      <c r="HGW77" s="343"/>
      <c r="HGX77" s="343"/>
      <c r="HGY77" s="343"/>
      <c r="HGZ77" s="343"/>
      <c r="HHA77" s="342"/>
      <c r="HHB77" s="343"/>
      <c r="HHC77" s="343"/>
      <c r="HHD77" s="343"/>
      <c r="HHE77" s="343"/>
      <c r="HHF77" s="343"/>
      <c r="HHG77" s="343"/>
      <c r="HHH77" s="343"/>
      <c r="HHI77" s="343"/>
      <c r="HHJ77" s="343"/>
      <c r="HHK77" s="343"/>
      <c r="HHL77" s="343"/>
      <c r="HHM77" s="343"/>
      <c r="HHN77" s="343"/>
      <c r="HHO77" s="343"/>
      <c r="HHP77" s="343"/>
      <c r="HHQ77" s="342"/>
      <c r="HHR77" s="343"/>
      <c r="HHS77" s="343"/>
      <c r="HHT77" s="343"/>
      <c r="HHU77" s="343"/>
      <c r="HHV77" s="343"/>
      <c r="HHW77" s="343"/>
      <c r="HHX77" s="343"/>
      <c r="HHY77" s="343"/>
      <c r="HHZ77" s="343"/>
      <c r="HIA77" s="343"/>
      <c r="HIB77" s="343"/>
      <c r="HIC77" s="343"/>
      <c r="HID77" s="343"/>
      <c r="HIE77" s="343"/>
      <c r="HIF77" s="343"/>
      <c r="HIG77" s="342"/>
      <c r="HIH77" s="343"/>
      <c r="HII77" s="343"/>
      <c r="HIJ77" s="343"/>
      <c r="HIK77" s="343"/>
      <c r="HIL77" s="343"/>
      <c r="HIM77" s="343"/>
      <c r="HIN77" s="343"/>
      <c r="HIO77" s="343"/>
      <c r="HIP77" s="343"/>
      <c r="HIQ77" s="343"/>
      <c r="HIR77" s="343"/>
      <c r="HIS77" s="343"/>
      <c r="HIT77" s="343"/>
      <c r="HIU77" s="343"/>
      <c r="HIV77" s="343"/>
      <c r="HIW77" s="342"/>
      <c r="HIX77" s="343"/>
      <c r="HIY77" s="343"/>
      <c r="HIZ77" s="343"/>
      <c r="HJA77" s="343"/>
      <c r="HJB77" s="343"/>
      <c r="HJC77" s="343"/>
      <c r="HJD77" s="343"/>
      <c r="HJE77" s="343"/>
      <c r="HJF77" s="343"/>
      <c r="HJG77" s="343"/>
      <c r="HJH77" s="343"/>
      <c r="HJI77" s="343"/>
      <c r="HJJ77" s="343"/>
      <c r="HJK77" s="343"/>
      <c r="HJL77" s="343"/>
      <c r="HJM77" s="342"/>
      <c r="HJN77" s="343"/>
      <c r="HJO77" s="343"/>
      <c r="HJP77" s="343"/>
      <c r="HJQ77" s="343"/>
      <c r="HJR77" s="343"/>
      <c r="HJS77" s="343"/>
      <c r="HJT77" s="343"/>
      <c r="HJU77" s="343"/>
      <c r="HJV77" s="343"/>
      <c r="HJW77" s="343"/>
      <c r="HJX77" s="343"/>
      <c r="HJY77" s="343"/>
      <c r="HJZ77" s="343"/>
      <c r="HKA77" s="343"/>
      <c r="HKB77" s="343"/>
      <c r="HKC77" s="342"/>
      <c r="HKD77" s="343"/>
      <c r="HKE77" s="343"/>
      <c r="HKF77" s="343"/>
      <c r="HKG77" s="343"/>
      <c r="HKH77" s="343"/>
      <c r="HKI77" s="343"/>
      <c r="HKJ77" s="343"/>
      <c r="HKK77" s="343"/>
      <c r="HKL77" s="343"/>
      <c r="HKM77" s="343"/>
      <c r="HKN77" s="343"/>
      <c r="HKO77" s="343"/>
      <c r="HKP77" s="343"/>
      <c r="HKQ77" s="343"/>
      <c r="HKR77" s="343"/>
      <c r="HKS77" s="342"/>
      <c r="HKT77" s="343"/>
      <c r="HKU77" s="343"/>
      <c r="HKV77" s="343"/>
      <c r="HKW77" s="343"/>
      <c r="HKX77" s="343"/>
      <c r="HKY77" s="343"/>
      <c r="HKZ77" s="343"/>
      <c r="HLA77" s="343"/>
      <c r="HLB77" s="343"/>
      <c r="HLC77" s="343"/>
      <c r="HLD77" s="343"/>
      <c r="HLE77" s="343"/>
      <c r="HLF77" s="343"/>
      <c r="HLG77" s="343"/>
      <c r="HLH77" s="343"/>
      <c r="HLI77" s="342"/>
      <c r="HLJ77" s="343"/>
      <c r="HLK77" s="343"/>
      <c r="HLL77" s="343"/>
      <c r="HLM77" s="343"/>
      <c r="HLN77" s="343"/>
      <c r="HLO77" s="343"/>
      <c r="HLP77" s="343"/>
      <c r="HLQ77" s="343"/>
      <c r="HLR77" s="343"/>
      <c r="HLS77" s="343"/>
      <c r="HLT77" s="343"/>
      <c r="HLU77" s="343"/>
      <c r="HLV77" s="343"/>
      <c r="HLW77" s="343"/>
      <c r="HLX77" s="343"/>
      <c r="HLY77" s="342"/>
      <c r="HLZ77" s="343"/>
      <c r="HMA77" s="343"/>
      <c r="HMB77" s="343"/>
      <c r="HMC77" s="343"/>
      <c r="HMD77" s="343"/>
      <c r="HME77" s="343"/>
      <c r="HMF77" s="343"/>
      <c r="HMG77" s="343"/>
      <c r="HMH77" s="343"/>
      <c r="HMI77" s="343"/>
      <c r="HMJ77" s="343"/>
      <c r="HMK77" s="343"/>
      <c r="HML77" s="343"/>
      <c r="HMM77" s="343"/>
      <c r="HMN77" s="343"/>
      <c r="HMO77" s="342"/>
      <c r="HMP77" s="343"/>
      <c r="HMQ77" s="343"/>
      <c r="HMR77" s="343"/>
      <c r="HMS77" s="343"/>
      <c r="HMT77" s="343"/>
      <c r="HMU77" s="343"/>
      <c r="HMV77" s="343"/>
      <c r="HMW77" s="343"/>
      <c r="HMX77" s="343"/>
      <c r="HMY77" s="343"/>
      <c r="HMZ77" s="343"/>
      <c r="HNA77" s="343"/>
      <c r="HNB77" s="343"/>
      <c r="HNC77" s="343"/>
      <c r="HND77" s="343"/>
      <c r="HNE77" s="342"/>
      <c r="HNF77" s="343"/>
      <c r="HNG77" s="343"/>
      <c r="HNH77" s="343"/>
      <c r="HNI77" s="343"/>
      <c r="HNJ77" s="343"/>
      <c r="HNK77" s="343"/>
      <c r="HNL77" s="343"/>
      <c r="HNM77" s="343"/>
      <c r="HNN77" s="343"/>
      <c r="HNO77" s="343"/>
      <c r="HNP77" s="343"/>
      <c r="HNQ77" s="343"/>
      <c r="HNR77" s="343"/>
      <c r="HNS77" s="343"/>
      <c r="HNT77" s="343"/>
      <c r="HNU77" s="342"/>
      <c r="HNV77" s="343"/>
      <c r="HNW77" s="343"/>
      <c r="HNX77" s="343"/>
      <c r="HNY77" s="343"/>
      <c r="HNZ77" s="343"/>
      <c r="HOA77" s="343"/>
      <c r="HOB77" s="343"/>
      <c r="HOC77" s="343"/>
      <c r="HOD77" s="343"/>
      <c r="HOE77" s="343"/>
      <c r="HOF77" s="343"/>
      <c r="HOG77" s="343"/>
      <c r="HOH77" s="343"/>
      <c r="HOI77" s="343"/>
      <c r="HOJ77" s="343"/>
      <c r="HOK77" s="342"/>
      <c r="HOL77" s="343"/>
      <c r="HOM77" s="343"/>
      <c r="HON77" s="343"/>
      <c r="HOO77" s="343"/>
      <c r="HOP77" s="343"/>
      <c r="HOQ77" s="343"/>
      <c r="HOR77" s="343"/>
      <c r="HOS77" s="343"/>
      <c r="HOT77" s="343"/>
      <c r="HOU77" s="343"/>
      <c r="HOV77" s="343"/>
      <c r="HOW77" s="343"/>
      <c r="HOX77" s="343"/>
      <c r="HOY77" s="343"/>
      <c r="HOZ77" s="343"/>
      <c r="HPA77" s="342"/>
      <c r="HPB77" s="343"/>
      <c r="HPC77" s="343"/>
      <c r="HPD77" s="343"/>
      <c r="HPE77" s="343"/>
      <c r="HPF77" s="343"/>
      <c r="HPG77" s="343"/>
      <c r="HPH77" s="343"/>
      <c r="HPI77" s="343"/>
      <c r="HPJ77" s="343"/>
      <c r="HPK77" s="343"/>
      <c r="HPL77" s="343"/>
      <c r="HPM77" s="343"/>
      <c r="HPN77" s="343"/>
      <c r="HPO77" s="343"/>
      <c r="HPP77" s="343"/>
      <c r="HPQ77" s="342"/>
      <c r="HPR77" s="343"/>
      <c r="HPS77" s="343"/>
      <c r="HPT77" s="343"/>
      <c r="HPU77" s="343"/>
      <c r="HPV77" s="343"/>
      <c r="HPW77" s="343"/>
      <c r="HPX77" s="343"/>
      <c r="HPY77" s="343"/>
      <c r="HPZ77" s="343"/>
      <c r="HQA77" s="343"/>
      <c r="HQB77" s="343"/>
      <c r="HQC77" s="343"/>
      <c r="HQD77" s="343"/>
      <c r="HQE77" s="343"/>
      <c r="HQF77" s="343"/>
      <c r="HQG77" s="342"/>
      <c r="HQH77" s="343"/>
      <c r="HQI77" s="343"/>
      <c r="HQJ77" s="343"/>
      <c r="HQK77" s="343"/>
      <c r="HQL77" s="343"/>
      <c r="HQM77" s="343"/>
      <c r="HQN77" s="343"/>
      <c r="HQO77" s="343"/>
      <c r="HQP77" s="343"/>
      <c r="HQQ77" s="343"/>
      <c r="HQR77" s="343"/>
      <c r="HQS77" s="343"/>
      <c r="HQT77" s="343"/>
      <c r="HQU77" s="343"/>
      <c r="HQV77" s="343"/>
      <c r="HQW77" s="342"/>
      <c r="HQX77" s="343"/>
      <c r="HQY77" s="343"/>
      <c r="HQZ77" s="343"/>
      <c r="HRA77" s="343"/>
      <c r="HRB77" s="343"/>
      <c r="HRC77" s="343"/>
      <c r="HRD77" s="343"/>
      <c r="HRE77" s="343"/>
      <c r="HRF77" s="343"/>
      <c r="HRG77" s="343"/>
      <c r="HRH77" s="343"/>
      <c r="HRI77" s="343"/>
      <c r="HRJ77" s="343"/>
      <c r="HRK77" s="343"/>
      <c r="HRL77" s="343"/>
      <c r="HRM77" s="342"/>
      <c r="HRN77" s="343"/>
      <c r="HRO77" s="343"/>
      <c r="HRP77" s="343"/>
      <c r="HRQ77" s="343"/>
      <c r="HRR77" s="343"/>
      <c r="HRS77" s="343"/>
      <c r="HRT77" s="343"/>
      <c r="HRU77" s="343"/>
      <c r="HRV77" s="343"/>
      <c r="HRW77" s="343"/>
      <c r="HRX77" s="343"/>
      <c r="HRY77" s="343"/>
      <c r="HRZ77" s="343"/>
      <c r="HSA77" s="343"/>
      <c r="HSB77" s="343"/>
      <c r="HSC77" s="342"/>
      <c r="HSD77" s="343"/>
      <c r="HSE77" s="343"/>
      <c r="HSF77" s="343"/>
      <c r="HSG77" s="343"/>
      <c r="HSH77" s="343"/>
      <c r="HSI77" s="343"/>
      <c r="HSJ77" s="343"/>
      <c r="HSK77" s="343"/>
      <c r="HSL77" s="343"/>
      <c r="HSM77" s="343"/>
      <c r="HSN77" s="343"/>
      <c r="HSO77" s="343"/>
      <c r="HSP77" s="343"/>
      <c r="HSQ77" s="343"/>
      <c r="HSR77" s="343"/>
      <c r="HSS77" s="342"/>
      <c r="HST77" s="343"/>
      <c r="HSU77" s="343"/>
      <c r="HSV77" s="343"/>
      <c r="HSW77" s="343"/>
      <c r="HSX77" s="343"/>
      <c r="HSY77" s="343"/>
      <c r="HSZ77" s="343"/>
      <c r="HTA77" s="343"/>
      <c r="HTB77" s="343"/>
      <c r="HTC77" s="343"/>
      <c r="HTD77" s="343"/>
      <c r="HTE77" s="343"/>
      <c r="HTF77" s="343"/>
      <c r="HTG77" s="343"/>
      <c r="HTH77" s="343"/>
      <c r="HTI77" s="342"/>
      <c r="HTJ77" s="343"/>
      <c r="HTK77" s="343"/>
      <c r="HTL77" s="343"/>
      <c r="HTM77" s="343"/>
      <c r="HTN77" s="343"/>
      <c r="HTO77" s="343"/>
      <c r="HTP77" s="343"/>
      <c r="HTQ77" s="343"/>
      <c r="HTR77" s="343"/>
      <c r="HTS77" s="343"/>
      <c r="HTT77" s="343"/>
      <c r="HTU77" s="343"/>
      <c r="HTV77" s="343"/>
      <c r="HTW77" s="343"/>
      <c r="HTX77" s="343"/>
      <c r="HTY77" s="342"/>
      <c r="HTZ77" s="343"/>
      <c r="HUA77" s="343"/>
      <c r="HUB77" s="343"/>
      <c r="HUC77" s="343"/>
      <c r="HUD77" s="343"/>
      <c r="HUE77" s="343"/>
      <c r="HUF77" s="343"/>
      <c r="HUG77" s="343"/>
      <c r="HUH77" s="343"/>
      <c r="HUI77" s="343"/>
      <c r="HUJ77" s="343"/>
      <c r="HUK77" s="343"/>
      <c r="HUL77" s="343"/>
      <c r="HUM77" s="343"/>
      <c r="HUN77" s="343"/>
      <c r="HUO77" s="342"/>
      <c r="HUP77" s="343"/>
      <c r="HUQ77" s="343"/>
      <c r="HUR77" s="343"/>
      <c r="HUS77" s="343"/>
      <c r="HUT77" s="343"/>
      <c r="HUU77" s="343"/>
      <c r="HUV77" s="343"/>
      <c r="HUW77" s="343"/>
      <c r="HUX77" s="343"/>
      <c r="HUY77" s="343"/>
      <c r="HUZ77" s="343"/>
      <c r="HVA77" s="343"/>
      <c r="HVB77" s="343"/>
      <c r="HVC77" s="343"/>
      <c r="HVD77" s="343"/>
      <c r="HVE77" s="342"/>
      <c r="HVF77" s="343"/>
      <c r="HVG77" s="343"/>
      <c r="HVH77" s="343"/>
      <c r="HVI77" s="343"/>
      <c r="HVJ77" s="343"/>
      <c r="HVK77" s="343"/>
      <c r="HVL77" s="343"/>
      <c r="HVM77" s="343"/>
      <c r="HVN77" s="343"/>
      <c r="HVO77" s="343"/>
      <c r="HVP77" s="343"/>
      <c r="HVQ77" s="343"/>
      <c r="HVR77" s="343"/>
      <c r="HVS77" s="343"/>
      <c r="HVT77" s="343"/>
      <c r="HVU77" s="342"/>
      <c r="HVV77" s="343"/>
      <c r="HVW77" s="343"/>
      <c r="HVX77" s="343"/>
      <c r="HVY77" s="343"/>
      <c r="HVZ77" s="343"/>
      <c r="HWA77" s="343"/>
      <c r="HWB77" s="343"/>
      <c r="HWC77" s="343"/>
      <c r="HWD77" s="343"/>
      <c r="HWE77" s="343"/>
      <c r="HWF77" s="343"/>
      <c r="HWG77" s="343"/>
      <c r="HWH77" s="343"/>
      <c r="HWI77" s="343"/>
      <c r="HWJ77" s="343"/>
      <c r="HWK77" s="342"/>
      <c r="HWL77" s="343"/>
      <c r="HWM77" s="343"/>
      <c r="HWN77" s="343"/>
      <c r="HWO77" s="343"/>
      <c r="HWP77" s="343"/>
      <c r="HWQ77" s="343"/>
      <c r="HWR77" s="343"/>
      <c r="HWS77" s="343"/>
      <c r="HWT77" s="343"/>
      <c r="HWU77" s="343"/>
      <c r="HWV77" s="343"/>
      <c r="HWW77" s="343"/>
      <c r="HWX77" s="343"/>
      <c r="HWY77" s="343"/>
      <c r="HWZ77" s="343"/>
      <c r="HXA77" s="342"/>
      <c r="HXB77" s="343"/>
      <c r="HXC77" s="343"/>
      <c r="HXD77" s="343"/>
      <c r="HXE77" s="343"/>
      <c r="HXF77" s="343"/>
      <c r="HXG77" s="343"/>
      <c r="HXH77" s="343"/>
      <c r="HXI77" s="343"/>
      <c r="HXJ77" s="343"/>
      <c r="HXK77" s="343"/>
      <c r="HXL77" s="343"/>
      <c r="HXM77" s="343"/>
      <c r="HXN77" s="343"/>
      <c r="HXO77" s="343"/>
      <c r="HXP77" s="343"/>
      <c r="HXQ77" s="342"/>
      <c r="HXR77" s="343"/>
      <c r="HXS77" s="343"/>
      <c r="HXT77" s="343"/>
      <c r="HXU77" s="343"/>
      <c r="HXV77" s="343"/>
      <c r="HXW77" s="343"/>
      <c r="HXX77" s="343"/>
      <c r="HXY77" s="343"/>
      <c r="HXZ77" s="343"/>
      <c r="HYA77" s="343"/>
      <c r="HYB77" s="343"/>
      <c r="HYC77" s="343"/>
      <c r="HYD77" s="343"/>
      <c r="HYE77" s="343"/>
      <c r="HYF77" s="343"/>
      <c r="HYG77" s="342"/>
      <c r="HYH77" s="343"/>
      <c r="HYI77" s="343"/>
      <c r="HYJ77" s="343"/>
      <c r="HYK77" s="343"/>
      <c r="HYL77" s="343"/>
      <c r="HYM77" s="343"/>
      <c r="HYN77" s="343"/>
      <c r="HYO77" s="343"/>
      <c r="HYP77" s="343"/>
      <c r="HYQ77" s="343"/>
      <c r="HYR77" s="343"/>
      <c r="HYS77" s="343"/>
      <c r="HYT77" s="343"/>
      <c r="HYU77" s="343"/>
      <c r="HYV77" s="343"/>
      <c r="HYW77" s="342"/>
      <c r="HYX77" s="343"/>
      <c r="HYY77" s="343"/>
      <c r="HYZ77" s="343"/>
      <c r="HZA77" s="343"/>
      <c r="HZB77" s="343"/>
      <c r="HZC77" s="343"/>
      <c r="HZD77" s="343"/>
      <c r="HZE77" s="343"/>
      <c r="HZF77" s="343"/>
      <c r="HZG77" s="343"/>
      <c r="HZH77" s="343"/>
      <c r="HZI77" s="343"/>
      <c r="HZJ77" s="343"/>
      <c r="HZK77" s="343"/>
      <c r="HZL77" s="343"/>
      <c r="HZM77" s="342"/>
      <c r="HZN77" s="343"/>
      <c r="HZO77" s="343"/>
      <c r="HZP77" s="343"/>
      <c r="HZQ77" s="343"/>
      <c r="HZR77" s="343"/>
      <c r="HZS77" s="343"/>
      <c r="HZT77" s="343"/>
      <c r="HZU77" s="343"/>
      <c r="HZV77" s="343"/>
      <c r="HZW77" s="343"/>
      <c r="HZX77" s="343"/>
      <c r="HZY77" s="343"/>
      <c r="HZZ77" s="343"/>
      <c r="IAA77" s="343"/>
      <c r="IAB77" s="343"/>
      <c r="IAC77" s="342"/>
      <c r="IAD77" s="343"/>
      <c r="IAE77" s="343"/>
      <c r="IAF77" s="343"/>
      <c r="IAG77" s="343"/>
      <c r="IAH77" s="343"/>
      <c r="IAI77" s="343"/>
      <c r="IAJ77" s="343"/>
      <c r="IAK77" s="343"/>
      <c r="IAL77" s="343"/>
      <c r="IAM77" s="343"/>
      <c r="IAN77" s="343"/>
      <c r="IAO77" s="343"/>
      <c r="IAP77" s="343"/>
      <c r="IAQ77" s="343"/>
      <c r="IAR77" s="343"/>
      <c r="IAS77" s="342"/>
      <c r="IAT77" s="343"/>
      <c r="IAU77" s="343"/>
      <c r="IAV77" s="343"/>
      <c r="IAW77" s="343"/>
      <c r="IAX77" s="343"/>
      <c r="IAY77" s="343"/>
      <c r="IAZ77" s="343"/>
      <c r="IBA77" s="343"/>
      <c r="IBB77" s="343"/>
      <c r="IBC77" s="343"/>
      <c r="IBD77" s="343"/>
      <c r="IBE77" s="343"/>
      <c r="IBF77" s="343"/>
      <c r="IBG77" s="343"/>
      <c r="IBH77" s="343"/>
      <c r="IBI77" s="342"/>
      <c r="IBJ77" s="343"/>
      <c r="IBK77" s="343"/>
      <c r="IBL77" s="343"/>
      <c r="IBM77" s="343"/>
      <c r="IBN77" s="343"/>
      <c r="IBO77" s="343"/>
      <c r="IBP77" s="343"/>
      <c r="IBQ77" s="343"/>
      <c r="IBR77" s="343"/>
      <c r="IBS77" s="343"/>
      <c r="IBT77" s="343"/>
      <c r="IBU77" s="343"/>
      <c r="IBV77" s="343"/>
      <c r="IBW77" s="343"/>
      <c r="IBX77" s="343"/>
      <c r="IBY77" s="342"/>
      <c r="IBZ77" s="343"/>
      <c r="ICA77" s="343"/>
      <c r="ICB77" s="343"/>
      <c r="ICC77" s="343"/>
      <c r="ICD77" s="343"/>
      <c r="ICE77" s="343"/>
      <c r="ICF77" s="343"/>
      <c r="ICG77" s="343"/>
      <c r="ICH77" s="343"/>
      <c r="ICI77" s="343"/>
      <c r="ICJ77" s="343"/>
      <c r="ICK77" s="343"/>
      <c r="ICL77" s="343"/>
      <c r="ICM77" s="343"/>
      <c r="ICN77" s="343"/>
      <c r="ICO77" s="342"/>
      <c r="ICP77" s="343"/>
      <c r="ICQ77" s="343"/>
      <c r="ICR77" s="343"/>
      <c r="ICS77" s="343"/>
      <c r="ICT77" s="343"/>
      <c r="ICU77" s="343"/>
      <c r="ICV77" s="343"/>
      <c r="ICW77" s="343"/>
      <c r="ICX77" s="343"/>
      <c r="ICY77" s="343"/>
      <c r="ICZ77" s="343"/>
      <c r="IDA77" s="343"/>
      <c r="IDB77" s="343"/>
      <c r="IDC77" s="343"/>
      <c r="IDD77" s="343"/>
      <c r="IDE77" s="342"/>
      <c r="IDF77" s="343"/>
      <c r="IDG77" s="343"/>
      <c r="IDH77" s="343"/>
      <c r="IDI77" s="343"/>
      <c r="IDJ77" s="343"/>
      <c r="IDK77" s="343"/>
      <c r="IDL77" s="343"/>
      <c r="IDM77" s="343"/>
      <c r="IDN77" s="343"/>
      <c r="IDO77" s="343"/>
      <c r="IDP77" s="343"/>
      <c r="IDQ77" s="343"/>
      <c r="IDR77" s="343"/>
      <c r="IDS77" s="343"/>
      <c r="IDT77" s="343"/>
      <c r="IDU77" s="342"/>
      <c r="IDV77" s="343"/>
      <c r="IDW77" s="343"/>
      <c r="IDX77" s="343"/>
      <c r="IDY77" s="343"/>
      <c r="IDZ77" s="343"/>
      <c r="IEA77" s="343"/>
      <c r="IEB77" s="343"/>
      <c r="IEC77" s="343"/>
      <c r="IED77" s="343"/>
      <c r="IEE77" s="343"/>
      <c r="IEF77" s="343"/>
      <c r="IEG77" s="343"/>
      <c r="IEH77" s="343"/>
      <c r="IEI77" s="343"/>
      <c r="IEJ77" s="343"/>
      <c r="IEK77" s="342"/>
      <c r="IEL77" s="343"/>
      <c r="IEM77" s="343"/>
      <c r="IEN77" s="343"/>
      <c r="IEO77" s="343"/>
      <c r="IEP77" s="343"/>
      <c r="IEQ77" s="343"/>
      <c r="IER77" s="343"/>
      <c r="IES77" s="343"/>
      <c r="IET77" s="343"/>
      <c r="IEU77" s="343"/>
      <c r="IEV77" s="343"/>
      <c r="IEW77" s="343"/>
      <c r="IEX77" s="343"/>
      <c r="IEY77" s="343"/>
      <c r="IEZ77" s="343"/>
      <c r="IFA77" s="342"/>
      <c r="IFB77" s="343"/>
      <c r="IFC77" s="343"/>
      <c r="IFD77" s="343"/>
      <c r="IFE77" s="343"/>
      <c r="IFF77" s="343"/>
      <c r="IFG77" s="343"/>
      <c r="IFH77" s="343"/>
      <c r="IFI77" s="343"/>
      <c r="IFJ77" s="343"/>
      <c r="IFK77" s="343"/>
      <c r="IFL77" s="343"/>
      <c r="IFM77" s="343"/>
      <c r="IFN77" s="343"/>
      <c r="IFO77" s="343"/>
      <c r="IFP77" s="343"/>
      <c r="IFQ77" s="342"/>
      <c r="IFR77" s="343"/>
      <c r="IFS77" s="343"/>
      <c r="IFT77" s="343"/>
      <c r="IFU77" s="343"/>
      <c r="IFV77" s="343"/>
      <c r="IFW77" s="343"/>
      <c r="IFX77" s="343"/>
      <c r="IFY77" s="343"/>
      <c r="IFZ77" s="343"/>
      <c r="IGA77" s="343"/>
      <c r="IGB77" s="343"/>
      <c r="IGC77" s="343"/>
      <c r="IGD77" s="343"/>
      <c r="IGE77" s="343"/>
      <c r="IGF77" s="343"/>
      <c r="IGG77" s="342"/>
      <c r="IGH77" s="343"/>
      <c r="IGI77" s="343"/>
      <c r="IGJ77" s="343"/>
      <c r="IGK77" s="343"/>
      <c r="IGL77" s="343"/>
      <c r="IGM77" s="343"/>
      <c r="IGN77" s="343"/>
      <c r="IGO77" s="343"/>
      <c r="IGP77" s="343"/>
      <c r="IGQ77" s="343"/>
      <c r="IGR77" s="343"/>
      <c r="IGS77" s="343"/>
      <c r="IGT77" s="343"/>
      <c r="IGU77" s="343"/>
      <c r="IGV77" s="343"/>
      <c r="IGW77" s="342"/>
      <c r="IGX77" s="343"/>
      <c r="IGY77" s="343"/>
      <c r="IGZ77" s="343"/>
      <c r="IHA77" s="343"/>
      <c r="IHB77" s="343"/>
      <c r="IHC77" s="343"/>
      <c r="IHD77" s="343"/>
      <c r="IHE77" s="343"/>
      <c r="IHF77" s="343"/>
      <c r="IHG77" s="343"/>
      <c r="IHH77" s="343"/>
      <c r="IHI77" s="343"/>
      <c r="IHJ77" s="343"/>
      <c r="IHK77" s="343"/>
      <c r="IHL77" s="343"/>
      <c r="IHM77" s="342"/>
      <c r="IHN77" s="343"/>
      <c r="IHO77" s="343"/>
      <c r="IHP77" s="343"/>
      <c r="IHQ77" s="343"/>
      <c r="IHR77" s="343"/>
      <c r="IHS77" s="343"/>
      <c r="IHT77" s="343"/>
      <c r="IHU77" s="343"/>
      <c r="IHV77" s="343"/>
      <c r="IHW77" s="343"/>
      <c r="IHX77" s="343"/>
      <c r="IHY77" s="343"/>
      <c r="IHZ77" s="343"/>
      <c r="IIA77" s="343"/>
      <c r="IIB77" s="343"/>
      <c r="IIC77" s="342"/>
      <c r="IID77" s="343"/>
      <c r="IIE77" s="343"/>
      <c r="IIF77" s="343"/>
      <c r="IIG77" s="343"/>
      <c r="IIH77" s="343"/>
      <c r="III77" s="343"/>
      <c r="IIJ77" s="343"/>
      <c r="IIK77" s="343"/>
      <c r="IIL77" s="343"/>
      <c r="IIM77" s="343"/>
      <c r="IIN77" s="343"/>
      <c r="IIO77" s="343"/>
      <c r="IIP77" s="343"/>
      <c r="IIQ77" s="343"/>
      <c r="IIR77" s="343"/>
      <c r="IIS77" s="342"/>
      <c r="IIT77" s="343"/>
      <c r="IIU77" s="343"/>
      <c r="IIV77" s="343"/>
      <c r="IIW77" s="343"/>
      <c r="IIX77" s="343"/>
      <c r="IIY77" s="343"/>
      <c r="IIZ77" s="343"/>
      <c r="IJA77" s="343"/>
      <c r="IJB77" s="343"/>
      <c r="IJC77" s="343"/>
      <c r="IJD77" s="343"/>
      <c r="IJE77" s="343"/>
      <c r="IJF77" s="343"/>
      <c r="IJG77" s="343"/>
      <c r="IJH77" s="343"/>
      <c r="IJI77" s="342"/>
      <c r="IJJ77" s="343"/>
      <c r="IJK77" s="343"/>
      <c r="IJL77" s="343"/>
      <c r="IJM77" s="343"/>
      <c r="IJN77" s="343"/>
      <c r="IJO77" s="343"/>
      <c r="IJP77" s="343"/>
      <c r="IJQ77" s="343"/>
      <c r="IJR77" s="343"/>
      <c r="IJS77" s="343"/>
      <c r="IJT77" s="343"/>
      <c r="IJU77" s="343"/>
      <c r="IJV77" s="343"/>
      <c r="IJW77" s="343"/>
      <c r="IJX77" s="343"/>
      <c r="IJY77" s="342"/>
      <c r="IJZ77" s="343"/>
      <c r="IKA77" s="343"/>
      <c r="IKB77" s="343"/>
      <c r="IKC77" s="343"/>
      <c r="IKD77" s="343"/>
      <c r="IKE77" s="343"/>
      <c r="IKF77" s="343"/>
      <c r="IKG77" s="343"/>
      <c r="IKH77" s="343"/>
      <c r="IKI77" s="343"/>
      <c r="IKJ77" s="343"/>
      <c r="IKK77" s="343"/>
      <c r="IKL77" s="343"/>
      <c r="IKM77" s="343"/>
      <c r="IKN77" s="343"/>
      <c r="IKO77" s="342"/>
      <c r="IKP77" s="343"/>
      <c r="IKQ77" s="343"/>
      <c r="IKR77" s="343"/>
      <c r="IKS77" s="343"/>
      <c r="IKT77" s="343"/>
      <c r="IKU77" s="343"/>
      <c r="IKV77" s="343"/>
      <c r="IKW77" s="343"/>
      <c r="IKX77" s="343"/>
      <c r="IKY77" s="343"/>
      <c r="IKZ77" s="343"/>
      <c r="ILA77" s="343"/>
      <c r="ILB77" s="343"/>
      <c r="ILC77" s="343"/>
      <c r="ILD77" s="343"/>
      <c r="ILE77" s="342"/>
      <c r="ILF77" s="343"/>
      <c r="ILG77" s="343"/>
      <c r="ILH77" s="343"/>
      <c r="ILI77" s="343"/>
      <c r="ILJ77" s="343"/>
      <c r="ILK77" s="343"/>
      <c r="ILL77" s="343"/>
      <c r="ILM77" s="343"/>
      <c r="ILN77" s="343"/>
      <c r="ILO77" s="343"/>
      <c r="ILP77" s="343"/>
      <c r="ILQ77" s="343"/>
      <c r="ILR77" s="343"/>
      <c r="ILS77" s="343"/>
      <c r="ILT77" s="343"/>
      <c r="ILU77" s="342"/>
      <c r="ILV77" s="343"/>
      <c r="ILW77" s="343"/>
      <c r="ILX77" s="343"/>
      <c r="ILY77" s="343"/>
      <c r="ILZ77" s="343"/>
      <c r="IMA77" s="343"/>
      <c r="IMB77" s="343"/>
      <c r="IMC77" s="343"/>
      <c r="IMD77" s="343"/>
      <c r="IME77" s="343"/>
      <c r="IMF77" s="343"/>
      <c r="IMG77" s="343"/>
      <c r="IMH77" s="343"/>
      <c r="IMI77" s="343"/>
      <c r="IMJ77" s="343"/>
      <c r="IMK77" s="342"/>
      <c r="IML77" s="343"/>
      <c r="IMM77" s="343"/>
      <c r="IMN77" s="343"/>
      <c r="IMO77" s="343"/>
      <c r="IMP77" s="343"/>
      <c r="IMQ77" s="343"/>
      <c r="IMR77" s="343"/>
      <c r="IMS77" s="343"/>
      <c r="IMT77" s="343"/>
      <c r="IMU77" s="343"/>
      <c r="IMV77" s="343"/>
      <c r="IMW77" s="343"/>
      <c r="IMX77" s="343"/>
      <c r="IMY77" s="343"/>
      <c r="IMZ77" s="343"/>
      <c r="INA77" s="342"/>
      <c r="INB77" s="343"/>
      <c r="INC77" s="343"/>
      <c r="IND77" s="343"/>
      <c r="INE77" s="343"/>
      <c r="INF77" s="343"/>
      <c r="ING77" s="343"/>
      <c r="INH77" s="343"/>
      <c r="INI77" s="343"/>
      <c r="INJ77" s="343"/>
      <c r="INK77" s="343"/>
      <c r="INL77" s="343"/>
      <c r="INM77" s="343"/>
      <c r="INN77" s="343"/>
      <c r="INO77" s="343"/>
      <c r="INP77" s="343"/>
      <c r="INQ77" s="342"/>
      <c r="INR77" s="343"/>
      <c r="INS77" s="343"/>
      <c r="INT77" s="343"/>
      <c r="INU77" s="343"/>
      <c r="INV77" s="343"/>
      <c r="INW77" s="343"/>
      <c r="INX77" s="343"/>
      <c r="INY77" s="343"/>
      <c r="INZ77" s="343"/>
      <c r="IOA77" s="343"/>
      <c r="IOB77" s="343"/>
      <c r="IOC77" s="343"/>
      <c r="IOD77" s="343"/>
      <c r="IOE77" s="343"/>
      <c r="IOF77" s="343"/>
      <c r="IOG77" s="342"/>
      <c r="IOH77" s="343"/>
      <c r="IOI77" s="343"/>
      <c r="IOJ77" s="343"/>
      <c r="IOK77" s="343"/>
      <c r="IOL77" s="343"/>
      <c r="IOM77" s="343"/>
      <c r="ION77" s="343"/>
      <c r="IOO77" s="343"/>
      <c r="IOP77" s="343"/>
      <c r="IOQ77" s="343"/>
      <c r="IOR77" s="343"/>
      <c r="IOS77" s="343"/>
      <c r="IOT77" s="343"/>
      <c r="IOU77" s="343"/>
      <c r="IOV77" s="343"/>
      <c r="IOW77" s="342"/>
      <c r="IOX77" s="343"/>
      <c r="IOY77" s="343"/>
      <c r="IOZ77" s="343"/>
      <c r="IPA77" s="343"/>
      <c r="IPB77" s="343"/>
      <c r="IPC77" s="343"/>
      <c r="IPD77" s="343"/>
      <c r="IPE77" s="343"/>
      <c r="IPF77" s="343"/>
      <c r="IPG77" s="343"/>
      <c r="IPH77" s="343"/>
      <c r="IPI77" s="343"/>
      <c r="IPJ77" s="343"/>
      <c r="IPK77" s="343"/>
      <c r="IPL77" s="343"/>
      <c r="IPM77" s="342"/>
      <c r="IPN77" s="343"/>
      <c r="IPO77" s="343"/>
      <c r="IPP77" s="343"/>
      <c r="IPQ77" s="343"/>
      <c r="IPR77" s="343"/>
      <c r="IPS77" s="343"/>
      <c r="IPT77" s="343"/>
      <c r="IPU77" s="343"/>
      <c r="IPV77" s="343"/>
      <c r="IPW77" s="343"/>
      <c r="IPX77" s="343"/>
      <c r="IPY77" s="343"/>
      <c r="IPZ77" s="343"/>
      <c r="IQA77" s="343"/>
      <c r="IQB77" s="343"/>
      <c r="IQC77" s="342"/>
      <c r="IQD77" s="343"/>
      <c r="IQE77" s="343"/>
      <c r="IQF77" s="343"/>
      <c r="IQG77" s="343"/>
      <c r="IQH77" s="343"/>
      <c r="IQI77" s="343"/>
      <c r="IQJ77" s="343"/>
      <c r="IQK77" s="343"/>
      <c r="IQL77" s="343"/>
      <c r="IQM77" s="343"/>
      <c r="IQN77" s="343"/>
      <c r="IQO77" s="343"/>
      <c r="IQP77" s="343"/>
      <c r="IQQ77" s="343"/>
      <c r="IQR77" s="343"/>
      <c r="IQS77" s="342"/>
      <c r="IQT77" s="343"/>
      <c r="IQU77" s="343"/>
      <c r="IQV77" s="343"/>
      <c r="IQW77" s="343"/>
      <c r="IQX77" s="343"/>
      <c r="IQY77" s="343"/>
      <c r="IQZ77" s="343"/>
      <c r="IRA77" s="343"/>
      <c r="IRB77" s="343"/>
      <c r="IRC77" s="343"/>
      <c r="IRD77" s="343"/>
      <c r="IRE77" s="343"/>
      <c r="IRF77" s="343"/>
      <c r="IRG77" s="343"/>
      <c r="IRH77" s="343"/>
      <c r="IRI77" s="342"/>
      <c r="IRJ77" s="343"/>
      <c r="IRK77" s="343"/>
      <c r="IRL77" s="343"/>
      <c r="IRM77" s="343"/>
      <c r="IRN77" s="343"/>
      <c r="IRO77" s="343"/>
      <c r="IRP77" s="343"/>
      <c r="IRQ77" s="343"/>
      <c r="IRR77" s="343"/>
      <c r="IRS77" s="343"/>
      <c r="IRT77" s="343"/>
      <c r="IRU77" s="343"/>
      <c r="IRV77" s="343"/>
      <c r="IRW77" s="343"/>
      <c r="IRX77" s="343"/>
      <c r="IRY77" s="342"/>
      <c r="IRZ77" s="343"/>
      <c r="ISA77" s="343"/>
      <c r="ISB77" s="343"/>
      <c r="ISC77" s="343"/>
      <c r="ISD77" s="343"/>
      <c r="ISE77" s="343"/>
      <c r="ISF77" s="343"/>
      <c r="ISG77" s="343"/>
      <c r="ISH77" s="343"/>
      <c r="ISI77" s="343"/>
      <c r="ISJ77" s="343"/>
      <c r="ISK77" s="343"/>
      <c r="ISL77" s="343"/>
      <c r="ISM77" s="343"/>
      <c r="ISN77" s="343"/>
      <c r="ISO77" s="342"/>
      <c r="ISP77" s="343"/>
      <c r="ISQ77" s="343"/>
      <c r="ISR77" s="343"/>
      <c r="ISS77" s="343"/>
      <c r="IST77" s="343"/>
      <c r="ISU77" s="343"/>
      <c r="ISV77" s="343"/>
      <c r="ISW77" s="343"/>
      <c r="ISX77" s="343"/>
      <c r="ISY77" s="343"/>
      <c r="ISZ77" s="343"/>
      <c r="ITA77" s="343"/>
      <c r="ITB77" s="343"/>
      <c r="ITC77" s="343"/>
      <c r="ITD77" s="343"/>
      <c r="ITE77" s="342"/>
      <c r="ITF77" s="343"/>
      <c r="ITG77" s="343"/>
      <c r="ITH77" s="343"/>
      <c r="ITI77" s="343"/>
      <c r="ITJ77" s="343"/>
      <c r="ITK77" s="343"/>
      <c r="ITL77" s="343"/>
      <c r="ITM77" s="343"/>
      <c r="ITN77" s="343"/>
      <c r="ITO77" s="343"/>
      <c r="ITP77" s="343"/>
      <c r="ITQ77" s="343"/>
      <c r="ITR77" s="343"/>
      <c r="ITS77" s="343"/>
      <c r="ITT77" s="343"/>
      <c r="ITU77" s="342"/>
      <c r="ITV77" s="343"/>
      <c r="ITW77" s="343"/>
      <c r="ITX77" s="343"/>
      <c r="ITY77" s="343"/>
      <c r="ITZ77" s="343"/>
      <c r="IUA77" s="343"/>
      <c r="IUB77" s="343"/>
      <c r="IUC77" s="343"/>
      <c r="IUD77" s="343"/>
      <c r="IUE77" s="343"/>
      <c r="IUF77" s="343"/>
      <c r="IUG77" s="343"/>
      <c r="IUH77" s="343"/>
      <c r="IUI77" s="343"/>
      <c r="IUJ77" s="343"/>
      <c r="IUK77" s="342"/>
      <c r="IUL77" s="343"/>
      <c r="IUM77" s="343"/>
      <c r="IUN77" s="343"/>
      <c r="IUO77" s="343"/>
      <c r="IUP77" s="343"/>
      <c r="IUQ77" s="343"/>
      <c r="IUR77" s="343"/>
      <c r="IUS77" s="343"/>
      <c r="IUT77" s="343"/>
      <c r="IUU77" s="343"/>
      <c r="IUV77" s="343"/>
      <c r="IUW77" s="343"/>
      <c r="IUX77" s="343"/>
      <c r="IUY77" s="343"/>
      <c r="IUZ77" s="343"/>
      <c r="IVA77" s="342"/>
      <c r="IVB77" s="343"/>
      <c r="IVC77" s="343"/>
      <c r="IVD77" s="343"/>
      <c r="IVE77" s="343"/>
      <c r="IVF77" s="343"/>
      <c r="IVG77" s="343"/>
      <c r="IVH77" s="343"/>
      <c r="IVI77" s="343"/>
      <c r="IVJ77" s="343"/>
      <c r="IVK77" s="343"/>
      <c r="IVL77" s="343"/>
      <c r="IVM77" s="343"/>
      <c r="IVN77" s="343"/>
      <c r="IVO77" s="343"/>
      <c r="IVP77" s="343"/>
      <c r="IVQ77" s="342"/>
      <c r="IVR77" s="343"/>
      <c r="IVS77" s="343"/>
      <c r="IVT77" s="343"/>
      <c r="IVU77" s="343"/>
      <c r="IVV77" s="343"/>
      <c r="IVW77" s="343"/>
      <c r="IVX77" s="343"/>
      <c r="IVY77" s="343"/>
      <c r="IVZ77" s="343"/>
      <c r="IWA77" s="343"/>
      <c r="IWB77" s="343"/>
      <c r="IWC77" s="343"/>
      <c r="IWD77" s="343"/>
      <c r="IWE77" s="343"/>
      <c r="IWF77" s="343"/>
      <c r="IWG77" s="342"/>
      <c r="IWH77" s="343"/>
      <c r="IWI77" s="343"/>
      <c r="IWJ77" s="343"/>
      <c r="IWK77" s="343"/>
      <c r="IWL77" s="343"/>
      <c r="IWM77" s="343"/>
      <c r="IWN77" s="343"/>
      <c r="IWO77" s="343"/>
      <c r="IWP77" s="343"/>
      <c r="IWQ77" s="343"/>
      <c r="IWR77" s="343"/>
      <c r="IWS77" s="343"/>
      <c r="IWT77" s="343"/>
      <c r="IWU77" s="343"/>
      <c r="IWV77" s="343"/>
      <c r="IWW77" s="342"/>
      <c r="IWX77" s="343"/>
      <c r="IWY77" s="343"/>
      <c r="IWZ77" s="343"/>
      <c r="IXA77" s="343"/>
      <c r="IXB77" s="343"/>
      <c r="IXC77" s="343"/>
      <c r="IXD77" s="343"/>
      <c r="IXE77" s="343"/>
      <c r="IXF77" s="343"/>
      <c r="IXG77" s="343"/>
      <c r="IXH77" s="343"/>
      <c r="IXI77" s="343"/>
      <c r="IXJ77" s="343"/>
      <c r="IXK77" s="343"/>
      <c r="IXL77" s="343"/>
      <c r="IXM77" s="342"/>
      <c r="IXN77" s="343"/>
      <c r="IXO77" s="343"/>
      <c r="IXP77" s="343"/>
      <c r="IXQ77" s="343"/>
      <c r="IXR77" s="343"/>
      <c r="IXS77" s="343"/>
      <c r="IXT77" s="343"/>
      <c r="IXU77" s="343"/>
      <c r="IXV77" s="343"/>
      <c r="IXW77" s="343"/>
      <c r="IXX77" s="343"/>
      <c r="IXY77" s="343"/>
      <c r="IXZ77" s="343"/>
      <c r="IYA77" s="343"/>
      <c r="IYB77" s="343"/>
      <c r="IYC77" s="342"/>
      <c r="IYD77" s="343"/>
      <c r="IYE77" s="343"/>
      <c r="IYF77" s="343"/>
      <c r="IYG77" s="343"/>
      <c r="IYH77" s="343"/>
      <c r="IYI77" s="343"/>
      <c r="IYJ77" s="343"/>
      <c r="IYK77" s="343"/>
      <c r="IYL77" s="343"/>
      <c r="IYM77" s="343"/>
      <c r="IYN77" s="343"/>
      <c r="IYO77" s="343"/>
      <c r="IYP77" s="343"/>
      <c r="IYQ77" s="343"/>
      <c r="IYR77" s="343"/>
      <c r="IYS77" s="342"/>
      <c r="IYT77" s="343"/>
      <c r="IYU77" s="343"/>
      <c r="IYV77" s="343"/>
      <c r="IYW77" s="343"/>
      <c r="IYX77" s="343"/>
      <c r="IYY77" s="343"/>
      <c r="IYZ77" s="343"/>
      <c r="IZA77" s="343"/>
      <c r="IZB77" s="343"/>
      <c r="IZC77" s="343"/>
      <c r="IZD77" s="343"/>
      <c r="IZE77" s="343"/>
      <c r="IZF77" s="343"/>
      <c r="IZG77" s="343"/>
      <c r="IZH77" s="343"/>
      <c r="IZI77" s="342"/>
      <c r="IZJ77" s="343"/>
      <c r="IZK77" s="343"/>
      <c r="IZL77" s="343"/>
      <c r="IZM77" s="343"/>
      <c r="IZN77" s="343"/>
      <c r="IZO77" s="343"/>
      <c r="IZP77" s="343"/>
      <c r="IZQ77" s="343"/>
      <c r="IZR77" s="343"/>
      <c r="IZS77" s="343"/>
      <c r="IZT77" s="343"/>
      <c r="IZU77" s="343"/>
      <c r="IZV77" s="343"/>
      <c r="IZW77" s="343"/>
      <c r="IZX77" s="343"/>
      <c r="IZY77" s="342"/>
      <c r="IZZ77" s="343"/>
      <c r="JAA77" s="343"/>
      <c r="JAB77" s="343"/>
      <c r="JAC77" s="343"/>
      <c r="JAD77" s="343"/>
      <c r="JAE77" s="343"/>
      <c r="JAF77" s="343"/>
      <c r="JAG77" s="343"/>
      <c r="JAH77" s="343"/>
      <c r="JAI77" s="343"/>
      <c r="JAJ77" s="343"/>
      <c r="JAK77" s="343"/>
      <c r="JAL77" s="343"/>
      <c r="JAM77" s="343"/>
      <c r="JAN77" s="343"/>
      <c r="JAO77" s="342"/>
      <c r="JAP77" s="343"/>
      <c r="JAQ77" s="343"/>
      <c r="JAR77" s="343"/>
      <c r="JAS77" s="343"/>
      <c r="JAT77" s="343"/>
      <c r="JAU77" s="343"/>
      <c r="JAV77" s="343"/>
      <c r="JAW77" s="343"/>
      <c r="JAX77" s="343"/>
      <c r="JAY77" s="343"/>
      <c r="JAZ77" s="343"/>
      <c r="JBA77" s="343"/>
      <c r="JBB77" s="343"/>
      <c r="JBC77" s="343"/>
      <c r="JBD77" s="343"/>
      <c r="JBE77" s="342"/>
      <c r="JBF77" s="343"/>
      <c r="JBG77" s="343"/>
      <c r="JBH77" s="343"/>
      <c r="JBI77" s="343"/>
      <c r="JBJ77" s="343"/>
      <c r="JBK77" s="343"/>
      <c r="JBL77" s="343"/>
      <c r="JBM77" s="343"/>
      <c r="JBN77" s="343"/>
      <c r="JBO77" s="343"/>
      <c r="JBP77" s="343"/>
      <c r="JBQ77" s="343"/>
      <c r="JBR77" s="343"/>
      <c r="JBS77" s="343"/>
      <c r="JBT77" s="343"/>
      <c r="JBU77" s="342"/>
      <c r="JBV77" s="343"/>
      <c r="JBW77" s="343"/>
      <c r="JBX77" s="343"/>
      <c r="JBY77" s="343"/>
      <c r="JBZ77" s="343"/>
      <c r="JCA77" s="343"/>
      <c r="JCB77" s="343"/>
      <c r="JCC77" s="343"/>
      <c r="JCD77" s="343"/>
      <c r="JCE77" s="343"/>
      <c r="JCF77" s="343"/>
      <c r="JCG77" s="343"/>
      <c r="JCH77" s="343"/>
      <c r="JCI77" s="343"/>
      <c r="JCJ77" s="343"/>
      <c r="JCK77" s="342"/>
      <c r="JCL77" s="343"/>
      <c r="JCM77" s="343"/>
      <c r="JCN77" s="343"/>
      <c r="JCO77" s="343"/>
      <c r="JCP77" s="343"/>
      <c r="JCQ77" s="343"/>
      <c r="JCR77" s="343"/>
      <c r="JCS77" s="343"/>
      <c r="JCT77" s="343"/>
      <c r="JCU77" s="343"/>
      <c r="JCV77" s="343"/>
      <c r="JCW77" s="343"/>
      <c r="JCX77" s="343"/>
      <c r="JCY77" s="343"/>
      <c r="JCZ77" s="343"/>
      <c r="JDA77" s="342"/>
      <c r="JDB77" s="343"/>
      <c r="JDC77" s="343"/>
      <c r="JDD77" s="343"/>
      <c r="JDE77" s="343"/>
      <c r="JDF77" s="343"/>
      <c r="JDG77" s="343"/>
      <c r="JDH77" s="343"/>
      <c r="JDI77" s="343"/>
      <c r="JDJ77" s="343"/>
      <c r="JDK77" s="343"/>
      <c r="JDL77" s="343"/>
      <c r="JDM77" s="343"/>
      <c r="JDN77" s="343"/>
      <c r="JDO77" s="343"/>
      <c r="JDP77" s="343"/>
      <c r="JDQ77" s="342"/>
      <c r="JDR77" s="343"/>
      <c r="JDS77" s="343"/>
      <c r="JDT77" s="343"/>
      <c r="JDU77" s="343"/>
      <c r="JDV77" s="343"/>
      <c r="JDW77" s="343"/>
      <c r="JDX77" s="343"/>
      <c r="JDY77" s="343"/>
      <c r="JDZ77" s="343"/>
      <c r="JEA77" s="343"/>
      <c r="JEB77" s="343"/>
      <c r="JEC77" s="343"/>
      <c r="JED77" s="343"/>
      <c r="JEE77" s="343"/>
      <c r="JEF77" s="343"/>
      <c r="JEG77" s="342"/>
      <c r="JEH77" s="343"/>
      <c r="JEI77" s="343"/>
      <c r="JEJ77" s="343"/>
      <c r="JEK77" s="343"/>
      <c r="JEL77" s="343"/>
      <c r="JEM77" s="343"/>
      <c r="JEN77" s="343"/>
      <c r="JEO77" s="343"/>
      <c r="JEP77" s="343"/>
      <c r="JEQ77" s="343"/>
      <c r="JER77" s="343"/>
      <c r="JES77" s="343"/>
      <c r="JET77" s="343"/>
      <c r="JEU77" s="343"/>
      <c r="JEV77" s="343"/>
      <c r="JEW77" s="342"/>
      <c r="JEX77" s="343"/>
      <c r="JEY77" s="343"/>
      <c r="JEZ77" s="343"/>
      <c r="JFA77" s="343"/>
      <c r="JFB77" s="343"/>
      <c r="JFC77" s="343"/>
      <c r="JFD77" s="343"/>
      <c r="JFE77" s="343"/>
      <c r="JFF77" s="343"/>
      <c r="JFG77" s="343"/>
      <c r="JFH77" s="343"/>
      <c r="JFI77" s="343"/>
      <c r="JFJ77" s="343"/>
      <c r="JFK77" s="343"/>
      <c r="JFL77" s="343"/>
      <c r="JFM77" s="342"/>
      <c r="JFN77" s="343"/>
      <c r="JFO77" s="343"/>
      <c r="JFP77" s="343"/>
      <c r="JFQ77" s="343"/>
      <c r="JFR77" s="343"/>
      <c r="JFS77" s="343"/>
      <c r="JFT77" s="343"/>
      <c r="JFU77" s="343"/>
      <c r="JFV77" s="343"/>
      <c r="JFW77" s="343"/>
      <c r="JFX77" s="343"/>
      <c r="JFY77" s="343"/>
      <c r="JFZ77" s="343"/>
      <c r="JGA77" s="343"/>
      <c r="JGB77" s="343"/>
      <c r="JGC77" s="342"/>
      <c r="JGD77" s="343"/>
      <c r="JGE77" s="343"/>
      <c r="JGF77" s="343"/>
      <c r="JGG77" s="343"/>
      <c r="JGH77" s="343"/>
      <c r="JGI77" s="343"/>
      <c r="JGJ77" s="343"/>
      <c r="JGK77" s="343"/>
      <c r="JGL77" s="343"/>
      <c r="JGM77" s="343"/>
      <c r="JGN77" s="343"/>
      <c r="JGO77" s="343"/>
      <c r="JGP77" s="343"/>
      <c r="JGQ77" s="343"/>
      <c r="JGR77" s="343"/>
      <c r="JGS77" s="342"/>
      <c r="JGT77" s="343"/>
      <c r="JGU77" s="343"/>
      <c r="JGV77" s="343"/>
      <c r="JGW77" s="343"/>
      <c r="JGX77" s="343"/>
      <c r="JGY77" s="343"/>
      <c r="JGZ77" s="343"/>
      <c r="JHA77" s="343"/>
      <c r="JHB77" s="343"/>
      <c r="JHC77" s="343"/>
      <c r="JHD77" s="343"/>
      <c r="JHE77" s="343"/>
      <c r="JHF77" s="343"/>
      <c r="JHG77" s="343"/>
      <c r="JHH77" s="343"/>
      <c r="JHI77" s="342"/>
      <c r="JHJ77" s="343"/>
      <c r="JHK77" s="343"/>
      <c r="JHL77" s="343"/>
      <c r="JHM77" s="343"/>
      <c r="JHN77" s="343"/>
      <c r="JHO77" s="343"/>
      <c r="JHP77" s="343"/>
      <c r="JHQ77" s="343"/>
      <c r="JHR77" s="343"/>
      <c r="JHS77" s="343"/>
      <c r="JHT77" s="343"/>
      <c r="JHU77" s="343"/>
      <c r="JHV77" s="343"/>
      <c r="JHW77" s="343"/>
      <c r="JHX77" s="343"/>
      <c r="JHY77" s="342"/>
      <c r="JHZ77" s="343"/>
      <c r="JIA77" s="343"/>
      <c r="JIB77" s="343"/>
      <c r="JIC77" s="343"/>
      <c r="JID77" s="343"/>
      <c r="JIE77" s="343"/>
      <c r="JIF77" s="343"/>
      <c r="JIG77" s="343"/>
      <c r="JIH77" s="343"/>
      <c r="JII77" s="343"/>
      <c r="JIJ77" s="343"/>
      <c r="JIK77" s="343"/>
      <c r="JIL77" s="343"/>
      <c r="JIM77" s="343"/>
      <c r="JIN77" s="343"/>
      <c r="JIO77" s="342"/>
      <c r="JIP77" s="343"/>
      <c r="JIQ77" s="343"/>
      <c r="JIR77" s="343"/>
      <c r="JIS77" s="343"/>
      <c r="JIT77" s="343"/>
      <c r="JIU77" s="343"/>
      <c r="JIV77" s="343"/>
      <c r="JIW77" s="343"/>
      <c r="JIX77" s="343"/>
      <c r="JIY77" s="343"/>
      <c r="JIZ77" s="343"/>
      <c r="JJA77" s="343"/>
      <c r="JJB77" s="343"/>
      <c r="JJC77" s="343"/>
      <c r="JJD77" s="343"/>
      <c r="JJE77" s="342"/>
      <c r="JJF77" s="343"/>
      <c r="JJG77" s="343"/>
      <c r="JJH77" s="343"/>
      <c r="JJI77" s="343"/>
      <c r="JJJ77" s="343"/>
      <c r="JJK77" s="343"/>
      <c r="JJL77" s="343"/>
      <c r="JJM77" s="343"/>
      <c r="JJN77" s="343"/>
      <c r="JJO77" s="343"/>
      <c r="JJP77" s="343"/>
      <c r="JJQ77" s="343"/>
      <c r="JJR77" s="343"/>
      <c r="JJS77" s="343"/>
      <c r="JJT77" s="343"/>
      <c r="JJU77" s="342"/>
      <c r="JJV77" s="343"/>
      <c r="JJW77" s="343"/>
      <c r="JJX77" s="343"/>
      <c r="JJY77" s="343"/>
      <c r="JJZ77" s="343"/>
      <c r="JKA77" s="343"/>
      <c r="JKB77" s="343"/>
      <c r="JKC77" s="343"/>
      <c r="JKD77" s="343"/>
      <c r="JKE77" s="343"/>
      <c r="JKF77" s="343"/>
      <c r="JKG77" s="343"/>
      <c r="JKH77" s="343"/>
      <c r="JKI77" s="343"/>
      <c r="JKJ77" s="343"/>
      <c r="JKK77" s="342"/>
      <c r="JKL77" s="343"/>
      <c r="JKM77" s="343"/>
      <c r="JKN77" s="343"/>
      <c r="JKO77" s="343"/>
      <c r="JKP77" s="343"/>
      <c r="JKQ77" s="343"/>
      <c r="JKR77" s="343"/>
      <c r="JKS77" s="343"/>
      <c r="JKT77" s="343"/>
      <c r="JKU77" s="343"/>
      <c r="JKV77" s="343"/>
      <c r="JKW77" s="343"/>
      <c r="JKX77" s="343"/>
      <c r="JKY77" s="343"/>
      <c r="JKZ77" s="343"/>
      <c r="JLA77" s="342"/>
      <c r="JLB77" s="343"/>
      <c r="JLC77" s="343"/>
      <c r="JLD77" s="343"/>
      <c r="JLE77" s="343"/>
      <c r="JLF77" s="343"/>
      <c r="JLG77" s="343"/>
      <c r="JLH77" s="343"/>
      <c r="JLI77" s="343"/>
      <c r="JLJ77" s="343"/>
      <c r="JLK77" s="343"/>
      <c r="JLL77" s="343"/>
      <c r="JLM77" s="343"/>
      <c r="JLN77" s="343"/>
      <c r="JLO77" s="343"/>
      <c r="JLP77" s="343"/>
      <c r="JLQ77" s="342"/>
      <c r="JLR77" s="343"/>
      <c r="JLS77" s="343"/>
      <c r="JLT77" s="343"/>
      <c r="JLU77" s="343"/>
      <c r="JLV77" s="343"/>
      <c r="JLW77" s="343"/>
      <c r="JLX77" s="343"/>
      <c r="JLY77" s="343"/>
      <c r="JLZ77" s="343"/>
      <c r="JMA77" s="343"/>
      <c r="JMB77" s="343"/>
      <c r="JMC77" s="343"/>
      <c r="JMD77" s="343"/>
      <c r="JME77" s="343"/>
      <c r="JMF77" s="343"/>
      <c r="JMG77" s="342"/>
      <c r="JMH77" s="343"/>
      <c r="JMI77" s="343"/>
      <c r="JMJ77" s="343"/>
      <c r="JMK77" s="343"/>
      <c r="JML77" s="343"/>
      <c r="JMM77" s="343"/>
      <c r="JMN77" s="343"/>
      <c r="JMO77" s="343"/>
      <c r="JMP77" s="343"/>
      <c r="JMQ77" s="343"/>
      <c r="JMR77" s="343"/>
      <c r="JMS77" s="343"/>
      <c r="JMT77" s="343"/>
      <c r="JMU77" s="343"/>
      <c r="JMV77" s="343"/>
      <c r="JMW77" s="342"/>
      <c r="JMX77" s="343"/>
      <c r="JMY77" s="343"/>
      <c r="JMZ77" s="343"/>
      <c r="JNA77" s="343"/>
      <c r="JNB77" s="343"/>
      <c r="JNC77" s="343"/>
      <c r="JND77" s="343"/>
      <c r="JNE77" s="343"/>
      <c r="JNF77" s="343"/>
      <c r="JNG77" s="343"/>
      <c r="JNH77" s="343"/>
      <c r="JNI77" s="343"/>
      <c r="JNJ77" s="343"/>
      <c r="JNK77" s="343"/>
      <c r="JNL77" s="343"/>
      <c r="JNM77" s="342"/>
      <c r="JNN77" s="343"/>
      <c r="JNO77" s="343"/>
      <c r="JNP77" s="343"/>
      <c r="JNQ77" s="343"/>
      <c r="JNR77" s="343"/>
      <c r="JNS77" s="343"/>
      <c r="JNT77" s="343"/>
      <c r="JNU77" s="343"/>
      <c r="JNV77" s="343"/>
      <c r="JNW77" s="343"/>
      <c r="JNX77" s="343"/>
      <c r="JNY77" s="343"/>
      <c r="JNZ77" s="343"/>
      <c r="JOA77" s="343"/>
      <c r="JOB77" s="343"/>
      <c r="JOC77" s="342"/>
      <c r="JOD77" s="343"/>
      <c r="JOE77" s="343"/>
      <c r="JOF77" s="343"/>
      <c r="JOG77" s="343"/>
      <c r="JOH77" s="343"/>
      <c r="JOI77" s="343"/>
      <c r="JOJ77" s="343"/>
      <c r="JOK77" s="343"/>
      <c r="JOL77" s="343"/>
      <c r="JOM77" s="343"/>
      <c r="JON77" s="343"/>
      <c r="JOO77" s="343"/>
      <c r="JOP77" s="343"/>
      <c r="JOQ77" s="343"/>
      <c r="JOR77" s="343"/>
      <c r="JOS77" s="342"/>
      <c r="JOT77" s="343"/>
      <c r="JOU77" s="343"/>
      <c r="JOV77" s="343"/>
      <c r="JOW77" s="343"/>
      <c r="JOX77" s="343"/>
      <c r="JOY77" s="343"/>
      <c r="JOZ77" s="343"/>
      <c r="JPA77" s="343"/>
      <c r="JPB77" s="343"/>
      <c r="JPC77" s="343"/>
      <c r="JPD77" s="343"/>
      <c r="JPE77" s="343"/>
      <c r="JPF77" s="343"/>
      <c r="JPG77" s="343"/>
      <c r="JPH77" s="343"/>
      <c r="JPI77" s="342"/>
      <c r="JPJ77" s="343"/>
      <c r="JPK77" s="343"/>
      <c r="JPL77" s="343"/>
      <c r="JPM77" s="343"/>
      <c r="JPN77" s="343"/>
      <c r="JPO77" s="343"/>
      <c r="JPP77" s="343"/>
      <c r="JPQ77" s="343"/>
      <c r="JPR77" s="343"/>
      <c r="JPS77" s="343"/>
      <c r="JPT77" s="343"/>
      <c r="JPU77" s="343"/>
      <c r="JPV77" s="343"/>
      <c r="JPW77" s="343"/>
      <c r="JPX77" s="343"/>
      <c r="JPY77" s="342"/>
      <c r="JPZ77" s="343"/>
      <c r="JQA77" s="343"/>
      <c r="JQB77" s="343"/>
      <c r="JQC77" s="343"/>
      <c r="JQD77" s="343"/>
      <c r="JQE77" s="343"/>
      <c r="JQF77" s="343"/>
      <c r="JQG77" s="343"/>
      <c r="JQH77" s="343"/>
      <c r="JQI77" s="343"/>
      <c r="JQJ77" s="343"/>
      <c r="JQK77" s="343"/>
      <c r="JQL77" s="343"/>
      <c r="JQM77" s="343"/>
      <c r="JQN77" s="343"/>
      <c r="JQO77" s="342"/>
      <c r="JQP77" s="343"/>
      <c r="JQQ77" s="343"/>
      <c r="JQR77" s="343"/>
      <c r="JQS77" s="343"/>
      <c r="JQT77" s="343"/>
      <c r="JQU77" s="343"/>
      <c r="JQV77" s="343"/>
      <c r="JQW77" s="343"/>
      <c r="JQX77" s="343"/>
      <c r="JQY77" s="343"/>
      <c r="JQZ77" s="343"/>
      <c r="JRA77" s="343"/>
      <c r="JRB77" s="343"/>
      <c r="JRC77" s="343"/>
      <c r="JRD77" s="343"/>
      <c r="JRE77" s="342"/>
      <c r="JRF77" s="343"/>
      <c r="JRG77" s="343"/>
      <c r="JRH77" s="343"/>
      <c r="JRI77" s="343"/>
      <c r="JRJ77" s="343"/>
      <c r="JRK77" s="343"/>
      <c r="JRL77" s="343"/>
      <c r="JRM77" s="343"/>
      <c r="JRN77" s="343"/>
      <c r="JRO77" s="343"/>
      <c r="JRP77" s="343"/>
      <c r="JRQ77" s="343"/>
      <c r="JRR77" s="343"/>
      <c r="JRS77" s="343"/>
      <c r="JRT77" s="343"/>
      <c r="JRU77" s="342"/>
      <c r="JRV77" s="343"/>
      <c r="JRW77" s="343"/>
      <c r="JRX77" s="343"/>
      <c r="JRY77" s="343"/>
      <c r="JRZ77" s="343"/>
      <c r="JSA77" s="343"/>
      <c r="JSB77" s="343"/>
      <c r="JSC77" s="343"/>
      <c r="JSD77" s="343"/>
      <c r="JSE77" s="343"/>
      <c r="JSF77" s="343"/>
      <c r="JSG77" s="343"/>
      <c r="JSH77" s="343"/>
      <c r="JSI77" s="343"/>
      <c r="JSJ77" s="343"/>
      <c r="JSK77" s="342"/>
      <c r="JSL77" s="343"/>
      <c r="JSM77" s="343"/>
      <c r="JSN77" s="343"/>
      <c r="JSO77" s="343"/>
      <c r="JSP77" s="343"/>
      <c r="JSQ77" s="343"/>
      <c r="JSR77" s="343"/>
      <c r="JSS77" s="343"/>
      <c r="JST77" s="343"/>
      <c r="JSU77" s="343"/>
      <c r="JSV77" s="343"/>
      <c r="JSW77" s="343"/>
      <c r="JSX77" s="343"/>
      <c r="JSY77" s="343"/>
      <c r="JSZ77" s="343"/>
      <c r="JTA77" s="342"/>
      <c r="JTB77" s="343"/>
      <c r="JTC77" s="343"/>
      <c r="JTD77" s="343"/>
      <c r="JTE77" s="343"/>
      <c r="JTF77" s="343"/>
      <c r="JTG77" s="343"/>
      <c r="JTH77" s="343"/>
      <c r="JTI77" s="343"/>
      <c r="JTJ77" s="343"/>
      <c r="JTK77" s="343"/>
      <c r="JTL77" s="343"/>
      <c r="JTM77" s="343"/>
      <c r="JTN77" s="343"/>
      <c r="JTO77" s="343"/>
      <c r="JTP77" s="343"/>
      <c r="JTQ77" s="342"/>
      <c r="JTR77" s="343"/>
      <c r="JTS77" s="343"/>
      <c r="JTT77" s="343"/>
      <c r="JTU77" s="343"/>
      <c r="JTV77" s="343"/>
      <c r="JTW77" s="343"/>
      <c r="JTX77" s="343"/>
      <c r="JTY77" s="343"/>
      <c r="JTZ77" s="343"/>
      <c r="JUA77" s="343"/>
      <c r="JUB77" s="343"/>
      <c r="JUC77" s="343"/>
      <c r="JUD77" s="343"/>
      <c r="JUE77" s="343"/>
      <c r="JUF77" s="343"/>
      <c r="JUG77" s="342"/>
      <c r="JUH77" s="343"/>
      <c r="JUI77" s="343"/>
      <c r="JUJ77" s="343"/>
      <c r="JUK77" s="343"/>
      <c r="JUL77" s="343"/>
      <c r="JUM77" s="343"/>
      <c r="JUN77" s="343"/>
      <c r="JUO77" s="343"/>
      <c r="JUP77" s="343"/>
      <c r="JUQ77" s="343"/>
      <c r="JUR77" s="343"/>
      <c r="JUS77" s="343"/>
      <c r="JUT77" s="343"/>
      <c r="JUU77" s="343"/>
      <c r="JUV77" s="343"/>
      <c r="JUW77" s="342"/>
      <c r="JUX77" s="343"/>
      <c r="JUY77" s="343"/>
      <c r="JUZ77" s="343"/>
      <c r="JVA77" s="343"/>
      <c r="JVB77" s="343"/>
      <c r="JVC77" s="343"/>
      <c r="JVD77" s="343"/>
      <c r="JVE77" s="343"/>
      <c r="JVF77" s="343"/>
      <c r="JVG77" s="343"/>
      <c r="JVH77" s="343"/>
      <c r="JVI77" s="343"/>
      <c r="JVJ77" s="343"/>
      <c r="JVK77" s="343"/>
      <c r="JVL77" s="343"/>
      <c r="JVM77" s="342"/>
      <c r="JVN77" s="343"/>
      <c r="JVO77" s="343"/>
      <c r="JVP77" s="343"/>
      <c r="JVQ77" s="343"/>
      <c r="JVR77" s="343"/>
      <c r="JVS77" s="343"/>
      <c r="JVT77" s="343"/>
      <c r="JVU77" s="343"/>
      <c r="JVV77" s="343"/>
      <c r="JVW77" s="343"/>
      <c r="JVX77" s="343"/>
      <c r="JVY77" s="343"/>
      <c r="JVZ77" s="343"/>
      <c r="JWA77" s="343"/>
      <c r="JWB77" s="343"/>
      <c r="JWC77" s="342"/>
      <c r="JWD77" s="343"/>
      <c r="JWE77" s="343"/>
      <c r="JWF77" s="343"/>
      <c r="JWG77" s="343"/>
      <c r="JWH77" s="343"/>
      <c r="JWI77" s="343"/>
      <c r="JWJ77" s="343"/>
      <c r="JWK77" s="343"/>
      <c r="JWL77" s="343"/>
      <c r="JWM77" s="343"/>
      <c r="JWN77" s="343"/>
      <c r="JWO77" s="343"/>
      <c r="JWP77" s="343"/>
      <c r="JWQ77" s="343"/>
      <c r="JWR77" s="343"/>
      <c r="JWS77" s="342"/>
      <c r="JWT77" s="343"/>
      <c r="JWU77" s="343"/>
      <c r="JWV77" s="343"/>
      <c r="JWW77" s="343"/>
      <c r="JWX77" s="343"/>
      <c r="JWY77" s="343"/>
      <c r="JWZ77" s="343"/>
      <c r="JXA77" s="343"/>
      <c r="JXB77" s="343"/>
      <c r="JXC77" s="343"/>
      <c r="JXD77" s="343"/>
      <c r="JXE77" s="343"/>
      <c r="JXF77" s="343"/>
      <c r="JXG77" s="343"/>
      <c r="JXH77" s="343"/>
      <c r="JXI77" s="342"/>
      <c r="JXJ77" s="343"/>
      <c r="JXK77" s="343"/>
      <c r="JXL77" s="343"/>
      <c r="JXM77" s="343"/>
      <c r="JXN77" s="343"/>
      <c r="JXO77" s="343"/>
      <c r="JXP77" s="343"/>
      <c r="JXQ77" s="343"/>
      <c r="JXR77" s="343"/>
      <c r="JXS77" s="343"/>
      <c r="JXT77" s="343"/>
      <c r="JXU77" s="343"/>
      <c r="JXV77" s="343"/>
      <c r="JXW77" s="343"/>
      <c r="JXX77" s="343"/>
      <c r="JXY77" s="342"/>
      <c r="JXZ77" s="343"/>
      <c r="JYA77" s="343"/>
      <c r="JYB77" s="343"/>
      <c r="JYC77" s="343"/>
      <c r="JYD77" s="343"/>
      <c r="JYE77" s="343"/>
      <c r="JYF77" s="343"/>
      <c r="JYG77" s="343"/>
      <c r="JYH77" s="343"/>
      <c r="JYI77" s="343"/>
      <c r="JYJ77" s="343"/>
      <c r="JYK77" s="343"/>
      <c r="JYL77" s="343"/>
      <c r="JYM77" s="343"/>
      <c r="JYN77" s="343"/>
      <c r="JYO77" s="342"/>
      <c r="JYP77" s="343"/>
      <c r="JYQ77" s="343"/>
      <c r="JYR77" s="343"/>
      <c r="JYS77" s="343"/>
      <c r="JYT77" s="343"/>
      <c r="JYU77" s="343"/>
      <c r="JYV77" s="343"/>
      <c r="JYW77" s="343"/>
      <c r="JYX77" s="343"/>
      <c r="JYY77" s="343"/>
      <c r="JYZ77" s="343"/>
      <c r="JZA77" s="343"/>
      <c r="JZB77" s="343"/>
      <c r="JZC77" s="343"/>
      <c r="JZD77" s="343"/>
      <c r="JZE77" s="342"/>
      <c r="JZF77" s="343"/>
      <c r="JZG77" s="343"/>
      <c r="JZH77" s="343"/>
      <c r="JZI77" s="343"/>
      <c r="JZJ77" s="343"/>
      <c r="JZK77" s="343"/>
      <c r="JZL77" s="343"/>
      <c r="JZM77" s="343"/>
      <c r="JZN77" s="343"/>
      <c r="JZO77" s="343"/>
      <c r="JZP77" s="343"/>
      <c r="JZQ77" s="343"/>
      <c r="JZR77" s="343"/>
      <c r="JZS77" s="343"/>
      <c r="JZT77" s="343"/>
      <c r="JZU77" s="342"/>
      <c r="JZV77" s="343"/>
      <c r="JZW77" s="343"/>
      <c r="JZX77" s="343"/>
      <c r="JZY77" s="343"/>
      <c r="JZZ77" s="343"/>
      <c r="KAA77" s="343"/>
      <c r="KAB77" s="343"/>
      <c r="KAC77" s="343"/>
      <c r="KAD77" s="343"/>
      <c r="KAE77" s="343"/>
      <c r="KAF77" s="343"/>
      <c r="KAG77" s="343"/>
      <c r="KAH77" s="343"/>
      <c r="KAI77" s="343"/>
      <c r="KAJ77" s="343"/>
      <c r="KAK77" s="342"/>
      <c r="KAL77" s="343"/>
      <c r="KAM77" s="343"/>
      <c r="KAN77" s="343"/>
      <c r="KAO77" s="343"/>
      <c r="KAP77" s="343"/>
      <c r="KAQ77" s="343"/>
      <c r="KAR77" s="343"/>
      <c r="KAS77" s="343"/>
      <c r="KAT77" s="343"/>
      <c r="KAU77" s="343"/>
      <c r="KAV77" s="343"/>
      <c r="KAW77" s="343"/>
      <c r="KAX77" s="343"/>
      <c r="KAY77" s="343"/>
      <c r="KAZ77" s="343"/>
      <c r="KBA77" s="342"/>
      <c r="KBB77" s="343"/>
      <c r="KBC77" s="343"/>
      <c r="KBD77" s="343"/>
      <c r="KBE77" s="343"/>
      <c r="KBF77" s="343"/>
      <c r="KBG77" s="343"/>
      <c r="KBH77" s="343"/>
      <c r="KBI77" s="343"/>
      <c r="KBJ77" s="343"/>
      <c r="KBK77" s="343"/>
      <c r="KBL77" s="343"/>
      <c r="KBM77" s="343"/>
      <c r="KBN77" s="343"/>
      <c r="KBO77" s="343"/>
      <c r="KBP77" s="343"/>
      <c r="KBQ77" s="342"/>
      <c r="KBR77" s="343"/>
      <c r="KBS77" s="343"/>
      <c r="KBT77" s="343"/>
      <c r="KBU77" s="343"/>
      <c r="KBV77" s="343"/>
      <c r="KBW77" s="343"/>
      <c r="KBX77" s="343"/>
      <c r="KBY77" s="343"/>
      <c r="KBZ77" s="343"/>
      <c r="KCA77" s="343"/>
      <c r="KCB77" s="343"/>
      <c r="KCC77" s="343"/>
      <c r="KCD77" s="343"/>
      <c r="KCE77" s="343"/>
      <c r="KCF77" s="343"/>
      <c r="KCG77" s="342"/>
      <c r="KCH77" s="343"/>
      <c r="KCI77" s="343"/>
      <c r="KCJ77" s="343"/>
      <c r="KCK77" s="343"/>
      <c r="KCL77" s="343"/>
      <c r="KCM77" s="343"/>
      <c r="KCN77" s="343"/>
      <c r="KCO77" s="343"/>
      <c r="KCP77" s="343"/>
      <c r="KCQ77" s="343"/>
      <c r="KCR77" s="343"/>
      <c r="KCS77" s="343"/>
      <c r="KCT77" s="343"/>
      <c r="KCU77" s="343"/>
      <c r="KCV77" s="343"/>
      <c r="KCW77" s="342"/>
      <c r="KCX77" s="343"/>
      <c r="KCY77" s="343"/>
      <c r="KCZ77" s="343"/>
      <c r="KDA77" s="343"/>
      <c r="KDB77" s="343"/>
      <c r="KDC77" s="343"/>
      <c r="KDD77" s="343"/>
      <c r="KDE77" s="343"/>
      <c r="KDF77" s="343"/>
      <c r="KDG77" s="343"/>
      <c r="KDH77" s="343"/>
      <c r="KDI77" s="343"/>
      <c r="KDJ77" s="343"/>
      <c r="KDK77" s="343"/>
      <c r="KDL77" s="343"/>
      <c r="KDM77" s="342"/>
      <c r="KDN77" s="343"/>
      <c r="KDO77" s="343"/>
      <c r="KDP77" s="343"/>
      <c r="KDQ77" s="343"/>
      <c r="KDR77" s="343"/>
      <c r="KDS77" s="343"/>
      <c r="KDT77" s="343"/>
      <c r="KDU77" s="343"/>
      <c r="KDV77" s="343"/>
      <c r="KDW77" s="343"/>
      <c r="KDX77" s="343"/>
      <c r="KDY77" s="343"/>
      <c r="KDZ77" s="343"/>
      <c r="KEA77" s="343"/>
      <c r="KEB77" s="343"/>
      <c r="KEC77" s="342"/>
      <c r="KED77" s="343"/>
      <c r="KEE77" s="343"/>
      <c r="KEF77" s="343"/>
      <c r="KEG77" s="343"/>
      <c r="KEH77" s="343"/>
      <c r="KEI77" s="343"/>
      <c r="KEJ77" s="343"/>
      <c r="KEK77" s="343"/>
      <c r="KEL77" s="343"/>
      <c r="KEM77" s="343"/>
      <c r="KEN77" s="343"/>
      <c r="KEO77" s="343"/>
      <c r="KEP77" s="343"/>
      <c r="KEQ77" s="343"/>
      <c r="KER77" s="343"/>
      <c r="KES77" s="342"/>
      <c r="KET77" s="343"/>
      <c r="KEU77" s="343"/>
      <c r="KEV77" s="343"/>
      <c r="KEW77" s="343"/>
      <c r="KEX77" s="343"/>
      <c r="KEY77" s="343"/>
      <c r="KEZ77" s="343"/>
      <c r="KFA77" s="343"/>
      <c r="KFB77" s="343"/>
      <c r="KFC77" s="343"/>
      <c r="KFD77" s="343"/>
      <c r="KFE77" s="343"/>
      <c r="KFF77" s="343"/>
      <c r="KFG77" s="343"/>
      <c r="KFH77" s="343"/>
      <c r="KFI77" s="342"/>
      <c r="KFJ77" s="343"/>
      <c r="KFK77" s="343"/>
      <c r="KFL77" s="343"/>
      <c r="KFM77" s="343"/>
      <c r="KFN77" s="343"/>
      <c r="KFO77" s="343"/>
      <c r="KFP77" s="343"/>
      <c r="KFQ77" s="343"/>
      <c r="KFR77" s="343"/>
      <c r="KFS77" s="343"/>
      <c r="KFT77" s="343"/>
      <c r="KFU77" s="343"/>
      <c r="KFV77" s="343"/>
      <c r="KFW77" s="343"/>
      <c r="KFX77" s="343"/>
      <c r="KFY77" s="342"/>
      <c r="KFZ77" s="343"/>
      <c r="KGA77" s="343"/>
      <c r="KGB77" s="343"/>
      <c r="KGC77" s="343"/>
      <c r="KGD77" s="343"/>
      <c r="KGE77" s="343"/>
      <c r="KGF77" s="343"/>
      <c r="KGG77" s="343"/>
      <c r="KGH77" s="343"/>
      <c r="KGI77" s="343"/>
      <c r="KGJ77" s="343"/>
      <c r="KGK77" s="343"/>
      <c r="KGL77" s="343"/>
      <c r="KGM77" s="343"/>
      <c r="KGN77" s="343"/>
      <c r="KGO77" s="342"/>
      <c r="KGP77" s="343"/>
      <c r="KGQ77" s="343"/>
      <c r="KGR77" s="343"/>
      <c r="KGS77" s="343"/>
      <c r="KGT77" s="343"/>
      <c r="KGU77" s="343"/>
      <c r="KGV77" s="343"/>
      <c r="KGW77" s="343"/>
      <c r="KGX77" s="343"/>
      <c r="KGY77" s="343"/>
      <c r="KGZ77" s="343"/>
      <c r="KHA77" s="343"/>
      <c r="KHB77" s="343"/>
      <c r="KHC77" s="343"/>
      <c r="KHD77" s="343"/>
      <c r="KHE77" s="342"/>
      <c r="KHF77" s="343"/>
      <c r="KHG77" s="343"/>
      <c r="KHH77" s="343"/>
      <c r="KHI77" s="343"/>
      <c r="KHJ77" s="343"/>
      <c r="KHK77" s="343"/>
      <c r="KHL77" s="343"/>
      <c r="KHM77" s="343"/>
      <c r="KHN77" s="343"/>
      <c r="KHO77" s="343"/>
      <c r="KHP77" s="343"/>
      <c r="KHQ77" s="343"/>
      <c r="KHR77" s="343"/>
      <c r="KHS77" s="343"/>
      <c r="KHT77" s="343"/>
      <c r="KHU77" s="342"/>
      <c r="KHV77" s="343"/>
      <c r="KHW77" s="343"/>
      <c r="KHX77" s="343"/>
      <c r="KHY77" s="343"/>
      <c r="KHZ77" s="343"/>
      <c r="KIA77" s="343"/>
      <c r="KIB77" s="343"/>
      <c r="KIC77" s="343"/>
      <c r="KID77" s="343"/>
      <c r="KIE77" s="343"/>
      <c r="KIF77" s="343"/>
      <c r="KIG77" s="343"/>
      <c r="KIH77" s="343"/>
      <c r="KII77" s="343"/>
      <c r="KIJ77" s="343"/>
      <c r="KIK77" s="342"/>
      <c r="KIL77" s="343"/>
      <c r="KIM77" s="343"/>
      <c r="KIN77" s="343"/>
      <c r="KIO77" s="343"/>
      <c r="KIP77" s="343"/>
      <c r="KIQ77" s="343"/>
      <c r="KIR77" s="343"/>
      <c r="KIS77" s="343"/>
      <c r="KIT77" s="343"/>
      <c r="KIU77" s="343"/>
      <c r="KIV77" s="343"/>
      <c r="KIW77" s="343"/>
      <c r="KIX77" s="343"/>
      <c r="KIY77" s="343"/>
      <c r="KIZ77" s="343"/>
      <c r="KJA77" s="342"/>
      <c r="KJB77" s="343"/>
      <c r="KJC77" s="343"/>
      <c r="KJD77" s="343"/>
      <c r="KJE77" s="343"/>
      <c r="KJF77" s="343"/>
      <c r="KJG77" s="343"/>
      <c r="KJH77" s="343"/>
      <c r="KJI77" s="343"/>
      <c r="KJJ77" s="343"/>
      <c r="KJK77" s="343"/>
      <c r="KJL77" s="343"/>
      <c r="KJM77" s="343"/>
      <c r="KJN77" s="343"/>
      <c r="KJO77" s="343"/>
      <c r="KJP77" s="343"/>
      <c r="KJQ77" s="342"/>
      <c r="KJR77" s="343"/>
      <c r="KJS77" s="343"/>
      <c r="KJT77" s="343"/>
      <c r="KJU77" s="343"/>
      <c r="KJV77" s="343"/>
      <c r="KJW77" s="343"/>
      <c r="KJX77" s="343"/>
      <c r="KJY77" s="343"/>
      <c r="KJZ77" s="343"/>
      <c r="KKA77" s="343"/>
      <c r="KKB77" s="343"/>
      <c r="KKC77" s="343"/>
      <c r="KKD77" s="343"/>
      <c r="KKE77" s="343"/>
      <c r="KKF77" s="343"/>
      <c r="KKG77" s="342"/>
      <c r="KKH77" s="343"/>
      <c r="KKI77" s="343"/>
      <c r="KKJ77" s="343"/>
      <c r="KKK77" s="343"/>
      <c r="KKL77" s="343"/>
      <c r="KKM77" s="343"/>
      <c r="KKN77" s="343"/>
      <c r="KKO77" s="343"/>
      <c r="KKP77" s="343"/>
      <c r="KKQ77" s="343"/>
      <c r="KKR77" s="343"/>
      <c r="KKS77" s="343"/>
      <c r="KKT77" s="343"/>
      <c r="KKU77" s="343"/>
      <c r="KKV77" s="343"/>
      <c r="KKW77" s="342"/>
      <c r="KKX77" s="343"/>
      <c r="KKY77" s="343"/>
      <c r="KKZ77" s="343"/>
      <c r="KLA77" s="343"/>
      <c r="KLB77" s="343"/>
      <c r="KLC77" s="343"/>
      <c r="KLD77" s="343"/>
      <c r="KLE77" s="343"/>
      <c r="KLF77" s="343"/>
      <c r="KLG77" s="343"/>
      <c r="KLH77" s="343"/>
      <c r="KLI77" s="343"/>
      <c r="KLJ77" s="343"/>
      <c r="KLK77" s="343"/>
      <c r="KLL77" s="343"/>
      <c r="KLM77" s="342"/>
      <c r="KLN77" s="343"/>
      <c r="KLO77" s="343"/>
      <c r="KLP77" s="343"/>
      <c r="KLQ77" s="343"/>
      <c r="KLR77" s="343"/>
      <c r="KLS77" s="343"/>
      <c r="KLT77" s="343"/>
      <c r="KLU77" s="343"/>
      <c r="KLV77" s="343"/>
      <c r="KLW77" s="343"/>
      <c r="KLX77" s="343"/>
      <c r="KLY77" s="343"/>
      <c r="KLZ77" s="343"/>
      <c r="KMA77" s="343"/>
      <c r="KMB77" s="343"/>
      <c r="KMC77" s="342"/>
      <c r="KMD77" s="343"/>
      <c r="KME77" s="343"/>
      <c r="KMF77" s="343"/>
      <c r="KMG77" s="343"/>
      <c r="KMH77" s="343"/>
      <c r="KMI77" s="343"/>
      <c r="KMJ77" s="343"/>
      <c r="KMK77" s="343"/>
      <c r="KML77" s="343"/>
      <c r="KMM77" s="343"/>
      <c r="KMN77" s="343"/>
      <c r="KMO77" s="343"/>
      <c r="KMP77" s="343"/>
      <c r="KMQ77" s="343"/>
      <c r="KMR77" s="343"/>
      <c r="KMS77" s="342"/>
      <c r="KMT77" s="343"/>
      <c r="KMU77" s="343"/>
      <c r="KMV77" s="343"/>
      <c r="KMW77" s="343"/>
      <c r="KMX77" s="343"/>
      <c r="KMY77" s="343"/>
      <c r="KMZ77" s="343"/>
      <c r="KNA77" s="343"/>
      <c r="KNB77" s="343"/>
      <c r="KNC77" s="343"/>
      <c r="KND77" s="343"/>
      <c r="KNE77" s="343"/>
      <c r="KNF77" s="343"/>
      <c r="KNG77" s="343"/>
      <c r="KNH77" s="343"/>
      <c r="KNI77" s="342"/>
      <c r="KNJ77" s="343"/>
      <c r="KNK77" s="343"/>
      <c r="KNL77" s="343"/>
      <c r="KNM77" s="343"/>
      <c r="KNN77" s="343"/>
      <c r="KNO77" s="343"/>
      <c r="KNP77" s="343"/>
      <c r="KNQ77" s="343"/>
      <c r="KNR77" s="343"/>
      <c r="KNS77" s="343"/>
      <c r="KNT77" s="343"/>
      <c r="KNU77" s="343"/>
      <c r="KNV77" s="343"/>
      <c r="KNW77" s="343"/>
      <c r="KNX77" s="343"/>
      <c r="KNY77" s="342"/>
      <c r="KNZ77" s="343"/>
      <c r="KOA77" s="343"/>
      <c r="KOB77" s="343"/>
      <c r="KOC77" s="343"/>
      <c r="KOD77" s="343"/>
      <c r="KOE77" s="343"/>
      <c r="KOF77" s="343"/>
      <c r="KOG77" s="343"/>
      <c r="KOH77" s="343"/>
      <c r="KOI77" s="343"/>
      <c r="KOJ77" s="343"/>
      <c r="KOK77" s="343"/>
      <c r="KOL77" s="343"/>
      <c r="KOM77" s="343"/>
      <c r="KON77" s="343"/>
      <c r="KOO77" s="342"/>
      <c r="KOP77" s="343"/>
      <c r="KOQ77" s="343"/>
      <c r="KOR77" s="343"/>
      <c r="KOS77" s="343"/>
      <c r="KOT77" s="343"/>
      <c r="KOU77" s="343"/>
      <c r="KOV77" s="343"/>
      <c r="KOW77" s="343"/>
      <c r="KOX77" s="343"/>
      <c r="KOY77" s="343"/>
      <c r="KOZ77" s="343"/>
      <c r="KPA77" s="343"/>
      <c r="KPB77" s="343"/>
      <c r="KPC77" s="343"/>
      <c r="KPD77" s="343"/>
      <c r="KPE77" s="342"/>
      <c r="KPF77" s="343"/>
      <c r="KPG77" s="343"/>
      <c r="KPH77" s="343"/>
      <c r="KPI77" s="343"/>
      <c r="KPJ77" s="343"/>
      <c r="KPK77" s="343"/>
      <c r="KPL77" s="343"/>
      <c r="KPM77" s="343"/>
      <c r="KPN77" s="343"/>
      <c r="KPO77" s="343"/>
      <c r="KPP77" s="343"/>
      <c r="KPQ77" s="343"/>
      <c r="KPR77" s="343"/>
      <c r="KPS77" s="343"/>
      <c r="KPT77" s="343"/>
      <c r="KPU77" s="342"/>
      <c r="KPV77" s="343"/>
      <c r="KPW77" s="343"/>
      <c r="KPX77" s="343"/>
      <c r="KPY77" s="343"/>
      <c r="KPZ77" s="343"/>
      <c r="KQA77" s="343"/>
      <c r="KQB77" s="343"/>
      <c r="KQC77" s="343"/>
      <c r="KQD77" s="343"/>
      <c r="KQE77" s="343"/>
      <c r="KQF77" s="343"/>
      <c r="KQG77" s="343"/>
      <c r="KQH77" s="343"/>
      <c r="KQI77" s="343"/>
      <c r="KQJ77" s="343"/>
      <c r="KQK77" s="342"/>
      <c r="KQL77" s="343"/>
      <c r="KQM77" s="343"/>
      <c r="KQN77" s="343"/>
      <c r="KQO77" s="343"/>
      <c r="KQP77" s="343"/>
      <c r="KQQ77" s="343"/>
      <c r="KQR77" s="343"/>
      <c r="KQS77" s="343"/>
      <c r="KQT77" s="343"/>
      <c r="KQU77" s="343"/>
      <c r="KQV77" s="343"/>
      <c r="KQW77" s="343"/>
      <c r="KQX77" s="343"/>
      <c r="KQY77" s="343"/>
      <c r="KQZ77" s="343"/>
      <c r="KRA77" s="342"/>
      <c r="KRB77" s="343"/>
      <c r="KRC77" s="343"/>
      <c r="KRD77" s="343"/>
      <c r="KRE77" s="343"/>
      <c r="KRF77" s="343"/>
      <c r="KRG77" s="343"/>
      <c r="KRH77" s="343"/>
      <c r="KRI77" s="343"/>
      <c r="KRJ77" s="343"/>
      <c r="KRK77" s="343"/>
      <c r="KRL77" s="343"/>
      <c r="KRM77" s="343"/>
      <c r="KRN77" s="343"/>
      <c r="KRO77" s="343"/>
      <c r="KRP77" s="343"/>
      <c r="KRQ77" s="342"/>
      <c r="KRR77" s="343"/>
      <c r="KRS77" s="343"/>
      <c r="KRT77" s="343"/>
      <c r="KRU77" s="343"/>
      <c r="KRV77" s="343"/>
      <c r="KRW77" s="343"/>
      <c r="KRX77" s="343"/>
      <c r="KRY77" s="343"/>
      <c r="KRZ77" s="343"/>
      <c r="KSA77" s="343"/>
      <c r="KSB77" s="343"/>
      <c r="KSC77" s="343"/>
      <c r="KSD77" s="343"/>
      <c r="KSE77" s="343"/>
      <c r="KSF77" s="343"/>
      <c r="KSG77" s="342"/>
      <c r="KSH77" s="343"/>
      <c r="KSI77" s="343"/>
      <c r="KSJ77" s="343"/>
      <c r="KSK77" s="343"/>
      <c r="KSL77" s="343"/>
      <c r="KSM77" s="343"/>
      <c r="KSN77" s="343"/>
      <c r="KSO77" s="343"/>
      <c r="KSP77" s="343"/>
      <c r="KSQ77" s="343"/>
      <c r="KSR77" s="343"/>
      <c r="KSS77" s="343"/>
      <c r="KST77" s="343"/>
      <c r="KSU77" s="343"/>
      <c r="KSV77" s="343"/>
      <c r="KSW77" s="342"/>
      <c r="KSX77" s="343"/>
      <c r="KSY77" s="343"/>
      <c r="KSZ77" s="343"/>
      <c r="KTA77" s="343"/>
      <c r="KTB77" s="343"/>
      <c r="KTC77" s="343"/>
      <c r="KTD77" s="343"/>
      <c r="KTE77" s="343"/>
      <c r="KTF77" s="343"/>
      <c r="KTG77" s="343"/>
      <c r="KTH77" s="343"/>
      <c r="KTI77" s="343"/>
      <c r="KTJ77" s="343"/>
      <c r="KTK77" s="343"/>
      <c r="KTL77" s="343"/>
      <c r="KTM77" s="342"/>
      <c r="KTN77" s="343"/>
      <c r="KTO77" s="343"/>
      <c r="KTP77" s="343"/>
      <c r="KTQ77" s="343"/>
      <c r="KTR77" s="343"/>
      <c r="KTS77" s="343"/>
      <c r="KTT77" s="343"/>
      <c r="KTU77" s="343"/>
      <c r="KTV77" s="343"/>
      <c r="KTW77" s="343"/>
      <c r="KTX77" s="343"/>
      <c r="KTY77" s="343"/>
      <c r="KTZ77" s="343"/>
      <c r="KUA77" s="343"/>
      <c r="KUB77" s="343"/>
      <c r="KUC77" s="342"/>
      <c r="KUD77" s="343"/>
      <c r="KUE77" s="343"/>
      <c r="KUF77" s="343"/>
      <c r="KUG77" s="343"/>
      <c r="KUH77" s="343"/>
      <c r="KUI77" s="343"/>
      <c r="KUJ77" s="343"/>
      <c r="KUK77" s="343"/>
      <c r="KUL77" s="343"/>
      <c r="KUM77" s="343"/>
      <c r="KUN77" s="343"/>
      <c r="KUO77" s="343"/>
      <c r="KUP77" s="343"/>
      <c r="KUQ77" s="343"/>
      <c r="KUR77" s="343"/>
      <c r="KUS77" s="342"/>
      <c r="KUT77" s="343"/>
      <c r="KUU77" s="343"/>
      <c r="KUV77" s="343"/>
      <c r="KUW77" s="343"/>
      <c r="KUX77" s="343"/>
      <c r="KUY77" s="343"/>
      <c r="KUZ77" s="343"/>
      <c r="KVA77" s="343"/>
      <c r="KVB77" s="343"/>
      <c r="KVC77" s="343"/>
      <c r="KVD77" s="343"/>
      <c r="KVE77" s="343"/>
      <c r="KVF77" s="343"/>
      <c r="KVG77" s="343"/>
      <c r="KVH77" s="343"/>
      <c r="KVI77" s="342"/>
      <c r="KVJ77" s="343"/>
      <c r="KVK77" s="343"/>
      <c r="KVL77" s="343"/>
      <c r="KVM77" s="343"/>
      <c r="KVN77" s="343"/>
      <c r="KVO77" s="343"/>
      <c r="KVP77" s="343"/>
      <c r="KVQ77" s="343"/>
      <c r="KVR77" s="343"/>
      <c r="KVS77" s="343"/>
      <c r="KVT77" s="343"/>
      <c r="KVU77" s="343"/>
      <c r="KVV77" s="343"/>
      <c r="KVW77" s="343"/>
      <c r="KVX77" s="343"/>
      <c r="KVY77" s="342"/>
      <c r="KVZ77" s="343"/>
      <c r="KWA77" s="343"/>
      <c r="KWB77" s="343"/>
      <c r="KWC77" s="343"/>
      <c r="KWD77" s="343"/>
      <c r="KWE77" s="343"/>
      <c r="KWF77" s="343"/>
      <c r="KWG77" s="343"/>
      <c r="KWH77" s="343"/>
      <c r="KWI77" s="343"/>
      <c r="KWJ77" s="343"/>
      <c r="KWK77" s="343"/>
      <c r="KWL77" s="343"/>
      <c r="KWM77" s="343"/>
      <c r="KWN77" s="343"/>
      <c r="KWO77" s="342"/>
      <c r="KWP77" s="343"/>
      <c r="KWQ77" s="343"/>
      <c r="KWR77" s="343"/>
      <c r="KWS77" s="343"/>
      <c r="KWT77" s="343"/>
      <c r="KWU77" s="343"/>
      <c r="KWV77" s="343"/>
      <c r="KWW77" s="343"/>
      <c r="KWX77" s="343"/>
      <c r="KWY77" s="343"/>
      <c r="KWZ77" s="343"/>
      <c r="KXA77" s="343"/>
      <c r="KXB77" s="343"/>
      <c r="KXC77" s="343"/>
      <c r="KXD77" s="343"/>
      <c r="KXE77" s="342"/>
      <c r="KXF77" s="343"/>
      <c r="KXG77" s="343"/>
      <c r="KXH77" s="343"/>
      <c r="KXI77" s="343"/>
      <c r="KXJ77" s="343"/>
      <c r="KXK77" s="343"/>
      <c r="KXL77" s="343"/>
      <c r="KXM77" s="343"/>
      <c r="KXN77" s="343"/>
      <c r="KXO77" s="343"/>
      <c r="KXP77" s="343"/>
      <c r="KXQ77" s="343"/>
      <c r="KXR77" s="343"/>
      <c r="KXS77" s="343"/>
      <c r="KXT77" s="343"/>
      <c r="KXU77" s="342"/>
      <c r="KXV77" s="343"/>
      <c r="KXW77" s="343"/>
      <c r="KXX77" s="343"/>
      <c r="KXY77" s="343"/>
      <c r="KXZ77" s="343"/>
      <c r="KYA77" s="343"/>
      <c r="KYB77" s="343"/>
      <c r="KYC77" s="343"/>
      <c r="KYD77" s="343"/>
      <c r="KYE77" s="343"/>
      <c r="KYF77" s="343"/>
      <c r="KYG77" s="343"/>
      <c r="KYH77" s="343"/>
      <c r="KYI77" s="343"/>
      <c r="KYJ77" s="343"/>
      <c r="KYK77" s="342"/>
      <c r="KYL77" s="343"/>
      <c r="KYM77" s="343"/>
      <c r="KYN77" s="343"/>
      <c r="KYO77" s="343"/>
      <c r="KYP77" s="343"/>
      <c r="KYQ77" s="343"/>
      <c r="KYR77" s="343"/>
      <c r="KYS77" s="343"/>
      <c r="KYT77" s="343"/>
      <c r="KYU77" s="343"/>
      <c r="KYV77" s="343"/>
      <c r="KYW77" s="343"/>
      <c r="KYX77" s="343"/>
      <c r="KYY77" s="343"/>
      <c r="KYZ77" s="343"/>
      <c r="KZA77" s="342"/>
      <c r="KZB77" s="343"/>
      <c r="KZC77" s="343"/>
      <c r="KZD77" s="343"/>
      <c r="KZE77" s="343"/>
      <c r="KZF77" s="343"/>
      <c r="KZG77" s="343"/>
      <c r="KZH77" s="343"/>
      <c r="KZI77" s="343"/>
      <c r="KZJ77" s="343"/>
      <c r="KZK77" s="343"/>
      <c r="KZL77" s="343"/>
      <c r="KZM77" s="343"/>
      <c r="KZN77" s="343"/>
      <c r="KZO77" s="343"/>
      <c r="KZP77" s="343"/>
      <c r="KZQ77" s="342"/>
      <c r="KZR77" s="343"/>
      <c r="KZS77" s="343"/>
      <c r="KZT77" s="343"/>
      <c r="KZU77" s="343"/>
      <c r="KZV77" s="343"/>
      <c r="KZW77" s="343"/>
      <c r="KZX77" s="343"/>
      <c r="KZY77" s="343"/>
      <c r="KZZ77" s="343"/>
      <c r="LAA77" s="343"/>
      <c r="LAB77" s="343"/>
      <c r="LAC77" s="343"/>
      <c r="LAD77" s="343"/>
      <c r="LAE77" s="343"/>
      <c r="LAF77" s="343"/>
      <c r="LAG77" s="342"/>
      <c r="LAH77" s="343"/>
      <c r="LAI77" s="343"/>
      <c r="LAJ77" s="343"/>
      <c r="LAK77" s="343"/>
      <c r="LAL77" s="343"/>
      <c r="LAM77" s="343"/>
      <c r="LAN77" s="343"/>
      <c r="LAO77" s="343"/>
      <c r="LAP77" s="343"/>
      <c r="LAQ77" s="343"/>
      <c r="LAR77" s="343"/>
      <c r="LAS77" s="343"/>
      <c r="LAT77" s="343"/>
      <c r="LAU77" s="343"/>
      <c r="LAV77" s="343"/>
      <c r="LAW77" s="342"/>
      <c r="LAX77" s="343"/>
      <c r="LAY77" s="343"/>
      <c r="LAZ77" s="343"/>
      <c r="LBA77" s="343"/>
      <c r="LBB77" s="343"/>
      <c r="LBC77" s="343"/>
      <c r="LBD77" s="343"/>
      <c r="LBE77" s="343"/>
      <c r="LBF77" s="343"/>
      <c r="LBG77" s="343"/>
      <c r="LBH77" s="343"/>
      <c r="LBI77" s="343"/>
      <c r="LBJ77" s="343"/>
      <c r="LBK77" s="343"/>
      <c r="LBL77" s="343"/>
      <c r="LBM77" s="342"/>
      <c r="LBN77" s="343"/>
      <c r="LBO77" s="343"/>
      <c r="LBP77" s="343"/>
      <c r="LBQ77" s="343"/>
      <c r="LBR77" s="343"/>
      <c r="LBS77" s="343"/>
      <c r="LBT77" s="343"/>
      <c r="LBU77" s="343"/>
      <c r="LBV77" s="343"/>
      <c r="LBW77" s="343"/>
      <c r="LBX77" s="343"/>
      <c r="LBY77" s="343"/>
      <c r="LBZ77" s="343"/>
      <c r="LCA77" s="343"/>
      <c r="LCB77" s="343"/>
      <c r="LCC77" s="342"/>
      <c r="LCD77" s="343"/>
      <c r="LCE77" s="343"/>
      <c r="LCF77" s="343"/>
      <c r="LCG77" s="343"/>
      <c r="LCH77" s="343"/>
      <c r="LCI77" s="343"/>
      <c r="LCJ77" s="343"/>
      <c r="LCK77" s="343"/>
      <c r="LCL77" s="343"/>
      <c r="LCM77" s="343"/>
      <c r="LCN77" s="343"/>
      <c r="LCO77" s="343"/>
      <c r="LCP77" s="343"/>
      <c r="LCQ77" s="343"/>
      <c r="LCR77" s="343"/>
      <c r="LCS77" s="342"/>
      <c r="LCT77" s="343"/>
      <c r="LCU77" s="343"/>
      <c r="LCV77" s="343"/>
      <c r="LCW77" s="343"/>
      <c r="LCX77" s="343"/>
      <c r="LCY77" s="343"/>
      <c r="LCZ77" s="343"/>
      <c r="LDA77" s="343"/>
      <c r="LDB77" s="343"/>
      <c r="LDC77" s="343"/>
      <c r="LDD77" s="343"/>
      <c r="LDE77" s="343"/>
      <c r="LDF77" s="343"/>
      <c r="LDG77" s="343"/>
      <c r="LDH77" s="343"/>
      <c r="LDI77" s="342"/>
      <c r="LDJ77" s="343"/>
      <c r="LDK77" s="343"/>
      <c r="LDL77" s="343"/>
      <c r="LDM77" s="343"/>
      <c r="LDN77" s="343"/>
      <c r="LDO77" s="343"/>
      <c r="LDP77" s="343"/>
      <c r="LDQ77" s="343"/>
      <c r="LDR77" s="343"/>
      <c r="LDS77" s="343"/>
      <c r="LDT77" s="343"/>
      <c r="LDU77" s="343"/>
      <c r="LDV77" s="343"/>
      <c r="LDW77" s="343"/>
      <c r="LDX77" s="343"/>
      <c r="LDY77" s="342"/>
      <c r="LDZ77" s="343"/>
      <c r="LEA77" s="343"/>
      <c r="LEB77" s="343"/>
      <c r="LEC77" s="343"/>
      <c r="LED77" s="343"/>
      <c r="LEE77" s="343"/>
      <c r="LEF77" s="343"/>
      <c r="LEG77" s="343"/>
      <c r="LEH77" s="343"/>
      <c r="LEI77" s="343"/>
      <c r="LEJ77" s="343"/>
      <c r="LEK77" s="343"/>
      <c r="LEL77" s="343"/>
      <c r="LEM77" s="343"/>
      <c r="LEN77" s="343"/>
      <c r="LEO77" s="342"/>
      <c r="LEP77" s="343"/>
      <c r="LEQ77" s="343"/>
      <c r="LER77" s="343"/>
      <c r="LES77" s="343"/>
      <c r="LET77" s="343"/>
      <c r="LEU77" s="343"/>
      <c r="LEV77" s="343"/>
      <c r="LEW77" s="343"/>
      <c r="LEX77" s="343"/>
      <c r="LEY77" s="343"/>
      <c r="LEZ77" s="343"/>
      <c r="LFA77" s="343"/>
      <c r="LFB77" s="343"/>
      <c r="LFC77" s="343"/>
      <c r="LFD77" s="343"/>
      <c r="LFE77" s="342"/>
      <c r="LFF77" s="343"/>
      <c r="LFG77" s="343"/>
      <c r="LFH77" s="343"/>
      <c r="LFI77" s="343"/>
      <c r="LFJ77" s="343"/>
      <c r="LFK77" s="343"/>
      <c r="LFL77" s="343"/>
      <c r="LFM77" s="343"/>
      <c r="LFN77" s="343"/>
      <c r="LFO77" s="343"/>
      <c r="LFP77" s="343"/>
      <c r="LFQ77" s="343"/>
      <c r="LFR77" s="343"/>
      <c r="LFS77" s="343"/>
      <c r="LFT77" s="343"/>
      <c r="LFU77" s="342"/>
      <c r="LFV77" s="343"/>
      <c r="LFW77" s="343"/>
      <c r="LFX77" s="343"/>
      <c r="LFY77" s="343"/>
      <c r="LFZ77" s="343"/>
      <c r="LGA77" s="343"/>
      <c r="LGB77" s="343"/>
      <c r="LGC77" s="343"/>
      <c r="LGD77" s="343"/>
      <c r="LGE77" s="343"/>
      <c r="LGF77" s="343"/>
      <c r="LGG77" s="343"/>
      <c r="LGH77" s="343"/>
      <c r="LGI77" s="343"/>
      <c r="LGJ77" s="343"/>
      <c r="LGK77" s="342"/>
      <c r="LGL77" s="343"/>
      <c r="LGM77" s="343"/>
      <c r="LGN77" s="343"/>
      <c r="LGO77" s="343"/>
      <c r="LGP77" s="343"/>
      <c r="LGQ77" s="343"/>
      <c r="LGR77" s="343"/>
      <c r="LGS77" s="343"/>
      <c r="LGT77" s="343"/>
      <c r="LGU77" s="343"/>
      <c r="LGV77" s="343"/>
      <c r="LGW77" s="343"/>
      <c r="LGX77" s="343"/>
      <c r="LGY77" s="343"/>
      <c r="LGZ77" s="343"/>
      <c r="LHA77" s="342"/>
      <c r="LHB77" s="343"/>
      <c r="LHC77" s="343"/>
      <c r="LHD77" s="343"/>
      <c r="LHE77" s="343"/>
      <c r="LHF77" s="343"/>
      <c r="LHG77" s="343"/>
      <c r="LHH77" s="343"/>
      <c r="LHI77" s="343"/>
      <c r="LHJ77" s="343"/>
      <c r="LHK77" s="343"/>
      <c r="LHL77" s="343"/>
      <c r="LHM77" s="343"/>
      <c r="LHN77" s="343"/>
      <c r="LHO77" s="343"/>
      <c r="LHP77" s="343"/>
      <c r="LHQ77" s="342"/>
      <c r="LHR77" s="343"/>
      <c r="LHS77" s="343"/>
      <c r="LHT77" s="343"/>
      <c r="LHU77" s="343"/>
      <c r="LHV77" s="343"/>
      <c r="LHW77" s="343"/>
      <c r="LHX77" s="343"/>
      <c r="LHY77" s="343"/>
      <c r="LHZ77" s="343"/>
      <c r="LIA77" s="343"/>
      <c r="LIB77" s="343"/>
      <c r="LIC77" s="343"/>
      <c r="LID77" s="343"/>
      <c r="LIE77" s="343"/>
      <c r="LIF77" s="343"/>
      <c r="LIG77" s="342"/>
      <c r="LIH77" s="343"/>
      <c r="LII77" s="343"/>
      <c r="LIJ77" s="343"/>
      <c r="LIK77" s="343"/>
      <c r="LIL77" s="343"/>
      <c r="LIM77" s="343"/>
      <c r="LIN77" s="343"/>
      <c r="LIO77" s="343"/>
      <c r="LIP77" s="343"/>
      <c r="LIQ77" s="343"/>
      <c r="LIR77" s="343"/>
      <c r="LIS77" s="343"/>
      <c r="LIT77" s="343"/>
      <c r="LIU77" s="343"/>
      <c r="LIV77" s="343"/>
      <c r="LIW77" s="342"/>
      <c r="LIX77" s="343"/>
      <c r="LIY77" s="343"/>
      <c r="LIZ77" s="343"/>
      <c r="LJA77" s="343"/>
      <c r="LJB77" s="343"/>
      <c r="LJC77" s="343"/>
      <c r="LJD77" s="343"/>
      <c r="LJE77" s="343"/>
      <c r="LJF77" s="343"/>
      <c r="LJG77" s="343"/>
      <c r="LJH77" s="343"/>
      <c r="LJI77" s="343"/>
      <c r="LJJ77" s="343"/>
      <c r="LJK77" s="343"/>
      <c r="LJL77" s="343"/>
      <c r="LJM77" s="342"/>
      <c r="LJN77" s="343"/>
      <c r="LJO77" s="343"/>
      <c r="LJP77" s="343"/>
      <c r="LJQ77" s="343"/>
      <c r="LJR77" s="343"/>
      <c r="LJS77" s="343"/>
      <c r="LJT77" s="343"/>
      <c r="LJU77" s="343"/>
      <c r="LJV77" s="343"/>
      <c r="LJW77" s="343"/>
      <c r="LJX77" s="343"/>
      <c r="LJY77" s="343"/>
      <c r="LJZ77" s="343"/>
      <c r="LKA77" s="343"/>
      <c r="LKB77" s="343"/>
      <c r="LKC77" s="342"/>
      <c r="LKD77" s="343"/>
      <c r="LKE77" s="343"/>
      <c r="LKF77" s="343"/>
      <c r="LKG77" s="343"/>
      <c r="LKH77" s="343"/>
      <c r="LKI77" s="343"/>
      <c r="LKJ77" s="343"/>
      <c r="LKK77" s="343"/>
      <c r="LKL77" s="343"/>
      <c r="LKM77" s="343"/>
      <c r="LKN77" s="343"/>
      <c r="LKO77" s="343"/>
      <c r="LKP77" s="343"/>
      <c r="LKQ77" s="343"/>
      <c r="LKR77" s="343"/>
      <c r="LKS77" s="342"/>
      <c r="LKT77" s="343"/>
      <c r="LKU77" s="343"/>
      <c r="LKV77" s="343"/>
      <c r="LKW77" s="343"/>
      <c r="LKX77" s="343"/>
      <c r="LKY77" s="343"/>
      <c r="LKZ77" s="343"/>
      <c r="LLA77" s="343"/>
      <c r="LLB77" s="343"/>
      <c r="LLC77" s="343"/>
      <c r="LLD77" s="343"/>
      <c r="LLE77" s="343"/>
      <c r="LLF77" s="343"/>
      <c r="LLG77" s="343"/>
      <c r="LLH77" s="343"/>
      <c r="LLI77" s="342"/>
      <c r="LLJ77" s="343"/>
      <c r="LLK77" s="343"/>
      <c r="LLL77" s="343"/>
      <c r="LLM77" s="343"/>
      <c r="LLN77" s="343"/>
      <c r="LLO77" s="343"/>
      <c r="LLP77" s="343"/>
      <c r="LLQ77" s="343"/>
      <c r="LLR77" s="343"/>
      <c r="LLS77" s="343"/>
      <c r="LLT77" s="343"/>
      <c r="LLU77" s="343"/>
      <c r="LLV77" s="343"/>
      <c r="LLW77" s="343"/>
      <c r="LLX77" s="343"/>
      <c r="LLY77" s="342"/>
      <c r="LLZ77" s="343"/>
      <c r="LMA77" s="343"/>
      <c r="LMB77" s="343"/>
      <c r="LMC77" s="343"/>
      <c r="LMD77" s="343"/>
      <c r="LME77" s="343"/>
      <c r="LMF77" s="343"/>
      <c r="LMG77" s="343"/>
      <c r="LMH77" s="343"/>
      <c r="LMI77" s="343"/>
      <c r="LMJ77" s="343"/>
      <c r="LMK77" s="343"/>
      <c r="LML77" s="343"/>
      <c r="LMM77" s="343"/>
      <c r="LMN77" s="343"/>
      <c r="LMO77" s="342"/>
      <c r="LMP77" s="343"/>
      <c r="LMQ77" s="343"/>
      <c r="LMR77" s="343"/>
      <c r="LMS77" s="343"/>
      <c r="LMT77" s="343"/>
      <c r="LMU77" s="343"/>
      <c r="LMV77" s="343"/>
      <c r="LMW77" s="343"/>
      <c r="LMX77" s="343"/>
      <c r="LMY77" s="343"/>
      <c r="LMZ77" s="343"/>
      <c r="LNA77" s="343"/>
      <c r="LNB77" s="343"/>
      <c r="LNC77" s="343"/>
      <c r="LND77" s="343"/>
      <c r="LNE77" s="342"/>
      <c r="LNF77" s="343"/>
      <c r="LNG77" s="343"/>
      <c r="LNH77" s="343"/>
      <c r="LNI77" s="343"/>
      <c r="LNJ77" s="343"/>
      <c r="LNK77" s="343"/>
      <c r="LNL77" s="343"/>
      <c r="LNM77" s="343"/>
      <c r="LNN77" s="343"/>
      <c r="LNO77" s="343"/>
      <c r="LNP77" s="343"/>
      <c r="LNQ77" s="343"/>
      <c r="LNR77" s="343"/>
      <c r="LNS77" s="343"/>
      <c r="LNT77" s="343"/>
      <c r="LNU77" s="342"/>
      <c r="LNV77" s="343"/>
      <c r="LNW77" s="343"/>
      <c r="LNX77" s="343"/>
      <c r="LNY77" s="343"/>
      <c r="LNZ77" s="343"/>
      <c r="LOA77" s="343"/>
      <c r="LOB77" s="343"/>
      <c r="LOC77" s="343"/>
      <c r="LOD77" s="343"/>
      <c r="LOE77" s="343"/>
      <c r="LOF77" s="343"/>
      <c r="LOG77" s="343"/>
      <c r="LOH77" s="343"/>
      <c r="LOI77" s="343"/>
      <c r="LOJ77" s="343"/>
      <c r="LOK77" s="342"/>
      <c r="LOL77" s="343"/>
      <c r="LOM77" s="343"/>
      <c r="LON77" s="343"/>
      <c r="LOO77" s="343"/>
      <c r="LOP77" s="343"/>
      <c r="LOQ77" s="343"/>
      <c r="LOR77" s="343"/>
      <c r="LOS77" s="343"/>
      <c r="LOT77" s="343"/>
      <c r="LOU77" s="343"/>
      <c r="LOV77" s="343"/>
      <c r="LOW77" s="343"/>
      <c r="LOX77" s="343"/>
      <c r="LOY77" s="343"/>
      <c r="LOZ77" s="343"/>
      <c r="LPA77" s="342"/>
      <c r="LPB77" s="343"/>
      <c r="LPC77" s="343"/>
      <c r="LPD77" s="343"/>
      <c r="LPE77" s="343"/>
      <c r="LPF77" s="343"/>
      <c r="LPG77" s="343"/>
      <c r="LPH77" s="343"/>
      <c r="LPI77" s="343"/>
      <c r="LPJ77" s="343"/>
      <c r="LPK77" s="343"/>
      <c r="LPL77" s="343"/>
      <c r="LPM77" s="343"/>
      <c r="LPN77" s="343"/>
      <c r="LPO77" s="343"/>
      <c r="LPP77" s="343"/>
      <c r="LPQ77" s="342"/>
      <c r="LPR77" s="343"/>
      <c r="LPS77" s="343"/>
      <c r="LPT77" s="343"/>
      <c r="LPU77" s="343"/>
      <c r="LPV77" s="343"/>
      <c r="LPW77" s="343"/>
      <c r="LPX77" s="343"/>
      <c r="LPY77" s="343"/>
      <c r="LPZ77" s="343"/>
      <c r="LQA77" s="343"/>
      <c r="LQB77" s="343"/>
      <c r="LQC77" s="343"/>
      <c r="LQD77" s="343"/>
      <c r="LQE77" s="343"/>
      <c r="LQF77" s="343"/>
      <c r="LQG77" s="342"/>
      <c r="LQH77" s="343"/>
      <c r="LQI77" s="343"/>
      <c r="LQJ77" s="343"/>
      <c r="LQK77" s="343"/>
      <c r="LQL77" s="343"/>
      <c r="LQM77" s="343"/>
      <c r="LQN77" s="343"/>
      <c r="LQO77" s="343"/>
      <c r="LQP77" s="343"/>
      <c r="LQQ77" s="343"/>
      <c r="LQR77" s="343"/>
      <c r="LQS77" s="343"/>
      <c r="LQT77" s="343"/>
      <c r="LQU77" s="343"/>
      <c r="LQV77" s="343"/>
      <c r="LQW77" s="342"/>
      <c r="LQX77" s="343"/>
      <c r="LQY77" s="343"/>
      <c r="LQZ77" s="343"/>
      <c r="LRA77" s="343"/>
      <c r="LRB77" s="343"/>
      <c r="LRC77" s="343"/>
      <c r="LRD77" s="343"/>
      <c r="LRE77" s="343"/>
      <c r="LRF77" s="343"/>
      <c r="LRG77" s="343"/>
      <c r="LRH77" s="343"/>
      <c r="LRI77" s="343"/>
      <c r="LRJ77" s="343"/>
      <c r="LRK77" s="343"/>
      <c r="LRL77" s="343"/>
      <c r="LRM77" s="342"/>
      <c r="LRN77" s="343"/>
      <c r="LRO77" s="343"/>
      <c r="LRP77" s="343"/>
      <c r="LRQ77" s="343"/>
      <c r="LRR77" s="343"/>
      <c r="LRS77" s="343"/>
      <c r="LRT77" s="343"/>
      <c r="LRU77" s="343"/>
      <c r="LRV77" s="343"/>
      <c r="LRW77" s="343"/>
      <c r="LRX77" s="343"/>
      <c r="LRY77" s="343"/>
      <c r="LRZ77" s="343"/>
      <c r="LSA77" s="343"/>
      <c r="LSB77" s="343"/>
      <c r="LSC77" s="342"/>
      <c r="LSD77" s="343"/>
      <c r="LSE77" s="343"/>
      <c r="LSF77" s="343"/>
      <c r="LSG77" s="343"/>
      <c r="LSH77" s="343"/>
      <c r="LSI77" s="343"/>
      <c r="LSJ77" s="343"/>
      <c r="LSK77" s="343"/>
      <c r="LSL77" s="343"/>
      <c r="LSM77" s="343"/>
      <c r="LSN77" s="343"/>
      <c r="LSO77" s="343"/>
      <c r="LSP77" s="343"/>
      <c r="LSQ77" s="343"/>
      <c r="LSR77" s="343"/>
      <c r="LSS77" s="342"/>
      <c r="LST77" s="343"/>
      <c r="LSU77" s="343"/>
      <c r="LSV77" s="343"/>
      <c r="LSW77" s="343"/>
      <c r="LSX77" s="343"/>
      <c r="LSY77" s="343"/>
      <c r="LSZ77" s="343"/>
      <c r="LTA77" s="343"/>
      <c r="LTB77" s="343"/>
      <c r="LTC77" s="343"/>
      <c r="LTD77" s="343"/>
      <c r="LTE77" s="343"/>
      <c r="LTF77" s="343"/>
      <c r="LTG77" s="343"/>
      <c r="LTH77" s="343"/>
      <c r="LTI77" s="342"/>
      <c r="LTJ77" s="343"/>
      <c r="LTK77" s="343"/>
      <c r="LTL77" s="343"/>
      <c r="LTM77" s="343"/>
      <c r="LTN77" s="343"/>
      <c r="LTO77" s="343"/>
      <c r="LTP77" s="343"/>
      <c r="LTQ77" s="343"/>
      <c r="LTR77" s="343"/>
      <c r="LTS77" s="343"/>
      <c r="LTT77" s="343"/>
      <c r="LTU77" s="343"/>
      <c r="LTV77" s="343"/>
      <c r="LTW77" s="343"/>
      <c r="LTX77" s="343"/>
      <c r="LTY77" s="342"/>
      <c r="LTZ77" s="343"/>
      <c r="LUA77" s="343"/>
      <c r="LUB77" s="343"/>
      <c r="LUC77" s="343"/>
      <c r="LUD77" s="343"/>
      <c r="LUE77" s="343"/>
      <c r="LUF77" s="343"/>
      <c r="LUG77" s="343"/>
      <c r="LUH77" s="343"/>
      <c r="LUI77" s="343"/>
      <c r="LUJ77" s="343"/>
      <c r="LUK77" s="343"/>
      <c r="LUL77" s="343"/>
      <c r="LUM77" s="343"/>
      <c r="LUN77" s="343"/>
      <c r="LUO77" s="342"/>
      <c r="LUP77" s="343"/>
      <c r="LUQ77" s="343"/>
      <c r="LUR77" s="343"/>
      <c r="LUS77" s="343"/>
      <c r="LUT77" s="343"/>
      <c r="LUU77" s="343"/>
      <c r="LUV77" s="343"/>
      <c r="LUW77" s="343"/>
      <c r="LUX77" s="343"/>
      <c r="LUY77" s="343"/>
      <c r="LUZ77" s="343"/>
      <c r="LVA77" s="343"/>
      <c r="LVB77" s="343"/>
      <c r="LVC77" s="343"/>
      <c r="LVD77" s="343"/>
      <c r="LVE77" s="342"/>
      <c r="LVF77" s="343"/>
      <c r="LVG77" s="343"/>
      <c r="LVH77" s="343"/>
      <c r="LVI77" s="343"/>
      <c r="LVJ77" s="343"/>
      <c r="LVK77" s="343"/>
      <c r="LVL77" s="343"/>
      <c r="LVM77" s="343"/>
      <c r="LVN77" s="343"/>
      <c r="LVO77" s="343"/>
      <c r="LVP77" s="343"/>
      <c r="LVQ77" s="343"/>
      <c r="LVR77" s="343"/>
      <c r="LVS77" s="343"/>
      <c r="LVT77" s="343"/>
      <c r="LVU77" s="342"/>
      <c r="LVV77" s="343"/>
      <c r="LVW77" s="343"/>
      <c r="LVX77" s="343"/>
      <c r="LVY77" s="343"/>
      <c r="LVZ77" s="343"/>
      <c r="LWA77" s="343"/>
      <c r="LWB77" s="343"/>
      <c r="LWC77" s="343"/>
      <c r="LWD77" s="343"/>
      <c r="LWE77" s="343"/>
      <c r="LWF77" s="343"/>
      <c r="LWG77" s="343"/>
      <c r="LWH77" s="343"/>
      <c r="LWI77" s="343"/>
      <c r="LWJ77" s="343"/>
      <c r="LWK77" s="342"/>
      <c r="LWL77" s="343"/>
      <c r="LWM77" s="343"/>
      <c r="LWN77" s="343"/>
      <c r="LWO77" s="343"/>
      <c r="LWP77" s="343"/>
      <c r="LWQ77" s="343"/>
      <c r="LWR77" s="343"/>
      <c r="LWS77" s="343"/>
      <c r="LWT77" s="343"/>
      <c r="LWU77" s="343"/>
      <c r="LWV77" s="343"/>
      <c r="LWW77" s="343"/>
      <c r="LWX77" s="343"/>
      <c r="LWY77" s="343"/>
      <c r="LWZ77" s="343"/>
      <c r="LXA77" s="342"/>
      <c r="LXB77" s="343"/>
      <c r="LXC77" s="343"/>
      <c r="LXD77" s="343"/>
      <c r="LXE77" s="343"/>
      <c r="LXF77" s="343"/>
      <c r="LXG77" s="343"/>
      <c r="LXH77" s="343"/>
      <c r="LXI77" s="343"/>
      <c r="LXJ77" s="343"/>
      <c r="LXK77" s="343"/>
      <c r="LXL77" s="343"/>
      <c r="LXM77" s="343"/>
      <c r="LXN77" s="343"/>
      <c r="LXO77" s="343"/>
      <c r="LXP77" s="343"/>
      <c r="LXQ77" s="342"/>
      <c r="LXR77" s="343"/>
      <c r="LXS77" s="343"/>
      <c r="LXT77" s="343"/>
      <c r="LXU77" s="343"/>
      <c r="LXV77" s="343"/>
      <c r="LXW77" s="343"/>
      <c r="LXX77" s="343"/>
      <c r="LXY77" s="343"/>
      <c r="LXZ77" s="343"/>
      <c r="LYA77" s="343"/>
      <c r="LYB77" s="343"/>
      <c r="LYC77" s="343"/>
      <c r="LYD77" s="343"/>
      <c r="LYE77" s="343"/>
      <c r="LYF77" s="343"/>
      <c r="LYG77" s="342"/>
      <c r="LYH77" s="343"/>
      <c r="LYI77" s="343"/>
      <c r="LYJ77" s="343"/>
      <c r="LYK77" s="343"/>
      <c r="LYL77" s="343"/>
      <c r="LYM77" s="343"/>
      <c r="LYN77" s="343"/>
      <c r="LYO77" s="343"/>
      <c r="LYP77" s="343"/>
      <c r="LYQ77" s="343"/>
      <c r="LYR77" s="343"/>
      <c r="LYS77" s="343"/>
      <c r="LYT77" s="343"/>
      <c r="LYU77" s="343"/>
      <c r="LYV77" s="343"/>
      <c r="LYW77" s="342"/>
      <c r="LYX77" s="343"/>
      <c r="LYY77" s="343"/>
      <c r="LYZ77" s="343"/>
      <c r="LZA77" s="343"/>
      <c r="LZB77" s="343"/>
      <c r="LZC77" s="343"/>
      <c r="LZD77" s="343"/>
      <c r="LZE77" s="343"/>
      <c r="LZF77" s="343"/>
      <c r="LZG77" s="343"/>
      <c r="LZH77" s="343"/>
      <c r="LZI77" s="343"/>
      <c r="LZJ77" s="343"/>
      <c r="LZK77" s="343"/>
      <c r="LZL77" s="343"/>
      <c r="LZM77" s="342"/>
      <c r="LZN77" s="343"/>
      <c r="LZO77" s="343"/>
      <c r="LZP77" s="343"/>
      <c r="LZQ77" s="343"/>
      <c r="LZR77" s="343"/>
      <c r="LZS77" s="343"/>
      <c r="LZT77" s="343"/>
      <c r="LZU77" s="343"/>
      <c r="LZV77" s="343"/>
      <c r="LZW77" s="343"/>
      <c r="LZX77" s="343"/>
      <c r="LZY77" s="343"/>
      <c r="LZZ77" s="343"/>
      <c r="MAA77" s="343"/>
      <c r="MAB77" s="343"/>
      <c r="MAC77" s="342"/>
      <c r="MAD77" s="343"/>
      <c r="MAE77" s="343"/>
      <c r="MAF77" s="343"/>
      <c r="MAG77" s="343"/>
      <c r="MAH77" s="343"/>
      <c r="MAI77" s="343"/>
      <c r="MAJ77" s="343"/>
      <c r="MAK77" s="343"/>
      <c r="MAL77" s="343"/>
      <c r="MAM77" s="343"/>
      <c r="MAN77" s="343"/>
      <c r="MAO77" s="343"/>
      <c r="MAP77" s="343"/>
      <c r="MAQ77" s="343"/>
      <c r="MAR77" s="343"/>
      <c r="MAS77" s="342"/>
      <c r="MAT77" s="343"/>
      <c r="MAU77" s="343"/>
      <c r="MAV77" s="343"/>
      <c r="MAW77" s="343"/>
      <c r="MAX77" s="343"/>
      <c r="MAY77" s="343"/>
      <c r="MAZ77" s="343"/>
      <c r="MBA77" s="343"/>
      <c r="MBB77" s="343"/>
      <c r="MBC77" s="343"/>
      <c r="MBD77" s="343"/>
      <c r="MBE77" s="343"/>
      <c r="MBF77" s="343"/>
      <c r="MBG77" s="343"/>
      <c r="MBH77" s="343"/>
      <c r="MBI77" s="342"/>
      <c r="MBJ77" s="343"/>
      <c r="MBK77" s="343"/>
      <c r="MBL77" s="343"/>
      <c r="MBM77" s="343"/>
      <c r="MBN77" s="343"/>
      <c r="MBO77" s="343"/>
      <c r="MBP77" s="343"/>
      <c r="MBQ77" s="343"/>
      <c r="MBR77" s="343"/>
      <c r="MBS77" s="343"/>
      <c r="MBT77" s="343"/>
      <c r="MBU77" s="343"/>
      <c r="MBV77" s="343"/>
      <c r="MBW77" s="343"/>
      <c r="MBX77" s="343"/>
      <c r="MBY77" s="342"/>
      <c r="MBZ77" s="343"/>
      <c r="MCA77" s="343"/>
      <c r="MCB77" s="343"/>
      <c r="MCC77" s="343"/>
      <c r="MCD77" s="343"/>
      <c r="MCE77" s="343"/>
      <c r="MCF77" s="343"/>
      <c r="MCG77" s="343"/>
      <c r="MCH77" s="343"/>
      <c r="MCI77" s="343"/>
      <c r="MCJ77" s="343"/>
      <c r="MCK77" s="343"/>
      <c r="MCL77" s="343"/>
      <c r="MCM77" s="343"/>
      <c r="MCN77" s="343"/>
      <c r="MCO77" s="342"/>
      <c r="MCP77" s="343"/>
      <c r="MCQ77" s="343"/>
      <c r="MCR77" s="343"/>
      <c r="MCS77" s="343"/>
      <c r="MCT77" s="343"/>
      <c r="MCU77" s="343"/>
      <c r="MCV77" s="343"/>
      <c r="MCW77" s="343"/>
      <c r="MCX77" s="343"/>
      <c r="MCY77" s="343"/>
      <c r="MCZ77" s="343"/>
      <c r="MDA77" s="343"/>
      <c r="MDB77" s="343"/>
      <c r="MDC77" s="343"/>
      <c r="MDD77" s="343"/>
      <c r="MDE77" s="342"/>
      <c r="MDF77" s="343"/>
      <c r="MDG77" s="343"/>
      <c r="MDH77" s="343"/>
      <c r="MDI77" s="343"/>
      <c r="MDJ77" s="343"/>
      <c r="MDK77" s="343"/>
      <c r="MDL77" s="343"/>
      <c r="MDM77" s="343"/>
      <c r="MDN77" s="343"/>
      <c r="MDO77" s="343"/>
      <c r="MDP77" s="343"/>
      <c r="MDQ77" s="343"/>
      <c r="MDR77" s="343"/>
      <c r="MDS77" s="343"/>
      <c r="MDT77" s="343"/>
      <c r="MDU77" s="342"/>
      <c r="MDV77" s="343"/>
      <c r="MDW77" s="343"/>
      <c r="MDX77" s="343"/>
      <c r="MDY77" s="343"/>
      <c r="MDZ77" s="343"/>
      <c r="MEA77" s="343"/>
      <c r="MEB77" s="343"/>
      <c r="MEC77" s="343"/>
      <c r="MED77" s="343"/>
      <c r="MEE77" s="343"/>
      <c r="MEF77" s="343"/>
      <c r="MEG77" s="343"/>
      <c r="MEH77" s="343"/>
      <c r="MEI77" s="343"/>
      <c r="MEJ77" s="343"/>
      <c r="MEK77" s="342"/>
      <c r="MEL77" s="343"/>
      <c r="MEM77" s="343"/>
      <c r="MEN77" s="343"/>
      <c r="MEO77" s="343"/>
      <c r="MEP77" s="343"/>
      <c r="MEQ77" s="343"/>
      <c r="MER77" s="343"/>
      <c r="MES77" s="343"/>
      <c r="MET77" s="343"/>
      <c r="MEU77" s="343"/>
      <c r="MEV77" s="343"/>
      <c r="MEW77" s="343"/>
      <c r="MEX77" s="343"/>
      <c r="MEY77" s="343"/>
      <c r="MEZ77" s="343"/>
      <c r="MFA77" s="342"/>
      <c r="MFB77" s="343"/>
      <c r="MFC77" s="343"/>
      <c r="MFD77" s="343"/>
      <c r="MFE77" s="343"/>
      <c r="MFF77" s="343"/>
      <c r="MFG77" s="343"/>
      <c r="MFH77" s="343"/>
      <c r="MFI77" s="343"/>
      <c r="MFJ77" s="343"/>
      <c r="MFK77" s="343"/>
      <c r="MFL77" s="343"/>
      <c r="MFM77" s="343"/>
      <c r="MFN77" s="343"/>
      <c r="MFO77" s="343"/>
      <c r="MFP77" s="343"/>
      <c r="MFQ77" s="342"/>
      <c r="MFR77" s="343"/>
      <c r="MFS77" s="343"/>
      <c r="MFT77" s="343"/>
      <c r="MFU77" s="343"/>
      <c r="MFV77" s="343"/>
      <c r="MFW77" s="343"/>
      <c r="MFX77" s="343"/>
      <c r="MFY77" s="343"/>
      <c r="MFZ77" s="343"/>
      <c r="MGA77" s="343"/>
      <c r="MGB77" s="343"/>
      <c r="MGC77" s="343"/>
      <c r="MGD77" s="343"/>
      <c r="MGE77" s="343"/>
      <c r="MGF77" s="343"/>
      <c r="MGG77" s="342"/>
      <c r="MGH77" s="343"/>
      <c r="MGI77" s="343"/>
      <c r="MGJ77" s="343"/>
      <c r="MGK77" s="343"/>
      <c r="MGL77" s="343"/>
      <c r="MGM77" s="343"/>
      <c r="MGN77" s="343"/>
      <c r="MGO77" s="343"/>
      <c r="MGP77" s="343"/>
      <c r="MGQ77" s="343"/>
      <c r="MGR77" s="343"/>
      <c r="MGS77" s="343"/>
      <c r="MGT77" s="343"/>
      <c r="MGU77" s="343"/>
      <c r="MGV77" s="343"/>
      <c r="MGW77" s="342"/>
      <c r="MGX77" s="343"/>
      <c r="MGY77" s="343"/>
      <c r="MGZ77" s="343"/>
      <c r="MHA77" s="343"/>
      <c r="MHB77" s="343"/>
      <c r="MHC77" s="343"/>
      <c r="MHD77" s="343"/>
      <c r="MHE77" s="343"/>
      <c r="MHF77" s="343"/>
      <c r="MHG77" s="343"/>
      <c r="MHH77" s="343"/>
      <c r="MHI77" s="343"/>
      <c r="MHJ77" s="343"/>
      <c r="MHK77" s="343"/>
      <c r="MHL77" s="343"/>
      <c r="MHM77" s="342"/>
      <c r="MHN77" s="343"/>
      <c r="MHO77" s="343"/>
      <c r="MHP77" s="343"/>
      <c r="MHQ77" s="343"/>
      <c r="MHR77" s="343"/>
      <c r="MHS77" s="343"/>
      <c r="MHT77" s="343"/>
      <c r="MHU77" s="343"/>
      <c r="MHV77" s="343"/>
      <c r="MHW77" s="343"/>
      <c r="MHX77" s="343"/>
      <c r="MHY77" s="343"/>
      <c r="MHZ77" s="343"/>
      <c r="MIA77" s="343"/>
      <c r="MIB77" s="343"/>
      <c r="MIC77" s="342"/>
      <c r="MID77" s="343"/>
      <c r="MIE77" s="343"/>
      <c r="MIF77" s="343"/>
      <c r="MIG77" s="343"/>
      <c r="MIH77" s="343"/>
      <c r="MII77" s="343"/>
      <c r="MIJ77" s="343"/>
      <c r="MIK77" s="343"/>
      <c r="MIL77" s="343"/>
      <c r="MIM77" s="343"/>
      <c r="MIN77" s="343"/>
      <c r="MIO77" s="343"/>
      <c r="MIP77" s="343"/>
      <c r="MIQ77" s="343"/>
      <c r="MIR77" s="343"/>
      <c r="MIS77" s="342"/>
      <c r="MIT77" s="343"/>
      <c r="MIU77" s="343"/>
      <c r="MIV77" s="343"/>
      <c r="MIW77" s="343"/>
      <c r="MIX77" s="343"/>
      <c r="MIY77" s="343"/>
      <c r="MIZ77" s="343"/>
      <c r="MJA77" s="343"/>
      <c r="MJB77" s="343"/>
      <c r="MJC77" s="343"/>
      <c r="MJD77" s="343"/>
      <c r="MJE77" s="343"/>
      <c r="MJF77" s="343"/>
      <c r="MJG77" s="343"/>
      <c r="MJH77" s="343"/>
      <c r="MJI77" s="342"/>
      <c r="MJJ77" s="343"/>
      <c r="MJK77" s="343"/>
      <c r="MJL77" s="343"/>
      <c r="MJM77" s="343"/>
      <c r="MJN77" s="343"/>
      <c r="MJO77" s="343"/>
      <c r="MJP77" s="343"/>
      <c r="MJQ77" s="343"/>
      <c r="MJR77" s="343"/>
      <c r="MJS77" s="343"/>
      <c r="MJT77" s="343"/>
      <c r="MJU77" s="343"/>
      <c r="MJV77" s="343"/>
      <c r="MJW77" s="343"/>
      <c r="MJX77" s="343"/>
      <c r="MJY77" s="342"/>
      <c r="MJZ77" s="343"/>
      <c r="MKA77" s="343"/>
      <c r="MKB77" s="343"/>
      <c r="MKC77" s="343"/>
      <c r="MKD77" s="343"/>
      <c r="MKE77" s="343"/>
      <c r="MKF77" s="343"/>
      <c r="MKG77" s="343"/>
      <c r="MKH77" s="343"/>
      <c r="MKI77" s="343"/>
      <c r="MKJ77" s="343"/>
      <c r="MKK77" s="343"/>
      <c r="MKL77" s="343"/>
      <c r="MKM77" s="343"/>
      <c r="MKN77" s="343"/>
      <c r="MKO77" s="342"/>
      <c r="MKP77" s="343"/>
      <c r="MKQ77" s="343"/>
      <c r="MKR77" s="343"/>
      <c r="MKS77" s="343"/>
      <c r="MKT77" s="343"/>
      <c r="MKU77" s="343"/>
      <c r="MKV77" s="343"/>
      <c r="MKW77" s="343"/>
      <c r="MKX77" s="343"/>
      <c r="MKY77" s="343"/>
      <c r="MKZ77" s="343"/>
      <c r="MLA77" s="343"/>
      <c r="MLB77" s="343"/>
      <c r="MLC77" s="343"/>
      <c r="MLD77" s="343"/>
      <c r="MLE77" s="342"/>
      <c r="MLF77" s="343"/>
      <c r="MLG77" s="343"/>
      <c r="MLH77" s="343"/>
      <c r="MLI77" s="343"/>
      <c r="MLJ77" s="343"/>
      <c r="MLK77" s="343"/>
      <c r="MLL77" s="343"/>
      <c r="MLM77" s="343"/>
      <c r="MLN77" s="343"/>
      <c r="MLO77" s="343"/>
      <c r="MLP77" s="343"/>
      <c r="MLQ77" s="343"/>
      <c r="MLR77" s="343"/>
      <c r="MLS77" s="343"/>
      <c r="MLT77" s="343"/>
      <c r="MLU77" s="342"/>
      <c r="MLV77" s="343"/>
      <c r="MLW77" s="343"/>
      <c r="MLX77" s="343"/>
      <c r="MLY77" s="343"/>
      <c r="MLZ77" s="343"/>
      <c r="MMA77" s="343"/>
      <c r="MMB77" s="343"/>
      <c r="MMC77" s="343"/>
      <c r="MMD77" s="343"/>
      <c r="MME77" s="343"/>
      <c r="MMF77" s="343"/>
      <c r="MMG77" s="343"/>
      <c r="MMH77" s="343"/>
      <c r="MMI77" s="343"/>
      <c r="MMJ77" s="343"/>
      <c r="MMK77" s="342"/>
      <c r="MML77" s="343"/>
      <c r="MMM77" s="343"/>
      <c r="MMN77" s="343"/>
      <c r="MMO77" s="343"/>
      <c r="MMP77" s="343"/>
      <c r="MMQ77" s="343"/>
      <c r="MMR77" s="343"/>
      <c r="MMS77" s="343"/>
      <c r="MMT77" s="343"/>
      <c r="MMU77" s="343"/>
      <c r="MMV77" s="343"/>
      <c r="MMW77" s="343"/>
      <c r="MMX77" s="343"/>
      <c r="MMY77" s="343"/>
      <c r="MMZ77" s="343"/>
      <c r="MNA77" s="342"/>
      <c r="MNB77" s="343"/>
      <c r="MNC77" s="343"/>
      <c r="MND77" s="343"/>
      <c r="MNE77" s="343"/>
      <c r="MNF77" s="343"/>
      <c r="MNG77" s="343"/>
      <c r="MNH77" s="343"/>
      <c r="MNI77" s="343"/>
      <c r="MNJ77" s="343"/>
      <c r="MNK77" s="343"/>
      <c r="MNL77" s="343"/>
      <c r="MNM77" s="343"/>
      <c r="MNN77" s="343"/>
      <c r="MNO77" s="343"/>
      <c r="MNP77" s="343"/>
      <c r="MNQ77" s="342"/>
      <c r="MNR77" s="343"/>
      <c r="MNS77" s="343"/>
      <c r="MNT77" s="343"/>
      <c r="MNU77" s="343"/>
      <c r="MNV77" s="343"/>
      <c r="MNW77" s="343"/>
      <c r="MNX77" s="343"/>
      <c r="MNY77" s="343"/>
      <c r="MNZ77" s="343"/>
      <c r="MOA77" s="343"/>
      <c r="MOB77" s="343"/>
      <c r="MOC77" s="343"/>
      <c r="MOD77" s="343"/>
      <c r="MOE77" s="343"/>
      <c r="MOF77" s="343"/>
      <c r="MOG77" s="342"/>
      <c r="MOH77" s="343"/>
      <c r="MOI77" s="343"/>
      <c r="MOJ77" s="343"/>
      <c r="MOK77" s="343"/>
      <c r="MOL77" s="343"/>
      <c r="MOM77" s="343"/>
      <c r="MON77" s="343"/>
      <c r="MOO77" s="343"/>
      <c r="MOP77" s="343"/>
      <c r="MOQ77" s="343"/>
      <c r="MOR77" s="343"/>
      <c r="MOS77" s="343"/>
      <c r="MOT77" s="343"/>
      <c r="MOU77" s="343"/>
      <c r="MOV77" s="343"/>
      <c r="MOW77" s="342"/>
      <c r="MOX77" s="343"/>
      <c r="MOY77" s="343"/>
      <c r="MOZ77" s="343"/>
      <c r="MPA77" s="343"/>
      <c r="MPB77" s="343"/>
      <c r="MPC77" s="343"/>
      <c r="MPD77" s="343"/>
      <c r="MPE77" s="343"/>
      <c r="MPF77" s="343"/>
      <c r="MPG77" s="343"/>
      <c r="MPH77" s="343"/>
      <c r="MPI77" s="343"/>
      <c r="MPJ77" s="343"/>
      <c r="MPK77" s="343"/>
      <c r="MPL77" s="343"/>
      <c r="MPM77" s="342"/>
      <c r="MPN77" s="343"/>
      <c r="MPO77" s="343"/>
      <c r="MPP77" s="343"/>
      <c r="MPQ77" s="343"/>
      <c r="MPR77" s="343"/>
      <c r="MPS77" s="343"/>
      <c r="MPT77" s="343"/>
      <c r="MPU77" s="343"/>
      <c r="MPV77" s="343"/>
      <c r="MPW77" s="343"/>
      <c r="MPX77" s="343"/>
      <c r="MPY77" s="343"/>
      <c r="MPZ77" s="343"/>
      <c r="MQA77" s="343"/>
      <c r="MQB77" s="343"/>
      <c r="MQC77" s="342"/>
      <c r="MQD77" s="343"/>
      <c r="MQE77" s="343"/>
      <c r="MQF77" s="343"/>
      <c r="MQG77" s="343"/>
      <c r="MQH77" s="343"/>
      <c r="MQI77" s="343"/>
      <c r="MQJ77" s="343"/>
      <c r="MQK77" s="343"/>
      <c r="MQL77" s="343"/>
      <c r="MQM77" s="343"/>
      <c r="MQN77" s="343"/>
      <c r="MQO77" s="343"/>
      <c r="MQP77" s="343"/>
      <c r="MQQ77" s="343"/>
      <c r="MQR77" s="343"/>
      <c r="MQS77" s="342"/>
      <c r="MQT77" s="343"/>
      <c r="MQU77" s="343"/>
      <c r="MQV77" s="343"/>
      <c r="MQW77" s="343"/>
      <c r="MQX77" s="343"/>
      <c r="MQY77" s="343"/>
      <c r="MQZ77" s="343"/>
      <c r="MRA77" s="343"/>
      <c r="MRB77" s="343"/>
      <c r="MRC77" s="343"/>
      <c r="MRD77" s="343"/>
      <c r="MRE77" s="343"/>
      <c r="MRF77" s="343"/>
      <c r="MRG77" s="343"/>
      <c r="MRH77" s="343"/>
      <c r="MRI77" s="342"/>
      <c r="MRJ77" s="343"/>
      <c r="MRK77" s="343"/>
      <c r="MRL77" s="343"/>
      <c r="MRM77" s="343"/>
      <c r="MRN77" s="343"/>
      <c r="MRO77" s="343"/>
      <c r="MRP77" s="343"/>
      <c r="MRQ77" s="343"/>
      <c r="MRR77" s="343"/>
      <c r="MRS77" s="343"/>
      <c r="MRT77" s="343"/>
      <c r="MRU77" s="343"/>
      <c r="MRV77" s="343"/>
      <c r="MRW77" s="343"/>
      <c r="MRX77" s="343"/>
      <c r="MRY77" s="342"/>
      <c r="MRZ77" s="343"/>
      <c r="MSA77" s="343"/>
      <c r="MSB77" s="343"/>
      <c r="MSC77" s="343"/>
      <c r="MSD77" s="343"/>
      <c r="MSE77" s="343"/>
      <c r="MSF77" s="343"/>
      <c r="MSG77" s="343"/>
      <c r="MSH77" s="343"/>
      <c r="MSI77" s="343"/>
      <c r="MSJ77" s="343"/>
      <c r="MSK77" s="343"/>
      <c r="MSL77" s="343"/>
      <c r="MSM77" s="343"/>
      <c r="MSN77" s="343"/>
      <c r="MSO77" s="342"/>
      <c r="MSP77" s="343"/>
      <c r="MSQ77" s="343"/>
      <c r="MSR77" s="343"/>
      <c r="MSS77" s="343"/>
      <c r="MST77" s="343"/>
      <c r="MSU77" s="343"/>
      <c r="MSV77" s="343"/>
      <c r="MSW77" s="343"/>
      <c r="MSX77" s="343"/>
      <c r="MSY77" s="343"/>
      <c r="MSZ77" s="343"/>
      <c r="MTA77" s="343"/>
      <c r="MTB77" s="343"/>
      <c r="MTC77" s="343"/>
      <c r="MTD77" s="343"/>
      <c r="MTE77" s="342"/>
      <c r="MTF77" s="343"/>
      <c r="MTG77" s="343"/>
      <c r="MTH77" s="343"/>
      <c r="MTI77" s="343"/>
      <c r="MTJ77" s="343"/>
      <c r="MTK77" s="343"/>
      <c r="MTL77" s="343"/>
      <c r="MTM77" s="343"/>
      <c r="MTN77" s="343"/>
      <c r="MTO77" s="343"/>
      <c r="MTP77" s="343"/>
      <c r="MTQ77" s="343"/>
      <c r="MTR77" s="343"/>
      <c r="MTS77" s="343"/>
      <c r="MTT77" s="343"/>
      <c r="MTU77" s="342"/>
      <c r="MTV77" s="343"/>
      <c r="MTW77" s="343"/>
      <c r="MTX77" s="343"/>
      <c r="MTY77" s="343"/>
      <c r="MTZ77" s="343"/>
      <c r="MUA77" s="343"/>
      <c r="MUB77" s="343"/>
      <c r="MUC77" s="343"/>
      <c r="MUD77" s="343"/>
      <c r="MUE77" s="343"/>
      <c r="MUF77" s="343"/>
      <c r="MUG77" s="343"/>
      <c r="MUH77" s="343"/>
      <c r="MUI77" s="343"/>
      <c r="MUJ77" s="343"/>
      <c r="MUK77" s="342"/>
      <c r="MUL77" s="343"/>
      <c r="MUM77" s="343"/>
      <c r="MUN77" s="343"/>
      <c r="MUO77" s="343"/>
      <c r="MUP77" s="343"/>
      <c r="MUQ77" s="343"/>
      <c r="MUR77" s="343"/>
      <c r="MUS77" s="343"/>
      <c r="MUT77" s="343"/>
      <c r="MUU77" s="343"/>
      <c r="MUV77" s="343"/>
      <c r="MUW77" s="343"/>
      <c r="MUX77" s="343"/>
      <c r="MUY77" s="343"/>
      <c r="MUZ77" s="343"/>
      <c r="MVA77" s="342"/>
      <c r="MVB77" s="343"/>
      <c r="MVC77" s="343"/>
      <c r="MVD77" s="343"/>
      <c r="MVE77" s="343"/>
      <c r="MVF77" s="343"/>
      <c r="MVG77" s="343"/>
      <c r="MVH77" s="343"/>
      <c r="MVI77" s="343"/>
      <c r="MVJ77" s="343"/>
      <c r="MVK77" s="343"/>
      <c r="MVL77" s="343"/>
      <c r="MVM77" s="343"/>
      <c r="MVN77" s="343"/>
      <c r="MVO77" s="343"/>
      <c r="MVP77" s="343"/>
      <c r="MVQ77" s="342"/>
      <c r="MVR77" s="343"/>
      <c r="MVS77" s="343"/>
      <c r="MVT77" s="343"/>
      <c r="MVU77" s="343"/>
      <c r="MVV77" s="343"/>
      <c r="MVW77" s="343"/>
      <c r="MVX77" s="343"/>
      <c r="MVY77" s="343"/>
      <c r="MVZ77" s="343"/>
      <c r="MWA77" s="343"/>
      <c r="MWB77" s="343"/>
      <c r="MWC77" s="343"/>
      <c r="MWD77" s="343"/>
      <c r="MWE77" s="343"/>
      <c r="MWF77" s="343"/>
      <c r="MWG77" s="342"/>
      <c r="MWH77" s="343"/>
      <c r="MWI77" s="343"/>
      <c r="MWJ77" s="343"/>
      <c r="MWK77" s="343"/>
      <c r="MWL77" s="343"/>
      <c r="MWM77" s="343"/>
      <c r="MWN77" s="343"/>
      <c r="MWO77" s="343"/>
      <c r="MWP77" s="343"/>
      <c r="MWQ77" s="343"/>
      <c r="MWR77" s="343"/>
      <c r="MWS77" s="343"/>
      <c r="MWT77" s="343"/>
      <c r="MWU77" s="343"/>
      <c r="MWV77" s="343"/>
      <c r="MWW77" s="342"/>
      <c r="MWX77" s="343"/>
      <c r="MWY77" s="343"/>
      <c r="MWZ77" s="343"/>
      <c r="MXA77" s="343"/>
      <c r="MXB77" s="343"/>
      <c r="MXC77" s="343"/>
      <c r="MXD77" s="343"/>
      <c r="MXE77" s="343"/>
      <c r="MXF77" s="343"/>
      <c r="MXG77" s="343"/>
      <c r="MXH77" s="343"/>
      <c r="MXI77" s="343"/>
      <c r="MXJ77" s="343"/>
      <c r="MXK77" s="343"/>
      <c r="MXL77" s="343"/>
      <c r="MXM77" s="342"/>
      <c r="MXN77" s="343"/>
      <c r="MXO77" s="343"/>
      <c r="MXP77" s="343"/>
      <c r="MXQ77" s="343"/>
      <c r="MXR77" s="343"/>
      <c r="MXS77" s="343"/>
      <c r="MXT77" s="343"/>
      <c r="MXU77" s="343"/>
      <c r="MXV77" s="343"/>
      <c r="MXW77" s="343"/>
      <c r="MXX77" s="343"/>
      <c r="MXY77" s="343"/>
      <c r="MXZ77" s="343"/>
      <c r="MYA77" s="343"/>
      <c r="MYB77" s="343"/>
      <c r="MYC77" s="342"/>
      <c r="MYD77" s="343"/>
      <c r="MYE77" s="343"/>
      <c r="MYF77" s="343"/>
      <c r="MYG77" s="343"/>
      <c r="MYH77" s="343"/>
      <c r="MYI77" s="343"/>
      <c r="MYJ77" s="343"/>
      <c r="MYK77" s="343"/>
      <c r="MYL77" s="343"/>
      <c r="MYM77" s="343"/>
      <c r="MYN77" s="343"/>
      <c r="MYO77" s="343"/>
      <c r="MYP77" s="343"/>
      <c r="MYQ77" s="343"/>
      <c r="MYR77" s="343"/>
      <c r="MYS77" s="342"/>
      <c r="MYT77" s="343"/>
      <c r="MYU77" s="343"/>
      <c r="MYV77" s="343"/>
      <c r="MYW77" s="343"/>
      <c r="MYX77" s="343"/>
      <c r="MYY77" s="343"/>
      <c r="MYZ77" s="343"/>
      <c r="MZA77" s="343"/>
      <c r="MZB77" s="343"/>
      <c r="MZC77" s="343"/>
      <c r="MZD77" s="343"/>
      <c r="MZE77" s="343"/>
      <c r="MZF77" s="343"/>
      <c r="MZG77" s="343"/>
      <c r="MZH77" s="343"/>
      <c r="MZI77" s="342"/>
      <c r="MZJ77" s="343"/>
      <c r="MZK77" s="343"/>
      <c r="MZL77" s="343"/>
      <c r="MZM77" s="343"/>
      <c r="MZN77" s="343"/>
      <c r="MZO77" s="343"/>
      <c r="MZP77" s="343"/>
      <c r="MZQ77" s="343"/>
      <c r="MZR77" s="343"/>
      <c r="MZS77" s="343"/>
      <c r="MZT77" s="343"/>
      <c r="MZU77" s="343"/>
      <c r="MZV77" s="343"/>
      <c r="MZW77" s="343"/>
      <c r="MZX77" s="343"/>
      <c r="MZY77" s="342"/>
      <c r="MZZ77" s="343"/>
      <c r="NAA77" s="343"/>
      <c r="NAB77" s="343"/>
      <c r="NAC77" s="343"/>
      <c r="NAD77" s="343"/>
      <c r="NAE77" s="343"/>
      <c r="NAF77" s="343"/>
      <c r="NAG77" s="343"/>
      <c r="NAH77" s="343"/>
      <c r="NAI77" s="343"/>
      <c r="NAJ77" s="343"/>
      <c r="NAK77" s="343"/>
      <c r="NAL77" s="343"/>
      <c r="NAM77" s="343"/>
      <c r="NAN77" s="343"/>
      <c r="NAO77" s="342"/>
      <c r="NAP77" s="343"/>
      <c r="NAQ77" s="343"/>
      <c r="NAR77" s="343"/>
      <c r="NAS77" s="343"/>
      <c r="NAT77" s="343"/>
      <c r="NAU77" s="343"/>
      <c r="NAV77" s="343"/>
      <c r="NAW77" s="343"/>
      <c r="NAX77" s="343"/>
      <c r="NAY77" s="343"/>
      <c r="NAZ77" s="343"/>
      <c r="NBA77" s="343"/>
      <c r="NBB77" s="343"/>
      <c r="NBC77" s="343"/>
      <c r="NBD77" s="343"/>
      <c r="NBE77" s="342"/>
      <c r="NBF77" s="343"/>
      <c r="NBG77" s="343"/>
      <c r="NBH77" s="343"/>
      <c r="NBI77" s="343"/>
      <c r="NBJ77" s="343"/>
      <c r="NBK77" s="343"/>
      <c r="NBL77" s="343"/>
      <c r="NBM77" s="343"/>
      <c r="NBN77" s="343"/>
      <c r="NBO77" s="343"/>
      <c r="NBP77" s="343"/>
      <c r="NBQ77" s="343"/>
      <c r="NBR77" s="343"/>
      <c r="NBS77" s="343"/>
      <c r="NBT77" s="343"/>
      <c r="NBU77" s="342"/>
      <c r="NBV77" s="343"/>
      <c r="NBW77" s="343"/>
      <c r="NBX77" s="343"/>
      <c r="NBY77" s="343"/>
      <c r="NBZ77" s="343"/>
      <c r="NCA77" s="343"/>
      <c r="NCB77" s="343"/>
      <c r="NCC77" s="343"/>
      <c r="NCD77" s="343"/>
      <c r="NCE77" s="343"/>
      <c r="NCF77" s="343"/>
      <c r="NCG77" s="343"/>
      <c r="NCH77" s="343"/>
      <c r="NCI77" s="343"/>
      <c r="NCJ77" s="343"/>
      <c r="NCK77" s="342"/>
      <c r="NCL77" s="343"/>
      <c r="NCM77" s="343"/>
      <c r="NCN77" s="343"/>
      <c r="NCO77" s="343"/>
      <c r="NCP77" s="343"/>
      <c r="NCQ77" s="343"/>
      <c r="NCR77" s="343"/>
      <c r="NCS77" s="343"/>
      <c r="NCT77" s="343"/>
      <c r="NCU77" s="343"/>
      <c r="NCV77" s="343"/>
      <c r="NCW77" s="343"/>
      <c r="NCX77" s="343"/>
      <c r="NCY77" s="343"/>
      <c r="NCZ77" s="343"/>
      <c r="NDA77" s="342"/>
      <c r="NDB77" s="343"/>
      <c r="NDC77" s="343"/>
      <c r="NDD77" s="343"/>
      <c r="NDE77" s="343"/>
      <c r="NDF77" s="343"/>
      <c r="NDG77" s="343"/>
      <c r="NDH77" s="343"/>
      <c r="NDI77" s="343"/>
      <c r="NDJ77" s="343"/>
      <c r="NDK77" s="343"/>
      <c r="NDL77" s="343"/>
      <c r="NDM77" s="343"/>
      <c r="NDN77" s="343"/>
      <c r="NDO77" s="343"/>
      <c r="NDP77" s="343"/>
      <c r="NDQ77" s="342"/>
      <c r="NDR77" s="343"/>
      <c r="NDS77" s="343"/>
      <c r="NDT77" s="343"/>
      <c r="NDU77" s="343"/>
      <c r="NDV77" s="343"/>
      <c r="NDW77" s="343"/>
      <c r="NDX77" s="343"/>
      <c r="NDY77" s="343"/>
      <c r="NDZ77" s="343"/>
      <c r="NEA77" s="343"/>
      <c r="NEB77" s="343"/>
      <c r="NEC77" s="343"/>
      <c r="NED77" s="343"/>
      <c r="NEE77" s="343"/>
      <c r="NEF77" s="343"/>
      <c r="NEG77" s="342"/>
      <c r="NEH77" s="343"/>
      <c r="NEI77" s="343"/>
      <c r="NEJ77" s="343"/>
      <c r="NEK77" s="343"/>
      <c r="NEL77" s="343"/>
      <c r="NEM77" s="343"/>
      <c r="NEN77" s="343"/>
      <c r="NEO77" s="343"/>
      <c r="NEP77" s="343"/>
      <c r="NEQ77" s="343"/>
      <c r="NER77" s="343"/>
      <c r="NES77" s="343"/>
      <c r="NET77" s="343"/>
      <c r="NEU77" s="343"/>
      <c r="NEV77" s="343"/>
      <c r="NEW77" s="342"/>
      <c r="NEX77" s="343"/>
      <c r="NEY77" s="343"/>
      <c r="NEZ77" s="343"/>
      <c r="NFA77" s="343"/>
      <c r="NFB77" s="343"/>
      <c r="NFC77" s="343"/>
      <c r="NFD77" s="343"/>
      <c r="NFE77" s="343"/>
      <c r="NFF77" s="343"/>
      <c r="NFG77" s="343"/>
      <c r="NFH77" s="343"/>
      <c r="NFI77" s="343"/>
      <c r="NFJ77" s="343"/>
      <c r="NFK77" s="343"/>
      <c r="NFL77" s="343"/>
      <c r="NFM77" s="342"/>
      <c r="NFN77" s="343"/>
      <c r="NFO77" s="343"/>
      <c r="NFP77" s="343"/>
      <c r="NFQ77" s="343"/>
      <c r="NFR77" s="343"/>
      <c r="NFS77" s="343"/>
      <c r="NFT77" s="343"/>
      <c r="NFU77" s="343"/>
      <c r="NFV77" s="343"/>
      <c r="NFW77" s="343"/>
      <c r="NFX77" s="343"/>
      <c r="NFY77" s="343"/>
      <c r="NFZ77" s="343"/>
      <c r="NGA77" s="343"/>
      <c r="NGB77" s="343"/>
      <c r="NGC77" s="342"/>
      <c r="NGD77" s="343"/>
      <c r="NGE77" s="343"/>
      <c r="NGF77" s="343"/>
      <c r="NGG77" s="343"/>
      <c r="NGH77" s="343"/>
      <c r="NGI77" s="343"/>
      <c r="NGJ77" s="343"/>
      <c r="NGK77" s="343"/>
      <c r="NGL77" s="343"/>
      <c r="NGM77" s="343"/>
      <c r="NGN77" s="343"/>
      <c r="NGO77" s="343"/>
      <c r="NGP77" s="343"/>
      <c r="NGQ77" s="343"/>
      <c r="NGR77" s="343"/>
      <c r="NGS77" s="342"/>
      <c r="NGT77" s="343"/>
      <c r="NGU77" s="343"/>
      <c r="NGV77" s="343"/>
      <c r="NGW77" s="343"/>
      <c r="NGX77" s="343"/>
      <c r="NGY77" s="343"/>
      <c r="NGZ77" s="343"/>
      <c r="NHA77" s="343"/>
      <c r="NHB77" s="343"/>
      <c r="NHC77" s="343"/>
      <c r="NHD77" s="343"/>
      <c r="NHE77" s="343"/>
      <c r="NHF77" s="343"/>
      <c r="NHG77" s="343"/>
      <c r="NHH77" s="343"/>
      <c r="NHI77" s="342"/>
      <c r="NHJ77" s="343"/>
      <c r="NHK77" s="343"/>
      <c r="NHL77" s="343"/>
      <c r="NHM77" s="343"/>
      <c r="NHN77" s="343"/>
      <c r="NHO77" s="343"/>
      <c r="NHP77" s="343"/>
      <c r="NHQ77" s="343"/>
      <c r="NHR77" s="343"/>
      <c r="NHS77" s="343"/>
      <c r="NHT77" s="343"/>
      <c r="NHU77" s="343"/>
      <c r="NHV77" s="343"/>
      <c r="NHW77" s="343"/>
      <c r="NHX77" s="343"/>
      <c r="NHY77" s="342"/>
      <c r="NHZ77" s="343"/>
      <c r="NIA77" s="343"/>
      <c r="NIB77" s="343"/>
      <c r="NIC77" s="343"/>
      <c r="NID77" s="343"/>
      <c r="NIE77" s="343"/>
      <c r="NIF77" s="343"/>
      <c r="NIG77" s="343"/>
      <c r="NIH77" s="343"/>
      <c r="NII77" s="343"/>
      <c r="NIJ77" s="343"/>
      <c r="NIK77" s="343"/>
      <c r="NIL77" s="343"/>
      <c r="NIM77" s="343"/>
      <c r="NIN77" s="343"/>
      <c r="NIO77" s="342"/>
      <c r="NIP77" s="343"/>
      <c r="NIQ77" s="343"/>
      <c r="NIR77" s="343"/>
      <c r="NIS77" s="343"/>
      <c r="NIT77" s="343"/>
      <c r="NIU77" s="343"/>
      <c r="NIV77" s="343"/>
      <c r="NIW77" s="343"/>
      <c r="NIX77" s="343"/>
      <c r="NIY77" s="343"/>
      <c r="NIZ77" s="343"/>
      <c r="NJA77" s="343"/>
      <c r="NJB77" s="343"/>
      <c r="NJC77" s="343"/>
      <c r="NJD77" s="343"/>
      <c r="NJE77" s="342"/>
      <c r="NJF77" s="343"/>
      <c r="NJG77" s="343"/>
      <c r="NJH77" s="343"/>
      <c r="NJI77" s="343"/>
      <c r="NJJ77" s="343"/>
      <c r="NJK77" s="343"/>
      <c r="NJL77" s="343"/>
      <c r="NJM77" s="343"/>
      <c r="NJN77" s="343"/>
      <c r="NJO77" s="343"/>
      <c r="NJP77" s="343"/>
      <c r="NJQ77" s="343"/>
      <c r="NJR77" s="343"/>
      <c r="NJS77" s="343"/>
      <c r="NJT77" s="343"/>
      <c r="NJU77" s="342"/>
      <c r="NJV77" s="343"/>
      <c r="NJW77" s="343"/>
      <c r="NJX77" s="343"/>
      <c r="NJY77" s="343"/>
      <c r="NJZ77" s="343"/>
      <c r="NKA77" s="343"/>
      <c r="NKB77" s="343"/>
      <c r="NKC77" s="343"/>
      <c r="NKD77" s="343"/>
      <c r="NKE77" s="343"/>
      <c r="NKF77" s="343"/>
      <c r="NKG77" s="343"/>
      <c r="NKH77" s="343"/>
      <c r="NKI77" s="343"/>
      <c r="NKJ77" s="343"/>
      <c r="NKK77" s="342"/>
      <c r="NKL77" s="343"/>
      <c r="NKM77" s="343"/>
      <c r="NKN77" s="343"/>
      <c r="NKO77" s="343"/>
      <c r="NKP77" s="343"/>
      <c r="NKQ77" s="343"/>
      <c r="NKR77" s="343"/>
      <c r="NKS77" s="343"/>
      <c r="NKT77" s="343"/>
      <c r="NKU77" s="343"/>
      <c r="NKV77" s="343"/>
      <c r="NKW77" s="343"/>
      <c r="NKX77" s="343"/>
      <c r="NKY77" s="343"/>
      <c r="NKZ77" s="343"/>
      <c r="NLA77" s="342"/>
      <c r="NLB77" s="343"/>
      <c r="NLC77" s="343"/>
      <c r="NLD77" s="343"/>
      <c r="NLE77" s="343"/>
      <c r="NLF77" s="343"/>
      <c r="NLG77" s="343"/>
      <c r="NLH77" s="343"/>
      <c r="NLI77" s="343"/>
      <c r="NLJ77" s="343"/>
      <c r="NLK77" s="343"/>
      <c r="NLL77" s="343"/>
      <c r="NLM77" s="343"/>
      <c r="NLN77" s="343"/>
      <c r="NLO77" s="343"/>
      <c r="NLP77" s="343"/>
      <c r="NLQ77" s="342"/>
      <c r="NLR77" s="343"/>
      <c r="NLS77" s="343"/>
      <c r="NLT77" s="343"/>
      <c r="NLU77" s="343"/>
      <c r="NLV77" s="343"/>
      <c r="NLW77" s="343"/>
      <c r="NLX77" s="343"/>
      <c r="NLY77" s="343"/>
      <c r="NLZ77" s="343"/>
      <c r="NMA77" s="343"/>
      <c r="NMB77" s="343"/>
      <c r="NMC77" s="343"/>
      <c r="NMD77" s="343"/>
      <c r="NME77" s="343"/>
      <c r="NMF77" s="343"/>
      <c r="NMG77" s="342"/>
      <c r="NMH77" s="343"/>
      <c r="NMI77" s="343"/>
      <c r="NMJ77" s="343"/>
      <c r="NMK77" s="343"/>
      <c r="NML77" s="343"/>
      <c r="NMM77" s="343"/>
      <c r="NMN77" s="343"/>
      <c r="NMO77" s="343"/>
      <c r="NMP77" s="343"/>
      <c r="NMQ77" s="343"/>
      <c r="NMR77" s="343"/>
      <c r="NMS77" s="343"/>
      <c r="NMT77" s="343"/>
      <c r="NMU77" s="343"/>
      <c r="NMV77" s="343"/>
      <c r="NMW77" s="342"/>
      <c r="NMX77" s="343"/>
      <c r="NMY77" s="343"/>
      <c r="NMZ77" s="343"/>
      <c r="NNA77" s="343"/>
      <c r="NNB77" s="343"/>
      <c r="NNC77" s="343"/>
      <c r="NND77" s="343"/>
      <c r="NNE77" s="343"/>
      <c r="NNF77" s="343"/>
      <c r="NNG77" s="343"/>
      <c r="NNH77" s="343"/>
      <c r="NNI77" s="343"/>
      <c r="NNJ77" s="343"/>
      <c r="NNK77" s="343"/>
      <c r="NNL77" s="343"/>
      <c r="NNM77" s="342"/>
      <c r="NNN77" s="343"/>
      <c r="NNO77" s="343"/>
      <c r="NNP77" s="343"/>
      <c r="NNQ77" s="343"/>
      <c r="NNR77" s="343"/>
      <c r="NNS77" s="343"/>
      <c r="NNT77" s="343"/>
      <c r="NNU77" s="343"/>
      <c r="NNV77" s="343"/>
      <c r="NNW77" s="343"/>
      <c r="NNX77" s="343"/>
      <c r="NNY77" s="343"/>
      <c r="NNZ77" s="343"/>
      <c r="NOA77" s="343"/>
      <c r="NOB77" s="343"/>
      <c r="NOC77" s="342"/>
      <c r="NOD77" s="343"/>
      <c r="NOE77" s="343"/>
      <c r="NOF77" s="343"/>
      <c r="NOG77" s="343"/>
      <c r="NOH77" s="343"/>
      <c r="NOI77" s="343"/>
      <c r="NOJ77" s="343"/>
      <c r="NOK77" s="343"/>
      <c r="NOL77" s="343"/>
      <c r="NOM77" s="343"/>
      <c r="NON77" s="343"/>
      <c r="NOO77" s="343"/>
      <c r="NOP77" s="343"/>
      <c r="NOQ77" s="343"/>
      <c r="NOR77" s="343"/>
      <c r="NOS77" s="342"/>
      <c r="NOT77" s="343"/>
      <c r="NOU77" s="343"/>
      <c r="NOV77" s="343"/>
      <c r="NOW77" s="343"/>
      <c r="NOX77" s="343"/>
      <c r="NOY77" s="343"/>
      <c r="NOZ77" s="343"/>
      <c r="NPA77" s="343"/>
      <c r="NPB77" s="343"/>
      <c r="NPC77" s="343"/>
      <c r="NPD77" s="343"/>
      <c r="NPE77" s="343"/>
      <c r="NPF77" s="343"/>
      <c r="NPG77" s="343"/>
      <c r="NPH77" s="343"/>
      <c r="NPI77" s="342"/>
      <c r="NPJ77" s="343"/>
      <c r="NPK77" s="343"/>
      <c r="NPL77" s="343"/>
      <c r="NPM77" s="343"/>
      <c r="NPN77" s="343"/>
      <c r="NPO77" s="343"/>
      <c r="NPP77" s="343"/>
      <c r="NPQ77" s="343"/>
      <c r="NPR77" s="343"/>
      <c r="NPS77" s="343"/>
      <c r="NPT77" s="343"/>
      <c r="NPU77" s="343"/>
      <c r="NPV77" s="343"/>
      <c r="NPW77" s="343"/>
      <c r="NPX77" s="343"/>
      <c r="NPY77" s="342"/>
      <c r="NPZ77" s="343"/>
      <c r="NQA77" s="343"/>
      <c r="NQB77" s="343"/>
      <c r="NQC77" s="343"/>
      <c r="NQD77" s="343"/>
      <c r="NQE77" s="343"/>
      <c r="NQF77" s="343"/>
      <c r="NQG77" s="343"/>
      <c r="NQH77" s="343"/>
      <c r="NQI77" s="343"/>
      <c r="NQJ77" s="343"/>
      <c r="NQK77" s="343"/>
      <c r="NQL77" s="343"/>
      <c r="NQM77" s="343"/>
      <c r="NQN77" s="343"/>
      <c r="NQO77" s="342"/>
      <c r="NQP77" s="343"/>
      <c r="NQQ77" s="343"/>
      <c r="NQR77" s="343"/>
      <c r="NQS77" s="343"/>
      <c r="NQT77" s="343"/>
      <c r="NQU77" s="343"/>
      <c r="NQV77" s="343"/>
      <c r="NQW77" s="343"/>
      <c r="NQX77" s="343"/>
      <c r="NQY77" s="343"/>
      <c r="NQZ77" s="343"/>
      <c r="NRA77" s="343"/>
      <c r="NRB77" s="343"/>
      <c r="NRC77" s="343"/>
      <c r="NRD77" s="343"/>
      <c r="NRE77" s="342"/>
      <c r="NRF77" s="343"/>
      <c r="NRG77" s="343"/>
      <c r="NRH77" s="343"/>
      <c r="NRI77" s="343"/>
      <c r="NRJ77" s="343"/>
      <c r="NRK77" s="343"/>
      <c r="NRL77" s="343"/>
      <c r="NRM77" s="343"/>
      <c r="NRN77" s="343"/>
      <c r="NRO77" s="343"/>
      <c r="NRP77" s="343"/>
      <c r="NRQ77" s="343"/>
      <c r="NRR77" s="343"/>
      <c r="NRS77" s="343"/>
      <c r="NRT77" s="343"/>
      <c r="NRU77" s="342"/>
      <c r="NRV77" s="343"/>
      <c r="NRW77" s="343"/>
      <c r="NRX77" s="343"/>
      <c r="NRY77" s="343"/>
      <c r="NRZ77" s="343"/>
      <c r="NSA77" s="343"/>
      <c r="NSB77" s="343"/>
      <c r="NSC77" s="343"/>
      <c r="NSD77" s="343"/>
      <c r="NSE77" s="343"/>
      <c r="NSF77" s="343"/>
      <c r="NSG77" s="343"/>
      <c r="NSH77" s="343"/>
      <c r="NSI77" s="343"/>
      <c r="NSJ77" s="343"/>
      <c r="NSK77" s="342"/>
      <c r="NSL77" s="343"/>
      <c r="NSM77" s="343"/>
      <c r="NSN77" s="343"/>
      <c r="NSO77" s="343"/>
      <c r="NSP77" s="343"/>
      <c r="NSQ77" s="343"/>
      <c r="NSR77" s="343"/>
      <c r="NSS77" s="343"/>
      <c r="NST77" s="343"/>
      <c r="NSU77" s="343"/>
      <c r="NSV77" s="343"/>
      <c r="NSW77" s="343"/>
      <c r="NSX77" s="343"/>
      <c r="NSY77" s="343"/>
      <c r="NSZ77" s="343"/>
      <c r="NTA77" s="342"/>
      <c r="NTB77" s="343"/>
      <c r="NTC77" s="343"/>
      <c r="NTD77" s="343"/>
      <c r="NTE77" s="343"/>
      <c r="NTF77" s="343"/>
      <c r="NTG77" s="343"/>
      <c r="NTH77" s="343"/>
      <c r="NTI77" s="343"/>
      <c r="NTJ77" s="343"/>
      <c r="NTK77" s="343"/>
      <c r="NTL77" s="343"/>
      <c r="NTM77" s="343"/>
      <c r="NTN77" s="343"/>
      <c r="NTO77" s="343"/>
      <c r="NTP77" s="343"/>
      <c r="NTQ77" s="342"/>
      <c r="NTR77" s="343"/>
      <c r="NTS77" s="343"/>
      <c r="NTT77" s="343"/>
      <c r="NTU77" s="343"/>
      <c r="NTV77" s="343"/>
      <c r="NTW77" s="343"/>
      <c r="NTX77" s="343"/>
      <c r="NTY77" s="343"/>
      <c r="NTZ77" s="343"/>
      <c r="NUA77" s="343"/>
      <c r="NUB77" s="343"/>
      <c r="NUC77" s="343"/>
      <c r="NUD77" s="343"/>
      <c r="NUE77" s="343"/>
      <c r="NUF77" s="343"/>
      <c r="NUG77" s="342"/>
      <c r="NUH77" s="343"/>
      <c r="NUI77" s="343"/>
      <c r="NUJ77" s="343"/>
      <c r="NUK77" s="343"/>
      <c r="NUL77" s="343"/>
      <c r="NUM77" s="343"/>
      <c r="NUN77" s="343"/>
      <c r="NUO77" s="343"/>
      <c r="NUP77" s="343"/>
      <c r="NUQ77" s="343"/>
      <c r="NUR77" s="343"/>
      <c r="NUS77" s="343"/>
      <c r="NUT77" s="343"/>
      <c r="NUU77" s="343"/>
      <c r="NUV77" s="343"/>
      <c r="NUW77" s="342"/>
      <c r="NUX77" s="343"/>
      <c r="NUY77" s="343"/>
      <c r="NUZ77" s="343"/>
      <c r="NVA77" s="343"/>
      <c r="NVB77" s="343"/>
      <c r="NVC77" s="343"/>
      <c r="NVD77" s="343"/>
      <c r="NVE77" s="343"/>
      <c r="NVF77" s="343"/>
      <c r="NVG77" s="343"/>
      <c r="NVH77" s="343"/>
      <c r="NVI77" s="343"/>
      <c r="NVJ77" s="343"/>
      <c r="NVK77" s="343"/>
      <c r="NVL77" s="343"/>
      <c r="NVM77" s="342"/>
      <c r="NVN77" s="343"/>
      <c r="NVO77" s="343"/>
      <c r="NVP77" s="343"/>
      <c r="NVQ77" s="343"/>
      <c r="NVR77" s="343"/>
      <c r="NVS77" s="343"/>
      <c r="NVT77" s="343"/>
      <c r="NVU77" s="343"/>
      <c r="NVV77" s="343"/>
      <c r="NVW77" s="343"/>
      <c r="NVX77" s="343"/>
      <c r="NVY77" s="343"/>
      <c r="NVZ77" s="343"/>
      <c r="NWA77" s="343"/>
      <c r="NWB77" s="343"/>
      <c r="NWC77" s="342"/>
      <c r="NWD77" s="343"/>
      <c r="NWE77" s="343"/>
      <c r="NWF77" s="343"/>
      <c r="NWG77" s="343"/>
      <c r="NWH77" s="343"/>
      <c r="NWI77" s="343"/>
      <c r="NWJ77" s="343"/>
      <c r="NWK77" s="343"/>
      <c r="NWL77" s="343"/>
      <c r="NWM77" s="343"/>
      <c r="NWN77" s="343"/>
      <c r="NWO77" s="343"/>
      <c r="NWP77" s="343"/>
      <c r="NWQ77" s="343"/>
      <c r="NWR77" s="343"/>
      <c r="NWS77" s="342"/>
      <c r="NWT77" s="343"/>
      <c r="NWU77" s="343"/>
      <c r="NWV77" s="343"/>
      <c r="NWW77" s="343"/>
      <c r="NWX77" s="343"/>
      <c r="NWY77" s="343"/>
      <c r="NWZ77" s="343"/>
      <c r="NXA77" s="343"/>
      <c r="NXB77" s="343"/>
      <c r="NXC77" s="343"/>
      <c r="NXD77" s="343"/>
      <c r="NXE77" s="343"/>
      <c r="NXF77" s="343"/>
      <c r="NXG77" s="343"/>
      <c r="NXH77" s="343"/>
      <c r="NXI77" s="342"/>
      <c r="NXJ77" s="343"/>
      <c r="NXK77" s="343"/>
      <c r="NXL77" s="343"/>
      <c r="NXM77" s="343"/>
      <c r="NXN77" s="343"/>
      <c r="NXO77" s="343"/>
      <c r="NXP77" s="343"/>
      <c r="NXQ77" s="343"/>
      <c r="NXR77" s="343"/>
      <c r="NXS77" s="343"/>
      <c r="NXT77" s="343"/>
      <c r="NXU77" s="343"/>
      <c r="NXV77" s="343"/>
      <c r="NXW77" s="343"/>
      <c r="NXX77" s="343"/>
      <c r="NXY77" s="342"/>
      <c r="NXZ77" s="343"/>
      <c r="NYA77" s="343"/>
      <c r="NYB77" s="343"/>
      <c r="NYC77" s="343"/>
      <c r="NYD77" s="343"/>
      <c r="NYE77" s="343"/>
      <c r="NYF77" s="343"/>
      <c r="NYG77" s="343"/>
      <c r="NYH77" s="343"/>
      <c r="NYI77" s="343"/>
      <c r="NYJ77" s="343"/>
      <c r="NYK77" s="343"/>
      <c r="NYL77" s="343"/>
      <c r="NYM77" s="343"/>
      <c r="NYN77" s="343"/>
      <c r="NYO77" s="342"/>
      <c r="NYP77" s="343"/>
      <c r="NYQ77" s="343"/>
      <c r="NYR77" s="343"/>
      <c r="NYS77" s="343"/>
      <c r="NYT77" s="343"/>
      <c r="NYU77" s="343"/>
      <c r="NYV77" s="343"/>
      <c r="NYW77" s="343"/>
      <c r="NYX77" s="343"/>
      <c r="NYY77" s="343"/>
      <c r="NYZ77" s="343"/>
      <c r="NZA77" s="343"/>
      <c r="NZB77" s="343"/>
      <c r="NZC77" s="343"/>
      <c r="NZD77" s="343"/>
      <c r="NZE77" s="342"/>
      <c r="NZF77" s="343"/>
      <c r="NZG77" s="343"/>
      <c r="NZH77" s="343"/>
      <c r="NZI77" s="343"/>
      <c r="NZJ77" s="343"/>
      <c r="NZK77" s="343"/>
      <c r="NZL77" s="343"/>
      <c r="NZM77" s="343"/>
      <c r="NZN77" s="343"/>
      <c r="NZO77" s="343"/>
      <c r="NZP77" s="343"/>
      <c r="NZQ77" s="343"/>
      <c r="NZR77" s="343"/>
      <c r="NZS77" s="343"/>
      <c r="NZT77" s="343"/>
      <c r="NZU77" s="342"/>
      <c r="NZV77" s="343"/>
      <c r="NZW77" s="343"/>
      <c r="NZX77" s="343"/>
      <c r="NZY77" s="343"/>
      <c r="NZZ77" s="343"/>
      <c r="OAA77" s="343"/>
      <c r="OAB77" s="343"/>
      <c r="OAC77" s="343"/>
      <c r="OAD77" s="343"/>
      <c r="OAE77" s="343"/>
      <c r="OAF77" s="343"/>
      <c r="OAG77" s="343"/>
      <c r="OAH77" s="343"/>
      <c r="OAI77" s="343"/>
      <c r="OAJ77" s="343"/>
      <c r="OAK77" s="342"/>
      <c r="OAL77" s="343"/>
      <c r="OAM77" s="343"/>
      <c r="OAN77" s="343"/>
      <c r="OAO77" s="343"/>
      <c r="OAP77" s="343"/>
      <c r="OAQ77" s="343"/>
      <c r="OAR77" s="343"/>
      <c r="OAS77" s="343"/>
      <c r="OAT77" s="343"/>
      <c r="OAU77" s="343"/>
      <c r="OAV77" s="343"/>
      <c r="OAW77" s="343"/>
      <c r="OAX77" s="343"/>
      <c r="OAY77" s="343"/>
      <c r="OAZ77" s="343"/>
      <c r="OBA77" s="342"/>
      <c r="OBB77" s="343"/>
      <c r="OBC77" s="343"/>
      <c r="OBD77" s="343"/>
      <c r="OBE77" s="343"/>
      <c r="OBF77" s="343"/>
      <c r="OBG77" s="343"/>
      <c r="OBH77" s="343"/>
      <c r="OBI77" s="343"/>
      <c r="OBJ77" s="343"/>
      <c r="OBK77" s="343"/>
      <c r="OBL77" s="343"/>
      <c r="OBM77" s="343"/>
      <c r="OBN77" s="343"/>
      <c r="OBO77" s="343"/>
      <c r="OBP77" s="343"/>
      <c r="OBQ77" s="342"/>
      <c r="OBR77" s="343"/>
      <c r="OBS77" s="343"/>
      <c r="OBT77" s="343"/>
      <c r="OBU77" s="343"/>
      <c r="OBV77" s="343"/>
      <c r="OBW77" s="343"/>
      <c r="OBX77" s="343"/>
      <c r="OBY77" s="343"/>
      <c r="OBZ77" s="343"/>
      <c r="OCA77" s="343"/>
      <c r="OCB77" s="343"/>
      <c r="OCC77" s="343"/>
      <c r="OCD77" s="343"/>
      <c r="OCE77" s="343"/>
      <c r="OCF77" s="343"/>
      <c r="OCG77" s="342"/>
      <c r="OCH77" s="343"/>
      <c r="OCI77" s="343"/>
      <c r="OCJ77" s="343"/>
      <c r="OCK77" s="343"/>
      <c r="OCL77" s="343"/>
      <c r="OCM77" s="343"/>
      <c r="OCN77" s="343"/>
      <c r="OCO77" s="343"/>
      <c r="OCP77" s="343"/>
      <c r="OCQ77" s="343"/>
      <c r="OCR77" s="343"/>
      <c r="OCS77" s="343"/>
      <c r="OCT77" s="343"/>
      <c r="OCU77" s="343"/>
      <c r="OCV77" s="343"/>
      <c r="OCW77" s="342"/>
      <c r="OCX77" s="343"/>
      <c r="OCY77" s="343"/>
      <c r="OCZ77" s="343"/>
      <c r="ODA77" s="343"/>
      <c r="ODB77" s="343"/>
      <c r="ODC77" s="343"/>
      <c r="ODD77" s="343"/>
      <c r="ODE77" s="343"/>
      <c r="ODF77" s="343"/>
      <c r="ODG77" s="343"/>
      <c r="ODH77" s="343"/>
      <c r="ODI77" s="343"/>
      <c r="ODJ77" s="343"/>
      <c r="ODK77" s="343"/>
      <c r="ODL77" s="343"/>
      <c r="ODM77" s="342"/>
      <c r="ODN77" s="343"/>
      <c r="ODO77" s="343"/>
      <c r="ODP77" s="343"/>
      <c r="ODQ77" s="343"/>
      <c r="ODR77" s="343"/>
      <c r="ODS77" s="343"/>
      <c r="ODT77" s="343"/>
      <c r="ODU77" s="343"/>
      <c r="ODV77" s="343"/>
      <c r="ODW77" s="343"/>
      <c r="ODX77" s="343"/>
      <c r="ODY77" s="343"/>
      <c r="ODZ77" s="343"/>
      <c r="OEA77" s="343"/>
      <c r="OEB77" s="343"/>
      <c r="OEC77" s="342"/>
      <c r="OED77" s="343"/>
      <c r="OEE77" s="343"/>
      <c r="OEF77" s="343"/>
      <c r="OEG77" s="343"/>
      <c r="OEH77" s="343"/>
      <c r="OEI77" s="343"/>
      <c r="OEJ77" s="343"/>
      <c r="OEK77" s="343"/>
      <c r="OEL77" s="343"/>
      <c r="OEM77" s="343"/>
      <c r="OEN77" s="343"/>
      <c r="OEO77" s="343"/>
      <c r="OEP77" s="343"/>
      <c r="OEQ77" s="343"/>
      <c r="OER77" s="343"/>
      <c r="OES77" s="342"/>
      <c r="OET77" s="343"/>
      <c r="OEU77" s="343"/>
      <c r="OEV77" s="343"/>
      <c r="OEW77" s="343"/>
      <c r="OEX77" s="343"/>
      <c r="OEY77" s="343"/>
      <c r="OEZ77" s="343"/>
      <c r="OFA77" s="343"/>
      <c r="OFB77" s="343"/>
      <c r="OFC77" s="343"/>
      <c r="OFD77" s="343"/>
      <c r="OFE77" s="343"/>
      <c r="OFF77" s="343"/>
      <c r="OFG77" s="343"/>
      <c r="OFH77" s="343"/>
      <c r="OFI77" s="342"/>
      <c r="OFJ77" s="343"/>
      <c r="OFK77" s="343"/>
      <c r="OFL77" s="343"/>
      <c r="OFM77" s="343"/>
      <c r="OFN77" s="343"/>
      <c r="OFO77" s="343"/>
      <c r="OFP77" s="343"/>
      <c r="OFQ77" s="343"/>
      <c r="OFR77" s="343"/>
      <c r="OFS77" s="343"/>
      <c r="OFT77" s="343"/>
      <c r="OFU77" s="343"/>
      <c r="OFV77" s="343"/>
      <c r="OFW77" s="343"/>
      <c r="OFX77" s="343"/>
      <c r="OFY77" s="342"/>
      <c r="OFZ77" s="343"/>
      <c r="OGA77" s="343"/>
      <c r="OGB77" s="343"/>
      <c r="OGC77" s="343"/>
      <c r="OGD77" s="343"/>
      <c r="OGE77" s="343"/>
      <c r="OGF77" s="343"/>
      <c r="OGG77" s="343"/>
      <c r="OGH77" s="343"/>
      <c r="OGI77" s="343"/>
      <c r="OGJ77" s="343"/>
      <c r="OGK77" s="343"/>
      <c r="OGL77" s="343"/>
      <c r="OGM77" s="343"/>
      <c r="OGN77" s="343"/>
      <c r="OGO77" s="342"/>
      <c r="OGP77" s="343"/>
      <c r="OGQ77" s="343"/>
      <c r="OGR77" s="343"/>
      <c r="OGS77" s="343"/>
      <c r="OGT77" s="343"/>
      <c r="OGU77" s="343"/>
      <c r="OGV77" s="343"/>
      <c r="OGW77" s="343"/>
      <c r="OGX77" s="343"/>
      <c r="OGY77" s="343"/>
      <c r="OGZ77" s="343"/>
      <c r="OHA77" s="343"/>
      <c r="OHB77" s="343"/>
      <c r="OHC77" s="343"/>
      <c r="OHD77" s="343"/>
      <c r="OHE77" s="342"/>
      <c r="OHF77" s="343"/>
      <c r="OHG77" s="343"/>
      <c r="OHH77" s="343"/>
      <c r="OHI77" s="343"/>
      <c r="OHJ77" s="343"/>
      <c r="OHK77" s="343"/>
      <c r="OHL77" s="343"/>
      <c r="OHM77" s="343"/>
      <c r="OHN77" s="343"/>
      <c r="OHO77" s="343"/>
      <c r="OHP77" s="343"/>
      <c r="OHQ77" s="343"/>
      <c r="OHR77" s="343"/>
      <c r="OHS77" s="343"/>
      <c r="OHT77" s="343"/>
      <c r="OHU77" s="342"/>
      <c r="OHV77" s="343"/>
      <c r="OHW77" s="343"/>
      <c r="OHX77" s="343"/>
      <c r="OHY77" s="343"/>
      <c r="OHZ77" s="343"/>
      <c r="OIA77" s="343"/>
      <c r="OIB77" s="343"/>
      <c r="OIC77" s="343"/>
      <c r="OID77" s="343"/>
      <c r="OIE77" s="343"/>
      <c r="OIF77" s="343"/>
      <c r="OIG77" s="343"/>
      <c r="OIH77" s="343"/>
      <c r="OII77" s="343"/>
      <c r="OIJ77" s="343"/>
      <c r="OIK77" s="342"/>
      <c r="OIL77" s="343"/>
      <c r="OIM77" s="343"/>
      <c r="OIN77" s="343"/>
      <c r="OIO77" s="343"/>
      <c r="OIP77" s="343"/>
      <c r="OIQ77" s="343"/>
      <c r="OIR77" s="343"/>
      <c r="OIS77" s="343"/>
      <c r="OIT77" s="343"/>
      <c r="OIU77" s="343"/>
      <c r="OIV77" s="343"/>
      <c r="OIW77" s="343"/>
      <c r="OIX77" s="343"/>
      <c r="OIY77" s="343"/>
      <c r="OIZ77" s="343"/>
      <c r="OJA77" s="342"/>
      <c r="OJB77" s="343"/>
      <c r="OJC77" s="343"/>
      <c r="OJD77" s="343"/>
      <c r="OJE77" s="343"/>
      <c r="OJF77" s="343"/>
      <c r="OJG77" s="343"/>
      <c r="OJH77" s="343"/>
      <c r="OJI77" s="343"/>
      <c r="OJJ77" s="343"/>
      <c r="OJK77" s="343"/>
      <c r="OJL77" s="343"/>
      <c r="OJM77" s="343"/>
      <c r="OJN77" s="343"/>
      <c r="OJO77" s="343"/>
      <c r="OJP77" s="343"/>
      <c r="OJQ77" s="342"/>
      <c r="OJR77" s="343"/>
      <c r="OJS77" s="343"/>
      <c r="OJT77" s="343"/>
      <c r="OJU77" s="343"/>
      <c r="OJV77" s="343"/>
      <c r="OJW77" s="343"/>
      <c r="OJX77" s="343"/>
      <c r="OJY77" s="343"/>
      <c r="OJZ77" s="343"/>
      <c r="OKA77" s="343"/>
      <c r="OKB77" s="343"/>
      <c r="OKC77" s="343"/>
      <c r="OKD77" s="343"/>
      <c r="OKE77" s="343"/>
      <c r="OKF77" s="343"/>
      <c r="OKG77" s="342"/>
      <c r="OKH77" s="343"/>
      <c r="OKI77" s="343"/>
      <c r="OKJ77" s="343"/>
      <c r="OKK77" s="343"/>
      <c r="OKL77" s="343"/>
      <c r="OKM77" s="343"/>
      <c r="OKN77" s="343"/>
      <c r="OKO77" s="343"/>
      <c r="OKP77" s="343"/>
      <c r="OKQ77" s="343"/>
      <c r="OKR77" s="343"/>
      <c r="OKS77" s="343"/>
      <c r="OKT77" s="343"/>
      <c r="OKU77" s="343"/>
      <c r="OKV77" s="343"/>
      <c r="OKW77" s="342"/>
      <c r="OKX77" s="343"/>
      <c r="OKY77" s="343"/>
      <c r="OKZ77" s="343"/>
      <c r="OLA77" s="343"/>
      <c r="OLB77" s="343"/>
      <c r="OLC77" s="343"/>
      <c r="OLD77" s="343"/>
      <c r="OLE77" s="343"/>
      <c r="OLF77" s="343"/>
      <c r="OLG77" s="343"/>
      <c r="OLH77" s="343"/>
      <c r="OLI77" s="343"/>
      <c r="OLJ77" s="343"/>
      <c r="OLK77" s="343"/>
      <c r="OLL77" s="343"/>
      <c r="OLM77" s="342"/>
      <c r="OLN77" s="343"/>
      <c r="OLO77" s="343"/>
      <c r="OLP77" s="343"/>
      <c r="OLQ77" s="343"/>
      <c r="OLR77" s="343"/>
      <c r="OLS77" s="343"/>
      <c r="OLT77" s="343"/>
      <c r="OLU77" s="343"/>
      <c r="OLV77" s="343"/>
      <c r="OLW77" s="343"/>
      <c r="OLX77" s="343"/>
      <c r="OLY77" s="343"/>
      <c r="OLZ77" s="343"/>
      <c r="OMA77" s="343"/>
      <c r="OMB77" s="343"/>
      <c r="OMC77" s="342"/>
      <c r="OMD77" s="343"/>
      <c r="OME77" s="343"/>
      <c r="OMF77" s="343"/>
      <c r="OMG77" s="343"/>
      <c r="OMH77" s="343"/>
      <c r="OMI77" s="343"/>
      <c r="OMJ77" s="343"/>
      <c r="OMK77" s="343"/>
      <c r="OML77" s="343"/>
      <c r="OMM77" s="343"/>
      <c r="OMN77" s="343"/>
      <c r="OMO77" s="343"/>
      <c r="OMP77" s="343"/>
      <c r="OMQ77" s="343"/>
      <c r="OMR77" s="343"/>
      <c r="OMS77" s="342"/>
      <c r="OMT77" s="343"/>
      <c r="OMU77" s="343"/>
      <c r="OMV77" s="343"/>
      <c r="OMW77" s="343"/>
      <c r="OMX77" s="343"/>
      <c r="OMY77" s="343"/>
      <c r="OMZ77" s="343"/>
      <c r="ONA77" s="343"/>
      <c r="ONB77" s="343"/>
      <c r="ONC77" s="343"/>
      <c r="OND77" s="343"/>
      <c r="ONE77" s="343"/>
      <c r="ONF77" s="343"/>
      <c r="ONG77" s="343"/>
      <c r="ONH77" s="343"/>
      <c r="ONI77" s="342"/>
      <c r="ONJ77" s="343"/>
      <c r="ONK77" s="343"/>
      <c r="ONL77" s="343"/>
      <c r="ONM77" s="343"/>
      <c r="ONN77" s="343"/>
      <c r="ONO77" s="343"/>
      <c r="ONP77" s="343"/>
      <c r="ONQ77" s="343"/>
      <c r="ONR77" s="343"/>
      <c r="ONS77" s="343"/>
      <c r="ONT77" s="343"/>
      <c r="ONU77" s="343"/>
      <c r="ONV77" s="343"/>
      <c r="ONW77" s="343"/>
      <c r="ONX77" s="343"/>
      <c r="ONY77" s="342"/>
      <c r="ONZ77" s="343"/>
      <c r="OOA77" s="343"/>
      <c r="OOB77" s="343"/>
      <c r="OOC77" s="343"/>
      <c r="OOD77" s="343"/>
      <c r="OOE77" s="343"/>
      <c r="OOF77" s="343"/>
      <c r="OOG77" s="343"/>
      <c r="OOH77" s="343"/>
      <c r="OOI77" s="343"/>
      <c r="OOJ77" s="343"/>
      <c r="OOK77" s="343"/>
      <c r="OOL77" s="343"/>
      <c r="OOM77" s="343"/>
      <c r="OON77" s="343"/>
      <c r="OOO77" s="342"/>
      <c r="OOP77" s="343"/>
      <c r="OOQ77" s="343"/>
      <c r="OOR77" s="343"/>
      <c r="OOS77" s="343"/>
      <c r="OOT77" s="343"/>
      <c r="OOU77" s="343"/>
      <c r="OOV77" s="343"/>
      <c r="OOW77" s="343"/>
      <c r="OOX77" s="343"/>
      <c r="OOY77" s="343"/>
      <c r="OOZ77" s="343"/>
      <c r="OPA77" s="343"/>
      <c r="OPB77" s="343"/>
      <c r="OPC77" s="343"/>
      <c r="OPD77" s="343"/>
      <c r="OPE77" s="342"/>
      <c r="OPF77" s="343"/>
      <c r="OPG77" s="343"/>
      <c r="OPH77" s="343"/>
      <c r="OPI77" s="343"/>
      <c r="OPJ77" s="343"/>
      <c r="OPK77" s="343"/>
      <c r="OPL77" s="343"/>
      <c r="OPM77" s="343"/>
      <c r="OPN77" s="343"/>
      <c r="OPO77" s="343"/>
      <c r="OPP77" s="343"/>
      <c r="OPQ77" s="343"/>
      <c r="OPR77" s="343"/>
      <c r="OPS77" s="343"/>
      <c r="OPT77" s="343"/>
      <c r="OPU77" s="342"/>
      <c r="OPV77" s="343"/>
      <c r="OPW77" s="343"/>
      <c r="OPX77" s="343"/>
      <c r="OPY77" s="343"/>
      <c r="OPZ77" s="343"/>
      <c r="OQA77" s="343"/>
      <c r="OQB77" s="343"/>
      <c r="OQC77" s="343"/>
      <c r="OQD77" s="343"/>
      <c r="OQE77" s="343"/>
      <c r="OQF77" s="343"/>
      <c r="OQG77" s="343"/>
      <c r="OQH77" s="343"/>
      <c r="OQI77" s="343"/>
      <c r="OQJ77" s="343"/>
      <c r="OQK77" s="342"/>
      <c r="OQL77" s="343"/>
      <c r="OQM77" s="343"/>
      <c r="OQN77" s="343"/>
      <c r="OQO77" s="343"/>
      <c r="OQP77" s="343"/>
      <c r="OQQ77" s="343"/>
      <c r="OQR77" s="343"/>
      <c r="OQS77" s="343"/>
      <c r="OQT77" s="343"/>
      <c r="OQU77" s="343"/>
      <c r="OQV77" s="343"/>
      <c r="OQW77" s="343"/>
      <c r="OQX77" s="343"/>
      <c r="OQY77" s="343"/>
      <c r="OQZ77" s="343"/>
      <c r="ORA77" s="342"/>
      <c r="ORB77" s="343"/>
      <c r="ORC77" s="343"/>
      <c r="ORD77" s="343"/>
      <c r="ORE77" s="343"/>
      <c r="ORF77" s="343"/>
      <c r="ORG77" s="343"/>
      <c r="ORH77" s="343"/>
      <c r="ORI77" s="343"/>
      <c r="ORJ77" s="343"/>
      <c r="ORK77" s="343"/>
      <c r="ORL77" s="343"/>
      <c r="ORM77" s="343"/>
      <c r="ORN77" s="343"/>
      <c r="ORO77" s="343"/>
      <c r="ORP77" s="343"/>
      <c r="ORQ77" s="342"/>
      <c r="ORR77" s="343"/>
      <c r="ORS77" s="343"/>
      <c r="ORT77" s="343"/>
      <c r="ORU77" s="343"/>
      <c r="ORV77" s="343"/>
      <c r="ORW77" s="343"/>
      <c r="ORX77" s="343"/>
      <c r="ORY77" s="343"/>
      <c r="ORZ77" s="343"/>
      <c r="OSA77" s="343"/>
      <c r="OSB77" s="343"/>
      <c r="OSC77" s="343"/>
      <c r="OSD77" s="343"/>
      <c r="OSE77" s="343"/>
      <c r="OSF77" s="343"/>
      <c r="OSG77" s="342"/>
      <c r="OSH77" s="343"/>
      <c r="OSI77" s="343"/>
      <c r="OSJ77" s="343"/>
      <c r="OSK77" s="343"/>
      <c r="OSL77" s="343"/>
      <c r="OSM77" s="343"/>
      <c r="OSN77" s="343"/>
      <c r="OSO77" s="343"/>
      <c r="OSP77" s="343"/>
      <c r="OSQ77" s="343"/>
      <c r="OSR77" s="343"/>
      <c r="OSS77" s="343"/>
      <c r="OST77" s="343"/>
      <c r="OSU77" s="343"/>
      <c r="OSV77" s="343"/>
      <c r="OSW77" s="342"/>
      <c r="OSX77" s="343"/>
      <c r="OSY77" s="343"/>
      <c r="OSZ77" s="343"/>
      <c r="OTA77" s="343"/>
      <c r="OTB77" s="343"/>
      <c r="OTC77" s="343"/>
      <c r="OTD77" s="343"/>
      <c r="OTE77" s="343"/>
      <c r="OTF77" s="343"/>
      <c r="OTG77" s="343"/>
      <c r="OTH77" s="343"/>
      <c r="OTI77" s="343"/>
      <c r="OTJ77" s="343"/>
      <c r="OTK77" s="343"/>
      <c r="OTL77" s="343"/>
      <c r="OTM77" s="342"/>
      <c r="OTN77" s="343"/>
      <c r="OTO77" s="343"/>
      <c r="OTP77" s="343"/>
      <c r="OTQ77" s="343"/>
      <c r="OTR77" s="343"/>
      <c r="OTS77" s="343"/>
      <c r="OTT77" s="343"/>
      <c r="OTU77" s="343"/>
      <c r="OTV77" s="343"/>
      <c r="OTW77" s="343"/>
      <c r="OTX77" s="343"/>
      <c r="OTY77" s="343"/>
      <c r="OTZ77" s="343"/>
      <c r="OUA77" s="343"/>
      <c r="OUB77" s="343"/>
      <c r="OUC77" s="342"/>
      <c r="OUD77" s="343"/>
      <c r="OUE77" s="343"/>
      <c r="OUF77" s="343"/>
      <c r="OUG77" s="343"/>
      <c r="OUH77" s="343"/>
      <c r="OUI77" s="343"/>
      <c r="OUJ77" s="343"/>
      <c r="OUK77" s="343"/>
      <c r="OUL77" s="343"/>
      <c r="OUM77" s="343"/>
      <c r="OUN77" s="343"/>
      <c r="OUO77" s="343"/>
      <c r="OUP77" s="343"/>
      <c r="OUQ77" s="343"/>
      <c r="OUR77" s="343"/>
      <c r="OUS77" s="342"/>
      <c r="OUT77" s="343"/>
      <c r="OUU77" s="343"/>
      <c r="OUV77" s="343"/>
      <c r="OUW77" s="343"/>
      <c r="OUX77" s="343"/>
      <c r="OUY77" s="343"/>
      <c r="OUZ77" s="343"/>
      <c r="OVA77" s="343"/>
      <c r="OVB77" s="343"/>
      <c r="OVC77" s="343"/>
      <c r="OVD77" s="343"/>
      <c r="OVE77" s="343"/>
      <c r="OVF77" s="343"/>
      <c r="OVG77" s="343"/>
      <c r="OVH77" s="343"/>
      <c r="OVI77" s="342"/>
      <c r="OVJ77" s="343"/>
      <c r="OVK77" s="343"/>
      <c r="OVL77" s="343"/>
      <c r="OVM77" s="343"/>
      <c r="OVN77" s="343"/>
      <c r="OVO77" s="343"/>
      <c r="OVP77" s="343"/>
      <c r="OVQ77" s="343"/>
      <c r="OVR77" s="343"/>
      <c r="OVS77" s="343"/>
      <c r="OVT77" s="343"/>
      <c r="OVU77" s="343"/>
      <c r="OVV77" s="343"/>
      <c r="OVW77" s="343"/>
      <c r="OVX77" s="343"/>
      <c r="OVY77" s="342"/>
      <c r="OVZ77" s="343"/>
      <c r="OWA77" s="343"/>
      <c r="OWB77" s="343"/>
      <c r="OWC77" s="343"/>
      <c r="OWD77" s="343"/>
      <c r="OWE77" s="343"/>
      <c r="OWF77" s="343"/>
      <c r="OWG77" s="343"/>
      <c r="OWH77" s="343"/>
      <c r="OWI77" s="343"/>
      <c r="OWJ77" s="343"/>
      <c r="OWK77" s="343"/>
      <c r="OWL77" s="343"/>
      <c r="OWM77" s="343"/>
      <c r="OWN77" s="343"/>
      <c r="OWO77" s="342"/>
      <c r="OWP77" s="343"/>
      <c r="OWQ77" s="343"/>
      <c r="OWR77" s="343"/>
      <c r="OWS77" s="343"/>
      <c r="OWT77" s="343"/>
      <c r="OWU77" s="343"/>
      <c r="OWV77" s="343"/>
      <c r="OWW77" s="343"/>
      <c r="OWX77" s="343"/>
      <c r="OWY77" s="343"/>
      <c r="OWZ77" s="343"/>
      <c r="OXA77" s="343"/>
      <c r="OXB77" s="343"/>
      <c r="OXC77" s="343"/>
      <c r="OXD77" s="343"/>
      <c r="OXE77" s="342"/>
      <c r="OXF77" s="343"/>
      <c r="OXG77" s="343"/>
      <c r="OXH77" s="343"/>
      <c r="OXI77" s="343"/>
      <c r="OXJ77" s="343"/>
      <c r="OXK77" s="343"/>
      <c r="OXL77" s="343"/>
      <c r="OXM77" s="343"/>
      <c r="OXN77" s="343"/>
      <c r="OXO77" s="343"/>
      <c r="OXP77" s="343"/>
      <c r="OXQ77" s="343"/>
      <c r="OXR77" s="343"/>
      <c r="OXS77" s="343"/>
      <c r="OXT77" s="343"/>
      <c r="OXU77" s="342"/>
      <c r="OXV77" s="343"/>
      <c r="OXW77" s="343"/>
      <c r="OXX77" s="343"/>
      <c r="OXY77" s="343"/>
      <c r="OXZ77" s="343"/>
      <c r="OYA77" s="343"/>
      <c r="OYB77" s="343"/>
      <c r="OYC77" s="343"/>
      <c r="OYD77" s="343"/>
      <c r="OYE77" s="343"/>
      <c r="OYF77" s="343"/>
      <c r="OYG77" s="343"/>
      <c r="OYH77" s="343"/>
      <c r="OYI77" s="343"/>
      <c r="OYJ77" s="343"/>
      <c r="OYK77" s="342"/>
      <c r="OYL77" s="343"/>
      <c r="OYM77" s="343"/>
      <c r="OYN77" s="343"/>
      <c r="OYO77" s="343"/>
      <c r="OYP77" s="343"/>
      <c r="OYQ77" s="343"/>
      <c r="OYR77" s="343"/>
      <c r="OYS77" s="343"/>
      <c r="OYT77" s="343"/>
      <c r="OYU77" s="343"/>
      <c r="OYV77" s="343"/>
      <c r="OYW77" s="343"/>
      <c r="OYX77" s="343"/>
      <c r="OYY77" s="343"/>
      <c r="OYZ77" s="343"/>
      <c r="OZA77" s="342"/>
      <c r="OZB77" s="343"/>
      <c r="OZC77" s="343"/>
      <c r="OZD77" s="343"/>
      <c r="OZE77" s="343"/>
      <c r="OZF77" s="343"/>
      <c r="OZG77" s="343"/>
      <c r="OZH77" s="343"/>
      <c r="OZI77" s="343"/>
      <c r="OZJ77" s="343"/>
      <c r="OZK77" s="343"/>
      <c r="OZL77" s="343"/>
      <c r="OZM77" s="343"/>
      <c r="OZN77" s="343"/>
      <c r="OZO77" s="343"/>
      <c r="OZP77" s="343"/>
      <c r="OZQ77" s="342"/>
      <c r="OZR77" s="343"/>
      <c r="OZS77" s="343"/>
      <c r="OZT77" s="343"/>
      <c r="OZU77" s="343"/>
      <c r="OZV77" s="343"/>
      <c r="OZW77" s="343"/>
      <c r="OZX77" s="343"/>
      <c r="OZY77" s="343"/>
      <c r="OZZ77" s="343"/>
      <c r="PAA77" s="343"/>
      <c r="PAB77" s="343"/>
      <c r="PAC77" s="343"/>
      <c r="PAD77" s="343"/>
      <c r="PAE77" s="343"/>
      <c r="PAF77" s="343"/>
      <c r="PAG77" s="342"/>
      <c r="PAH77" s="343"/>
      <c r="PAI77" s="343"/>
      <c r="PAJ77" s="343"/>
      <c r="PAK77" s="343"/>
      <c r="PAL77" s="343"/>
      <c r="PAM77" s="343"/>
      <c r="PAN77" s="343"/>
      <c r="PAO77" s="343"/>
      <c r="PAP77" s="343"/>
      <c r="PAQ77" s="343"/>
      <c r="PAR77" s="343"/>
      <c r="PAS77" s="343"/>
      <c r="PAT77" s="343"/>
      <c r="PAU77" s="343"/>
      <c r="PAV77" s="343"/>
      <c r="PAW77" s="342"/>
      <c r="PAX77" s="343"/>
      <c r="PAY77" s="343"/>
      <c r="PAZ77" s="343"/>
      <c r="PBA77" s="343"/>
      <c r="PBB77" s="343"/>
      <c r="PBC77" s="343"/>
      <c r="PBD77" s="343"/>
      <c r="PBE77" s="343"/>
      <c r="PBF77" s="343"/>
      <c r="PBG77" s="343"/>
      <c r="PBH77" s="343"/>
      <c r="PBI77" s="343"/>
      <c r="PBJ77" s="343"/>
      <c r="PBK77" s="343"/>
      <c r="PBL77" s="343"/>
      <c r="PBM77" s="342"/>
      <c r="PBN77" s="343"/>
      <c r="PBO77" s="343"/>
      <c r="PBP77" s="343"/>
      <c r="PBQ77" s="343"/>
      <c r="PBR77" s="343"/>
      <c r="PBS77" s="343"/>
      <c r="PBT77" s="343"/>
      <c r="PBU77" s="343"/>
      <c r="PBV77" s="343"/>
      <c r="PBW77" s="343"/>
      <c r="PBX77" s="343"/>
      <c r="PBY77" s="343"/>
      <c r="PBZ77" s="343"/>
      <c r="PCA77" s="343"/>
      <c r="PCB77" s="343"/>
      <c r="PCC77" s="342"/>
      <c r="PCD77" s="343"/>
      <c r="PCE77" s="343"/>
      <c r="PCF77" s="343"/>
      <c r="PCG77" s="343"/>
      <c r="PCH77" s="343"/>
      <c r="PCI77" s="343"/>
      <c r="PCJ77" s="343"/>
      <c r="PCK77" s="343"/>
      <c r="PCL77" s="343"/>
      <c r="PCM77" s="343"/>
      <c r="PCN77" s="343"/>
      <c r="PCO77" s="343"/>
      <c r="PCP77" s="343"/>
      <c r="PCQ77" s="343"/>
      <c r="PCR77" s="343"/>
      <c r="PCS77" s="342"/>
      <c r="PCT77" s="343"/>
      <c r="PCU77" s="343"/>
      <c r="PCV77" s="343"/>
      <c r="PCW77" s="343"/>
      <c r="PCX77" s="343"/>
      <c r="PCY77" s="343"/>
      <c r="PCZ77" s="343"/>
      <c r="PDA77" s="343"/>
      <c r="PDB77" s="343"/>
      <c r="PDC77" s="343"/>
      <c r="PDD77" s="343"/>
      <c r="PDE77" s="343"/>
      <c r="PDF77" s="343"/>
      <c r="PDG77" s="343"/>
      <c r="PDH77" s="343"/>
      <c r="PDI77" s="342"/>
      <c r="PDJ77" s="343"/>
      <c r="PDK77" s="343"/>
      <c r="PDL77" s="343"/>
      <c r="PDM77" s="343"/>
      <c r="PDN77" s="343"/>
      <c r="PDO77" s="343"/>
      <c r="PDP77" s="343"/>
      <c r="PDQ77" s="343"/>
      <c r="PDR77" s="343"/>
      <c r="PDS77" s="343"/>
      <c r="PDT77" s="343"/>
      <c r="PDU77" s="343"/>
      <c r="PDV77" s="343"/>
      <c r="PDW77" s="343"/>
      <c r="PDX77" s="343"/>
      <c r="PDY77" s="342"/>
      <c r="PDZ77" s="343"/>
      <c r="PEA77" s="343"/>
      <c r="PEB77" s="343"/>
      <c r="PEC77" s="343"/>
      <c r="PED77" s="343"/>
      <c r="PEE77" s="343"/>
      <c r="PEF77" s="343"/>
      <c r="PEG77" s="343"/>
      <c r="PEH77" s="343"/>
      <c r="PEI77" s="343"/>
      <c r="PEJ77" s="343"/>
      <c r="PEK77" s="343"/>
      <c r="PEL77" s="343"/>
      <c r="PEM77" s="343"/>
      <c r="PEN77" s="343"/>
      <c r="PEO77" s="342"/>
      <c r="PEP77" s="343"/>
      <c r="PEQ77" s="343"/>
      <c r="PER77" s="343"/>
      <c r="PES77" s="343"/>
      <c r="PET77" s="343"/>
      <c r="PEU77" s="343"/>
      <c r="PEV77" s="343"/>
      <c r="PEW77" s="343"/>
      <c r="PEX77" s="343"/>
      <c r="PEY77" s="343"/>
      <c r="PEZ77" s="343"/>
      <c r="PFA77" s="343"/>
      <c r="PFB77" s="343"/>
      <c r="PFC77" s="343"/>
      <c r="PFD77" s="343"/>
      <c r="PFE77" s="342"/>
      <c r="PFF77" s="343"/>
      <c r="PFG77" s="343"/>
      <c r="PFH77" s="343"/>
      <c r="PFI77" s="343"/>
      <c r="PFJ77" s="343"/>
      <c r="PFK77" s="343"/>
      <c r="PFL77" s="343"/>
      <c r="PFM77" s="343"/>
      <c r="PFN77" s="343"/>
      <c r="PFO77" s="343"/>
      <c r="PFP77" s="343"/>
      <c r="PFQ77" s="343"/>
      <c r="PFR77" s="343"/>
      <c r="PFS77" s="343"/>
      <c r="PFT77" s="343"/>
      <c r="PFU77" s="342"/>
      <c r="PFV77" s="343"/>
      <c r="PFW77" s="343"/>
      <c r="PFX77" s="343"/>
      <c r="PFY77" s="343"/>
      <c r="PFZ77" s="343"/>
      <c r="PGA77" s="343"/>
      <c r="PGB77" s="343"/>
      <c r="PGC77" s="343"/>
      <c r="PGD77" s="343"/>
      <c r="PGE77" s="343"/>
      <c r="PGF77" s="343"/>
      <c r="PGG77" s="343"/>
      <c r="PGH77" s="343"/>
      <c r="PGI77" s="343"/>
      <c r="PGJ77" s="343"/>
      <c r="PGK77" s="342"/>
      <c r="PGL77" s="343"/>
      <c r="PGM77" s="343"/>
      <c r="PGN77" s="343"/>
      <c r="PGO77" s="343"/>
      <c r="PGP77" s="343"/>
      <c r="PGQ77" s="343"/>
      <c r="PGR77" s="343"/>
      <c r="PGS77" s="343"/>
      <c r="PGT77" s="343"/>
      <c r="PGU77" s="343"/>
      <c r="PGV77" s="343"/>
      <c r="PGW77" s="343"/>
      <c r="PGX77" s="343"/>
      <c r="PGY77" s="343"/>
      <c r="PGZ77" s="343"/>
      <c r="PHA77" s="342"/>
      <c r="PHB77" s="343"/>
      <c r="PHC77" s="343"/>
      <c r="PHD77" s="343"/>
      <c r="PHE77" s="343"/>
      <c r="PHF77" s="343"/>
      <c r="PHG77" s="343"/>
      <c r="PHH77" s="343"/>
      <c r="PHI77" s="343"/>
      <c r="PHJ77" s="343"/>
      <c r="PHK77" s="343"/>
      <c r="PHL77" s="343"/>
      <c r="PHM77" s="343"/>
      <c r="PHN77" s="343"/>
      <c r="PHO77" s="343"/>
      <c r="PHP77" s="343"/>
      <c r="PHQ77" s="342"/>
      <c r="PHR77" s="343"/>
      <c r="PHS77" s="343"/>
      <c r="PHT77" s="343"/>
      <c r="PHU77" s="343"/>
      <c r="PHV77" s="343"/>
      <c r="PHW77" s="343"/>
      <c r="PHX77" s="343"/>
      <c r="PHY77" s="343"/>
      <c r="PHZ77" s="343"/>
      <c r="PIA77" s="343"/>
      <c r="PIB77" s="343"/>
      <c r="PIC77" s="343"/>
      <c r="PID77" s="343"/>
      <c r="PIE77" s="343"/>
      <c r="PIF77" s="343"/>
      <c r="PIG77" s="342"/>
      <c r="PIH77" s="343"/>
      <c r="PII77" s="343"/>
      <c r="PIJ77" s="343"/>
      <c r="PIK77" s="343"/>
      <c r="PIL77" s="343"/>
      <c r="PIM77" s="343"/>
      <c r="PIN77" s="343"/>
      <c r="PIO77" s="343"/>
      <c r="PIP77" s="343"/>
      <c r="PIQ77" s="343"/>
      <c r="PIR77" s="343"/>
      <c r="PIS77" s="343"/>
      <c r="PIT77" s="343"/>
      <c r="PIU77" s="343"/>
      <c r="PIV77" s="343"/>
      <c r="PIW77" s="342"/>
      <c r="PIX77" s="343"/>
      <c r="PIY77" s="343"/>
      <c r="PIZ77" s="343"/>
      <c r="PJA77" s="343"/>
      <c r="PJB77" s="343"/>
      <c r="PJC77" s="343"/>
      <c r="PJD77" s="343"/>
      <c r="PJE77" s="343"/>
      <c r="PJF77" s="343"/>
      <c r="PJG77" s="343"/>
      <c r="PJH77" s="343"/>
      <c r="PJI77" s="343"/>
      <c r="PJJ77" s="343"/>
      <c r="PJK77" s="343"/>
      <c r="PJL77" s="343"/>
      <c r="PJM77" s="342"/>
      <c r="PJN77" s="343"/>
      <c r="PJO77" s="343"/>
      <c r="PJP77" s="343"/>
      <c r="PJQ77" s="343"/>
      <c r="PJR77" s="343"/>
      <c r="PJS77" s="343"/>
      <c r="PJT77" s="343"/>
      <c r="PJU77" s="343"/>
      <c r="PJV77" s="343"/>
      <c r="PJW77" s="343"/>
      <c r="PJX77" s="343"/>
      <c r="PJY77" s="343"/>
      <c r="PJZ77" s="343"/>
      <c r="PKA77" s="343"/>
      <c r="PKB77" s="343"/>
      <c r="PKC77" s="342"/>
      <c r="PKD77" s="343"/>
      <c r="PKE77" s="343"/>
      <c r="PKF77" s="343"/>
      <c r="PKG77" s="343"/>
      <c r="PKH77" s="343"/>
      <c r="PKI77" s="343"/>
      <c r="PKJ77" s="343"/>
      <c r="PKK77" s="343"/>
      <c r="PKL77" s="343"/>
      <c r="PKM77" s="343"/>
      <c r="PKN77" s="343"/>
      <c r="PKO77" s="343"/>
      <c r="PKP77" s="343"/>
      <c r="PKQ77" s="343"/>
      <c r="PKR77" s="343"/>
      <c r="PKS77" s="342"/>
      <c r="PKT77" s="343"/>
      <c r="PKU77" s="343"/>
      <c r="PKV77" s="343"/>
      <c r="PKW77" s="343"/>
      <c r="PKX77" s="343"/>
      <c r="PKY77" s="343"/>
      <c r="PKZ77" s="343"/>
      <c r="PLA77" s="343"/>
      <c r="PLB77" s="343"/>
      <c r="PLC77" s="343"/>
      <c r="PLD77" s="343"/>
      <c r="PLE77" s="343"/>
      <c r="PLF77" s="343"/>
      <c r="PLG77" s="343"/>
      <c r="PLH77" s="343"/>
      <c r="PLI77" s="342"/>
      <c r="PLJ77" s="343"/>
      <c r="PLK77" s="343"/>
      <c r="PLL77" s="343"/>
      <c r="PLM77" s="343"/>
      <c r="PLN77" s="343"/>
      <c r="PLO77" s="343"/>
      <c r="PLP77" s="343"/>
      <c r="PLQ77" s="343"/>
      <c r="PLR77" s="343"/>
      <c r="PLS77" s="343"/>
      <c r="PLT77" s="343"/>
      <c r="PLU77" s="343"/>
      <c r="PLV77" s="343"/>
      <c r="PLW77" s="343"/>
      <c r="PLX77" s="343"/>
      <c r="PLY77" s="342"/>
      <c r="PLZ77" s="343"/>
      <c r="PMA77" s="343"/>
      <c r="PMB77" s="343"/>
      <c r="PMC77" s="343"/>
      <c r="PMD77" s="343"/>
      <c r="PME77" s="343"/>
      <c r="PMF77" s="343"/>
      <c r="PMG77" s="343"/>
      <c r="PMH77" s="343"/>
      <c r="PMI77" s="343"/>
      <c r="PMJ77" s="343"/>
      <c r="PMK77" s="343"/>
      <c r="PML77" s="343"/>
      <c r="PMM77" s="343"/>
      <c r="PMN77" s="343"/>
      <c r="PMO77" s="342"/>
      <c r="PMP77" s="343"/>
      <c r="PMQ77" s="343"/>
      <c r="PMR77" s="343"/>
      <c r="PMS77" s="343"/>
      <c r="PMT77" s="343"/>
      <c r="PMU77" s="343"/>
      <c r="PMV77" s="343"/>
      <c r="PMW77" s="343"/>
      <c r="PMX77" s="343"/>
      <c r="PMY77" s="343"/>
      <c r="PMZ77" s="343"/>
      <c r="PNA77" s="343"/>
      <c r="PNB77" s="343"/>
      <c r="PNC77" s="343"/>
      <c r="PND77" s="343"/>
      <c r="PNE77" s="342"/>
      <c r="PNF77" s="343"/>
      <c r="PNG77" s="343"/>
      <c r="PNH77" s="343"/>
      <c r="PNI77" s="343"/>
      <c r="PNJ77" s="343"/>
      <c r="PNK77" s="343"/>
      <c r="PNL77" s="343"/>
      <c r="PNM77" s="343"/>
      <c r="PNN77" s="343"/>
      <c r="PNO77" s="343"/>
      <c r="PNP77" s="343"/>
      <c r="PNQ77" s="343"/>
      <c r="PNR77" s="343"/>
      <c r="PNS77" s="343"/>
      <c r="PNT77" s="343"/>
      <c r="PNU77" s="342"/>
      <c r="PNV77" s="343"/>
      <c r="PNW77" s="343"/>
      <c r="PNX77" s="343"/>
      <c r="PNY77" s="343"/>
      <c r="PNZ77" s="343"/>
      <c r="POA77" s="343"/>
      <c r="POB77" s="343"/>
      <c r="POC77" s="343"/>
      <c r="POD77" s="343"/>
      <c r="POE77" s="343"/>
      <c r="POF77" s="343"/>
      <c r="POG77" s="343"/>
      <c r="POH77" s="343"/>
      <c r="POI77" s="343"/>
      <c r="POJ77" s="343"/>
      <c r="POK77" s="342"/>
      <c r="POL77" s="343"/>
      <c r="POM77" s="343"/>
      <c r="PON77" s="343"/>
      <c r="POO77" s="343"/>
      <c r="POP77" s="343"/>
      <c r="POQ77" s="343"/>
      <c r="POR77" s="343"/>
      <c r="POS77" s="343"/>
      <c r="POT77" s="343"/>
      <c r="POU77" s="343"/>
      <c r="POV77" s="343"/>
      <c r="POW77" s="343"/>
      <c r="POX77" s="343"/>
      <c r="POY77" s="343"/>
      <c r="POZ77" s="343"/>
      <c r="PPA77" s="342"/>
      <c r="PPB77" s="343"/>
      <c r="PPC77" s="343"/>
      <c r="PPD77" s="343"/>
      <c r="PPE77" s="343"/>
      <c r="PPF77" s="343"/>
      <c r="PPG77" s="343"/>
      <c r="PPH77" s="343"/>
      <c r="PPI77" s="343"/>
      <c r="PPJ77" s="343"/>
      <c r="PPK77" s="343"/>
      <c r="PPL77" s="343"/>
      <c r="PPM77" s="343"/>
      <c r="PPN77" s="343"/>
      <c r="PPO77" s="343"/>
      <c r="PPP77" s="343"/>
      <c r="PPQ77" s="342"/>
      <c r="PPR77" s="343"/>
      <c r="PPS77" s="343"/>
      <c r="PPT77" s="343"/>
      <c r="PPU77" s="343"/>
      <c r="PPV77" s="343"/>
      <c r="PPW77" s="343"/>
      <c r="PPX77" s="343"/>
      <c r="PPY77" s="343"/>
      <c r="PPZ77" s="343"/>
      <c r="PQA77" s="343"/>
      <c r="PQB77" s="343"/>
      <c r="PQC77" s="343"/>
      <c r="PQD77" s="343"/>
      <c r="PQE77" s="343"/>
      <c r="PQF77" s="343"/>
      <c r="PQG77" s="342"/>
      <c r="PQH77" s="343"/>
      <c r="PQI77" s="343"/>
      <c r="PQJ77" s="343"/>
      <c r="PQK77" s="343"/>
      <c r="PQL77" s="343"/>
      <c r="PQM77" s="343"/>
      <c r="PQN77" s="343"/>
      <c r="PQO77" s="343"/>
      <c r="PQP77" s="343"/>
      <c r="PQQ77" s="343"/>
      <c r="PQR77" s="343"/>
      <c r="PQS77" s="343"/>
      <c r="PQT77" s="343"/>
      <c r="PQU77" s="343"/>
      <c r="PQV77" s="343"/>
      <c r="PQW77" s="342"/>
      <c r="PQX77" s="343"/>
      <c r="PQY77" s="343"/>
      <c r="PQZ77" s="343"/>
      <c r="PRA77" s="343"/>
      <c r="PRB77" s="343"/>
      <c r="PRC77" s="343"/>
      <c r="PRD77" s="343"/>
      <c r="PRE77" s="343"/>
      <c r="PRF77" s="343"/>
      <c r="PRG77" s="343"/>
      <c r="PRH77" s="343"/>
      <c r="PRI77" s="343"/>
      <c r="PRJ77" s="343"/>
      <c r="PRK77" s="343"/>
      <c r="PRL77" s="343"/>
      <c r="PRM77" s="342"/>
      <c r="PRN77" s="343"/>
      <c r="PRO77" s="343"/>
      <c r="PRP77" s="343"/>
      <c r="PRQ77" s="343"/>
      <c r="PRR77" s="343"/>
      <c r="PRS77" s="343"/>
      <c r="PRT77" s="343"/>
      <c r="PRU77" s="343"/>
      <c r="PRV77" s="343"/>
      <c r="PRW77" s="343"/>
      <c r="PRX77" s="343"/>
      <c r="PRY77" s="343"/>
      <c r="PRZ77" s="343"/>
      <c r="PSA77" s="343"/>
      <c r="PSB77" s="343"/>
      <c r="PSC77" s="342"/>
      <c r="PSD77" s="343"/>
      <c r="PSE77" s="343"/>
      <c r="PSF77" s="343"/>
      <c r="PSG77" s="343"/>
      <c r="PSH77" s="343"/>
      <c r="PSI77" s="343"/>
      <c r="PSJ77" s="343"/>
      <c r="PSK77" s="343"/>
      <c r="PSL77" s="343"/>
      <c r="PSM77" s="343"/>
      <c r="PSN77" s="343"/>
      <c r="PSO77" s="343"/>
      <c r="PSP77" s="343"/>
      <c r="PSQ77" s="343"/>
      <c r="PSR77" s="343"/>
      <c r="PSS77" s="342"/>
      <c r="PST77" s="343"/>
      <c r="PSU77" s="343"/>
      <c r="PSV77" s="343"/>
      <c r="PSW77" s="343"/>
      <c r="PSX77" s="343"/>
      <c r="PSY77" s="343"/>
      <c r="PSZ77" s="343"/>
      <c r="PTA77" s="343"/>
      <c r="PTB77" s="343"/>
      <c r="PTC77" s="343"/>
      <c r="PTD77" s="343"/>
      <c r="PTE77" s="343"/>
      <c r="PTF77" s="343"/>
      <c r="PTG77" s="343"/>
      <c r="PTH77" s="343"/>
      <c r="PTI77" s="342"/>
      <c r="PTJ77" s="343"/>
      <c r="PTK77" s="343"/>
      <c r="PTL77" s="343"/>
      <c r="PTM77" s="343"/>
      <c r="PTN77" s="343"/>
      <c r="PTO77" s="343"/>
      <c r="PTP77" s="343"/>
      <c r="PTQ77" s="343"/>
      <c r="PTR77" s="343"/>
      <c r="PTS77" s="343"/>
      <c r="PTT77" s="343"/>
      <c r="PTU77" s="343"/>
      <c r="PTV77" s="343"/>
      <c r="PTW77" s="343"/>
      <c r="PTX77" s="343"/>
      <c r="PTY77" s="342"/>
      <c r="PTZ77" s="343"/>
      <c r="PUA77" s="343"/>
      <c r="PUB77" s="343"/>
      <c r="PUC77" s="343"/>
      <c r="PUD77" s="343"/>
      <c r="PUE77" s="343"/>
      <c r="PUF77" s="343"/>
      <c r="PUG77" s="343"/>
      <c r="PUH77" s="343"/>
      <c r="PUI77" s="343"/>
      <c r="PUJ77" s="343"/>
      <c r="PUK77" s="343"/>
      <c r="PUL77" s="343"/>
      <c r="PUM77" s="343"/>
      <c r="PUN77" s="343"/>
      <c r="PUO77" s="342"/>
      <c r="PUP77" s="343"/>
      <c r="PUQ77" s="343"/>
      <c r="PUR77" s="343"/>
      <c r="PUS77" s="343"/>
      <c r="PUT77" s="343"/>
      <c r="PUU77" s="343"/>
      <c r="PUV77" s="343"/>
      <c r="PUW77" s="343"/>
      <c r="PUX77" s="343"/>
      <c r="PUY77" s="343"/>
      <c r="PUZ77" s="343"/>
      <c r="PVA77" s="343"/>
      <c r="PVB77" s="343"/>
      <c r="PVC77" s="343"/>
      <c r="PVD77" s="343"/>
      <c r="PVE77" s="342"/>
      <c r="PVF77" s="343"/>
      <c r="PVG77" s="343"/>
      <c r="PVH77" s="343"/>
      <c r="PVI77" s="343"/>
      <c r="PVJ77" s="343"/>
      <c r="PVK77" s="343"/>
      <c r="PVL77" s="343"/>
      <c r="PVM77" s="343"/>
      <c r="PVN77" s="343"/>
      <c r="PVO77" s="343"/>
      <c r="PVP77" s="343"/>
      <c r="PVQ77" s="343"/>
      <c r="PVR77" s="343"/>
      <c r="PVS77" s="343"/>
      <c r="PVT77" s="343"/>
      <c r="PVU77" s="342"/>
      <c r="PVV77" s="343"/>
      <c r="PVW77" s="343"/>
      <c r="PVX77" s="343"/>
      <c r="PVY77" s="343"/>
      <c r="PVZ77" s="343"/>
      <c r="PWA77" s="343"/>
      <c r="PWB77" s="343"/>
      <c r="PWC77" s="343"/>
      <c r="PWD77" s="343"/>
      <c r="PWE77" s="343"/>
      <c r="PWF77" s="343"/>
      <c r="PWG77" s="343"/>
      <c r="PWH77" s="343"/>
      <c r="PWI77" s="343"/>
      <c r="PWJ77" s="343"/>
      <c r="PWK77" s="342"/>
      <c r="PWL77" s="343"/>
      <c r="PWM77" s="343"/>
      <c r="PWN77" s="343"/>
      <c r="PWO77" s="343"/>
      <c r="PWP77" s="343"/>
      <c r="PWQ77" s="343"/>
      <c r="PWR77" s="343"/>
      <c r="PWS77" s="343"/>
      <c r="PWT77" s="343"/>
      <c r="PWU77" s="343"/>
      <c r="PWV77" s="343"/>
      <c r="PWW77" s="343"/>
      <c r="PWX77" s="343"/>
      <c r="PWY77" s="343"/>
      <c r="PWZ77" s="343"/>
      <c r="PXA77" s="342"/>
      <c r="PXB77" s="343"/>
      <c r="PXC77" s="343"/>
      <c r="PXD77" s="343"/>
      <c r="PXE77" s="343"/>
      <c r="PXF77" s="343"/>
      <c r="PXG77" s="343"/>
      <c r="PXH77" s="343"/>
      <c r="PXI77" s="343"/>
      <c r="PXJ77" s="343"/>
      <c r="PXK77" s="343"/>
      <c r="PXL77" s="343"/>
      <c r="PXM77" s="343"/>
      <c r="PXN77" s="343"/>
      <c r="PXO77" s="343"/>
      <c r="PXP77" s="343"/>
      <c r="PXQ77" s="342"/>
      <c r="PXR77" s="343"/>
      <c r="PXS77" s="343"/>
      <c r="PXT77" s="343"/>
      <c r="PXU77" s="343"/>
      <c r="PXV77" s="343"/>
      <c r="PXW77" s="343"/>
      <c r="PXX77" s="343"/>
      <c r="PXY77" s="343"/>
      <c r="PXZ77" s="343"/>
      <c r="PYA77" s="343"/>
      <c r="PYB77" s="343"/>
      <c r="PYC77" s="343"/>
      <c r="PYD77" s="343"/>
      <c r="PYE77" s="343"/>
      <c r="PYF77" s="343"/>
      <c r="PYG77" s="342"/>
      <c r="PYH77" s="343"/>
      <c r="PYI77" s="343"/>
      <c r="PYJ77" s="343"/>
      <c r="PYK77" s="343"/>
      <c r="PYL77" s="343"/>
      <c r="PYM77" s="343"/>
      <c r="PYN77" s="343"/>
      <c r="PYO77" s="343"/>
      <c r="PYP77" s="343"/>
      <c r="PYQ77" s="343"/>
      <c r="PYR77" s="343"/>
      <c r="PYS77" s="343"/>
      <c r="PYT77" s="343"/>
      <c r="PYU77" s="343"/>
      <c r="PYV77" s="343"/>
      <c r="PYW77" s="342"/>
      <c r="PYX77" s="343"/>
      <c r="PYY77" s="343"/>
      <c r="PYZ77" s="343"/>
      <c r="PZA77" s="343"/>
      <c r="PZB77" s="343"/>
      <c r="PZC77" s="343"/>
      <c r="PZD77" s="343"/>
      <c r="PZE77" s="343"/>
      <c r="PZF77" s="343"/>
      <c r="PZG77" s="343"/>
      <c r="PZH77" s="343"/>
      <c r="PZI77" s="343"/>
      <c r="PZJ77" s="343"/>
      <c r="PZK77" s="343"/>
      <c r="PZL77" s="343"/>
      <c r="PZM77" s="342"/>
      <c r="PZN77" s="343"/>
      <c r="PZO77" s="343"/>
      <c r="PZP77" s="343"/>
      <c r="PZQ77" s="343"/>
      <c r="PZR77" s="343"/>
      <c r="PZS77" s="343"/>
      <c r="PZT77" s="343"/>
      <c r="PZU77" s="343"/>
      <c r="PZV77" s="343"/>
      <c r="PZW77" s="343"/>
      <c r="PZX77" s="343"/>
      <c r="PZY77" s="343"/>
      <c r="PZZ77" s="343"/>
      <c r="QAA77" s="343"/>
      <c r="QAB77" s="343"/>
      <c r="QAC77" s="342"/>
      <c r="QAD77" s="343"/>
      <c r="QAE77" s="343"/>
      <c r="QAF77" s="343"/>
      <c r="QAG77" s="343"/>
      <c r="QAH77" s="343"/>
      <c r="QAI77" s="343"/>
      <c r="QAJ77" s="343"/>
      <c r="QAK77" s="343"/>
      <c r="QAL77" s="343"/>
      <c r="QAM77" s="343"/>
      <c r="QAN77" s="343"/>
      <c r="QAO77" s="343"/>
      <c r="QAP77" s="343"/>
      <c r="QAQ77" s="343"/>
      <c r="QAR77" s="343"/>
      <c r="QAS77" s="342"/>
      <c r="QAT77" s="343"/>
      <c r="QAU77" s="343"/>
      <c r="QAV77" s="343"/>
      <c r="QAW77" s="343"/>
      <c r="QAX77" s="343"/>
      <c r="QAY77" s="343"/>
      <c r="QAZ77" s="343"/>
      <c r="QBA77" s="343"/>
      <c r="QBB77" s="343"/>
      <c r="QBC77" s="343"/>
      <c r="QBD77" s="343"/>
      <c r="QBE77" s="343"/>
      <c r="QBF77" s="343"/>
      <c r="QBG77" s="343"/>
      <c r="QBH77" s="343"/>
      <c r="QBI77" s="342"/>
      <c r="QBJ77" s="343"/>
      <c r="QBK77" s="343"/>
      <c r="QBL77" s="343"/>
      <c r="QBM77" s="343"/>
      <c r="QBN77" s="343"/>
      <c r="QBO77" s="343"/>
      <c r="QBP77" s="343"/>
      <c r="QBQ77" s="343"/>
      <c r="QBR77" s="343"/>
      <c r="QBS77" s="343"/>
      <c r="QBT77" s="343"/>
      <c r="QBU77" s="343"/>
      <c r="QBV77" s="343"/>
      <c r="QBW77" s="343"/>
      <c r="QBX77" s="343"/>
      <c r="QBY77" s="342"/>
      <c r="QBZ77" s="343"/>
      <c r="QCA77" s="343"/>
      <c r="QCB77" s="343"/>
      <c r="QCC77" s="343"/>
      <c r="QCD77" s="343"/>
      <c r="QCE77" s="343"/>
      <c r="QCF77" s="343"/>
      <c r="QCG77" s="343"/>
      <c r="QCH77" s="343"/>
      <c r="QCI77" s="343"/>
      <c r="QCJ77" s="343"/>
      <c r="QCK77" s="343"/>
      <c r="QCL77" s="343"/>
      <c r="QCM77" s="343"/>
      <c r="QCN77" s="343"/>
      <c r="QCO77" s="342"/>
      <c r="QCP77" s="343"/>
      <c r="QCQ77" s="343"/>
      <c r="QCR77" s="343"/>
      <c r="QCS77" s="343"/>
      <c r="QCT77" s="343"/>
      <c r="QCU77" s="343"/>
      <c r="QCV77" s="343"/>
      <c r="QCW77" s="343"/>
      <c r="QCX77" s="343"/>
      <c r="QCY77" s="343"/>
      <c r="QCZ77" s="343"/>
      <c r="QDA77" s="343"/>
      <c r="QDB77" s="343"/>
      <c r="QDC77" s="343"/>
      <c r="QDD77" s="343"/>
      <c r="QDE77" s="342"/>
      <c r="QDF77" s="343"/>
      <c r="QDG77" s="343"/>
      <c r="QDH77" s="343"/>
      <c r="QDI77" s="343"/>
      <c r="QDJ77" s="343"/>
      <c r="QDK77" s="343"/>
      <c r="QDL77" s="343"/>
      <c r="QDM77" s="343"/>
      <c r="QDN77" s="343"/>
      <c r="QDO77" s="343"/>
      <c r="QDP77" s="343"/>
      <c r="QDQ77" s="343"/>
      <c r="QDR77" s="343"/>
      <c r="QDS77" s="343"/>
      <c r="QDT77" s="343"/>
      <c r="QDU77" s="342"/>
      <c r="QDV77" s="343"/>
      <c r="QDW77" s="343"/>
      <c r="QDX77" s="343"/>
      <c r="QDY77" s="343"/>
      <c r="QDZ77" s="343"/>
      <c r="QEA77" s="343"/>
      <c r="QEB77" s="343"/>
      <c r="QEC77" s="343"/>
      <c r="QED77" s="343"/>
      <c r="QEE77" s="343"/>
      <c r="QEF77" s="343"/>
      <c r="QEG77" s="343"/>
      <c r="QEH77" s="343"/>
      <c r="QEI77" s="343"/>
      <c r="QEJ77" s="343"/>
      <c r="QEK77" s="342"/>
      <c r="QEL77" s="343"/>
      <c r="QEM77" s="343"/>
      <c r="QEN77" s="343"/>
      <c r="QEO77" s="343"/>
      <c r="QEP77" s="343"/>
      <c r="QEQ77" s="343"/>
      <c r="QER77" s="343"/>
      <c r="QES77" s="343"/>
      <c r="QET77" s="343"/>
      <c r="QEU77" s="343"/>
      <c r="QEV77" s="343"/>
      <c r="QEW77" s="343"/>
      <c r="QEX77" s="343"/>
      <c r="QEY77" s="343"/>
      <c r="QEZ77" s="343"/>
      <c r="QFA77" s="342"/>
      <c r="QFB77" s="343"/>
      <c r="QFC77" s="343"/>
      <c r="QFD77" s="343"/>
      <c r="QFE77" s="343"/>
      <c r="QFF77" s="343"/>
      <c r="QFG77" s="343"/>
      <c r="QFH77" s="343"/>
      <c r="QFI77" s="343"/>
      <c r="QFJ77" s="343"/>
      <c r="QFK77" s="343"/>
      <c r="QFL77" s="343"/>
      <c r="QFM77" s="343"/>
      <c r="QFN77" s="343"/>
      <c r="QFO77" s="343"/>
      <c r="QFP77" s="343"/>
      <c r="QFQ77" s="342"/>
      <c r="QFR77" s="343"/>
      <c r="QFS77" s="343"/>
      <c r="QFT77" s="343"/>
      <c r="QFU77" s="343"/>
      <c r="QFV77" s="343"/>
      <c r="QFW77" s="343"/>
      <c r="QFX77" s="343"/>
      <c r="QFY77" s="343"/>
      <c r="QFZ77" s="343"/>
      <c r="QGA77" s="343"/>
      <c r="QGB77" s="343"/>
      <c r="QGC77" s="343"/>
      <c r="QGD77" s="343"/>
      <c r="QGE77" s="343"/>
      <c r="QGF77" s="343"/>
      <c r="QGG77" s="342"/>
      <c r="QGH77" s="343"/>
      <c r="QGI77" s="343"/>
      <c r="QGJ77" s="343"/>
      <c r="QGK77" s="343"/>
      <c r="QGL77" s="343"/>
      <c r="QGM77" s="343"/>
      <c r="QGN77" s="343"/>
      <c r="QGO77" s="343"/>
      <c r="QGP77" s="343"/>
      <c r="QGQ77" s="343"/>
      <c r="QGR77" s="343"/>
      <c r="QGS77" s="343"/>
      <c r="QGT77" s="343"/>
      <c r="QGU77" s="343"/>
      <c r="QGV77" s="343"/>
      <c r="QGW77" s="342"/>
      <c r="QGX77" s="343"/>
      <c r="QGY77" s="343"/>
      <c r="QGZ77" s="343"/>
      <c r="QHA77" s="343"/>
      <c r="QHB77" s="343"/>
      <c r="QHC77" s="343"/>
      <c r="QHD77" s="343"/>
      <c r="QHE77" s="343"/>
      <c r="QHF77" s="343"/>
      <c r="QHG77" s="343"/>
      <c r="QHH77" s="343"/>
      <c r="QHI77" s="343"/>
      <c r="QHJ77" s="343"/>
      <c r="QHK77" s="343"/>
      <c r="QHL77" s="343"/>
      <c r="QHM77" s="342"/>
      <c r="QHN77" s="343"/>
      <c r="QHO77" s="343"/>
      <c r="QHP77" s="343"/>
      <c r="QHQ77" s="343"/>
      <c r="QHR77" s="343"/>
      <c r="QHS77" s="343"/>
      <c r="QHT77" s="343"/>
      <c r="QHU77" s="343"/>
      <c r="QHV77" s="343"/>
      <c r="QHW77" s="343"/>
      <c r="QHX77" s="343"/>
      <c r="QHY77" s="343"/>
      <c r="QHZ77" s="343"/>
      <c r="QIA77" s="343"/>
      <c r="QIB77" s="343"/>
      <c r="QIC77" s="342"/>
      <c r="QID77" s="343"/>
      <c r="QIE77" s="343"/>
      <c r="QIF77" s="343"/>
      <c r="QIG77" s="343"/>
      <c r="QIH77" s="343"/>
      <c r="QII77" s="343"/>
      <c r="QIJ77" s="343"/>
      <c r="QIK77" s="343"/>
      <c r="QIL77" s="343"/>
      <c r="QIM77" s="343"/>
      <c r="QIN77" s="343"/>
      <c r="QIO77" s="343"/>
      <c r="QIP77" s="343"/>
      <c r="QIQ77" s="343"/>
      <c r="QIR77" s="343"/>
      <c r="QIS77" s="342"/>
      <c r="QIT77" s="343"/>
      <c r="QIU77" s="343"/>
      <c r="QIV77" s="343"/>
      <c r="QIW77" s="343"/>
      <c r="QIX77" s="343"/>
      <c r="QIY77" s="343"/>
      <c r="QIZ77" s="343"/>
      <c r="QJA77" s="343"/>
      <c r="QJB77" s="343"/>
      <c r="QJC77" s="343"/>
      <c r="QJD77" s="343"/>
      <c r="QJE77" s="343"/>
      <c r="QJF77" s="343"/>
      <c r="QJG77" s="343"/>
      <c r="QJH77" s="343"/>
      <c r="QJI77" s="342"/>
      <c r="QJJ77" s="343"/>
      <c r="QJK77" s="343"/>
      <c r="QJL77" s="343"/>
      <c r="QJM77" s="343"/>
      <c r="QJN77" s="343"/>
      <c r="QJO77" s="343"/>
      <c r="QJP77" s="343"/>
      <c r="QJQ77" s="343"/>
      <c r="QJR77" s="343"/>
      <c r="QJS77" s="343"/>
      <c r="QJT77" s="343"/>
      <c r="QJU77" s="343"/>
      <c r="QJV77" s="343"/>
      <c r="QJW77" s="343"/>
      <c r="QJX77" s="343"/>
      <c r="QJY77" s="342"/>
      <c r="QJZ77" s="343"/>
      <c r="QKA77" s="343"/>
      <c r="QKB77" s="343"/>
      <c r="QKC77" s="343"/>
      <c r="QKD77" s="343"/>
      <c r="QKE77" s="343"/>
      <c r="QKF77" s="343"/>
      <c r="QKG77" s="343"/>
      <c r="QKH77" s="343"/>
      <c r="QKI77" s="343"/>
      <c r="QKJ77" s="343"/>
      <c r="QKK77" s="343"/>
      <c r="QKL77" s="343"/>
      <c r="QKM77" s="343"/>
      <c r="QKN77" s="343"/>
      <c r="QKO77" s="342"/>
      <c r="QKP77" s="343"/>
      <c r="QKQ77" s="343"/>
      <c r="QKR77" s="343"/>
      <c r="QKS77" s="343"/>
      <c r="QKT77" s="343"/>
      <c r="QKU77" s="343"/>
      <c r="QKV77" s="343"/>
      <c r="QKW77" s="343"/>
      <c r="QKX77" s="343"/>
      <c r="QKY77" s="343"/>
      <c r="QKZ77" s="343"/>
      <c r="QLA77" s="343"/>
      <c r="QLB77" s="343"/>
      <c r="QLC77" s="343"/>
      <c r="QLD77" s="343"/>
      <c r="QLE77" s="342"/>
      <c r="QLF77" s="343"/>
      <c r="QLG77" s="343"/>
      <c r="QLH77" s="343"/>
      <c r="QLI77" s="343"/>
      <c r="QLJ77" s="343"/>
      <c r="QLK77" s="343"/>
      <c r="QLL77" s="343"/>
      <c r="QLM77" s="343"/>
      <c r="QLN77" s="343"/>
      <c r="QLO77" s="343"/>
      <c r="QLP77" s="343"/>
      <c r="QLQ77" s="343"/>
      <c r="QLR77" s="343"/>
      <c r="QLS77" s="343"/>
      <c r="QLT77" s="343"/>
      <c r="QLU77" s="342"/>
      <c r="QLV77" s="343"/>
      <c r="QLW77" s="343"/>
      <c r="QLX77" s="343"/>
      <c r="QLY77" s="343"/>
      <c r="QLZ77" s="343"/>
      <c r="QMA77" s="343"/>
      <c r="QMB77" s="343"/>
      <c r="QMC77" s="343"/>
      <c r="QMD77" s="343"/>
      <c r="QME77" s="343"/>
      <c r="QMF77" s="343"/>
      <c r="QMG77" s="343"/>
      <c r="QMH77" s="343"/>
      <c r="QMI77" s="343"/>
      <c r="QMJ77" s="343"/>
      <c r="QMK77" s="342"/>
      <c r="QML77" s="343"/>
      <c r="QMM77" s="343"/>
      <c r="QMN77" s="343"/>
      <c r="QMO77" s="343"/>
      <c r="QMP77" s="343"/>
      <c r="QMQ77" s="343"/>
      <c r="QMR77" s="343"/>
      <c r="QMS77" s="343"/>
      <c r="QMT77" s="343"/>
      <c r="QMU77" s="343"/>
      <c r="QMV77" s="343"/>
      <c r="QMW77" s="343"/>
      <c r="QMX77" s="343"/>
      <c r="QMY77" s="343"/>
      <c r="QMZ77" s="343"/>
      <c r="QNA77" s="342"/>
      <c r="QNB77" s="343"/>
      <c r="QNC77" s="343"/>
      <c r="QND77" s="343"/>
      <c r="QNE77" s="343"/>
      <c r="QNF77" s="343"/>
      <c r="QNG77" s="343"/>
      <c r="QNH77" s="343"/>
      <c r="QNI77" s="343"/>
      <c r="QNJ77" s="343"/>
      <c r="QNK77" s="343"/>
      <c r="QNL77" s="343"/>
      <c r="QNM77" s="343"/>
      <c r="QNN77" s="343"/>
      <c r="QNO77" s="343"/>
      <c r="QNP77" s="343"/>
      <c r="QNQ77" s="342"/>
      <c r="QNR77" s="343"/>
      <c r="QNS77" s="343"/>
      <c r="QNT77" s="343"/>
      <c r="QNU77" s="343"/>
      <c r="QNV77" s="343"/>
      <c r="QNW77" s="343"/>
      <c r="QNX77" s="343"/>
      <c r="QNY77" s="343"/>
      <c r="QNZ77" s="343"/>
      <c r="QOA77" s="343"/>
      <c r="QOB77" s="343"/>
      <c r="QOC77" s="343"/>
      <c r="QOD77" s="343"/>
      <c r="QOE77" s="343"/>
      <c r="QOF77" s="343"/>
      <c r="QOG77" s="342"/>
      <c r="QOH77" s="343"/>
      <c r="QOI77" s="343"/>
      <c r="QOJ77" s="343"/>
      <c r="QOK77" s="343"/>
      <c r="QOL77" s="343"/>
      <c r="QOM77" s="343"/>
      <c r="QON77" s="343"/>
      <c r="QOO77" s="343"/>
      <c r="QOP77" s="343"/>
      <c r="QOQ77" s="343"/>
      <c r="QOR77" s="343"/>
      <c r="QOS77" s="343"/>
      <c r="QOT77" s="343"/>
      <c r="QOU77" s="343"/>
      <c r="QOV77" s="343"/>
      <c r="QOW77" s="342"/>
      <c r="QOX77" s="343"/>
      <c r="QOY77" s="343"/>
      <c r="QOZ77" s="343"/>
      <c r="QPA77" s="343"/>
      <c r="QPB77" s="343"/>
      <c r="QPC77" s="343"/>
      <c r="QPD77" s="343"/>
      <c r="QPE77" s="343"/>
      <c r="QPF77" s="343"/>
      <c r="QPG77" s="343"/>
      <c r="QPH77" s="343"/>
      <c r="QPI77" s="343"/>
      <c r="QPJ77" s="343"/>
      <c r="QPK77" s="343"/>
      <c r="QPL77" s="343"/>
      <c r="QPM77" s="342"/>
      <c r="QPN77" s="343"/>
      <c r="QPO77" s="343"/>
      <c r="QPP77" s="343"/>
      <c r="QPQ77" s="343"/>
      <c r="QPR77" s="343"/>
      <c r="QPS77" s="343"/>
      <c r="QPT77" s="343"/>
      <c r="QPU77" s="343"/>
      <c r="QPV77" s="343"/>
      <c r="QPW77" s="343"/>
      <c r="QPX77" s="343"/>
      <c r="QPY77" s="343"/>
      <c r="QPZ77" s="343"/>
      <c r="QQA77" s="343"/>
      <c r="QQB77" s="343"/>
      <c r="QQC77" s="342"/>
      <c r="QQD77" s="343"/>
      <c r="QQE77" s="343"/>
      <c r="QQF77" s="343"/>
      <c r="QQG77" s="343"/>
      <c r="QQH77" s="343"/>
      <c r="QQI77" s="343"/>
      <c r="QQJ77" s="343"/>
      <c r="QQK77" s="343"/>
      <c r="QQL77" s="343"/>
      <c r="QQM77" s="343"/>
      <c r="QQN77" s="343"/>
      <c r="QQO77" s="343"/>
      <c r="QQP77" s="343"/>
      <c r="QQQ77" s="343"/>
      <c r="QQR77" s="343"/>
      <c r="QQS77" s="342"/>
      <c r="QQT77" s="343"/>
      <c r="QQU77" s="343"/>
      <c r="QQV77" s="343"/>
      <c r="QQW77" s="343"/>
      <c r="QQX77" s="343"/>
      <c r="QQY77" s="343"/>
      <c r="QQZ77" s="343"/>
      <c r="QRA77" s="343"/>
      <c r="QRB77" s="343"/>
      <c r="QRC77" s="343"/>
      <c r="QRD77" s="343"/>
      <c r="QRE77" s="343"/>
      <c r="QRF77" s="343"/>
      <c r="QRG77" s="343"/>
      <c r="QRH77" s="343"/>
      <c r="QRI77" s="342"/>
      <c r="QRJ77" s="343"/>
      <c r="QRK77" s="343"/>
      <c r="QRL77" s="343"/>
      <c r="QRM77" s="343"/>
      <c r="QRN77" s="343"/>
      <c r="QRO77" s="343"/>
      <c r="QRP77" s="343"/>
      <c r="QRQ77" s="343"/>
      <c r="QRR77" s="343"/>
      <c r="QRS77" s="343"/>
      <c r="QRT77" s="343"/>
      <c r="QRU77" s="343"/>
      <c r="QRV77" s="343"/>
      <c r="QRW77" s="343"/>
      <c r="QRX77" s="343"/>
      <c r="QRY77" s="342"/>
      <c r="QRZ77" s="343"/>
      <c r="QSA77" s="343"/>
      <c r="QSB77" s="343"/>
      <c r="QSC77" s="343"/>
      <c r="QSD77" s="343"/>
      <c r="QSE77" s="343"/>
      <c r="QSF77" s="343"/>
      <c r="QSG77" s="343"/>
      <c r="QSH77" s="343"/>
      <c r="QSI77" s="343"/>
      <c r="QSJ77" s="343"/>
      <c r="QSK77" s="343"/>
      <c r="QSL77" s="343"/>
      <c r="QSM77" s="343"/>
      <c r="QSN77" s="343"/>
      <c r="QSO77" s="342"/>
      <c r="QSP77" s="343"/>
      <c r="QSQ77" s="343"/>
      <c r="QSR77" s="343"/>
      <c r="QSS77" s="343"/>
      <c r="QST77" s="343"/>
      <c r="QSU77" s="343"/>
      <c r="QSV77" s="343"/>
      <c r="QSW77" s="343"/>
      <c r="QSX77" s="343"/>
      <c r="QSY77" s="343"/>
      <c r="QSZ77" s="343"/>
      <c r="QTA77" s="343"/>
      <c r="QTB77" s="343"/>
      <c r="QTC77" s="343"/>
      <c r="QTD77" s="343"/>
      <c r="QTE77" s="342"/>
      <c r="QTF77" s="343"/>
      <c r="QTG77" s="343"/>
      <c r="QTH77" s="343"/>
      <c r="QTI77" s="343"/>
      <c r="QTJ77" s="343"/>
      <c r="QTK77" s="343"/>
      <c r="QTL77" s="343"/>
      <c r="QTM77" s="343"/>
      <c r="QTN77" s="343"/>
      <c r="QTO77" s="343"/>
      <c r="QTP77" s="343"/>
      <c r="QTQ77" s="343"/>
      <c r="QTR77" s="343"/>
      <c r="QTS77" s="343"/>
      <c r="QTT77" s="343"/>
      <c r="QTU77" s="342"/>
      <c r="QTV77" s="343"/>
      <c r="QTW77" s="343"/>
      <c r="QTX77" s="343"/>
      <c r="QTY77" s="343"/>
      <c r="QTZ77" s="343"/>
      <c r="QUA77" s="343"/>
      <c r="QUB77" s="343"/>
      <c r="QUC77" s="343"/>
      <c r="QUD77" s="343"/>
      <c r="QUE77" s="343"/>
      <c r="QUF77" s="343"/>
      <c r="QUG77" s="343"/>
      <c r="QUH77" s="343"/>
      <c r="QUI77" s="343"/>
      <c r="QUJ77" s="343"/>
      <c r="QUK77" s="342"/>
      <c r="QUL77" s="343"/>
      <c r="QUM77" s="343"/>
      <c r="QUN77" s="343"/>
      <c r="QUO77" s="343"/>
      <c r="QUP77" s="343"/>
      <c r="QUQ77" s="343"/>
      <c r="QUR77" s="343"/>
      <c r="QUS77" s="343"/>
      <c r="QUT77" s="343"/>
      <c r="QUU77" s="343"/>
      <c r="QUV77" s="343"/>
      <c r="QUW77" s="343"/>
      <c r="QUX77" s="343"/>
      <c r="QUY77" s="343"/>
      <c r="QUZ77" s="343"/>
      <c r="QVA77" s="342"/>
      <c r="QVB77" s="343"/>
      <c r="QVC77" s="343"/>
      <c r="QVD77" s="343"/>
      <c r="QVE77" s="343"/>
      <c r="QVF77" s="343"/>
      <c r="QVG77" s="343"/>
      <c r="QVH77" s="343"/>
      <c r="QVI77" s="343"/>
      <c r="QVJ77" s="343"/>
      <c r="QVK77" s="343"/>
      <c r="QVL77" s="343"/>
      <c r="QVM77" s="343"/>
      <c r="QVN77" s="343"/>
      <c r="QVO77" s="343"/>
      <c r="QVP77" s="343"/>
      <c r="QVQ77" s="342"/>
      <c r="QVR77" s="343"/>
      <c r="QVS77" s="343"/>
      <c r="QVT77" s="343"/>
      <c r="QVU77" s="343"/>
      <c r="QVV77" s="343"/>
      <c r="QVW77" s="343"/>
      <c r="QVX77" s="343"/>
      <c r="QVY77" s="343"/>
      <c r="QVZ77" s="343"/>
      <c r="QWA77" s="343"/>
      <c r="QWB77" s="343"/>
      <c r="QWC77" s="343"/>
      <c r="QWD77" s="343"/>
      <c r="QWE77" s="343"/>
      <c r="QWF77" s="343"/>
      <c r="QWG77" s="342"/>
      <c r="QWH77" s="343"/>
      <c r="QWI77" s="343"/>
      <c r="QWJ77" s="343"/>
      <c r="QWK77" s="343"/>
      <c r="QWL77" s="343"/>
      <c r="QWM77" s="343"/>
      <c r="QWN77" s="343"/>
      <c r="QWO77" s="343"/>
      <c r="QWP77" s="343"/>
      <c r="QWQ77" s="343"/>
      <c r="QWR77" s="343"/>
      <c r="QWS77" s="343"/>
      <c r="QWT77" s="343"/>
      <c r="QWU77" s="343"/>
      <c r="QWV77" s="343"/>
      <c r="QWW77" s="342"/>
      <c r="QWX77" s="343"/>
      <c r="QWY77" s="343"/>
      <c r="QWZ77" s="343"/>
      <c r="QXA77" s="343"/>
      <c r="QXB77" s="343"/>
      <c r="QXC77" s="343"/>
      <c r="QXD77" s="343"/>
      <c r="QXE77" s="343"/>
      <c r="QXF77" s="343"/>
      <c r="QXG77" s="343"/>
      <c r="QXH77" s="343"/>
      <c r="QXI77" s="343"/>
      <c r="QXJ77" s="343"/>
      <c r="QXK77" s="343"/>
      <c r="QXL77" s="343"/>
      <c r="QXM77" s="342"/>
      <c r="QXN77" s="343"/>
      <c r="QXO77" s="343"/>
      <c r="QXP77" s="343"/>
      <c r="QXQ77" s="343"/>
      <c r="QXR77" s="343"/>
      <c r="QXS77" s="343"/>
      <c r="QXT77" s="343"/>
      <c r="QXU77" s="343"/>
      <c r="QXV77" s="343"/>
      <c r="QXW77" s="343"/>
      <c r="QXX77" s="343"/>
      <c r="QXY77" s="343"/>
      <c r="QXZ77" s="343"/>
      <c r="QYA77" s="343"/>
      <c r="QYB77" s="343"/>
      <c r="QYC77" s="342"/>
      <c r="QYD77" s="343"/>
      <c r="QYE77" s="343"/>
      <c r="QYF77" s="343"/>
      <c r="QYG77" s="343"/>
      <c r="QYH77" s="343"/>
      <c r="QYI77" s="343"/>
      <c r="QYJ77" s="343"/>
      <c r="QYK77" s="343"/>
      <c r="QYL77" s="343"/>
      <c r="QYM77" s="343"/>
      <c r="QYN77" s="343"/>
      <c r="QYO77" s="343"/>
      <c r="QYP77" s="343"/>
      <c r="QYQ77" s="343"/>
      <c r="QYR77" s="343"/>
      <c r="QYS77" s="342"/>
      <c r="QYT77" s="343"/>
      <c r="QYU77" s="343"/>
      <c r="QYV77" s="343"/>
      <c r="QYW77" s="343"/>
      <c r="QYX77" s="343"/>
      <c r="QYY77" s="343"/>
      <c r="QYZ77" s="343"/>
      <c r="QZA77" s="343"/>
      <c r="QZB77" s="343"/>
      <c r="QZC77" s="343"/>
      <c r="QZD77" s="343"/>
      <c r="QZE77" s="343"/>
      <c r="QZF77" s="343"/>
      <c r="QZG77" s="343"/>
      <c r="QZH77" s="343"/>
      <c r="QZI77" s="342"/>
      <c r="QZJ77" s="343"/>
      <c r="QZK77" s="343"/>
      <c r="QZL77" s="343"/>
      <c r="QZM77" s="343"/>
      <c r="QZN77" s="343"/>
      <c r="QZO77" s="343"/>
      <c r="QZP77" s="343"/>
      <c r="QZQ77" s="343"/>
      <c r="QZR77" s="343"/>
      <c r="QZS77" s="343"/>
      <c r="QZT77" s="343"/>
      <c r="QZU77" s="343"/>
      <c r="QZV77" s="343"/>
      <c r="QZW77" s="343"/>
      <c r="QZX77" s="343"/>
      <c r="QZY77" s="342"/>
      <c r="QZZ77" s="343"/>
      <c r="RAA77" s="343"/>
      <c r="RAB77" s="343"/>
      <c r="RAC77" s="343"/>
      <c r="RAD77" s="343"/>
      <c r="RAE77" s="343"/>
      <c r="RAF77" s="343"/>
      <c r="RAG77" s="343"/>
      <c r="RAH77" s="343"/>
      <c r="RAI77" s="343"/>
      <c r="RAJ77" s="343"/>
      <c r="RAK77" s="343"/>
      <c r="RAL77" s="343"/>
      <c r="RAM77" s="343"/>
      <c r="RAN77" s="343"/>
      <c r="RAO77" s="342"/>
      <c r="RAP77" s="343"/>
      <c r="RAQ77" s="343"/>
      <c r="RAR77" s="343"/>
      <c r="RAS77" s="343"/>
      <c r="RAT77" s="343"/>
      <c r="RAU77" s="343"/>
      <c r="RAV77" s="343"/>
      <c r="RAW77" s="343"/>
      <c r="RAX77" s="343"/>
      <c r="RAY77" s="343"/>
      <c r="RAZ77" s="343"/>
      <c r="RBA77" s="343"/>
      <c r="RBB77" s="343"/>
      <c r="RBC77" s="343"/>
      <c r="RBD77" s="343"/>
      <c r="RBE77" s="342"/>
      <c r="RBF77" s="343"/>
      <c r="RBG77" s="343"/>
      <c r="RBH77" s="343"/>
      <c r="RBI77" s="343"/>
      <c r="RBJ77" s="343"/>
      <c r="RBK77" s="343"/>
      <c r="RBL77" s="343"/>
      <c r="RBM77" s="343"/>
      <c r="RBN77" s="343"/>
      <c r="RBO77" s="343"/>
      <c r="RBP77" s="343"/>
      <c r="RBQ77" s="343"/>
      <c r="RBR77" s="343"/>
      <c r="RBS77" s="343"/>
      <c r="RBT77" s="343"/>
      <c r="RBU77" s="342"/>
      <c r="RBV77" s="343"/>
      <c r="RBW77" s="343"/>
      <c r="RBX77" s="343"/>
      <c r="RBY77" s="343"/>
      <c r="RBZ77" s="343"/>
      <c r="RCA77" s="343"/>
      <c r="RCB77" s="343"/>
      <c r="RCC77" s="343"/>
      <c r="RCD77" s="343"/>
      <c r="RCE77" s="343"/>
      <c r="RCF77" s="343"/>
      <c r="RCG77" s="343"/>
      <c r="RCH77" s="343"/>
      <c r="RCI77" s="343"/>
      <c r="RCJ77" s="343"/>
      <c r="RCK77" s="342"/>
      <c r="RCL77" s="343"/>
      <c r="RCM77" s="343"/>
      <c r="RCN77" s="343"/>
      <c r="RCO77" s="343"/>
      <c r="RCP77" s="343"/>
      <c r="RCQ77" s="343"/>
      <c r="RCR77" s="343"/>
      <c r="RCS77" s="343"/>
      <c r="RCT77" s="343"/>
      <c r="RCU77" s="343"/>
      <c r="RCV77" s="343"/>
      <c r="RCW77" s="343"/>
      <c r="RCX77" s="343"/>
      <c r="RCY77" s="343"/>
      <c r="RCZ77" s="343"/>
      <c r="RDA77" s="342"/>
      <c r="RDB77" s="343"/>
      <c r="RDC77" s="343"/>
      <c r="RDD77" s="343"/>
      <c r="RDE77" s="343"/>
      <c r="RDF77" s="343"/>
      <c r="RDG77" s="343"/>
      <c r="RDH77" s="343"/>
      <c r="RDI77" s="343"/>
      <c r="RDJ77" s="343"/>
      <c r="RDK77" s="343"/>
      <c r="RDL77" s="343"/>
      <c r="RDM77" s="343"/>
      <c r="RDN77" s="343"/>
      <c r="RDO77" s="343"/>
      <c r="RDP77" s="343"/>
      <c r="RDQ77" s="342"/>
      <c r="RDR77" s="343"/>
      <c r="RDS77" s="343"/>
      <c r="RDT77" s="343"/>
      <c r="RDU77" s="343"/>
      <c r="RDV77" s="343"/>
      <c r="RDW77" s="343"/>
      <c r="RDX77" s="343"/>
      <c r="RDY77" s="343"/>
      <c r="RDZ77" s="343"/>
      <c r="REA77" s="343"/>
      <c r="REB77" s="343"/>
      <c r="REC77" s="343"/>
      <c r="RED77" s="343"/>
      <c r="REE77" s="343"/>
      <c r="REF77" s="343"/>
      <c r="REG77" s="342"/>
      <c r="REH77" s="343"/>
      <c r="REI77" s="343"/>
      <c r="REJ77" s="343"/>
      <c r="REK77" s="343"/>
      <c r="REL77" s="343"/>
      <c r="REM77" s="343"/>
      <c r="REN77" s="343"/>
      <c r="REO77" s="343"/>
      <c r="REP77" s="343"/>
      <c r="REQ77" s="343"/>
      <c r="RER77" s="343"/>
      <c r="RES77" s="343"/>
      <c r="RET77" s="343"/>
      <c r="REU77" s="343"/>
      <c r="REV77" s="343"/>
      <c r="REW77" s="342"/>
      <c r="REX77" s="343"/>
      <c r="REY77" s="343"/>
      <c r="REZ77" s="343"/>
      <c r="RFA77" s="343"/>
      <c r="RFB77" s="343"/>
      <c r="RFC77" s="343"/>
      <c r="RFD77" s="343"/>
      <c r="RFE77" s="343"/>
      <c r="RFF77" s="343"/>
      <c r="RFG77" s="343"/>
      <c r="RFH77" s="343"/>
      <c r="RFI77" s="343"/>
      <c r="RFJ77" s="343"/>
      <c r="RFK77" s="343"/>
      <c r="RFL77" s="343"/>
      <c r="RFM77" s="342"/>
      <c r="RFN77" s="343"/>
      <c r="RFO77" s="343"/>
      <c r="RFP77" s="343"/>
      <c r="RFQ77" s="343"/>
      <c r="RFR77" s="343"/>
      <c r="RFS77" s="343"/>
      <c r="RFT77" s="343"/>
      <c r="RFU77" s="343"/>
      <c r="RFV77" s="343"/>
      <c r="RFW77" s="343"/>
      <c r="RFX77" s="343"/>
      <c r="RFY77" s="343"/>
      <c r="RFZ77" s="343"/>
      <c r="RGA77" s="343"/>
      <c r="RGB77" s="343"/>
      <c r="RGC77" s="342"/>
      <c r="RGD77" s="343"/>
      <c r="RGE77" s="343"/>
      <c r="RGF77" s="343"/>
      <c r="RGG77" s="343"/>
      <c r="RGH77" s="343"/>
      <c r="RGI77" s="343"/>
      <c r="RGJ77" s="343"/>
      <c r="RGK77" s="343"/>
      <c r="RGL77" s="343"/>
      <c r="RGM77" s="343"/>
      <c r="RGN77" s="343"/>
      <c r="RGO77" s="343"/>
      <c r="RGP77" s="343"/>
      <c r="RGQ77" s="343"/>
      <c r="RGR77" s="343"/>
      <c r="RGS77" s="342"/>
      <c r="RGT77" s="343"/>
      <c r="RGU77" s="343"/>
      <c r="RGV77" s="343"/>
      <c r="RGW77" s="343"/>
      <c r="RGX77" s="343"/>
      <c r="RGY77" s="343"/>
      <c r="RGZ77" s="343"/>
      <c r="RHA77" s="343"/>
      <c r="RHB77" s="343"/>
      <c r="RHC77" s="343"/>
      <c r="RHD77" s="343"/>
      <c r="RHE77" s="343"/>
      <c r="RHF77" s="343"/>
      <c r="RHG77" s="343"/>
      <c r="RHH77" s="343"/>
      <c r="RHI77" s="342"/>
      <c r="RHJ77" s="343"/>
      <c r="RHK77" s="343"/>
      <c r="RHL77" s="343"/>
      <c r="RHM77" s="343"/>
      <c r="RHN77" s="343"/>
      <c r="RHO77" s="343"/>
      <c r="RHP77" s="343"/>
      <c r="RHQ77" s="343"/>
      <c r="RHR77" s="343"/>
      <c r="RHS77" s="343"/>
      <c r="RHT77" s="343"/>
      <c r="RHU77" s="343"/>
      <c r="RHV77" s="343"/>
      <c r="RHW77" s="343"/>
      <c r="RHX77" s="343"/>
      <c r="RHY77" s="342"/>
      <c r="RHZ77" s="343"/>
      <c r="RIA77" s="343"/>
      <c r="RIB77" s="343"/>
      <c r="RIC77" s="343"/>
      <c r="RID77" s="343"/>
      <c r="RIE77" s="343"/>
      <c r="RIF77" s="343"/>
      <c r="RIG77" s="343"/>
      <c r="RIH77" s="343"/>
      <c r="RII77" s="343"/>
      <c r="RIJ77" s="343"/>
      <c r="RIK77" s="343"/>
      <c r="RIL77" s="343"/>
      <c r="RIM77" s="343"/>
      <c r="RIN77" s="343"/>
      <c r="RIO77" s="342"/>
      <c r="RIP77" s="343"/>
      <c r="RIQ77" s="343"/>
      <c r="RIR77" s="343"/>
      <c r="RIS77" s="343"/>
      <c r="RIT77" s="343"/>
      <c r="RIU77" s="343"/>
      <c r="RIV77" s="343"/>
      <c r="RIW77" s="343"/>
      <c r="RIX77" s="343"/>
      <c r="RIY77" s="343"/>
      <c r="RIZ77" s="343"/>
      <c r="RJA77" s="343"/>
      <c r="RJB77" s="343"/>
      <c r="RJC77" s="343"/>
      <c r="RJD77" s="343"/>
      <c r="RJE77" s="342"/>
      <c r="RJF77" s="343"/>
      <c r="RJG77" s="343"/>
      <c r="RJH77" s="343"/>
      <c r="RJI77" s="343"/>
      <c r="RJJ77" s="343"/>
      <c r="RJK77" s="343"/>
      <c r="RJL77" s="343"/>
      <c r="RJM77" s="343"/>
      <c r="RJN77" s="343"/>
      <c r="RJO77" s="343"/>
      <c r="RJP77" s="343"/>
      <c r="RJQ77" s="343"/>
      <c r="RJR77" s="343"/>
      <c r="RJS77" s="343"/>
      <c r="RJT77" s="343"/>
      <c r="RJU77" s="342"/>
      <c r="RJV77" s="343"/>
      <c r="RJW77" s="343"/>
      <c r="RJX77" s="343"/>
      <c r="RJY77" s="343"/>
      <c r="RJZ77" s="343"/>
      <c r="RKA77" s="343"/>
      <c r="RKB77" s="343"/>
      <c r="RKC77" s="343"/>
      <c r="RKD77" s="343"/>
      <c r="RKE77" s="343"/>
      <c r="RKF77" s="343"/>
      <c r="RKG77" s="343"/>
      <c r="RKH77" s="343"/>
      <c r="RKI77" s="343"/>
      <c r="RKJ77" s="343"/>
      <c r="RKK77" s="342"/>
      <c r="RKL77" s="343"/>
      <c r="RKM77" s="343"/>
      <c r="RKN77" s="343"/>
      <c r="RKO77" s="343"/>
      <c r="RKP77" s="343"/>
      <c r="RKQ77" s="343"/>
      <c r="RKR77" s="343"/>
      <c r="RKS77" s="343"/>
      <c r="RKT77" s="343"/>
      <c r="RKU77" s="343"/>
      <c r="RKV77" s="343"/>
      <c r="RKW77" s="343"/>
      <c r="RKX77" s="343"/>
      <c r="RKY77" s="343"/>
      <c r="RKZ77" s="343"/>
      <c r="RLA77" s="342"/>
      <c r="RLB77" s="343"/>
      <c r="RLC77" s="343"/>
      <c r="RLD77" s="343"/>
      <c r="RLE77" s="343"/>
      <c r="RLF77" s="343"/>
      <c r="RLG77" s="343"/>
      <c r="RLH77" s="343"/>
      <c r="RLI77" s="343"/>
      <c r="RLJ77" s="343"/>
      <c r="RLK77" s="343"/>
      <c r="RLL77" s="343"/>
      <c r="RLM77" s="343"/>
      <c r="RLN77" s="343"/>
      <c r="RLO77" s="343"/>
      <c r="RLP77" s="343"/>
      <c r="RLQ77" s="342"/>
      <c r="RLR77" s="343"/>
      <c r="RLS77" s="343"/>
      <c r="RLT77" s="343"/>
      <c r="RLU77" s="343"/>
      <c r="RLV77" s="343"/>
      <c r="RLW77" s="343"/>
      <c r="RLX77" s="343"/>
      <c r="RLY77" s="343"/>
      <c r="RLZ77" s="343"/>
      <c r="RMA77" s="343"/>
      <c r="RMB77" s="343"/>
      <c r="RMC77" s="343"/>
      <c r="RMD77" s="343"/>
      <c r="RME77" s="343"/>
      <c r="RMF77" s="343"/>
      <c r="RMG77" s="342"/>
      <c r="RMH77" s="343"/>
      <c r="RMI77" s="343"/>
      <c r="RMJ77" s="343"/>
      <c r="RMK77" s="343"/>
      <c r="RML77" s="343"/>
      <c r="RMM77" s="343"/>
      <c r="RMN77" s="343"/>
      <c r="RMO77" s="343"/>
      <c r="RMP77" s="343"/>
      <c r="RMQ77" s="343"/>
      <c r="RMR77" s="343"/>
      <c r="RMS77" s="343"/>
      <c r="RMT77" s="343"/>
      <c r="RMU77" s="343"/>
      <c r="RMV77" s="343"/>
      <c r="RMW77" s="342"/>
      <c r="RMX77" s="343"/>
      <c r="RMY77" s="343"/>
      <c r="RMZ77" s="343"/>
      <c r="RNA77" s="343"/>
      <c r="RNB77" s="343"/>
      <c r="RNC77" s="343"/>
      <c r="RND77" s="343"/>
      <c r="RNE77" s="343"/>
      <c r="RNF77" s="343"/>
      <c r="RNG77" s="343"/>
      <c r="RNH77" s="343"/>
      <c r="RNI77" s="343"/>
      <c r="RNJ77" s="343"/>
      <c r="RNK77" s="343"/>
      <c r="RNL77" s="343"/>
      <c r="RNM77" s="342"/>
      <c r="RNN77" s="343"/>
      <c r="RNO77" s="343"/>
      <c r="RNP77" s="343"/>
      <c r="RNQ77" s="343"/>
      <c r="RNR77" s="343"/>
      <c r="RNS77" s="343"/>
      <c r="RNT77" s="343"/>
      <c r="RNU77" s="343"/>
      <c r="RNV77" s="343"/>
      <c r="RNW77" s="343"/>
      <c r="RNX77" s="343"/>
      <c r="RNY77" s="343"/>
      <c r="RNZ77" s="343"/>
      <c r="ROA77" s="343"/>
      <c r="ROB77" s="343"/>
      <c r="ROC77" s="342"/>
      <c r="ROD77" s="343"/>
      <c r="ROE77" s="343"/>
      <c r="ROF77" s="343"/>
      <c r="ROG77" s="343"/>
      <c r="ROH77" s="343"/>
      <c r="ROI77" s="343"/>
      <c r="ROJ77" s="343"/>
      <c r="ROK77" s="343"/>
      <c r="ROL77" s="343"/>
      <c r="ROM77" s="343"/>
      <c r="RON77" s="343"/>
      <c r="ROO77" s="343"/>
      <c r="ROP77" s="343"/>
      <c r="ROQ77" s="343"/>
      <c r="ROR77" s="343"/>
      <c r="ROS77" s="342"/>
      <c r="ROT77" s="343"/>
      <c r="ROU77" s="343"/>
      <c r="ROV77" s="343"/>
      <c r="ROW77" s="343"/>
      <c r="ROX77" s="343"/>
      <c r="ROY77" s="343"/>
      <c r="ROZ77" s="343"/>
      <c r="RPA77" s="343"/>
      <c r="RPB77" s="343"/>
      <c r="RPC77" s="343"/>
      <c r="RPD77" s="343"/>
      <c r="RPE77" s="343"/>
      <c r="RPF77" s="343"/>
      <c r="RPG77" s="343"/>
      <c r="RPH77" s="343"/>
      <c r="RPI77" s="342"/>
      <c r="RPJ77" s="343"/>
      <c r="RPK77" s="343"/>
      <c r="RPL77" s="343"/>
      <c r="RPM77" s="343"/>
      <c r="RPN77" s="343"/>
      <c r="RPO77" s="343"/>
      <c r="RPP77" s="343"/>
      <c r="RPQ77" s="343"/>
      <c r="RPR77" s="343"/>
      <c r="RPS77" s="343"/>
      <c r="RPT77" s="343"/>
      <c r="RPU77" s="343"/>
      <c r="RPV77" s="343"/>
      <c r="RPW77" s="343"/>
      <c r="RPX77" s="343"/>
      <c r="RPY77" s="342"/>
      <c r="RPZ77" s="343"/>
      <c r="RQA77" s="343"/>
      <c r="RQB77" s="343"/>
      <c r="RQC77" s="343"/>
      <c r="RQD77" s="343"/>
      <c r="RQE77" s="343"/>
      <c r="RQF77" s="343"/>
      <c r="RQG77" s="343"/>
      <c r="RQH77" s="343"/>
      <c r="RQI77" s="343"/>
      <c r="RQJ77" s="343"/>
      <c r="RQK77" s="343"/>
      <c r="RQL77" s="343"/>
      <c r="RQM77" s="343"/>
      <c r="RQN77" s="343"/>
      <c r="RQO77" s="342"/>
      <c r="RQP77" s="343"/>
      <c r="RQQ77" s="343"/>
      <c r="RQR77" s="343"/>
      <c r="RQS77" s="343"/>
      <c r="RQT77" s="343"/>
      <c r="RQU77" s="343"/>
      <c r="RQV77" s="343"/>
      <c r="RQW77" s="343"/>
      <c r="RQX77" s="343"/>
      <c r="RQY77" s="343"/>
      <c r="RQZ77" s="343"/>
      <c r="RRA77" s="343"/>
      <c r="RRB77" s="343"/>
      <c r="RRC77" s="343"/>
      <c r="RRD77" s="343"/>
      <c r="RRE77" s="342"/>
      <c r="RRF77" s="343"/>
      <c r="RRG77" s="343"/>
      <c r="RRH77" s="343"/>
      <c r="RRI77" s="343"/>
      <c r="RRJ77" s="343"/>
      <c r="RRK77" s="343"/>
      <c r="RRL77" s="343"/>
      <c r="RRM77" s="343"/>
      <c r="RRN77" s="343"/>
      <c r="RRO77" s="343"/>
      <c r="RRP77" s="343"/>
      <c r="RRQ77" s="343"/>
      <c r="RRR77" s="343"/>
      <c r="RRS77" s="343"/>
      <c r="RRT77" s="343"/>
      <c r="RRU77" s="342"/>
      <c r="RRV77" s="343"/>
      <c r="RRW77" s="343"/>
      <c r="RRX77" s="343"/>
      <c r="RRY77" s="343"/>
      <c r="RRZ77" s="343"/>
      <c r="RSA77" s="343"/>
      <c r="RSB77" s="343"/>
      <c r="RSC77" s="343"/>
      <c r="RSD77" s="343"/>
      <c r="RSE77" s="343"/>
      <c r="RSF77" s="343"/>
      <c r="RSG77" s="343"/>
      <c r="RSH77" s="343"/>
      <c r="RSI77" s="343"/>
      <c r="RSJ77" s="343"/>
      <c r="RSK77" s="342"/>
      <c r="RSL77" s="343"/>
      <c r="RSM77" s="343"/>
      <c r="RSN77" s="343"/>
      <c r="RSO77" s="343"/>
      <c r="RSP77" s="343"/>
      <c r="RSQ77" s="343"/>
      <c r="RSR77" s="343"/>
      <c r="RSS77" s="343"/>
      <c r="RST77" s="343"/>
      <c r="RSU77" s="343"/>
      <c r="RSV77" s="343"/>
      <c r="RSW77" s="343"/>
      <c r="RSX77" s="343"/>
      <c r="RSY77" s="343"/>
      <c r="RSZ77" s="343"/>
      <c r="RTA77" s="342"/>
      <c r="RTB77" s="343"/>
      <c r="RTC77" s="343"/>
      <c r="RTD77" s="343"/>
      <c r="RTE77" s="343"/>
      <c r="RTF77" s="343"/>
      <c r="RTG77" s="343"/>
      <c r="RTH77" s="343"/>
      <c r="RTI77" s="343"/>
      <c r="RTJ77" s="343"/>
      <c r="RTK77" s="343"/>
      <c r="RTL77" s="343"/>
      <c r="RTM77" s="343"/>
      <c r="RTN77" s="343"/>
      <c r="RTO77" s="343"/>
      <c r="RTP77" s="343"/>
      <c r="RTQ77" s="342"/>
      <c r="RTR77" s="343"/>
      <c r="RTS77" s="343"/>
      <c r="RTT77" s="343"/>
      <c r="RTU77" s="343"/>
      <c r="RTV77" s="343"/>
      <c r="RTW77" s="343"/>
      <c r="RTX77" s="343"/>
      <c r="RTY77" s="343"/>
      <c r="RTZ77" s="343"/>
      <c r="RUA77" s="343"/>
      <c r="RUB77" s="343"/>
      <c r="RUC77" s="343"/>
      <c r="RUD77" s="343"/>
      <c r="RUE77" s="343"/>
      <c r="RUF77" s="343"/>
      <c r="RUG77" s="342"/>
      <c r="RUH77" s="343"/>
      <c r="RUI77" s="343"/>
      <c r="RUJ77" s="343"/>
      <c r="RUK77" s="343"/>
      <c r="RUL77" s="343"/>
      <c r="RUM77" s="343"/>
      <c r="RUN77" s="343"/>
      <c r="RUO77" s="343"/>
      <c r="RUP77" s="343"/>
      <c r="RUQ77" s="343"/>
      <c r="RUR77" s="343"/>
      <c r="RUS77" s="343"/>
      <c r="RUT77" s="343"/>
      <c r="RUU77" s="343"/>
      <c r="RUV77" s="343"/>
      <c r="RUW77" s="342"/>
      <c r="RUX77" s="343"/>
      <c r="RUY77" s="343"/>
      <c r="RUZ77" s="343"/>
      <c r="RVA77" s="343"/>
      <c r="RVB77" s="343"/>
      <c r="RVC77" s="343"/>
      <c r="RVD77" s="343"/>
      <c r="RVE77" s="343"/>
      <c r="RVF77" s="343"/>
      <c r="RVG77" s="343"/>
      <c r="RVH77" s="343"/>
      <c r="RVI77" s="343"/>
      <c r="RVJ77" s="343"/>
      <c r="RVK77" s="343"/>
      <c r="RVL77" s="343"/>
      <c r="RVM77" s="342"/>
      <c r="RVN77" s="343"/>
      <c r="RVO77" s="343"/>
      <c r="RVP77" s="343"/>
      <c r="RVQ77" s="343"/>
      <c r="RVR77" s="343"/>
      <c r="RVS77" s="343"/>
      <c r="RVT77" s="343"/>
      <c r="RVU77" s="343"/>
      <c r="RVV77" s="343"/>
      <c r="RVW77" s="343"/>
      <c r="RVX77" s="343"/>
      <c r="RVY77" s="343"/>
      <c r="RVZ77" s="343"/>
      <c r="RWA77" s="343"/>
      <c r="RWB77" s="343"/>
      <c r="RWC77" s="342"/>
      <c r="RWD77" s="343"/>
      <c r="RWE77" s="343"/>
      <c r="RWF77" s="343"/>
      <c r="RWG77" s="343"/>
      <c r="RWH77" s="343"/>
      <c r="RWI77" s="343"/>
      <c r="RWJ77" s="343"/>
      <c r="RWK77" s="343"/>
      <c r="RWL77" s="343"/>
      <c r="RWM77" s="343"/>
      <c r="RWN77" s="343"/>
      <c r="RWO77" s="343"/>
      <c r="RWP77" s="343"/>
      <c r="RWQ77" s="343"/>
      <c r="RWR77" s="343"/>
      <c r="RWS77" s="342"/>
      <c r="RWT77" s="343"/>
      <c r="RWU77" s="343"/>
      <c r="RWV77" s="343"/>
      <c r="RWW77" s="343"/>
      <c r="RWX77" s="343"/>
      <c r="RWY77" s="343"/>
      <c r="RWZ77" s="343"/>
      <c r="RXA77" s="343"/>
      <c r="RXB77" s="343"/>
      <c r="RXC77" s="343"/>
      <c r="RXD77" s="343"/>
      <c r="RXE77" s="343"/>
      <c r="RXF77" s="343"/>
      <c r="RXG77" s="343"/>
      <c r="RXH77" s="343"/>
      <c r="RXI77" s="342"/>
      <c r="RXJ77" s="343"/>
      <c r="RXK77" s="343"/>
      <c r="RXL77" s="343"/>
      <c r="RXM77" s="343"/>
      <c r="RXN77" s="343"/>
      <c r="RXO77" s="343"/>
      <c r="RXP77" s="343"/>
      <c r="RXQ77" s="343"/>
      <c r="RXR77" s="343"/>
      <c r="RXS77" s="343"/>
      <c r="RXT77" s="343"/>
      <c r="RXU77" s="343"/>
      <c r="RXV77" s="343"/>
      <c r="RXW77" s="343"/>
      <c r="RXX77" s="343"/>
      <c r="RXY77" s="342"/>
      <c r="RXZ77" s="343"/>
      <c r="RYA77" s="343"/>
      <c r="RYB77" s="343"/>
      <c r="RYC77" s="343"/>
      <c r="RYD77" s="343"/>
      <c r="RYE77" s="343"/>
      <c r="RYF77" s="343"/>
      <c r="RYG77" s="343"/>
      <c r="RYH77" s="343"/>
      <c r="RYI77" s="343"/>
      <c r="RYJ77" s="343"/>
      <c r="RYK77" s="343"/>
      <c r="RYL77" s="343"/>
      <c r="RYM77" s="343"/>
      <c r="RYN77" s="343"/>
      <c r="RYO77" s="342"/>
      <c r="RYP77" s="343"/>
      <c r="RYQ77" s="343"/>
      <c r="RYR77" s="343"/>
      <c r="RYS77" s="343"/>
      <c r="RYT77" s="343"/>
      <c r="RYU77" s="343"/>
      <c r="RYV77" s="343"/>
      <c r="RYW77" s="343"/>
      <c r="RYX77" s="343"/>
      <c r="RYY77" s="343"/>
      <c r="RYZ77" s="343"/>
      <c r="RZA77" s="343"/>
      <c r="RZB77" s="343"/>
      <c r="RZC77" s="343"/>
      <c r="RZD77" s="343"/>
      <c r="RZE77" s="342"/>
      <c r="RZF77" s="343"/>
      <c r="RZG77" s="343"/>
      <c r="RZH77" s="343"/>
      <c r="RZI77" s="343"/>
      <c r="RZJ77" s="343"/>
      <c r="RZK77" s="343"/>
      <c r="RZL77" s="343"/>
      <c r="RZM77" s="343"/>
      <c r="RZN77" s="343"/>
      <c r="RZO77" s="343"/>
      <c r="RZP77" s="343"/>
      <c r="RZQ77" s="343"/>
      <c r="RZR77" s="343"/>
      <c r="RZS77" s="343"/>
      <c r="RZT77" s="343"/>
      <c r="RZU77" s="342"/>
      <c r="RZV77" s="343"/>
      <c r="RZW77" s="343"/>
      <c r="RZX77" s="343"/>
      <c r="RZY77" s="343"/>
      <c r="RZZ77" s="343"/>
      <c r="SAA77" s="343"/>
      <c r="SAB77" s="343"/>
      <c r="SAC77" s="343"/>
      <c r="SAD77" s="343"/>
      <c r="SAE77" s="343"/>
      <c r="SAF77" s="343"/>
      <c r="SAG77" s="343"/>
      <c r="SAH77" s="343"/>
      <c r="SAI77" s="343"/>
      <c r="SAJ77" s="343"/>
      <c r="SAK77" s="342"/>
      <c r="SAL77" s="343"/>
      <c r="SAM77" s="343"/>
      <c r="SAN77" s="343"/>
      <c r="SAO77" s="343"/>
      <c r="SAP77" s="343"/>
      <c r="SAQ77" s="343"/>
      <c r="SAR77" s="343"/>
      <c r="SAS77" s="343"/>
      <c r="SAT77" s="343"/>
      <c r="SAU77" s="343"/>
      <c r="SAV77" s="343"/>
      <c r="SAW77" s="343"/>
      <c r="SAX77" s="343"/>
      <c r="SAY77" s="343"/>
      <c r="SAZ77" s="343"/>
      <c r="SBA77" s="342"/>
      <c r="SBB77" s="343"/>
      <c r="SBC77" s="343"/>
      <c r="SBD77" s="343"/>
      <c r="SBE77" s="343"/>
      <c r="SBF77" s="343"/>
      <c r="SBG77" s="343"/>
      <c r="SBH77" s="343"/>
      <c r="SBI77" s="343"/>
      <c r="SBJ77" s="343"/>
      <c r="SBK77" s="343"/>
      <c r="SBL77" s="343"/>
      <c r="SBM77" s="343"/>
      <c r="SBN77" s="343"/>
      <c r="SBO77" s="343"/>
      <c r="SBP77" s="343"/>
      <c r="SBQ77" s="342"/>
      <c r="SBR77" s="343"/>
      <c r="SBS77" s="343"/>
      <c r="SBT77" s="343"/>
      <c r="SBU77" s="343"/>
      <c r="SBV77" s="343"/>
      <c r="SBW77" s="343"/>
      <c r="SBX77" s="343"/>
      <c r="SBY77" s="343"/>
      <c r="SBZ77" s="343"/>
      <c r="SCA77" s="343"/>
      <c r="SCB77" s="343"/>
      <c r="SCC77" s="343"/>
      <c r="SCD77" s="343"/>
      <c r="SCE77" s="343"/>
      <c r="SCF77" s="343"/>
      <c r="SCG77" s="342"/>
      <c r="SCH77" s="343"/>
      <c r="SCI77" s="343"/>
      <c r="SCJ77" s="343"/>
      <c r="SCK77" s="343"/>
      <c r="SCL77" s="343"/>
      <c r="SCM77" s="343"/>
      <c r="SCN77" s="343"/>
      <c r="SCO77" s="343"/>
      <c r="SCP77" s="343"/>
      <c r="SCQ77" s="343"/>
      <c r="SCR77" s="343"/>
      <c r="SCS77" s="343"/>
      <c r="SCT77" s="343"/>
      <c r="SCU77" s="343"/>
      <c r="SCV77" s="343"/>
      <c r="SCW77" s="342"/>
      <c r="SCX77" s="343"/>
      <c r="SCY77" s="343"/>
      <c r="SCZ77" s="343"/>
      <c r="SDA77" s="343"/>
      <c r="SDB77" s="343"/>
      <c r="SDC77" s="343"/>
      <c r="SDD77" s="343"/>
      <c r="SDE77" s="343"/>
      <c r="SDF77" s="343"/>
      <c r="SDG77" s="343"/>
      <c r="SDH77" s="343"/>
      <c r="SDI77" s="343"/>
      <c r="SDJ77" s="343"/>
      <c r="SDK77" s="343"/>
      <c r="SDL77" s="343"/>
      <c r="SDM77" s="342"/>
      <c r="SDN77" s="343"/>
      <c r="SDO77" s="343"/>
      <c r="SDP77" s="343"/>
      <c r="SDQ77" s="343"/>
      <c r="SDR77" s="343"/>
      <c r="SDS77" s="343"/>
      <c r="SDT77" s="343"/>
      <c r="SDU77" s="343"/>
      <c r="SDV77" s="343"/>
      <c r="SDW77" s="343"/>
      <c r="SDX77" s="343"/>
      <c r="SDY77" s="343"/>
      <c r="SDZ77" s="343"/>
      <c r="SEA77" s="343"/>
      <c r="SEB77" s="343"/>
      <c r="SEC77" s="342"/>
      <c r="SED77" s="343"/>
      <c r="SEE77" s="343"/>
      <c r="SEF77" s="343"/>
      <c r="SEG77" s="343"/>
      <c r="SEH77" s="343"/>
      <c r="SEI77" s="343"/>
      <c r="SEJ77" s="343"/>
      <c r="SEK77" s="343"/>
      <c r="SEL77" s="343"/>
      <c r="SEM77" s="343"/>
      <c r="SEN77" s="343"/>
      <c r="SEO77" s="343"/>
      <c r="SEP77" s="343"/>
      <c r="SEQ77" s="343"/>
      <c r="SER77" s="343"/>
      <c r="SES77" s="342"/>
      <c r="SET77" s="343"/>
      <c r="SEU77" s="343"/>
      <c r="SEV77" s="343"/>
      <c r="SEW77" s="343"/>
      <c r="SEX77" s="343"/>
      <c r="SEY77" s="343"/>
      <c r="SEZ77" s="343"/>
      <c r="SFA77" s="343"/>
      <c r="SFB77" s="343"/>
      <c r="SFC77" s="343"/>
      <c r="SFD77" s="343"/>
      <c r="SFE77" s="343"/>
      <c r="SFF77" s="343"/>
      <c r="SFG77" s="343"/>
      <c r="SFH77" s="343"/>
      <c r="SFI77" s="342"/>
      <c r="SFJ77" s="343"/>
      <c r="SFK77" s="343"/>
      <c r="SFL77" s="343"/>
      <c r="SFM77" s="343"/>
      <c r="SFN77" s="343"/>
      <c r="SFO77" s="343"/>
      <c r="SFP77" s="343"/>
      <c r="SFQ77" s="343"/>
      <c r="SFR77" s="343"/>
      <c r="SFS77" s="343"/>
      <c r="SFT77" s="343"/>
      <c r="SFU77" s="343"/>
      <c r="SFV77" s="343"/>
      <c r="SFW77" s="343"/>
      <c r="SFX77" s="343"/>
      <c r="SFY77" s="342"/>
      <c r="SFZ77" s="343"/>
      <c r="SGA77" s="343"/>
      <c r="SGB77" s="343"/>
      <c r="SGC77" s="343"/>
      <c r="SGD77" s="343"/>
      <c r="SGE77" s="343"/>
      <c r="SGF77" s="343"/>
      <c r="SGG77" s="343"/>
      <c r="SGH77" s="343"/>
      <c r="SGI77" s="343"/>
      <c r="SGJ77" s="343"/>
      <c r="SGK77" s="343"/>
      <c r="SGL77" s="343"/>
      <c r="SGM77" s="343"/>
      <c r="SGN77" s="343"/>
      <c r="SGO77" s="342"/>
      <c r="SGP77" s="343"/>
      <c r="SGQ77" s="343"/>
      <c r="SGR77" s="343"/>
      <c r="SGS77" s="343"/>
      <c r="SGT77" s="343"/>
      <c r="SGU77" s="343"/>
      <c r="SGV77" s="343"/>
      <c r="SGW77" s="343"/>
      <c r="SGX77" s="343"/>
      <c r="SGY77" s="343"/>
      <c r="SGZ77" s="343"/>
      <c r="SHA77" s="343"/>
      <c r="SHB77" s="343"/>
      <c r="SHC77" s="343"/>
      <c r="SHD77" s="343"/>
      <c r="SHE77" s="342"/>
      <c r="SHF77" s="343"/>
      <c r="SHG77" s="343"/>
      <c r="SHH77" s="343"/>
      <c r="SHI77" s="343"/>
      <c r="SHJ77" s="343"/>
      <c r="SHK77" s="343"/>
      <c r="SHL77" s="343"/>
      <c r="SHM77" s="343"/>
      <c r="SHN77" s="343"/>
      <c r="SHO77" s="343"/>
      <c r="SHP77" s="343"/>
      <c r="SHQ77" s="343"/>
      <c r="SHR77" s="343"/>
      <c r="SHS77" s="343"/>
      <c r="SHT77" s="343"/>
      <c r="SHU77" s="342"/>
      <c r="SHV77" s="343"/>
      <c r="SHW77" s="343"/>
      <c r="SHX77" s="343"/>
      <c r="SHY77" s="343"/>
      <c r="SHZ77" s="343"/>
      <c r="SIA77" s="343"/>
      <c r="SIB77" s="343"/>
      <c r="SIC77" s="343"/>
      <c r="SID77" s="343"/>
      <c r="SIE77" s="343"/>
      <c r="SIF77" s="343"/>
      <c r="SIG77" s="343"/>
      <c r="SIH77" s="343"/>
      <c r="SII77" s="343"/>
      <c r="SIJ77" s="343"/>
      <c r="SIK77" s="342"/>
      <c r="SIL77" s="343"/>
      <c r="SIM77" s="343"/>
      <c r="SIN77" s="343"/>
      <c r="SIO77" s="343"/>
      <c r="SIP77" s="343"/>
      <c r="SIQ77" s="343"/>
      <c r="SIR77" s="343"/>
      <c r="SIS77" s="343"/>
      <c r="SIT77" s="343"/>
      <c r="SIU77" s="343"/>
      <c r="SIV77" s="343"/>
      <c r="SIW77" s="343"/>
      <c r="SIX77" s="343"/>
      <c r="SIY77" s="343"/>
      <c r="SIZ77" s="343"/>
      <c r="SJA77" s="342"/>
      <c r="SJB77" s="343"/>
      <c r="SJC77" s="343"/>
      <c r="SJD77" s="343"/>
      <c r="SJE77" s="343"/>
      <c r="SJF77" s="343"/>
      <c r="SJG77" s="343"/>
      <c r="SJH77" s="343"/>
      <c r="SJI77" s="343"/>
      <c r="SJJ77" s="343"/>
      <c r="SJK77" s="343"/>
      <c r="SJL77" s="343"/>
      <c r="SJM77" s="343"/>
      <c r="SJN77" s="343"/>
      <c r="SJO77" s="343"/>
      <c r="SJP77" s="343"/>
      <c r="SJQ77" s="342"/>
      <c r="SJR77" s="343"/>
      <c r="SJS77" s="343"/>
      <c r="SJT77" s="343"/>
      <c r="SJU77" s="343"/>
      <c r="SJV77" s="343"/>
      <c r="SJW77" s="343"/>
      <c r="SJX77" s="343"/>
      <c r="SJY77" s="343"/>
      <c r="SJZ77" s="343"/>
      <c r="SKA77" s="343"/>
      <c r="SKB77" s="343"/>
      <c r="SKC77" s="343"/>
      <c r="SKD77" s="343"/>
      <c r="SKE77" s="343"/>
      <c r="SKF77" s="343"/>
      <c r="SKG77" s="342"/>
      <c r="SKH77" s="343"/>
      <c r="SKI77" s="343"/>
      <c r="SKJ77" s="343"/>
      <c r="SKK77" s="343"/>
      <c r="SKL77" s="343"/>
      <c r="SKM77" s="343"/>
      <c r="SKN77" s="343"/>
      <c r="SKO77" s="343"/>
      <c r="SKP77" s="343"/>
      <c r="SKQ77" s="343"/>
      <c r="SKR77" s="343"/>
      <c r="SKS77" s="343"/>
      <c r="SKT77" s="343"/>
      <c r="SKU77" s="343"/>
      <c r="SKV77" s="343"/>
      <c r="SKW77" s="342"/>
      <c r="SKX77" s="343"/>
      <c r="SKY77" s="343"/>
      <c r="SKZ77" s="343"/>
      <c r="SLA77" s="343"/>
      <c r="SLB77" s="343"/>
      <c r="SLC77" s="343"/>
      <c r="SLD77" s="343"/>
      <c r="SLE77" s="343"/>
      <c r="SLF77" s="343"/>
      <c r="SLG77" s="343"/>
      <c r="SLH77" s="343"/>
      <c r="SLI77" s="343"/>
      <c r="SLJ77" s="343"/>
      <c r="SLK77" s="343"/>
      <c r="SLL77" s="343"/>
      <c r="SLM77" s="342"/>
      <c r="SLN77" s="343"/>
      <c r="SLO77" s="343"/>
      <c r="SLP77" s="343"/>
      <c r="SLQ77" s="343"/>
      <c r="SLR77" s="343"/>
      <c r="SLS77" s="343"/>
      <c r="SLT77" s="343"/>
      <c r="SLU77" s="343"/>
      <c r="SLV77" s="343"/>
      <c r="SLW77" s="343"/>
      <c r="SLX77" s="343"/>
      <c r="SLY77" s="343"/>
      <c r="SLZ77" s="343"/>
      <c r="SMA77" s="343"/>
      <c r="SMB77" s="343"/>
      <c r="SMC77" s="342"/>
      <c r="SMD77" s="343"/>
      <c r="SME77" s="343"/>
      <c r="SMF77" s="343"/>
      <c r="SMG77" s="343"/>
      <c r="SMH77" s="343"/>
      <c r="SMI77" s="343"/>
      <c r="SMJ77" s="343"/>
      <c r="SMK77" s="343"/>
      <c r="SML77" s="343"/>
      <c r="SMM77" s="343"/>
      <c r="SMN77" s="343"/>
      <c r="SMO77" s="343"/>
      <c r="SMP77" s="343"/>
      <c r="SMQ77" s="343"/>
      <c r="SMR77" s="343"/>
      <c r="SMS77" s="342"/>
      <c r="SMT77" s="343"/>
      <c r="SMU77" s="343"/>
      <c r="SMV77" s="343"/>
      <c r="SMW77" s="343"/>
      <c r="SMX77" s="343"/>
      <c r="SMY77" s="343"/>
      <c r="SMZ77" s="343"/>
      <c r="SNA77" s="343"/>
      <c r="SNB77" s="343"/>
      <c r="SNC77" s="343"/>
      <c r="SND77" s="343"/>
      <c r="SNE77" s="343"/>
      <c r="SNF77" s="343"/>
      <c r="SNG77" s="343"/>
      <c r="SNH77" s="343"/>
      <c r="SNI77" s="342"/>
      <c r="SNJ77" s="343"/>
      <c r="SNK77" s="343"/>
      <c r="SNL77" s="343"/>
      <c r="SNM77" s="343"/>
      <c r="SNN77" s="343"/>
      <c r="SNO77" s="343"/>
      <c r="SNP77" s="343"/>
      <c r="SNQ77" s="343"/>
      <c r="SNR77" s="343"/>
      <c r="SNS77" s="343"/>
      <c r="SNT77" s="343"/>
      <c r="SNU77" s="343"/>
      <c r="SNV77" s="343"/>
      <c r="SNW77" s="343"/>
      <c r="SNX77" s="343"/>
      <c r="SNY77" s="342"/>
      <c r="SNZ77" s="343"/>
      <c r="SOA77" s="343"/>
      <c r="SOB77" s="343"/>
      <c r="SOC77" s="343"/>
      <c r="SOD77" s="343"/>
      <c r="SOE77" s="343"/>
      <c r="SOF77" s="343"/>
      <c r="SOG77" s="343"/>
      <c r="SOH77" s="343"/>
      <c r="SOI77" s="343"/>
      <c r="SOJ77" s="343"/>
      <c r="SOK77" s="343"/>
      <c r="SOL77" s="343"/>
      <c r="SOM77" s="343"/>
      <c r="SON77" s="343"/>
      <c r="SOO77" s="342"/>
      <c r="SOP77" s="343"/>
      <c r="SOQ77" s="343"/>
      <c r="SOR77" s="343"/>
      <c r="SOS77" s="343"/>
      <c r="SOT77" s="343"/>
      <c r="SOU77" s="343"/>
      <c r="SOV77" s="343"/>
      <c r="SOW77" s="343"/>
      <c r="SOX77" s="343"/>
      <c r="SOY77" s="343"/>
      <c r="SOZ77" s="343"/>
      <c r="SPA77" s="343"/>
      <c r="SPB77" s="343"/>
      <c r="SPC77" s="343"/>
      <c r="SPD77" s="343"/>
      <c r="SPE77" s="342"/>
      <c r="SPF77" s="343"/>
      <c r="SPG77" s="343"/>
      <c r="SPH77" s="343"/>
      <c r="SPI77" s="343"/>
      <c r="SPJ77" s="343"/>
      <c r="SPK77" s="343"/>
      <c r="SPL77" s="343"/>
      <c r="SPM77" s="343"/>
      <c r="SPN77" s="343"/>
      <c r="SPO77" s="343"/>
      <c r="SPP77" s="343"/>
      <c r="SPQ77" s="343"/>
      <c r="SPR77" s="343"/>
      <c r="SPS77" s="343"/>
      <c r="SPT77" s="343"/>
      <c r="SPU77" s="342"/>
      <c r="SPV77" s="343"/>
      <c r="SPW77" s="343"/>
      <c r="SPX77" s="343"/>
      <c r="SPY77" s="343"/>
      <c r="SPZ77" s="343"/>
      <c r="SQA77" s="343"/>
      <c r="SQB77" s="343"/>
      <c r="SQC77" s="343"/>
      <c r="SQD77" s="343"/>
      <c r="SQE77" s="343"/>
      <c r="SQF77" s="343"/>
      <c r="SQG77" s="343"/>
      <c r="SQH77" s="343"/>
      <c r="SQI77" s="343"/>
      <c r="SQJ77" s="343"/>
      <c r="SQK77" s="342"/>
      <c r="SQL77" s="343"/>
      <c r="SQM77" s="343"/>
      <c r="SQN77" s="343"/>
      <c r="SQO77" s="343"/>
      <c r="SQP77" s="343"/>
      <c r="SQQ77" s="343"/>
      <c r="SQR77" s="343"/>
      <c r="SQS77" s="343"/>
      <c r="SQT77" s="343"/>
      <c r="SQU77" s="343"/>
      <c r="SQV77" s="343"/>
      <c r="SQW77" s="343"/>
      <c r="SQX77" s="343"/>
      <c r="SQY77" s="343"/>
      <c r="SQZ77" s="343"/>
      <c r="SRA77" s="342"/>
      <c r="SRB77" s="343"/>
      <c r="SRC77" s="343"/>
      <c r="SRD77" s="343"/>
      <c r="SRE77" s="343"/>
      <c r="SRF77" s="343"/>
      <c r="SRG77" s="343"/>
      <c r="SRH77" s="343"/>
      <c r="SRI77" s="343"/>
      <c r="SRJ77" s="343"/>
      <c r="SRK77" s="343"/>
      <c r="SRL77" s="343"/>
      <c r="SRM77" s="343"/>
      <c r="SRN77" s="343"/>
      <c r="SRO77" s="343"/>
      <c r="SRP77" s="343"/>
      <c r="SRQ77" s="342"/>
      <c r="SRR77" s="343"/>
      <c r="SRS77" s="343"/>
      <c r="SRT77" s="343"/>
      <c r="SRU77" s="343"/>
      <c r="SRV77" s="343"/>
      <c r="SRW77" s="343"/>
      <c r="SRX77" s="343"/>
      <c r="SRY77" s="343"/>
      <c r="SRZ77" s="343"/>
      <c r="SSA77" s="343"/>
      <c r="SSB77" s="343"/>
      <c r="SSC77" s="343"/>
      <c r="SSD77" s="343"/>
      <c r="SSE77" s="343"/>
      <c r="SSF77" s="343"/>
      <c r="SSG77" s="342"/>
      <c r="SSH77" s="343"/>
      <c r="SSI77" s="343"/>
      <c r="SSJ77" s="343"/>
      <c r="SSK77" s="343"/>
      <c r="SSL77" s="343"/>
      <c r="SSM77" s="343"/>
      <c r="SSN77" s="343"/>
      <c r="SSO77" s="343"/>
      <c r="SSP77" s="343"/>
      <c r="SSQ77" s="343"/>
      <c r="SSR77" s="343"/>
      <c r="SSS77" s="343"/>
      <c r="SST77" s="343"/>
      <c r="SSU77" s="343"/>
      <c r="SSV77" s="343"/>
      <c r="SSW77" s="342"/>
      <c r="SSX77" s="343"/>
      <c r="SSY77" s="343"/>
      <c r="SSZ77" s="343"/>
      <c r="STA77" s="343"/>
      <c r="STB77" s="343"/>
      <c r="STC77" s="343"/>
      <c r="STD77" s="343"/>
      <c r="STE77" s="343"/>
      <c r="STF77" s="343"/>
      <c r="STG77" s="343"/>
      <c r="STH77" s="343"/>
      <c r="STI77" s="343"/>
      <c r="STJ77" s="343"/>
      <c r="STK77" s="343"/>
      <c r="STL77" s="343"/>
      <c r="STM77" s="342"/>
      <c r="STN77" s="343"/>
      <c r="STO77" s="343"/>
      <c r="STP77" s="343"/>
      <c r="STQ77" s="343"/>
      <c r="STR77" s="343"/>
      <c r="STS77" s="343"/>
      <c r="STT77" s="343"/>
      <c r="STU77" s="343"/>
      <c r="STV77" s="343"/>
      <c r="STW77" s="343"/>
      <c r="STX77" s="343"/>
      <c r="STY77" s="343"/>
      <c r="STZ77" s="343"/>
      <c r="SUA77" s="343"/>
      <c r="SUB77" s="343"/>
      <c r="SUC77" s="342"/>
      <c r="SUD77" s="343"/>
      <c r="SUE77" s="343"/>
      <c r="SUF77" s="343"/>
      <c r="SUG77" s="343"/>
      <c r="SUH77" s="343"/>
      <c r="SUI77" s="343"/>
      <c r="SUJ77" s="343"/>
      <c r="SUK77" s="343"/>
      <c r="SUL77" s="343"/>
      <c r="SUM77" s="343"/>
      <c r="SUN77" s="343"/>
      <c r="SUO77" s="343"/>
      <c r="SUP77" s="343"/>
      <c r="SUQ77" s="343"/>
      <c r="SUR77" s="343"/>
      <c r="SUS77" s="342"/>
      <c r="SUT77" s="343"/>
      <c r="SUU77" s="343"/>
      <c r="SUV77" s="343"/>
      <c r="SUW77" s="343"/>
      <c r="SUX77" s="343"/>
      <c r="SUY77" s="343"/>
      <c r="SUZ77" s="343"/>
      <c r="SVA77" s="343"/>
      <c r="SVB77" s="343"/>
      <c r="SVC77" s="343"/>
      <c r="SVD77" s="343"/>
      <c r="SVE77" s="343"/>
      <c r="SVF77" s="343"/>
      <c r="SVG77" s="343"/>
      <c r="SVH77" s="343"/>
      <c r="SVI77" s="342"/>
      <c r="SVJ77" s="343"/>
      <c r="SVK77" s="343"/>
      <c r="SVL77" s="343"/>
      <c r="SVM77" s="343"/>
      <c r="SVN77" s="343"/>
      <c r="SVO77" s="343"/>
      <c r="SVP77" s="343"/>
      <c r="SVQ77" s="343"/>
      <c r="SVR77" s="343"/>
      <c r="SVS77" s="343"/>
      <c r="SVT77" s="343"/>
      <c r="SVU77" s="343"/>
      <c r="SVV77" s="343"/>
      <c r="SVW77" s="343"/>
      <c r="SVX77" s="343"/>
      <c r="SVY77" s="342"/>
      <c r="SVZ77" s="343"/>
      <c r="SWA77" s="343"/>
      <c r="SWB77" s="343"/>
      <c r="SWC77" s="343"/>
      <c r="SWD77" s="343"/>
      <c r="SWE77" s="343"/>
      <c r="SWF77" s="343"/>
      <c r="SWG77" s="343"/>
      <c r="SWH77" s="343"/>
      <c r="SWI77" s="343"/>
      <c r="SWJ77" s="343"/>
      <c r="SWK77" s="343"/>
      <c r="SWL77" s="343"/>
      <c r="SWM77" s="343"/>
      <c r="SWN77" s="343"/>
      <c r="SWO77" s="342"/>
      <c r="SWP77" s="343"/>
      <c r="SWQ77" s="343"/>
      <c r="SWR77" s="343"/>
      <c r="SWS77" s="343"/>
      <c r="SWT77" s="343"/>
      <c r="SWU77" s="343"/>
      <c r="SWV77" s="343"/>
      <c r="SWW77" s="343"/>
      <c r="SWX77" s="343"/>
      <c r="SWY77" s="343"/>
      <c r="SWZ77" s="343"/>
      <c r="SXA77" s="343"/>
      <c r="SXB77" s="343"/>
      <c r="SXC77" s="343"/>
      <c r="SXD77" s="343"/>
      <c r="SXE77" s="342"/>
      <c r="SXF77" s="343"/>
      <c r="SXG77" s="343"/>
      <c r="SXH77" s="343"/>
      <c r="SXI77" s="343"/>
      <c r="SXJ77" s="343"/>
      <c r="SXK77" s="343"/>
      <c r="SXL77" s="343"/>
      <c r="SXM77" s="343"/>
      <c r="SXN77" s="343"/>
      <c r="SXO77" s="343"/>
      <c r="SXP77" s="343"/>
      <c r="SXQ77" s="343"/>
      <c r="SXR77" s="343"/>
      <c r="SXS77" s="343"/>
      <c r="SXT77" s="343"/>
      <c r="SXU77" s="342"/>
      <c r="SXV77" s="343"/>
      <c r="SXW77" s="343"/>
      <c r="SXX77" s="343"/>
      <c r="SXY77" s="343"/>
      <c r="SXZ77" s="343"/>
      <c r="SYA77" s="343"/>
      <c r="SYB77" s="343"/>
      <c r="SYC77" s="343"/>
      <c r="SYD77" s="343"/>
      <c r="SYE77" s="343"/>
      <c r="SYF77" s="343"/>
      <c r="SYG77" s="343"/>
      <c r="SYH77" s="343"/>
      <c r="SYI77" s="343"/>
      <c r="SYJ77" s="343"/>
      <c r="SYK77" s="342"/>
      <c r="SYL77" s="343"/>
      <c r="SYM77" s="343"/>
      <c r="SYN77" s="343"/>
      <c r="SYO77" s="343"/>
      <c r="SYP77" s="343"/>
      <c r="SYQ77" s="343"/>
      <c r="SYR77" s="343"/>
      <c r="SYS77" s="343"/>
      <c r="SYT77" s="343"/>
      <c r="SYU77" s="343"/>
      <c r="SYV77" s="343"/>
      <c r="SYW77" s="343"/>
      <c r="SYX77" s="343"/>
      <c r="SYY77" s="343"/>
      <c r="SYZ77" s="343"/>
      <c r="SZA77" s="342"/>
      <c r="SZB77" s="343"/>
      <c r="SZC77" s="343"/>
      <c r="SZD77" s="343"/>
      <c r="SZE77" s="343"/>
      <c r="SZF77" s="343"/>
      <c r="SZG77" s="343"/>
      <c r="SZH77" s="343"/>
      <c r="SZI77" s="343"/>
      <c r="SZJ77" s="343"/>
      <c r="SZK77" s="343"/>
      <c r="SZL77" s="343"/>
      <c r="SZM77" s="343"/>
      <c r="SZN77" s="343"/>
      <c r="SZO77" s="343"/>
      <c r="SZP77" s="343"/>
      <c r="SZQ77" s="342"/>
      <c r="SZR77" s="343"/>
      <c r="SZS77" s="343"/>
      <c r="SZT77" s="343"/>
      <c r="SZU77" s="343"/>
      <c r="SZV77" s="343"/>
      <c r="SZW77" s="343"/>
      <c r="SZX77" s="343"/>
      <c r="SZY77" s="343"/>
      <c r="SZZ77" s="343"/>
      <c r="TAA77" s="343"/>
      <c r="TAB77" s="343"/>
      <c r="TAC77" s="343"/>
      <c r="TAD77" s="343"/>
      <c r="TAE77" s="343"/>
      <c r="TAF77" s="343"/>
      <c r="TAG77" s="342"/>
      <c r="TAH77" s="343"/>
      <c r="TAI77" s="343"/>
      <c r="TAJ77" s="343"/>
      <c r="TAK77" s="343"/>
      <c r="TAL77" s="343"/>
      <c r="TAM77" s="343"/>
      <c r="TAN77" s="343"/>
      <c r="TAO77" s="343"/>
      <c r="TAP77" s="343"/>
      <c r="TAQ77" s="343"/>
      <c r="TAR77" s="343"/>
      <c r="TAS77" s="343"/>
      <c r="TAT77" s="343"/>
      <c r="TAU77" s="343"/>
      <c r="TAV77" s="343"/>
      <c r="TAW77" s="342"/>
      <c r="TAX77" s="343"/>
      <c r="TAY77" s="343"/>
      <c r="TAZ77" s="343"/>
      <c r="TBA77" s="343"/>
      <c r="TBB77" s="343"/>
      <c r="TBC77" s="343"/>
      <c r="TBD77" s="343"/>
      <c r="TBE77" s="343"/>
      <c r="TBF77" s="343"/>
      <c r="TBG77" s="343"/>
      <c r="TBH77" s="343"/>
      <c r="TBI77" s="343"/>
      <c r="TBJ77" s="343"/>
      <c r="TBK77" s="343"/>
      <c r="TBL77" s="343"/>
      <c r="TBM77" s="342"/>
      <c r="TBN77" s="343"/>
      <c r="TBO77" s="343"/>
      <c r="TBP77" s="343"/>
      <c r="TBQ77" s="343"/>
      <c r="TBR77" s="343"/>
      <c r="TBS77" s="343"/>
      <c r="TBT77" s="343"/>
      <c r="TBU77" s="343"/>
      <c r="TBV77" s="343"/>
      <c r="TBW77" s="343"/>
      <c r="TBX77" s="343"/>
      <c r="TBY77" s="343"/>
      <c r="TBZ77" s="343"/>
      <c r="TCA77" s="343"/>
      <c r="TCB77" s="343"/>
      <c r="TCC77" s="342"/>
      <c r="TCD77" s="343"/>
      <c r="TCE77" s="343"/>
      <c r="TCF77" s="343"/>
      <c r="TCG77" s="343"/>
      <c r="TCH77" s="343"/>
      <c r="TCI77" s="343"/>
      <c r="TCJ77" s="343"/>
      <c r="TCK77" s="343"/>
      <c r="TCL77" s="343"/>
      <c r="TCM77" s="343"/>
      <c r="TCN77" s="343"/>
      <c r="TCO77" s="343"/>
      <c r="TCP77" s="343"/>
      <c r="TCQ77" s="343"/>
      <c r="TCR77" s="343"/>
      <c r="TCS77" s="342"/>
      <c r="TCT77" s="343"/>
      <c r="TCU77" s="343"/>
      <c r="TCV77" s="343"/>
      <c r="TCW77" s="343"/>
      <c r="TCX77" s="343"/>
      <c r="TCY77" s="343"/>
      <c r="TCZ77" s="343"/>
      <c r="TDA77" s="343"/>
      <c r="TDB77" s="343"/>
      <c r="TDC77" s="343"/>
      <c r="TDD77" s="343"/>
      <c r="TDE77" s="343"/>
      <c r="TDF77" s="343"/>
      <c r="TDG77" s="343"/>
      <c r="TDH77" s="343"/>
      <c r="TDI77" s="342"/>
      <c r="TDJ77" s="343"/>
      <c r="TDK77" s="343"/>
      <c r="TDL77" s="343"/>
      <c r="TDM77" s="343"/>
      <c r="TDN77" s="343"/>
      <c r="TDO77" s="343"/>
      <c r="TDP77" s="343"/>
      <c r="TDQ77" s="343"/>
      <c r="TDR77" s="343"/>
      <c r="TDS77" s="343"/>
      <c r="TDT77" s="343"/>
      <c r="TDU77" s="343"/>
      <c r="TDV77" s="343"/>
      <c r="TDW77" s="343"/>
      <c r="TDX77" s="343"/>
      <c r="TDY77" s="342"/>
      <c r="TDZ77" s="343"/>
      <c r="TEA77" s="343"/>
      <c r="TEB77" s="343"/>
      <c r="TEC77" s="343"/>
      <c r="TED77" s="343"/>
      <c r="TEE77" s="343"/>
      <c r="TEF77" s="343"/>
      <c r="TEG77" s="343"/>
      <c r="TEH77" s="343"/>
      <c r="TEI77" s="343"/>
      <c r="TEJ77" s="343"/>
      <c r="TEK77" s="343"/>
      <c r="TEL77" s="343"/>
      <c r="TEM77" s="343"/>
      <c r="TEN77" s="343"/>
      <c r="TEO77" s="342"/>
      <c r="TEP77" s="343"/>
      <c r="TEQ77" s="343"/>
      <c r="TER77" s="343"/>
      <c r="TES77" s="343"/>
      <c r="TET77" s="343"/>
      <c r="TEU77" s="343"/>
      <c r="TEV77" s="343"/>
      <c r="TEW77" s="343"/>
      <c r="TEX77" s="343"/>
      <c r="TEY77" s="343"/>
      <c r="TEZ77" s="343"/>
      <c r="TFA77" s="343"/>
      <c r="TFB77" s="343"/>
      <c r="TFC77" s="343"/>
      <c r="TFD77" s="343"/>
      <c r="TFE77" s="342"/>
      <c r="TFF77" s="343"/>
      <c r="TFG77" s="343"/>
      <c r="TFH77" s="343"/>
      <c r="TFI77" s="343"/>
      <c r="TFJ77" s="343"/>
      <c r="TFK77" s="343"/>
      <c r="TFL77" s="343"/>
      <c r="TFM77" s="343"/>
      <c r="TFN77" s="343"/>
      <c r="TFO77" s="343"/>
      <c r="TFP77" s="343"/>
      <c r="TFQ77" s="343"/>
      <c r="TFR77" s="343"/>
      <c r="TFS77" s="343"/>
      <c r="TFT77" s="343"/>
      <c r="TFU77" s="342"/>
      <c r="TFV77" s="343"/>
      <c r="TFW77" s="343"/>
      <c r="TFX77" s="343"/>
      <c r="TFY77" s="343"/>
      <c r="TFZ77" s="343"/>
      <c r="TGA77" s="343"/>
      <c r="TGB77" s="343"/>
      <c r="TGC77" s="343"/>
      <c r="TGD77" s="343"/>
      <c r="TGE77" s="343"/>
      <c r="TGF77" s="343"/>
      <c r="TGG77" s="343"/>
      <c r="TGH77" s="343"/>
      <c r="TGI77" s="343"/>
      <c r="TGJ77" s="343"/>
      <c r="TGK77" s="342"/>
      <c r="TGL77" s="343"/>
      <c r="TGM77" s="343"/>
      <c r="TGN77" s="343"/>
      <c r="TGO77" s="343"/>
      <c r="TGP77" s="343"/>
      <c r="TGQ77" s="343"/>
      <c r="TGR77" s="343"/>
      <c r="TGS77" s="343"/>
      <c r="TGT77" s="343"/>
      <c r="TGU77" s="343"/>
      <c r="TGV77" s="343"/>
      <c r="TGW77" s="343"/>
      <c r="TGX77" s="343"/>
      <c r="TGY77" s="343"/>
      <c r="TGZ77" s="343"/>
      <c r="THA77" s="342"/>
      <c r="THB77" s="343"/>
      <c r="THC77" s="343"/>
      <c r="THD77" s="343"/>
      <c r="THE77" s="343"/>
      <c r="THF77" s="343"/>
      <c r="THG77" s="343"/>
      <c r="THH77" s="343"/>
      <c r="THI77" s="343"/>
      <c r="THJ77" s="343"/>
      <c r="THK77" s="343"/>
      <c r="THL77" s="343"/>
      <c r="THM77" s="343"/>
      <c r="THN77" s="343"/>
      <c r="THO77" s="343"/>
      <c r="THP77" s="343"/>
      <c r="THQ77" s="342"/>
      <c r="THR77" s="343"/>
      <c r="THS77" s="343"/>
      <c r="THT77" s="343"/>
      <c r="THU77" s="343"/>
      <c r="THV77" s="343"/>
      <c r="THW77" s="343"/>
      <c r="THX77" s="343"/>
      <c r="THY77" s="343"/>
      <c r="THZ77" s="343"/>
      <c r="TIA77" s="343"/>
      <c r="TIB77" s="343"/>
      <c r="TIC77" s="343"/>
      <c r="TID77" s="343"/>
      <c r="TIE77" s="343"/>
      <c r="TIF77" s="343"/>
      <c r="TIG77" s="342"/>
      <c r="TIH77" s="343"/>
      <c r="TII77" s="343"/>
      <c r="TIJ77" s="343"/>
      <c r="TIK77" s="343"/>
      <c r="TIL77" s="343"/>
      <c r="TIM77" s="343"/>
      <c r="TIN77" s="343"/>
      <c r="TIO77" s="343"/>
      <c r="TIP77" s="343"/>
      <c r="TIQ77" s="343"/>
      <c r="TIR77" s="343"/>
      <c r="TIS77" s="343"/>
      <c r="TIT77" s="343"/>
      <c r="TIU77" s="343"/>
      <c r="TIV77" s="343"/>
      <c r="TIW77" s="342"/>
      <c r="TIX77" s="343"/>
      <c r="TIY77" s="343"/>
      <c r="TIZ77" s="343"/>
      <c r="TJA77" s="343"/>
      <c r="TJB77" s="343"/>
      <c r="TJC77" s="343"/>
      <c r="TJD77" s="343"/>
      <c r="TJE77" s="343"/>
      <c r="TJF77" s="343"/>
      <c r="TJG77" s="343"/>
      <c r="TJH77" s="343"/>
      <c r="TJI77" s="343"/>
      <c r="TJJ77" s="343"/>
      <c r="TJK77" s="343"/>
      <c r="TJL77" s="343"/>
      <c r="TJM77" s="342"/>
      <c r="TJN77" s="343"/>
      <c r="TJO77" s="343"/>
      <c r="TJP77" s="343"/>
      <c r="TJQ77" s="343"/>
      <c r="TJR77" s="343"/>
      <c r="TJS77" s="343"/>
      <c r="TJT77" s="343"/>
      <c r="TJU77" s="343"/>
      <c r="TJV77" s="343"/>
      <c r="TJW77" s="343"/>
      <c r="TJX77" s="343"/>
      <c r="TJY77" s="343"/>
      <c r="TJZ77" s="343"/>
      <c r="TKA77" s="343"/>
      <c r="TKB77" s="343"/>
      <c r="TKC77" s="342"/>
      <c r="TKD77" s="343"/>
      <c r="TKE77" s="343"/>
      <c r="TKF77" s="343"/>
      <c r="TKG77" s="343"/>
      <c r="TKH77" s="343"/>
      <c r="TKI77" s="343"/>
      <c r="TKJ77" s="343"/>
      <c r="TKK77" s="343"/>
      <c r="TKL77" s="343"/>
      <c r="TKM77" s="343"/>
      <c r="TKN77" s="343"/>
      <c r="TKO77" s="343"/>
      <c r="TKP77" s="343"/>
      <c r="TKQ77" s="343"/>
      <c r="TKR77" s="343"/>
      <c r="TKS77" s="342"/>
      <c r="TKT77" s="343"/>
      <c r="TKU77" s="343"/>
      <c r="TKV77" s="343"/>
      <c r="TKW77" s="343"/>
      <c r="TKX77" s="343"/>
      <c r="TKY77" s="343"/>
      <c r="TKZ77" s="343"/>
      <c r="TLA77" s="343"/>
      <c r="TLB77" s="343"/>
      <c r="TLC77" s="343"/>
      <c r="TLD77" s="343"/>
      <c r="TLE77" s="343"/>
      <c r="TLF77" s="343"/>
      <c r="TLG77" s="343"/>
      <c r="TLH77" s="343"/>
      <c r="TLI77" s="342"/>
      <c r="TLJ77" s="343"/>
      <c r="TLK77" s="343"/>
      <c r="TLL77" s="343"/>
      <c r="TLM77" s="343"/>
      <c r="TLN77" s="343"/>
      <c r="TLO77" s="343"/>
      <c r="TLP77" s="343"/>
      <c r="TLQ77" s="343"/>
      <c r="TLR77" s="343"/>
      <c r="TLS77" s="343"/>
      <c r="TLT77" s="343"/>
      <c r="TLU77" s="343"/>
      <c r="TLV77" s="343"/>
      <c r="TLW77" s="343"/>
      <c r="TLX77" s="343"/>
      <c r="TLY77" s="342"/>
      <c r="TLZ77" s="343"/>
      <c r="TMA77" s="343"/>
      <c r="TMB77" s="343"/>
      <c r="TMC77" s="343"/>
      <c r="TMD77" s="343"/>
      <c r="TME77" s="343"/>
      <c r="TMF77" s="343"/>
      <c r="TMG77" s="343"/>
      <c r="TMH77" s="343"/>
      <c r="TMI77" s="343"/>
      <c r="TMJ77" s="343"/>
      <c r="TMK77" s="343"/>
      <c r="TML77" s="343"/>
      <c r="TMM77" s="343"/>
      <c r="TMN77" s="343"/>
      <c r="TMO77" s="342"/>
      <c r="TMP77" s="343"/>
      <c r="TMQ77" s="343"/>
      <c r="TMR77" s="343"/>
      <c r="TMS77" s="343"/>
      <c r="TMT77" s="343"/>
      <c r="TMU77" s="343"/>
      <c r="TMV77" s="343"/>
      <c r="TMW77" s="343"/>
      <c r="TMX77" s="343"/>
      <c r="TMY77" s="343"/>
      <c r="TMZ77" s="343"/>
      <c r="TNA77" s="343"/>
      <c r="TNB77" s="343"/>
      <c r="TNC77" s="343"/>
      <c r="TND77" s="343"/>
      <c r="TNE77" s="342"/>
      <c r="TNF77" s="343"/>
      <c r="TNG77" s="343"/>
      <c r="TNH77" s="343"/>
      <c r="TNI77" s="343"/>
      <c r="TNJ77" s="343"/>
      <c r="TNK77" s="343"/>
      <c r="TNL77" s="343"/>
      <c r="TNM77" s="343"/>
      <c r="TNN77" s="343"/>
      <c r="TNO77" s="343"/>
      <c r="TNP77" s="343"/>
      <c r="TNQ77" s="343"/>
      <c r="TNR77" s="343"/>
      <c r="TNS77" s="343"/>
      <c r="TNT77" s="343"/>
      <c r="TNU77" s="342"/>
      <c r="TNV77" s="343"/>
      <c r="TNW77" s="343"/>
      <c r="TNX77" s="343"/>
      <c r="TNY77" s="343"/>
      <c r="TNZ77" s="343"/>
      <c r="TOA77" s="343"/>
      <c r="TOB77" s="343"/>
      <c r="TOC77" s="343"/>
      <c r="TOD77" s="343"/>
      <c r="TOE77" s="343"/>
      <c r="TOF77" s="343"/>
      <c r="TOG77" s="343"/>
      <c r="TOH77" s="343"/>
      <c r="TOI77" s="343"/>
      <c r="TOJ77" s="343"/>
      <c r="TOK77" s="342"/>
      <c r="TOL77" s="343"/>
      <c r="TOM77" s="343"/>
      <c r="TON77" s="343"/>
      <c r="TOO77" s="343"/>
      <c r="TOP77" s="343"/>
      <c r="TOQ77" s="343"/>
      <c r="TOR77" s="343"/>
      <c r="TOS77" s="343"/>
      <c r="TOT77" s="343"/>
      <c r="TOU77" s="343"/>
      <c r="TOV77" s="343"/>
      <c r="TOW77" s="343"/>
      <c r="TOX77" s="343"/>
      <c r="TOY77" s="343"/>
      <c r="TOZ77" s="343"/>
      <c r="TPA77" s="342"/>
      <c r="TPB77" s="343"/>
      <c r="TPC77" s="343"/>
      <c r="TPD77" s="343"/>
      <c r="TPE77" s="343"/>
      <c r="TPF77" s="343"/>
      <c r="TPG77" s="343"/>
      <c r="TPH77" s="343"/>
      <c r="TPI77" s="343"/>
      <c r="TPJ77" s="343"/>
      <c r="TPK77" s="343"/>
      <c r="TPL77" s="343"/>
      <c r="TPM77" s="343"/>
      <c r="TPN77" s="343"/>
      <c r="TPO77" s="343"/>
      <c r="TPP77" s="343"/>
      <c r="TPQ77" s="342"/>
      <c r="TPR77" s="343"/>
      <c r="TPS77" s="343"/>
      <c r="TPT77" s="343"/>
      <c r="TPU77" s="343"/>
      <c r="TPV77" s="343"/>
      <c r="TPW77" s="343"/>
      <c r="TPX77" s="343"/>
      <c r="TPY77" s="343"/>
      <c r="TPZ77" s="343"/>
      <c r="TQA77" s="343"/>
      <c r="TQB77" s="343"/>
      <c r="TQC77" s="343"/>
      <c r="TQD77" s="343"/>
      <c r="TQE77" s="343"/>
      <c r="TQF77" s="343"/>
      <c r="TQG77" s="342"/>
      <c r="TQH77" s="343"/>
      <c r="TQI77" s="343"/>
      <c r="TQJ77" s="343"/>
      <c r="TQK77" s="343"/>
      <c r="TQL77" s="343"/>
      <c r="TQM77" s="343"/>
      <c r="TQN77" s="343"/>
      <c r="TQO77" s="343"/>
      <c r="TQP77" s="343"/>
      <c r="TQQ77" s="343"/>
      <c r="TQR77" s="343"/>
      <c r="TQS77" s="343"/>
      <c r="TQT77" s="343"/>
      <c r="TQU77" s="343"/>
      <c r="TQV77" s="343"/>
      <c r="TQW77" s="342"/>
      <c r="TQX77" s="343"/>
      <c r="TQY77" s="343"/>
      <c r="TQZ77" s="343"/>
      <c r="TRA77" s="343"/>
      <c r="TRB77" s="343"/>
      <c r="TRC77" s="343"/>
      <c r="TRD77" s="343"/>
      <c r="TRE77" s="343"/>
      <c r="TRF77" s="343"/>
      <c r="TRG77" s="343"/>
      <c r="TRH77" s="343"/>
      <c r="TRI77" s="343"/>
      <c r="TRJ77" s="343"/>
      <c r="TRK77" s="343"/>
      <c r="TRL77" s="343"/>
      <c r="TRM77" s="342"/>
      <c r="TRN77" s="343"/>
      <c r="TRO77" s="343"/>
      <c r="TRP77" s="343"/>
      <c r="TRQ77" s="343"/>
      <c r="TRR77" s="343"/>
      <c r="TRS77" s="343"/>
      <c r="TRT77" s="343"/>
      <c r="TRU77" s="343"/>
      <c r="TRV77" s="343"/>
      <c r="TRW77" s="343"/>
      <c r="TRX77" s="343"/>
      <c r="TRY77" s="343"/>
      <c r="TRZ77" s="343"/>
      <c r="TSA77" s="343"/>
      <c r="TSB77" s="343"/>
      <c r="TSC77" s="342"/>
      <c r="TSD77" s="343"/>
      <c r="TSE77" s="343"/>
      <c r="TSF77" s="343"/>
      <c r="TSG77" s="343"/>
      <c r="TSH77" s="343"/>
      <c r="TSI77" s="343"/>
      <c r="TSJ77" s="343"/>
      <c r="TSK77" s="343"/>
      <c r="TSL77" s="343"/>
      <c r="TSM77" s="343"/>
      <c r="TSN77" s="343"/>
      <c r="TSO77" s="343"/>
      <c r="TSP77" s="343"/>
      <c r="TSQ77" s="343"/>
      <c r="TSR77" s="343"/>
      <c r="TSS77" s="342"/>
      <c r="TST77" s="343"/>
      <c r="TSU77" s="343"/>
      <c r="TSV77" s="343"/>
      <c r="TSW77" s="343"/>
      <c r="TSX77" s="343"/>
      <c r="TSY77" s="343"/>
      <c r="TSZ77" s="343"/>
      <c r="TTA77" s="343"/>
      <c r="TTB77" s="343"/>
      <c r="TTC77" s="343"/>
      <c r="TTD77" s="343"/>
      <c r="TTE77" s="343"/>
      <c r="TTF77" s="343"/>
      <c r="TTG77" s="343"/>
      <c r="TTH77" s="343"/>
      <c r="TTI77" s="342"/>
      <c r="TTJ77" s="343"/>
      <c r="TTK77" s="343"/>
      <c r="TTL77" s="343"/>
      <c r="TTM77" s="343"/>
      <c r="TTN77" s="343"/>
      <c r="TTO77" s="343"/>
      <c r="TTP77" s="343"/>
      <c r="TTQ77" s="343"/>
      <c r="TTR77" s="343"/>
      <c r="TTS77" s="343"/>
      <c r="TTT77" s="343"/>
      <c r="TTU77" s="343"/>
      <c r="TTV77" s="343"/>
      <c r="TTW77" s="343"/>
      <c r="TTX77" s="343"/>
      <c r="TTY77" s="342"/>
      <c r="TTZ77" s="343"/>
      <c r="TUA77" s="343"/>
      <c r="TUB77" s="343"/>
      <c r="TUC77" s="343"/>
      <c r="TUD77" s="343"/>
      <c r="TUE77" s="343"/>
      <c r="TUF77" s="343"/>
      <c r="TUG77" s="343"/>
      <c r="TUH77" s="343"/>
      <c r="TUI77" s="343"/>
      <c r="TUJ77" s="343"/>
      <c r="TUK77" s="343"/>
      <c r="TUL77" s="343"/>
      <c r="TUM77" s="343"/>
      <c r="TUN77" s="343"/>
      <c r="TUO77" s="342"/>
      <c r="TUP77" s="343"/>
      <c r="TUQ77" s="343"/>
      <c r="TUR77" s="343"/>
      <c r="TUS77" s="343"/>
      <c r="TUT77" s="343"/>
      <c r="TUU77" s="343"/>
      <c r="TUV77" s="343"/>
      <c r="TUW77" s="343"/>
      <c r="TUX77" s="343"/>
      <c r="TUY77" s="343"/>
      <c r="TUZ77" s="343"/>
      <c r="TVA77" s="343"/>
      <c r="TVB77" s="343"/>
      <c r="TVC77" s="343"/>
      <c r="TVD77" s="343"/>
      <c r="TVE77" s="342"/>
      <c r="TVF77" s="343"/>
      <c r="TVG77" s="343"/>
      <c r="TVH77" s="343"/>
      <c r="TVI77" s="343"/>
      <c r="TVJ77" s="343"/>
      <c r="TVK77" s="343"/>
      <c r="TVL77" s="343"/>
      <c r="TVM77" s="343"/>
      <c r="TVN77" s="343"/>
      <c r="TVO77" s="343"/>
      <c r="TVP77" s="343"/>
      <c r="TVQ77" s="343"/>
      <c r="TVR77" s="343"/>
      <c r="TVS77" s="343"/>
      <c r="TVT77" s="343"/>
      <c r="TVU77" s="342"/>
      <c r="TVV77" s="343"/>
      <c r="TVW77" s="343"/>
      <c r="TVX77" s="343"/>
      <c r="TVY77" s="343"/>
      <c r="TVZ77" s="343"/>
      <c r="TWA77" s="343"/>
      <c r="TWB77" s="343"/>
      <c r="TWC77" s="343"/>
      <c r="TWD77" s="343"/>
      <c r="TWE77" s="343"/>
      <c r="TWF77" s="343"/>
      <c r="TWG77" s="343"/>
      <c r="TWH77" s="343"/>
      <c r="TWI77" s="343"/>
      <c r="TWJ77" s="343"/>
      <c r="TWK77" s="342"/>
      <c r="TWL77" s="343"/>
      <c r="TWM77" s="343"/>
      <c r="TWN77" s="343"/>
      <c r="TWO77" s="343"/>
      <c r="TWP77" s="343"/>
      <c r="TWQ77" s="343"/>
      <c r="TWR77" s="343"/>
      <c r="TWS77" s="343"/>
      <c r="TWT77" s="343"/>
      <c r="TWU77" s="343"/>
      <c r="TWV77" s="343"/>
      <c r="TWW77" s="343"/>
      <c r="TWX77" s="343"/>
      <c r="TWY77" s="343"/>
      <c r="TWZ77" s="343"/>
      <c r="TXA77" s="342"/>
      <c r="TXB77" s="343"/>
      <c r="TXC77" s="343"/>
      <c r="TXD77" s="343"/>
      <c r="TXE77" s="343"/>
      <c r="TXF77" s="343"/>
      <c r="TXG77" s="343"/>
      <c r="TXH77" s="343"/>
      <c r="TXI77" s="343"/>
      <c r="TXJ77" s="343"/>
      <c r="TXK77" s="343"/>
      <c r="TXL77" s="343"/>
      <c r="TXM77" s="343"/>
      <c r="TXN77" s="343"/>
      <c r="TXO77" s="343"/>
      <c r="TXP77" s="343"/>
      <c r="TXQ77" s="342"/>
      <c r="TXR77" s="343"/>
      <c r="TXS77" s="343"/>
      <c r="TXT77" s="343"/>
      <c r="TXU77" s="343"/>
      <c r="TXV77" s="343"/>
      <c r="TXW77" s="343"/>
      <c r="TXX77" s="343"/>
      <c r="TXY77" s="343"/>
      <c r="TXZ77" s="343"/>
      <c r="TYA77" s="343"/>
      <c r="TYB77" s="343"/>
      <c r="TYC77" s="343"/>
      <c r="TYD77" s="343"/>
      <c r="TYE77" s="343"/>
      <c r="TYF77" s="343"/>
      <c r="TYG77" s="342"/>
      <c r="TYH77" s="343"/>
      <c r="TYI77" s="343"/>
      <c r="TYJ77" s="343"/>
      <c r="TYK77" s="343"/>
      <c r="TYL77" s="343"/>
      <c r="TYM77" s="343"/>
      <c r="TYN77" s="343"/>
      <c r="TYO77" s="343"/>
      <c r="TYP77" s="343"/>
      <c r="TYQ77" s="343"/>
      <c r="TYR77" s="343"/>
      <c r="TYS77" s="343"/>
      <c r="TYT77" s="343"/>
      <c r="TYU77" s="343"/>
      <c r="TYV77" s="343"/>
      <c r="TYW77" s="342"/>
      <c r="TYX77" s="343"/>
      <c r="TYY77" s="343"/>
      <c r="TYZ77" s="343"/>
      <c r="TZA77" s="343"/>
      <c r="TZB77" s="343"/>
      <c r="TZC77" s="343"/>
      <c r="TZD77" s="343"/>
      <c r="TZE77" s="343"/>
      <c r="TZF77" s="343"/>
      <c r="TZG77" s="343"/>
      <c r="TZH77" s="343"/>
      <c r="TZI77" s="343"/>
      <c r="TZJ77" s="343"/>
      <c r="TZK77" s="343"/>
      <c r="TZL77" s="343"/>
      <c r="TZM77" s="342"/>
      <c r="TZN77" s="343"/>
      <c r="TZO77" s="343"/>
      <c r="TZP77" s="343"/>
      <c r="TZQ77" s="343"/>
      <c r="TZR77" s="343"/>
      <c r="TZS77" s="343"/>
      <c r="TZT77" s="343"/>
      <c r="TZU77" s="343"/>
      <c r="TZV77" s="343"/>
      <c r="TZW77" s="343"/>
      <c r="TZX77" s="343"/>
      <c r="TZY77" s="343"/>
      <c r="TZZ77" s="343"/>
      <c r="UAA77" s="343"/>
      <c r="UAB77" s="343"/>
      <c r="UAC77" s="342"/>
      <c r="UAD77" s="343"/>
      <c r="UAE77" s="343"/>
      <c r="UAF77" s="343"/>
      <c r="UAG77" s="343"/>
      <c r="UAH77" s="343"/>
      <c r="UAI77" s="343"/>
      <c r="UAJ77" s="343"/>
      <c r="UAK77" s="343"/>
      <c r="UAL77" s="343"/>
      <c r="UAM77" s="343"/>
      <c r="UAN77" s="343"/>
      <c r="UAO77" s="343"/>
      <c r="UAP77" s="343"/>
      <c r="UAQ77" s="343"/>
      <c r="UAR77" s="343"/>
      <c r="UAS77" s="342"/>
      <c r="UAT77" s="343"/>
      <c r="UAU77" s="343"/>
      <c r="UAV77" s="343"/>
      <c r="UAW77" s="343"/>
      <c r="UAX77" s="343"/>
      <c r="UAY77" s="343"/>
      <c r="UAZ77" s="343"/>
      <c r="UBA77" s="343"/>
      <c r="UBB77" s="343"/>
      <c r="UBC77" s="343"/>
      <c r="UBD77" s="343"/>
      <c r="UBE77" s="343"/>
      <c r="UBF77" s="343"/>
      <c r="UBG77" s="343"/>
      <c r="UBH77" s="343"/>
      <c r="UBI77" s="342"/>
      <c r="UBJ77" s="343"/>
      <c r="UBK77" s="343"/>
      <c r="UBL77" s="343"/>
      <c r="UBM77" s="343"/>
      <c r="UBN77" s="343"/>
      <c r="UBO77" s="343"/>
      <c r="UBP77" s="343"/>
      <c r="UBQ77" s="343"/>
      <c r="UBR77" s="343"/>
      <c r="UBS77" s="343"/>
      <c r="UBT77" s="343"/>
      <c r="UBU77" s="343"/>
      <c r="UBV77" s="343"/>
      <c r="UBW77" s="343"/>
      <c r="UBX77" s="343"/>
      <c r="UBY77" s="342"/>
      <c r="UBZ77" s="343"/>
      <c r="UCA77" s="343"/>
      <c r="UCB77" s="343"/>
      <c r="UCC77" s="343"/>
      <c r="UCD77" s="343"/>
      <c r="UCE77" s="343"/>
      <c r="UCF77" s="343"/>
      <c r="UCG77" s="343"/>
      <c r="UCH77" s="343"/>
      <c r="UCI77" s="343"/>
      <c r="UCJ77" s="343"/>
      <c r="UCK77" s="343"/>
      <c r="UCL77" s="343"/>
      <c r="UCM77" s="343"/>
      <c r="UCN77" s="343"/>
      <c r="UCO77" s="342"/>
      <c r="UCP77" s="343"/>
      <c r="UCQ77" s="343"/>
      <c r="UCR77" s="343"/>
      <c r="UCS77" s="343"/>
      <c r="UCT77" s="343"/>
      <c r="UCU77" s="343"/>
      <c r="UCV77" s="343"/>
      <c r="UCW77" s="343"/>
      <c r="UCX77" s="343"/>
      <c r="UCY77" s="343"/>
      <c r="UCZ77" s="343"/>
      <c r="UDA77" s="343"/>
      <c r="UDB77" s="343"/>
      <c r="UDC77" s="343"/>
      <c r="UDD77" s="343"/>
      <c r="UDE77" s="342"/>
      <c r="UDF77" s="343"/>
      <c r="UDG77" s="343"/>
      <c r="UDH77" s="343"/>
      <c r="UDI77" s="343"/>
      <c r="UDJ77" s="343"/>
      <c r="UDK77" s="343"/>
      <c r="UDL77" s="343"/>
      <c r="UDM77" s="343"/>
      <c r="UDN77" s="343"/>
      <c r="UDO77" s="343"/>
      <c r="UDP77" s="343"/>
      <c r="UDQ77" s="343"/>
      <c r="UDR77" s="343"/>
      <c r="UDS77" s="343"/>
      <c r="UDT77" s="343"/>
      <c r="UDU77" s="342"/>
      <c r="UDV77" s="343"/>
      <c r="UDW77" s="343"/>
      <c r="UDX77" s="343"/>
      <c r="UDY77" s="343"/>
      <c r="UDZ77" s="343"/>
      <c r="UEA77" s="343"/>
      <c r="UEB77" s="343"/>
      <c r="UEC77" s="343"/>
      <c r="UED77" s="343"/>
      <c r="UEE77" s="343"/>
      <c r="UEF77" s="343"/>
      <c r="UEG77" s="343"/>
      <c r="UEH77" s="343"/>
      <c r="UEI77" s="343"/>
      <c r="UEJ77" s="343"/>
      <c r="UEK77" s="342"/>
      <c r="UEL77" s="343"/>
      <c r="UEM77" s="343"/>
      <c r="UEN77" s="343"/>
      <c r="UEO77" s="343"/>
      <c r="UEP77" s="343"/>
      <c r="UEQ77" s="343"/>
      <c r="UER77" s="343"/>
      <c r="UES77" s="343"/>
      <c r="UET77" s="343"/>
      <c r="UEU77" s="343"/>
      <c r="UEV77" s="343"/>
      <c r="UEW77" s="343"/>
      <c r="UEX77" s="343"/>
      <c r="UEY77" s="343"/>
      <c r="UEZ77" s="343"/>
      <c r="UFA77" s="342"/>
      <c r="UFB77" s="343"/>
      <c r="UFC77" s="343"/>
      <c r="UFD77" s="343"/>
      <c r="UFE77" s="343"/>
      <c r="UFF77" s="343"/>
      <c r="UFG77" s="343"/>
      <c r="UFH77" s="343"/>
      <c r="UFI77" s="343"/>
      <c r="UFJ77" s="343"/>
      <c r="UFK77" s="343"/>
      <c r="UFL77" s="343"/>
      <c r="UFM77" s="343"/>
      <c r="UFN77" s="343"/>
      <c r="UFO77" s="343"/>
      <c r="UFP77" s="343"/>
      <c r="UFQ77" s="342"/>
      <c r="UFR77" s="343"/>
      <c r="UFS77" s="343"/>
      <c r="UFT77" s="343"/>
      <c r="UFU77" s="343"/>
      <c r="UFV77" s="343"/>
      <c r="UFW77" s="343"/>
      <c r="UFX77" s="343"/>
      <c r="UFY77" s="343"/>
      <c r="UFZ77" s="343"/>
      <c r="UGA77" s="343"/>
      <c r="UGB77" s="343"/>
      <c r="UGC77" s="343"/>
      <c r="UGD77" s="343"/>
      <c r="UGE77" s="343"/>
      <c r="UGF77" s="343"/>
      <c r="UGG77" s="342"/>
      <c r="UGH77" s="343"/>
      <c r="UGI77" s="343"/>
      <c r="UGJ77" s="343"/>
      <c r="UGK77" s="343"/>
      <c r="UGL77" s="343"/>
      <c r="UGM77" s="343"/>
      <c r="UGN77" s="343"/>
      <c r="UGO77" s="343"/>
      <c r="UGP77" s="343"/>
      <c r="UGQ77" s="343"/>
      <c r="UGR77" s="343"/>
      <c r="UGS77" s="343"/>
      <c r="UGT77" s="343"/>
      <c r="UGU77" s="343"/>
      <c r="UGV77" s="343"/>
      <c r="UGW77" s="342"/>
      <c r="UGX77" s="343"/>
      <c r="UGY77" s="343"/>
      <c r="UGZ77" s="343"/>
      <c r="UHA77" s="343"/>
      <c r="UHB77" s="343"/>
      <c r="UHC77" s="343"/>
      <c r="UHD77" s="343"/>
      <c r="UHE77" s="343"/>
      <c r="UHF77" s="343"/>
      <c r="UHG77" s="343"/>
      <c r="UHH77" s="343"/>
      <c r="UHI77" s="343"/>
      <c r="UHJ77" s="343"/>
      <c r="UHK77" s="343"/>
      <c r="UHL77" s="343"/>
      <c r="UHM77" s="342"/>
      <c r="UHN77" s="343"/>
      <c r="UHO77" s="343"/>
      <c r="UHP77" s="343"/>
      <c r="UHQ77" s="343"/>
      <c r="UHR77" s="343"/>
      <c r="UHS77" s="343"/>
      <c r="UHT77" s="343"/>
      <c r="UHU77" s="343"/>
      <c r="UHV77" s="343"/>
      <c r="UHW77" s="343"/>
      <c r="UHX77" s="343"/>
      <c r="UHY77" s="343"/>
      <c r="UHZ77" s="343"/>
      <c r="UIA77" s="343"/>
      <c r="UIB77" s="343"/>
      <c r="UIC77" s="342"/>
      <c r="UID77" s="343"/>
      <c r="UIE77" s="343"/>
      <c r="UIF77" s="343"/>
      <c r="UIG77" s="343"/>
      <c r="UIH77" s="343"/>
      <c r="UII77" s="343"/>
      <c r="UIJ77" s="343"/>
      <c r="UIK77" s="343"/>
      <c r="UIL77" s="343"/>
      <c r="UIM77" s="343"/>
      <c r="UIN77" s="343"/>
      <c r="UIO77" s="343"/>
      <c r="UIP77" s="343"/>
      <c r="UIQ77" s="343"/>
      <c r="UIR77" s="343"/>
      <c r="UIS77" s="342"/>
      <c r="UIT77" s="343"/>
      <c r="UIU77" s="343"/>
      <c r="UIV77" s="343"/>
      <c r="UIW77" s="343"/>
      <c r="UIX77" s="343"/>
      <c r="UIY77" s="343"/>
      <c r="UIZ77" s="343"/>
      <c r="UJA77" s="343"/>
      <c r="UJB77" s="343"/>
      <c r="UJC77" s="343"/>
      <c r="UJD77" s="343"/>
      <c r="UJE77" s="343"/>
      <c r="UJF77" s="343"/>
      <c r="UJG77" s="343"/>
      <c r="UJH77" s="343"/>
      <c r="UJI77" s="342"/>
      <c r="UJJ77" s="343"/>
      <c r="UJK77" s="343"/>
      <c r="UJL77" s="343"/>
      <c r="UJM77" s="343"/>
      <c r="UJN77" s="343"/>
      <c r="UJO77" s="343"/>
      <c r="UJP77" s="343"/>
      <c r="UJQ77" s="343"/>
      <c r="UJR77" s="343"/>
      <c r="UJS77" s="343"/>
      <c r="UJT77" s="343"/>
      <c r="UJU77" s="343"/>
      <c r="UJV77" s="343"/>
      <c r="UJW77" s="343"/>
      <c r="UJX77" s="343"/>
      <c r="UJY77" s="342"/>
      <c r="UJZ77" s="343"/>
      <c r="UKA77" s="343"/>
      <c r="UKB77" s="343"/>
      <c r="UKC77" s="343"/>
      <c r="UKD77" s="343"/>
      <c r="UKE77" s="343"/>
      <c r="UKF77" s="343"/>
      <c r="UKG77" s="343"/>
      <c r="UKH77" s="343"/>
      <c r="UKI77" s="343"/>
      <c r="UKJ77" s="343"/>
      <c r="UKK77" s="343"/>
      <c r="UKL77" s="343"/>
      <c r="UKM77" s="343"/>
      <c r="UKN77" s="343"/>
      <c r="UKO77" s="342"/>
      <c r="UKP77" s="343"/>
      <c r="UKQ77" s="343"/>
      <c r="UKR77" s="343"/>
      <c r="UKS77" s="343"/>
      <c r="UKT77" s="343"/>
      <c r="UKU77" s="343"/>
      <c r="UKV77" s="343"/>
      <c r="UKW77" s="343"/>
      <c r="UKX77" s="343"/>
      <c r="UKY77" s="343"/>
      <c r="UKZ77" s="343"/>
      <c r="ULA77" s="343"/>
      <c r="ULB77" s="343"/>
      <c r="ULC77" s="343"/>
      <c r="ULD77" s="343"/>
      <c r="ULE77" s="342"/>
      <c r="ULF77" s="343"/>
      <c r="ULG77" s="343"/>
      <c r="ULH77" s="343"/>
      <c r="ULI77" s="343"/>
      <c r="ULJ77" s="343"/>
      <c r="ULK77" s="343"/>
      <c r="ULL77" s="343"/>
      <c r="ULM77" s="343"/>
      <c r="ULN77" s="343"/>
      <c r="ULO77" s="343"/>
      <c r="ULP77" s="343"/>
      <c r="ULQ77" s="343"/>
      <c r="ULR77" s="343"/>
      <c r="ULS77" s="343"/>
      <c r="ULT77" s="343"/>
      <c r="ULU77" s="342"/>
      <c r="ULV77" s="343"/>
      <c r="ULW77" s="343"/>
      <c r="ULX77" s="343"/>
      <c r="ULY77" s="343"/>
      <c r="ULZ77" s="343"/>
      <c r="UMA77" s="343"/>
      <c r="UMB77" s="343"/>
      <c r="UMC77" s="343"/>
      <c r="UMD77" s="343"/>
      <c r="UME77" s="343"/>
      <c r="UMF77" s="343"/>
      <c r="UMG77" s="343"/>
      <c r="UMH77" s="343"/>
      <c r="UMI77" s="343"/>
      <c r="UMJ77" s="343"/>
      <c r="UMK77" s="342"/>
      <c r="UML77" s="343"/>
      <c r="UMM77" s="343"/>
      <c r="UMN77" s="343"/>
      <c r="UMO77" s="343"/>
      <c r="UMP77" s="343"/>
      <c r="UMQ77" s="343"/>
      <c r="UMR77" s="343"/>
      <c r="UMS77" s="343"/>
      <c r="UMT77" s="343"/>
      <c r="UMU77" s="343"/>
      <c r="UMV77" s="343"/>
      <c r="UMW77" s="343"/>
      <c r="UMX77" s="343"/>
      <c r="UMY77" s="343"/>
      <c r="UMZ77" s="343"/>
      <c r="UNA77" s="342"/>
      <c r="UNB77" s="343"/>
      <c r="UNC77" s="343"/>
      <c r="UND77" s="343"/>
      <c r="UNE77" s="343"/>
      <c r="UNF77" s="343"/>
      <c r="UNG77" s="343"/>
      <c r="UNH77" s="343"/>
      <c r="UNI77" s="343"/>
      <c r="UNJ77" s="343"/>
      <c r="UNK77" s="343"/>
      <c r="UNL77" s="343"/>
      <c r="UNM77" s="343"/>
      <c r="UNN77" s="343"/>
      <c r="UNO77" s="343"/>
      <c r="UNP77" s="343"/>
      <c r="UNQ77" s="342"/>
      <c r="UNR77" s="343"/>
      <c r="UNS77" s="343"/>
      <c r="UNT77" s="343"/>
      <c r="UNU77" s="343"/>
      <c r="UNV77" s="343"/>
      <c r="UNW77" s="343"/>
      <c r="UNX77" s="343"/>
      <c r="UNY77" s="343"/>
      <c r="UNZ77" s="343"/>
      <c r="UOA77" s="343"/>
      <c r="UOB77" s="343"/>
      <c r="UOC77" s="343"/>
      <c r="UOD77" s="343"/>
      <c r="UOE77" s="343"/>
      <c r="UOF77" s="343"/>
      <c r="UOG77" s="342"/>
      <c r="UOH77" s="343"/>
      <c r="UOI77" s="343"/>
      <c r="UOJ77" s="343"/>
      <c r="UOK77" s="343"/>
      <c r="UOL77" s="343"/>
      <c r="UOM77" s="343"/>
      <c r="UON77" s="343"/>
      <c r="UOO77" s="343"/>
      <c r="UOP77" s="343"/>
      <c r="UOQ77" s="343"/>
      <c r="UOR77" s="343"/>
      <c r="UOS77" s="343"/>
      <c r="UOT77" s="343"/>
      <c r="UOU77" s="343"/>
      <c r="UOV77" s="343"/>
      <c r="UOW77" s="342"/>
      <c r="UOX77" s="343"/>
      <c r="UOY77" s="343"/>
      <c r="UOZ77" s="343"/>
      <c r="UPA77" s="343"/>
      <c r="UPB77" s="343"/>
      <c r="UPC77" s="343"/>
      <c r="UPD77" s="343"/>
      <c r="UPE77" s="343"/>
      <c r="UPF77" s="343"/>
      <c r="UPG77" s="343"/>
      <c r="UPH77" s="343"/>
      <c r="UPI77" s="343"/>
      <c r="UPJ77" s="343"/>
      <c r="UPK77" s="343"/>
      <c r="UPL77" s="343"/>
      <c r="UPM77" s="342"/>
      <c r="UPN77" s="343"/>
      <c r="UPO77" s="343"/>
      <c r="UPP77" s="343"/>
      <c r="UPQ77" s="343"/>
      <c r="UPR77" s="343"/>
      <c r="UPS77" s="343"/>
      <c r="UPT77" s="343"/>
      <c r="UPU77" s="343"/>
      <c r="UPV77" s="343"/>
      <c r="UPW77" s="343"/>
      <c r="UPX77" s="343"/>
      <c r="UPY77" s="343"/>
      <c r="UPZ77" s="343"/>
      <c r="UQA77" s="343"/>
      <c r="UQB77" s="343"/>
      <c r="UQC77" s="342"/>
      <c r="UQD77" s="343"/>
      <c r="UQE77" s="343"/>
      <c r="UQF77" s="343"/>
      <c r="UQG77" s="343"/>
      <c r="UQH77" s="343"/>
      <c r="UQI77" s="343"/>
      <c r="UQJ77" s="343"/>
      <c r="UQK77" s="343"/>
      <c r="UQL77" s="343"/>
      <c r="UQM77" s="343"/>
      <c r="UQN77" s="343"/>
      <c r="UQO77" s="343"/>
      <c r="UQP77" s="343"/>
      <c r="UQQ77" s="343"/>
      <c r="UQR77" s="343"/>
      <c r="UQS77" s="342"/>
      <c r="UQT77" s="343"/>
      <c r="UQU77" s="343"/>
      <c r="UQV77" s="343"/>
      <c r="UQW77" s="343"/>
      <c r="UQX77" s="343"/>
      <c r="UQY77" s="343"/>
      <c r="UQZ77" s="343"/>
      <c r="URA77" s="343"/>
      <c r="URB77" s="343"/>
      <c r="URC77" s="343"/>
      <c r="URD77" s="343"/>
      <c r="URE77" s="343"/>
      <c r="URF77" s="343"/>
      <c r="URG77" s="343"/>
      <c r="URH77" s="343"/>
      <c r="URI77" s="342"/>
      <c r="URJ77" s="343"/>
      <c r="URK77" s="343"/>
      <c r="URL77" s="343"/>
      <c r="URM77" s="343"/>
      <c r="URN77" s="343"/>
      <c r="URO77" s="343"/>
      <c r="URP77" s="343"/>
      <c r="URQ77" s="343"/>
      <c r="URR77" s="343"/>
      <c r="URS77" s="343"/>
      <c r="URT77" s="343"/>
      <c r="URU77" s="343"/>
      <c r="URV77" s="343"/>
      <c r="URW77" s="343"/>
      <c r="URX77" s="343"/>
      <c r="URY77" s="342"/>
      <c r="URZ77" s="343"/>
      <c r="USA77" s="343"/>
      <c r="USB77" s="343"/>
      <c r="USC77" s="343"/>
      <c r="USD77" s="343"/>
      <c r="USE77" s="343"/>
      <c r="USF77" s="343"/>
      <c r="USG77" s="343"/>
      <c r="USH77" s="343"/>
      <c r="USI77" s="343"/>
      <c r="USJ77" s="343"/>
      <c r="USK77" s="343"/>
      <c r="USL77" s="343"/>
      <c r="USM77" s="343"/>
      <c r="USN77" s="343"/>
      <c r="USO77" s="342"/>
      <c r="USP77" s="343"/>
      <c r="USQ77" s="343"/>
      <c r="USR77" s="343"/>
      <c r="USS77" s="343"/>
      <c r="UST77" s="343"/>
      <c r="USU77" s="343"/>
      <c r="USV77" s="343"/>
      <c r="USW77" s="343"/>
      <c r="USX77" s="343"/>
      <c r="USY77" s="343"/>
      <c r="USZ77" s="343"/>
      <c r="UTA77" s="343"/>
      <c r="UTB77" s="343"/>
      <c r="UTC77" s="343"/>
      <c r="UTD77" s="343"/>
      <c r="UTE77" s="342"/>
      <c r="UTF77" s="343"/>
      <c r="UTG77" s="343"/>
      <c r="UTH77" s="343"/>
      <c r="UTI77" s="343"/>
      <c r="UTJ77" s="343"/>
      <c r="UTK77" s="343"/>
      <c r="UTL77" s="343"/>
      <c r="UTM77" s="343"/>
      <c r="UTN77" s="343"/>
      <c r="UTO77" s="343"/>
      <c r="UTP77" s="343"/>
      <c r="UTQ77" s="343"/>
      <c r="UTR77" s="343"/>
      <c r="UTS77" s="343"/>
      <c r="UTT77" s="343"/>
      <c r="UTU77" s="342"/>
      <c r="UTV77" s="343"/>
      <c r="UTW77" s="343"/>
      <c r="UTX77" s="343"/>
      <c r="UTY77" s="343"/>
      <c r="UTZ77" s="343"/>
      <c r="UUA77" s="343"/>
      <c r="UUB77" s="343"/>
      <c r="UUC77" s="343"/>
      <c r="UUD77" s="343"/>
      <c r="UUE77" s="343"/>
      <c r="UUF77" s="343"/>
      <c r="UUG77" s="343"/>
      <c r="UUH77" s="343"/>
      <c r="UUI77" s="343"/>
      <c r="UUJ77" s="343"/>
      <c r="UUK77" s="342"/>
      <c r="UUL77" s="343"/>
      <c r="UUM77" s="343"/>
      <c r="UUN77" s="343"/>
      <c r="UUO77" s="343"/>
      <c r="UUP77" s="343"/>
      <c r="UUQ77" s="343"/>
      <c r="UUR77" s="343"/>
      <c r="UUS77" s="343"/>
      <c r="UUT77" s="343"/>
      <c r="UUU77" s="343"/>
      <c r="UUV77" s="343"/>
      <c r="UUW77" s="343"/>
      <c r="UUX77" s="343"/>
      <c r="UUY77" s="343"/>
      <c r="UUZ77" s="343"/>
      <c r="UVA77" s="342"/>
      <c r="UVB77" s="343"/>
      <c r="UVC77" s="343"/>
      <c r="UVD77" s="343"/>
      <c r="UVE77" s="343"/>
      <c r="UVF77" s="343"/>
      <c r="UVG77" s="343"/>
      <c r="UVH77" s="343"/>
      <c r="UVI77" s="343"/>
      <c r="UVJ77" s="343"/>
      <c r="UVK77" s="343"/>
      <c r="UVL77" s="343"/>
      <c r="UVM77" s="343"/>
      <c r="UVN77" s="343"/>
      <c r="UVO77" s="343"/>
      <c r="UVP77" s="343"/>
      <c r="UVQ77" s="342"/>
      <c r="UVR77" s="343"/>
      <c r="UVS77" s="343"/>
      <c r="UVT77" s="343"/>
      <c r="UVU77" s="343"/>
      <c r="UVV77" s="343"/>
      <c r="UVW77" s="343"/>
      <c r="UVX77" s="343"/>
      <c r="UVY77" s="343"/>
      <c r="UVZ77" s="343"/>
      <c r="UWA77" s="343"/>
      <c r="UWB77" s="343"/>
      <c r="UWC77" s="343"/>
      <c r="UWD77" s="343"/>
      <c r="UWE77" s="343"/>
      <c r="UWF77" s="343"/>
      <c r="UWG77" s="342"/>
      <c r="UWH77" s="343"/>
      <c r="UWI77" s="343"/>
      <c r="UWJ77" s="343"/>
      <c r="UWK77" s="343"/>
      <c r="UWL77" s="343"/>
      <c r="UWM77" s="343"/>
      <c r="UWN77" s="343"/>
      <c r="UWO77" s="343"/>
      <c r="UWP77" s="343"/>
      <c r="UWQ77" s="343"/>
      <c r="UWR77" s="343"/>
      <c r="UWS77" s="343"/>
      <c r="UWT77" s="343"/>
      <c r="UWU77" s="343"/>
      <c r="UWV77" s="343"/>
      <c r="UWW77" s="342"/>
      <c r="UWX77" s="343"/>
      <c r="UWY77" s="343"/>
      <c r="UWZ77" s="343"/>
      <c r="UXA77" s="343"/>
      <c r="UXB77" s="343"/>
      <c r="UXC77" s="343"/>
      <c r="UXD77" s="343"/>
      <c r="UXE77" s="343"/>
      <c r="UXF77" s="343"/>
      <c r="UXG77" s="343"/>
      <c r="UXH77" s="343"/>
      <c r="UXI77" s="343"/>
      <c r="UXJ77" s="343"/>
      <c r="UXK77" s="343"/>
      <c r="UXL77" s="343"/>
      <c r="UXM77" s="342"/>
      <c r="UXN77" s="343"/>
      <c r="UXO77" s="343"/>
      <c r="UXP77" s="343"/>
      <c r="UXQ77" s="343"/>
      <c r="UXR77" s="343"/>
      <c r="UXS77" s="343"/>
      <c r="UXT77" s="343"/>
      <c r="UXU77" s="343"/>
      <c r="UXV77" s="343"/>
      <c r="UXW77" s="343"/>
      <c r="UXX77" s="343"/>
      <c r="UXY77" s="343"/>
      <c r="UXZ77" s="343"/>
      <c r="UYA77" s="343"/>
      <c r="UYB77" s="343"/>
      <c r="UYC77" s="342"/>
      <c r="UYD77" s="343"/>
      <c r="UYE77" s="343"/>
      <c r="UYF77" s="343"/>
      <c r="UYG77" s="343"/>
      <c r="UYH77" s="343"/>
      <c r="UYI77" s="343"/>
      <c r="UYJ77" s="343"/>
      <c r="UYK77" s="343"/>
      <c r="UYL77" s="343"/>
      <c r="UYM77" s="343"/>
      <c r="UYN77" s="343"/>
      <c r="UYO77" s="343"/>
      <c r="UYP77" s="343"/>
      <c r="UYQ77" s="343"/>
      <c r="UYR77" s="343"/>
      <c r="UYS77" s="342"/>
      <c r="UYT77" s="343"/>
      <c r="UYU77" s="343"/>
      <c r="UYV77" s="343"/>
      <c r="UYW77" s="343"/>
      <c r="UYX77" s="343"/>
      <c r="UYY77" s="343"/>
      <c r="UYZ77" s="343"/>
      <c r="UZA77" s="343"/>
      <c r="UZB77" s="343"/>
      <c r="UZC77" s="343"/>
      <c r="UZD77" s="343"/>
      <c r="UZE77" s="343"/>
      <c r="UZF77" s="343"/>
      <c r="UZG77" s="343"/>
      <c r="UZH77" s="343"/>
      <c r="UZI77" s="342"/>
      <c r="UZJ77" s="343"/>
      <c r="UZK77" s="343"/>
      <c r="UZL77" s="343"/>
      <c r="UZM77" s="343"/>
      <c r="UZN77" s="343"/>
      <c r="UZO77" s="343"/>
      <c r="UZP77" s="343"/>
      <c r="UZQ77" s="343"/>
      <c r="UZR77" s="343"/>
      <c r="UZS77" s="343"/>
      <c r="UZT77" s="343"/>
      <c r="UZU77" s="343"/>
      <c r="UZV77" s="343"/>
      <c r="UZW77" s="343"/>
      <c r="UZX77" s="343"/>
      <c r="UZY77" s="342"/>
      <c r="UZZ77" s="343"/>
      <c r="VAA77" s="343"/>
      <c r="VAB77" s="343"/>
      <c r="VAC77" s="343"/>
      <c r="VAD77" s="343"/>
      <c r="VAE77" s="343"/>
      <c r="VAF77" s="343"/>
      <c r="VAG77" s="343"/>
      <c r="VAH77" s="343"/>
      <c r="VAI77" s="343"/>
      <c r="VAJ77" s="343"/>
      <c r="VAK77" s="343"/>
      <c r="VAL77" s="343"/>
      <c r="VAM77" s="343"/>
      <c r="VAN77" s="343"/>
      <c r="VAO77" s="342"/>
      <c r="VAP77" s="343"/>
      <c r="VAQ77" s="343"/>
      <c r="VAR77" s="343"/>
      <c r="VAS77" s="343"/>
      <c r="VAT77" s="343"/>
      <c r="VAU77" s="343"/>
      <c r="VAV77" s="343"/>
      <c r="VAW77" s="343"/>
      <c r="VAX77" s="343"/>
      <c r="VAY77" s="343"/>
      <c r="VAZ77" s="343"/>
      <c r="VBA77" s="343"/>
      <c r="VBB77" s="343"/>
      <c r="VBC77" s="343"/>
      <c r="VBD77" s="343"/>
      <c r="VBE77" s="342"/>
      <c r="VBF77" s="343"/>
      <c r="VBG77" s="343"/>
      <c r="VBH77" s="343"/>
      <c r="VBI77" s="343"/>
      <c r="VBJ77" s="343"/>
      <c r="VBK77" s="343"/>
      <c r="VBL77" s="343"/>
      <c r="VBM77" s="343"/>
      <c r="VBN77" s="343"/>
      <c r="VBO77" s="343"/>
      <c r="VBP77" s="343"/>
      <c r="VBQ77" s="343"/>
      <c r="VBR77" s="343"/>
      <c r="VBS77" s="343"/>
      <c r="VBT77" s="343"/>
      <c r="VBU77" s="342"/>
      <c r="VBV77" s="343"/>
      <c r="VBW77" s="343"/>
      <c r="VBX77" s="343"/>
      <c r="VBY77" s="343"/>
      <c r="VBZ77" s="343"/>
      <c r="VCA77" s="343"/>
      <c r="VCB77" s="343"/>
      <c r="VCC77" s="343"/>
      <c r="VCD77" s="343"/>
      <c r="VCE77" s="343"/>
      <c r="VCF77" s="343"/>
      <c r="VCG77" s="343"/>
      <c r="VCH77" s="343"/>
      <c r="VCI77" s="343"/>
      <c r="VCJ77" s="343"/>
      <c r="VCK77" s="342"/>
      <c r="VCL77" s="343"/>
      <c r="VCM77" s="343"/>
      <c r="VCN77" s="343"/>
      <c r="VCO77" s="343"/>
      <c r="VCP77" s="343"/>
      <c r="VCQ77" s="343"/>
      <c r="VCR77" s="343"/>
      <c r="VCS77" s="343"/>
      <c r="VCT77" s="343"/>
      <c r="VCU77" s="343"/>
      <c r="VCV77" s="343"/>
      <c r="VCW77" s="343"/>
      <c r="VCX77" s="343"/>
      <c r="VCY77" s="343"/>
      <c r="VCZ77" s="343"/>
      <c r="VDA77" s="342"/>
      <c r="VDB77" s="343"/>
      <c r="VDC77" s="343"/>
      <c r="VDD77" s="343"/>
      <c r="VDE77" s="343"/>
      <c r="VDF77" s="343"/>
      <c r="VDG77" s="343"/>
      <c r="VDH77" s="343"/>
      <c r="VDI77" s="343"/>
      <c r="VDJ77" s="343"/>
      <c r="VDK77" s="343"/>
      <c r="VDL77" s="343"/>
      <c r="VDM77" s="343"/>
      <c r="VDN77" s="343"/>
      <c r="VDO77" s="343"/>
      <c r="VDP77" s="343"/>
      <c r="VDQ77" s="342"/>
      <c r="VDR77" s="343"/>
      <c r="VDS77" s="343"/>
      <c r="VDT77" s="343"/>
      <c r="VDU77" s="343"/>
      <c r="VDV77" s="343"/>
      <c r="VDW77" s="343"/>
      <c r="VDX77" s="343"/>
      <c r="VDY77" s="343"/>
      <c r="VDZ77" s="343"/>
      <c r="VEA77" s="343"/>
      <c r="VEB77" s="343"/>
      <c r="VEC77" s="343"/>
      <c r="VED77" s="343"/>
      <c r="VEE77" s="343"/>
      <c r="VEF77" s="343"/>
      <c r="VEG77" s="342"/>
      <c r="VEH77" s="343"/>
      <c r="VEI77" s="343"/>
      <c r="VEJ77" s="343"/>
      <c r="VEK77" s="343"/>
      <c r="VEL77" s="343"/>
      <c r="VEM77" s="343"/>
      <c r="VEN77" s="343"/>
      <c r="VEO77" s="343"/>
      <c r="VEP77" s="343"/>
      <c r="VEQ77" s="343"/>
      <c r="VER77" s="343"/>
      <c r="VES77" s="343"/>
      <c r="VET77" s="343"/>
      <c r="VEU77" s="343"/>
      <c r="VEV77" s="343"/>
      <c r="VEW77" s="342"/>
      <c r="VEX77" s="343"/>
      <c r="VEY77" s="343"/>
      <c r="VEZ77" s="343"/>
      <c r="VFA77" s="343"/>
      <c r="VFB77" s="343"/>
      <c r="VFC77" s="343"/>
      <c r="VFD77" s="343"/>
      <c r="VFE77" s="343"/>
      <c r="VFF77" s="343"/>
      <c r="VFG77" s="343"/>
      <c r="VFH77" s="343"/>
      <c r="VFI77" s="343"/>
      <c r="VFJ77" s="343"/>
      <c r="VFK77" s="343"/>
      <c r="VFL77" s="343"/>
      <c r="VFM77" s="342"/>
      <c r="VFN77" s="343"/>
      <c r="VFO77" s="343"/>
      <c r="VFP77" s="343"/>
      <c r="VFQ77" s="343"/>
      <c r="VFR77" s="343"/>
      <c r="VFS77" s="343"/>
      <c r="VFT77" s="343"/>
      <c r="VFU77" s="343"/>
      <c r="VFV77" s="343"/>
      <c r="VFW77" s="343"/>
      <c r="VFX77" s="343"/>
      <c r="VFY77" s="343"/>
      <c r="VFZ77" s="343"/>
      <c r="VGA77" s="343"/>
      <c r="VGB77" s="343"/>
      <c r="VGC77" s="342"/>
      <c r="VGD77" s="343"/>
      <c r="VGE77" s="343"/>
      <c r="VGF77" s="343"/>
      <c r="VGG77" s="343"/>
      <c r="VGH77" s="343"/>
      <c r="VGI77" s="343"/>
      <c r="VGJ77" s="343"/>
      <c r="VGK77" s="343"/>
      <c r="VGL77" s="343"/>
      <c r="VGM77" s="343"/>
      <c r="VGN77" s="343"/>
      <c r="VGO77" s="343"/>
      <c r="VGP77" s="343"/>
      <c r="VGQ77" s="343"/>
      <c r="VGR77" s="343"/>
      <c r="VGS77" s="342"/>
      <c r="VGT77" s="343"/>
      <c r="VGU77" s="343"/>
      <c r="VGV77" s="343"/>
      <c r="VGW77" s="343"/>
      <c r="VGX77" s="343"/>
      <c r="VGY77" s="343"/>
      <c r="VGZ77" s="343"/>
      <c r="VHA77" s="343"/>
      <c r="VHB77" s="343"/>
      <c r="VHC77" s="343"/>
      <c r="VHD77" s="343"/>
      <c r="VHE77" s="343"/>
      <c r="VHF77" s="343"/>
      <c r="VHG77" s="343"/>
      <c r="VHH77" s="343"/>
      <c r="VHI77" s="342"/>
      <c r="VHJ77" s="343"/>
      <c r="VHK77" s="343"/>
      <c r="VHL77" s="343"/>
      <c r="VHM77" s="343"/>
      <c r="VHN77" s="343"/>
      <c r="VHO77" s="343"/>
      <c r="VHP77" s="343"/>
      <c r="VHQ77" s="343"/>
      <c r="VHR77" s="343"/>
      <c r="VHS77" s="343"/>
      <c r="VHT77" s="343"/>
      <c r="VHU77" s="343"/>
      <c r="VHV77" s="343"/>
      <c r="VHW77" s="343"/>
      <c r="VHX77" s="343"/>
      <c r="VHY77" s="342"/>
      <c r="VHZ77" s="343"/>
      <c r="VIA77" s="343"/>
      <c r="VIB77" s="343"/>
      <c r="VIC77" s="343"/>
      <c r="VID77" s="343"/>
      <c r="VIE77" s="343"/>
      <c r="VIF77" s="343"/>
      <c r="VIG77" s="343"/>
      <c r="VIH77" s="343"/>
      <c r="VII77" s="343"/>
      <c r="VIJ77" s="343"/>
      <c r="VIK77" s="343"/>
      <c r="VIL77" s="343"/>
      <c r="VIM77" s="343"/>
      <c r="VIN77" s="343"/>
      <c r="VIO77" s="342"/>
      <c r="VIP77" s="343"/>
      <c r="VIQ77" s="343"/>
      <c r="VIR77" s="343"/>
      <c r="VIS77" s="343"/>
      <c r="VIT77" s="343"/>
      <c r="VIU77" s="343"/>
      <c r="VIV77" s="343"/>
      <c r="VIW77" s="343"/>
      <c r="VIX77" s="343"/>
      <c r="VIY77" s="343"/>
      <c r="VIZ77" s="343"/>
      <c r="VJA77" s="343"/>
      <c r="VJB77" s="343"/>
      <c r="VJC77" s="343"/>
      <c r="VJD77" s="343"/>
      <c r="VJE77" s="342"/>
      <c r="VJF77" s="343"/>
      <c r="VJG77" s="343"/>
      <c r="VJH77" s="343"/>
      <c r="VJI77" s="343"/>
      <c r="VJJ77" s="343"/>
      <c r="VJK77" s="343"/>
      <c r="VJL77" s="343"/>
      <c r="VJM77" s="343"/>
      <c r="VJN77" s="343"/>
      <c r="VJO77" s="343"/>
      <c r="VJP77" s="343"/>
      <c r="VJQ77" s="343"/>
      <c r="VJR77" s="343"/>
      <c r="VJS77" s="343"/>
      <c r="VJT77" s="343"/>
      <c r="VJU77" s="342"/>
      <c r="VJV77" s="343"/>
      <c r="VJW77" s="343"/>
      <c r="VJX77" s="343"/>
      <c r="VJY77" s="343"/>
      <c r="VJZ77" s="343"/>
      <c r="VKA77" s="343"/>
      <c r="VKB77" s="343"/>
      <c r="VKC77" s="343"/>
      <c r="VKD77" s="343"/>
      <c r="VKE77" s="343"/>
      <c r="VKF77" s="343"/>
      <c r="VKG77" s="343"/>
      <c r="VKH77" s="343"/>
      <c r="VKI77" s="343"/>
      <c r="VKJ77" s="343"/>
      <c r="VKK77" s="342"/>
      <c r="VKL77" s="343"/>
      <c r="VKM77" s="343"/>
      <c r="VKN77" s="343"/>
      <c r="VKO77" s="343"/>
      <c r="VKP77" s="343"/>
      <c r="VKQ77" s="343"/>
      <c r="VKR77" s="343"/>
      <c r="VKS77" s="343"/>
      <c r="VKT77" s="343"/>
      <c r="VKU77" s="343"/>
      <c r="VKV77" s="343"/>
      <c r="VKW77" s="343"/>
      <c r="VKX77" s="343"/>
      <c r="VKY77" s="343"/>
      <c r="VKZ77" s="343"/>
      <c r="VLA77" s="342"/>
      <c r="VLB77" s="343"/>
      <c r="VLC77" s="343"/>
      <c r="VLD77" s="343"/>
      <c r="VLE77" s="343"/>
      <c r="VLF77" s="343"/>
      <c r="VLG77" s="343"/>
      <c r="VLH77" s="343"/>
      <c r="VLI77" s="343"/>
      <c r="VLJ77" s="343"/>
      <c r="VLK77" s="343"/>
      <c r="VLL77" s="343"/>
      <c r="VLM77" s="343"/>
      <c r="VLN77" s="343"/>
      <c r="VLO77" s="343"/>
      <c r="VLP77" s="343"/>
      <c r="VLQ77" s="342"/>
      <c r="VLR77" s="343"/>
      <c r="VLS77" s="343"/>
      <c r="VLT77" s="343"/>
      <c r="VLU77" s="343"/>
      <c r="VLV77" s="343"/>
      <c r="VLW77" s="343"/>
      <c r="VLX77" s="343"/>
      <c r="VLY77" s="343"/>
      <c r="VLZ77" s="343"/>
      <c r="VMA77" s="343"/>
      <c r="VMB77" s="343"/>
      <c r="VMC77" s="343"/>
      <c r="VMD77" s="343"/>
      <c r="VME77" s="343"/>
      <c r="VMF77" s="343"/>
      <c r="VMG77" s="342"/>
      <c r="VMH77" s="343"/>
      <c r="VMI77" s="343"/>
      <c r="VMJ77" s="343"/>
      <c r="VMK77" s="343"/>
      <c r="VML77" s="343"/>
      <c r="VMM77" s="343"/>
      <c r="VMN77" s="343"/>
      <c r="VMO77" s="343"/>
      <c r="VMP77" s="343"/>
      <c r="VMQ77" s="343"/>
      <c r="VMR77" s="343"/>
      <c r="VMS77" s="343"/>
      <c r="VMT77" s="343"/>
      <c r="VMU77" s="343"/>
      <c r="VMV77" s="343"/>
      <c r="VMW77" s="342"/>
      <c r="VMX77" s="343"/>
      <c r="VMY77" s="343"/>
      <c r="VMZ77" s="343"/>
      <c r="VNA77" s="343"/>
      <c r="VNB77" s="343"/>
      <c r="VNC77" s="343"/>
      <c r="VND77" s="343"/>
      <c r="VNE77" s="343"/>
      <c r="VNF77" s="343"/>
      <c r="VNG77" s="343"/>
      <c r="VNH77" s="343"/>
      <c r="VNI77" s="343"/>
      <c r="VNJ77" s="343"/>
      <c r="VNK77" s="343"/>
      <c r="VNL77" s="343"/>
      <c r="VNM77" s="342"/>
      <c r="VNN77" s="343"/>
      <c r="VNO77" s="343"/>
      <c r="VNP77" s="343"/>
      <c r="VNQ77" s="343"/>
      <c r="VNR77" s="343"/>
      <c r="VNS77" s="343"/>
      <c r="VNT77" s="343"/>
      <c r="VNU77" s="343"/>
      <c r="VNV77" s="343"/>
      <c r="VNW77" s="343"/>
      <c r="VNX77" s="343"/>
      <c r="VNY77" s="343"/>
      <c r="VNZ77" s="343"/>
      <c r="VOA77" s="343"/>
      <c r="VOB77" s="343"/>
      <c r="VOC77" s="342"/>
      <c r="VOD77" s="343"/>
      <c r="VOE77" s="343"/>
      <c r="VOF77" s="343"/>
      <c r="VOG77" s="343"/>
      <c r="VOH77" s="343"/>
      <c r="VOI77" s="343"/>
      <c r="VOJ77" s="343"/>
      <c r="VOK77" s="343"/>
      <c r="VOL77" s="343"/>
      <c r="VOM77" s="343"/>
      <c r="VON77" s="343"/>
      <c r="VOO77" s="343"/>
      <c r="VOP77" s="343"/>
      <c r="VOQ77" s="343"/>
      <c r="VOR77" s="343"/>
      <c r="VOS77" s="342"/>
      <c r="VOT77" s="343"/>
      <c r="VOU77" s="343"/>
      <c r="VOV77" s="343"/>
      <c r="VOW77" s="343"/>
      <c r="VOX77" s="343"/>
      <c r="VOY77" s="343"/>
      <c r="VOZ77" s="343"/>
      <c r="VPA77" s="343"/>
      <c r="VPB77" s="343"/>
      <c r="VPC77" s="343"/>
      <c r="VPD77" s="343"/>
      <c r="VPE77" s="343"/>
      <c r="VPF77" s="343"/>
      <c r="VPG77" s="343"/>
      <c r="VPH77" s="343"/>
      <c r="VPI77" s="342"/>
      <c r="VPJ77" s="343"/>
      <c r="VPK77" s="343"/>
      <c r="VPL77" s="343"/>
      <c r="VPM77" s="343"/>
      <c r="VPN77" s="343"/>
      <c r="VPO77" s="343"/>
      <c r="VPP77" s="343"/>
      <c r="VPQ77" s="343"/>
      <c r="VPR77" s="343"/>
      <c r="VPS77" s="343"/>
      <c r="VPT77" s="343"/>
      <c r="VPU77" s="343"/>
      <c r="VPV77" s="343"/>
      <c r="VPW77" s="343"/>
      <c r="VPX77" s="343"/>
      <c r="VPY77" s="342"/>
      <c r="VPZ77" s="343"/>
      <c r="VQA77" s="343"/>
      <c r="VQB77" s="343"/>
      <c r="VQC77" s="343"/>
      <c r="VQD77" s="343"/>
      <c r="VQE77" s="343"/>
      <c r="VQF77" s="343"/>
      <c r="VQG77" s="343"/>
      <c r="VQH77" s="343"/>
      <c r="VQI77" s="343"/>
      <c r="VQJ77" s="343"/>
      <c r="VQK77" s="343"/>
      <c r="VQL77" s="343"/>
      <c r="VQM77" s="343"/>
      <c r="VQN77" s="343"/>
      <c r="VQO77" s="342"/>
      <c r="VQP77" s="343"/>
      <c r="VQQ77" s="343"/>
      <c r="VQR77" s="343"/>
      <c r="VQS77" s="343"/>
      <c r="VQT77" s="343"/>
      <c r="VQU77" s="343"/>
      <c r="VQV77" s="343"/>
      <c r="VQW77" s="343"/>
      <c r="VQX77" s="343"/>
      <c r="VQY77" s="343"/>
      <c r="VQZ77" s="343"/>
      <c r="VRA77" s="343"/>
      <c r="VRB77" s="343"/>
      <c r="VRC77" s="343"/>
      <c r="VRD77" s="343"/>
      <c r="VRE77" s="342"/>
      <c r="VRF77" s="343"/>
      <c r="VRG77" s="343"/>
      <c r="VRH77" s="343"/>
      <c r="VRI77" s="343"/>
      <c r="VRJ77" s="343"/>
      <c r="VRK77" s="343"/>
      <c r="VRL77" s="343"/>
      <c r="VRM77" s="343"/>
      <c r="VRN77" s="343"/>
      <c r="VRO77" s="343"/>
      <c r="VRP77" s="343"/>
      <c r="VRQ77" s="343"/>
      <c r="VRR77" s="343"/>
      <c r="VRS77" s="343"/>
      <c r="VRT77" s="343"/>
      <c r="VRU77" s="342"/>
      <c r="VRV77" s="343"/>
      <c r="VRW77" s="343"/>
      <c r="VRX77" s="343"/>
      <c r="VRY77" s="343"/>
      <c r="VRZ77" s="343"/>
      <c r="VSA77" s="343"/>
      <c r="VSB77" s="343"/>
      <c r="VSC77" s="343"/>
      <c r="VSD77" s="343"/>
      <c r="VSE77" s="343"/>
      <c r="VSF77" s="343"/>
      <c r="VSG77" s="343"/>
      <c r="VSH77" s="343"/>
      <c r="VSI77" s="343"/>
      <c r="VSJ77" s="343"/>
      <c r="VSK77" s="342"/>
      <c r="VSL77" s="343"/>
      <c r="VSM77" s="343"/>
      <c r="VSN77" s="343"/>
      <c r="VSO77" s="343"/>
      <c r="VSP77" s="343"/>
      <c r="VSQ77" s="343"/>
      <c r="VSR77" s="343"/>
      <c r="VSS77" s="343"/>
      <c r="VST77" s="343"/>
      <c r="VSU77" s="343"/>
      <c r="VSV77" s="343"/>
      <c r="VSW77" s="343"/>
      <c r="VSX77" s="343"/>
      <c r="VSY77" s="343"/>
      <c r="VSZ77" s="343"/>
      <c r="VTA77" s="342"/>
      <c r="VTB77" s="343"/>
      <c r="VTC77" s="343"/>
      <c r="VTD77" s="343"/>
      <c r="VTE77" s="343"/>
      <c r="VTF77" s="343"/>
      <c r="VTG77" s="343"/>
      <c r="VTH77" s="343"/>
      <c r="VTI77" s="343"/>
      <c r="VTJ77" s="343"/>
      <c r="VTK77" s="343"/>
      <c r="VTL77" s="343"/>
      <c r="VTM77" s="343"/>
      <c r="VTN77" s="343"/>
      <c r="VTO77" s="343"/>
      <c r="VTP77" s="343"/>
      <c r="VTQ77" s="342"/>
      <c r="VTR77" s="343"/>
      <c r="VTS77" s="343"/>
      <c r="VTT77" s="343"/>
      <c r="VTU77" s="343"/>
      <c r="VTV77" s="343"/>
      <c r="VTW77" s="343"/>
      <c r="VTX77" s="343"/>
      <c r="VTY77" s="343"/>
      <c r="VTZ77" s="343"/>
      <c r="VUA77" s="343"/>
      <c r="VUB77" s="343"/>
      <c r="VUC77" s="343"/>
      <c r="VUD77" s="343"/>
      <c r="VUE77" s="343"/>
      <c r="VUF77" s="343"/>
      <c r="VUG77" s="342"/>
      <c r="VUH77" s="343"/>
      <c r="VUI77" s="343"/>
      <c r="VUJ77" s="343"/>
      <c r="VUK77" s="343"/>
      <c r="VUL77" s="343"/>
      <c r="VUM77" s="343"/>
      <c r="VUN77" s="343"/>
      <c r="VUO77" s="343"/>
      <c r="VUP77" s="343"/>
      <c r="VUQ77" s="343"/>
      <c r="VUR77" s="343"/>
      <c r="VUS77" s="343"/>
      <c r="VUT77" s="343"/>
      <c r="VUU77" s="343"/>
      <c r="VUV77" s="343"/>
      <c r="VUW77" s="342"/>
      <c r="VUX77" s="343"/>
      <c r="VUY77" s="343"/>
      <c r="VUZ77" s="343"/>
      <c r="VVA77" s="343"/>
      <c r="VVB77" s="343"/>
      <c r="VVC77" s="343"/>
      <c r="VVD77" s="343"/>
      <c r="VVE77" s="343"/>
      <c r="VVF77" s="343"/>
      <c r="VVG77" s="343"/>
      <c r="VVH77" s="343"/>
      <c r="VVI77" s="343"/>
      <c r="VVJ77" s="343"/>
      <c r="VVK77" s="343"/>
      <c r="VVL77" s="343"/>
      <c r="VVM77" s="342"/>
      <c r="VVN77" s="343"/>
      <c r="VVO77" s="343"/>
      <c r="VVP77" s="343"/>
      <c r="VVQ77" s="343"/>
      <c r="VVR77" s="343"/>
      <c r="VVS77" s="343"/>
      <c r="VVT77" s="343"/>
      <c r="VVU77" s="343"/>
      <c r="VVV77" s="343"/>
      <c r="VVW77" s="343"/>
      <c r="VVX77" s="343"/>
      <c r="VVY77" s="343"/>
      <c r="VVZ77" s="343"/>
      <c r="VWA77" s="343"/>
      <c r="VWB77" s="343"/>
      <c r="VWC77" s="342"/>
      <c r="VWD77" s="343"/>
      <c r="VWE77" s="343"/>
      <c r="VWF77" s="343"/>
      <c r="VWG77" s="343"/>
      <c r="VWH77" s="343"/>
      <c r="VWI77" s="343"/>
      <c r="VWJ77" s="343"/>
      <c r="VWK77" s="343"/>
      <c r="VWL77" s="343"/>
      <c r="VWM77" s="343"/>
      <c r="VWN77" s="343"/>
      <c r="VWO77" s="343"/>
      <c r="VWP77" s="343"/>
      <c r="VWQ77" s="343"/>
      <c r="VWR77" s="343"/>
      <c r="VWS77" s="342"/>
      <c r="VWT77" s="343"/>
      <c r="VWU77" s="343"/>
      <c r="VWV77" s="343"/>
      <c r="VWW77" s="343"/>
      <c r="VWX77" s="343"/>
      <c r="VWY77" s="343"/>
      <c r="VWZ77" s="343"/>
      <c r="VXA77" s="343"/>
      <c r="VXB77" s="343"/>
      <c r="VXC77" s="343"/>
      <c r="VXD77" s="343"/>
      <c r="VXE77" s="343"/>
      <c r="VXF77" s="343"/>
      <c r="VXG77" s="343"/>
      <c r="VXH77" s="343"/>
      <c r="VXI77" s="342"/>
      <c r="VXJ77" s="343"/>
      <c r="VXK77" s="343"/>
      <c r="VXL77" s="343"/>
      <c r="VXM77" s="343"/>
      <c r="VXN77" s="343"/>
      <c r="VXO77" s="343"/>
      <c r="VXP77" s="343"/>
      <c r="VXQ77" s="343"/>
      <c r="VXR77" s="343"/>
      <c r="VXS77" s="343"/>
      <c r="VXT77" s="343"/>
      <c r="VXU77" s="343"/>
      <c r="VXV77" s="343"/>
      <c r="VXW77" s="343"/>
      <c r="VXX77" s="343"/>
      <c r="VXY77" s="342"/>
      <c r="VXZ77" s="343"/>
      <c r="VYA77" s="343"/>
      <c r="VYB77" s="343"/>
      <c r="VYC77" s="343"/>
      <c r="VYD77" s="343"/>
      <c r="VYE77" s="343"/>
      <c r="VYF77" s="343"/>
      <c r="VYG77" s="343"/>
      <c r="VYH77" s="343"/>
      <c r="VYI77" s="343"/>
      <c r="VYJ77" s="343"/>
      <c r="VYK77" s="343"/>
      <c r="VYL77" s="343"/>
      <c r="VYM77" s="343"/>
      <c r="VYN77" s="343"/>
      <c r="VYO77" s="342"/>
      <c r="VYP77" s="343"/>
      <c r="VYQ77" s="343"/>
      <c r="VYR77" s="343"/>
      <c r="VYS77" s="343"/>
      <c r="VYT77" s="343"/>
      <c r="VYU77" s="343"/>
      <c r="VYV77" s="343"/>
      <c r="VYW77" s="343"/>
      <c r="VYX77" s="343"/>
      <c r="VYY77" s="343"/>
      <c r="VYZ77" s="343"/>
      <c r="VZA77" s="343"/>
      <c r="VZB77" s="343"/>
      <c r="VZC77" s="343"/>
      <c r="VZD77" s="343"/>
      <c r="VZE77" s="342"/>
      <c r="VZF77" s="343"/>
      <c r="VZG77" s="343"/>
      <c r="VZH77" s="343"/>
      <c r="VZI77" s="343"/>
      <c r="VZJ77" s="343"/>
      <c r="VZK77" s="343"/>
      <c r="VZL77" s="343"/>
      <c r="VZM77" s="343"/>
      <c r="VZN77" s="343"/>
      <c r="VZO77" s="343"/>
      <c r="VZP77" s="343"/>
      <c r="VZQ77" s="343"/>
      <c r="VZR77" s="343"/>
      <c r="VZS77" s="343"/>
      <c r="VZT77" s="343"/>
      <c r="VZU77" s="342"/>
      <c r="VZV77" s="343"/>
      <c r="VZW77" s="343"/>
      <c r="VZX77" s="343"/>
      <c r="VZY77" s="343"/>
      <c r="VZZ77" s="343"/>
      <c r="WAA77" s="343"/>
      <c r="WAB77" s="343"/>
      <c r="WAC77" s="343"/>
      <c r="WAD77" s="343"/>
      <c r="WAE77" s="343"/>
      <c r="WAF77" s="343"/>
      <c r="WAG77" s="343"/>
      <c r="WAH77" s="343"/>
      <c r="WAI77" s="343"/>
      <c r="WAJ77" s="343"/>
      <c r="WAK77" s="342"/>
      <c r="WAL77" s="343"/>
      <c r="WAM77" s="343"/>
      <c r="WAN77" s="343"/>
      <c r="WAO77" s="343"/>
      <c r="WAP77" s="343"/>
      <c r="WAQ77" s="343"/>
      <c r="WAR77" s="343"/>
      <c r="WAS77" s="343"/>
      <c r="WAT77" s="343"/>
      <c r="WAU77" s="343"/>
      <c r="WAV77" s="343"/>
      <c r="WAW77" s="343"/>
      <c r="WAX77" s="343"/>
      <c r="WAY77" s="343"/>
      <c r="WAZ77" s="343"/>
      <c r="WBA77" s="342"/>
      <c r="WBB77" s="343"/>
      <c r="WBC77" s="343"/>
      <c r="WBD77" s="343"/>
      <c r="WBE77" s="343"/>
      <c r="WBF77" s="343"/>
      <c r="WBG77" s="343"/>
      <c r="WBH77" s="343"/>
      <c r="WBI77" s="343"/>
      <c r="WBJ77" s="343"/>
      <c r="WBK77" s="343"/>
      <c r="WBL77" s="343"/>
      <c r="WBM77" s="343"/>
      <c r="WBN77" s="343"/>
      <c r="WBO77" s="343"/>
      <c r="WBP77" s="343"/>
      <c r="WBQ77" s="342"/>
      <c r="WBR77" s="343"/>
      <c r="WBS77" s="343"/>
      <c r="WBT77" s="343"/>
      <c r="WBU77" s="343"/>
      <c r="WBV77" s="343"/>
      <c r="WBW77" s="343"/>
      <c r="WBX77" s="343"/>
      <c r="WBY77" s="343"/>
      <c r="WBZ77" s="343"/>
      <c r="WCA77" s="343"/>
      <c r="WCB77" s="343"/>
      <c r="WCC77" s="343"/>
      <c r="WCD77" s="343"/>
      <c r="WCE77" s="343"/>
      <c r="WCF77" s="343"/>
      <c r="WCG77" s="342"/>
      <c r="WCH77" s="343"/>
      <c r="WCI77" s="343"/>
      <c r="WCJ77" s="343"/>
      <c r="WCK77" s="343"/>
      <c r="WCL77" s="343"/>
      <c r="WCM77" s="343"/>
      <c r="WCN77" s="343"/>
      <c r="WCO77" s="343"/>
      <c r="WCP77" s="343"/>
      <c r="WCQ77" s="343"/>
      <c r="WCR77" s="343"/>
      <c r="WCS77" s="343"/>
      <c r="WCT77" s="343"/>
      <c r="WCU77" s="343"/>
      <c r="WCV77" s="343"/>
      <c r="WCW77" s="342"/>
      <c r="WCX77" s="343"/>
      <c r="WCY77" s="343"/>
      <c r="WCZ77" s="343"/>
      <c r="WDA77" s="343"/>
      <c r="WDB77" s="343"/>
      <c r="WDC77" s="343"/>
      <c r="WDD77" s="343"/>
      <c r="WDE77" s="343"/>
      <c r="WDF77" s="343"/>
      <c r="WDG77" s="343"/>
      <c r="WDH77" s="343"/>
      <c r="WDI77" s="343"/>
      <c r="WDJ77" s="343"/>
      <c r="WDK77" s="343"/>
      <c r="WDL77" s="343"/>
      <c r="WDM77" s="342"/>
      <c r="WDN77" s="343"/>
      <c r="WDO77" s="343"/>
      <c r="WDP77" s="343"/>
      <c r="WDQ77" s="343"/>
      <c r="WDR77" s="343"/>
      <c r="WDS77" s="343"/>
      <c r="WDT77" s="343"/>
      <c r="WDU77" s="343"/>
      <c r="WDV77" s="343"/>
      <c r="WDW77" s="343"/>
      <c r="WDX77" s="343"/>
      <c r="WDY77" s="343"/>
      <c r="WDZ77" s="343"/>
      <c r="WEA77" s="343"/>
      <c r="WEB77" s="343"/>
      <c r="WEC77" s="342"/>
      <c r="WED77" s="343"/>
      <c r="WEE77" s="343"/>
      <c r="WEF77" s="343"/>
      <c r="WEG77" s="343"/>
      <c r="WEH77" s="343"/>
      <c r="WEI77" s="343"/>
      <c r="WEJ77" s="343"/>
      <c r="WEK77" s="343"/>
      <c r="WEL77" s="343"/>
      <c r="WEM77" s="343"/>
      <c r="WEN77" s="343"/>
      <c r="WEO77" s="343"/>
      <c r="WEP77" s="343"/>
      <c r="WEQ77" s="343"/>
      <c r="WER77" s="343"/>
      <c r="WES77" s="342"/>
      <c r="WET77" s="343"/>
      <c r="WEU77" s="343"/>
      <c r="WEV77" s="343"/>
      <c r="WEW77" s="343"/>
      <c r="WEX77" s="343"/>
      <c r="WEY77" s="343"/>
      <c r="WEZ77" s="343"/>
      <c r="WFA77" s="343"/>
      <c r="WFB77" s="343"/>
      <c r="WFC77" s="343"/>
      <c r="WFD77" s="343"/>
      <c r="WFE77" s="343"/>
      <c r="WFF77" s="343"/>
      <c r="WFG77" s="343"/>
      <c r="WFH77" s="343"/>
      <c r="WFI77" s="342"/>
      <c r="WFJ77" s="343"/>
      <c r="WFK77" s="343"/>
      <c r="WFL77" s="343"/>
      <c r="WFM77" s="343"/>
      <c r="WFN77" s="343"/>
      <c r="WFO77" s="343"/>
      <c r="WFP77" s="343"/>
      <c r="WFQ77" s="343"/>
      <c r="WFR77" s="343"/>
      <c r="WFS77" s="343"/>
      <c r="WFT77" s="343"/>
      <c r="WFU77" s="343"/>
      <c r="WFV77" s="343"/>
      <c r="WFW77" s="343"/>
      <c r="WFX77" s="343"/>
      <c r="WFY77" s="342"/>
      <c r="WFZ77" s="343"/>
      <c r="WGA77" s="343"/>
      <c r="WGB77" s="343"/>
      <c r="WGC77" s="343"/>
      <c r="WGD77" s="343"/>
      <c r="WGE77" s="343"/>
      <c r="WGF77" s="343"/>
      <c r="WGG77" s="343"/>
      <c r="WGH77" s="343"/>
      <c r="WGI77" s="343"/>
      <c r="WGJ77" s="343"/>
      <c r="WGK77" s="343"/>
      <c r="WGL77" s="343"/>
      <c r="WGM77" s="343"/>
      <c r="WGN77" s="343"/>
      <c r="WGO77" s="342"/>
      <c r="WGP77" s="343"/>
      <c r="WGQ77" s="343"/>
      <c r="WGR77" s="343"/>
      <c r="WGS77" s="343"/>
      <c r="WGT77" s="343"/>
      <c r="WGU77" s="343"/>
      <c r="WGV77" s="343"/>
      <c r="WGW77" s="343"/>
      <c r="WGX77" s="343"/>
      <c r="WGY77" s="343"/>
      <c r="WGZ77" s="343"/>
      <c r="WHA77" s="343"/>
      <c r="WHB77" s="343"/>
      <c r="WHC77" s="343"/>
      <c r="WHD77" s="343"/>
      <c r="WHE77" s="342"/>
      <c r="WHF77" s="343"/>
      <c r="WHG77" s="343"/>
      <c r="WHH77" s="343"/>
      <c r="WHI77" s="343"/>
      <c r="WHJ77" s="343"/>
      <c r="WHK77" s="343"/>
      <c r="WHL77" s="343"/>
      <c r="WHM77" s="343"/>
      <c r="WHN77" s="343"/>
      <c r="WHO77" s="343"/>
      <c r="WHP77" s="343"/>
      <c r="WHQ77" s="343"/>
      <c r="WHR77" s="343"/>
      <c r="WHS77" s="343"/>
      <c r="WHT77" s="343"/>
      <c r="WHU77" s="342"/>
      <c r="WHV77" s="343"/>
      <c r="WHW77" s="343"/>
      <c r="WHX77" s="343"/>
      <c r="WHY77" s="343"/>
      <c r="WHZ77" s="343"/>
      <c r="WIA77" s="343"/>
      <c r="WIB77" s="343"/>
      <c r="WIC77" s="343"/>
      <c r="WID77" s="343"/>
      <c r="WIE77" s="343"/>
      <c r="WIF77" s="343"/>
      <c r="WIG77" s="343"/>
      <c r="WIH77" s="343"/>
      <c r="WII77" s="343"/>
      <c r="WIJ77" s="343"/>
      <c r="WIK77" s="342"/>
      <c r="WIL77" s="343"/>
      <c r="WIM77" s="343"/>
      <c r="WIN77" s="343"/>
      <c r="WIO77" s="343"/>
      <c r="WIP77" s="343"/>
      <c r="WIQ77" s="343"/>
      <c r="WIR77" s="343"/>
      <c r="WIS77" s="343"/>
      <c r="WIT77" s="343"/>
      <c r="WIU77" s="343"/>
      <c r="WIV77" s="343"/>
      <c r="WIW77" s="343"/>
      <c r="WIX77" s="343"/>
      <c r="WIY77" s="343"/>
      <c r="WIZ77" s="343"/>
      <c r="WJA77" s="342"/>
      <c r="WJB77" s="343"/>
      <c r="WJC77" s="343"/>
      <c r="WJD77" s="343"/>
      <c r="WJE77" s="343"/>
      <c r="WJF77" s="343"/>
      <c r="WJG77" s="343"/>
      <c r="WJH77" s="343"/>
      <c r="WJI77" s="343"/>
      <c r="WJJ77" s="343"/>
      <c r="WJK77" s="343"/>
      <c r="WJL77" s="343"/>
      <c r="WJM77" s="343"/>
      <c r="WJN77" s="343"/>
      <c r="WJO77" s="343"/>
      <c r="WJP77" s="343"/>
      <c r="WJQ77" s="342"/>
      <c r="WJR77" s="343"/>
      <c r="WJS77" s="343"/>
      <c r="WJT77" s="343"/>
      <c r="WJU77" s="343"/>
      <c r="WJV77" s="343"/>
      <c r="WJW77" s="343"/>
      <c r="WJX77" s="343"/>
      <c r="WJY77" s="343"/>
      <c r="WJZ77" s="343"/>
      <c r="WKA77" s="343"/>
      <c r="WKB77" s="343"/>
      <c r="WKC77" s="343"/>
      <c r="WKD77" s="343"/>
      <c r="WKE77" s="343"/>
      <c r="WKF77" s="343"/>
      <c r="WKG77" s="342"/>
      <c r="WKH77" s="343"/>
      <c r="WKI77" s="343"/>
      <c r="WKJ77" s="343"/>
      <c r="WKK77" s="343"/>
      <c r="WKL77" s="343"/>
      <c r="WKM77" s="343"/>
      <c r="WKN77" s="343"/>
      <c r="WKO77" s="343"/>
      <c r="WKP77" s="343"/>
      <c r="WKQ77" s="343"/>
      <c r="WKR77" s="343"/>
      <c r="WKS77" s="343"/>
      <c r="WKT77" s="343"/>
      <c r="WKU77" s="343"/>
      <c r="WKV77" s="343"/>
      <c r="WKW77" s="342"/>
      <c r="WKX77" s="343"/>
      <c r="WKY77" s="343"/>
      <c r="WKZ77" s="343"/>
      <c r="WLA77" s="343"/>
      <c r="WLB77" s="343"/>
      <c r="WLC77" s="343"/>
      <c r="WLD77" s="343"/>
      <c r="WLE77" s="343"/>
      <c r="WLF77" s="343"/>
      <c r="WLG77" s="343"/>
      <c r="WLH77" s="343"/>
      <c r="WLI77" s="343"/>
      <c r="WLJ77" s="343"/>
      <c r="WLK77" s="343"/>
      <c r="WLL77" s="343"/>
      <c r="WLM77" s="342"/>
      <c r="WLN77" s="343"/>
      <c r="WLO77" s="343"/>
      <c r="WLP77" s="343"/>
      <c r="WLQ77" s="343"/>
      <c r="WLR77" s="343"/>
      <c r="WLS77" s="343"/>
      <c r="WLT77" s="343"/>
      <c r="WLU77" s="343"/>
      <c r="WLV77" s="343"/>
      <c r="WLW77" s="343"/>
      <c r="WLX77" s="343"/>
      <c r="WLY77" s="343"/>
      <c r="WLZ77" s="343"/>
      <c r="WMA77" s="343"/>
      <c r="WMB77" s="343"/>
      <c r="WMC77" s="342"/>
      <c r="WMD77" s="343"/>
      <c r="WME77" s="343"/>
      <c r="WMF77" s="343"/>
      <c r="WMG77" s="343"/>
      <c r="WMH77" s="343"/>
      <c r="WMI77" s="343"/>
      <c r="WMJ77" s="343"/>
      <c r="WMK77" s="343"/>
      <c r="WML77" s="343"/>
      <c r="WMM77" s="343"/>
      <c r="WMN77" s="343"/>
      <c r="WMO77" s="343"/>
      <c r="WMP77" s="343"/>
      <c r="WMQ77" s="343"/>
      <c r="WMR77" s="343"/>
      <c r="WMS77" s="342"/>
      <c r="WMT77" s="343"/>
      <c r="WMU77" s="343"/>
      <c r="WMV77" s="343"/>
      <c r="WMW77" s="343"/>
      <c r="WMX77" s="343"/>
      <c r="WMY77" s="343"/>
      <c r="WMZ77" s="343"/>
      <c r="WNA77" s="343"/>
      <c r="WNB77" s="343"/>
      <c r="WNC77" s="343"/>
      <c r="WND77" s="343"/>
      <c r="WNE77" s="343"/>
      <c r="WNF77" s="343"/>
      <c r="WNG77" s="343"/>
      <c r="WNH77" s="343"/>
      <c r="WNI77" s="342"/>
      <c r="WNJ77" s="343"/>
      <c r="WNK77" s="343"/>
      <c r="WNL77" s="343"/>
      <c r="WNM77" s="343"/>
      <c r="WNN77" s="343"/>
      <c r="WNO77" s="343"/>
      <c r="WNP77" s="343"/>
      <c r="WNQ77" s="343"/>
      <c r="WNR77" s="343"/>
      <c r="WNS77" s="343"/>
      <c r="WNT77" s="343"/>
      <c r="WNU77" s="343"/>
      <c r="WNV77" s="343"/>
      <c r="WNW77" s="343"/>
      <c r="WNX77" s="343"/>
      <c r="WNY77" s="342"/>
      <c r="WNZ77" s="343"/>
      <c r="WOA77" s="343"/>
      <c r="WOB77" s="343"/>
      <c r="WOC77" s="343"/>
      <c r="WOD77" s="343"/>
      <c r="WOE77" s="343"/>
      <c r="WOF77" s="343"/>
      <c r="WOG77" s="343"/>
      <c r="WOH77" s="343"/>
      <c r="WOI77" s="343"/>
      <c r="WOJ77" s="343"/>
      <c r="WOK77" s="343"/>
      <c r="WOL77" s="343"/>
      <c r="WOM77" s="343"/>
      <c r="WON77" s="343"/>
      <c r="WOO77" s="342"/>
      <c r="WOP77" s="343"/>
      <c r="WOQ77" s="343"/>
      <c r="WOR77" s="343"/>
      <c r="WOS77" s="343"/>
      <c r="WOT77" s="343"/>
      <c r="WOU77" s="343"/>
      <c r="WOV77" s="343"/>
      <c r="WOW77" s="343"/>
      <c r="WOX77" s="343"/>
      <c r="WOY77" s="343"/>
      <c r="WOZ77" s="343"/>
      <c r="WPA77" s="343"/>
      <c r="WPB77" s="343"/>
      <c r="WPC77" s="343"/>
      <c r="WPD77" s="343"/>
      <c r="WPE77" s="342"/>
      <c r="WPF77" s="343"/>
      <c r="WPG77" s="343"/>
      <c r="WPH77" s="343"/>
      <c r="WPI77" s="343"/>
      <c r="WPJ77" s="343"/>
      <c r="WPK77" s="343"/>
      <c r="WPL77" s="343"/>
      <c r="WPM77" s="343"/>
      <c r="WPN77" s="343"/>
      <c r="WPO77" s="343"/>
      <c r="WPP77" s="343"/>
      <c r="WPQ77" s="343"/>
      <c r="WPR77" s="343"/>
      <c r="WPS77" s="343"/>
      <c r="WPT77" s="343"/>
      <c r="WPU77" s="342"/>
      <c r="WPV77" s="343"/>
      <c r="WPW77" s="343"/>
      <c r="WPX77" s="343"/>
      <c r="WPY77" s="343"/>
      <c r="WPZ77" s="343"/>
      <c r="WQA77" s="343"/>
      <c r="WQB77" s="343"/>
      <c r="WQC77" s="343"/>
      <c r="WQD77" s="343"/>
      <c r="WQE77" s="343"/>
      <c r="WQF77" s="343"/>
      <c r="WQG77" s="343"/>
      <c r="WQH77" s="343"/>
      <c r="WQI77" s="343"/>
      <c r="WQJ77" s="343"/>
      <c r="WQK77" s="342"/>
      <c r="WQL77" s="343"/>
      <c r="WQM77" s="343"/>
      <c r="WQN77" s="343"/>
      <c r="WQO77" s="343"/>
      <c r="WQP77" s="343"/>
      <c r="WQQ77" s="343"/>
      <c r="WQR77" s="343"/>
      <c r="WQS77" s="343"/>
      <c r="WQT77" s="343"/>
      <c r="WQU77" s="343"/>
      <c r="WQV77" s="343"/>
      <c r="WQW77" s="343"/>
      <c r="WQX77" s="343"/>
      <c r="WQY77" s="343"/>
      <c r="WQZ77" s="343"/>
      <c r="WRA77" s="342"/>
      <c r="WRB77" s="343"/>
      <c r="WRC77" s="343"/>
      <c r="WRD77" s="343"/>
      <c r="WRE77" s="343"/>
      <c r="WRF77" s="343"/>
      <c r="WRG77" s="343"/>
      <c r="WRH77" s="343"/>
      <c r="WRI77" s="343"/>
      <c r="WRJ77" s="343"/>
      <c r="WRK77" s="343"/>
      <c r="WRL77" s="343"/>
      <c r="WRM77" s="343"/>
      <c r="WRN77" s="343"/>
      <c r="WRO77" s="343"/>
      <c r="WRP77" s="343"/>
      <c r="WRQ77" s="342"/>
      <c r="WRR77" s="343"/>
      <c r="WRS77" s="343"/>
      <c r="WRT77" s="343"/>
      <c r="WRU77" s="343"/>
      <c r="WRV77" s="343"/>
      <c r="WRW77" s="343"/>
      <c r="WRX77" s="343"/>
      <c r="WRY77" s="343"/>
      <c r="WRZ77" s="343"/>
      <c r="WSA77" s="343"/>
      <c r="WSB77" s="343"/>
      <c r="WSC77" s="343"/>
      <c r="WSD77" s="343"/>
      <c r="WSE77" s="343"/>
      <c r="WSF77" s="343"/>
      <c r="WSG77" s="342"/>
      <c r="WSH77" s="343"/>
      <c r="WSI77" s="343"/>
      <c r="WSJ77" s="343"/>
      <c r="WSK77" s="343"/>
      <c r="WSL77" s="343"/>
      <c r="WSM77" s="343"/>
      <c r="WSN77" s="343"/>
      <c r="WSO77" s="343"/>
      <c r="WSP77" s="343"/>
      <c r="WSQ77" s="343"/>
      <c r="WSR77" s="343"/>
      <c r="WSS77" s="343"/>
      <c r="WST77" s="343"/>
      <c r="WSU77" s="343"/>
      <c r="WSV77" s="343"/>
      <c r="WSW77" s="342"/>
      <c r="WSX77" s="343"/>
      <c r="WSY77" s="343"/>
      <c r="WSZ77" s="343"/>
      <c r="WTA77" s="343"/>
      <c r="WTB77" s="343"/>
      <c r="WTC77" s="343"/>
      <c r="WTD77" s="343"/>
      <c r="WTE77" s="343"/>
      <c r="WTF77" s="343"/>
      <c r="WTG77" s="343"/>
      <c r="WTH77" s="343"/>
      <c r="WTI77" s="343"/>
      <c r="WTJ77" s="343"/>
      <c r="WTK77" s="343"/>
      <c r="WTL77" s="343"/>
      <c r="WTM77" s="342"/>
      <c r="WTN77" s="343"/>
      <c r="WTO77" s="343"/>
      <c r="WTP77" s="343"/>
      <c r="WTQ77" s="343"/>
      <c r="WTR77" s="343"/>
      <c r="WTS77" s="343"/>
      <c r="WTT77" s="343"/>
      <c r="WTU77" s="343"/>
      <c r="WTV77" s="343"/>
      <c r="WTW77" s="343"/>
      <c r="WTX77" s="343"/>
      <c r="WTY77" s="343"/>
      <c r="WTZ77" s="343"/>
      <c r="WUA77" s="343"/>
      <c r="WUB77" s="343"/>
      <c r="WUC77" s="342"/>
      <c r="WUD77" s="343"/>
      <c r="WUE77" s="343"/>
      <c r="WUF77" s="343"/>
      <c r="WUG77" s="343"/>
      <c r="WUH77" s="343"/>
      <c r="WUI77" s="343"/>
      <c r="WUJ77" s="343"/>
      <c r="WUK77" s="343"/>
      <c r="WUL77" s="343"/>
      <c r="WUM77" s="343"/>
      <c r="WUN77" s="343"/>
      <c r="WUO77" s="343"/>
      <c r="WUP77" s="343"/>
      <c r="WUQ77" s="343"/>
      <c r="WUR77" s="343"/>
      <c r="WUS77" s="342"/>
      <c r="WUT77" s="343"/>
      <c r="WUU77" s="343"/>
      <c r="WUV77" s="343"/>
      <c r="WUW77" s="343"/>
      <c r="WUX77" s="343"/>
      <c r="WUY77" s="343"/>
      <c r="WUZ77" s="343"/>
      <c r="WVA77" s="343"/>
      <c r="WVB77" s="343"/>
      <c r="WVC77" s="343"/>
      <c r="WVD77" s="343"/>
      <c r="WVE77" s="343"/>
      <c r="WVF77" s="343"/>
      <c r="WVG77" s="343"/>
      <c r="WVH77" s="343"/>
      <c r="WVI77" s="342"/>
      <c r="WVJ77" s="343"/>
      <c r="WVK77" s="343"/>
      <c r="WVL77" s="343"/>
      <c r="WVM77" s="343"/>
      <c r="WVN77" s="343"/>
      <c r="WVO77" s="343"/>
      <c r="WVP77" s="343"/>
      <c r="WVQ77" s="343"/>
      <c r="WVR77" s="343"/>
      <c r="WVS77" s="343"/>
      <c r="WVT77" s="343"/>
      <c r="WVU77" s="343"/>
      <c r="WVV77" s="343"/>
      <c r="WVW77" s="343"/>
      <c r="WVX77" s="343"/>
      <c r="WVY77" s="342"/>
      <c r="WVZ77" s="343"/>
      <c r="WWA77" s="343"/>
      <c r="WWB77" s="343"/>
      <c r="WWC77" s="343"/>
      <c r="WWD77" s="343"/>
      <c r="WWE77" s="343"/>
      <c r="WWF77" s="343"/>
      <c r="WWG77" s="343"/>
      <c r="WWH77" s="343"/>
      <c r="WWI77" s="343"/>
      <c r="WWJ77" s="343"/>
      <c r="WWK77" s="343"/>
      <c r="WWL77" s="343"/>
      <c r="WWM77" s="343"/>
      <c r="WWN77" s="343"/>
      <c r="WWO77" s="342"/>
      <c r="WWP77" s="343"/>
      <c r="WWQ77" s="343"/>
      <c r="WWR77" s="343"/>
      <c r="WWS77" s="343"/>
      <c r="WWT77" s="343"/>
      <c r="WWU77" s="343"/>
      <c r="WWV77" s="343"/>
      <c r="WWW77" s="343"/>
      <c r="WWX77" s="343"/>
      <c r="WWY77" s="343"/>
      <c r="WWZ77" s="343"/>
      <c r="WXA77" s="343"/>
      <c r="WXB77" s="343"/>
      <c r="WXC77" s="343"/>
      <c r="WXD77" s="343"/>
      <c r="WXE77" s="342"/>
      <c r="WXF77" s="343"/>
      <c r="WXG77" s="343"/>
      <c r="WXH77" s="343"/>
      <c r="WXI77" s="343"/>
      <c r="WXJ77" s="343"/>
      <c r="WXK77" s="343"/>
      <c r="WXL77" s="343"/>
      <c r="WXM77" s="343"/>
      <c r="WXN77" s="343"/>
      <c r="WXO77" s="343"/>
      <c r="WXP77" s="343"/>
      <c r="WXQ77" s="343"/>
      <c r="WXR77" s="343"/>
      <c r="WXS77" s="343"/>
      <c r="WXT77" s="343"/>
      <c r="WXU77" s="342"/>
      <c r="WXV77" s="343"/>
      <c r="WXW77" s="343"/>
      <c r="WXX77" s="343"/>
      <c r="WXY77" s="343"/>
      <c r="WXZ77" s="343"/>
      <c r="WYA77" s="343"/>
      <c r="WYB77" s="343"/>
      <c r="WYC77" s="343"/>
      <c r="WYD77" s="343"/>
      <c r="WYE77" s="343"/>
      <c r="WYF77" s="343"/>
      <c r="WYG77" s="343"/>
      <c r="WYH77" s="343"/>
      <c r="WYI77" s="343"/>
      <c r="WYJ77" s="343"/>
      <c r="WYK77" s="342"/>
      <c r="WYL77" s="343"/>
      <c r="WYM77" s="343"/>
      <c r="WYN77" s="343"/>
      <c r="WYO77" s="343"/>
      <c r="WYP77" s="343"/>
      <c r="WYQ77" s="343"/>
      <c r="WYR77" s="343"/>
      <c r="WYS77" s="343"/>
      <c r="WYT77" s="343"/>
      <c r="WYU77" s="343"/>
      <c r="WYV77" s="343"/>
      <c r="WYW77" s="343"/>
      <c r="WYX77" s="343"/>
      <c r="WYY77" s="343"/>
      <c r="WYZ77" s="343"/>
      <c r="WZA77" s="342"/>
      <c r="WZB77" s="343"/>
      <c r="WZC77" s="343"/>
      <c r="WZD77" s="343"/>
      <c r="WZE77" s="343"/>
      <c r="WZF77" s="343"/>
      <c r="WZG77" s="343"/>
      <c r="WZH77" s="343"/>
      <c r="WZI77" s="343"/>
      <c r="WZJ77" s="343"/>
      <c r="WZK77" s="343"/>
      <c r="WZL77" s="343"/>
      <c r="WZM77" s="343"/>
      <c r="WZN77" s="343"/>
      <c r="WZO77" s="343"/>
      <c r="WZP77" s="343"/>
      <c r="WZQ77" s="342"/>
      <c r="WZR77" s="343"/>
      <c r="WZS77" s="343"/>
      <c r="WZT77" s="343"/>
      <c r="WZU77" s="343"/>
      <c r="WZV77" s="343"/>
      <c r="WZW77" s="343"/>
      <c r="WZX77" s="343"/>
      <c r="WZY77" s="343"/>
      <c r="WZZ77" s="343"/>
      <c r="XAA77" s="343"/>
      <c r="XAB77" s="343"/>
      <c r="XAC77" s="343"/>
      <c r="XAD77" s="343"/>
      <c r="XAE77" s="343"/>
      <c r="XAF77" s="343"/>
      <c r="XAG77" s="342"/>
      <c r="XAH77" s="343"/>
      <c r="XAI77" s="343"/>
      <c r="XAJ77" s="343"/>
      <c r="XAK77" s="343"/>
      <c r="XAL77" s="343"/>
      <c r="XAM77" s="343"/>
      <c r="XAN77" s="343"/>
      <c r="XAO77" s="343"/>
      <c r="XAP77" s="343"/>
      <c r="XAQ77" s="343"/>
      <c r="XAR77" s="343"/>
      <c r="XAS77" s="343"/>
      <c r="XAT77" s="343"/>
      <c r="XAU77" s="343"/>
      <c r="XAV77" s="343"/>
      <c r="XAW77" s="342"/>
      <c r="XAX77" s="343"/>
      <c r="XAY77" s="343"/>
      <c r="XAZ77" s="343"/>
      <c r="XBA77" s="343"/>
      <c r="XBB77" s="343"/>
      <c r="XBC77" s="343"/>
      <c r="XBD77" s="343"/>
      <c r="XBE77" s="343"/>
      <c r="XBF77" s="343"/>
      <c r="XBG77" s="343"/>
      <c r="XBH77" s="343"/>
      <c r="XBI77" s="343"/>
      <c r="XBJ77" s="343"/>
      <c r="XBK77" s="343"/>
      <c r="XBL77" s="343"/>
      <c r="XBM77" s="342"/>
      <c r="XBN77" s="343"/>
      <c r="XBO77" s="343"/>
      <c r="XBP77" s="343"/>
      <c r="XBQ77" s="343"/>
      <c r="XBR77" s="343"/>
      <c r="XBS77" s="343"/>
      <c r="XBT77" s="343"/>
      <c r="XBU77" s="343"/>
      <c r="XBV77" s="343"/>
      <c r="XBW77" s="343"/>
      <c r="XBX77" s="343"/>
      <c r="XBY77" s="343"/>
      <c r="XBZ77" s="343"/>
      <c r="XCA77" s="343"/>
      <c r="XCB77" s="343"/>
      <c r="XCC77" s="342"/>
      <c r="XCD77" s="343"/>
      <c r="XCE77" s="343"/>
      <c r="XCF77" s="343"/>
      <c r="XCG77" s="343"/>
      <c r="XCH77" s="343"/>
      <c r="XCI77" s="343"/>
      <c r="XCJ77" s="343"/>
      <c r="XCK77" s="343"/>
      <c r="XCL77" s="343"/>
      <c r="XCM77" s="343"/>
      <c r="XCN77" s="343"/>
      <c r="XCO77" s="343"/>
      <c r="XCP77" s="343"/>
      <c r="XCQ77" s="343"/>
      <c r="XCR77" s="343"/>
      <c r="XCS77" s="342"/>
      <c r="XCT77" s="343"/>
      <c r="XCU77" s="343"/>
      <c r="XCV77" s="343"/>
      <c r="XCW77" s="343"/>
      <c r="XCX77" s="343"/>
      <c r="XCY77" s="343"/>
      <c r="XCZ77" s="343"/>
      <c r="XDA77" s="343"/>
      <c r="XDB77" s="343"/>
      <c r="XDC77" s="343"/>
      <c r="XDD77" s="343"/>
      <c r="XDE77" s="343"/>
      <c r="XDF77" s="343"/>
      <c r="XDG77" s="343"/>
      <c r="XDH77" s="343"/>
      <c r="XDI77" s="342"/>
      <c r="XDJ77" s="343"/>
      <c r="XDK77" s="343"/>
      <c r="XDL77" s="343"/>
      <c r="XDM77" s="343"/>
      <c r="XDN77" s="343"/>
      <c r="XDO77" s="343"/>
      <c r="XDP77" s="343"/>
      <c r="XDQ77" s="343"/>
      <c r="XDR77" s="343"/>
      <c r="XDS77" s="343"/>
      <c r="XDT77" s="343"/>
      <c r="XDU77" s="343"/>
      <c r="XDV77" s="343"/>
      <c r="XDW77" s="343"/>
      <c r="XDX77" s="343"/>
      <c r="XDY77" s="342"/>
      <c r="XDZ77" s="343"/>
      <c r="XEA77" s="343"/>
      <c r="XEB77" s="343"/>
      <c r="XEC77" s="343"/>
      <c r="XED77" s="343"/>
      <c r="XEE77" s="343"/>
      <c r="XEF77" s="343"/>
      <c r="XEG77" s="343"/>
      <c r="XEH77" s="343"/>
      <c r="XEI77" s="343"/>
      <c r="XEJ77" s="343"/>
      <c r="XEK77" s="343"/>
      <c r="XEL77" s="343"/>
      <c r="XEM77" s="343"/>
      <c r="XEN77" s="343"/>
      <c r="XEO77" s="342"/>
      <c r="XEP77" s="343"/>
      <c r="XEQ77" s="343"/>
      <c r="XER77" s="343"/>
      <c r="XES77" s="343"/>
      <c r="XET77" s="343"/>
      <c r="XEU77" s="343"/>
      <c r="XEV77" s="343"/>
      <c r="XEW77" s="343"/>
      <c r="XEX77" s="343"/>
      <c r="XEY77" s="343"/>
      <c r="XEZ77" s="343"/>
      <c r="XFA77" s="343"/>
      <c r="XFB77" s="343"/>
      <c r="XFC77" s="343"/>
      <c r="XFD77" s="343"/>
    </row>
    <row r="78" spans="1:16384" x14ac:dyDescent="0.2">
      <c r="A78" s="342" t="str">
        <f t="shared" ref="A78:A80" si="10">A2</f>
        <v>CASE NO. 2018-00295 - GAS OPERATIONS</v>
      </c>
      <c r="B78" s="343"/>
      <c r="C78" s="343"/>
      <c r="D78" s="343"/>
      <c r="E78" s="343"/>
      <c r="F78" s="343"/>
      <c r="G78" s="343"/>
      <c r="H78" s="343"/>
      <c r="I78" s="343"/>
      <c r="J78" s="343"/>
      <c r="K78" s="343"/>
      <c r="L78" s="343"/>
      <c r="M78" s="343"/>
      <c r="N78" s="343"/>
      <c r="O78" s="343"/>
      <c r="P78" s="343"/>
      <c r="Q78" s="342"/>
      <c r="R78" s="343"/>
      <c r="S78" s="343"/>
      <c r="T78" s="343"/>
      <c r="U78" s="343"/>
      <c r="V78" s="343"/>
      <c r="W78" s="343"/>
      <c r="X78" s="343"/>
      <c r="Y78" s="343"/>
      <c r="Z78" s="343"/>
      <c r="AA78" s="343"/>
      <c r="AB78" s="343"/>
      <c r="AC78" s="343"/>
      <c r="AD78" s="343"/>
      <c r="AE78" s="343"/>
      <c r="AF78" s="343"/>
      <c r="AG78" s="342"/>
      <c r="AH78" s="343"/>
      <c r="AI78" s="343"/>
      <c r="AJ78" s="343"/>
      <c r="AK78" s="343"/>
      <c r="AL78" s="343"/>
      <c r="AM78" s="343"/>
      <c r="AN78" s="343"/>
      <c r="AO78" s="343"/>
      <c r="AP78" s="343"/>
      <c r="AQ78" s="343"/>
      <c r="AR78" s="343"/>
      <c r="AS78" s="343"/>
      <c r="AT78" s="343"/>
      <c r="AU78" s="343"/>
      <c r="AV78" s="343"/>
      <c r="AW78" s="342"/>
      <c r="AX78" s="343"/>
      <c r="AY78" s="343"/>
      <c r="AZ78" s="343"/>
      <c r="BA78" s="343"/>
      <c r="BB78" s="343"/>
      <c r="BC78" s="343"/>
      <c r="BD78" s="343"/>
      <c r="BE78" s="343"/>
      <c r="BF78" s="343"/>
      <c r="BG78" s="343"/>
      <c r="BH78" s="343"/>
      <c r="BI78" s="343"/>
      <c r="BJ78" s="343"/>
      <c r="BK78" s="343"/>
      <c r="BL78" s="343"/>
      <c r="BM78" s="342"/>
      <c r="BN78" s="343"/>
      <c r="BO78" s="343"/>
      <c r="BP78" s="343"/>
      <c r="BQ78" s="343"/>
      <c r="BR78" s="343"/>
      <c r="BS78" s="343"/>
      <c r="BT78" s="343"/>
      <c r="BU78" s="343"/>
      <c r="BV78" s="343"/>
      <c r="BW78" s="343"/>
      <c r="BX78" s="343"/>
      <c r="BY78" s="343"/>
      <c r="BZ78" s="343"/>
      <c r="CA78" s="343"/>
      <c r="CB78" s="343"/>
      <c r="CC78" s="342"/>
      <c r="CD78" s="343"/>
      <c r="CE78" s="343"/>
      <c r="CF78" s="343"/>
      <c r="CG78" s="343"/>
      <c r="CH78" s="343"/>
      <c r="CI78" s="343"/>
      <c r="CJ78" s="343"/>
      <c r="CK78" s="343"/>
      <c r="CL78" s="343"/>
      <c r="CM78" s="343"/>
      <c r="CN78" s="343"/>
      <c r="CO78" s="343"/>
      <c r="CP78" s="343"/>
      <c r="CQ78" s="343"/>
      <c r="CR78" s="343"/>
      <c r="CS78" s="342"/>
      <c r="CT78" s="343"/>
      <c r="CU78" s="343"/>
      <c r="CV78" s="343"/>
      <c r="CW78" s="343"/>
      <c r="CX78" s="343"/>
      <c r="CY78" s="343"/>
      <c r="CZ78" s="343"/>
      <c r="DA78" s="343"/>
      <c r="DB78" s="343"/>
      <c r="DC78" s="343"/>
      <c r="DD78" s="343"/>
      <c r="DE78" s="343"/>
      <c r="DF78" s="343"/>
      <c r="DG78" s="343"/>
      <c r="DH78" s="343"/>
      <c r="DI78" s="342"/>
      <c r="DJ78" s="343"/>
      <c r="DK78" s="343"/>
      <c r="DL78" s="343"/>
      <c r="DM78" s="343"/>
      <c r="DN78" s="343"/>
      <c r="DO78" s="343"/>
      <c r="DP78" s="343"/>
      <c r="DQ78" s="343"/>
      <c r="DR78" s="343"/>
      <c r="DS78" s="343"/>
      <c r="DT78" s="343"/>
      <c r="DU78" s="343"/>
      <c r="DV78" s="343"/>
      <c r="DW78" s="343"/>
      <c r="DX78" s="343"/>
      <c r="DY78" s="342"/>
      <c r="DZ78" s="343"/>
      <c r="EA78" s="343"/>
      <c r="EB78" s="343"/>
      <c r="EC78" s="343"/>
      <c r="ED78" s="343"/>
      <c r="EE78" s="343"/>
      <c r="EF78" s="343"/>
      <c r="EG78" s="343"/>
      <c r="EH78" s="343"/>
      <c r="EI78" s="343"/>
      <c r="EJ78" s="343"/>
      <c r="EK78" s="343"/>
      <c r="EL78" s="343"/>
      <c r="EM78" s="343"/>
      <c r="EN78" s="343"/>
      <c r="EO78" s="342"/>
      <c r="EP78" s="343"/>
      <c r="EQ78" s="343"/>
      <c r="ER78" s="343"/>
      <c r="ES78" s="343"/>
      <c r="ET78" s="343"/>
      <c r="EU78" s="343"/>
      <c r="EV78" s="343"/>
      <c r="EW78" s="343"/>
      <c r="EX78" s="343"/>
      <c r="EY78" s="343"/>
      <c r="EZ78" s="343"/>
      <c r="FA78" s="343"/>
      <c r="FB78" s="343"/>
      <c r="FC78" s="343"/>
      <c r="FD78" s="343"/>
      <c r="FE78" s="342"/>
      <c r="FF78" s="343"/>
      <c r="FG78" s="343"/>
      <c r="FH78" s="343"/>
      <c r="FI78" s="343"/>
      <c r="FJ78" s="343"/>
      <c r="FK78" s="343"/>
      <c r="FL78" s="343"/>
      <c r="FM78" s="343"/>
      <c r="FN78" s="343"/>
      <c r="FO78" s="343"/>
      <c r="FP78" s="343"/>
      <c r="FQ78" s="343"/>
      <c r="FR78" s="343"/>
      <c r="FS78" s="343"/>
      <c r="FT78" s="343"/>
      <c r="FU78" s="342"/>
      <c r="FV78" s="343"/>
      <c r="FW78" s="343"/>
      <c r="FX78" s="343"/>
      <c r="FY78" s="343"/>
      <c r="FZ78" s="343"/>
      <c r="GA78" s="343"/>
      <c r="GB78" s="343"/>
      <c r="GC78" s="343"/>
      <c r="GD78" s="343"/>
      <c r="GE78" s="343"/>
      <c r="GF78" s="343"/>
      <c r="GG78" s="343"/>
      <c r="GH78" s="343"/>
      <c r="GI78" s="343"/>
      <c r="GJ78" s="343"/>
      <c r="GK78" s="342"/>
      <c r="GL78" s="343"/>
      <c r="GM78" s="343"/>
      <c r="GN78" s="343"/>
      <c r="GO78" s="343"/>
      <c r="GP78" s="343"/>
      <c r="GQ78" s="343"/>
      <c r="GR78" s="343"/>
      <c r="GS78" s="343"/>
      <c r="GT78" s="343"/>
      <c r="GU78" s="343"/>
      <c r="GV78" s="343"/>
      <c r="GW78" s="343"/>
      <c r="GX78" s="343"/>
      <c r="GY78" s="343"/>
      <c r="GZ78" s="343"/>
      <c r="HA78" s="342"/>
      <c r="HB78" s="343"/>
      <c r="HC78" s="343"/>
      <c r="HD78" s="343"/>
      <c r="HE78" s="343"/>
      <c r="HF78" s="343"/>
      <c r="HG78" s="343"/>
      <c r="HH78" s="343"/>
      <c r="HI78" s="343"/>
      <c r="HJ78" s="343"/>
      <c r="HK78" s="343"/>
      <c r="HL78" s="343"/>
      <c r="HM78" s="343"/>
      <c r="HN78" s="343"/>
      <c r="HO78" s="343"/>
      <c r="HP78" s="343"/>
      <c r="HQ78" s="342"/>
      <c r="HR78" s="343"/>
      <c r="HS78" s="343"/>
      <c r="HT78" s="343"/>
      <c r="HU78" s="343"/>
      <c r="HV78" s="343"/>
      <c r="HW78" s="343"/>
      <c r="HX78" s="343"/>
      <c r="HY78" s="343"/>
      <c r="HZ78" s="343"/>
      <c r="IA78" s="343"/>
      <c r="IB78" s="343"/>
      <c r="IC78" s="343"/>
      <c r="ID78" s="343"/>
      <c r="IE78" s="343"/>
      <c r="IF78" s="343"/>
      <c r="IG78" s="342"/>
      <c r="IH78" s="343"/>
      <c r="II78" s="343"/>
      <c r="IJ78" s="343"/>
      <c r="IK78" s="343"/>
      <c r="IL78" s="343"/>
      <c r="IM78" s="343"/>
      <c r="IN78" s="343"/>
      <c r="IO78" s="343"/>
      <c r="IP78" s="343"/>
      <c r="IQ78" s="343"/>
      <c r="IR78" s="343"/>
      <c r="IS78" s="343"/>
      <c r="IT78" s="343"/>
      <c r="IU78" s="343"/>
      <c r="IV78" s="343"/>
      <c r="IW78" s="342"/>
      <c r="IX78" s="343"/>
      <c r="IY78" s="343"/>
      <c r="IZ78" s="343"/>
      <c r="JA78" s="343"/>
      <c r="JB78" s="343"/>
      <c r="JC78" s="343"/>
      <c r="JD78" s="343"/>
      <c r="JE78" s="343"/>
      <c r="JF78" s="343"/>
      <c r="JG78" s="343"/>
      <c r="JH78" s="343"/>
      <c r="JI78" s="343"/>
      <c r="JJ78" s="343"/>
      <c r="JK78" s="343"/>
      <c r="JL78" s="343"/>
      <c r="JM78" s="342"/>
      <c r="JN78" s="343"/>
      <c r="JO78" s="343"/>
      <c r="JP78" s="343"/>
      <c r="JQ78" s="343"/>
      <c r="JR78" s="343"/>
      <c r="JS78" s="343"/>
      <c r="JT78" s="343"/>
      <c r="JU78" s="343"/>
      <c r="JV78" s="343"/>
      <c r="JW78" s="343"/>
      <c r="JX78" s="343"/>
      <c r="JY78" s="343"/>
      <c r="JZ78" s="343"/>
      <c r="KA78" s="343"/>
      <c r="KB78" s="343"/>
      <c r="KC78" s="342"/>
      <c r="KD78" s="343"/>
      <c r="KE78" s="343"/>
      <c r="KF78" s="343"/>
      <c r="KG78" s="343"/>
      <c r="KH78" s="343"/>
      <c r="KI78" s="343"/>
      <c r="KJ78" s="343"/>
      <c r="KK78" s="343"/>
      <c r="KL78" s="343"/>
      <c r="KM78" s="343"/>
      <c r="KN78" s="343"/>
      <c r="KO78" s="343"/>
      <c r="KP78" s="343"/>
      <c r="KQ78" s="343"/>
      <c r="KR78" s="343"/>
      <c r="KS78" s="342"/>
      <c r="KT78" s="343"/>
      <c r="KU78" s="343"/>
      <c r="KV78" s="343"/>
      <c r="KW78" s="343"/>
      <c r="KX78" s="343"/>
      <c r="KY78" s="343"/>
      <c r="KZ78" s="343"/>
      <c r="LA78" s="343"/>
      <c r="LB78" s="343"/>
      <c r="LC78" s="343"/>
      <c r="LD78" s="343"/>
      <c r="LE78" s="343"/>
      <c r="LF78" s="343"/>
      <c r="LG78" s="343"/>
      <c r="LH78" s="343"/>
      <c r="LI78" s="342"/>
      <c r="LJ78" s="343"/>
      <c r="LK78" s="343"/>
      <c r="LL78" s="343"/>
      <c r="LM78" s="343"/>
      <c r="LN78" s="343"/>
      <c r="LO78" s="343"/>
      <c r="LP78" s="343"/>
      <c r="LQ78" s="343"/>
      <c r="LR78" s="343"/>
      <c r="LS78" s="343"/>
      <c r="LT78" s="343"/>
      <c r="LU78" s="343"/>
      <c r="LV78" s="343"/>
      <c r="LW78" s="343"/>
      <c r="LX78" s="343"/>
      <c r="LY78" s="342"/>
      <c r="LZ78" s="343"/>
      <c r="MA78" s="343"/>
      <c r="MB78" s="343"/>
      <c r="MC78" s="343"/>
      <c r="MD78" s="343"/>
      <c r="ME78" s="343"/>
      <c r="MF78" s="343"/>
      <c r="MG78" s="343"/>
      <c r="MH78" s="343"/>
      <c r="MI78" s="343"/>
      <c r="MJ78" s="343"/>
      <c r="MK78" s="343"/>
      <c r="ML78" s="343"/>
      <c r="MM78" s="343"/>
      <c r="MN78" s="343"/>
      <c r="MO78" s="342"/>
      <c r="MP78" s="343"/>
      <c r="MQ78" s="343"/>
      <c r="MR78" s="343"/>
      <c r="MS78" s="343"/>
      <c r="MT78" s="343"/>
      <c r="MU78" s="343"/>
      <c r="MV78" s="343"/>
      <c r="MW78" s="343"/>
      <c r="MX78" s="343"/>
      <c r="MY78" s="343"/>
      <c r="MZ78" s="343"/>
      <c r="NA78" s="343"/>
      <c r="NB78" s="343"/>
      <c r="NC78" s="343"/>
      <c r="ND78" s="343"/>
      <c r="NE78" s="342"/>
      <c r="NF78" s="343"/>
      <c r="NG78" s="343"/>
      <c r="NH78" s="343"/>
      <c r="NI78" s="343"/>
      <c r="NJ78" s="343"/>
      <c r="NK78" s="343"/>
      <c r="NL78" s="343"/>
      <c r="NM78" s="343"/>
      <c r="NN78" s="343"/>
      <c r="NO78" s="343"/>
      <c r="NP78" s="343"/>
      <c r="NQ78" s="343"/>
      <c r="NR78" s="343"/>
      <c r="NS78" s="343"/>
      <c r="NT78" s="343"/>
      <c r="NU78" s="342"/>
      <c r="NV78" s="343"/>
      <c r="NW78" s="343"/>
      <c r="NX78" s="343"/>
      <c r="NY78" s="343"/>
      <c r="NZ78" s="343"/>
      <c r="OA78" s="343"/>
      <c r="OB78" s="343"/>
      <c r="OC78" s="343"/>
      <c r="OD78" s="343"/>
      <c r="OE78" s="343"/>
      <c r="OF78" s="343"/>
      <c r="OG78" s="343"/>
      <c r="OH78" s="343"/>
      <c r="OI78" s="343"/>
      <c r="OJ78" s="343"/>
      <c r="OK78" s="342"/>
      <c r="OL78" s="343"/>
      <c r="OM78" s="343"/>
      <c r="ON78" s="343"/>
      <c r="OO78" s="343"/>
      <c r="OP78" s="343"/>
      <c r="OQ78" s="343"/>
      <c r="OR78" s="343"/>
      <c r="OS78" s="343"/>
      <c r="OT78" s="343"/>
      <c r="OU78" s="343"/>
      <c r="OV78" s="343"/>
      <c r="OW78" s="343"/>
      <c r="OX78" s="343"/>
      <c r="OY78" s="343"/>
      <c r="OZ78" s="343"/>
      <c r="PA78" s="342"/>
      <c r="PB78" s="343"/>
      <c r="PC78" s="343"/>
      <c r="PD78" s="343"/>
      <c r="PE78" s="343"/>
      <c r="PF78" s="343"/>
      <c r="PG78" s="343"/>
      <c r="PH78" s="343"/>
      <c r="PI78" s="343"/>
      <c r="PJ78" s="343"/>
      <c r="PK78" s="343"/>
      <c r="PL78" s="343"/>
      <c r="PM78" s="343"/>
      <c r="PN78" s="343"/>
      <c r="PO78" s="343"/>
      <c r="PP78" s="343"/>
      <c r="PQ78" s="342"/>
      <c r="PR78" s="343"/>
      <c r="PS78" s="343"/>
      <c r="PT78" s="343"/>
      <c r="PU78" s="343"/>
      <c r="PV78" s="343"/>
      <c r="PW78" s="343"/>
      <c r="PX78" s="343"/>
      <c r="PY78" s="343"/>
      <c r="PZ78" s="343"/>
      <c r="QA78" s="343"/>
      <c r="QB78" s="343"/>
      <c r="QC78" s="343"/>
      <c r="QD78" s="343"/>
      <c r="QE78" s="343"/>
      <c r="QF78" s="343"/>
      <c r="QG78" s="342"/>
      <c r="QH78" s="343"/>
      <c r="QI78" s="343"/>
      <c r="QJ78" s="343"/>
      <c r="QK78" s="343"/>
      <c r="QL78" s="343"/>
      <c r="QM78" s="343"/>
      <c r="QN78" s="343"/>
      <c r="QO78" s="343"/>
      <c r="QP78" s="343"/>
      <c r="QQ78" s="343"/>
      <c r="QR78" s="343"/>
      <c r="QS78" s="343"/>
      <c r="QT78" s="343"/>
      <c r="QU78" s="343"/>
      <c r="QV78" s="343"/>
      <c r="QW78" s="342"/>
      <c r="QX78" s="343"/>
      <c r="QY78" s="343"/>
      <c r="QZ78" s="343"/>
      <c r="RA78" s="343"/>
      <c r="RB78" s="343"/>
      <c r="RC78" s="343"/>
      <c r="RD78" s="343"/>
      <c r="RE78" s="343"/>
      <c r="RF78" s="343"/>
      <c r="RG78" s="343"/>
      <c r="RH78" s="343"/>
      <c r="RI78" s="343"/>
      <c r="RJ78" s="343"/>
      <c r="RK78" s="343"/>
      <c r="RL78" s="343"/>
      <c r="RM78" s="342"/>
      <c r="RN78" s="343"/>
      <c r="RO78" s="343"/>
      <c r="RP78" s="343"/>
      <c r="RQ78" s="343"/>
      <c r="RR78" s="343"/>
      <c r="RS78" s="343"/>
      <c r="RT78" s="343"/>
      <c r="RU78" s="343"/>
      <c r="RV78" s="343"/>
      <c r="RW78" s="343"/>
      <c r="RX78" s="343"/>
      <c r="RY78" s="343"/>
      <c r="RZ78" s="343"/>
      <c r="SA78" s="343"/>
      <c r="SB78" s="343"/>
      <c r="SC78" s="342"/>
      <c r="SD78" s="343"/>
      <c r="SE78" s="343"/>
      <c r="SF78" s="343"/>
      <c r="SG78" s="343"/>
      <c r="SH78" s="343"/>
      <c r="SI78" s="343"/>
      <c r="SJ78" s="343"/>
      <c r="SK78" s="343"/>
      <c r="SL78" s="343"/>
      <c r="SM78" s="343"/>
      <c r="SN78" s="343"/>
      <c r="SO78" s="343"/>
      <c r="SP78" s="343"/>
      <c r="SQ78" s="343"/>
      <c r="SR78" s="343"/>
      <c r="SS78" s="342"/>
      <c r="ST78" s="343"/>
      <c r="SU78" s="343"/>
      <c r="SV78" s="343"/>
      <c r="SW78" s="343"/>
      <c r="SX78" s="343"/>
      <c r="SY78" s="343"/>
      <c r="SZ78" s="343"/>
      <c r="TA78" s="343"/>
      <c r="TB78" s="343"/>
      <c r="TC78" s="343"/>
      <c r="TD78" s="343"/>
      <c r="TE78" s="343"/>
      <c r="TF78" s="343"/>
      <c r="TG78" s="343"/>
      <c r="TH78" s="343"/>
      <c r="TI78" s="342"/>
      <c r="TJ78" s="343"/>
      <c r="TK78" s="343"/>
      <c r="TL78" s="343"/>
      <c r="TM78" s="343"/>
      <c r="TN78" s="343"/>
      <c r="TO78" s="343"/>
      <c r="TP78" s="343"/>
      <c r="TQ78" s="343"/>
      <c r="TR78" s="343"/>
      <c r="TS78" s="343"/>
      <c r="TT78" s="343"/>
      <c r="TU78" s="343"/>
      <c r="TV78" s="343"/>
      <c r="TW78" s="343"/>
      <c r="TX78" s="343"/>
      <c r="TY78" s="342"/>
      <c r="TZ78" s="343"/>
      <c r="UA78" s="343"/>
      <c r="UB78" s="343"/>
      <c r="UC78" s="343"/>
      <c r="UD78" s="343"/>
      <c r="UE78" s="343"/>
      <c r="UF78" s="343"/>
      <c r="UG78" s="343"/>
      <c r="UH78" s="343"/>
      <c r="UI78" s="343"/>
      <c r="UJ78" s="343"/>
      <c r="UK78" s="343"/>
      <c r="UL78" s="343"/>
      <c r="UM78" s="343"/>
      <c r="UN78" s="343"/>
      <c r="UO78" s="342"/>
      <c r="UP78" s="343"/>
      <c r="UQ78" s="343"/>
      <c r="UR78" s="343"/>
      <c r="US78" s="343"/>
      <c r="UT78" s="343"/>
      <c r="UU78" s="343"/>
      <c r="UV78" s="343"/>
      <c r="UW78" s="343"/>
      <c r="UX78" s="343"/>
      <c r="UY78" s="343"/>
      <c r="UZ78" s="343"/>
      <c r="VA78" s="343"/>
      <c r="VB78" s="343"/>
      <c r="VC78" s="343"/>
      <c r="VD78" s="343"/>
      <c r="VE78" s="342"/>
      <c r="VF78" s="343"/>
      <c r="VG78" s="343"/>
      <c r="VH78" s="343"/>
      <c r="VI78" s="343"/>
      <c r="VJ78" s="343"/>
      <c r="VK78" s="343"/>
      <c r="VL78" s="343"/>
      <c r="VM78" s="343"/>
      <c r="VN78" s="343"/>
      <c r="VO78" s="343"/>
      <c r="VP78" s="343"/>
      <c r="VQ78" s="343"/>
      <c r="VR78" s="343"/>
      <c r="VS78" s="343"/>
      <c r="VT78" s="343"/>
      <c r="VU78" s="342"/>
      <c r="VV78" s="343"/>
      <c r="VW78" s="343"/>
      <c r="VX78" s="343"/>
      <c r="VY78" s="343"/>
      <c r="VZ78" s="343"/>
      <c r="WA78" s="343"/>
      <c r="WB78" s="343"/>
      <c r="WC78" s="343"/>
      <c r="WD78" s="343"/>
      <c r="WE78" s="343"/>
      <c r="WF78" s="343"/>
      <c r="WG78" s="343"/>
      <c r="WH78" s="343"/>
      <c r="WI78" s="343"/>
      <c r="WJ78" s="343"/>
      <c r="WK78" s="342"/>
      <c r="WL78" s="343"/>
      <c r="WM78" s="343"/>
      <c r="WN78" s="343"/>
      <c r="WO78" s="343"/>
      <c r="WP78" s="343"/>
      <c r="WQ78" s="343"/>
      <c r="WR78" s="343"/>
      <c r="WS78" s="343"/>
      <c r="WT78" s="343"/>
      <c r="WU78" s="343"/>
      <c r="WV78" s="343"/>
      <c r="WW78" s="343"/>
      <c r="WX78" s="343"/>
      <c r="WY78" s="343"/>
      <c r="WZ78" s="343"/>
      <c r="XA78" s="342"/>
      <c r="XB78" s="343"/>
      <c r="XC78" s="343"/>
      <c r="XD78" s="343"/>
      <c r="XE78" s="343"/>
      <c r="XF78" s="343"/>
      <c r="XG78" s="343"/>
      <c r="XH78" s="343"/>
      <c r="XI78" s="343"/>
      <c r="XJ78" s="343"/>
      <c r="XK78" s="343"/>
      <c r="XL78" s="343"/>
      <c r="XM78" s="343"/>
      <c r="XN78" s="343"/>
      <c r="XO78" s="343"/>
      <c r="XP78" s="343"/>
      <c r="XQ78" s="342"/>
      <c r="XR78" s="343"/>
      <c r="XS78" s="343"/>
      <c r="XT78" s="343"/>
      <c r="XU78" s="343"/>
      <c r="XV78" s="343"/>
      <c r="XW78" s="343"/>
      <c r="XX78" s="343"/>
      <c r="XY78" s="343"/>
      <c r="XZ78" s="343"/>
      <c r="YA78" s="343"/>
      <c r="YB78" s="343"/>
      <c r="YC78" s="343"/>
      <c r="YD78" s="343"/>
      <c r="YE78" s="343"/>
      <c r="YF78" s="343"/>
      <c r="YG78" s="342"/>
      <c r="YH78" s="343"/>
      <c r="YI78" s="343"/>
      <c r="YJ78" s="343"/>
      <c r="YK78" s="343"/>
      <c r="YL78" s="343"/>
      <c r="YM78" s="343"/>
      <c r="YN78" s="343"/>
      <c r="YO78" s="343"/>
      <c r="YP78" s="343"/>
      <c r="YQ78" s="343"/>
      <c r="YR78" s="343"/>
      <c r="YS78" s="343"/>
      <c r="YT78" s="343"/>
      <c r="YU78" s="343"/>
      <c r="YV78" s="343"/>
      <c r="YW78" s="342"/>
      <c r="YX78" s="343"/>
      <c r="YY78" s="343"/>
      <c r="YZ78" s="343"/>
      <c r="ZA78" s="343"/>
      <c r="ZB78" s="343"/>
      <c r="ZC78" s="343"/>
      <c r="ZD78" s="343"/>
      <c r="ZE78" s="343"/>
      <c r="ZF78" s="343"/>
      <c r="ZG78" s="343"/>
      <c r="ZH78" s="343"/>
      <c r="ZI78" s="343"/>
      <c r="ZJ78" s="343"/>
      <c r="ZK78" s="343"/>
      <c r="ZL78" s="343"/>
      <c r="ZM78" s="342"/>
      <c r="ZN78" s="343"/>
      <c r="ZO78" s="343"/>
      <c r="ZP78" s="343"/>
      <c r="ZQ78" s="343"/>
      <c r="ZR78" s="343"/>
      <c r="ZS78" s="343"/>
      <c r="ZT78" s="343"/>
      <c r="ZU78" s="343"/>
      <c r="ZV78" s="343"/>
      <c r="ZW78" s="343"/>
      <c r="ZX78" s="343"/>
      <c r="ZY78" s="343"/>
      <c r="ZZ78" s="343"/>
      <c r="AAA78" s="343"/>
      <c r="AAB78" s="343"/>
      <c r="AAC78" s="342"/>
      <c r="AAD78" s="343"/>
      <c r="AAE78" s="343"/>
      <c r="AAF78" s="343"/>
      <c r="AAG78" s="343"/>
      <c r="AAH78" s="343"/>
      <c r="AAI78" s="343"/>
      <c r="AAJ78" s="343"/>
      <c r="AAK78" s="343"/>
      <c r="AAL78" s="343"/>
      <c r="AAM78" s="343"/>
      <c r="AAN78" s="343"/>
      <c r="AAO78" s="343"/>
      <c r="AAP78" s="343"/>
      <c r="AAQ78" s="343"/>
      <c r="AAR78" s="343"/>
      <c r="AAS78" s="342"/>
      <c r="AAT78" s="343"/>
      <c r="AAU78" s="343"/>
      <c r="AAV78" s="343"/>
      <c r="AAW78" s="343"/>
      <c r="AAX78" s="343"/>
      <c r="AAY78" s="343"/>
      <c r="AAZ78" s="343"/>
      <c r="ABA78" s="343"/>
      <c r="ABB78" s="343"/>
      <c r="ABC78" s="343"/>
      <c r="ABD78" s="343"/>
      <c r="ABE78" s="343"/>
      <c r="ABF78" s="343"/>
      <c r="ABG78" s="343"/>
      <c r="ABH78" s="343"/>
      <c r="ABI78" s="342"/>
      <c r="ABJ78" s="343"/>
      <c r="ABK78" s="343"/>
      <c r="ABL78" s="343"/>
      <c r="ABM78" s="343"/>
      <c r="ABN78" s="343"/>
      <c r="ABO78" s="343"/>
      <c r="ABP78" s="343"/>
      <c r="ABQ78" s="343"/>
      <c r="ABR78" s="343"/>
      <c r="ABS78" s="343"/>
      <c r="ABT78" s="343"/>
      <c r="ABU78" s="343"/>
      <c r="ABV78" s="343"/>
      <c r="ABW78" s="343"/>
      <c r="ABX78" s="343"/>
      <c r="ABY78" s="342"/>
      <c r="ABZ78" s="343"/>
      <c r="ACA78" s="343"/>
      <c r="ACB78" s="343"/>
      <c r="ACC78" s="343"/>
      <c r="ACD78" s="343"/>
      <c r="ACE78" s="343"/>
      <c r="ACF78" s="343"/>
      <c r="ACG78" s="343"/>
      <c r="ACH78" s="343"/>
      <c r="ACI78" s="343"/>
      <c r="ACJ78" s="343"/>
      <c r="ACK78" s="343"/>
      <c r="ACL78" s="343"/>
      <c r="ACM78" s="343"/>
      <c r="ACN78" s="343"/>
      <c r="ACO78" s="342"/>
      <c r="ACP78" s="343"/>
      <c r="ACQ78" s="343"/>
      <c r="ACR78" s="343"/>
      <c r="ACS78" s="343"/>
      <c r="ACT78" s="343"/>
      <c r="ACU78" s="343"/>
      <c r="ACV78" s="343"/>
      <c r="ACW78" s="343"/>
      <c r="ACX78" s="343"/>
      <c r="ACY78" s="343"/>
      <c r="ACZ78" s="343"/>
      <c r="ADA78" s="343"/>
      <c r="ADB78" s="343"/>
      <c r="ADC78" s="343"/>
      <c r="ADD78" s="343"/>
      <c r="ADE78" s="342"/>
      <c r="ADF78" s="343"/>
      <c r="ADG78" s="343"/>
      <c r="ADH78" s="343"/>
      <c r="ADI78" s="343"/>
      <c r="ADJ78" s="343"/>
      <c r="ADK78" s="343"/>
      <c r="ADL78" s="343"/>
      <c r="ADM78" s="343"/>
      <c r="ADN78" s="343"/>
      <c r="ADO78" s="343"/>
      <c r="ADP78" s="343"/>
      <c r="ADQ78" s="343"/>
      <c r="ADR78" s="343"/>
      <c r="ADS78" s="343"/>
      <c r="ADT78" s="343"/>
      <c r="ADU78" s="342"/>
      <c r="ADV78" s="343"/>
      <c r="ADW78" s="343"/>
      <c r="ADX78" s="343"/>
      <c r="ADY78" s="343"/>
      <c r="ADZ78" s="343"/>
      <c r="AEA78" s="343"/>
      <c r="AEB78" s="343"/>
      <c r="AEC78" s="343"/>
      <c r="AED78" s="343"/>
      <c r="AEE78" s="343"/>
      <c r="AEF78" s="343"/>
      <c r="AEG78" s="343"/>
      <c r="AEH78" s="343"/>
      <c r="AEI78" s="343"/>
      <c r="AEJ78" s="343"/>
      <c r="AEK78" s="342"/>
      <c r="AEL78" s="343"/>
      <c r="AEM78" s="343"/>
      <c r="AEN78" s="343"/>
      <c r="AEO78" s="343"/>
      <c r="AEP78" s="343"/>
      <c r="AEQ78" s="343"/>
      <c r="AER78" s="343"/>
      <c r="AES78" s="343"/>
      <c r="AET78" s="343"/>
      <c r="AEU78" s="343"/>
      <c r="AEV78" s="343"/>
      <c r="AEW78" s="343"/>
      <c r="AEX78" s="343"/>
      <c r="AEY78" s="343"/>
      <c r="AEZ78" s="343"/>
      <c r="AFA78" s="342"/>
      <c r="AFB78" s="343"/>
      <c r="AFC78" s="343"/>
      <c r="AFD78" s="343"/>
      <c r="AFE78" s="343"/>
      <c r="AFF78" s="343"/>
      <c r="AFG78" s="343"/>
      <c r="AFH78" s="343"/>
      <c r="AFI78" s="343"/>
      <c r="AFJ78" s="343"/>
      <c r="AFK78" s="343"/>
      <c r="AFL78" s="343"/>
      <c r="AFM78" s="343"/>
      <c r="AFN78" s="343"/>
      <c r="AFO78" s="343"/>
      <c r="AFP78" s="343"/>
      <c r="AFQ78" s="342"/>
      <c r="AFR78" s="343"/>
      <c r="AFS78" s="343"/>
      <c r="AFT78" s="343"/>
      <c r="AFU78" s="343"/>
      <c r="AFV78" s="343"/>
      <c r="AFW78" s="343"/>
      <c r="AFX78" s="343"/>
      <c r="AFY78" s="343"/>
      <c r="AFZ78" s="343"/>
      <c r="AGA78" s="343"/>
      <c r="AGB78" s="343"/>
      <c r="AGC78" s="343"/>
      <c r="AGD78" s="343"/>
      <c r="AGE78" s="343"/>
      <c r="AGF78" s="343"/>
      <c r="AGG78" s="342"/>
      <c r="AGH78" s="343"/>
      <c r="AGI78" s="343"/>
      <c r="AGJ78" s="343"/>
      <c r="AGK78" s="343"/>
      <c r="AGL78" s="343"/>
      <c r="AGM78" s="343"/>
      <c r="AGN78" s="343"/>
      <c r="AGO78" s="343"/>
      <c r="AGP78" s="343"/>
      <c r="AGQ78" s="343"/>
      <c r="AGR78" s="343"/>
      <c r="AGS78" s="343"/>
      <c r="AGT78" s="343"/>
      <c r="AGU78" s="343"/>
      <c r="AGV78" s="343"/>
      <c r="AGW78" s="342"/>
      <c r="AGX78" s="343"/>
      <c r="AGY78" s="343"/>
      <c r="AGZ78" s="343"/>
      <c r="AHA78" s="343"/>
      <c r="AHB78" s="343"/>
      <c r="AHC78" s="343"/>
      <c r="AHD78" s="343"/>
      <c r="AHE78" s="343"/>
      <c r="AHF78" s="343"/>
      <c r="AHG78" s="343"/>
      <c r="AHH78" s="343"/>
      <c r="AHI78" s="343"/>
      <c r="AHJ78" s="343"/>
      <c r="AHK78" s="343"/>
      <c r="AHL78" s="343"/>
      <c r="AHM78" s="342"/>
      <c r="AHN78" s="343"/>
      <c r="AHO78" s="343"/>
      <c r="AHP78" s="343"/>
      <c r="AHQ78" s="343"/>
      <c r="AHR78" s="343"/>
      <c r="AHS78" s="343"/>
      <c r="AHT78" s="343"/>
      <c r="AHU78" s="343"/>
      <c r="AHV78" s="343"/>
      <c r="AHW78" s="343"/>
      <c r="AHX78" s="343"/>
      <c r="AHY78" s="343"/>
      <c r="AHZ78" s="343"/>
      <c r="AIA78" s="343"/>
      <c r="AIB78" s="343"/>
      <c r="AIC78" s="342"/>
      <c r="AID78" s="343"/>
      <c r="AIE78" s="343"/>
      <c r="AIF78" s="343"/>
      <c r="AIG78" s="343"/>
      <c r="AIH78" s="343"/>
      <c r="AII78" s="343"/>
      <c r="AIJ78" s="343"/>
      <c r="AIK78" s="343"/>
      <c r="AIL78" s="343"/>
      <c r="AIM78" s="343"/>
      <c r="AIN78" s="343"/>
      <c r="AIO78" s="343"/>
      <c r="AIP78" s="343"/>
      <c r="AIQ78" s="343"/>
      <c r="AIR78" s="343"/>
      <c r="AIS78" s="342"/>
      <c r="AIT78" s="343"/>
      <c r="AIU78" s="343"/>
      <c r="AIV78" s="343"/>
      <c r="AIW78" s="343"/>
      <c r="AIX78" s="343"/>
      <c r="AIY78" s="343"/>
      <c r="AIZ78" s="343"/>
      <c r="AJA78" s="343"/>
      <c r="AJB78" s="343"/>
      <c r="AJC78" s="343"/>
      <c r="AJD78" s="343"/>
      <c r="AJE78" s="343"/>
      <c r="AJF78" s="343"/>
      <c r="AJG78" s="343"/>
      <c r="AJH78" s="343"/>
      <c r="AJI78" s="342"/>
      <c r="AJJ78" s="343"/>
      <c r="AJK78" s="343"/>
      <c r="AJL78" s="343"/>
      <c r="AJM78" s="343"/>
      <c r="AJN78" s="343"/>
      <c r="AJO78" s="343"/>
      <c r="AJP78" s="343"/>
      <c r="AJQ78" s="343"/>
      <c r="AJR78" s="343"/>
      <c r="AJS78" s="343"/>
      <c r="AJT78" s="343"/>
      <c r="AJU78" s="343"/>
      <c r="AJV78" s="343"/>
      <c r="AJW78" s="343"/>
      <c r="AJX78" s="343"/>
      <c r="AJY78" s="342"/>
      <c r="AJZ78" s="343"/>
      <c r="AKA78" s="343"/>
      <c r="AKB78" s="343"/>
      <c r="AKC78" s="343"/>
      <c r="AKD78" s="343"/>
      <c r="AKE78" s="343"/>
      <c r="AKF78" s="343"/>
      <c r="AKG78" s="343"/>
      <c r="AKH78" s="343"/>
      <c r="AKI78" s="343"/>
      <c r="AKJ78" s="343"/>
      <c r="AKK78" s="343"/>
      <c r="AKL78" s="343"/>
      <c r="AKM78" s="343"/>
      <c r="AKN78" s="343"/>
      <c r="AKO78" s="342"/>
      <c r="AKP78" s="343"/>
      <c r="AKQ78" s="343"/>
      <c r="AKR78" s="343"/>
      <c r="AKS78" s="343"/>
      <c r="AKT78" s="343"/>
      <c r="AKU78" s="343"/>
      <c r="AKV78" s="343"/>
      <c r="AKW78" s="343"/>
      <c r="AKX78" s="343"/>
      <c r="AKY78" s="343"/>
      <c r="AKZ78" s="343"/>
      <c r="ALA78" s="343"/>
      <c r="ALB78" s="343"/>
      <c r="ALC78" s="343"/>
      <c r="ALD78" s="343"/>
      <c r="ALE78" s="342"/>
      <c r="ALF78" s="343"/>
      <c r="ALG78" s="343"/>
      <c r="ALH78" s="343"/>
      <c r="ALI78" s="343"/>
      <c r="ALJ78" s="343"/>
      <c r="ALK78" s="343"/>
      <c r="ALL78" s="343"/>
      <c r="ALM78" s="343"/>
      <c r="ALN78" s="343"/>
      <c r="ALO78" s="343"/>
      <c r="ALP78" s="343"/>
      <c r="ALQ78" s="343"/>
      <c r="ALR78" s="343"/>
      <c r="ALS78" s="343"/>
      <c r="ALT78" s="343"/>
      <c r="ALU78" s="342"/>
      <c r="ALV78" s="343"/>
      <c r="ALW78" s="343"/>
      <c r="ALX78" s="343"/>
      <c r="ALY78" s="343"/>
      <c r="ALZ78" s="343"/>
      <c r="AMA78" s="343"/>
      <c r="AMB78" s="343"/>
      <c r="AMC78" s="343"/>
      <c r="AMD78" s="343"/>
      <c r="AME78" s="343"/>
      <c r="AMF78" s="343"/>
      <c r="AMG78" s="343"/>
      <c r="AMH78" s="343"/>
      <c r="AMI78" s="343"/>
      <c r="AMJ78" s="343"/>
      <c r="AMK78" s="342"/>
      <c r="AML78" s="343"/>
      <c r="AMM78" s="343"/>
      <c r="AMN78" s="343"/>
      <c r="AMO78" s="343"/>
      <c r="AMP78" s="343"/>
      <c r="AMQ78" s="343"/>
      <c r="AMR78" s="343"/>
      <c r="AMS78" s="343"/>
      <c r="AMT78" s="343"/>
      <c r="AMU78" s="343"/>
      <c r="AMV78" s="343"/>
      <c r="AMW78" s="343"/>
      <c r="AMX78" s="343"/>
      <c r="AMY78" s="343"/>
      <c r="AMZ78" s="343"/>
      <c r="ANA78" s="342"/>
      <c r="ANB78" s="343"/>
      <c r="ANC78" s="343"/>
      <c r="AND78" s="343"/>
      <c r="ANE78" s="343"/>
      <c r="ANF78" s="343"/>
      <c r="ANG78" s="343"/>
      <c r="ANH78" s="343"/>
      <c r="ANI78" s="343"/>
      <c r="ANJ78" s="343"/>
      <c r="ANK78" s="343"/>
      <c r="ANL78" s="343"/>
      <c r="ANM78" s="343"/>
      <c r="ANN78" s="343"/>
      <c r="ANO78" s="343"/>
      <c r="ANP78" s="343"/>
      <c r="ANQ78" s="342"/>
      <c r="ANR78" s="343"/>
      <c r="ANS78" s="343"/>
      <c r="ANT78" s="343"/>
      <c r="ANU78" s="343"/>
      <c r="ANV78" s="343"/>
      <c r="ANW78" s="343"/>
      <c r="ANX78" s="343"/>
      <c r="ANY78" s="343"/>
      <c r="ANZ78" s="343"/>
      <c r="AOA78" s="343"/>
      <c r="AOB78" s="343"/>
      <c r="AOC78" s="343"/>
      <c r="AOD78" s="343"/>
      <c r="AOE78" s="343"/>
      <c r="AOF78" s="343"/>
      <c r="AOG78" s="342"/>
      <c r="AOH78" s="343"/>
      <c r="AOI78" s="343"/>
      <c r="AOJ78" s="343"/>
      <c r="AOK78" s="343"/>
      <c r="AOL78" s="343"/>
      <c r="AOM78" s="343"/>
      <c r="AON78" s="343"/>
      <c r="AOO78" s="343"/>
      <c r="AOP78" s="343"/>
      <c r="AOQ78" s="343"/>
      <c r="AOR78" s="343"/>
      <c r="AOS78" s="343"/>
      <c r="AOT78" s="343"/>
      <c r="AOU78" s="343"/>
      <c r="AOV78" s="343"/>
      <c r="AOW78" s="342"/>
      <c r="AOX78" s="343"/>
      <c r="AOY78" s="343"/>
      <c r="AOZ78" s="343"/>
      <c r="APA78" s="343"/>
      <c r="APB78" s="343"/>
      <c r="APC78" s="343"/>
      <c r="APD78" s="343"/>
      <c r="APE78" s="343"/>
      <c r="APF78" s="343"/>
      <c r="APG78" s="343"/>
      <c r="APH78" s="343"/>
      <c r="API78" s="343"/>
      <c r="APJ78" s="343"/>
      <c r="APK78" s="343"/>
      <c r="APL78" s="343"/>
      <c r="APM78" s="342"/>
      <c r="APN78" s="343"/>
      <c r="APO78" s="343"/>
      <c r="APP78" s="343"/>
      <c r="APQ78" s="343"/>
      <c r="APR78" s="343"/>
      <c r="APS78" s="343"/>
      <c r="APT78" s="343"/>
      <c r="APU78" s="343"/>
      <c r="APV78" s="343"/>
      <c r="APW78" s="343"/>
      <c r="APX78" s="343"/>
      <c r="APY78" s="343"/>
      <c r="APZ78" s="343"/>
      <c r="AQA78" s="343"/>
      <c r="AQB78" s="343"/>
      <c r="AQC78" s="342"/>
      <c r="AQD78" s="343"/>
      <c r="AQE78" s="343"/>
      <c r="AQF78" s="343"/>
      <c r="AQG78" s="343"/>
      <c r="AQH78" s="343"/>
      <c r="AQI78" s="343"/>
      <c r="AQJ78" s="343"/>
      <c r="AQK78" s="343"/>
      <c r="AQL78" s="343"/>
      <c r="AQM78" s="343"/>
      <c r="AQN78" s="343"/>
      <c r="AQO78" s="343"/>
      <c r="AQP78" s="343"/>
      <c r="AQQ78" s="343"/>
      <c r="AQR78" s="343"/>
      <c r="AQS78" s="342"/>
      <c r="AQT78" s="343"/>
      <c r="AQU78" s="343"/>
      <c r="AQV78" s="343"/>
      <c r="AQW78" s="343"/>
      <c r="AQX78" s="343"/>
      <c r="AQY78" s="343"/>
      <c r="AQZ78" s="343"/>
      <c r="ARA78" s="343"/>
      <c r="ARB78" s="343"/>
      <c r="ARC78" s="343"/>
      <c r="ARD78" s="343"/>
      <c r="ARE78" s="343"/>
      <c r="ARF78" s="343"/>
      <c r="ARG78" s="343"/>
      <c r="ARH78" s="343"/>
      <c r="ARI78" s="342"/>
      <c r="ARJ78" s="343"/>
      <c r="ARK78" s="343"/>
      <c r="ARL78" s="343"/>
      <c r="ARM78" s="343"/>
      <c r="ARN78" s="343"/>
      <c r="ARO78" s="343"/>
      <c r="ARP78" s="343"/>
      <c r="ARQ78" s="343"/>
      <c r="ARR78" s="343"/>
      <c r="ARS78" s="343"/>
      <c r="ART78" s="343"/>
      <c r="ARU78" s="343"/>
      <c r="ARV78" s="343"/>
      <c r="ARW78" s="343"/>
      <c r="ARX78" s="343"/>
      <c r="ARY78" s="342"/>
      <c r="ARZ78" s="343"/>
      <c r="ASA78" s="343"/>
      <c r="ASB78" s="343"/>
      <c r="ASC78" s="343"/>
      <c r="ASD78" s="343"/>
      <c r="ASE78" s="343"/>
      <c r="ASF78" s="343"/>
      <c r="ASG78" s="343"/>
      <c r="ASH78" s="343"/>
      <c r="ASI78" s="343"/>
      <c r="ASJ78" s="343"/>
      <c r="ASK78" s="343"/>
      <c r="ASL78" s="343"/>
      <c r="ASM78" s="343"/>
      <c r="ASN78" s="343"/>
      <c r="ASO78" s="342"/>
      <c r="ASP78" s="343"/>
      <c r="ASQ78" s="343"/>
      <c r="ASR78" s="343"/>
      <c r="ASS78" s="343"/>
      <c r="AST78" s="343"/>
      <c r="ASU78" s="343"/>
      <c r="ASV78" s="343"/>
      <c r="ASW78" s="343"/>
      <c r="ASX78" s="343"/>
      <c r="ASY78" s="343"/>
      <c r="ASZ78" s="343"/>
      <c r="ATA78" s="343"/>
      <c r="ATB78" s="343"/>
      <c r="ATC78" s="343"/>
      <c r="ATD78" s="343"/>
      <c r="ATE78" s="342"/>
      <c r="ATF78" s="343"/>
      <c r="ATG78" s="343"/>
      <c r="ATH78" s="343"/>
      <c r="ATI78" s="343"/>
      <c r="ATJ78" s="343"/>
      <c r="ATK78" s="343"/>
      <c r="ATL78" s="343"/>
      <c r="ATM78" s="343"/>
      <c r="ATN78" s="343"/>
      <c r="ATO78" s="343"/>
      <c r="ATP78" s="343"/>
      <c r="ATQ78" s="343"/>
      <c r="ATR78" s="343"/>
      <c r="ATS78" s="343"/>
      <c r="ATT78" s="343"/>
      <c r="ATU78" s="342"/>
      <c r="ATV78" s="343"/>
      <c r="ATW78" s="343"/>
      <c r="ATX78" s="343"/>
      <c r="ATY78" s="343"/>
      <c r="ATZ78" s="343"/>
      <c r="AUA78" s="343"/>
      <c r="AUB78" s="343"/>
      <c r="AUC78" s="343"/>
      <c r="AUD78" s="343"/>
      <c r="AUE78" s="343"/>
      <c r="AUF78" s="343"/>
      <c r="AUG78" s="343"/>
      <c r="AUH78" s="343"/>
      <c r="AUI78" s="343"/>
      <c r="AUJ78" s="343"/>
      <c r="AUK78" s="342"/>
      <c r="AUL78" s="343"/>
      <c r="AUM78" s="343"/>
      <c r="AUN78" s="343"/>
      <c r="AUO78" s="343"/>
      <c r="AUP78" s="343"/>
      <c r="AUQ78" s="343"/>
      <c r="AUR78" s="343"/>
      <c r="AUS78" s="343"/>
      <c r="AUT78" s="343"/>
      <c r="AUU78" s="343"/>
      <c r="AUV78" s="343"/>
      <c r="AUW78" s="343"/>
      <c r="AUX78" s="343"/>
      <c r="AUY78" s="343"/>
      <c r="AUZ78" s="343"/>
      <c r="AVA78" s="342"/>
      <c r="AVB78" s="343"/>
      <c r="AVC78" s="343"/>
      <c r="AVD78" s="343"/>
      <c r="AVE78" s="343"/>
      <c r="AVF78" s="343"/>
      <c r="AVG78" s="343"/>
      <c r="AVH78" s="343"/>
      <c r="AVI78" s="343"/>
      <c r="AVJ78" s="343"/>
      <c r="AVK78" s="343"/>
      <c r="AVL78" s="343"/>
      <c r="AVM78" s="343"/>
      <c r="AVN78" s="343"/>
      <c r="AVO78" s="343"/>
      <c r="AVP78" s="343"/>
      <c r="AVQ78" s="342"/>
      <c r="AVR78" s="343"/>
      <c r="AVS78" s="343"/>
      <c r="AVT78" s="343"/>
      <c r="AVU78" s="343"/>
      <c r="AVV78" s="343"/>
      <c r="AVW78" s="343"/>
      <c r="AVX78" s="343"/>
      <c r="AVY78" s="343"/>
      <c r="AVZ78" s="343"/>
      <c r="AWA78" s="343"/>
      <c r="AWB78" s="343"/>
      <c r="AWC78" s="343"/>
      <c r="AWD78" s="343"/>
      <c r="AWE78" s="343"/>
      <c r="AWF78" s="343"/>
      <c r="AWG78" s="342"/>
      <c r="AWH78" s="343"/>
      <c r="AWI78" s="343"/>
      <c r="AWJ78" s="343"/>
      <c r="AWK78" s="343"/>
      <c r="AWL78" s="343"/>
      <c r="AWM78" s="343"/>
      <c r="AWN78" s="343"/>
      <c r="AWO78" s="343"/>
      <c r="AWP78" s="343"/>
      <c r="AWQ78" s="343"/>
      <c r="AWR78" s="343"/>
      <c r="AWS78" s="343"/>
      <c r="AWT78" s="343"/>
      <c r="AWU78" s="343"/>
      <c r="AWV78" s="343"/>
      <c r="AWW78" s="342"/>
      <c r="AWX78" s="343"/>
      <c r="AWY78" s="343"/>
      <c r="AWZ78" s="343"/>
      <c r="AXA78" s="343"/>
      <c r="AXB78" s="343"/>
      <c r="AXC78" s="343"/>
      <c r="AXD78" s="343"/>
      <c r="AXE78" s="343"/>
      <c r="AXF78" s="343"/>
      <c r="AXG78" s="343"/>
      <c r="AXH78" s="343"/>
      <c r="AXI78" s="343"/>
      <c r="AXJ78" s="343"/>
      <c r="AXK78" s="343"/>
      <c r="AXL78" s="343"/>
      <c r="AXM78" s="342"/>
      <c r="AXN78" s="343"/>
      <c r="AXO78" s="343"/>
      <c r="AXP78" s="343"/>
      <c r="AXQ78" s="343"/>
      <c r="AXR78" s="343"/>
      <c r="AXS78" s="343"/>
      <c r="AXT78" s="343"/>
      <c r="AXU78" s="343"/>
      <c r="AXV78" s="343"/>
      <c r="AXW78" s="343"/>
      <c r="AXX78" s="343"/>
      <c r="AXY78" s="343"/>
      <c r="AXZ78" s="343"/>
      <c r="AYA78" s="343"/>
      <c r="AYB78" s="343"/>
      <c r="AYC78" s="342"/>
      <c r="AYD78" s="343"/>
      <c r="AYE78" s="343"/>
      <c r="AYF78" s="343"/>
      <c r="AYG78" s="343"/>
      <c r="AYH78" s="343"/>
      <c r="AYI78" s="343"/>
      <c r="AYJ78" s="343"/>
      <c r="AYK78" s="343"/>
      <c r="AYL78" s="343"/>
      <c r="AYM78" s="343"/>
      <c r="AYN78" s="343"/>
      <c r="AYO78" s="343"/>
      <c r="AYP78" s="343"/>
      <c r="AYQ78" s="343"/>
      <c r="AYR78" s="343"/>
      <c r="AYS78" s="342"/>
      <c r="AYT78" s="343"/>
      <c r="AYU78" s="343"/>
      <c r="AYV78" s="343"/>
      <c r="AYW78" s="343"/>
      <c r="AYX78" s="343"/>
      <c r="AYY78" s="343"/>
      <c r="AYZ78" s="343"/>
      <c r="AZA78" s="343"/>
      <c r="AZB78" s="343"/>
      <c r="AZC78" s="343"/>
      <c r="AZD78" s="343"/>
      <c r="AZE78" s="343"/>
      <c r="AZF78" s="343"/>
      <c r="AZG78" s="343"/>
      <c r="AZH78" s="343"/>
      <c r="AZI78" s="342"/>
      <c r="AZJ78" s="343"/>
      <c r="AZK78" s="343"/>
      <c r="AZL78" s="343"/>
      <c r="AZM78" s="343"/>
      <c r="AZN78" s="343"/>
      <c r="AZO78" s="343"/>
      <c r="AZP78" s="343"/>
      <c r="AZQ78" s="343"/>
      <c r="AZR78" s="343"/>
      <c r="AZS78" s="343"/>
      <c r="AZT78" s="343"/>
      <c r="AZU78" s="343"/>
      <c r="AZV78" s="343"/>
      <c r="AZW78" s="343"/>
      <c r="AZX78" s="343"/>
      <c r="AZY78" s="342"/>
      <c r="AZZ78" s="343"/>
      <c r="BAA78" s="343"/>
      <c r="BAB78" s="343"/>
      <c r="BAC78" s="343"/>
      <c r="BAD78" s="343"/>
      <c r="BAE78" s="343"/>
      <c r="BAF78" s="343"/>
      <c r="BAG78" s="343"/>
      <c r="BAH78" s="343"/>
      <c r="BAI78" s="343"/>
      <c r="BAJ78" s="343"/>
      <c r="BAK78" s="343"/>
      <c r="BAL78" s="343"/>
      <c r="BAM78" s="343"/>
      <c r="BAN78" s="343"/>
      <c r="BAO78" s="342"/>
      <c r="BAP78" s="343"/>
      <c r="BAQ78" s="343"/>
      <c r="BAR78" s="343"/>
      <c r="BAS78" s="343"/>
      <c r="BAT78" s="343"/>
      <c r="BAU78" s="343"/>
      <c r="BAV78" s="343"/>
      <c r="BAW78" s="343"/>
      <c r="BAX78" s="343"/>
      <c r="BAY78" s="343"/>
      <c r="BAZ78" s="343"/>
      <c r="BBA78" s="343"/>
      <c r="BBB78" s="343"/>
      <c r="BBC78" s="343"/>
      <c r="BBD78" s="343"/>
      <c r="BBE78" s="342"/>
      <c r="BBF78" s="343"/>
      <c r="BBG78" s="343"/>
      <c r="BBH78" s="343"/>
      <c r="BBI78" s="343"/>
      <c r="BBJ78" s="343"/>
      <c r="BBK78" s="343"/>
      <c r="BBL78" s="343"/>
      <c r="BBM78" s="343"/>
      <c r="BBN78" s="343"/>
      <c r="BBO78" s="343"/>
      <c r="BBP78" s="343"/>
      <c r="BBQ78" s="343"/>
      <c r="BBR78" s="343"/>
      <c r="BBS78" s="343"/>
      <c r="BBT78" s="343"/>
      <c r="BBU78" s="342"/>
      <c r="BBV78" s="343"/>
      <c r="BBW78" s="343"/>
      <c r="BBX78" s="343"/>
      <c r="BBY78" s="343"/>
      <c r="BBZ78" s="343"/>
      <c r="BCA78" s="343"/>
      <c r="BCB78" s="343"/>
      <c r="BCC78" s="343"/>
      <c r="BCD78" s="343"/>
      <c r="BCE78" s="343"/>
      <c r="BCF78" s="343"/>
      <c r="BCG78" s="343"/>
      <c r="BCH78" s="343"/>
      <c r="BCI78" s="343"/>
      <c r="BCJ78" s="343"/>
      <c r="BCK78" s="342"/>
      <c r="BCL78" s="343"/>
      <c r="BCM78" s="343"/>
      <c r="BCN78" s="343"/>
      <c r="BCO78" s="343"/>
      <c r="BCP78" s="343"/>
      <c r="BCQ78" s="343"/>
      <c r="BCR78" s="343"/>
      <c r="BCS78" s="343"/>
      <c r="BCT78" s="343"/>
      <c r="BCU78" s="343"/>
      <c r="BCV78" s="343"/>
      <c r="BCW78" s="343"/>
      <c r="BCX78" s="343"/>
      <c r="BCY78" s="343"/>
      <c r="BCZ78" s="343"/>
      <c r="BDA78" s="342"/>
      <c r="BDB78" s="343"/>
      <c r="BDC78" s="343"/>
      <c r="BDD78" s="343"/>
      <c r="BDE78" s="343"/>
      <c r="BDF78" s="343"/>
      <c r="BDG78" s="343"/>
      <c r="BDH78" s="343"/>
      <c r="BDI78" s="343"/>
      <c r="BDJ78" s="343"/>
      <c r="BDK78" s="343"/>
      <c r="BDL78" s="343"/>
      <c r="BDM78" s="343"/>
      <c r="BDN78" s="343"/>
      <c r="BDO78" s="343"/>
      <c r="BDP78" s="343"/>
      <c r="BDQ78" s="342"/>
      <c r="BDR78" s="343"/>
      <c r="BDS78" s="343"/>
      <c r="BDT78" s="343"/>
      <c r="BDU78" s="343"/>
      <c r="BDV78" s="343"/>
      <c r="BDW78" s="343"/>
      <c r="BDX78" s="343"/>
      <c r="BDY78" s="343"/>
      <c r="BDZ78" s="343"/>
      <c r="BEA78" s="343"/>
      <c r="BEB78" s="343"/>
      <c r="BEC78" s="343"/>
      <c r="BED78" s="343"/>
      <c r="BEE78" s="343"/>
      <c r="BEF78" s="343"/>
      <c r="BEG78" s="342"/>
      <c r="BEH78" s="343"/>
      <c r="BEI78" s="343"/>
      <c r="BEJ78" s="343"/>
      <c r="BEK78" s="343"/>
      <c r="BEL78" s="343"/>
      <c r="BEM78" s="343"/>
      <c r="BEN78" s="343"/>
      <c r="BEO78" s="343"/>
      <c r="BEP78" s="343"/>
      <c r="BEQ78" s="343"/>
      <c r="BER78" s="343"/>
      <c r="BES78" s="343"/>
      <c r="BET78" s="343"/>
      <c r="BEU78" s="343"/>
      <c r="BEV78" s="343"/>
      <c r="BEW78" s="342"/>
      <c r="BEX78" s="343"/>
      <c r="BEY78" s="343"/>
      <c r="BEZ78" s="343"/>
      <c r="BFA78" s="343"/>
      <c r="BFB78" s="343"/>
      <c r="BFC78" s="343"/>
      <c r="BFD78" s="343"/>
      <c r="BFE78" s="343"/>
      <c r="BFF78" s="343"/>
      <c r="BFG78" s="343"/>
      <c r="BFH78" s="343"/>
      <c r="BFI78" s="343"/>
      <c r="BFJ78" s="343"/>
      <c r="BFK78" s="343"/>
      <c r="BFL78" s="343"/>
      <c r="BFM78" s="342"/>
      <c r="BFN78" s="343"/>
      <c r="BFO78" s="343"/>
      <c r="BFP78" s="343"/>
      <c r="BFQ78" s="343"/>
      <c r="BFR78" s="343"/>
      <c r="BFS78" s="343"/>
      <c r="BFT78" s="343"/>
      <c r="BFU78" s="343"/>
      <c r="BFV78" s="343"/>
      <c r="BFW78" s="343"/>
      <c r="BFX78" s="343"/>
      <c r="BFY78" s="343"/>
      <c r="BFZ78" s="343"/>
      <c r="BGA78" s="343"/>
      <c r="BGB78" s="343"/>
      <c r="BGC78" s="342"/>
      <c r="BGD78" s="343"/>
      <c r="BGE78" s="343"/>
      <c r="BGF78" s="343"/>
      <c r="BGG78" s="343"/>
      <c r="BGH78" s="343"/>
      <c r="BGI78" s="343"/>
      <c r="BGJ78" s="343"/>
      <c r="BGK78" s="343"/>
      <c r="BGL78" s="343"/>
      <c r="BGM78" s="343"/>
      <c r="BGN78" s="343"/>
      <c r="BGO78" s="343"/>
      <c r="BGP78" s="343"/>
      <c r="BGQ78" s="343"/>
      <c r="BGR78" s="343"/>
      <c r="BGS78" s="342"/>
      <c r="BGT78" s="343"/>
      <c r="BGU78" s="343"/>
      <c r="BGV78" s="343"/>
      <c r="BGW78" s="343"/>
      <c r="BGX78" s="343"/>
      <c r="BGY78" s="343"/>
      <c r="BGZ78" s="343"/>
      <c r="BHA78" s="343"/>
      <c r="BHB78" s="343"/>
      <c r="BHC78" s="343"/>
      <c r="BHD78" s="343"/>
      <c r="BHE78" s="343"/>
      <c r="BHF78" s="343"/>
      <c r="BHG78" s="343"/>
      <c r="BHH78" s="343"/>
      <c r="BHI78" s="342"/>
      <c r="BHJ78" s="343"/>
      <c r="BHK78" s="343"/>
      <c r="BHL78" s="343"/>
      <c r="BHM78" s="343"/>
      <c r="BHN78" s="343"/>
      <c r="BHO78" s="343"/>
      <c r="BHP78" s="343"/>
      <c r="BHQ78" s="343"/>
      <c r="BHR78" s="343"/>
      <c r="BHS78" s="343"/>
      <c r="BHT78" s="343"/>
      <c r="BHU78" s="343"/>
      <c r="BHV78" s="343"/>
      <c r="BHW78" s="343"/>
      <c r="BHX78" s="343"/>
      <c r="BHY78" s="342"/>
      <c r="BHZ78" s="343"/>
      <c r="BIA78" s="343"/>
      <c r="BIB78" s="343"/>
      <c r="BIC78" s="343"/>
      <c r="BID78" s="343"/>
      <c r="BIE78" s="343"/>
      <c r="BIF78" s="343"/>
      <c r="BIG78" s="343"/>
      <c r="BIH78" s="343"/>
      <c r="BII78" s="343"/>
      <c r="BIJ78" s="343"/>
      <c r="BIK78" s="343"/>
      <c r="BIL78" s="343"/>
      <c r="BIM78" s="343"/>
      <c r="BIN78" s="343"/>
      <c r="BIO78" s="342"/>
      <c r="BIP78" s="343"/>
      <c r="BIQ78" s="343"/>
      <c r="BIR78" s="343"/>
      <c r="BIS78" s="343"/>
      <c r="BIT78" s="343"/>
      <c r="BIU78" s="343"/>
      <c r="BIV78" s="343"/>
      <c r="BIW78" s="343"/>
      <c r="BIX78" s="343"/>
      <c r="BIY78" s="343"/>
      <c r="BIZ78" s="343"/>
      <c r="BJA78" s="343"/>
      <c r="BJB78" s="343"/>
      <c r="BJC78" s="343"/>
      <c r="BJD78" s="343"/>
      <c r="BJE78" s="342"/>
      <c r="BJF78" s="343"/>
      <c r="BJG78" s="343"/>
      <c r="BJH78" s="343"/>
      <c r="BJI78" s="343"/>
      <c r="BJJ78" s="343"/>
      <c r="BJK78" s="343"/>
      <c r="BJL78" s="343"/>
      <c r="BJM78" s="343"/>
      <c r="BJN78" s="343"/>
      <c r="BJO78" s="343"/>
      <c r="BJP78" s="343"/>
      <c r="BJQ78" s="343"/>
      <c r="BJR78" s="343"/>
      <c r="BJS78" s="343"/>
      <c r="BJT78" s="343"/>
      <c r="BJU78" s="342"/>
      <c r="BJV78" s="343"/>
      <c r="BJW78" s="343"/>
      <c r="BJX78" s="343"/>
      <c r="BJY78" s="343"/>
      <c r="BJZ78" s="343"/>
      <c r="BKA78" s="343"/>
      <c r="BKB78" s="343"/>
      <c r="BKC78" s="343"/>
      <c r="BKD78" s="343"/>
      <c r="BKE78" s="343"/>
      <c r="BKF78" s="343"/>
      <c r="BKG78" s="343"/>
      <c r="BKH78" s="343"/>
      <c r="BKI78" s="343"/>
      <c r="BKJ78" s="343"/>
      <c r="BKK78" s="342"/>
      <c r="BKL78" s="343"/>
      <c r="BKM78" s="343"/>
      <c r="BKN78" s="343"/>
      <c r="BKO78" s="343"/>
      <c r="BKP78" s="343"/>
      <c r="BKQ78" s="343"/>
      <c r="BKR78" s="343"/>
      <c r="BKS78" s="343"/>
      <c r="BKT78" s="343"/>
      <c r="BKU78" s="343"/>
      <c r="BKV78" s="343"/>
      <c r="BKW78" s="343"/>
      <c r="BKX78" s="343"/>
      <c r="BKY78" s="343"/>
      <c r="BKZ78" s="343"/>
      <c r="BLA78" s="342"/>
      <c r="BLB78" s="343"/>
      <c r="BLC78" s="343"/>
      <c r="BLD78" s="343"/>
      <c r="BLE78" s="343"/>
      <c r="BLF78" s="343"/>
      <c r="BLG78" s="343"/>
      <c r="BLH78" s="343"/>
      <c r="BLI78" s="343"/>
      <c r="BLJ78" s="343"/>
      <c r="BLK78" s="343"/>
      <c r="BLL78" s="343"/>
      <c r="BLM78" s="343"/>
      <c r="BLN78" s="343"/>
      <c r="BLO78" s="343"/>
      <c r="BLP78" s="343"/>
      <c r="BLQ78" s="342"/>
      <c r="BLR78" s="343"/>
      <c r="BLS78" s="343"/>
      <c r="BLT78" s="343"/>
      <c r="BLU78" s="343"/>
      <c r="BLV78" s="343"/>
      <c r="BLW78" s="343"/>
      <c r="BLX78" s="343"/>
      <c r="BLY78" s="343"/>
      <c r="BLZ78" s="343"/>
      <c r="BMA78" s="343"/>
      <c r="BMB78" s="343"/>
      <c r="BMC78" s="343"/>
      <c r="BMD78" s="343"/>
      <c r="BME78" s="343"/>
      <c r="BMF78" s="343"/>
      <c r="BMG78" s="342"/>
      <c r="BMH78" s="343"/>
      <c r="BMI78" s="343"/>
      <c r="BMJ78" s="343"/>
      <c r="BMK78" s="343"/>
      <c r="BML78" s="343"/>
      <c r="BMM78" s="343"/>
      <c r="BMN78" s="343"/>
      <c r="BMO78" s="343"/>
      <c r="BMP78" s="343"/>
      <c r="BMQ78" s="343"/>
      <c r="BMR78" s="343"/>
      <c r="BMS78" s="343"/>
      <c r="BMT78" s="343"/>
      <c r="BMU78" s="343"/>
      <c r="BMV78" s="343"/>
      <c r="BMW78" s="342"/>
      <c r="BMX78" s="343"/>
      <c r="BMY78" s="343"/>
      <c r="BMZ78" s="343"/>
      <c r="BNA78" s="343"/>
      <c r="BNB78" s="343"/>
      <c r="BNC78" s="343"/>
      <c r="BND78" s="343"/>
      <c r="BNE78" s="343"/>
      <c r="BNF78" s="343"/>
      <c r="BNG78" s="343"/>
      <c r="BNH78" s="343"/>
      <c r="BNI78" s="343"/>
      <c r="BNJ78" s="343"/>
      <c r="BNK78" s="343"/>
      <c r="BNL78" s="343"/>
      <c r="BNM78" s="342"/>
      <c r="BNN78" s="343"/>
      <c r="BNO78" s="343"/>
      <c r="BNP78" s="343"/>
      <c r="BNQ78" s="343"/>
      <c r="BNR78" s="343"/>
      <c r="BNS78" s="343"/>
      <c r="BNT78" s="343"/>
      <c r="BNU78" s="343"/>
      <c r="BNV78" s="343"/>
      <c r="BNW78" s="343"/>
      <c r="BNX78" s="343"/>
      <c r="BNY78" s="343"/>
      <c r="BNZ78" s="343"/>
      <c r="BOA78" s="343"/>
      <c r="BOB78" s="343"/>
      <c r="BOC78" s="342"/>
      <c r="BOD78" s="343"/>
      <c r="BOE78" s="343"/>
      <c r="BOF78" s="343"/>
      <c r="BOG78" s="343"/>
      <c r="BOH78" s="343"/>
      <c r="BOI78" s="343"/>
      <c r="BOJ78" s="343"/>
      <c r="BOK78" s="343"/>
      <c r="BOL78" s="343"/>
      <c r="BOM78" s="343"/>
      <c r="BON78" s="343"/>
      <c r="BOO78" s="343"/>
      <c r="BOP78" s="343"/>
      <c r="BOQ78" s="343"/>
      <c r="BOR78" s="343"/>
      <c r="BOS78" s="342"/>
      <c r="BOT78" s="343"/>
      <c r="BOU78" s="343"/>
      <c r="BOV78" s="343"/>
      <c r="BOW78" s="343"/>
      <c r="BOX78" s="343"/>
      <c r="BOY78" s="343"/>
      <c r="BOZ78" s="343"/>
      <c r="BPA78" s="343"/>
      <c r="BPB78" s="343"/>
      <c r="BPC78" s="343"/>
      <c r="BPD78" s="343"/>
      <c r="BPE78" s="343"/>
      <c r="BPF78" s="343"/>
      <c r="BPG78" s="343"/>
      <c r="BPH78" s="343"/>
      <c r="BPI78" s="342"/>
      <c r="BPJ78" s="343"/>
      <c r="BPK78" s="343"/>
      <c r="BPL78" s="343"/>
      <c r="BPM78" s="343"/>
      <c r="BPN78" s="343"/>
      <c r="BPO78" s="343"/>
      <c r="BPP78" s="343"/>
      <c r="BPQ78" s="343"/>
      <c r="BPR78" s="343"/>
      <c r="BPS78" s="343"/>
      <c r="BPT78" s="343"/>
      <c r="BPU78" s="343"/>
      <c r="BPV78" s="343"/>
      <c r="BPW78" s="343"/>
      <c r="BPX78" s="343"/>
      <c r="BPY78" s="342"/>
      <c r="BPZ78" s="343"/>
      <c r="BQA78" s="343"/>
      <c r="BQB78" s="343"/>
      <c r="BQC78" s="343"/>
      <c r="BQD78" s="343"/>
      <c r="BQE78" s="343"/>
      <c r="BQF78" s="343"/>
      <c r="BQG78" s="343"/>
      <c r="BQH78" s="343"/>
      <c r="BQI78" s="343"/>
      <c r="BQJ78" s="343"/>
      <c r="BQK78" s="343"/>
      <c r="BQL78" s="343"/>
      <c r="BQM78" s="343"/>
      <c r="BQN78" s="343"/>
      <c r="BQO78" s="342"/>
      <c r="BQP78" s="343"/>
      <c r="BQQ78" s="343"/>
      <c r="BQR78" s="343"/>
      <c r="BQS78" s="343"/>
      <c r="BQT78" s="343"/>
      <c r="BQU78" s="343"/>
      <c r="BQV78" s="343"/>
      <c r="BQW78" s="343"/>
      <c r="BQX78" s="343"/>
      <c r="BQY78" s="343"/>
      <c r="BQZ78" s="343"/>
      <c r="BRA78" s="343"/>
      <c r="BRB78" s="343"/>
      <c r="BRC78" s="343"/>
      <c r="BRD78" s="343"/>
      <c r="BRE78" s="342"/>
      <c r="BRF78" s="343"/>
      <c r="BRG78" s="343"/>
      <c r="BRH78" s="343"/>
      <c r="BRI78" s="343"/>
      <c r="BRJ78" s="343"/>
      <c r="BRK78" s="343"/>
      <c r="BRL78" s="343"/>
      <c r="BRM78" s="343"/>
      <c r="BRN78" s="343"/>
      <c r="BRO78" s="343"/>
      <c r="BRP78" s="343"/>
      <c r="BRQ78" s="343"/>
      <c r="BRR78" s="343"/>
      <c r="BRS78" s="343"/>
      <c r="BRT78" s="343"/>
      <c r="BRU78" s="342"/>
      <c r="BRV78" s="343"/>
      <c r="BRW78" s="343"/>
      <c r="BRX78" s="343"/>
      <c r="BRY78" s="343"/>
      <c r="BRZ78" s="343"/>
      <c r="BSA78" s="343"/>
      <c r="BSB78" s="343"/>
      <c r="BSC78" s="343"/>
      <c r="BSD78" s="343"/>
      <c r="BSE78" s="343"/>
      <c r="BSF78" s="343"/>
      <c r="BSG78" s="343"/>
      <c r="BSH78" s="343"/>
      <c r="BSI78" s="343"/>
      <c r="BSJ78" s="343"/>
      <c r="BSK78" s="342"/>
      <c r="BSL78" s="343"/>
      <c r="BSM78" s="343"/>
      <c r="BSN78" s="343"/>
      <c r="BSO78" s="343"/>
      <c r="BSP78" s="343"/>
      <c r="BSQ78" s="343"/>
      <c r="BSR78" s="343"/>
      <c r="BSS78" s="343"/>
      <c r="BST78" s="343"/>
      <c r="BSU78" s="343"/>
      <c r="BSV78" s="343"/>
      <c r="BSW78" s="343"/>
      <c r="BSX78" s="343"/>
      <c r="BSY78" s="343"/>
      <c r="BSZ78" s="343"/>
      <c r="BTA78" s="342"/>
      <c r="BTB78" s="343"/>
      <c r="BTC78" s="343"/>
      <c r="BTD78" s="343"/>
      <c r="BTE78" s="343"/>
      <c r="BTF78" s="343"/>
      <c r="BTG78" s="343"/>
      <c r="BTH78" s="343"/>
      <c r="BTI78" s="343"/>
      <c r="BTJ78" s="343"/>
      <c r="BTK78" s="343"/>
      <c r="BTL78" s="343"/>
      <c r="BTM78" s="343"/>
      <c r="BTN78" s="343"/>
      <c r="BTO78" s="343"/>
      <c r="BTP78" s="343"/>
      <c r="BTQ78" s="342"/>
      <c r="BTR78" s="343"/>
      <c r="BTS78" s="343"/>
      <c r="BTT78" s="343"/>
      <c r="BTU78" s="343"/>
      <c r="BTV78" s="343"/>
      <c r="BTW78" s="343"/>
      <c r="BTX78" s="343"/>
      <c r="BTY78" s="343"/>
      <c r="BTZ78" s="343"/>
      <c r="BUA78" s="343"/>
      <c r="BUB78" s="343"/>
      <c r="BUC78" s="343"/>
      <c r="BUD78" s="343"/>
      <c r="BUE78" s="343"/>
      <c r="BUF78" s="343"/>
      <c r="BUG78" s="342"/>
      <c r="BUH78" s="343"/>
      <c r="BUI78" s="343"/>
      <c r="BUJ78" s="343"/>
      <c r="BUK78" s="343"/>
      <c r="BUL78" s="343"/>
      <c r="BUM78" s="343"/>
      <c r="BUN78" s="343"/>
      <c r="BUO78" s="343"/>
      <c r="BUP78" s="343"/>
      <c r="BUQ78" s="343"/>
      <c r="BUR78" s="343"/>
      <c r="BUS78" s="343"/>
      <c r="BUT78" s="343"/>
      <c r="BUU78" s="343"/>
      <c r="BUV78" s="343"/>
      <c r="BUW78" s="342"/>
      <c r="BUX78" s="343"/>
      <c r="BUY78" s="343"/>
      <c r="BUZ78" s="343"/>
      <c r="BVA78" s="343"/>
      <c r="BVB78" s="343"/>
      <c r="BVC78" s="343"/>
      <c r="BVD78" s="343"/>
      <c r="BVE78" s="343"/>
      <c r="BVF78" s="343"/>
      <c r="BVG78" s="343"/>
      <c r="BVH78" s="343"/>
      <c r="BVI78" s="343"/>
      <c r="BVJ78" s="343"/>
      <c r="BVK78" s="343"/>
      <c r="BVL78" s="343"/>
      <c r="BVM78" s="342"/>
      <c r="BVN78" s="343"/>
      <c r="BVO78" s="343"/>
      <c r="BVP78" s="343"/>
      <c r="BVQ78" s="343"/>
      <c r="BVR78" s="343"/>
      <c r="BVS78" s="343"/>
      <c r="BVT78" s="343"/>
      <c r="BVU78" s="343"/>
      <c r="BVV78" s="343"/>
      <c r="BVW78" s="343"/>
      <c r="BVX78" s="343"/>
      <c r="BVY78" s="343"/>
      <c r="BVZ78" s="343"/>
      <c r="BWA78" s="343"/>
      <c r="BWB78" s="343"/>
      <c r="BWC78" s="342"/>
      <c r="BWD78" s="343"/>
      <c r="BWE78" s="343"/>
      <c r="BWF78" s="343"/>
      <c r="BWG78" s="343"/>
      <c r="BWH78" s="343"/>
      <c r="BWI78" s="343"/>
      <c r="BWJ78" s="343"/>
      <c r="BWK78" s="343"/>
      <c r="BWL78" s="343"/>
      <c r="BWM78" s="343"/>
      <c r="BWN78" s="343"/>
      <c r="BWO78" s="343"/>
      <c r="BWP78" s="343"/>
      <c r="BWQ78" s="343"/>
      <c r="BWR78" s="343"/>
      <c r="BWS78" s="342"/>
      <c r="BWT78" s="343"/>
      <c r="BWU78" s="343"/>
      <c r="BWV78" s="343"/>
      <c r="BWW78" s="343"/>
      <c r="BWX78" s="343"/>
      <c r="BWY78" s="343"/>
      <c r="BWZ78" s="343"/>
      <c r="BXA78" s="343"/>
      <c r="BXB78" s="343"/>
      <c r="BXC78" s="343"/>
      <c r="BXD78" s="343"/>
      <c r="BXE78" s="343"/>
      <c r="BXF78" s="343"/>
      <c r="BXG78" s="343"/>
      <c r="BXH78" s="343"/>
      <c r="BXI78" s="342"/>
      <c r="BXJ78" s="343"/>
      <c r="BXK78" s="343"/>
      <c r="BXL78" s="343"/>
      <c r="BXM78" s="343"/>
      <c r="BXN78" s="343"/>
      <c r="BXO78" s="343"/>
      <c r="BXP78" s="343"/>
      <c r="BXQ78" s="343"/>
      <c r="BXR78" s="343"/>
      <c r="BXS78" s="343"/>
      <c r="BXT78" s="343"/>
      <c r="BXU78" s="343"/>
      <c r="BXV78" s="343"/>
      <c r="BXW78" s="343"/>
      <c r="BXX78" s="343"/>
      <c r="BXY78" s="342"/>
      <c r="BXZ78" s="343"/>
      <c r="BYA78" s="343"/>
      <c r="BYB78" s="343"/>
      <c r="BYC78" s="343"/>
      <c r="BYD78" s="343"/>
      <c r="BYE78" s="343"/>
      <c r="BYF78" s="343"/>
      <c r="BYG78" s="343"/>
      <c r="BYH78" s="343"/>
      <c r="BYI78" s="343"/>
      <c r="BYJ78" s="343"/>
      <c r="BYK78" s="343"/>
      <c r="BYL78" s="343"/>
      <c r="BYM78" s="343"/>
      <c r="BYN78" s="343"/>
      <c r="BYO78" s="342"/>
      <c r="BYP78" s="343"/>
      <c r="BYQ78" s="343"/>
      <c r="BYR78" s="343"/>
      <c r="BYS78" s="343"/>
      <c r="BYT78" s="343"/>
      <c r="BYU78" s="343"/>
      <c r="BYV78" s="343"/>
      <c r="BYW78" s="343"/>
      <c r="BYX78" s="343"/>
      <c r="BYY78" s="343"/>
      <c r="BYZ78" s="343"/>
      <c r="BZA78" s="343"/>
      <c r="BZB78" s="343"/>
      <c r="BZC78" s="343"/>
      <c r="BZD78" s="343"/>
      <c r="BZE78" s="342"/>
      <c r="BZF78" s="343"/>
      <c r="BZG78" s="343"/>
      <c r="BZH78" s="343"/>
      <c r="BZI78" s="343"/>
      <c r="BZJ78" s="343"/>
      <c r="BZK78" s="343"/>
      <c r="BZL78" s="343"/>
      <c r="BZM78" s="343"/>
      <c r="BZN78" s="343"/>
      <c r="BZO78" s="343"/>
      <c r="BZP78" s="343"/>
      <c r="BZQ78" s="343"/>
      <c r="BZR78" s="343"/>
      <c r="BZS78" s="343"/>
      <c r="BZT78" s="343"/>
      <c r="BZU78" s="342"/>
      <c r="BZV78" s="343"/>
      <c r="BZW78" s="343"/>
      <c r="BZX78" s="343"/>
      <c r="BZY78" s="343"/>
      <c r="BZZ78" s="343"/>
      <c r="CAA78" s="343"/>
      <c r="CAB78" s="343"/>
      <c r="CAC78" s="343"/>
      <c r="CAD78" s="343"/>
      <c r="CAE78" s="343"/>
      <c r="CAF78" s="343"/>
      <c r="CAG78" s="343"/>
      <c r="CAH78" s="343"/>
      <c r="CAI78" s="343"/>
      <c r="CAJ78" s="343"/>
      <c r="CAK78" s="342"/>
      <c r="CAL78" s="343"/>
      <c r="CAM78" s="343"/>
      <c r="CAN78" s="343"/>
      <c r="CAO78" s="343"/>
      <c r="CAP78" s="343"/>
      <c r="CAQ78" s="343"/>
      <c r="CAR78" s="343"/>
      <c r="CAS78" s="343"/>
      <c r="CAT78" s="343"/>
      <c r="CAU78" s="343"/>
      <c r="CAV78" s="343"/>
      <c r="CAW78" s="343"/>
      <c r="CAX78" s="343"/>
      <c r="CAY78" s="343"/>
      <c r="CAZ78" s="343"/>
      <c r="CBA78" s="342"/>
      <c r="CBB78" s="343"/>
      <c r="CBC78" s="343"/>
      <c r="CBD78" s="343"/>
      <c r="CBE78" s="343"/>
      <c r="CBF78" s="343"/>
      <c r="CBG78" s="343"/>
      <c r="CBH78" s="343"/>
      <c r="CBI78" s="343"/>
      <c r="CBJ78" s="343"/>
      <c r="CBK78" s="343"/>
      <c r="CBL78" s="343"/>
      <c r="CBM78" s="343"/>
      <c r="CBN78" s="343"/>
      <c r="CBO78" s="343"/>
      <c r="CBP78" s="343"/>
      <c r="CBQ78" s="342"/>
      <c r="CBR78" s="343"/>
      <c r="CBS78" s="343"/>
      <c r="CBT78" s="343"/>
      <c r="CBU78" s="343"/>
      <c r="CBV78" s="343"/>
      <c r="CBW78" s="343"/>
      <c r="CBX78" s="343"/>
      <c r="CBY78" s="343"/>
      <c r="CBZ78" s="343"/>
      <c r="CCA78" s="343"/>
      <c r="CCB78" s="343"/>
      <c r="CCC78" s="343"/>
      <c r="CCD78" s="343"/>
      <c r="CCE78" s="343"/>
      <c r="CCF78" s="343"/>
      <c r="CCG78" s="342"/>
      <c r="CCH78" s="343"/>
      <c r="CCI78" s="343"/>
      <c r="CCJ78" s="343"/>
      <c r="CCK78" s="343"/>
      <c r="CCL78" s="343"/>
      <c r="CCM78" s="343"/>
      <c r="CCN78" s="343"/>
      <c r="CCO78" s="343"/>
      <c r="CCP78" s="343"/>
      <c r="CCQ78" s="343"/>
      <c r="CCR78" s="343"/>
      <c r="CCS78" s="343"/>
      <c r="CCT78" s="343"/>
      <c r="CCU78" s="343"/>
      <c r="CCV78" s="343"/>
      <c r="CCW78" s="342"/>
      <c r="CCX78" s="343"/>
      <c r="CCY78" s="343"/>
      <c r="CCZ78" s="343"/>
      <c r="CDA78" s="343"/>
      <c r="CDB78" s="343"/>
      <c r="CDC78" s="343"/>
      <c r="CDD78" s="343"/>
      <c r="CDE78" s="343"/>
      <c r="CDF78" s="343"/>
      <c r="CDG78" s="343"/>
      <c r="CDH78" s="343"/>
      <c r="CDI78" s="343"/>
      <c r="CDJ78" s="343"/>
      <c r="CDK78" s="343"/>
      <c r="CDL78" s="343"/>
      <c r="CDM78" s="342"/>
      <c r="CDN78" s="343"/>
      <c r="CDO78" s="343"/>
      <c r="CDP78" s="343"/>
      <c r="CDQ78" s="343"/>
      <c r="CDR78" s="343"/>
      <c r="CDS78" s="343"/>
      <c r="CDT78" s="343"/>
      <c r="CDU78" s="343"/>
      <c r="CDV78" s="343"/>
      <c r="CDW78" s="343"/>
      <c r="CDX78" s="343"/>
      <c r="CDY78" s="343"/>
      <c r="CDZ78" s="343"/>
      <c r="CEA78" s="343"/>
      <c r="CEB78" s="343"/>
      <c r="CEC78" s="342"/>
      <c r="CED78" s="343"/>
      <c r="CEE78" s="343"/>
      <c r="CEF78" s="343"/>
      <c r="CEG78" s="343"/>
      <c r="CEH78" s="343"/>
      <c r="CEI78" s="343"/>
      <c r="CEJ78" s="343"/>
      <c r="CEK78" s="343"/>
      <c r="CEL78" s="343"/>
      <c r="CEM78" s="343"/>
      <c r="CEN78" s="343"/>
      <c r="CEO78" s="343"/>
      <c r="CEP78" s="343"/>
      <c r="CEQ78" s="343"/>
      <c r="CER78" s="343"/>
      <c r="CES78" s="342"/>
      <c r="CET78" s="343"/>
      <c r="CEU78" s="343"/>
      <c r="CEV78" s="343"/>
      <c r="CEW78" s="343"/>
      <c r="CEX78" s="343"/>
      <c r="CEY78" s="343"/>
      <c r="CEZ78" s="343"/>
      <c r="CFA78" s="343"/>
      <c r="CFB78" s="343"/>
      <c r="CFC78" s="343"/>
      <c r="CFD78" s="343"/>
      <c r="CFE78" s="343"/>
      <c r="CFF78" s="343"/>
      <c r="CFG78" s="343"/>
      <c r="CFH78" s="343"/>
      <c r="CFI78" s="342"/>
      <c r="CFJ78" s="343"/>
      <c r="CFK78" s="343"/>
      <c r="CFL78" s="343"/>
      <c r="CFM78" s="343"/>
      <c r="CFN78" s="343"/>
      <c r="CFO78" s="343"/>
      <c r="CFP78" s="343"/>
      <c r="CFQ78" s="343"/>
      <c r="CFR78" s="343"/>
      <c r="CFS78" s="343"/>
      <c r="CFT78" s="343"/>
      <c r="CFU78" s="343"/>
      <c r="CFV78" s="343"/>
      <c r="CFW78" s="343"/>
      <c r="CFX78" s="343"/>
      <c r="CFY78" s="342"/>
      <c r="CFZ78" s="343"/>
      <c r="CGA78" s="343"/>
      <c r="CGB78" s="343"/>
      <c r="CGC78" s="343"/>
      <c r="CGD78" s="343"/>
      <c r="CGE78" s="343"/>
      <c r="CGF78" s="343"/>
      <c r="CGG78" s="343"/>
      <c r="CGH78" s="343"/>
      <c r="CGI78" s="343"/>
      <c r="CGJ78" s="343"/>
      <c r="CGK78" s="343"/>
      <c r="CGL78" s="343"/>
      <c r="CGM78" s="343"/>
      <c r="CGN78" s="343"/>
      <c r="CGO78" s="342"/>
      <c r="CGP78" s="343"/>
      <c r="CGQ78" s="343"/>
      <c r="CGR78" s="343"/>
      <c r="CGS78" s="343"/>
      <c r="CGT78" s="343"/>
      <c r="CGU78" s="343"/>
      <c r="CGV78" s="343"/>
      <c r="CGW78" s="343"/>
      <c r="CGX78" s="343"/>
      <c r="CGY78" s="343"/>
      <c r="CGZ78" s="343"/>
      <c r="CHA78" s="343"/>
      <c r="CHB78" s="343"/>
      <c r="CHC78" s="343"/>
      <c r="CHD78" s="343"/>
      <c r="CHE78" s="342"/>
      <c r="CHF78" s="343"/>
      <c r="CHG78" s="343"/>
      <c r="CHH78" s="343"/>
      <c r="CHI78" s="343"/>
      <c r="CHJ78" s="343"/>
      <c r="CHK78" s="343"/>
      <c r="CHL78" s="343"/>
      <c r="CHM78" s="343"/>
      <c r="CHN78" s="343"/>
      <c r="CHO78" s="343"/>
      <c r="CHP78" s="343"/>
      <c r="CHQ78" s="343"/>
      <c r="CHR78" s="343"/>
      <c r="CHS78" s="343"/>
      <c r="CHT78" s="343"/>
      <c r="CHU78" s="342"/>
      <c r="CHV78" s="343"/>
      <c r="CHW78" s="343"/>
      <c r="CHX78" s="343"/>
      <c r="CHY78" s="343"/>
      <c r="CHZ78" s="343"/>
      <c r="CIA78" s="343"/>
      <c r="CIB78" s="343"/>
      <c r="CIC78" s="343"/>
      <c r="CID78" s="343"/>
      <c r="CIE78" s="343"/>
      <c r="CIF78" s="343"/>
      <c r="CIG78" s="343"/>
      <c r="CIH78" s="343"/>
      <c r="CII78" s="343"/>
      <c r="CIJ78" s="343"/>
      <c r="CIK78" s="342"/>
      <c r="CIL78" s="343"/>
      <c r="CIM78" s="343"/>
      <c r="CIN78" s="343"/>
      <c r="CIO78" s="343"/>
      <c r="CIP78" s="343"/>
      <c r="CIQ78" s="343"/>
      <c r="CIR78" s="343"/>
      <c r="CIS78" s="343"/>
      <c r="CIT78" s="343"/>
      <c r="CIU78" s="343"/>
      <c r="CIV78" s="343"/>
      <c r="CIW78" s="343"/>
      <c r="CIX78" s="343"/>
      <c r="CIY78" s="343"/>
      <c r="CIZ78" s="343"/>
      <c r="CJA78" s="342"/>
      <c r="CJB78" s="343"/>
      <c r="CJC78" s="343"/>
      <c r="CJD78" s="343"/>
      <c r="CJE78" s="343"/>
      <c r="CJF78" s="343"/>
      <c r="CJG78" s="343"/>
      <c r="CJH78" s="343"/>
      <c r="CJI78" s="343"/>
      <c r="CJJ78" s="343"/>
      <c r="CJK78" s="343"/>
      <c r="CJL78" s="343"/>
      <c r="CJM78" s="343"/>
      <c r="CJN78" s="343"/>
      <c r="CJO78" s="343"/>
      <c r="CJP78" s="343"/>
      <c r="CJQ78" s="342"/>
      <c r="CJR78" s="343"/>
      <c r="CJS78" s="343"/>
      <c r="CJT78" s="343"/>
      <c r="CJU78" s="343"/>
      <c r="CJV78" s="343"/>
      <c r="CJW78" s="343"/>
      <c r="CJX78" s="343"/>
      <c r="CJY78" s="343"/>
      <c r="CJZ78" s="343"/>
      <c r="CKA78" s="343"/>
      <c r="CKB78" s="343"/>
      <c r="CKC78" s="343"/>
      <c r="CKD78" s="343"/>
      <c r="CKE78" s="343"/>
      <c r="CKF78" s="343"/>
      <c r="CKG78" s="342"/>
      <c r="CKH78" s="343"/>
      <c r="CKI78" s="343"/>
      <c r="CKJ78" s="343"/>
      <c r="CKK78" s="343"/>
      <c r="CKL78" s="343"/>
      <c r="CKM78" s="343"/>
      <c r="CKN78" s="343"/>
      <c r="CKO78" s="343"/>
      <c r="CKP78" s="343"/>
      <c r="CKQ78" s="343"/>
      <c r="CKR78" s="343"/>
      <c r="CKS78" s="343"/>
      <c r="CKT78" s="343"/>
      <c r="CKU78" s="343"/>
      <c r="CKV78" s="343"/>
      <c r="CKW78" s="342"/>
      <c r="CKX78" s="343"/>
      <c r="CKY78" s="343"/>
      <c r="CKZ78" s="343"/>
      <c r="CLA78" s="343"/>
      <c r="CLB78" s="343"/>
      <c r="CLC78" s="343"/>
      <c r="CLD78" s="343"/>
      <c r="CLE78" s="343"/>
      <c r="CLF78" s="343"/>
      <c r="CLG78" s="343"/>
      <c r="CLH78" s="343"/>
      <c r="CLI78" s="343"/>
      <c r="CLJ78" s="343"/>
      <c r="CLK78" s="343"/>
      <c r="CLL78" s="343"/>
      <c r="CLM78" s="342"/>
      <c r="CLN78" s="343"/>
      <c r="CLO78" s="343"/>
      <c r="CLP78" s="343"/>
      <c r="CLQ78" s="343"/>
      <c r="CLR78" s="343"/>
      <c r="CLS78" s="343"/>
      <c r="CLT78" s="343"/>
      <c r="CLU78" s="343"/>
      <c r="CLV78" s="343"/>
      <c r="CLW78" s="343"/>
      <c r="CLX78" s="343"/>
      <c r="CLY78" s="343"/>
      <c r="CLZ78" s="343"/>
      <c r="CMA78" s="343"/>
      <c r="CMB78" s="343"/>
      <c r="CMC78" s="342"/>
      <c r="CMD78" s="343"/>
      <c r="CME78" s="343"/>
      <c r="CMF78" s="343"/>
      <c r="CMG78" s="343"/>
      <c r="CMH78" s="343"/>
      <c r="CMI78" s="343"/>
      <c r="CMJ78" s="343"/>
      <c r="CMK78" s="343"/>
      <c r="CML78" s="343"/>
      <c r="CMM78" s="343"/>
      <c r="CMN78" s="343"/>
      <c r="CMO78" s="343"/>
      <c r="CMP78" s="343"/>
      <c r="CMQ78" s="343"/>
      <c r="CMR78" s="343"/>
      <c r="CMS78" s="342"/>
      <c r="CMT78" s="343"/>
      <c r="CMU78" s="343"/>
      <c r="CMV78" s="343"/>
      <c r="CMW78" s="343"/>
      <c r="CMX78" s="343"/>
      <c r="CMY78" s="343"/>
      <c r="CMZ78" s="343"/>
      <c r="CNA78" s="343"/>
      <c r="CNB78" s="343"/>
      <c r="CNC78" s="343"/>
      <c r="CND78" s="343"/>
      <c r="CNE78" s="343"/>
      <c r="CNF78" s="343"/>
      <c r="CNG78" s="343"/>
      <c r="CNH78" s="343"/>
      <c r="CNI78" s="342"/>
      <c r="CNJ78" s="343"/>
      <c r="CNK78" s="343"/>
      <c r="CNL78" s="343"/>
      <c r="CNM78" s="343"/>
      <c r="CNN78" s="343"/>
      <c r="CNO78" s="343"/>
      <c r="CNP78" s="343"/>
      <c r="CNQ78" s="343"/>
      <c r="CNR78" s="343"/>
      <c r="CNS78" s="343"/>
      <c r="CNT78" s="343"/>
      <c r="CNU78" s="343"/>
      <c r="CNV78" s="343"/>
      <c r="CNW78" s="343"/>
      <c r="CNX78" s="343"/>
      <c r="CNY78" s="342"/>
      <c r="CNZ78" s="343"/>
      <c r="COA78" s="343"/>
      <c r="COB78" s="343"/>
      <c r="COC78" s="343"/>
      <c r="COD78" s="343"/>
      <c r="COE78" s="343"/>
      <c r="COF78" s="343"/>
      <c r="COG78" s="343"/>
      <c r="COH78" s="343"/>
      <c r="COI78" s="343"/>
      <c r="COJ78" s="343"/>
      <c r="COK78" s="343"/>
      <c r="COL78" s="343"/>
      <c r="COM78" s="343"/>
      <c r="CON78" s="343"/>
      <c r="COO78" s="342"/>
      <c r="COP78" s="343"/>
      <c r="COQ78" s="343"/>
      <c r="COR78" s="343"/>
      <c r="COS78" s="343"/>
      <c r="COT78" s="343"/>
      <c r="COU78" s="343"/>
      <c r="COV78" s="343"/>
      <c r="COW78" s="343"/>
      <c r="COX78" s="343"/>
      <c r="COY78" s="343"/>
      <c r="COZ78" s="343"/>
      <c r="CPA78" s="343"/>
      <c r="CPB78" s="343"/>
      <c r="CPC78" s="343"/>
      <c r="CPD78" s="343"/>
      <c r="CPE78" s="342"/>
      <c r="CPF78" s="343"/>
      <c r="CPG78" s="343"/>
      <c r="CPH78" s="343"/>
      <c r="CPI78" s="343"/>
      <c r="CPJ78" s="343"/>
      <c r="CPK78" s="343"/>
      <c r="CPL78" s="343"/>
      <c r="CPM78" s="343"/>
      <c r="CPN78" s="343"/>
      <c r="CPO78" s="343"/>
      <c r="CPP78" s="343"/>
      <c r="CPQ78" s="343"/>
      <c r="CPR78" s="343"/>
      <c r="CPS78" s="343"/>
      <c r="CPT78" s="343"/>
      <c r="CPU78" s="342"/>
      <c r="CPV78" s="343"/>
      <c r="CPW78" s="343"/>
      <c r="CPX78" s="343"/>
      <c r="CPY78" s="343"/>
      <c r="CPZ78" s="343"/>
      <c r="CQA78" s="343"/>
      <c r="CQB78" s="343"/>
      <c r="CQC78" s="343"/>
      <c r="CQD78" s="343"/>
      <c r="CQE78" s="343"/>
      <c r="CQF78" s="343"/>
      <c r="CQG78" s="343"/>
      <c r="CQH78" s="343"/>
      <c r="CQI78" s="343"/>
      <c r="CQJ78" s="343"/>
      <c r="CQK78" s="342"/>
      <c r="CQL78" s="343"/>
      <c r="CQM78" s="343"/>
      <c r="CQN78" s="343"/>
      <c r="CQO78" s="343"/>
      <c r="CQP78" s="343"/>
      <c r="CQQ78" s="343"/>
      <c r="CQR78" s="343"/>
      <c r="CQS78" s="343"/>
      <c r="CQT78" s="343"/>
      <c r="CQU78" s="343"/>
      <c r="CQV78" s="343"/>
      <c r="CQW78" s="343"/>
      <c r="CQX78" s="343"/>
      <c r="CQY78" s="343"/>
      <c r="CQZ78" s="343"/>
      <c r="CRA78" s="342"/>
      <c r="CRB78" s="343"/>
      <c r="CRC78" s="343"/>
      <c r="CRD78" s="343"/>
      <c r="CRE78" s="343"/>
      <c r="CRF78" s="343"/>
      <c r="CRG78" s="343"/>
      <c r="CRH78" s="343"/>
      <c r="CRI78" s="343"/>
      <c r="CRJ78" s="343"/>
      <c r="CRK78" s="343"/>
      <c r="CRL78" s="343"/>
      <c r="CRM78" s="343"/>
      <c r="CRN78" s="343"/>
      <c r="CRO78" s="343"/>
      <c r="CRP78" s="343"/>
      <c r="CRQ78" s="342"/>
      <c r="CRR78" s="343"/>
      <c r="CRS78" s="343"/>
      <c r="CRT78" s="343"/>
      <c r="CRU78" s="343"/>
      <c r="CRV78" s="343"/>
      <c r="CRW78" s="343"/>
      <c r="CRX78" s="343"/>
      <c r="CRY78" s="343"/>
      <c r="CRZ78" s="343"/>
      <c r="CSA78" s="343"/>
      <c r="CSB78" s="343"/>
      <c r="CSC78" s="343"/>
      <c r="CSD78" s="343"/>
      <c r="CSE78" s="343"/>
      <c r="CSF78" s="343"/>
      <c r="CSG78" s="342"/>
      <c r="CSH78" s="343"/>
      <c r="CSI78" s="343"/>
      <c r="CSJ78" s="343"/>
      <c r="CSK78" s="343"/>
      <c r="CSL78" s="343"/>
      <c r="CSM78" s="343"/>
      <c r="CSN78" s="343"/>
      <c r="CSO78" s="343"/>
      <c r="CSP78" s="343"/>
      <c r="CSQ78" s="343"/>
      <c r="CSR78" s="343"/>
      <c r="CSS78" s="343"/>
      <c r="CST78" s="343"/>
      <c r="CSU78" s="343"/>
      <c r="CSV78" s="343"/>
      <c r="CSW78" s="342"/>
      <c r="CSX78" s="343"/>
      <c r="CSY78" s="343"/>
      <c r="CSZ78" s="343"/>
      <c r="CTA78" s="343"/>
      <c r="CTB78" s="343"/>
      <c r="CTC78" s="343"/>
      <c r="CTD78" s="343"/>
      <c r="CTE78" s="343"/>
      <c r="CTF78" s="343"/>
      <c r="CTG78" s="343"/>
      <c r="CTH78" s="343"/>
      <c r="CTI78" s="343"/>
      <c r="CTJ78" s="343"/>
      <c r="CTK78" s="343"/>
      <c r="CTL78" s="343"/>
      <c r="CTM78" s="342"/>
      <c r="CTN78" s="343"/>
      <c r="CTO78" s="343"/>
      <c r="CTP78" s="343"/>
      <c r="CTQ78" s="343"/>
      <c r="CTR78" s="343"/>
      <c r="CTS78" s="343"/>
      <c r="CTT78" s="343"/>
      <c r="CTU78" s="343"/>
      <c r="CTV78" s="343"/>
      <c r="CTW78" s="343"/>
      <c r="CTX78" s="343"/>
      <c r="CTY78" s="343"/>
      <c r="CTZ78" s="343"/>
      <c r="CUA78" s="343"/>
      <c r="CUB78" s="343"/>
      <c r="CUC78" s="342"/>
      <c r="CUD78" s="343"/>
      <c r="CUE78" s="343"/>
      <c r="CUF78" s="343"/>
      <c r="CUG78" s="343"/>
      <c r="CUH78" s="343"/>
      <c r="CUI78" s="343"/>
      <c r="CUJ78" s="343"/>
      <c r="CUK78" s="343"/>
      <c r="CUL78" s="343"/>
      <c r="CUM78" s="343"/>
      <c r="CUN78" s="343"/>
      <c r="CUO78" s="343"/>
      <c r="CUP78" s="343"/>
      <c r="CUQ78" s="343"/>
      <c r="CUR78" s="343"/>
      <c r="CUS78" s="342"/>
      <c r="CUT78" s="343"/>
      <c r="CUU78" s="343"/>
      <c r="CUV78" s="343"/>
      <c r="CUW78" s="343"/>
      <c r="CUX78" s="343"/>
      <c r="CUY78" s="343"/>
      <c r="CUZ78" s="343"/>
      <c r="CVA78" s="343"/>
      <c r="CVB78" s="343"/>
      <c r="CVC78" s="343"/>
      <c r="CVD78" s="343"/>
      <c r="CVE78" s="343"/>
      <c r="CVF78" s="343"/>
      <c r="CVG78" s="343"/>
      <c r="CVH78" s="343"/>
      <c r="CVI78" s="342"/>
      <c r="CVJ78" s="343"/>
      <c r="CVK78" s="343"/>
      <c r="CVL78" s="343"/>
      <c r="CVM78" s="343"/>
      <c r="CVN78" s="343"/>
      <c r="CVO78" s="343"/>
      <c r="CVP78" s="343"/>
      <c r="CVQ78" s="343"/>
      <c r="CVR78" s="343"/>
      <c r="CVS78" s="343"/>
      <c r="CVT78" s="343"/>
      <c r="CVU78" s="343"/>
      <c r="CVV78" s="343"/>
      <c r="CVW78" s="343"/>
      <c r="CVX78" s="343"/>
      <c r="CVY78" s="342"/>
      <c r="CVZ78" s="343"/>
      <c r="CWA78" s="343"/>
      <c r="CWB78" s="343"/>
      <c r="CWC78" s="343"/>
      <c r="CWD78" s="343"/>
      <c r="CWE78" s="343"/>
      <c r="CWF78" s="343"/>
      <c r="CWG78" s="343"/>
      <c r="CWH78" s="343"/>
      <c r="CWI78" s="343"/>
      <c r="CWJ78" s="343"/>
      <c r="CWK78" s="343"/>
      <c r="CWL78" s="343"/>
      <c r="CWM78" s="343"/>
      <c r="CWN78" s="343"/>
      <c r="CWO78" s="342"/>
      <c r="CWP78" s="343"/>
      <c r="CWQ78" s="343"/>
      <c r="CWR78" s="343"/>
      <c r="CWS78" s="343"/>
      <c r="CWT78" s="343"/>
      <c r="CWU78" s="343"/>
      <c r="CWV78" s="343"/>
      <c r="CWW78" s="343"/>
      <c r="CWX78" s="343"/>
      <c r="CWY78" s="343"/>
      <c r="CWZ78" s="343"/>
      <c r="CXA78" s="343"/>
      <c r="CXB78" s="343"/>
      <c r="CXC78" s="343"/>
      <c r="CXD78" s="343"/>
      <c r="CXE78" s="342"/>
      <c r="CXF78" s="343"/>
      <c r="CXG78" s="343"/>
      <c r="CXH78" s="343"/>
      <c r="CXI78" s="343"/>
      <c r="CXJ78" s="343"/>
      <c r="CXK78" s="343"/>
      <c r="CXL78" s="343"/>
      <c r="CXM78" s="343"/>
      <c r="CXN78" s="343"/>
      <c r="CXO78" s="343"/>
      <c r="CXP78" s="343"/>
      <c r="CXQ78" s="343"/>
      <c r="CXR78" s="343"/>
      <c r="CXS78" s="343"/>
      <c r="CXT78" s="343"/>
      <c r="CXU78" s="342"/>
      <c r="CXV78" s="343"/>
      <c r="CXW78" s="343"/>
      <c r="CXX78" s="343"/>
      <c r="CXY78" s="343"/>
      <c r="CXZ78" s="343"/>
      <c r="CYA78" s="343"/>
      <c r="CYB78" s="343"/>
      <c r="CYC78" s="343"/>
      <c r="CYD78" s="343"/>
      <c r="CYE78" s="343"/>
      <c r="CYF78" s="343"/>
      <c r="CYG78" s="343"/>
      <c r="CYH78" s="343"/>
      <c r="CYI78" s="343"/>
      <c r="CYJ78" s="343"/>
      <c r="CYK78" s="342"/>
      <c r="CYL78" s="343"/>
      <c r="CYM78" s="343"/>
      <c r="CYN78" s="343"/>
      <c r="CYO78" s="343"/>
      <c r="CYP78" s="343"/>
      <c r="CYQ78" s="343"/>
      <c r="CYR78" s="343"/>
      <c r="CYS78" s="343"/>
      <c r="CYT78" s="343"/>
      <c r="CYU78" s="343"/>
      <c r="CYV78" s="343"/>
      <c r="CYW78" s="343"/>
      <c r="CYX78" s="343"/>
      <c r="CYY78" s="343"/>
      <c r="CYZ78" s="343"/>
      <c r="CZA78" s="342"/>
      <c r="CZB78" s="343"/>
      <c r="CZC78" s="343"/>
      <c r="CZD78" s="343"/>
      <c r="CZE78" s="343"/>
      <c r="CZF78" s="343"/>
      <c r="CZG78" s="343"/>
      <c r="CZH78" s="343"/>
      <c r="CZI78" s="343"/>
      <c r="CZJ78" s="343"/>
      <c r="CZK78" s="343"/>
      <c r="CZL78" s="343"/>
      <c r="CZM78" s="343"/>
      <c r="CZN78" s="343"/>
      <c r="CZO78" s="343"/>
      <c r="CZP78" s="343"/>
      <c r="CZQ78" s="342"/>
      <c r="CZR78" s="343"/>
      <c r="CZS78" s="343"/>
      <c r="CZT78" s="343"/>
      <c r="CZU78" s="343"/>
      <c r="CZV78" s="343"/>
      <c r="CZW78" s="343"/>
      <c r="CZX78" s="343"/>
      <c r="CZY78" s="343"/>
      <c r="CZZ78" s="343"/>
      <c r="DAA78" s="343"/>
      <c r="DAB78" s="343"/>
      <c r="DAC78" s="343"/>
      <c r="DAD78" s="343"/>
      <c r="DAE78" s="343"/>
      <c r="DAF78" s="343"/>
      <c r="DAG78" s="342"/>
      <c r="DAH78" s="343"/>
      <c r="DAI78" s="343"/>
      <c r="DAJ78" s="343"/>
      <c r="DAK78" s="343"/>
      <c r="DAL78" s="343"/>
      <c r="DAM78" s="343"/>
      <c r="DAN78" s="343"/>
      <c r="DAO78" s="343"/>
      <c r="DAP78" s="343"/>
      <c r="DAQ78" s="343"/>
      <c r="DAR78" s="343"/>
      <c r="DAS78" s="343"/>
      <c r="DAT78" s="343"/>
      <c r="DAU78" s="343"/>
      <c r="DAV78" s="343"/>
      <c r="DAW78" s="342"/>
      <c r="DAX78" s="343"/>
      <c r="DAY78" s="343"/>
      <c r="DAZ78" s="343"/>
      <c r="DBA78" s="343"/>
      <c r="DBB78" s="343"/>
      <c r="DBC78" s="343"/>
      <c r="DBD78" s="343"/>
      <c r="DBE78" s="343"/>
      <c r="DBF78" s="343"/>
      <c r="DBG78" s="343"/>
      <c r="DBH78" s="343"/>
      <c r="DBI78" s="343"/>
      <c r="DBJ78" s="343"/>
      <c r="DBK78" s="343"/>
      <c r="DBL78" s="343"/>
      <c r="DBM78" s="342"/>
      <c r="DBN78" s="343"/>
      <c r="DBO78" s="343"/>
      <c r="DBP78" s="343"/>
      <c r="DBQ78" s="343"/>
      <c r="DBR78" s="343"/>
      <c r="DBS78" s="343"/>
      <c r="DBT78" s="343"/>
      <c r="DBU78" s="343"/>
      <c r="DBV78" s="343"/>
      <c r="DBW78" s="343"/>
      <c r="DBX78" s="343"/>
      <c r="DBY78" s="343"/>
      <c r="DBZ78" s="343"/>
      <c r="DCA78" s="343"/>
      <c r="DCB78" s="343"/>
      <c r="DCC78" s="342"/>
      <c r="DCD78" s="343"/>
      <c r="DCE78" s="343"/>
      <c r="DCF78" s="343"/>
      <c r="DCG78" s="343"/>
      <c r="DCH78" s="343"/>
      <c r="DCI78" s="343"/>
      <c r="DCJ78" s="343"/>
      <c r="DCK78" s="343"/>
      <c r="DCL78" s="343"/>
      <c r="DCM78" s="343"/>
      <c r="DCN78" s="343"/>
      <c r="DCO78" s="343"/>
      <c r="DCP78" s="343"/>
      <c r="DCQ78" s="343"/>
      <c r="DCR78" s="343"/>
      <c r="DCS78" s="342"/>
      <c r="DCT78" s="343"/>
      <c r="DCU78" s="343"/>
      <c r="DCV78" s="343"/>
      <c r="DCW78" s="343"/>
      <c r="DCX78" s="343"/>
      <c r="DCY78" s="343"/>
      <c r="DCZ78" s="343"/>
      <c r="DDA78" s="343"/>
      <c r="DDB78" s="343"/>
      <c r="DDC78" s="343"/>
      <c r="DDD78" s="343"/>
      <c r="DDE78" s="343"/>
      <c r="DDF78" s="343"/>
      <c r="DDG78" s="343"/>
      <c r="DDH78" s="343"/>
      <c r="DDI78" s="342"/>
      <c r="DDJ78" s="343"/>
      <c r="DDK78" s="343"/>
      <c r="DDL78" s="343"/>
      <c r="DDM78" s="343"/>
      <c r="DDN78" s="343"/>
      <c r="DDO78" s="343"/>
      <c r="DDP78" s="343"/>
      <c r="DDQ78" s="343"/>
      <c r="DDR78" s="343"/>
      <c r="DDS78" s="343"/>
      <c r="DDT78" s="343"/>
      <c r="DDU78" s="343"/>
      <c r="DDV78" s="343"/>
      <c r="DDW78" s="343"/>
      <c r="DDX78" s="343"/>
      <c r="DDY78" s="342"/>
      <c r="DDZ78" s="343"/>
      <c r="DEA78" s="343"/>
      <c r="DEB78" s="343"/>
      <c r="DEC78" s="343"/>
      <c r="DED78" s="343"/>
      <c r="DEE78" s="343"/>
      <c r="DEF78" s="343"/>
      <c r="DEG78" s="343"/>
      <c r="DEH78" s="343"/>
      <c r="DEI78" s="343"/>
      <c r="DEJ78" s="343"/>
      <c r="DEK78" s="343"/>
      <c r="DEL78" s="343"/>
      <c r="DEM78" s="343"/>
      <c r="DEN78" s="343"/>
      <c r="DEO78" s="342"/>
      <c r="DEP78" s="343"/>
      <c r="DEQ78" s="343"/>
      <c r="DER78" s="343"/>
      <c r="DES78" s="343"/>
      <c r="DET78" s="343"/>
      <c r="DEU78" s="343"/>
      <c r="DEV78" s="343"/>
      <c r="DEW78" s="343"/>
      <c r="DEX78" s="343"/>
      <c r="DEY78" s="343"/>
      <c r="DEZ78" s="343"/>
      <c r="DFA78" s="343"/>
      <c r="DFB78" s="343"/>
      <c r="DFC78" s="343"/>
      <c r="DFD78" s="343"/>
      <c r="DFE78" s="342"/>
      <c r="DFF78" s="343"/>
      <c r="DFG78" s="343"/>
      <c r="DFH78" s="343"/>
      <c r="DFI78" s="343"/>
      <c r="DFJ78" s="343"/>
      <c r="DFK78" s="343"/>
      <c r="DFL78" s="343"/>
      <c r="DFM78" s="343"/>
      <c r="DFN78" s="343"/>
      <c r="DFO78" s="343"/>
      <c r="DFP78" s="343"/>
      <c r="DFQ78" s="343"/>
      <c r="DFR78" s="343"/>
      <c r="DFS78" s="343"/>
      <c r="DFT78" s="343"/>
      <c r="DFU78" s="342"/>
      <c r="DFV78" s="343"/>
      <c r="DFW78" s="343"/>
      <c r="DFX78" s="343"/>
      <c r="DFY78" s="343"/>
      <c r="DFZ78" s="343"/>
      <c r="DGA78" s="343"/>
      <c r="DGB78" s="343"/>
      <c r="DGC78" s="343"/>
      <c r="DGD78" s="343"/>
      <c r="DGE78" s="343"/>
      <c r="DGF78" s="343"/>
      <c r="DGG78" s="343"/>
      <c r="DGH78" s="343"/>
      <c r="DGI78" s="343"/>
      <c r="DGJ78" s="343"/>
      <c r="DGK78" s="342"/>
      <c r="DGL78" s="343"/>
      <c r="DGM78" s="343"/>
      <c r="DGN78" s="343"/>
      <c r="DGO78" s="343"/>
      <c r="DGP78" s="343"/>
      <c r="DGQ78" s="343"/>
      <c r="DGR78" s="343"/>
      <c r="DGS78" s="343"/>
      <c r="DGT78" s="343"/>
      <c r="DGU78" s="343"/>
      <c r="DGV78" s="343"/>
      <c r="DGW78" s="343"/>
      <c r="DGX78" s="343"/>
      <c r="DGY78" s="343"/>
      <c r="DGZ78" s="343"/>
      <c r="DHA78" s="342"/>
      <c r="DHB78" s="343"/>
      <c r="DHC78" s="343"/>
      <c r="DHD78" s="343"/>
      <c r="DHE78" s="343"/>
      <c r="DHF78" s="343"/>
      <c r="DHG78" s="343"/>
      <c r="DHH78" s="343"/>
      <c r="DHI78" s="343"/>
      <c r="DHJ78" s="343"/>
      <c r="DHK78" s="343"/>
      <c r="DHL78" s="343"/>
      <c r="DHM78" s="343"/>
      <c r="DHN78" s="343"/>
      <c r="DHO78" s="343"/>
      <c r="DHP78" s="343"/>
      <c r="DHQ78" s="342"/>
      <c r="DHR78" s="343"/>
      <c r="DHS78" s="343"/>
      <c r="DHT78" s="343"/>
      <c r="DHU78" s="343"/>
      <c r="DHV78" s="343"/>
      <c r="DHW78" s="343"/>
      <c r="DHX78" s="343"/>
      <c r="DHY78" s="343"/>
      <c r="DHZ78" s="343"/>
      <c r="DIA78" s="343"/>
      <c r="DIB78" s="343"/>
      <c r="DIC78" s="343"/>
      <c r="DID78" s="343"/>
      <c r="DIE78" s="343"/>
      <c r="DIF78" s="343"/>
      <c r="DIG78" s="342"/>
      <c r="DIH78" s="343"/>
      <c r="DII78" s="343"/>
      <c r="DIJ78" s="343"/>
      <c r="DIK78" s="343"/>
      <c r="DIL78" s="343"/>
      <c r="DIM78" s="343"/>
      <c r="DIN78" s="343"/>
      <c r="DIO78" s="343"/>
      <c r="DIP78" s="343"/>
      <c r="DIQ78" s="343"/>
      <c r="DIR78" s="343"/>
      <c r="DIS78" s="343"/>
      <c r="DIT78" s="343"/>
      <c r="DIU78" s="343"/>
      <c r="DIV78" s="343"/>
      <c r="DIW78" s="342"/>
      <c r="DIX78" s="343"/>
      <c r="DIY78" s="343"/>
      <c r="DIZ78" s="343"/>
      <c r="DJA78" s="343"/>
      <c r="DJB78" s="343"/>
      <c r="DJC78" s="343"/>
      <c r="DJD78" s="343"/>
      <c r="DJE78" s="343"/>
      <c r="DJF78" s="343"/>
      <c r="DJG78" s="343"/>
      <c r="DJH78" s="343"/>
      <c r="DJI78" s="343"/>
      <c r="DJJ78" s="343"/>
      <c r="DJK78" s="343"/>
      <c r="DJL78" s="343"/>
      <c r="DJM78" s="342"/>
      <c r="DJN78" s="343"/>
      <c r="DJO78" s="343"/>
      <c r="DJP78" s="343"/>
      <c r="DJQ78" s="343"/>
      <c r="DJR78" s="343"/>
      <c r="DJS78" s="343"/>
      <c r="DJT78" s="343"/>
      <c r="DJU78" s="343"/>
      <c r="DJV78" s="343"/>
      <c r="DJW78" s="343"/>
      <c r="DJX78" s="343"/>
      <c r="DJY78" s="343"/>
      <c r="DJZ78" s="343"/>
      <c r="DKA78" s="343"/>
      <c r="DKB78" s="343"/>
      <c r="DKC78" s="342"/>
      <c r="DKD78" s="343"/>
      <c r="DKE78" s="343"/>
      <c r="DKF78" s="343"/>
      <c r="DKG78" s="343"/>
      <c r="DKH78" s="343"/>
      <c r="DKI78" s="343"/>
      <c r="DKJ78" s="343"/>
      <c r="DKK78" s="343"/>
      <c r="DKL78" s="343"/>
      <c r="DKM78" s="343"/>
      <c r="DKN78" s="343"/>
      <c r="DKO78" s="343"/>
      <c r="DKP78" s="343"/>
      <c r="DKQ78" s="343"/>
      <c r="DKR78" s="343"/>
      <c r="DKS78" s="342"/>
      <c r="DKT78" s="343"/>
      <c r="DKU78" s="343"/>
      <c r="DKV78" s="343"/>
      <c r="DKW78" s="343"/>
      <c r="DKX78" s="343"/>
      <c r="DKY78" s="343"/>
      <c r="DKZ78" s="343"/>
      <c r="DLA78" s="343"/>
      <c r="DLB78" s="343"/>
      <c r="DLC78" s="343"/>
      <c r="DLD78" s="343"/>
      <c r="DLE78" s="343"/>
      <c r="DLF78" s="343"/>
      <c r="DLG78" s="343"/>
      <c r="DLH78" s="343"/>
      <c r="DLI78" s="342"/>
      <c r="DLJ78" s="343"/>
      <c r="DLK78" s="343"/>
      <c r="DLL78" s="343"/>
      <c r="DLM78" s="343"/>
      <c r="DLN78" s="343"/>
      <c r="DLO78" s="343"/>
      <c r="DLP78" s="343"/>
      <c r="DLQ78" s="343"/>
      <c r="DLR78" s="343"/>
      <c r="DLS78" s="343"/>
      <c r="DLT78" s="343"/>
      <c r="DLU78" s="343"/>
      <c r="DLV78" s="343"/>
      <c r="DLW78" s="343"/>
      <c r="DLX78" s="343"/>
      <c r="DLY78" s="342"/>
      <c r="DLZ78" s="343"/>
      <c r="DMA78" s="343"/>
      <c r="DMB78" s="343"/>
      <c r="DMC78" s="343"/>
      <c r="DMD78" s="343"/>
      <c r="DME78" s="343"/>
      <c r="DMF78" s="343"/>
      <c r="DMG78" s="343"/>
      <c r="DMH78" s="343"/>
      <c r="DMI78" s="343"/>
      <c r="DMJ78" s="343"/>
      <c r="DMK78" s="343"/>
      <c r="DML78" s="343"/>
      <c r="DMM78" s="343"/>
      <c r="DMN78" s="343"/>
      <c r="DMO78" s="342"/>
      <c r="DMP78" s="343"/>
      <c r="DMQ78" s="343"/>
      <c r="DMR78" s="343"/>
      <c r="DMS78" s="343"/>
      <c r="DMT78" s="343"/>
      <c r="DMU78" s="343"/>
      <c r="DMV78" s="343"/>
      <c r="DMW78" s="343"/>
      <c r="DMX78" s="343"/>
      <c r="DMY78" s="343"/>
      <c r="DMZ78" s="343"/>
      <c r="DNA78" s="343"/>
      <c r="DNB78" s="343"/>
      <c r="DNC78" s="343"/>
      <c r="DND78" s="343"/>
      <c r="DNE78" s="342"/>
      <c r="DNF78" s="343"/>
      <c r="DNG78" s="343"/>
      <c r="DNH78" s="343"/>
      <c r="DNI78" s="343"/>
      <c r="DNJ78" s="343"/>
      <c r="DNK78" s="343"/>
      <c r="DNL78" s="343"/>
      <c r="DNM78" s="343"/>
      <c r="DNN78" s="343"/>
      <c r="DNO78" s="343"/>
      <c r="DNP78" s="343"/>
      <c r="DNQ78" s="343"/>
      <c r="DNR78" s="343"/>
      <c r="DNS78" s="343"/>
      <c r="DNT78" s="343"/>
      <c r="DNU78" s="342"/>
      <c r="DNV78" s="343"/>
      <c r="DNW78" s="343"/>
      <c r="DNX78" s="343"/>
      <c r="DNY78" s="343"/>
      <c r="DNZ78" s="343"/>
      <c r="DOA78" s="343"/>
      <c r="DOB78" s="343"/>
      <c r="DOC78" s="343"/>
      <c r="DOD78" s="343"/>
      <c r="DOE78" s="343"/>
      <c r="DOF78" s="343"/>
      <c r="DOG78" s="343"/>
      <c r="DOH78" s="343"/>
      <c r="DOI78" s="343"/>
      <c r="DOJ78" s="343"/>
      <c r="DOK78" s="342"/>
      <c r="DOL78" s="343"/>
      <c r="DOM78" s="343"/>
      <c r="DON78" s="343"/>
      <c r="DOO78" s="343"/>
      <c r="DOP78" s="343"/>
      <c r="DOQ78" s="343"/>
      <c r="DOR78" s="343"/>
      <c r="DOS78" s="343"/>
      <c r="DOT78" s="343"/>
      <c r="DOU78" s="343"/>
      <c r="DOV78" s="343"/>
      <c r="DOW78" s="343"/>
      <c r="DOX78" s="343"/>
      <c r="DOY78" s="343"/>
      <c r="DOZ78" s="343"/>
      <c r="DPA78" s="342"/>
      <c r="DPB78" s="343"/>
      <c r="DPC78" s="343"/>
      <c r="DPD78" s="343"/>
      <c r="DPE78" s="343"/>
      <c r="DPF78" s="343"/>
      <c r="DPG78" s="343"/>
      <c r="DPH78" s="343"/>
      <c r="DPI78" s="343"/>
      <c r="DPJ78" s="343"/>
      <c r="DPK78" s="343"/>
      <c r="DPL78" s="343"/>
      <c r="DPM78" s="343"/>
      <c r="DPN78" s="343"/>
      <c r="DPO78" s="343"/>
      <c r="DPP78" s="343"/>
      <c r="DPQ78" s="342"/>
      <c r="DPR78" s="343"/>
      <c r="DPS78" s="343"/>
      <c r="DPT78" s="343"/>
      <c r="DPU78" s="343"/>
      <c r="DPV78" s="343"/>
      <c r="DPW78" s="343"/>
      <c r="DPX78" s="343"/>
      <c r="DPY78" s="343"/>
      <c r="DPZ78" s="343"/>
      <c r="DQA78" s="343"/>
      <c r="DQB78" s="343"/>
      <c r="DQC78" s="343"/>
      <c r="DQD78" s="343"/>
      <c r="DQE78" s="343"/>
      <c r="DQF78" s="343"/>
      <c r="DQG78" s="342"/>
      <c r="DQH78" s="343"/>
      <c r="DQI78" s="343"/>
      <c r="DQJ78" s="343"/>
      <c r="DQK78" s="343"/>
      <c r="DQL78" s="343"/>
      <c r="DQM78" s="343"/>
      <c r="DQN78" s="343"/>
      <c r="DQO78" s="343"/>
      <c r="DQP78" s="343"/>
      <c r="DQQ78" s="343"/>
      <c r="DQR78" s="343"/>
      <c r="DQS78" s="343"/>
      <c r="DQT78" s="343"/>
      <c r="DQU78" s="343"/>
      <c r="DQV78" s="343"/>
      <c r="DQW78" s="342"/>
      <c r="DQX78" s="343"/>
      <c r="DQY78" s="343"/>
      <c r="DQZ78" s="343"/>
      <c r="DRA78" s="343"/>
      <c r="DRB78" s="343"/>
      <c r="DRC78" s="343"/>
      <c r="DRD78" s="343"/>
      <c r="DRE78" s="343"/>
      <c r="DRF78" s="343"/>
      <c r="DRG78" s="343"/>
      <c r="DRH78" s="343"/>
      <c r="DRI78" s="343"/>
      <c r="DRJ78" s="343"/>
      <c r="DRK78" s="343"/>
      <c r="DRL78" s="343"/>
      <c r="DRM78" s="342"/>
      <c r="DRN78" s="343"/>
      <c r="DRO78" s="343"/>
      <c r="DRP78" s="343"/>
      <c r="DRQ78" s="343"/>
      <c r="DRR78" s="343"/>
      <c r="DRS78" s="343"/>
      <c r="DRT78" s="343"/>
      <c r="DRU78" s="343"/>
      <c r="DRV78" s="343"/>
      <c r="DRW78" s="343"/>
      <c r="DRX78" s="343"/>
      <c r="DRY78" s="343"/>
      <c r="DRZ78" s="343"/>
      <c r="DSA78" s="343"/>
      <c r="DSB78" s="343"/>
      <c r="DSC78" s="342"/>
      <c r="DSD78" s="343"/>
      <c r="DSE78" s="343"/>
      <c r="DSF78" s="343"/>
      <c r="DSG78" s="343"/>
      <c r="DSH78" s="343"/>
      <c r="DSI78" s="343"/>
      <c r="DSJ78" s="343"/>
      <c r="DSK78" s="343"/>
      <c r="DSL78" s="343"/>
      <c r="DSM78" s="343"/>
      <c r="DSN78" s="343"/>
      <c r="DSO78" s="343"/>
      <c r="DSP78" s="343"/>
      <c r="DSQ78" s="343"/>
      <c r="DSR78" s="343"/>
      <c r="DSS78" s="342"/>
      <c r="DST78" s="343"/>
      <c r="DSU78" s="343"/>
      <c r="DSV78" s="343"/>
      <c r="DSW78" s="343"/>
      <c r="DSX78" s="343"/>
      <c r="DSY78" s="343"/>
      <c r="DSZ78" s="343"/>
      <c r="DTA78" s="343"/>
      <c r="DTB78" s="343"/>
      <c r="DTC78" s="343"/>
      <c r="DTD78" s="343"/>
      <c r="DTE78" s="343"/>
      <c r="DTF78" s="343"/>
      <c r="DTG78" s="343"/>
      <c r="DTH78" s="343"/>
      <c r="DTI78" s="342"/>
      <c r="DTJ78" s="343"/>
      <c r="DTK78" s="343"/>
      <c r="DTL78" s="343"/>
      <c r="DTM78" s="343"/>
      <c r="DTN78" s="343"/>
      <c r="DTO78" s="343"/>
      <c r="DTP78" s="343"/>
      <c r="DTQ78" s="343"/>
      <c r="DTR78" s="343"/>
      <c r="DTS78" s="343"/>
      <c r="DTT78" s="343"/>
      <c r="DTU78" s="343"/>
      <c r="DTV78" s="343"/>
      <c r="DTW78" s="343"/>
      <c r="DTX78" s="343"/>
      <c r="DTY78" s="342"/>
      <c r="DTZ78" s="343"/>
      <c r="DUA78" s="343"/>
      <c r="DUB78" s="343"/>
      <c r="DUC78" s="343"/>
      <c r="DUD78" s="343"/>
      <c r="DUE78" s="343"/>
      <c r="DUF78" s="343"/>
      <c r="DUG78" s="343"/>
      <c r="DUH78" s="343"/>
      <c r="DUI78" s="343"/>
      <c r="DUJ78" s="343"/>
      <c r="DUK78" s="343"/>
      <c r="DUL78" s="343"/>
      <c r="DUM78" s="343"/>
      <c r="DUN78" s="343"/>
      <c r="DUO78" s="342"/>
      <c r="DUP78" s="343"/>
      <c r="DUQ78" s="343"/>
      <c r="DUR78" s="343"/>
      <c r="DUS78" s="343"/>
      <c r="DUT78" s="343"/>
      <c r="DUU78" s="343"/>
      <c r="DUV78" s="343"/>
      <c r="DUW78" s="343"/>
      <c r="DUX78" s="343"/>
      <c r="DUY78" s="343"/>
      <c r="DUZ78" s="343"/>
      <c r="DVA78" s="343"/>
      <c r="DVB78" s="343"/>
      <c r="DVC78" s="343"/>
      <c r="DVD78" s="343"/>
      <c r="DVE78" s="342"/>
      <c r="DVF78" s="343"/>
      <c r="DVG78" s="343"/>
      <c r="DVH78" s="343"/>
      <c r="DVI78" s="343"/>
      <c r="DVJ78" s="343"/>
      <c r="DVK78" s="343"/>
      <c r="DVL78" s="343"/>
      <c r="DVM78" s="343"/>
      <c r="DVN78" s="343"/>
      <c r="DVO78" s="343"/>
      <c r="DVP78" s="343"/>
      <c r="DVQ78" s="343"/>
      <c r="DVR78" s="343"/>
      <c r="DVS78" s="343"/>
      <c r="DVT78" s="343"/>
      <c r="DVU78" s="342"/>
      <c r="DVV78" s="343"/>
      <c r="DVW78" s="343"/>
      <c r="DVX78" s="343"/>
      <c r="DVY78" s="343"/>
      <c r="DVZ78" s="343"/>
      <c r="DWA78" s="343"/>
      <c r="DWB78" s="343"/>
      <c r="DWC78" s="343"/>
      <c r="DWD78" s="343"/>
      <c r="DWE78" s="343"/>
      <c r="DWF78" s="343"/>
      <c r="DWG78" s="343"/>
      <c r="DWH78" s="343"/>
      <c r="DWI78" s="343"/>
      <c r="DWJ78" s="343"/>
      <c r="DWK78" s="342"/>
      <c r="DWL78" s="343"/>
      <c r="DWM78" s="343"/>
      <c r="DWN78" s="343"/>
      <c r="DWO78" s="343"/>
      <c r="DWP78" s="343"/>
      <c r="DWQ78" s="343"/>
      <c r="DWR78" s="343"/>
      <c r="DWS78" s="343"/>
      <c r="DWT78" s="343"/>
      <c r="DWU78" s="343"/>
      <c r="DWV78" s="343"/>
      <c r="DWW78" s="343"/>
      <c r="DWX78" s="343"/>
      <c r="DWY78" s="343"/>
      <c r="DWZ78" s="343"/>
      <c r="DXA78" s="342"/>
      <c r="DXB78" s="343"/>
      <c r="DXC78" s="343"/>
      <c r="DXD78" s="343"/>
      <c r="DXE78" s="343"/>
      <c r="DXF78" s="343"/>
      <c r="DXG78" s="343"/>
      <c r="DXH78" s="343"/>
      <c r="DXI78" s="343"/>
      <c r="DXJ78" s="343"/>
      <c r="DXK78" s="343"/>
      <c r="DXL78" s="343"/>
      <c r="DXM78" s="343"/>
      <c r="DXN78" s="343"/>
      <c r="DXO78" s="343"/>
      <c r="DXP78" s="343"/>
      <c r="DXQ78" s="342"/>
      <c r="DXR78" s="343"/>
      <c r="DXS78" s="343"/>
      <c r="DXT78" s="343"/>
      <c r="DXU78" s="343"/>
      <c r="DXV78" s="343"/>
      <c r="DXW78" s="343"/>
      <c r="DXX78" s="343"/>
      <c r="DXY78" s="343"/>
      <c r="DXZ78" s="343"/>
      <c r="DYA78" s="343"/>
      <c r="DYB78" s="343"/>
      <c r="DYC78" s="343"/>
      <c r="DYD78" s="343"/>
      <c r="DYE78" s="343"/>
      <c r="DYF78" s="343"/>
      <c r="DYG78" s="342"/>
      <c r="DYH78" s="343"/>
      <c r="DYI78" s="343"/>
      <c r="DYJ78" s="343"/>
      <c r="DYK78" s="343"/>
      <c r="DYL78" s="343"/>
      <c r="DYM78" s="343"/>
      <c r="DYN78" s="343"/>
      <c r="DYO78" s="343"/>
      <c r="DYP78" s="343"/>
      <c r="DYQ78" s="343"/>
      <c r="DYR78" s="343"/>
      <c r="DYS78" s="343"/>
      <c r="DYT78" s="343"/>
      <c r="DYU78" s="343"/>
      <c r="DYV78" s="343"/>
      <c r="DYW78" s="342"/>
      <c r="DYX78" s="343"/>
      <c r="DYY78" s="343"/>
      <c r="DYZ78" s="343"/>
      <c r="DZA78" s="343"/>
      <c r="DZB78" s="343"/>
      <c r="DZC78" s="343"/>
      <c r="DZD78" s="343"/>
      <c r="DZE78" s="343"/>
      <c r="DZF78" s="343"/>
      <c r="DZG78" s="343"/>
      <c r="DZH78" s="343"/>
      <c r="DZI78" s="343"/>
      <c r="DZJ78" s="343"/>
      <c r="DZK78" s="343"/>
      <c r="DZL78" s="343"/>
      <c r="DZM78" s="342"/>
      <c r="DZN78" s="343"/>
      <c r="DZO78" s="343"/>
      <c r="DZP78" s="343"/>
      <c r="DZQ78" s="343"/>
      <c r="DZR78" s="343"/>
      <c r="DZS78" s="343"/>
      <c r="DZT78" s="343"/>
      <c r="DZU78" s="343"/>
      <c r="DZV78" s="343"/>
      <c r="DZW78" s="343"/>
      <c r="DZX78" s="343"/>
      <c r="DZY78" s="343"/>
      <c r="DZZ78" s="343"/>
      <c r="EAA78" s="343"/>
      <c r="EAB78" s="343"/>
      <c r="EAC78" s="342"/>
      <c r="EAD78" s="343"/>
      <c r="EAE78" s="343"/>
      <c r="EAF78" s="343"/>
      <c r="EAG78" s="343"/>
      <c r="EAH78" s="343"/>
      <c r="EAI78" s="343"/>
      <c r="EAJ78" s="343"/>
      <c r="EAK78" s="343"/>
      <c r="EAL78" s="343"/>
      <c r="EAM78" s="343"/>
      <c r="EAN78" s="343"/>
      <c r="EAO78" s="343"/>
      <c r="EAP78" s="343"/>
      <c r="EAQ78" s="343"/>
      <c r="EAR78" s="343"/>
      <c r="EAS78" s="342"/>
      <c r="EAT78" s="343"/>
      <c r="EAU78" s="343"/>
      <c r="EAV78" s="343"/>
      <c r="EAW78" s="343"/>
      <c r="EAX78" s="343"/>
      <c r="EAY78" s="343"/>
      <c r="EAZ78" s="343"/>
      <c r="EBA78" s="343"/>
      <c r="EBB78" s="343"/>
      <c r="EBC78" s="343"/>
      <c r="EBD78" s="343"/>
      <c r="EBE78" s="343"/>
      <c r="EBF78" s="343"/>
      <c r="EBG78" s="343"/>
      <c r="EBH78" s="343"/>
      <c r="EBI78" s="342"/>
      <c r="EBJ78" s="343"/>
      <c r="EBK78" s="343"/>
      <c r="EBL78" s="343"/>
      <c r="EBM78" s="343"/>
      <c r="EBN78" s="343"/>
      <c r="EBO78" s="343"/>
      <c r="EBP78" s="343"/>
      <c r="EBQ78" s="343"/>
      <c r="EBR78" s="343"/>
      <c r="EBS78" s="343"/>
      <c r="EBT78" s="343"/>
      <c r="EBU78" s="343"/>
      <c r="EBV78" s="343"/>
      <c r="EBW78" s="343"/>
      <c r="EBX78" s="343"/>
      <c r="EBY78" s="342"/>
      <c r="EBZ78" s="343"/>
      <c r="ECA78" s="343"/>
      <c r="ECB78" s="343"/>
      <c r="ECC78" s="343"/>
      <c r="ECD78" s="343"/>
      <c r="ECE78" s="343"/>
      <c r="ECF78" s="343"/>
      <c r="ECG78" s="343"/>
      <c r="ECH78" s="343"/>
      <c r="ECI78" s="343"/>
      <c r="ECJ78" s="343"/>
      <c r="ECK78" s="343"/>
      <c r="ECL78" s="343"/>
      <c r="ECM78" s="343"/>
      <c r="ECN78" s="343"/>
      <c r="ECO78" s="342"/>
      <c r="ECP78" s="343"/>
      <c r="ECQ78" s="343"/>
      <c r="ECR78" s="343"/>
      <c r="ECS78" s="343"/>
      <c r="ECT78" s="343"/>
      <c r="ECU78" s="343"/>
      <c r="ECV78" s="343"/>
      <c r="ECW78" s="343"/>
      <c r="ECX78" s="343"/>
      <c r="ECY78" s="343"/>
      <c r="ECZ78" s="343"/>
      <c r="EDA78" s="343"/>
      <c r="EDB78" s="343"/>
      <c r="EDC78" s="343"/>
      <c r="EDD78" s="343"/>
      <c r="EDE78" s="342"/>
      <c r="EDF78" s="343"/>
      <c r="EDG78" s="343"/>
      <c r="EDH78" s="343"/>
      <c r="EDI78" s="343"/>
      <c r="EDJ78" s="343"/>
      <c r="EDK78" s="343"/>
      <c r="EDL78" s="343"/>
      <c r="EDM78" s="343"/>
      <c r="EDN78" s="343"/>
      <c r="EDO78" s="343"/>
      <c r="EDP78" s="343"/>
      <c r="EDQ78" s="343"/>
      <c r="EDR78" s="343"/>
      <c r="EDS78" s="343"/>
      <c r="EDT78" s="343"/>
      <c r="EDU78" s="342"/>
      <c r="EDV78" s="343"/>
      <c r="EDW78" s="343"/>
      <c r="EDX78" s="343"/>
      <c r="EDY78" s="343"/>
      <c r="EDZ78" s="343"/>
      <c r="EEA78" s="343"/>
      <c r="EEB78" s="343"/>
      <c r="EEC78" s="343"/>
      <c r="EED78" s="343"/>
      <c r="EEE78" s="343"/>
      <c r="EEF78" s="343"/>
      <c r="EEG78" s="343"/>
      <c r="EEH78" s="343"/>
      <c r="EEI78" s="343"/>
      <c r="EEJ78" s="343"/>
      <c r="EEK78" s="342"/>
      <c r="EEL78" s="343"/>
      <c r="EEM78" s="343"/>
      <c r="EEN78" s="343"/>
      <c r="EEO78" s="343"/>
      <c r="EEP78" s="343"/>
      <c r="EEQ78" s="343"/>
      <c r="EER78" s="343"/>
      <c r="EES78" s="343"/>
      <c r="EET78" s="343"/>
      <c r="EEU78" s="343"/>
      <c r="EEV78" s="343"/>
      <c r="EEW78" s="343"/>
      <c r="EEX78" s="343"/>
      <c r="EEY78" s="343"/>
      <c r="EEZ78" s="343"/>
      <c r="EFA78" s="342"/>
      <c r="EFB78" s="343"/>
      <c r="EFC78" s="343"/>
      <c r="EFD78" s="343"/>
      <c r="EFE78" s="343"/>
      <c r="EFF78" s="343"/>
      <c r="EFG78" s="343"/>
      <c r="EFH78" s="343"/>
      <c r="EFI78" s="343"/>
      <c r="EFJ78" s="343"/>
      <c r="EFK78" s="343"/>
      <c r="EFL78" s="343"/>
      <c r="EFM78" s="343"/>
      <c r="EFN78" s="343"/>
      <c r="EFO78" s="343"/>
      <c r="EFP78" s="343"/>
      <c r="EFQ78" s="342"/>
      <c r="EFR78" s="343"/>
      <c r="EFS78" s="343"/>
      <c r="EFT78" s="343"/>
      <c r="EFU78" s="343"/>
      <c r="EFV78" s="343"/>
      <c r="EFW78" s="343"/>
      <c r="EFX78" s="343"/>
      <c r="EFY78" s="343"/>
      <c r="EFZ78" s="343"/>
      <c r="EGA78" s="343"/>
      <c r="EGB78" s="343"/>
      <c r="EGC78" s="343"/>
      <c r="EGD78" s="343"/>
      <c r="EGE78" s="343"/>
      <c r="EGF78" s="343"/>
      <c r="EGG78" s="342"/>
      <c r="EGH78" s="343"/>
      <c r="EGI78" s="343"/>
      <c r="EGJ78" s="343"/>
      <c r="EGK78" s="343"/>
      <c r="EGL78" s="343"/>
      <c r="EGM78" s="343"/>
      <c r="EGN78" s="343"/>
      <c r="EGO78" s="343"/>
      <c r="EGP78" s="343"/>
      <c r="EGQ78" s="343"/>
      <c r="EGR78" s="343"/>
      <c r="EGS78" s="343"/>
      <c r="EGT78" s="343"/>
      <c r="EGU78" s="343"/>
      <c r="EGV78" s="343"/>
      <c r="EGW78" s="342"/>
      <c r="EGX78" s="343"/>
      <c r="EGY78" s="343"/>
      <c r="EGZ78" s="343"/>
      <c r="EHA78" s="343"/>
      <c r="EHB78" s="343"/>
      <c r="EHC78" s="343"/>
      <c r="EHD78" s="343"/>
      <c r="EHE78" s="343"/>
      <c r="EHF78" s="343"/>
      <c r="EHG78" s="343"/>
      <c r="EHH78" s="343"/>
      <c r="EHI78" s="343"/>
      <c r="EHJ78" s="343"/>
      <c r="EHK78" s="343"/>
      <c r="EHL78" s="343"/>
      <c r="EHM78" s="342"/>
      <c r="EHN78" s="343"/>
      <c r="EHO78" s="343"/>
      <c r="EHP78" s="343"/>
      <c r="EHQ78" s="343"/>
      <c r="EHR78" s="343"/>
      <c r="EHS78" s="343"/>
      <c r="EHT78" s="343"/>
      <c r="EHU78" s="343"/>
      <c r="EHV78" s="343"/>
      <c r="EHW78" s="343"/>
      <c r="EHX78" s="343"/>
      <c r="EHY78" s="343"/>
      <c r="EHZ78" s="343"/>
      <c r="EIA78" s="343"/>
      <c r="EIB78" s="343"/>
      <c r="EIC78" s="342"/>
      <c r="EID78" s="343"/>
      <c r="EIE78" s="343"/>
      <c r="EIF78" s="343"/>
      <c r="EIG78" s="343"/>
      <c r="EIH78" s="343"/>
      <c r="EII78" s="343"/>
      <c r="EIJ78" s="343"/>
      <c r="EIK78" s="343"/>
      <c r="EIL78" s="343"/>
      <c r="EIM78" s="343"/>
      <c r="EIN78" s="343"/>
      <c r="EIO78" s="343"/>
      <c r="EIP78" s="343"/>
      <c r="EIQ78" s="343"/>
      <c r="EIR78" s="343"/>
      <c r="EIS78" s="342"/>
      <c r="EIT78" s="343"/>
      <c r="EIU78" s="343"/>
      <c r="EIV78" s="343"/>
      <c r="EIW78" s="343"/>
      <c r="EIX78" s="343"/>
      <c r="EIY78" s="343"/>
      <c r="EIZ78" s="343"/>
      <c r="EJA78" s="343"/>
      <c r="EJB78" s="343"/>
      <c r="EJC78" s="343"/>
      <c r="EJD78" s="343"/>
      <c r="EJE78" s="343"/>
      <c r="EJF78" s="343"/>
      <c r="EJG78" s="343"/>
      <c r="EJH78" s="343"/>
      <c r="EJI78" s="342"/>
      <c r="EJJ78" s="343"/>
      <c r="EJK78" s="343"/>
      <c r="EJL78" s="343"/>
      <c r="EJM78" s="343"/>
      <c r="EJN78" s="343"/>
      <c r="EJO78" s="343"/>
      <c r="EJP78" s="343"/>
      <c r="EJQ78" s="343"/>
      <c r="EJR78" s="343"/>
      <c r="EJS78" s="343"/>
      <c r="EJT78" s="343"/>
      <c r="EJU78" s="343"/>
      <c r="EJV78" s="343"/>
      <c r="EJW78" s="343"/>
      <c r="EJX78" s="343"/>
      <c r="EJY78" s="342"/>
      <c r="EJZ78" s="343"/>
      <c r="EKA78" s="343"/>
      <c r="EKB78" s="343"/>
      <c r="EKC78" s="343"/>
      <c r="EKD78" s="343"/>
      <c r="EKE78" s="343"/>
      <c r="EKF78" s="343"/>
      <c r="EKG78" s="343"/>
      <c r="EKH78" s="343"/>
      <c r="EKI78" s="343"/>
      <c r="EKJ78" s="343"/>
      <c r="EKK78" s="343"/>
      <c r="EKL78" s="343"/>
      <c r="EKM78" s="343"/>
      <c r="EKN78" s="343"/>
      <c r="EKO78" s="342"/>
      <c r="EKP78" s="343"/>
      <c r="EKQ78" s="343"/>
      <c r="EKR78" s="343"/>
      <c r="EKS78" s="343"/>
      <c r="EKT78" s="343"/>
      <c r="EKU78" s="343"/>
      <c r="EKV78" s="343"/>
      <c r="EKW78" s="343"/>
      <c r="EKX78" s="343"/>
      <c r="EKY78" s="343"/>
      <c r="EKZ78" s="343"/>
      <c r="ELA78" s="343"/>
      <c r="ELB78" s="343"/>
      <c r="ELC78" s="343"/>
      <c r="ELD78" s="343"/>
      <c r="ELE78" s="342"/>
      <c r="ELF78" s="343"/>
      <c r="ELG78" s="343"/>
      <c r="ELH78" s="343"/>
      <c r="ELI78" s="343"/>
      <c r="ELJ78" s="343"/>
      <c r="ELK78" s="343"/>
      <c r="ELL78" s="343"/>
      <c r="ELM78" s="343"/>
      <c r="ELN78" s="343"/>
      <c r="ELO78" s="343"/>
      <c r="ELP78" s="343"/>
      <c r="ELQ78" s="343"/>
      <c r="ELR78" s="343"/>
      <c r="ELS78" s="343"/>
      <c r="ELT78" s="343"/>
      <c r="ELU78" s="342"/>
      <c r="ELV78" s="343"/>
      <c r="ELW78" s="343"/>
      <c r="ELX78" s="343"/>
      <c r="ELY78" s="343"/>
      <c r="ELZ78" s="343"/>
      <c r="EMA78" s="343"/>
      <c r="EMB78" s="343"/>
      <c r="EMC78" s="343"/>
      <c r="EMD78" s="343"/>
      <c r="EME78" s="343"/>
      <c r="EMF78" s="343"/>
      <c r="EMG78" s="343"/>
      <c r="EMH78" s="343"/>
      <c r="EMI78" s="343"/>
      <c r="EMJ78" s="343"/>
      <c r="EMK78" s="342"/>
      <c r="EML78" s="343"/>
      <c r="EMM78" s="343"/>
      <c r="EMN78" s="343"/>
      <c r="EMO78" s="343"/>
      <c r="EMP78" s="343"/>
      <c r="EMQ78" s="343"/>
      <c r="EMR78" s="343"/>
      <c r="EMS78" s="343"/>
      <c r="EMT78" s="343"/>
      <c r="EMU78" s="343"/>
      <c r="EMV78" s="343"/>
      <c r="EMW78" s="343"/>
      <c r="EMX78" s="343"/>
      <c r="EMY78" s="343"/>
      <c r="EMZ78" s="343"/>
      <c r="ENA78" s="342"/>
      <c r="ENB78" s="343"/>
      <c r="ENC78" s="343"/>
      <c r="END78" s="343"/>
      <c r="ENE78" s="343"/>
      <c r="ENF78" s="343"/>
      <c r="ENG78" s="343"/>
      <c r="ENH78" s="343"/>
      <c r="ENI78" s="343"/>
      <c r="ENJ78" s="343"/>
      <c r="ENK78" s="343"/>
      <c r="ENL78" s="343"/>
      <c r="ENM78" s="343"/>
      <c r="ENN78" s="343"/>
      <c r="ENO78" s="343"/>
      <c r="ENP78" s="343"/>
      <c r="ENQ78" s="342"/>
      <c r="ENR78" s="343"/>
      <c r="ENS78" s="343"/>
      <c r="ENT78" s="343"/>
      <c r="ENU78" s="343"/>
      <c r="ENV78" s="343"/>
      <c r="ENW78" s="343"/>
      <c r="ENX78" s="343"/>
      <c r="ENY78" s="343"/>
      <c r="ENZ78" s="343"/>
      <c r="EOA78" s="343"/>
      <c r="EOB78" s="343"/>
      <c r="EOC78" s="343"/>
      <c r="EOD78" s="343"/>
      <c r="EOE78" s="343"/>
      <c r="EOF78" s="343"/>
      <c r="EOG78" s="342"/>
      <c r="EOH78" s="343"/>
      <c r="EOI78" s="343"/>
      <c r="EOJ78" s="343"/>
      <c r="EOK78" s="343"/>
      <c r="EOL78" s="343"/>
      <c r="EOM78" s="343"/>
      <c r="EON78" s="343"/>
      <c r="EOO78" s="343"/>
      <c r="EOP78" s="343"/>
      <c r="EOQ78" s="343"/>
      <c r="EOR78" s="343"/>
      <c r="EOS78" s="343"/>
      <c r="EOT78" s="343"/>
      <c r="EOU78" s="343"/>
      <c r="EOV78" s="343"/>
      <c r="EOW78" s="342"/>
      <c r="EOX78" s="343"/>
      <c r="EOY78" s="343"/>
      <c r="EOZ78" s="343"/>
      <c r="EPA78" s="343"/>
      <c r="EPB78" s="343"/>
      <c r="EPC78" s="343"/>
      <c r="EPD78" s="343"/>
      <c r="EPE78" s="343"/>
      <c r="EPF78" s="343"/>
      <c r="EPG78" s="343"/>
      <c r="EPH78" s="343"/>
      <c r="EPI78" s="343"/>
      <c r="EPJ78" s="343"/>
      <c r="EPK78" s="343"/>
      <c r="EPL78" s="343"/>
      <c r="EPM78" s="342"/>
      <c r="EPN78" s="343"/>
      <c r="EPO78" s="343"/>
      <c r="EPP78" s="343"/>
      <c r="EPQ78" s="343"/>
      <c r="EPR78" s="343"/>
      <c r="EPS78" s="343"/>
      <c r="EPT78" s="343"/>
      <c r="EPU78" s="343"/>
      <c r="EPV78" s="343"/>
      <c r="EPW78" s="343"/>
      <c r="EPX78" s="343"/>
      <c r="EPY78" s="343"/>
      <c r="EPZ78" s="343"/>
      <c r="EQA78" s="343"/>
      <c r="EQB78" s="343"/>
      <c r="EQC78" s="342"/>
      <c r="EQD78" s="343"/>
      <c r="EQE78" s="343"/>
      <c r="EQF78" s="343"/>
      <c r="EQG78" s="343"/>
      <c r="EQH78" s="343"/>
      <c r="EQI78" s="343"/>
      <c r="EQJ78" s="343"/>
      <c r="EQK78" s="343"/>
      <c r="EQL78" s="343"/>
      <c r="EQM78" s="343"/>
      <c r="EQN78" s="343"/>
      <c r="EQO78" s="343"/>
      <c r="EQP78" s="343"/>
      <c r="EQQ78" s="343"/>
      <c r="EQR78" s="343"/>
      <c r="EQS78" s="342"/>
      <c r="EQT78" s="343"/>
      <c r="EQU78" s="343"/>
      <c r="EQV78" s="343"/>
      <c r="EQW78" s="343"/>
      <c r="EQX78" s="343"/>
      <c r="EQY78" s="343"/>
      <c r="EQZ78" s="343"/>
      <c r="ERA78" s="343"/>
      <c r="ERB78" s="343"/>
      <c r="ERC78" s="343"/>
      <c r="ERD78" s="343"/>
      <c r="ERE78" s="343"/>
      <c r="ERF78" s="343"/>
      <c r="ERG78" s="343"/>
      <c r="ERH78" s="343"/>
      <c r="ERI78" s="342"/>
      <c r="ERJ78" s="343"/>
      <c r="ERK78" s="343"/>
      <c r="ERL78" s="343"/>
      <c r="ERM78" s="343"/>
      <c r="ERN78" s="343"/>
      <c r="ERO78" s="343"/>
      <c r="ERP78" s="343"/>
      <c r="ERQ78" s="343"/>
      <c r="ERR78" s="343"/>
      <c r="ERS78" s="343"/>
      <c r="ERT78" s="343"/>
      <c r="ERU78" s="343"/>
      <c r="ERV78" s="343"/>
      <c r="ERW78" s="343"/>
      <c r="ERX78" s="343"/>
      <c r="ERY78" s="342"/>
      <c r="ERZ78" s="343"/>
      <c r="ESA78" s="343"/>
      <c r="ESB78" s="343"/>
      <c r="ESC78" s="343"/>
      <c r="ESD78" s="343"/>
      <c r="ESE78" s="343"/>
      <c r="ESF78" s="343"/>
      <c r="ESG78" s="343"/>
      <c r="ESH78" s="343"/>
      <c r="ESI78" s="343"/>
      <c r="ESJ78" s="343"/>
      <c r="ESK78" s="343"/>
      <c r="ESL78" s="343"/>
      <c r="ESM78" s="343"/>
      <c r="ESN78" s="343"/>
      <c r="ESO78" s="342"/>
      <c r="ESP78" s="343"/>
      <c r="ESQ78" s="343"/>
      <c r="ESR78" s="343"/>
      <c r="ESS78" s="343"/>
      <c r="EST78" s="343"/>
      <c r="ESU78" s="343"/>
      <c r="ESV78" s="343"/>
      <c r="ESW78" s="343"/>
      <c r="ESX78" s="343"/>
      <c r="ESY78" s="343"/>
      <c r="ESZ78" s="343"/>
      <c r="ETA78" s="343"/>
      <c r="ETB78" s="343"/>
      <c r="ETC78" s="343"/>
      <c r="ETD78" s="343"/>
      <c r="ETE78" s="342"/>
      <c r="ETF78" s="343"/>
      <c r="ETG78" s="343"/>
      <c r="ETH78" s="343"/>
      <c r="ETI78" s="343"/>
      <c r="ETJ78" s="343"/>
      <c r="ETK78" s="343"/>
      <c r="ETL78" s="343"/>
      <c r="ETM78" s="343"/>
      <c r="ETN78" s="343"/>
      <c r="ETO78" s="343"/>
      <c r="ETP78" s="343"/>
      <c r="ETQ78" s="343"/>
      <c r="ETR78" s="343"/>
      <c r="ETS78" s="343"/>
      <c r="ETT78" s="343"/>
      <c r="ETU78" s="342"/>
      <c r="ETV78" s="343"/>
      <c r="ETW78" s="343"/>
      <c r="ETX78" s="343"/>
      <c r="ETY78" s="343"/>
      <c r="ETZ78" s="343"/>
      <c r="EUA78" s="343"/>
      <c r="EUB78" s="343"/>
      <c r="EUC78" s="343"/>
      <c r="EUD78" s="343"/>
      <c r="EUE78" s="343"/>
      <c r="EUF78" s="343"/>
      <c r="EUG78" s="343"/>
      <c r="EUH78" s="343"/>
      <c r="EUI78" s="343"/>
      <c r="EUJ78" s="343"/>
      <c r="EUK78" s="342"/>
      <c r="EUL78" s="343"/>
      <c r="EUM78" s="343"/>
      <c r="EUN78" s="343"/>
      <c r="EUO78" s="343"/>
      <c r="EUP78" s="343"/>
      <c r="EUQ78" s="343"/>
      <c r="EUR78" s="343"/>
      <c r="EUS78" s="343"/>
      <c r="EUT78" s="343"/>
      <c r="EUU78" s="343"/>
      <c r="EUV78" s="343"/>
      <c r="EUW78" s="343"/>
      <c r="EUX78" s="343"/>
      <c r="EUY78" s="343"/>
      <c r="EUZ78" s="343"/>
      <c r="EVA78" s="342"/>
      <c r="EVB78" s="343"/>
      <c r="EVC78" s="343"/>
      <c r="EVD78" s="343"/>
      <c r="EVE78" s="343"/>
      <c r="EVF78" s="343"/>
      <c r="EVG78" s="343"/>
      <c r="EVH78" s="343"/>
      <c r="EVI78" s="343"/>
      <c r="EVJ78" s="343"/>
      <c r="EVK78" s="343"/>
      <c r="EVL78" s="343"/>
      <c r="EVM78" s="343"/>
      <c r="EVN78" s="343"/>
      <c r="EVO78" s="343"/>
      <c r="EVP78" s="343"/>
      <c r="EVQ78" s="342"/>
      <c r="EVR78" s="343"/>
      <c r="EVS78" s="343"/>
      <c r="EVT78" s="343"/>
      <c r="EVU78" s="343"/>
      <c r="EVV78" s="343"/>
      <c r="EVW78" s="343"/>
      <c r="EVX78" s="343"/>
      <c r="EVY78" s="343"/>
      <c r="EVZ78" s="343"/>
      <c r="EWA78" s="343"/>
      <c r="EWB78" s="343"/>
      <c r="EWC78" s="343"/>
      <c r="EWD78" s="343"/>
      <c r="EWE78" s="343"/>
      <c r="EWF78" s="343"/>
      <c r="EWG78" s="342"/>
      <c r="EWH78" s="343"/>
      <c r="EWI78" s="343"/>
      <c r="EWJ78" s="343"/>
      <c r="EWK78" s="343"/>
      <c r="EWL78" s="343"/>
      <c r="EWM78" s="343"/>
      <c r="EWN78" s="343"/>
      <c r="EWO78" s="343"/>
      <c r="EWP78" s="343"/>
      <c r="EWQ78" s="343"/>
      <c r="EWR78" s="343"/>
      <c r="EWS78" s="343"/>
      <c r="EWT78" s="343"/>
      <c r="EWU78" s="343"/>
      <c r="EWV78" s="343"/>
      <c r="EWW78" s="342"/>
      <c r="EWX78" s="343"/>
      <c r="EWY78" s="343"/>
      <c r="EWZ78" s="343"/>
      <c r="EXA78" s="343"/>
      <c r="EXB78" s="343"/>
      <c r="EXC78" s="343"/>
      <c r="EXD78" s="343"/>
      <c r="EXE78" s="343"/>
      <c r="EXF78" s="343"/>
      <c r="EXG78" s="343"/>
      <c r="EXH78" s="343"/>
      <c r="EXI78" s="343"/>
      <c r="EXJ78" s="343"/>
      <c r="EXK78" s="343"/>
      <c r="EXL78" s="343"/>
      <c r="EXM78" s="342"/>
      <c r="EXN78" s="343"/>
      <c r="EXO78" s="343"/>
      <c r="EXP78" s="343"/>
      <c r="EXQ78" s="343"/>
      <c r="EXR78" s="343"/>
      <c r="EXS78" s="343"/>
      <c r="EXT78" s="343"/>
      <c r="EXU78" s="343"/>
      <c r="EXV78" s="343"/>
      <c r="EXW78" s="343"/>
      <c r="EXX78" s="343"/>
      <c r="EXY78" s="343"/>
      <c r="EXZ78" s="343"/>
      <c r="EYA78" s="343"/>
      <c r="EYB78" s="343"/>
      <c r="EYC78" s="342"/>
      <c r="EYD78" s="343"/>
      <c r="EYE78" s="343"/>
      <c r="EYF78" s="343"/>
      <c r="EYG78" s="343"/>
      <c r="EYH78" s="343"/>
      <c r="EYI78" s="343"/>
      <c r="EYJ78" s="343"/>
      <c r="EYK78" s="343"/>
      <c r="EYL78" s="343"/>
      <c r="EYM78" s="343"/>
      <c r="EYN78" s="343"/>
      <c r="EYO78" s="343"/>
      <c r="EYP78" s="343"/>
      <c r="EYQ78" s="343"/>
      <c r="EYR78" s="343"/>
      <c r="EYS78" s="342"/>
      <c r="EYT78" s="343"/>
      <c r="EYU78" s="343"/>
      <c r="EYV78" s="343"/>
      <c r="EYW78" s="343"/>
      <c r="EYX78" s="343"/>
      <c r="EYY78" s="343"/>
      <c r="EYZ78" s="343"/>
      <c r="EZA78" s="343"/>
      <c r="EZB78" s="343"/>
      <c r="EZC78" s="343"/>
      <c r="EZD78" s="343"/>
      <c r="EZE78" s="343"/>
      <c r="EZF78" s="343"/>
      <c r="EZG78" s="343"/>
      <c r="EZH78" s="343"/>
      <c r="EZI78" s="342"/>
      <c r="EZJ78" s="343"/>
      <c r="EZK78" s="343"/>
      <c r="EZL78" s="343"/>
      <c r="EZM78" s="343"/>
      <c r="EZN78" s="343"/>
      <c r="EZO78" s="343"/>
      <c r="EZP78" s="343"/>
      <c r="EZQ78" s="343"/>
      <c r="EZR78" s="343"/>
      <c r="EZS78" s="343"/>
      <c r="EZT78" s="343"/>
      <c r="EZU78" s="343"/>
      <c r="EZV78" s="343"/>
      <c r="EZW78" s="343"/>
      <c r="EZX78" s="343"/>
      <c r="EZY78" s="342"/>
      <c r="EZZ78" s="343"/>
      <c r="FAA78" s="343"/>
      <c r="FAB78" s="343"/>
      <c r="FAC78" s="343"/>
      <c r="FAD78" s="343"/>
      <c r="FAE78" s="343"/>
      <c r="FAF78" s="343"/>
      <c r="FAG78" s="343"/>
      <c r="FAH78" s="343"/>
      <c r="FAI78" s="343"/>
      <c r="FAJ78" s="343"/>
      <c r="FAK78" s="343"/>
      <c r="FAL78" s="343"/>
      <c r="FAM78" s="343"/>
      <c r="FAN78" s="343"/>
      <c r="FAO78" s="342"/>
      <c r="FAP78" s="343"/>
      <c r="FAQ78" s="343"/>
      <c r="FAR78" s="343"/>
      <c r="FAS78" s="343"/>
      <c r="FAT78" s="343"/>
      <c r="FAU78" s="343"/>
      <c r="FAV78" s="343"/>
      <c r="FAW78" s="343"/>
      <c r="FAX78" s="343"/>
      <c r="FAY78" s="343"/>
      <c r="FAZ78" s="343"/>
      <c r="FBA78" s="343"/>
      <c r="FBB78" s="343"/>
      <c r="FBC78" s="343"/>
      <c r="FBD78" s="343"/>
      <c r="FBE78" s="342"/>
      <c r="FBF78" s="343"/>
      <c r="FBG78" s="343"/>
      <c r="FBH78" s="343"/>
      <c r="FBI78" s="343"/>
      <c r="FBJ78" s="343"/>
      <c r="FBK78" s="343"/>
      <c r="FBL78" s="343"/>
      <c r="FBM78" s="343"/>
      <c r="FBN78" s="343"/>
      <c r="FBO78" s="343"/>
      <c r="FBP78" s="343"/>
      <c r="FBQ78" s="343"/>
      <c r="FBR78" s="343"/>
      <c r="FBS78" s="343"/>
      <c r="FBT78" s="343"/>
      <c r="FBU78" s="342"/>
      <c r="FBV78" s="343"/>
      <c r="FBW78" s="343"/>
      <c r="FBX78" s="343"/>
      <c r="FBY78" s="343"/>
      <c r="FBZ78" s="343"/>
      <c r="FCA78" s="343"/>
      <c r="FCB78" s="343"/>
      <c r="FCC78" s="343"/>
      <c r="FCD78" s="343"/>
      <c r="FCE78" s="343"/>
      <c r="FCF78" s="343"/>
      <c r="FCG78" s="343"/>
      <c r="FCH78" s="343"/>
      <c r="FCI78" s="343"/>
      <c r="FCJ78" s="343"/>
      <c r="FCK78" s="342"/>
      <c r="FCL78" s="343"/>
      <c r="FCM78" s="343"/>
      <c r="FCN78" s="343"/>
      <c r="FCO78" s="343"/>
      <c r="FCP78" s="343"/>
      <c r="FCQ78" s="343"/>
      <c r="FCR78" s="343"/>
      <c r="FCS78" s="343"/>
      <c r="FCT78" s="343"/>
      <c r="FCU78" s="343"/>
      <c r="FCV78" s="343"/>
      <c r="FCW78" s="343"/>
      <c r="FCX78" s="343"/>
      <c r="FCY78" s="343"/>
      <c r="FCZ78" s="343"/>
      <c r="FDA78" s="342"/>
      <c r="FDB78" s="343"/>
      <c r="FDC78" s="343"/>
      <c r="FDD78" s="343"/>
      <c r="FDE78" s="343"/>
      <c r="FDF78" s="343"/>
      <c r="FDG78" s="343"/>
      <c r="FDH78" s="343"/>
      <c r="FDI78" s="343"/>
      <c r="FDJ78" s="343"/>
      <c r="FDK78" s="343"/>
      <c r="FDL78" s="343"/>
      <c r="FDM78" s="343"/>
      <c r="FDN78" s="343"/>
      <c r="FDO78" s="343"/>
      <c r="FDP78" s="343"/>
      <c r="FDQ78" s="342"/>
      <c r="FDR78" s="343"/>
      <c r="FDS78" s="343"/>
      <c r="FDT78" s="343"/>
      <c r="FDU78" s="343"/>
      <c r="FDV78" s="343"/>
      <c r="FDW78" s="343"/>
      <c r="FDX78" s="343"/>
      <c r="FDY78" s="343"/>
      <c r="FDZ78" s="343"/>
      <c r="FEA78" s="343"/>
      <c r="FEB78" s="343"/>
      <c r="FEC78" s="343"/>
      <c r="FED78" s="343"/>
      <c r="FEE78" s="343"/>
      <c r="FEF78" s="343"/>
      <c r="FEG78" s="342"/>
      <c r="FEH78" s="343"/>
      <c r="FEI78" s="343"/>
      <c r="FEJ78" s="343"/>
      <c r="FEK78" s="343"/>
      <c r="FEL78" s="343"/>
      <c r="FEM78" s="343"/>
      <c r="FEN78" s="343"/>
      <c r="FEO78" s="343"/>
      <c r="FEP78" s="343"/>
      <c r="FEQ78" s="343"/>
      <c r="FER78" s="343"/>
      <c r="FES78" s="343"/>
      <c r="FET78" s="343"/>
      <c r="FEU78" s="343"/>
      <c r="FEV78" s="343"/>
      <c r="FEW78" s="342"/>
      <c r="FEX78" s="343"/>
      <c r="FEY78" s="343"/>
      <c r="FEZ78" s="343"/>
      <c r="FFA78" s="343"/>
      <c r="FFB78" s="343"/>
      <c r="FFC78" s="343"/>
      <c r="FFD78" s="343"/>
      <c r="FFE78" s="343"/>
      <c r="FFF78" s="343"/>
      <c r="FFG78" s="343"/>
      <c r="FFH78" s="343"/>
      <c r="FFI78" s="343"/>
      <c r="FFJ78" s="343"/>
      <c r="FFK78" s="343"/>
      <c r="FFL78" s="343"/>
      <c r="FFM78" s="342"/>
      <c r="FFN78" s="343"/>
      <c r="FFO78" s="343"/>
      <c r="FFP78" s="343"/>
      <c r="FFQ78" s="343"/>
      <c r="FFR78" s="343"/>
      <c r="FFS78" s="343"/>
      <c r="FFT78" s="343"/>
      <c r="FFU78" s="343"/>
      <c r="FFV78" s="343"/>
      <c r="FFW78" s="343"/>
      <c r="FFX78" s="343"/>
      <c r="FFY78" s="343"/>
      <c r="FFZ78" s="343"/>
      <c r="FGA78" s="343"/>
      <c r="FGB78" s="343"/>
      <c r="FGC78" s="342"/>
      <c r="FGD78" s="343"/>
      <c r="FGE78" s="343"/>
      <c r="FGF78" s="343"/>
      <c r="FGG78" s="343"/>
      <c r="FGH78" s="343"/>
      <c r="FGI78" s="343"/>
      <c r="FGJ78" s="343"/>
      <c r="FGK78" s="343"/>
      <c r="FGL78" s="343"/>
      <c r="FGM78" s="343"/>
      <c r="FGN78" s="343"/>
      <c r="FGO78" s="343"/>
      <c r="FGP78" s="343"/>
      <c r="FGQ78" s="343"/>
      <c r="FGR78" s="343"/>
      <c r="FGS78" s="342"/>
      <c r="FGT78" s="343"/>
      <c r="FGU78" s="343"/>
      <c r="FGV78" s="343"/>
      <c r="FGW78" s="343"/>
      <c r="FGX78" s="343"/>
      <c r="FGY78" s="343"/>
      <c r="FGZ78" s="343"/>
      <c r="FHA78" s="343"/>
      <c r="FHB78" s="343"/>
      <c r="FHC78" s="343"/>
      <c r="FHD78" s="343"/>
      <c r="FHE78" s="343"/>
      <c r="FHF78" s="343"/>
      <c r="FHG78" s="343"/>
      <c r="FHH78" s="343"/>
      <c r="FHI78" s="342"/>
      <c r="FHJ78" s="343"/>
      <c r="FHK78" s="343"/>
      <c r="FHL78" s="343"/>
      <c r="FHM78" s="343"/>
      <c r="FHN78" s="343"/>
      <c r="FHO78" s="343"/>
      <c r="FHP78" s="343"/>
      <c r="FHQ78" s="343"/>
      <c r="FHR78" s="343"/>
      <c r="FHS78" s="343"/>
      <c r="FHT78" s="343"/>
      <c r="FHU78" s="343"/>
      <c r="FHV78" s="343"/>
      <c r="FHW78" s="343"/>
      <c r="FHX78" s="343"/>
      <c r="FHY78" s="342"/>
      <c r="FHZ78" s="343"/>
      <c r="FIA78" s="343"/>
      <c r="FIB78" s="343"/>
      <c r="FIC78" s="343"/>
      <c r="FID78" s="343"/>
      <c r="FIE78" s="343"/>
      <c r="FIF78" s="343"/>
      <c r="FIG78" s="343"/>
      <c r="FIH78" s="343"/>
      <c r="FII78" s="343"/>
      <c r="FIJ78" s="343"/>
      <c r="FIK78" s="343"/>
      <c r="FIL78" s="343"/>
      <c r="FIM78" s="343"/>
      <c r="FIN78" s="343"/>
      <c r="FIO78" s="342"/>
      <c r="FIP78" s="343"/>
      <c r="FIQ78" s="343"/>
      <c r="FIR78" s="343"/>
      <c r="FIS78" s="343"/>
      <c r="FIT78" s="343"/>
      <c r="FIU78" s="343"/>
      <c r="FIV78" s="343"/>
      <c r="FIW78" s="343"/>
      <c r="FIX78" s="343"/>
      <c r="FIY78" s="343"/>
      <c r="FIZ78" s="343"/>
      <c r="FJA78" s="343"/>
      <c r="FJB78" s="343"/>
      <c r="FJC78" s="343"/>
      <c r="FJD78" s="343"/>
      <c r="FJE78" s="342"/>
      <c r="FJF78" s="343"/>
      <c r="FJG78" s="343"/>
      <c r="FJH78" s="343"/>
      <c r="FJI78" s="343"/>
      <c r="FJJ78" s="343"/>
      <c r="FJK78" s="343"/>
      <c r="FJL78" s="343"/>
      <c r="FJM78" s="343"/>
      <c r="FJN78" s="343"/>
      <c r="FJO78" s="343"/>
      <c r="FJP78" s="343"/>
      <c r="FJQ78" s="343"/>
      <c r="FJR78" s="343"/>
      <c r="FJS78" s="343"/>
      <c r="FJT78" s="343"/>
      <c r="FJU78" s="342"/>
      <c r="FJV78" s="343"/>
      <c r="FJW78" s="343"/>
      <c r="FJX78" s="343"/>
      <c r="FJY78" s="343"/>
      <c r="FJZ78" s="343"/>
      <c r="FKA78" s="343"/>
      <c r="FKB78" s="343"/>
      <c r="FKC78" s="343"/>
      <c r="FKD78" s="343"/>
      <c r="FKE78" s="343"/>
      <c r="FKF78" s="343"/>
      <c r="FKG78" s="343"/>
      <c r="FKH78" s="343"/>
      <c r="FKI78" s="343"/>
      <c r="FKJ78" s="343"/>
      <c r="FKK78" s="342"/>
      <c r="FKL78" s="343"/>
      <c r="FKM78" s="343"/>
      <c r="FKN78" s="343"/>
      <c r="FKO78" s="343"/>
      <c r="FKP78" s="343"/>
      <c r="FKQ78" s="343"/>
      <c r="FKR78" s="343"/>
      <c r="FKS78" s="343"/>
      <c r="FKT78" s="343"/>
      <c r="FKU78" s="343"/>
      <c r="FKV78" s="343"/>
      <c r="FKW78" s="343"/>
      <c r="FKX78" s="343"/>
      <c r="FKY78" s="343"/>
      <c r="FKZ78" s="343"/>
      <c r="FLA78" s="342"/>
      <c r="FLB78" s="343"/>
      <c r="FLC78" s="343"/>
      <c r="FLD78" s="343"/>
      <c r="FLE78" s="343"/>
      <c r="FLF78" s="343"/>
      <c r="FLG78" s="343"/>
      <c r="FLH78" s="343"/>
      <c r="FLI78" s="343"/>
      <c r="FLJ78" s="343"/>
      <c r="FLK78" s="343"/>
      <c r="FLL78" s="343"/>
      <c r="FLM78" s="343"/>
      <c r="FLN78" s="343"/>
      <c r="FLO78" s="343"/>
      <c r="FLP78" s="343"/>
      <c r="FLQ78" s="342"/>
      <c r="FLR78" s="343"/>
      <c r="FLS78" s="343"/>
      <c r="FLT78" s="343"/>
      <c r="FLU78" s="343"/>
      <c r="FLV78" s="343"/>
      <c r="FLW78" s="343"/>
      <c r="FLX78" s="343"/>
      <c r="FLY78" s="343"/>
      <c r="FLZ78" s="343"/>
      <c r="FMA78" s="343"/>
      <c r="FMB78" s="343"/>
      <c r="FMC78" s="343"/>
      <c r="FMD78" s="343"/>
      <c r="FME78" s="343"/>
      <c r="FMF78" s="343"/>
      <c r="FMG78" s="342"/>
      <c r="FMH78" s="343"/>
      <c r="FMI78" s="343"/>
      <c r="FMJ78" s="343"/>
      <c r="FMK78" s="343"/>
      <c r="FML78" s="343"/>
      <c r="FMM78" s="343"/>
      <c r="FMN78" s="343"/>
      <c r="FMO78" s="343"/>
      <c r="FMP78" s="343"/>
      <c r="FMQ78" s="343"/>
      <c r="FMR78" s="343"/>
      <c r="FMS78" s="343"/>
      <c r="FMT78" s="343"/>
      <c r="FMU78" s="343"/>
      <c r="FMV78" s="343"/>
      <c r="FMW78" s="342"/>
      <c r="FMX78" s="343"/>
      <c r="FMY78" s="343"/>
      <c r="FMZ78" s="343"/>
      <c r="FNA78" s="343"/>
      <c r="FNB78" s="343"/>
      <c r="FNC78" s="343"/>
      <c r="FND78" s="343"/>
      <c r="FNE78" s="343"/>
      <c r="FNF78" s="343"/>
      <c r="FNG78" s="343"/>
      <c r="FNH78" s="343"/>
      <c r="FNI78" s="343"/>
      <c r="FNJ78" s="343"/>
      <c r="FNK78" s="343"/>
      <c r="FNL78" s="343"/>
      <c r="FNM78" s="342"/>
      <c r="FNN78" s="343"/>
      <c r="FNO78" s="343"/>
      <c r="FNP78" s="343"/>
      <c r="FNQ78" s="343"/>
      <c r="FNR78" s="343"/>
      <c r="FNS78" s="343"/>
      <c r="FNT78" s="343"/>
      <c r="FNU78" s="343"/>
      <c r="FNV78" s="343"/>
      <c r="FNW78" s="343"/>
      <c r="FNX78" s="343"/>
      <c r="FNY78" s="343"/>
      <c r="FNZ78" s="343"/>
      <c r="FOA78" s="343"/>
      <c r="FOB78" s="343"/>
      <c r="FOC78" s="342"/>
      <c r="FOD78" s="343"/>
      <c r="FOE78" s="343"/>
      <c r="FOF78" s="343"/>
      <c r="FOG78" s="343"/>
      <c r="FOH78" s="343"/>
      <c r="FOI78" s="343"/>
      <c r="FOJ78" s="343"/>
      <c r="FOK78" s="343"/>
      <c r="FOL78" s="343"/>
      <c r="FOM78" s="343"/>
      <c r="FON78" s="343"/>
      <c r="FOO78" s="343"/>
      <c r="FOP78" s="343"/>
      <c r="FOQ78" s="343"/>
      <c r="FOR78" s="343"/>
      <c r="FOS78" s="342"/>
      <c r="FOT78" s="343"/>
      <c r="FOU78" s="343"/>
      <c r="FOV78" s="343"/>
      <c r="FOW78" s="343"/>
      <c r="FOX78" s="343"/>
      <c r="FOY78" s="343"/>
      <c r="FOZ78" s="343"/>
      <c r="FPA78" s="343"/>
      <c r="FPB78" s="343"/>
      <c r="FPC78" s="343"/>
      <c r="FPD78" s="343"/>
      <c r="FPE78" s="343"/>
      <c r="FPF78" s="343"/>
      <c r="FPG78" s="343"/>
      <c r="FPH78" s="343"/>
      <c r="FPI78" s="342"/>
      <c r="FPJ78" s="343"/>
      <c r="FPK78" s="343"/>
      <c r="FPL78" s="343"/>
      <c r="FPM78" s="343"/>
      <c r="FPN78" s="343"/>
      <c r="FPO78" s="343"/>
      <c r="FPP78" s="343"/>
      <c r="FPQ78" s="343"/>
      <c r="FPR78" s="343"/>
      <c r="FPS78" s="343"/>
      <c r="FPT78" s="343"/>
      <c r="FPU78" s="343"/>
      <c r="FPV78" s="343"/>
      <c r="FPW78" s="343"/>
      <c r="FPX78" s="343"/>
      <c r="FPY78" s="342"/>
      <c r="FPZ78" s="343"/>
      <c r="FQA78" s="343"/>
      <c r="FQB78" s="343"/>
      <c r="FQC78" s="343"/>
      <c r="FQD78" s="343"/>
      <c r="FQE78" s="343"/>
      <c r="FQF78" s="343"/>
      <c r="FQG78" s="343"/>
      <c r="FQH78" s="343"/>
      <c r="FQI78" s="343"/>
      <c r="FQJ78" s="343"/>
      <c r="FQK78" s="343"/>
      <c r="FQL78" s="343"/>
      <c r="FQM78" s="343"/>
      <c r="FQN78" s="343"/>
      <c r="FQO78" s="342"/>
      <c r="FQP78" s="343"/>
      <c r="FQQ78" s="343"/>
      <c r="FQR78" s="343"/>
      <c r="FQS78" s="343"/>
      <c r="FQT78" s="343"/>
      <c r="FQU78" s="343"/>
      <c r="FQV78" s="343"/>
      <c r="FQW78" s="343"/>
      <c r="FQX78" s="343"/>
      <c r="FQY78" s="343"/>
      <c r="FQZ78" s="343"/>
      <c r="FRA78" s="343"/>
      <c r="FRB78" s="343"/>
      <c r="FRC78" s="343"/>
      <c r="FRD78" s="343"/>
      <c r="FRE78" s="342"/>
      <c r="FRF78" s="343"/>
      <c r="FRG78" s="343"/>
      <c r="FRH78" s="343"/>
      <c r="FRI78" s="343"/>
      <c r="FRJ78" s="343"/>
      <c r="FRK78" s="343"/>
      <c r="FRL78" s="343"/>
      <c r="FRM78" s="343"/>
      <c r="FRN78" s="343"/>
      <c r="FRO78" s="343"/>
      <c r="FRP78" s="343"/>
      <c r="FRQ78" s="343"/>
      <c r="FRR78" s="343"/>
      <c r="FRS78" s="343"/>
      <c r="FRT78" s="343"/>
      <c r="FRU78" s="342"/>
      <c r="FRV78" s="343"/>
      <c r="FRW78" s="343"/>
      <c r="FRX78" s="343"/>
      <c r="FRY78" s="343"/>
      <c r="FRZ78" s="343"/>
      <c r="FSA78" s="343"/>
      <c r="FSB78" s="343"/>
      <c r="FSC78" s="343"/>
      <c r="FSD78" s="343"/>
      <c r="FSE78" s="343"/>
      <c r="FSF78" s="343"/>
      <c r="FSG78" s="343"/>
      <c r="FSH78" s="343"/>
      <c r="FSI78" s="343"/>
      <c r="FSJ78" s="343"/>
      <c r="FSK78" s="342"/>
      <c r="FSL78" s="343"/>
      <c r="FSM78" s="343"/>
      <c r="FSN78" s="343"/>
      <c r="FSO78" s="343"/>
      <c r="FSP78" s="343"/>
      <c r="FSQ78" s="343"/>
      <c r="FSR78" s="343"/>
      <c r="FSS78" s="343"/>
      <c r="FST78" s="343"/>
      <c r="FSU78" s="343"/>
      <c r="FSV78" s="343"/>
      <c r="FSW78" s="343"/>
      <c r="FSX78" s="343"/>
      <c r="FSY78" s="343"/>
      <c r="FSZ78" s="343"/>
      <c r="FTA78" s="342"/>
      <c r="FTB78" s="343"/>
      <c r="FTC78" s="343"/>
      <c r="FTD78" s="343"/>
      <c r="FTE78" s="343"/>
      <c r="FTF78" s="343"/>
      <c r="FTG78" s="343"/>
      <c r="FTH78" s="343"/>
      <c r="FTI78" s="343"/>
      <c r="FTJ78" s="343"/>
      <c r="FTK78" s="343"/>
      <c r="FTL78" s="343"/>
      <c r="FTM78" s="343"/>
      <c r="FTN78" s="343"/>
      <c r="FTO78" s="343"/>
      <c r="FTP78" s="343"/>
      <c r="FTQ78" s="342"/>
      <c r="FTR78" s="343"/>
      <c r="FTS78" s="343"/>
      <c r="FTT78" s="343"/>
      <c r="FTU78" s="343"/>
      <c r="FTV78" s="343"/>
      <c r="FTW78" s="343"/>
      <c r="FTX78" s="343"/>
      <c r="FTY78" s="343"/>
      <c r="FTZ78" s="343"/>
      <c r="FUA78" s="343"/>
      <c r="FUB78" s="343"/>
      <c r="FUC78" s="343"/>
      <c r="FUD78" s="343"/>
      <c r="FUE78" s="343"/>
      <c r="FUF78" s="343"/>
      <c r="FUG78" s="342"/>
      <c r="FUH78" s="343"/>
      <c r="FUI78" s="343"/>
      <c r="FUJ78" s="343"/>
      <c r="FUK78" s="343"/>
      <c r="FUL78" s="343"/>
      <c r="FUM78" s="343"/>
      <c r="FUN78" s="343"/>
      <c r="FUO78" s="343"/>
      <c r="FUP78" s="343"/>
      <c r="FUQ78" s="343"/>
      <c r="FUR78" s="343"/>
      <c r="FUS78" s="343"/>
      <c r="FUT78" s="343"/>
      <c r="FUU78" s="343"/>
      <c r="FUV78" s="343"/>
      <c r="FUW78" s="342"/>
      <c r="FUX78" s="343"/>
      <c r="FUY78" s="343"/>
      <c r="FUZ78" s="343"/>
      <c r="FVA78" s="343"/>
      <c r="FVB78" s="343"/>
      <c r="FVC78" s="343"/>
      <c r="FVD78" s="343"/>
      <c r="FVE78" s="343"/>
      <c r="FVF78" s="343"/>
      <c r="FVG78" s="343"/>
      <c r="FVH78" s="343"/>
      <c r="FVI78" s="343"/>
      <c r="FVJ78" s="343"/>
      <c r="FVK78" s="343"/>
      <c r="FVL78" s="343"/>
      <c r="FVM78" s="342"/>
      <c r="FVN78" s="343"/>
      <c r="FVO78" s="343"/>
      <c r="FVP78" s="343"/>
      <c r="FVQ78" s="343"/>
      <c r="FVR78" s="343"/>
      <c r="FVS78" s="343"/>
      <c r="FVT78" s="343"/>
      <c r="FVU78" s="343"/>
      <c r="FVV78" s="343"/>
      <c r="FVW78" s="343"/>
      <c r="FVX78" s="343"/>
      <c r="FVY78" s="343"/>
      <c r="FVZ78" s="343"/>
      <c r="FWA78" s="343"/>
      <c r="FWB78" s="343"/>
      <c r="FWC78" s="342"/>
      <c r="FWD78" s="343"/>
      <c r="FWE78" s="343"/>
      <c r="FWF78" s="343"/>
      <c r="FWG78" s="343"/>
      <c r="FWH78" s="343"/>
      <c r="FWI78" s="343"/>
      <c r="FWJ78" s="343"/>
      <c r="FWK78" s="343"/>
      <c r="FWL78" s="343"/>
      <c r="FWM78" s="343"/>
      <c r="FWN78" s="343"/>
      <c r="FWO78" s="343"/>
      <c r="FWP78" s="343"/>
      <c r="FWQ78" s="343"/>
      <c r="FWR78" s="343"/>
      <c r="FWS78" s="342"/>
      <c r="FWT78" s="343"/>
      <c r="FWU78" s="343"/>
      <c r="FWV78" s="343"/>
      <c r="FWW78" s="343"/>
      <c r="FWX78" s="343"/>
      <c r="FWY78" s="343"/>
      <c r="FWZ78" s="343"/>
      <c r="FXA78" s="343"/>
      <c r="FXB78" s="343"/>
      <c r="FXC78" s="343"/>
      <c r="FXD78" s="343"/>
      <c r="FXE78" s="343"/>
      <c r="FXF78" s="343"/>
      <c r="FXG78" s="343"/>
      <c r="FXH78" s="343"/>
      <c r="FXI78" s="342"/>
      <c r="FXJ78" s="343"/>
      <c r="FXK78" s="343"/>
      <c r="FXL78" s="343"/>
      <c r="FXM78" s="343"/>
      <c r="FXN78" s="343"/>
      <c r="FXO78" s="343"/>
      <c r="FXP78" s="343"/>
      <c r="FXQ78" s="343"/>
      <c r="FXR78" s="343"/>
      <c r="FXS78" s="343"/>
      <c r="FXT78" s="343"/>
      <c r="FXU78" s="343"/>
      <c r="FXV78" s="343"/>
      <c r="FXW78" s="343"/>
      <c r="FXX78" s="343"/>
      <c r="FXY78" s="342"/>
      <c r="FXZ78" s="343"/>
      <c r="FYA78" s="343"/>
      <c r="FYB78" s="343"/>
      <c r="FYC78" s="343"/>
      <c r="FYD78" s="343"/>
      <c r="FYE78" s="343"/>
      <c r="FYF78" s="343"/>
      <c r="FYG78" s="343"/>
      <c r="FYH78" s="343"/>
      <c r="FYI78" s="343"/>
      <c r="FYJ78" s="343"/>
      <c r="FYK78" s="343"/>
      <c r="FYL78" s="343"/>
      <c r="FYM78" s="343"/>
      <c r="FYN78" s="343"/>
      <c r="FYO78" s="342"/>
      <c r="FYP78" s="343"/>
      <c r="FYQ78" s="343"/>
      <c r="FYR78" s="343"/>
      <c r="FYS78" s="343"/>
      <c r="FYT78" s="343"/>
      <c r="FYU78" s="343"/>
      <c r="FYV78" s="343"/>
      <c r="FYW78" s="343"/>
      <c r="FYX78" s="343"/>
      <c r="FYY78" s="343"/>
      <c r="FYZ78" s="343"/>
      <c r="FZA78" s="343"/>
      <c r="FZB78" s="343"/>
      <c r="FZC78" s="343"/>
      <c r="FZD78" s="343"/>
      <c r="FZE78" s="342"/>
      <c r="FZF78" s="343"/>
      <c r="FZG78" s="343"/>
      <c r="FZH78" s="343"/>
      <c r="FZI78" s="343"/>
      <c r="FZJ78" s="343"/>
      <c r="FZK78" s="343"/>
      <c r="FZL78" s="343"/>
      <c r="FZM78" s="343"/>
      <c r="FZN78" s="343"/>
      <c r="FZO78" s="343"/>
      <c r="FZP78" s="343"/>
      <c r="FZQ78" s="343"/>
      <c r="FZR78" s="343"/>
      <c r="FZS78" s="343"/>
      <c r="FZT78" s="343"/>
      <c r="FZU78" s="342"/>
      <c r="FZV78" s="343"/>
      <c r="FZW78" s="343"/>
      <c r="FZX78" s="343"/>
      <c r="FZY78" s="343"/>
      <c r="FZZ78" s="343"/>
      <c r="GAA78" s="343"/>
      <c r="GAB78" s="343"/>
      <c r="GAC78" s="343"/>
      <c r="GAD78" s="343"/>
      <c r="GAE78" s="343"/>
      <c r="GAF78" s="343"/>
      <c r="GAG78" s="343"/>
      <c r="GAH78" s="343"/>
      <c r="GAI78" s="343"/>
      <c r="GAJ78" s="343"/>
      <c r="GAK78" s="342"/>
      <c r="GAL78" s="343"/>
      <c r="GAM78" s="343"/>
      <c r="GAN78" s="343"/>
      <c r="GAO78" s="343"/>
      <c r="GAP78" s="343"/>
      <c r="GAQ78" s="343"/>
      <c r="GAR78" s="343"/>
      <c r="GAS78" s="343"/>
      <c r="GAT78" s="343"/>
      <c r="GAU78" s="343"/>
      <c r="GAV78" s="343"/>
      <c r="GAW78" s="343"/>
      <c r="GAX78" s="343"/>
      <c r="GAY78" s="343"/>
      <c r="GAZ78" s="343"/>
      <c r="GBA78" s="342"/>
      <c r="GBB78" s="343"/>
      <c r="GBC78" s="343"/>
      <c r="GBD78" s="343"/>
      <c r="GBE78" s="343"/>
      <c r="GBF78" s="343"/>
      <c r="GBG78" s="343"/>
      <c r="GBH78" s="343"/>
      <c r="GBI78" s="343"/>
      <c r="GBJ78" s="343"/>
      <c r="GBK78" s="343"/>
      <c r="GBL78" s="343"/>
      <c r="GBM78" s="343"/>
      <c r="GBN78" s="343"/>
      <c r="GBO78" s="343"/>
      <c r="GBP78" s="343"/>
      <c r="GBQ78" s="342"/>
      <c r="GBR78" s="343"/>
      <c r="GBS78" s="343"/>
      <c r="GBT78" s="343"/>
      <c r="GBU78" s="343"/>
      <c r="GBV78" s="343"/>
      <c r="GBW78" s="343"/>
      <c r="GBX78" s="343"/>
      <c r="GBY78" s="343"/>
      <c r="GBZ78" s="343"/>
      <c r="GCA78" s="343"/>
      <c r="GCB78" s="343"/>
      <c r="GCC78" s="343"/>
      <c r="GCD78" s="343"/>
      <c r="GCE78" s="343"/>
      <c r="GCF78" s="343"/>
      <c r="GCG78" s="342"/>
      <c r="GCH78" s="343"/>
      <c r="GCI78" s="343"/>
      <c r="GCJ78" s="343"/>
      <c r="GCK78" s="343"/>
      <c r="GCL78" s="343"/>
      <c r="GCM78" s="343"/>
      <c r="GCN78" s="343"/>
      <c r="GCO78" s="343"/>
      <c r="GCP78" s="343"/>
      <c r="GCQ78" s="343"/>
      <c r="GCR78" s="343"/>
      <c r="GCS78" s="343"/>
      <c r="GCT78" s="343"/>
      <c r="GCU78" s="343"/>
      <c r="GCV78" s="343"/>
      <c r="GCW78" s="342"/>
      <c r="GCX78" s="343"/>
      <c r="GCY78" s="343"/>
      <c r="GCZ78" s="343"/>
      <c r="GDA78" s="343"/>
      <c r="GDB78" s="343"/>
      <c r="GDC78" s="343"/>
      <c r="GDD78" s="343"/>
      <c r="GDE78" s="343"/>
      <c r="GDF78" s="343"/>
      <c r="GDG78" s="343"/>
      <c r="GDH78" s="343"/>
      <c r="GDI78" s="343"/>
      <c r="GDJ78" s="343"/>
      <c r="GDK78" s="343"/>
      <c r="GDL78" s="343"/>
      <c r="GDM78" s="342"/>
      <c r="GDN78" s="343"/>
      <c r="GDO78" s="343"/>
      <c r="GDP78" s="343"/>
      <c r="GDQ78" s="343"/>
      <c r="GDR78" s="343"/>
      <c r="GDS78" s="343"/>
      <c r="GDT78" s="343"/>
      <c r="GDU78" s="343"/>
      <c r="GDV78" s="343"/>
      <c r="GDW78" s="343"/>
      <c r="GDX78" s="343"/>
      <c r="GDY78" s="343"/>
      <c r="GDZ78" s="343"/>
      <c r="GEA78" s="343"/>
      <c r="GEB78" s="343"/>
      <c r="GEC78" s="342"/>
      <c r="GED78" s="343"/>
      <c r="GEE78" s="343"/>
      <c r="GEF78" s="343"/>
      <c r="GEG78" s="343"/>
      <c r="GEH78" s="343"/>
      <c r="GEI78" s="343"/>
      <c r="GEJ78" s="343"/>
      <c r="GEK78" s="343"/>
      <c r="GEL78" s="343"/>
      <c r="GEM78" s="343"/>
      <c r="GEN78" s="343"/>
      <c r="GEO78" s="343"/>
      <c r="GEP78" s="343"/>
      <c r="GEQ78" s="343"/>
      <c r="GER78" s="343"/>
      <c r="GES78" s="342"/>
      <c r="GET78" s="343"/>
      <c r="GEU78" s="343"/>
      <c r="GEV78" s="343"/>
      <c r="GEW78" s="343"/>
      <c r="GEX78" s="343"/>
      <c r="GEY78" s="343"/>
      <c r="GEZ78" s="343"/>
      <c r="GFA78" s="343"/>
      <c r="GFB78" s="343"/>
      <c r="GFC78" s="343"/>
      <c r="GFD78" s="343"/>
      <c r="GFE78" s="343"/>
      <c r="GFF78" s="343"/>
      <c r="GFG78" s="343"/>
      <c r="GFH78" s="343"/>
      <c r="GFI78" s="342"/>
      <c r="GFJ78" s="343"/>
      <c r="GFK78" s="343"/>
      <c r="GFL78" s="343"/>
      <c r="GFM78" s="343"/>
      <c r="GFN78" s="343"/>
      <c r="GFO78" s="343"/>
      <c r="GFP78" s="343"/>
      <c r="GFQ78" s="343"/>
      <c r="GFR78" s="343"/>
      <c r="GFS78" s="343"/>
      <c r="GFT78" s="343"/>
      <c r="GFU78" s="343"/>
      <c r="GFV78" s="343"/>
      <c r="GFW78" s="343"/>
      <c r="GFX78" s="343"/>
      <c r="GFY78" s="342"/>
      <c r="GFZ78" s="343"/>
      <c r="GGA78" s="343"/>
      <c r="GGB78" s="343"/>
      <c r="GGC78" s="343"/>
      <c r="GGD78" s="343"/>
      <c r="GGE78" s="343"/>
      <c r="GGF78" s="343"/>
      <c r="GGG78" s="343"/>
      <c r="GGH78" s="343"/>
      <c r="GGI78" s="343"/>
      <c r="GGJ78" s="343"/>
      <c r="GGK78" s="343"/>
      <c r="GGL78" s="343"/>
      <c r="GGM78" s="343"/>
      <c r="GGN78" s="343"/>
      <c r="GGO78" s="342"/>
      <c r="GGP78" s="343"/>
      <c r="GGQ78" s="343"/>
      <c r="GGR78" s="343"/>
      <c r="GGS78" s="343"/>
      <c r="GGT78" s="343"/>
      <c r="GGU78" s="343"/>
      <c r="GGV78" s="343"/>
      <c r="GGW78" s="343"/>
      <c r="GGX78" s="343"/>
      <c r="GGY78" s="343"/>
      <c r="GGZ78" s="343"/>
      <c r="GHA78" s="343"/>
      <c r="GHB78" s="343"/>
      <c r="GHC78" s="343"/>
      <c r="GHD78" s="343"/>
      <c r="GHE78" s="342"/>
      <c r="GHF78" s="343"/>
      <c r="GHG78" s="343"/>
      <c r="GHH78" s="343"/>
      <c r="GHI78" s="343"/>
      <c r="GHJ78" s="343"/>
      <c r="GHK78" s="343"/>
      <c r="GHL78" s="343"/>
      <c r="GHM78" s="343"/>
      <c r="GHN78" s="343"/>
      <c r="GHO78" s="343"/>
      <c r="GHP78" s="343"/>
      <c r="GHQ78" s="343"/>
      <c r="GHR78" s="343"/>
      <c r="GHS78" s="343"/>
      <c r="GHT78" s="343"/>
      <c r="GHU78" s="342"/>
      <c r="GHV78" s="343"/>
      <c r="GHW78" s="343"/>
      <c r="GHX78" s="343"/>
      <c r="GHY78" s="343"/>
      <c r="GHZ78" s="343"/>
      <c r="GIA78" s="343"/>
      <c r="GIB78" s="343"/>
      <c r="GIC78" s="343"/>
      <c r="GID78" s="343"/>
      <c r="GIE78" s="343"/>
      <c r="GIF78" s="343"/>
      <c r="GIG78" s="343"/>
      <c r="GIH78" s="343"/>
      <c r="GII78" s="343"/>
      <c r="GIJ78" s="343"/>
      <c r="GIK78" s="342"/>
      <c r="GIL78" s="343"/>
      <c r="GIM78" s="343"/>
      <c r="GIN78" s="343"/>
      <c r="GIO78" s="343"/>
      <c r="GIP78" s="343"/>
      <c r="GIQ78" s="343"/>
      <c r="GIR78" s="343"/>
      <c r="GIS78" s="343"/>
      <c r="GIT78" s="343"/>
      <c r="GIU78" s="343"/>
      <c r="GIV78" s="343"/>
      <c r="GIW78" s="343"/>
      <c r="GIX78" s="343"/>
      <c r="GIY78" s="343"/>
      <c r="GIZ78" s="343"/>
      <c r="GJA78" s="342"/>
      <c r="GJB78" s="343"/>
      <c r="GJC78" s="343"/>
      <c r="GJD78" s="343"/>
      <c r="GJE78" s="343"/>
      <c r="GJF78" s="343"/>
      <c r="GJG78" s="343"/>
      <c r="GJH78" s="343"/>
      <c r="GJI78" s="343"/>
      <c r="GJJ78" s="343"/>
      <c r="GJK78" s="343"/>
      <c r="GJL78" s="343"/>
      <c r="GJM78" s="343"/>
      <c r="GJN78" s="343"/>
      <c r="GJO78" s="343"/>
      <c r="GJP78" s="343"/>
      <c r="GJQ78" s="342"/>
      <c r="GJR78" s="343"/>
      <c r="GJS78" s="343"/>
      <c r="GJT78" s="343"/>
      <c r="GJU78" s="343"/>
      <c r="GJV78" s="343"/>
      <c r="GJW78" s="343"/>
      <c r="GJX78" s="343"/>
      <c r="GJY78" s="343"/>
      <c r="GJZ78" s="343"/>
      <c r="GKA78" s="343"/>
      <c r="GKB78" s="343"/>
      <c r="GKC78" s="343"/>
      <c r="GKD78" s="343"/>
      <c r="GKE78" s="343"/>
      <c r="GKF78" s="343"/>
      <c r="GKG78" s="342"/>
      <c r="GKH78" s="343"/>
      <c r="GKI78" s="343"/>
      <c r="GKJ78" s="343"/>
      <c r="GKK78" s="343"/>
      <c r="GKL78" s="343"/>
      <c r="GKM78" s="343"/>
      <c r="GKN78" s="343"/>
      <c r="GKO78" s="343"/>
      <c r="GKP78" s="343"/>
      <c r="GKQ78" s="343"/>
      <c r="GKR78" s="343"/>
      <c r="GKS78" s="343"/>
      <c r="GKT78" s="343"/>
      <c r="GKU78" s="343"/>
      <c r="GKV78" s="343"/>
      <c r="GKW78" s="342"/>
      <c r="GKX78" s="343"/>
      <c r="GKY78" s="343"/>
      <c r="GKZ78" s="343"/>
      <c r="GLA78" s="343"/>
      <c r="GLB78" s="343"/>
      <c r="GLC78" s="343"/>
      <c r="GLD78" s="343"/>
      <c r="GLE78" s="343"/>
      <c r="GLF78" s="343"/>
      <c r="GLG78" s="343"/>
      <c r="GLH78" s="343"/>
      <c r="GLI78" s="343"/>
      <c r="GLJ78" s="343"/>
      <c r="GLK78" s="343"/>
      <c r="GLL78" s="343"/>
      <c r="GLM78" s="342"/>
      <c r="GLN78" s="343"/>
      <c r="GLO78" s="343"/>
      <c r="GLP78" s="343"/>
      <c r="GLQ78" s="343"/>
      <c r="GLR78" s="343"/>
      <c r="GLS78" s="343"/>
      <c r="GLT78" s="343"/>
      <c r="GLU78" s="343"/>
      <c r="GLV78" s="343"/>
      <c r="GLW78" s="343"/>
      <c r="GLX78" s="343"/>
      <c r="GLY78" s="343"/>
      <c r="GLZ78" s="343"/>
      <c r="GMA78" s="343"/>
      <c r="GMB78" s="343"/>
      <c r="GMC78" s="342"/>
      <c r="GMD78" s="343"/>
      <c r="GME78" s="343"/>
      <c r="GMF78" s="343"/>
      <c r="GMG78" s="343"/>
      <c r="GMH78" s="343"/>
      <c r="GMI78" s="343"/>
      <c r="GMJ78" s="343"/>
      <c r="GMK78" s="343"/>
      <c r="GML78" s="343"/>
      <c r="GMM78" s="343"/>
      <c r="GMN78" s="343"/>
      <c r="GMO78" s="343"/>
      <c r="GMP78" s="343"/>
      <c r="GMQ78" s="343"/>
      <c r="GMR78" s="343"/>
      <c r="GMS78" s="342"/>
      <c r="GMT78" s="343"/>
      <c r="GMU78" s="343"/>
      <c r="GMV78" s="343"/>
      <c r="GMW78" s="343"/>
      <c r="GMX78" s="343"/>
      <c r="GMY78" s="343"/>
      <c r="GMZ78" s="343"/>
      <c r="GNA78" s="343"/>
      <c r="GNB78" s="343"/>
      <c r="GNC78" s="343"/>
      <c r="GND78" s="343"/>
      <c r="GNE78" s="343"/>
      <c r="GNF78" s="343"/>
      <c r="GNG78" s="343"/>
      <c r="GNH78" s="343"/>
      <c r="GNI78" s="342"/>
      <c r="GNJ78" s="343"/>
      <c r="GNK78" s="343"/>
      <c r="GNL78" s="343"/>
      <c r="GNM78" s="343"/>
      <c r="GNN78" s="343"/>
      <c r="GNO78" s="343"/>
      <c r="GNP78" s="343"/>
      <c r="GNQ78" s="343"/>
      <c r="GNR78" s="343"/>
      <c r="GNS78" s="343"/>
      <c r="GNT78" s="343"/>
      <c r="GNU78" s="343"/>
      <c r="GNV78" s="343"/>
      <c r="GNW78" s="343"/>
      <c r="GNX78" s="343"/>
      <c r="GNY78" s="342"/>
      <c r="GNZ78" s="343"/>
      <c r="GOA78" s="343"/>
      <c r="GOB78" s="343"/>
      <c r="GOC78" s="343"/>
      <c r="GOD78" s="343"/>
      <c r="GOE78" s="343"/>
      <c r="GOF78" s="343"/>
      <c r="GOG78" s="343"/>
      <c r="GOH78" s="343"/>
      <c r="GOI78" s="343"/>
      <c r="GOJ78" s="343"/>
      <c r="GOK78" s="343"/>
      <c r="GOL78" s="343"/>
      <c r="GOM78" s="343"/>
      <c r="GON78" s="343"/>
      <c r="GOO78" s="342"/>
      <c r="GOP78" s="343"/>
      <c r="GOQ78" s="343"/>
      <c r="GOR78" s="343"/>
      <c r="GOS78" s="343"/>
      <c r="GOT78" s="343"/>
      <c r="GOU78" s="343"/>
      <c r="GOV78" s="343"/>
      <c r="GOW78" s="343"/>
      <c r="GOX78" s="343"/>
      <c r="GOY78" s="343"/>
      <c r="GOZ78" s="343"/>
      <c r="GPA78" s="343"/>
      <c r="GPB78" s="343"/>
      <c r="GPC78" s="343"/>
      <c r="GPD78" s="343"/>
      <c r="GPE78" s="342"/>
      <c r="GPF78" s="343"/>
      <c r="GPG78" s="343"/>
      <c r="GPH78" s="343"/>
      <c r="GPI78" s="343"/>
      <c r="GPJ78" s="343"/>
      <c r="GPK78" s="343"/>
      <c r="GPL78" s="343"/>
      <c r="GPM78" s="343"/>
      <c r="GPN78" s="343"/>
      <c r="GPO78" s="343"/>
      <c r="GPP78" s="343"/>
      <c r="GPQ78" s="343"/>
      <c r="GPR78" s="343"/>
      <c r="GPS78" s="343"/>
      <c r="GPT78" s="343"/>
      <c r="GPU78" s="342"/>
      <c r="GPV78" s="343"/>
      <c r="GPW78" s="343"/>
      <c r="GPX78" s="343"/>
      <c r="GPY78" s="343"/>
      <c r="GPZ78" s="343"/>
      <c r="GQA78" s="343"/>
      <c r="GQB78" s="343"/>
      <c r="GQC78" s="343"/>
      <c r="GQD78" s="343"/>
      <c r="GQE78" s="343"/>
      <c r="GQF78" s="343"/>
      <c r="GQG78" s="343"/>
      <c r="GQH78" s="343"/>
      <c r="GQI78" s="343"/>
      <c r="GQJ78" s="343"/>
      <c r="GQK78" s="342"/>
      <c r="GQL78" s="343"/>
      <c r="GQM78" s="343"/>
      <c r="GQN78" s="343"/>
      <c r="GQO78" s="343"/>
      <c r="GQP78" s="343"/>
      <c r="GQQ78" s="343"/>
      <c r="GQR78" s="343"/>
      <c r="GQS78" s="343"/>
      <c r="GQT78" s="343"/>
      <c r="GQU78" s="343"/>
      <c r="GQV78" s="343"/>
      <c r="GQW78" s="343"/>
      <c r="GQX78" s="343"/>
      <c r="GQY78" s="343"/>
      <c r="GQZ78" s="343"/>
      <c r="GRA78" s="342"/>
      <c r="GRB78" s="343"/>
      <c r="GRC78" s="343"/>
      <c r="GRD78" s="343"/>
      <c r="GRE78" s="343"/>
      <c r="GRF78" s="343"/>
      <c r="GRG78" s="343"/>
      <c r="GRH78" s="343"/>
      <c r="GRI78" s="343"/>
      <c r="GRJ78" s="343"/>
      <c r="GRK78" s="343"/>
      <c r="GRL78" s="343"/>
      <c r="GRM78" s="343"/>
      <c r="GRN78" s="343"/>
      <c r="GRO78" s="343"/>
      <c r="GRP78" s="343"/>
      <c r="GRQ78" s="342"/>
      <c r="GRR78" s="343"/>
      <c r="GRS78" s="343"/>
      <c r="GRT78" s="343"/>
      <c r="GRU78" s="343"/>
      <c r="GRV78" s="343"/>
      <c r="GRW78" s="343"/>
      <c r="GRX78" s="343"/>
      <c r="GRY78" s="343"/>
      <c r="GRZ78" s="343"/>
      <c r="GSA78" s="343"/>
      <c r="GSB78" s="343"/>
      <c r="GSC78" s="343"/>
      <c r="GSD78" s="343"/>
      <c r="GSE78" s="343"/>
      <c r="GSF78" s="343"/>
      <c r="GSG78" s="342"/>
      <c r="GSH78" s="343"/>
      <c r="GSI78" s="343"/>
      <c r="GSJ78" s="343"/>
      <c r="GSK78" s="343"/>
      <c r="GSL78" s="343"/>
      <c r="GSM78" s="343"/>
      <c r="GSN78" s="343"/>
      <c r="GSO78" s="343"/>
      <c r="GSP78" s="343"/>
      <c r="GSQ78" s="343"/>
      <c r="GSR78" s="343"/>
      <c r="GSS78" s="343"/>
      <c r="GST78" s="343"/>
      <c r="GSU78" s="343"/>
      <c r="GSV78" s="343"/>
      <c r="GSW78" s="342"/>
      <c r="GSX78" s="343"/>
      <c r="GSY78" s="343"/>
      <c r="GSZ78" s="343"/>
      <c r="GTA78" s="343"/>
      <c r="GTB78" s="343"/>
      <c r="GTC78" s="343"/>
      <c r="GTD78" s="343"/>
      <c r="GTE78" s="343"/>
      <c r="GTF78" s="343"/>
      <c r="GTG78" s="343"/>
      <c r="GTH78" s="343"/>
      <c r="GTI78" s="343"/>
      <c r="GTJ78" s="343"/>
      <c r="GTK78" s="343"/>
      <c r="GTL78" s="343"/>
      <c r="GTM78" s="342"/>
      <c r="GTN78" s="343"/>
      <c r="GTO78" s="343"/>
      <c r="GTP78" s="343"/>
      <c r="GTQ78" s="343"/>
      <c r="GTR78" s="343"/>
      <c r="GTS78" s="343"/>
      <c r="GTT78" s="343"/>
      <c r="GTU78" s="343"/>
      <c r="GTV78" s="343"/>
      <c r="GTW78" s="343"/>
      <c r="GTX78" s="343"/>
      <c r="GTY78" s="343"/>
      <c r="GTZ78" s="343"/>
      <c r="GUA78" s="343"/>
      <c r="GUB78" s="343"/>
      <c r="GUC78" s="342"/>
      <c r="GUD78" s="343"/>
      <c r="GUE78" s="343"/>
      <c r="GUF78" s="343"/>
      <c r="GUG78" s="343"/>
      <c r="GUH78" s="343"/>
      <c r="GUI78" s="343"/>
      <c r="GUJ78" s="343"/>
      <c r="GUK78" s="343"/>
      <c r="GUL78" s="343"/>
      <c r="GUM78" s="343"/>
      <c r="GUN78" s="343"/>
      <c r="GUO78" s="343"/>
      <c r="GUP78" s="343"/>
      <c r="GUQ78" s="343"/>
      <c r="GUR78" s="343"/>
      <c r="GUS78" s="342"/>
      <c r="GUT78" s="343"/>
      <c r="GUU78" s="343"/>
      <c r="GUV78" s="343"/>
      <c r="GUW78" s="343"/>
      <c r="GUX78" s="343"/>
      <c r="GUY78" s="343"/>
      <c r="GUZ78" s="343"/>
      <c r="GVA78" s="343"/>
      <c r="GVB78" s="343"/>
      <c r="GVC78" s="343"/>
      <c r="GVD78" s="343"/>
      <c r="GVE78" s="343"/>
      <c r="GVF78" s="343"/>
      <c r="GVG78" s="343"/>
      <c r="GVH78" s="343"/>
      <c r="GVI78" s="342"/>
      <c r="GVJ78" s="343"/>
      <c r="GVK78" s="343"/>
      <c r="GVL78" s="343"/>
      <c r="GVM78" s="343"/>
      <c r="GVN78" s="343"/>
      <c r="GVO78" s="343"/>
      <c r="GVP78" s="343"/>
      <c r="GVQ78" s="343"/>
      <c r="GVR78" s="343"/>
      <c r="GVS78" s="343"/>
      <c r="GVT78" s="343"/>
      <c r="GVU78" s="343"/>
      <c r="GVV78" s="343"/>
      <c r="GVW78" s="343"/>
      <c r="GVX78" s="343"/>
      <c r="GVY78" s="342"/>
      <c r="GVZ78" s="343"/>
      <c r="GWA78" s="343"/>
      <c r="GWB78" s="343"/>
      <c r="GWC78" s="343"/>
      <c r="GWD78" s="343"/>
      <c r="GWE78" s="343"/>
      <c r="GWF78" s="343"/>
      <c r="GWG78" s="343"/>
      <c r="GWH78" s="343"/>
      <c r="GWI78" s="343"/>
      <c r="GWJ78" s="343"/>
      <c r="GWK78" s="343"/>
      <c r="GWL78" s="343"/>
      <c r="GWM78" s="343"/>
      <c r="GWN78" s="343"/>
      <c r="GWO78" s="342"/>
      <c r="GWP78" s="343"/>
      <c r="GWQ78" s="343"/>
      <c r="GWR78" s="343"/>
      <c r="GWS78" s="343"/>
      <c r="GWT78" s="343"/>
      <c r="GWU78" s="343"/>
      <c r="GWV78" s="343"/>
      <c r="GWW78" s="343"/>
      <c r="GWX78" s="343"/>
      <c r="GWY78" s="343"/>
      <c r="GWZ78" s="343"/>
      <c r="GXA78" s="343"/>
      <c r="GXB78" s="343"/>
      <c r="GXC78" s="343"/>
      <c r="GXD78" s="343"/>
      <c r="GXE78" s="342"/>
      <c r="GXF78" s="343"/>
      <c r="GXG78" s="343"/>
      <c r="GXH78" s="343"/>
      <c r="GXI78" s="343"/>
      <c r="GXJ78" s="343"/>
      <c r="GXK78" s="343"/>
      <c r="GXL78" s="343"/>
      <c r="GXM78" s="343"/>
      <c r="GXN78" s="343"/>
      <c r="GXO78" s="343"/>
      <c r="GXP78" s="343"/>
      <c r="GXQ78" s="343"/>
      <c r="GXR78" s="343"/>
      <c r="GXS78" s="343"/>
      <c r="GXT78" s="343"/>
      <c r="GXU78" s="342"/>
      <c r="GXV78" s="343"/>
      <c r="GXW78" s="343"/>
      <c r="GXX78" s="343"/>
      <c r="GXY78" s="343"/>
      <c r="GXZ78" s="343"/>
      <c r="GYA78" s="343"/>
      <c r="GYB78" s="343"/>
      <c r="GYC78" s="343"/>
      <c r="GYD78" s="343"/>
      <c r="GYE78" s="343"/>
      <c r="GYF78" s="343"/>
      <c r="GYG78" s="343"/>
      <c r="GYH78" s="343"/>
      <c r="GYI78" s="343"/>
      <c r="GYJ78" s="343"/>
      <c r="GYK78" s="342"/>
      <c r="GYL78" s="343"/>
      <c r="GYM78" s="343"/>
      <c r="GYN78" s="343"/>
      <c r="GYO78" s="343"/>
      <c r="GYP78" s="343"/>
      <c r="GYQ78" s="343"/>
      <c r="GYR78" s="343"/>
      <c r="GYS78" s="343"/>
      <c r="GYT78" s="343"/>
      <c r="GYU78" s="343"/>
      <c r="GYV78" s="343"/>
      <c r="GYW78" s="343"/>
      <c r="GYX78" s="343"/>
      <c r="GYY78" s="343"/>
      <c r="GYZ78" s="343"/>
      <c r="GZA78" s="342"/>
      <c r="GZB78" s="343"/>
      <c r="GZC78" s="343"/>
      <c r="GZD78" s="343"/>
      <c r="GZE78" s="343"/>
      <c r="GZF78" s="343"/>
      <c r="GZG78" s="343"/>
      <c r="GZH78" s="343"/>
      <c r="GZI78" s="343"/>
      <c r="GZJ78" s="343"/>
      <c r="GZK78" s="343"/>
      <c r="GZL78" s="343"/>
      <c r="GZM78" s="343"/>
      <c r="GZN78" s="343"/>
      <c r="GZO78" s="343"/>
      <c r="GZP78" s="343"/>
      <c r="GZQ78" s="342"/>
      <c r="GZR78" s="343"/>
      <c r="GZS78" s="343"/>
      <c r="GZT78" s="343"/>
      <c r="GZU78" s="343"/>
      <c r="GZV78" s="343"/>
      <c r="GZW78" s="343"/>
      <c r="GZX78" s="343"/>
      <c r="GZY78" s="343"/>
      <c r="GZZ78" s="343"/>
      <c r="HAA78" s="343"/>
      <c r="HAB78" s="343"/>
      <c r="HAC78" s="343"/>
      <c r="HAD78" s="343"/>
      <c r="HAE78" s="343"/>
      <c r="HAF78" s="343"/>
      <c r="HAG78" s="342"/>
      <c r="HAH78" s="343"/>
      <c r="HAI78" s="343"/>
      <c r="HAJ78" s="343"/>
      <c r="HAK78" s="343"/>
      <c r="HAL78" s="343"/>
      <c r="HAM78" s="343"/>
      <c r="HAN78" s="343"/>
      <c r="HAO78" s="343"/>
      <c r="HAP78" s="343"/>
      <c r="HAQ78" s="343"/>
      <c r="HAR78" s="343"/>
      <c r="HAS78" s="343"/>
      <c r="HAT78" s="343"/>
      <c r="HAU78" s="343"/>
      <c r="HAV78" s="343"/>
      <c r="HAW78" s="342"/>
      <c r="HAX78" s="343"/>
      <c r="HAY78" s="343"/>
      <c r="HAZ78" s="343"/>
      <c r="HBA78" s="343"/>
      <c r="HBB78" s="343"/>
      <c r="HBC78" s="343"/>
      <c r="HBD78" s="343"/>
      <c r="HBE78" s="343"/>
      <c r="HBF78" s="343"/>
      <c r="HBG78" s="343"/>
      <c r="HBH78" s="343"/>
      <c r="HBI78" s="343"/>
      <c r="HBJ78" s="343"/>
      <c r="HBK78" s="343"/>
      <c r="HBL78" s="343"/>
      <c r="HBM78" s="342"/>
      <c r="HBN78" s="343"/>
      <c r="HBO78" s="343"/>
      <c r="HBP78" s="343"/>
      <c r="HBQ78" s="343"/>
      <c r="HBR78" s="343"/>
      <c r="HBS78" s="343"/>
      <c r="HBT78" s="343"/>
      <c r="HBU78" s="343"/>
      <c r="HBV78" s="343"/>
      <c r="HBW78" s="343"/>
      <c r="HBX78" s="343"/>
      <c r="HBY78" s="343"/>
      <c r="HBZ78" s="343"/>
      <c r="HCA78" s="343"/>
      <c r="HCB78" s="343"/>
      <c r="HCC78" s="342"/>
      <c r="HCD78" s="343"/>
      <c r="HCE78" s="343"/>
      <c r="HCF78" s="343"/>
      <c r="HCG78" s="343"/>
      <c r="HCH78" s="343"/>
      <c r="HCI78" s="343"/>
      <c r="HCJ78" s="343"/>
      <c r="HCK78" s="343"/>
      <c r="HCL78" s="343"/>
      <c r="HCM78" s="343"/>
      <c r="HCN78" s="343"/>
      <c r="HCO78" s="343"/>
      <c r="HCP78" s="343"/>
      <c r="HCQ78" s="343"/>
      <c r="HCR78" s="343"/>
      <c r="HCS78" s="342"/>
      <c r="HCT78" s="343"/>
      <c r="HCU78" s="343"/>
      <c r="HCV78" s="343"/>
      <c r="HCW78" s="343"/>
      <c r="HCX78" s="343"/>
      <c r="HCY78" s="343"/>
      <c r="HCZ78" s="343"/>
      <c r="HDA78" s="343"/>
      <c r="HDB78" s="343"/>
      <c r="HDC78" s="343"/>
      <c r="HDD78" s="343"/>
      <c r="HDE78" s="343"/>
      <c r="HDF78" s="343"/>
      <c r="HDG78" s="343"/>
      <c r="HDH78" s="343"/>
      <c r="HDI78" s="342"/>
      <c r="HDJ78" s="343"/>
      <c r="HDK78" s="343"/>
      <c r="HDL78" s="343"/>
      <c r="HDM78" s="343"/>
      <c r="HDN78" s="343"/>
      <c r="HDO78" s="343"/>
      <c r="HDP78" s="343"/>
      <c r="HDQ78" s="343"/>
      <c r="HDR78" s="343"/>
      <c r="HDS78" s="343"/>
      <c r="HDT78" s="343"/>
      <c r="HDU78" s="343"/>
      <c r="HDV78" s="343"/>
      <c r="HDW78" s="343"/>
      <c r="HDX78" s="343"/>
      <c r="HDY78" s="342"/>
      <c r="HDZ78" s="343"/>
      <c r="HEA78" s="343"/>
      <c r="HEB78" s="343"/>
      <c r="HEC78" s="343"/>
      <c r="HED78" s="343"/>
      <c r="HEE78" s="343"/>
      <c r="HEF78" s="343"/>
      <c r="HEG78" s="343"/>
      <c r="HEH78" s="343"/>
      <c r="HEI78" s="343"/>
      <c r="HEJ78" s="343"/>
      <c r="HEK78" s="343"/>
      <c r="HEL78" s="343"/>
      <c r="HEM78" s="343"/>
      <c r="HEN78" s="343"/>
      <c r="HEO78" s="342"/>
      <c r="HEP78" s="343"/>
      <c r="HEQ78" s="343"/>
      <c r="HER78" s="343"/>
      <c r="HES78" s="343"/>
      <c r="HET78" s="343"/>
      <c r="HEU78" s="343"/>
      <c r="HEV78" s="343"/>
      <c r="HEW78" s="343"/>
      <c r="HEX78" s="343"/>
      <c r="HEY78" s="343"/>
      <c r="HEZ78" s="343"/>
      <c r="HFA78" s="343"/>
      <c r="HFB78" s="343"/>
      <c r="HFC78" s="343"/>
      <c r="HFD78" s="343"/>
      <c r="HFE78" s="342"/>
      <c r="HFF78" s="343"/>
      <c r="HFG78" s="343"/>
      <c r="HFH78" s="343"/>
      <c r="HFI78" s="343"/>
      <c r="HFJ78" s="343"/>
      <c r="HFK78" s="343"/>
      <c r="HFL78" s="343"/>
      <c r="HFM78" s="343"/>
      <c r="HFN78" s="343"/>
      <c r="HFO78" s="343"/>
      <c r="HFP78" s="343"/>
      <c r="HFQ78" s="343"/>
      <c r="HFR78" s="343"/>
      <c r="HFS78" s="343"/>
      <c r="HFT78" s="343"/>
      <c r="HFU78" s="342"/>
      <c r="HFV78" s="343"/>
      <c r="HFW78" s="343"/>
      <c r="HFX78" s="343"/>
      <c r="HFY78" s="343"/>
      <c r="HFZ78" s="343"/>
      <c r="HGA78" s="343"/>
      <c r="HGB78" s="343"/>
      <c r="HGC78" s="343"/>
      <c r="HGD78" s="343"/>
      <c r="HGE78" s="343"/>
      <c r="HGF78" s="343"/>
      <c r="HGG78" s="343"/>
      <c r="HGH78" s="343"/>
      <c r="HGI78" s="343"/>
      <c r="HGJ78" s="343"/>
      <c r="HGK78" s="342"/>
      <c r="HGL78" s="343"/>
      <c r="HGM78" s="343"/>
      <c r="HGN78" s="343"/>
      <c r="HGO78" s="343"/>
      <c r="HGP78" s="343"/>
      <c r="HGQ78" s="343"/>
      <c r="HGR78" s="343"/>
      <c r="HGS78" s="343"/>
      <c r="HGT78" s="343"/>
      <c r="HGU78" s="343"/>
      <c r="HGV78" s="343"/>
      <c r="HGW78" s="343"/>
      <c r="HGX78" s="343"/>
      <c r="HGY78" s="343"/>
      <c r="HGZ78" s="343"/>
      <c r="HHA78" s="342"/>
      <c r="HHB78" s="343"/>
      <c r="HHC78" s="343"/>
      <c r="HHD78" s="343"/>
      <c r="HHE78" s="343"/>
      <c r="HHF78" s="343"/>
      <c r="HHG78" s="343"/>
      <c r="HHH78" s="343"/>
      <c r="HHI78" s="343"/>
      <c r="HHJ78" s="343"/>
      <c r="HHK78" s="343"/>
      <c r="HHL78" s="343"/>
      <c r="HHM78" s="343"/>
      <c r="HHN78" s="343"/>
      <c r="HHO78" s="343"/>
      <c r="HHP78" s="343"/>
      <c r="HHQ78" s="342"/>
      <c r="HHR78" s="343"/>
      <c r="HHS78" s="343"/>
      <c r="HHT78" s="343"/>
      <c r="HHU78" s="343"/>
      <c r="HHV78" s="343"/>
      <c r="HHW78" s="343"/>
      <c r="HHX78" s="343"/>
      <c r="HHY78" s="343"/>
      <c r="HHZ78" s="343"/>
      <c r="HIA78" s="343"/>
      <c r="HIB78" s="343"/>
      <c r="HIC78" s="343"/>
      <c r="HID78" s="343"/>
      <c r="HIE78" s="343"/>
      <c r="HIF78" s="343"/>
      <c r="HIG78" s="342"/>
      <c r="HIH78" s="343"/>
      <c r="HII78" s="343"/>
      <c r="HIJ78" s="343"/>
      <c r="HIK78" s="343"/>
      <c r="HIL78" s="343"/>
      <c r="HIM78" s="343"/>
      <c r="HIN78" s="343"/>
      <c r="HIO78" s="343"/>
      <c r="HIP78" s="343"/>
      <c r="HIQ78" s="343"/>
      <c r="HIR78" s="343"/>
      <c r="HIS78" s="343"/>
      <c r="HIT78" s="343"/>
      <c r="HIU78" s="343"/>
      <c r="HIV78" s="343"/>
      <c r="HIW78" s="342"/>
      <c r="HIX78" s="343"/>
      <c r="HIY78" s="343"/>
      <c r="HIZ78" s="343"/>
      <c r="HJA78" s="343"/>
      <c r="HJB78" s="343"/>
      <c r="HJC78" s="343"/>
      <c r="HJD78" s="343"/>
      <c r="HJE78" s="343"/>
      <c r="HJF78" s="343"/>
      <c r="HJG78" s="343"/>
      <c r="HJH78" s="343"/>
      <c r="HJI78" s="343"/>
      <c r="HJJ78" s="343"/>
      <c r="HJK78" s="343"/>
      <c r="HJL78" s="343"/>
      <c r="HJM78" s="342"/>
      <c r="HJN78" s="343"/>
      <c r="HJO78" s="343"/>
      <c r="HJP78" s="343"/>
      <c r="HJQ78" s="343"/>
      <c r="HJR78" s="343"/>
      <c r="HJS78" s="343"/>
      <c r="HJT78" s="343"/>
      <c r="HJU78" s="343"/>
      <c r="HJV78" s="343"/>
      <c r="HJW78" s="343"/>
      <c r="HJX78" s="343"/>
      <c r="HJY78" s="343"/>
      <c r="HJZ78" s="343"/>
      <c r="HKA78" s="343"/>
      <c r="HKB78" s="343"/>
      <c r="HKC78" s="342"/>
      <c r="HKD78" s="343"/>
      <c r="HKE78" s="343"/>
      <c r="HKF78" s="343"/>
      <c r="HKG78" s="343"/>
      <c r="HKH78" s="343"/>
      <c r="HKI78" s="343"/>
      <c r="HKJ78" s="343"/>
      <c r="HKK78" s="343"/>
      <c r="HKL78" s="343"/>
      <c r="HKM78" s="343"/>
      <c r="HKN78" s="343"/>
      <c r="HKO78" s="343"/>
      <c r="HKP78" s="343"/>
      <c r="HKQ78" s="343"/>
      <c r="HKR78" s="343"/>
      <c r="HKS78" s="342"/>
      <c r="HKT78" s="343"/>
      <c r="HKU78" s="343"/>
      <c r="HKV78" s="343"/>
      <c r="HKW78" s="343"/>
      <c r="HKX78" s="343"/>
      <c r="HKY78" s="343"/>
      <c r="HKZ78" s="343"/>
      <c r="HLA78" s="343"/>
      <c r="HLB78" s="343"/>
      <c r="HLC78" s="343"/>
      <c r="HLD78" s="343"/>
      <c r="HLE78" s="343"/>
      <c r="HLF78" s="343"/>
      <c r="HLG78" s="343"/>
      <c r="HLH78" s="343"/>
      <c r="HLI78" s="342"/>
      <c r="HLJ78" s="343"/>
      <c r="HLK78" s="343"/>
      <c r="HLL78" s="343"/>
      <c r="HLM78" s="343"/>
      <c r="HLN78" s="343"/>
      <c r="HLO78" s="343"/>
      <c r="HLP78" s="343"/>
      <c r="HLQ78" s="343"/>
      <c r="HLR78" s="343"/>
      <c r="HLS78" s="343"/>
      <c r="HLT78" s="343"/>
      <c r="HLU78" s="343"/>
      <c r="HLV78" s="343"/>
      <c r="HLW78" s="343"/>
      <c r="HLX78" s="343"/>
      <c r="HLY78" s="342"/>
      <c r="HLZ78" s="343"/>
      <c r="HMA78" s="343"/>
      <c r="HMB78" s="343"/>
      <c r="HMC78" s="343"/>
      <c r="HMD78" s="343"/>
      <c r="HME78" s="343"/>
      <c r="HMF78" s="343"/>
      <c r="HMG78" s="343"/>
      <c r="HMH78" s="343"/>
      <c r="HMI78" s="343"/>
      <c r="HMJ78" s="343"/>
      <c r="HMK78" s="343"/>
      <c r="HML78" s="343"/>
      <c r="HMM78" s="343"/>
      <c r="HMN78" s="343"/>
      <c r="HMO78" s="342"/>
      <c r="HMP78" s="343"/>
      <c r="HMQ78" s="343"/>
      <c r="HMR78" s="343"/>
      <c r="HMS78" s="343"/>
      <c r="HMT78" s="343"/>
      <c r="HMU78" s="343"/>
      <c r="HMV78" s="343"/>
      <c r="HMW78" s="343"/>
      <c r="HMX78" s="343"/>
      <c r="HMY78" s="343"/>
      <c r="HMZ78" s="343"/>
      <c r="HNA78" s="343"/>
      <c r="HNB78" s="343"/>
      <c r="HNC78" s="343"/>
      <c r="HND78" s="343"/>
      <c r="HNE78" s="342"/>
      <c r="HNF78" s="343"/>
      <c r="HNG78" s="343"/>
      <c r="HNH78" s="343"/>
      <c r="HNI78" s="343"/>
      <c r="HNJ78" s="343"/>
      <c r="HNK78" s="343"/>
      <c r="HNL78" s="343"/>
      <c r="HNM78" s="343"/>
      <c r="HNN78" s="343"/>
      <c r="HNO78" s="343"/>
      <c r="HNP78" s="343"/>
      <c r="HNQ78" s="343"/>
      <c r="HNR78" s="343"/>
      <c r="HNS78" s="343"/>
      <c r="HNT78" s="343"/>
      <c r="HNU78" s="342"/>
      <c r="HNV78" s="343"/>
      <c r="HNW78" s="343"/>
      <c r="HNX78" s="343"/>
      <c r="HNY78" s="343"/>
      <c r="HNZ78" s="343"/>
      <c r="HOA78" s="343"/>
      <c r="HOB78" s="343"/>
      <c r="HOC78" s="343"/>
      <c r="HOD78" s="343"/>
      <c r="HOE78" s="343"/>
      <c r="HOF78" s="343"/>
      <c r="HOG78" s="343"/>
      <c r="HOH78" s="343"/>
      <c r="HOI78" s="343"/>
      <c r="HOJ78" s="343"/>
      <c r="HOK78" s="342"/>
      <c r="HOL78" s="343"/>
      <c r="HOM78" s="343"/>
      <c r="HON78" s="343"/>
      <c r="HOO78" s="343"/>
      <c r="HOP78" s="343"/>
      <c r="HOQ78" s="343"/>
      <c r="HOR78" s="343"/>
      <c r="HOS78" s="343"/>
      <c r="HOT78" s="343"/>
      <c r="HOU78" s="343"/>
      <c r="HOV78" s="343"/>
      <c r="HOW78" s="343"/>
      <c r="HOX78" s="343"/>
      <c r="HOY78" s="343"/>
      <c r="HOZ78" s="343"/>
      <c r="HPA78" s="342"/>
      <c r="HPB78" s="343"/>
      <c r="HPC78" s="343"/>
      <c r="HPD78" s="343"/>
      <c r="HPE78" s="343"/>
      <c r="HPF78" s="343"/>
      <c r="HPG78" s="343"/>
      <c r="HPH78" s="343"/>
      <c r="HPI78" s="343"/>
      <c r="HPJ78" s="343"/>
      <c r="HPK78" s="343"/>
      <c r="HPL78" s="343"/>
      <c r="HPM78" s="343"/>
      <c r="HPN78" s="343"/>
      <c r="HPO78" s="343"/>
      <c r="HPP78" s="343"/>
      <c r="HPQ78" s="342"/>
      <c r="HPR78" s="343"/>
      <c r="HPS78" s="343"/>
      <c r="HPT78" s="343"/>
      <c r="HPU78" s="343"/>
      <c r="HPV78" s="343"/>
      <c r="HPW78" s="343"/>
      <c r="HPX78" s="343"/>
      <c r="HPY78" s="343"/>
      <c r="HPZ78" s="343"/>
      <c r="HQA78" s="343"/>
      <c r="HQB78" s="343"/>
      <c r="HQC78" s="343"/>
      <c r="HQD78" s="343"/>
      <c r="HQE78" s="343"/>
      <c r="HQF78" s="343"/>
      <c r="HQG78" s="342"/>
      <c r="HQH78" s="343"/>
      <c r="HQI78" s="343"/>
      <c r="HQJ78" s="343"/>
      <c r="HQK78" s="343"/>
      <c r="HQL78" s="343"/>
      <c r="HQM78" s="343"/>
      <c r="HQN78" s="343"/>
      <c r="HQO78" s="343"/>
      <c r="HQP78" s="343"/>
      <c r="HQQ78" s="343"/>
      <c r="HQR78" s="343"/>
      <c r="HQS78" s="343"/>
      <c r="HQT78" s="343"/>
      <c r="HQU78" s="343"/>
      <c r="HQV78" s="343"/>
      <c r="HQW78" s="342"/>
      <c r="HQX78" s="343"/>
      <c r="HQY78" s="343"/>
      <c r="HQZ78" s="343"/>
      <c r="HRA78" s="343"/>
      <c r="HRB78" s="343"/>
      <c r="HRC78" s="343"/>
      <c r="HRD78" s="343"/>
      <c r="HRE78" s="343"/>
      <c r="HRF78" s="343"/>
      <c r="HRG78" s="343"/>
      <c r="HRH78" s="343"/>
      <c r="HRI78" s="343"/>
      <c r="HRJ78" s="343"/>
      <c r="HRK78" s="343"/>
      <c r="HRL78" s="343"/>
      <c r="HRM78" s="342"/>
      <c r="HRN78" s="343"/>
      <c r="HRO78" s="343"/>
      <c r="HRP78" s="343"/>
      <c r="HRQ78" s="343"/>
      <c r="HRR78" s="343"/>
      <c r="HRS78" s="343"/>
      <c r="HRT78" s="343"/>
      <c r="HRU78" s="343"/>
      <c r="HRV78" s="343"/>
      <c r="HRW78" s="343"/>
      <c r="HRX78" s="343"/>
      <c r="HRY78" s="343"/>
      <c r="HRZ78" s="343"/>
      <c r="HSA78" s="343"/>
      <c r="HSB78" s="343"/>
      <c r="HSC78" s="342"/>
      <c r="HSD78" s="343"/>
      <c r="HSE78" s="343"/>
      <c r="HSF78" s="343"/>
      <c r="HSG78" s="343"/>
      <c r="HSH78" s="343"/>
      <c r="HSI78" s="343"/>
      <c r="HSJ78" s="343"/>
      <c r="HSK78" s="343"/>
      <c r="HSL78" s="343"/>
      <c r="HSM78" s="343"/>
      <c r="HSN78" s="343"/>
      <c r="HSO78" s="343"/>
      <c r="HSP78" s="343"/>
      <c r="HSQ78" s="343"/>
      <c r="HSR78" s="343"/>
      <c r="HSS78" s="342"/>
      <c r="HST78" s="343"/>
      <c r="HSU78" s="343"/>
      <c r="HSV78" s="343"/>
      <c r="HSW78" s="343"/>
      <c r="HSX78" s="343"/>
      <c r="HSY78" s="343"/>
      <c r="HSZ78" s="343"/>
      <c r="HTA78" s="343"/>
      <c r="HTB78" s="343"/>
      <c r="HTC78" s="343"/>
      <c r="HTD78" s="343"/>
      <c r="HTE78" s="343"/>
      <c r="HTF78" s="343"/>
      <c r="HTG78" s="343"/>
      <c r="HTH78" s="343"/>
      <c r="HTI78" s="342"/>
      <c r="HTJ78" s="343"/>
      <c r="HTK78" s="343"/>
      <c r="HTL78" s="343"/>
      <c r="HTM78" s="343"/>
      <c r="HTN78" s="343"/>
      <c r="HTO78" s="343"/>
      <c r="HTP78" s="343"/>
      <c r="HTQ78" s="343"/>
      <c r="HTR78" s="343"/>
      <c r="HTS78" s="343"/>
      <c r="HTT78" s="343"/>
      <c r="HTU78" s="343"/>
      <c r="HTV78" s="343"/>
      <c r="HTW78" s="343"/>
      <c r="HTX78" s="343"/>
      <c r="HTY78" s="342"/>
      <c r="HTZ78" s="343"/>
      <c r="HUA78" s="343"/>
      <c r="HUB78" s="343"/>
      <c r="HUC78" s="343"/>
      <c r="HUD78" s="343"/>
      <c r="HUE78" s="343"/>
      <c r="HUF78" s="343"/>
      <c r="HUG78" s="343"/>
      <c r="HUH78" s="343"/>
      <c r="HUI78" s="343"/>
      <c r="HUJ78" s="343"/>
      <c r="HUK78" s="343"/>
      <c r="HUL78" s="343"/>
      <c r="HUM78" s="343"/>
      <c r="HUN78" s="343"/>
      <c r="HUO78" s="342"/>
      <c r="HUP78" s="343"/>
      <c r="HUQ78" s="343"/>
      <c r="HUR78" s="343"/>
      <c r="HUS78" s="343"/>
      <c r="HUT78" s="343"/>
      <c r="HUU78" s="343"/>
      <c r="HUV78" s="343"/>
      <c r="HUW78" s="343"/>
      <c r="HUX78" s="343"/>
      <c r="HUY78" s="343"/>
      <c r="HUZ78" s="343"/>
      <c r="HVA78" s="343"/>
      <c r="HVB78" s="343"/>
      <c r="HVC78" s="343"/>
      <c r="HVD78" s="343"/>
      <c r="HVE78" s="342"/>
      <c r="HVF78" s="343"/>
      <c r="HVG78" s="343"/>
      <c r="HVH78" s="343"/>
      <c r="HVI78" s="343"/>
      <c r="HVJ78" s="343"/>
      <c r="HVK78" s="343"/>
      <c r="HVL78" s="343"/>
      <c r="HVM78" s="343"/>
      <c r="HVN78" s="343"/>
      <c r="HVO78" s="343"/>
      <c r="HVP78" s="343"/>
      <c r="HVQ78" s="343"/>
      <c r="HVR78" s="343"/>
      <c r="HVS78" s="343"/>
      <c r="HVT78" s="343"/>
      <c r="HVU78" s="342"/>
      <c r="HVV78" s="343"/>
      <c r="HVW78" s="343"/>
      <c r="HVX78" s="343"/>
      <c r="HVY78" s="343"/>
      <c r="HVZ78" s="343"/>
      <c r="HWA78" s="343"/>
      <c r="HWB78" s="343"/>
      <c r="HWC78" s="343"/>
      <c r="HWD78" s="343"/>
      <c r="HWE78" s="343"/>
      <c r="HWF78" s="343"/>
      <c r="HWG78" s="343"/>
      <c r="HWH78" s="343"/>
      <c r="HWI78" s="343"/>
      <c r="HWJ78" s="343"/>
      <c r="HWK78" s="342"/>
      <c r="HWL78" s="343"/>
      <c r="HWM78" s="343"/>
      <c r="HWN78" s="343"/>
      <c r="HWO78" s="343"/>
      <c r="HWP78" s="343"/>
      <c r="HWQ78" s="343"/>
      <c r="HWR78" s="343"/>
      <c r="HWS78" s="343"/>
      <c r="HWT78" s="343"/>
      <c r="HWU78" s="343"/>
      <c r="HWV78" s="343"/>
      <c r="HWW78" s="343"/>
      <c r="HWX78" s="343"/>
      <c r="HWY78" s="343"/>
      <c r="HWZ78" s="343"/>
      <c r="HXA78" s="342"/>
      <c r="HXB78" s="343"/>
      <c r="HXC78" s="343"/>
      <c r="HXD78" s="343"/>
      <c r="HXE78" s="343"/>
      <c r="HXF78" s="343"/>
      <c r="HXG78" s="343"/>
      <c r="HXH78" s="343"/>
      <c r="HXI78" s="343"/>
      <c r="HXJ78" s="343"/>
      <c r="HXK78" s="343"/>
      <c r="HXL78" s="343"/>
      <c r="HXM78" s="343"/>
      <c r="HXN78" s="343"/>
      <c r="HXO78" s="343"/>
      <c r="HXP78" s="343"/>
      <c r="HXQ78" s="342"/>
      <c r="HXR78" s="343"/>
      <c r="HXS78" s="343"/>
      <c r="HXT78" s="343"/>
      <c r="HXU78" s="343"/>
      <c r="HXV78" s="343"/>
      <c r="HXW78" s="343"/>
      <c r="HXX78" s="343"/>
      <c r="HXY78" s="343"/>
      <c r="HXZ78" s="343"/>
      <c r="HYA78" s="343"/>
      <c r="HYB78" s="343"/>
      <c r="HYC78" s="343"/>
      <c r="HYD78" s="343"/>
      <c r="HYE78" s="343"/>
      <c r="HYF78" s="343"/>
      <c r="HYG78" s="342"/>
      <c r="HYH78" s="343"/>
      <c r="HYI78" s="343"/>
      <c r="HYJ78" s="343"/>
      <c r="HYK78" s="343"/>
      <c r="HYL78" s="343"/>
      <c r="HYM78" s="343"/>
      <c r="HYN78" s="343"/>
      <c r="HYO78" s="343"/>
      <c r="HYP78" s="343"/>
      <c r="HYQ78" s="343"/>
      <c r="HYR78" s="343"/>
      <c r="HYS78" s="343"/>
      <c r="HYT78" s="343"/>
      <c r="HYU78" s="343"/>
      <c r="HYV78" s="343"/>
      <c r="HYW78" s="342"/>
      <c r="HYX78" s="343"/>
      <c r="HYY78" s="343"/>
      <c r="HYZ78" s="343"/>
      <c r="HZA78" s="343"/>
      <c r="HZB78" s="343"/>
      <c r="HZC78" s="343"/>
      <c r="HZD78" s="343"/>
      <c r="HZE78" s="343"/>
      <c r="HZF78" s="343"/>
      <c r="HZG78" s="343"/>
      <c r="HZH78" s="343"/>
      <c r="HZI78" s="343"/>
      <c r="HZJ78" s="343"/>
      <c r="HZK78" s="343"/>
      <c r="HZL78" s="343"/>
      <c r="HZM78" s="342"/>
      <c r="HZN78" s="343"/>
      <c r="HZO78" s="343"/>
      <c r="HZP78" s="343"/>
      <c r="HZQ78" s="343"/>
      <c r="HZR78" s="343"/>
      <c r="HZS78" s="343"/>
      <c r="HZT78" s="343"/>
      <c r="HZU78" s="343"/>
      <c r="HZV78" s="343"/>
      <c r="HZW78" s="343"/>
      <c r="HZX78" s="343"/>
      <c r="HZY78" s="343"/>
      <c r="HZZ78" s="343"/>
      <c r="IAA78" s="343"/>
      <c r="IAB78" s="343"/>
      <c r="IAC78" s="342"/>
      <c r="IAD78" s="343"/>
      <c r="IAE78" s="343"/>
      <c r="IAF78" s="343"/>
      <c r="IAG78" s="343"/>
      <c r="IAH78" s="343"/>
      <c r="IAI78" s="343"/>
      <c r="IAJ78" s="343"/>
      <c r="IAK78" s="343"/>
      <c r="IAL78" s="343"/>
      <c r="IAM78" s="343"/>
      <c r="IAN78" s="343"/>
      <c r="IAO78" s="343"/>
      <c r="IAP78" s="343"/>
      <c r="IAQ78" s="343"/>
      <c r="IAR78" s="343"/>
      <c r="IAS78" s="342"/>
      <c r="IAT78" s="343"/>
      <c r="IAU78" s="343"/>
      <c r="IAV78" s="343"/>
      <c r="IAW78" s="343"/>
      <c r="IAX78" s="343"/>
      <c r="IAY78" s="343"/>
      <c r="IAZ78" s="343"/>
      <c r="IBA78" s="343"/>
      <c r="IBB78" s="343"/>
      <c r="IBC78" s="343"/>
      <c r="IBD78" s="343"/>
      <c r="IBE78" s="343"/>
      <c r="IBF78" s="343"/>
      <c r="IBG78" s="343"/>
      <c r="IBH78" s="343"/>
      <c r="IBI78" s="342"/>
      <c r="IBJ78" s="343"/>
      <c r="IBK78" s="343"/>
      <c r="IBL78" s="343"/>
      <c r="IBM78" s="343"/>
      <c r="IBN78" s="343"/>
      <c r="IBO78" s="343"/>
      <c r="IBP78" s="343"/>
      <c r="IBQ78" s="343"/>
      <c r="IBR78" s="343"/>
      <c r="IBS78" s="343"/>
      <c r="IBT78" s="343"/>
      <c r="IBU78" s="343"/>
      <c r="IBV78" s="343"/>
      <c r="IBW78" s="343"/>
      <c r="IBX78" s="343"/>
      <c r="IBY78" s="342"/>
      <c r="IBZ78" s="343"/>
      <c r="ICA78" s="343"/>
      <c r="ICB78" s="343"/>
      <c r="ICC78" s="343"/>
      <c r="ICD78" s="343"/>
      <c r="ICE78" s="343"/>
      <c r="ICF78" s="343"/>
      <c r="ICG78" s="343"/>
      <c r="ICH78" s="343"/>
      <c r="ICI78" s="343"/>
      <c r="ICJ78" s="343"/>
      <c r="ICK78" s="343"/>
      <c r="ICL78" s="343"/>
      <c r="ICM78" s="343"/>
      <c r="ICN78" s="343"/>
      <c r="ICO78" s="342"/>
      <c r="ICP78" s="343"/>
      <c r="ICQ78" s="343"/>
      <c r="ICR78" s="343"/>
      <c r="ICS78" s="343"/>
      <c r="ICT78" s="343"/>
      <c r="ICU78" s="343"/>
      <c r="ICV78" s="343"/>
      <c r="ICW78" s="343"/>
      <c r="ICX78" s="343"/>
      <c r="ICY78" s="343"/>
      <c r="ICZ78" s="343"/>
      <c r="IDA78" s="343"/>
      <c r="IDB78" s="343"/>
      <c r="IDC78" s="343"/>
      <c r="IDD78" s="343"/>
      <c r="IDE78" s="342"/>
      <c r="IDF78" s="343"/>
      <c r="IDG78" s="343"/>
      <c r="IDH78" s="343"/>
      <c r="IDI78" s="343"/>
      <c r="IDJ78" s="343"/>
      <c r="IDK78" s="343"/>
      <c r="IDL78" s="343"/>
      <c r="IDM78" s="343"/>
      <c r="IDN78" s="343"/>
      <c r="IDO78" s="343"/>
      <c r="IDP78" s="343"/>
      <c r="IDQ78" s="343"/>
      <c r="IDR78" s="343"/>
      <c r="IDS78" s="343"/>
      <c r="IDT78" s="343"/>
      <c r="IDU78" s="342"/>
      <c r="IDV78" s="343"/>
      <c r="IDW78" s="343"/>
      <c r="IDX78" s="343"/>
      <c r="IDY78" s="343"/>
      <c r="IDZ78" s="343"/>
      <c r="IEA78" s="343"/>
      <c r="IEB78" s="343"/>
      <c r="IEC78" s="343"/>
      <c r="IED78" s="343"/>
      <c r="IEE78" s="343"/>
      <c r="IEF78" s="343"/>
      <c r="IEG78" s="343"/>
      <c r="IEH78" s="343"/>
      <c r="IEI78" s="343"/>
      <c r="IEJ78" s="343"/>
      <c r="IEK78" s="342"/>
      <c r="IEL78" s="343"/>
      <c r="IEM78" s="343"/>
      <c r="IEN78" s="343"/>
      <c r="IEO78" s="343"/>
      <c r="IEP78" s="343"/>
      <c r="IEQ78" s="343"/>
      <c r="IER78" s="343"/>
      <c r="IES78" s="343"/>
      <c r="IET78" s="343"/>
      <c r="IEU78" s="343"/>
      <c r="IEV78" s="343"/>
      <c r="IEW78" s="343"/>
      <c r="IEX78" s="343"/>
      <c r="IEY78" s="343"/>
      <c r="IEZ78" s="343"/>
      <c r="IFA78" s="342"/>
      <c r="IFB78" s="343"/>
      <c r="IFC78" s="343"/>
      <c r="IFD78" s="343"/>
      <c r="IFE78" s="343"/>
      <c r="IFF78" s="343"/>
      <c r="IFG78" s="343"/>
      <c r="IFH78" s="343"/>
      <c r="IFI78" s="343"/>
      <c r="IFJ78" s="343"/>
      <c r="IFK78" s="343"/>
      <c r="IFL78" s="343"/>
      <c r="IFM78" s="343"/>
      <c r="IFN78" s="343"/>
      <c r="IFO78" s="343"/>
      <c r="IFP78" s="343"/>
      <c r="IFQ78" s="342"/>
      <c r="IFR78" s="343"/>
      <c r="IFS78" s="343"/>
      <c r="IFT78" s="343"/>
      <c r="IFU78" s="343"/>
      <c r="IFV78" s="343"/>
      <c r="IFW78" s="343"/>
      <c r="IFX78" s="343"/>
      <c r="IFY78" s="343"/>
      <c r="IFZ78" s="343"/>
      <c r="IGA78" s="343"/>
      <c r="IGB78" s="343"/>
      <c r="IGC78" s="343"/>
      <c r="IGD78" s="343"/>
      <c r="IGE78" s="343"/>
      <c r="IGF78" s="343"/>
      <c r="IGG78" s="342"/>
      <c r="IGH78" s="343"/>
      <c r="IGI78" s="343"/>
      <c r="IGJ78" s="343"/>
      <c r="IGK78" s="343"/>
      <c r="IGL78" s="343"/>
      <c r="IGM78" s="343"/>
      <c r="IGN78" s="343"/>
      <c r="IGO78" s="343"/>
      <c r="IGP78" s="343"/>
      <c r="IGQ78" s="343"/>
      <c r="IGR78" s="343"/>
      <c r="IGS78" s="343"/>
      <c r="IGT78" s="343"/>
      <c r="IGU78" s="343"/>
      <c r="IGV78" s="343"/>
      <c r="IGW78" s="342"/>
      <c r="IGX78" s="343"/>
      <c r="IGY78" s="343"/>
      <c r="IGZ78" s="343"/>
      <c r="IHA78" s="343"/>
      <c r="IHB78" s="343"/>
      <c r="IHC78" s="343"/>
      <c r="IHD78" s="343"/>
      <c r="IHE78" s="343"/>
      <c r="IHF78" s="343"/>
      <c r="IHG78" s="343"/>
      <c r="IHH78" s="343"/>
      <c r="IHI78" s="343"/>
      <c r="IHJ78" s="343"/>
      <c r="IHK78" s="343"/>
      <c r="IHL78" s="343"/>
      <c r="IHM78" s="342"/>
      <c r="IHN78" s="343"/>
      <c r="IHO78" s="343"/>
      <c r="IHP78" s="343"/>
      <c r="IHQ78" s="343"/>
      <c r="IHR78" s="343"/>
      <c r="IHS78" s="343"/>
      <c r="IHT78" s="343"/>
      <c r="IHU78" s="343"/>
      <c r="IHV78" s="343"/>
      <c r="IHW78" s="343"/>
      <c r="IHX78" s="343"/>
      <c r="IHY78" s="343"/>
      <c r="IHZ78" s="343"/>
      <c r="IIA78" s="343"/>
      <c r="IIB78" s="343"/>
      <c r="IIC78" s="342"/>
      <c r="IID78" s="343"/>
      <c r="IIE78" s="343"/>
      <c r="IIF78" s="343"/>
      <c r="IIG78" s="343"/>
      <c r="IIH78" s="343"/>
      <c r="III78" s="343"/>
      <c r="IIJ78" s="343"/>
      <c r="IIK78" s="343"/>
      <c r="IIL78" s="343"/>
      <c r="IIM78" s="343"/>
      <c r="IIN78" s="343"/>
      <c r="IIO78" s="343"/>
      <c r="IIP78" s="343"/>
      <c r="IIQ78" s="343"/>
      <c r="IIR78" s="343"/>
      <c r="IIS78" s="342"/>
      <c r="IIT78" s="343"/>
      <c r="IIU78" s="343"/>
      <c r="IIV78" s="343"/>
      <c r="IIW78" s="343"/>
      <c r="IIX78" s="343"/>
      <c r="IIY78" s="343"/>
      <c r="IIZ78" s="343"/>
      <c r="IJA78" s="343"/>
      <c r="IJB78" s="343"/>
      <c r="IJC78" s="343"/>
      <c r="IJD78" s="343"/>
      <c r="IJE78" s="343"/>
      <c r="IJF78" s="343"/>
      <c r="IJG78" s="343"/>
      <c r="IJH78" s="343"/>
      <c r="IJI78" s="342"/>
      <c r="IJJ78" s="343"/>
      <c r="IJK78" s="343"/>
      <c r="IJL78" s="343"/>
      <c r="IJM78" s="343"/>
      <c r="IJN78" s="343"/>
      <c r="IJO78" s="343"/>
      <c r="IJP78" s="343"/>
      <c r="IJQ78" s="343"/>
      <c r="IJR78" s="343"/>
      <c r="IJS78" s="343"/>
      <c r="IJT78" s="343"/>
      <c r="IJU78" s="343"/>
      <c r="IJV78" s="343"/>
      <c r="IJW78" s="343"/>
      <c r="IJX78" s="343"/>
      <c r="IJY78" s="342"/>
      <c r="IJZ78" s="343"/>
      <c r="IKA78" s="343"/>
      <c r="IKB78" s="343"/>
      <c r="IKC78" s="343"/>
      <c r="IKD78" s="343"/>
      <c r="IKE78" s="343"/>
      <c r="IKF78" s="343"/>
      <c r="IKG78" s="343"/>
      <c r="IKH78" s="343"/>
      <c r="IKI78" s="343"/>
      <c r="IKJ78" s="343"/>
      <c r="IKK78" s="343"/>
      <c r="IKL78" s="343"/>
      <c r="IKM78" s="343"/>
      <c r="IKN78" s="343"/>
      <c r="IKO78" s="342"/>
      <c r="IKP78" s="343"/>
      <c r="IKQ78" s="343"/>
      <c r="IKR78" s="343"/>
      <c r="IKS78" s="343"/>
      <c r="IKT78" s="343"/>
      <c r="IKU78" s="343"/>
      <c r="IKV78" s="343"/>
      <c r="IKW78" s="343"/>
      <c r="IKX78" s="343"/>
      <c r="IKY78" s="343"/>
      <c r="IKZ78" s="343"/>
      <c r="ILA78" s="343"/>
      <c r="ILB78" s="343"/>
      <c r="ILC78" s="343"/>
      <c r="ILD78" s="343"/>
      <c r="ILE78" s="342"/>
      <c r="ILF78" s="343"/>
      <c r="ILG78" s="343"/>
      <c r="ILH78" s="343"/>
      <c r="ILI78" s="343"/>
      <c r="ILJ78" s="343"/>
      <c r="ILK78" s="343"/>
      <c r="ILL78" s="343"/>
      <c r="ILM78" s="343"/>
      <c r="ILN78" s="343"/>
      <c r="ILO78" s="343"/>
      <c r="ILP78" s="343"/>
      <c r="ILQ78" s="343"/>
      <c r="ILR78" s="343"/>
      <c r="ILS78" s="343"/>
      <c r="ILT78" s="343"/>
      <c r="ILU78" s="342"/>
      <c r="ILV78" s="343"/>
      <c r="ILW78" s="343"/>
      <c r="ILX78" s="343"/>
      <c r="ILY78" s="343"/>
      <c r="ILZ78" s="343"/>
      <c r="IMA78" s="343"/>
      <c r="IMB78" s="343"/>
      <c r="IMC78" s="343"/>
      <c r="IMD78" s="343"/>
      <c r="IME78" s="343"/>
      <c r="IMF78" s="343"/>
      <c r="IMG78" s="343"/>
      <c r="IMH78" s="343"/>
      <c r="IMI78" s="343"/>
      <c r="IMJ78" s="343"/>
      <c r="IMK78" s="342"/>
      <c r="IML78" s="343"/>
      <c r="IMM78" s="343"/>
      <c r="IMN78" s="343"/>
      <c r="IMO78" s="343"/>
      <c r="IMP78" s="343"/>
      <c r="IMQ78" s="343"/>
      <c r="IMR78" s="343"/>
      <c r="IMS78" s="343"/>
      <c r="IMT78" s="343"/>
      <c r="IMU78" s="343"/>
      <c r="IMV78" s="343"/>
      <c r="IMW78" s="343"/>
      <c r="IMX78" s="343"/>
      <c r="IMY78" s="343"/>
      <c r="IMZ78" s="343"/>
      <c r="INA78" s="342"/>
      <c r="INB78" s="343"/>
      <c r="INC78" s="343"/>
      <c r="IND78" s="343"/>
      <c r="INE78" s="343"/>
      <c r="INF78" s="343"/>
      <c r="ING78" s="343"/>
      <c r="INH78" s="343"/>
      <c r="INI78" s="343"/>
      <c r="INJ78" s="343"/>
      <c r="INK78" s="343"/>
      <c r="INL78" s="343"/>
      <c r="INM78" s="343"/>
      <c r="INN78" s="343"/>
      <c r="INO78" s="343"/>
      <c r="INP78" s="343"/>
      <c r="INQ78" s="342"/>
      <c r="INR78" s="343"/>
      <c r="INS78" s="343"/>
      <c r="INT78" s="343"/>
      <c r="INU78" s="343"/>
      <c r="INV78" s="343"/>
      <c r="INW78" s="343"/>
      <c r="INX78" s="343"/>
      <c r="INY78" s="343"/>
      <c r="INZ78" s="343"/>
      <c r="IOA78" s="343"/>
      <c r="IOB78" s="343"/>
      <c r="IOC78" s="343"/>
      <c r="IOD78" s="343"/>
      <c r="IOE78" s="343"/>
      <c r="IOF78" s="343"/>
      <c r="IOG78" s="342"/>
      <c r="IOH78" s="343"/>
      <c r="IOI78" s="343"/>
      <c r="IOJ78" s="343"/>
      <c r="IOK78" s="343"/>
      <c r="IOL78" s="343"/>
      <c r="IOM78" s="343"/>
      <c r="ION78" s="343"/>
      <c r="IOO78" s="343"/>
      <c r="IOP78" s="343"/>
      <c r="IOQ78" s="343"/>
      <c r="IOR78" s="343"/>
      <c r="IOS78" s="343"/>
      <c r="IOT78" s="343"/>
      <c r="IOU78" s="343"/>
      <c r="IOV78" s="343"/>
      <c r="IOW78" s="342"/>
      <c r="IOX78" s="343"/>
      <c r="IOY78" s="343"/>
      <c r="IOZ78" s="343"/>
      <c r="IPA78" s="343"/>
      <c r="IPB78" s="343"/>
      <c r="IPC78" s="343"/>
      <c r="IPD78" s="343"/>
      <c r="IPE78" s="343"/>
      <c r="IPF78" s="343"/>
      <c r="IPG78" s="343"/>
      <c r="IPH78" s="343"/>
      <c r="IPI78" s="343"/>
      <c r="IPJ78" s="343"/>
      <c r="IPK78" s="343"/>
      <c r="IPL78" s="343"/>
      <c r="IPM78" s="342"/>
      <c r="IPN78" s="343"/>
      <c r="IPO78" s="343"/>
      <c r="IPP78" s="343"/>
      <c r="IPQ78" s="343"/>
      <c r="IPR78" s="343"/>
      <c r="IPS78" s="343"/>
      <c r="IPT78" s="343"/>
      <c r="IPU78" s="343"/>
      <c r="IPV78" s="343"/>
      <c r="IPW78" s="343"/>
      <c r="IPX78" s="343"/>
      <c r="IPY78" s="343"/>
      <c r="IPZ78" s="343"/>
      <c r="IQA78" s="343"/>
      <c r="IQB78" s="343"/>
      <c r="IQC78" s="342"/>
      <c r="IQD78" s="343"/>
      <c r="IQE78" s="343"/>
      <c r="IQF78" s="343"/>
      <c r="IQG78" s="343"/>
      <c r="IQH78" s="343"/>
      <c r="IQI78" s="343"/>
      <c r="IQJ78" s="343"/>
      <c r="IQK78" s="343"/>
      <c r="IQL78" s="343"/>
      <c r="IQM78" s="343"/>
      <c r="IQN78" s="343"/>
      <c r="IQO78" s="343"/>
      <c r="IQP78" s="343"/>
      <c r="IQQ78" s="343"/>
      <c r="IQR78" s="343"/>
      <c r="IQS78" s="342"/>
      <c r="IQT78" s="343"/>
      <c r="IQU78" s="343"/>
      <c r="IQV78" s="343"/>
      <c r="IQW78" s="343"/>
      <c r="IQX78" s="343"/>
      <c r="IQY78" s="343"/>
      <c r="IQZ78" s="343"/>
      <c r="IRA78" s="343"/>
      <c r="IRB78" s="343"/>
      <c r="IRC78" s="343"/>
      <c r="IRD78" s="343"/>
      <c r="IRE78" s="343"/>
      <c r="IRF78" s="343"/>
      <c r="IRG78" s="343"/>
      <c r="IRH78" s="343"/>
      <c r="IRI78" s="342"/>
      <c r="IRJ78" s="343"/>
      <c r="IRK78" s="343"/>
      <c r="IRL78" s="343"/>
      <c r="IRM78" s="343"/>
      <c r="IRN78" s="343"/>
      <c r="IRO78" s="343"/>
      <c r="IRP78" s="343"/>
      <c r="IRQ78" s="343"/>
      <c r="IRR78" s="343"/>
      <c r="IRS78" s="343"/>
      <c r="IRT78" s="343"/>
      <c r="IRU78" s="343"/>
      <c r="IRV78" s="343"/>
      <c r="IRW78" s="343"/>
      <c r="IRX78" s="343"/>
      <c r="IRY78" s="342"/>
      <c r="IRZ78" s="343"/>
      <c r="ISA78" s="343"/>
      <c r="ISB78" s="343"/>
      <c r="ISC78" s="343"/>
      <c r="ISD78" s="343"/>
      <c r="ISE78" s="343"/>
      <c r="ISF78" s="343"/>
      <c r="ISG78" s="343"/>
      <c r="ISH78" s="343"/>
      <c r="ISI78" s="343"/>
      <c r="ISJ78" s="343"/>
      <c r="ISK78" s="343"/>
      <c r="ISL78" s="343"/>
      <c r="ISM78" s="343"/>
      <c r="ISN78" s="343"/>
      <c r="ISO78" s="342"/>
      <c r="ISP78" s="343"/>
      <c r="ISQ78" s="343"/>
      <c r="ISR78" s="343"/>
      <c r="ISS78" s="343"/>
      <c r="IST78" s="343"/>
      <c r="ISU78" s="343"/>
      <c r="ISV78" s="343"/>
      <c r="ISW78" s="343"/>
      <c r="ISX78" s="343"/>
      <c r="ISY78" s="343"/>
      <c r="ISZ78" s="343"/>
      <c r="ITA78" s="343"/>
      <c r="ITB78" s="343"/>
      <c r="ITC78" s="343"/>
      <c r="ITD78" s="343"/>
      <c r="ITE78" s="342"/>
      <c r="ITF78" s="343"/>
      <c r="ITG78" s="343"/>
      <c r="ITH78" s="343"/>
      <c r="ITI78" s="343"/>
      <c r="ITJ78" s="343"/>
      <c r="ITK78" s="343"/>
      <c r="ITL78" s="343"/>
      <c r="ITM78" s="343"/>
      <c r="ITN78" s="343"/>
      <c r="ITO78" s="343"/>
      <c r="ITP78" s="343"/>
      <c r="ITQ78" s="343"/>
      <c r="ITR78" s="343"/>
      <c r="ITS78" s="343"/>
      <c r="ITT78" s="343"/>
      <c r="ITU78" s="342"/>
      <c r="ITV78" s="343"/>
      <c r="ITW78" s="343"/>
      <c r="ITX78" s="343"/>
      <c r="ITY78" s="343"/>
      <c r="ITZ78" s="343"/>
      <c r="IUA78" s="343"/>
      <c r="IUB78" s="343"/>
      <c r="IUC78" s="343"/>
      <c r="IUD78" s="343"/>
      <c r="IUE78" s="343"/>
      <c r="IUF78" s="343"/>
      <c r="IUG78" s="343"/>
      <c r="IUH78" s="343"/>
      <c r="IUI78" s="343"/>
      <c r="IUJ78" s="343"/>
      <c r="IUK78" s="342"/>
      <c r="IUL78" s="343"/>
      <c r="IUM78" s="343"/>
      <c r="IUN78" s="343"/>
      <c r="IUO78" s="343"/>
      <c r="IUP78" s="343"/>
      <c r="IUQ78" s="343"/>
      <c r="IUR78" s="343"/>
      <c r="IUS78" s="343"/>
      <c r="IUT78" s="343"/>
      <c r="IUU78" s="343"/>
      <c r="IUV78" s="343"/>
      <c r="IUW78" s="343"/>
      <c r="IUX78" s="343"/>
      <c r="IUY78" s="343"/>
      <c r="IUZ78" s="343"/>
      <c r="IVA78" s="342"/>
      <c r="IVB78" s="343"/>
      <c r="IVC78" s="343"/>
      <c r="IVD78" s="343"/>
      <c r="IVE78" s="343"/>
      <c r="IVF78" s="343"/>
      <c r="IVG78" s="343"/>
      <c r="IVH78" s="343"/>
      <c r="IVI78" s="343"/>
      <c r="IVJ78" s="343"/>
      <c r="IVK78" s="343"/>
      <c r="IVL78" s="343"/>
      <c r="IVM78" s="343"/>
      <c r="IVN78" s="343"/>
      <c r="IVO78" s="343"/>
      <c r="IVP78" s="343"/>
      <c r="IVQ78" s="342"/>
      <c r="IVR78" s="343"/>
      <c r="IVS78" s="343"/>
      <c r="IVT78" s="343"/>
      <c r="IVU78" s="343"/>
      <c r="IVV78" s="343"/>
      <c r="IVW78" s="343"/>
      <c r="IVX78" s="343"/>
      <c r="IVY78" s="343"/>
      <c r="IVZ78" s="343"/>
      <c r="IWA78" s="343"/>
      <c r="IWB78" s="343"/>
      <c r="IWC78" s="343"/>
      <c r="IWD78" s="343"/>
      <c r="IWE78" s="343"/>
      <c r="IWF78" s="343"/>
      <c r="IWG78" s="342"/>
      <c r="IWH78" s="343"/>
      <c r="IWI78" s="343"/>
      <c r="IWJ78" s="343"/>
      <c r="IWK78" s="343"/>
      <c r="IWL78" s="343"/>
      <c r="IWM78" s="343"/>
      <c r="IWN78" s="343"/>
      <c r="IWO78" s="343"/>
      <c r="IWP78" s="343"/>
      <c r="IWQ78" s="343"/>
      <c r="IWR78" s="343"/>
      <c r="IWS78" s="343"/>
      <c r="IWT78" s="343"/>
      <c r="IWU78" s="343"/>
      <c r="IWV78" s="343"/>
      <c r="IWW78" s="342"/>
      <c r="IWX78" s="343"/>
      <c r="IWY78" s="343"/>
      <c r="IWZ78" s="343"/>
      <c r="IXA78" s="343"/>
      <c r="IXB78" s="343"/>
      <c r="IXC78" s="343"/>
      <c r="IXD78" s="343"/>
      <c r="IXE78" s="343"/>
      <c r="IXF78" s="343"/>
      <c r="IXG78" s="343"/>
      <c r="IXH78" s="343"/>
      <c r="IXI78" s="343"/>
      <c r="IXJ78" s="343"/>
      <c r="IXK78" s="343"/>
      <c r="IXL78" s="343"/>
      <c r="IXM78" s="342"/>
      <c r="IXN78" s="343"/>
      <c r="IXO78" s="343"/>
      <c r="IXP78" s="343"/>
      <c r="IXQ78" s="343"/>
      <c r="IXR78" s="343"/>
      <c r="IXS78" s="343"/>
      <c r="IXT78" s="343"/>
      <c r="IXU78" s="343"/>
      <c r="IXV78" s="343"/>
      <c r="IXW78" s="343"/>
      <c r="IXX78" s="343"/>
      <c r="IXY78" s="343"/>
      <c r="IXZ78" s="343"/>
      <c r="IYA78" s="343"/>
      <c r="IYB78" s="343"/>
      <c r="IYC78" s="342"/>
      <c r="IYD78" s="343"/>
      <c r="IYE78" s="343"/>
      <c r="IYF78" s="343"/>
      <c r="IYG78" s="343"/>
      <c r="IYH78" s="343"/>
      <c r="IYI78" s="343"/>
      <c r="IYJ78" s="343"/>
      <c r="IYK78" s="343"/>
      <c r="IYL78" s="343"/>
      <c r="IYM78" s="343"/>
      <c r="IYN78" s="343"/>
      <c r="IYO78" s="343"/>
      <c r="IYP78" s="343"/>
      <c r="IYQ78" s="343"/>
      <c r="IYR78" s="343"/>
      <c r="IYS78" s="342"/>
      <c r="IYT78" s="343"/>
      <c r="IYU78" s="343"/>
      <c r="IYV78" s="343"/>
      <c r="IYW78" s="343"/>
      <c r="IYX78" s="343"/>
      <c r="IYY78" s="343"/>
      <c r="IYZ78" s="343"/>
      <c r="IZA78" s="343"/>
      <c r="IZB78" s="343"/>
      <c r="IZC78" s="343"/>
      <c r="IZD78" s="343"/>
      <c r="IZE78" s="343"/>
      <c r="IZF78" s="343"/>
      <c r="IZG78" s="343"/>
      <c r="IZH78" s="343"/>
      <c r="IZI78" s="342"/>
      <c r="IZJ78" s="343"/>
      <c r="IZK78" s="343"/>
      <c r="IZL78" s="343"/>
      <c r="IZM78" s="343"/>
      <c r="IZN78" s="343"/>
      <c r="IZO78" s="343"/>
      <c r="IZP78" s="343"/>
      <c r="IZQ78" s="343"/>
      <c r="IZR78" s="343"/>
      <c r="IZS78" s="343"/>
      <c r="IZT78" s="343"/>
      <c r="IZU78" s="343"/>
      <c r="IZV78" s="343"/>
      <c r="IZW78" s="343"/>
      <c r="IZX78" s="343"/>
      <c r="IZY78" s="342"/>
      <c r="IZZ78" s="343"/>
      <c r="JAA78" s="343"/>
      <c r="JAB78" s="343"/>
      <c r="JAC78" s="343"/>
      <c r="JAD78" s="343"/>
      <c r="JAE78" s="343"/>
      <c r="JAF78" s="343"/>
      <c r="JAG78" s="343"/>
      <c r="JAH78" s="343"/>
      <c r="JAI78" s="343"/>
      <c r="JAJ78" s="343"/>
      <c r="JAK78" s="343"/>
      <c r="JAL78" s="343"/>
      <c r="JAM78" s="343"/>
      <c r="JAN78" s="343"/>
      <c r="JAO78" s="342"/>
      <c r="JAP78" s="343"/>
      <c r="JAQ78" s="343"/>
      <c r="JAR78" s="343"/>
      <c r="JAS78" s="343"/>
      <c r="JAT78" s="343"/>
      <c r="JAU78" s="343"/>
      <c r="JAV78" s="343"/>
      <c r="JAW78" s="343"/>
      <c r="JAX78" s="343"/>
      <c r="JAY78" s="343"/>
      <c r="JAZ78" s="343"/>
      <c r="JBA78" s="343"/>
      <c r="JBB78" s="343"/>
      <c r="JBC78" s="343"/>
      <c r="JBD78" s="343"/>
      <c r="JBE78" s="342"/>
      <c r="JBF78" s="343"/>
      <c r="JBG78" s="343"/>
      <c r="JBH78" s="343"/>
      <c r="JBI78" s="343"/>
      <c r="JBJ78" s="343"/>
      <c r="JBK78" s="343"/>
      <c r="JBL78" s="343"/>
      <c r="JBM78" s="343"/>
      <c r="JBN78" s="343"/>
      <c r="JBO78" s="343"/>
      <c r="JBP78" s="343"/>
      <c r="JBQ78" s="343"/>
      <c r="JBR78" s="343"/>
      <c r="JBS78" s="343"/>
      <c r="JBT78" s="343"/>
      <c r="JBU78" s="342"/>
      <c r="JBV78" s="343"/>
      <c r="JBW78" s="343"/>
      <c r="JBX78" s="343"/>
      <c r="JBY78" s="343"/>
      <c r="JBZ78" s="343"/>
      <c r="JCA78" s="343"/>
      <c r="JCB78" s="343"/>
      <c r="JCC78" s="343"/>
      <c r="JCD78" s="343"/>
      <c r="JCE78" s="343"/>
      <c r="JCF78" s="343"/>
      <c r="JCG78" s="343"/>
      <c r="JCH78" s="343"/>
      <c r="JCI78" s="343"/>
      <c r="JCJ78" s="343"/>
      <c r="JCK78" s="342"/>
      <c r="JCL78" s="343"/>
      <c r="JCM78" s="343"/>
      <c r="JCN78" s="343"/>
      <c r="JCO78" s="343"/>
      <c r="JCP78" s="343"/>
      <c r="JCQ78" s="343"/>
      <c r="JCR78" s="343"/>
      <c r="JCS78" s="343"/>
      <c r="JCT78" s="343"/>
      <c r="JCU78" s="343"/>
      <c r="JCV78" s="343"/>
      <c r="JCW78" s="343"/>
      <c r="JCX78" s="343"/>
      <c r="JCY78" s="343"/>
      <c r="JCZ78" s="343"/>
      <c r="JDA78" s="342"/>
      <c r="JDB78" s="343"/>
      <c r="JDC78" s="343"/>
      <c r="JDD78" s="343"/>
      <c r="JDE78" s="343"/>
      <c r="JDF78" s="343"/>
      <c r="JDG78" s="343"/>
      <c r="JDH78" s="343"/>
      <c r="JDI78" s="343"/>
      <c r="JDJ78" s="343"/>
      <c r="JDK78" s="343"/>
      <c r="JDL78" s="343"/>
      <c r="JDM78" s="343"/>
      <c r="JDN78" s="343"/>
      <c r="JDO78" s="343"/>
      <c r="JDP78" s="343"/>
      <c r="JDQ78" s="342"/>
      <c r="JDR78" s="343"/>
      <c r="JDS78" s="343"/>
      <c r="JDT78" s="343"/>
      <c r="JDU78" s="343"/>
      <c r="JDV78" s="343"/>
      <c r="JDW78" s="343"/>
      <c r="JDX78" s="343"/>
      <c r="JDY78" s="343"/>
      <c r="JDZ78" s="343"/>
      <c r="JEA78" s="343"/>
      <c r="JEB78" s="343"/>
      <c r="JEC78" s="343"/>
      <c r="JED78" s="343"/>
      <c r="JEE78" s="343"/>
      <c r="JEF78" s="343"/>
      <c r="JEG78" s="342"/>
      <c r="JEH78" s="343"/>
      <c r="JEI78" s="343"/>
      <c r="JEJ78" s="343"/>
      <c r="JEK78" s="343"/>
      <c r="JEL78" s="343"/>
      <c r="JEM78" s="343"/>
      <c r="JEN78" s="343"/>
      <c r="JEO78" s="343"/>
      <c r="JEP78" s="343"/>
      <c r="JEQ78" s="343"/>
      <c r="JER78" s="343"/>
      <c r="JES78" s="343"/>
      <c r="JET78" s="343"/>
      <c r="JEU78" s="343"/>
      <c r="JEV78" s="343"/>
      <c r="JEW78" s="342"/>
      <c r="JEX78" s="343"/>
      <c r="JEY78" s="343"/>
      <c r="JEZ78" s="343"/>
      <c r="JFA78" s="343"/>
      <c r="JFB78" s="343"/>
      <c r="JFC78" s="343"/>
      <c r="JFD78" s="343"/>
      <c r="JFE78" s="343"/>
      <c r="JFF78" s="343"/>
      <c r="JFG78" s="343"/>
      <c r="JFH78" s="343"/>
      <c r="JFI78" s="343"/>
      <c r="JFJ78" s="343"/>
      <c r="JFK78" s="343"/>
      <c r="JFL78" s="343"/>
      <c r="JFM78" s="342"/>
      <c r="JFN78" s="343"/>
      <c r="JFO78" s="343"/>
      <c r="JFP78" s="343"/>
      <c r="JFQ78" s="343"/>
      <c r="JFR78" s="343"/>
      <c r="JFS78" s="343"/>
      <c r="JFT78" s="343"/>
      <c r="JFU78" s="343"/>
      <c r="JFV78" s="343"/>
      <c r="JFW78" s="343"/>
      <c r="JFX78" s="343"/>
      <c r="JFY78" s="343"/>
      <c r="JFZ78" s="343"/>
      <c r="JGA78" s="343"/>
      <c r="JGB78" s="343"/>
      <c r="JGC78" s="342"/>
      <c r="JGD78" s="343"/>
      <c r="JGE78" s="343"/>
      <c r="JGF78" s="343"/>
      <c r="JGG78" s="343"/>
      <c r="JGH78" s="343"/>
      <c r="JGI78" s="343"/>
      <c r="JGJ78" s="343"/>
      <c r="JGK78" s="343"/>
      <c r="JGL78" s="343"/>
      <c r="JGM78" s="343"/>
      <c r="JGN78" s="343"/>
      <c r="JGO78" s="343"/>
      <c r="JGP78" s="343"/>
      <c r="JGQ78" s="343"/>
      <c r="JGR78" s="343"/>
      <c r="JGS78" s="342"/>
      <c r="JGT78" s="343"/>
      <c r="JGU78" s="343"/>
      <c r="JGV78" s="343"/>
      <c r="JGW78" s="343"/>
      <c r="JGX78" s="343"/>
      <c r="JGY78" s="343"/>
      <c r="JGZ78" s="343"/>
      <c r="JHA78" s="343"/>
      <c r="JHB78" s="343"/>
      <c r="JHC78" s="343"/>
      <c r="JHD78" s="343"/>
      <c r="JHE78" s="343"/>
      <c r="JHF78" s="343"/>
      <c r="JHG78" s="343"/>
      <c r="JHH78" s="343"/>
      <c r="JHI78" s="342"/>
      <c r="JHJ78" s="343"/>
      <c r="JHK78" s="343"/>
      <c r="JHL78" s="343"/>
      <c r="JHM78" s="343"/>
      <c r="JHN78" s="343"/>
      <c r="JHO78" s="343"/>
      <c r="JHP78" s="343"/>
      <c r="JHQ78" s="343"/>
      <c r="JHR78" s="343"/>
      <c r="JHS78" s="343"/>
      <c r="JHT78" s="343"/>
      <c r="JHU78" s="343"/>
      <c r="JHV78" s="343"/>
      <c r="JHW78" s="343"/>
      <c r="JHX78" s="343"/>
      <c r="JHY78" s="342"/>
      <c r="JHZ78" s="343"/>
      <c r="JIA78" s="343"/>
      <c r="JIB78" s="343"/>
      <c r="JIC78" s="343"/>
      <c r="JID78" s="343"/>
      <c r="JIE78" s="343"/>
      <c r="JIF78" s="343"/>
      <c r="JIG78" s="343"/>
      <c r="JIH78" s="343"/>
      <c r="JII78" s="343"/>
      <c r="JIJ78" s="343"/>
      <c r="JIK78" s="343"/>
      <c r="JIL78" s="343"/>
      <c r="JIM78" s="343"/>
      <c r="JIN78" s="343"/>
      <c r="JIO78" s="342"/>
      <c r="JIP78" s="343"/>
      <c r="JIQ78" s="343"/>
      <c r="JIR78" s="343"/>
      <c r="JIS78" s="343"/>
      <c r="JIT78" s="343"/>
      <c r="JIU78" s="343"/>
      <c r="JIV78" s="343"/>
      <c r="JIW78" s="343"/>
      <c r="JIX78" s="343"/>
      <c r="JIY78" s="343"/>
      <c r="JIZ78" s="343"/>
      <c r="JJA78" s="343"/>
      <c r="JJB78" s="343"/>
      <c r="JJC78" s="343"/>
      <c r="JJD78" s="343"/>
      <c r="JJE78" s="342"/>
      <c r="JJF78" s="343"/>
      <c r="JJG78" s="343"/>
      <c r="JJH78" s="343"/>
      <c r="JJI78" s="343"/>
      <c r="JJJ78" s="343"/>
      <c r="JJK78" s="343"/>
      <c r="JJL78" s="343"/>
      <c r="JJM78" s="343"/>
      <c r="JJN78" s="343"/>
      <c r="JJO78" s="343"/>
      <c r="JJP78" s="343"/>
      <c r="JJQ78" s="343"/>
      <c r="JJR78" s="343"/>
      <c r="JJS78" s="343"/>
      <c r="JJT78" s="343"/>
      <c r="JJU78" s="342"/>
      <c r="JJV78" s="343"/>
      <c r="JJW78" s="343"/>
      <c r="JJX78" s="343"/>
      <c r="JJY78" s="343"/>
      <c r="JJZ78" s="343"/>
      <c r="JKA78" s="343"/>
      <c r="JKB78" s="343"/>
      <c r="JKC78" s="343"/>
      <c r="JKD78" s="343"/>
      <c r="JKE78" s="343"/>
      <c r="JKF78" s="343"/>
      <c r="JKG78" s="343"/>
      <c r="JKH78" s="343"/>
      <c r="JKI78" s="343"/>
      <c r="JKJ78" s="343"/>
      <c r="JKK78" s="342"/>
      <c r="JKL78" s="343"/>
      <c r="JKM78" s="343"/>
      <c r="JKN78" s="343"/>
      <c r="JKO78" s="343"/>
      <c r="JKP78" s="343"/>
      <c r="JKQ78" s="343"/>
      <c r="JKR78" s="343"/>
      <c r="JKS78" s="343"/>
      <c r="JKT78" s="343"/>
      <c r="JKU78" s="343"/>
      <c r="JKV78" s="343"/>
      <c r="JKW78" s="343"/>
      <c r="JKX78" s="343"/>
      <c r="JKY78" s="343"/>
      <c r="JKZ78" s="343"/>
      <c r="JLA78" s="342"/>
      <c r="JLB78" s="343"/>
      <c r="JLC78" s="343"/>
      <c r="JLD78" s="343"/>
      <c r="JLE78" s="343"/>
      <c r="JLF78" s="343"/>
      <c r="JLG78" s="343"/>
      <c r="JLH78" s="343"/>
      <c r="JLI78" s="343"/>
      <c r="JLJ78" s="343"/>
      <c r="JLK78" s="343"/>
      <c r="JLL78" s="343"/>
      <c r="JLM78" s="343"/>
      <c r="JLN78" s="343"/>
      <c r="JLO78" s="343"/>
      <c r="JLP78" s="343"/>
      <c r="JLQ78" s="342"/>
      <c r="JLR78" s="343"/>
      <c r="JLS78" s="343"/>
      <c r="JLT78" s="343"/>
      <c r="JLU78" s="343"/>
      <c r="JLV78" s="343"/>
      <c r="JLW78" s="343"/>
      <c r="JLX78" s="343"/>
      <c r="JLY78" s="343"/>
      <c r="JLZ78" s="343"/>
      <c r="JMA78" s="343"/>
      <c r="JMB78" s="343"/>
      <c r="JMC78" s="343"/>
      <c r="JMD78" s="343"/>
      <c r="JME78" s="343"/>
      <c r="JMF78" s="343"/>
      <c r="JMG78" s="342"/>
      <c r="JMH78" s="343"/>
      <c r="JMI78" s="343"/>
      <c r="JMJ78" s="343"/>
      <c r="JMK78" s="343"/>
      <c r="JML78" s="343"/>
      <c r="JMM78" s="343"/>
      <c r="JMN78" s="343"/>
      <c r="JMO78" s="343"/>
      <c r="JMP78" s="343"/>
      <c r="JMQ78" s="343"/>
      <c r="JMR78" s="343"/>
      <c r="JMS78" s="343"/>
      <c r="JMT78" s="343"/>
      <c r="JMU78" s="343"/>
      <c r="JMV78" s="343"/>
      <c r="JMW78" s="342"/>
      <c r="JMX78" s="343"/>
      <c r="JMY78" s="343"/>
      <c r="JMZ78" s="343"/>
      <c r="JNA78" s="343"/>
      <c r="JNB78" s="343"/>
      <c r="JNC78" s="343"/>
      <c r="JND78" s="343"/>
      <c r="JNE78" s="343"/>
      <c r="JNF78" s="343"/>
      <c r="JNG78" s="343"/>
      <c r="JNH78" s="343"/>
      <c r="JNI78" s="343"/>
      <c r="JNJ78" s="343"/>
      <c r="JNK78" s="343"/>
      <c r="JNL78" s="343"/>
      <c r="JNM78" s="342"/>
      <c r="JNN78" s="343"/>
      <c r="JNO78" s="343"/>
      <c r="JNP78" s="343"/>
      <c r="JNQ78" s="343"/>
      <c r="JNR78" s="343"/>
      <c r="JNS78" s="343"/>
      <c r="JNT78" s="343"/>
      <c r="JNU78" s="343"/>
      <c r="JNV78" s="343"/>
      <c r="JNW78" s="343"/>
      <c r="JNX78" s="343"/>
      <c r="JNY78" s="343"/>
      <c r="JNZ78" s="343"/>
      <c r="JOA78" s="343"/>
      <c r="JOB78" s="343"/>
      <c r="JOC78" s="342"/>
      <c r="JOD78" s="343"/>
      <c r="JOE78" s="343"/>
      <c r="JOF78" s="343"/>
      <c r="JOG78" s="343"/>
      <c r="JOH78" s="343"/>
      <c r="JOI78" s="343"/>
      <c r="JOJ78" s="343"/>
      <c r="JOK78" s="343"/>
      <c r="JOL78" s="343"/>
      <c r="JOM78" s="343"/>
      <c r="JON78" s="343"/>
      <c r="JOO78" s="343"/>
      <c r="JOP78" s="343"/>
      <c r="JOQ78" s="343"/>
      <c r="JOR78" s="343"/>
      <c r="JOS78" s="342"/>
      <c r="JOT78" s="343"/>
      <c r="JOU78" s="343"/>
      <c r="JOV78" s="343"/>
      <c r="JOW78" s="343"/>
      <c r="JOX78" s="343"/>
      <c r="JOY78" s="343"/>
      <c r="JOZ78" s="343"/>
      <c r="JPA78" s="343"/>
      <c r="JPB78" s="343"/>
      <c r="JPC78" s="343"/>
      <c r="JPD78" s="343"/>
      <c r="JPE78" s="343"/>
      <c r="JPF78" s="343"/>
      <c r="JPG78" s="343"/>
      <c r="JPH78" s="343"/>
      <c r="JPI78" s="342"/>
      <c r="JPJ78" s="343"/>
      <c r="JPK78" s="343"/>
      <c r="JPL78" s="343"/>
      <c r="JPM78" s="343"/>
      <c r="JPN78" s="343"/>
      <c r="JPO78" s="343"/>
      <c r="JPP78" s="343"/>
      <c r="JPQ78" s="343"/>
      <c r="JPR78" s="343"/>
      <c r="JPS78" s="343"/>
      <c r="JPT78" s="343"/>
      <c r="JPU78" s="343"/>
      <c r="JPV78" s="343"/>
      <c r="JPW78" s="343"/>
      <c r="JPX78" s="343"/>
      <c r="JPY78" s="342"/>
      <c r="JPZ78" s="343"/>
      <c r="JQA78" s="343"/>
      <c r="JQB78" s="343"/>
      <c r="JQC78" s="343"/>
      <c r="JQD78" s="343"/>
      <c r="JQE78" s="343"/>
      <c r="JQF78" s="343"/>
      <c r="JQG78" s="343"/>
      <c r="JQH78" s="343"/>
      <c r="JQI78" s="343"/>
      <c r="JQJ78" s="343"/>
      <c r="JQK78" s="343"/>
      <c r="JQL78" s="343"/>
      <c r="JQM78" s="343"/>
      <c r="JQN78" s="343"/>
      <c r="JQO78" s="342"/>
      <c r="JQP78" s="343"/>
      <c r="JQQ78" s="343"/>
      <c r="JQR78" s="343"/>
      <c r="JQS78" s="343"/>
      <c r="JQT78" s="343"/>
      <c r="JQU78" s="343"/>
      <c r="JQV78" s="343"/>
      <c r="JQW78" s="343"/>
      <c r="JQX78" s="343"/>
      <c r="JQY78" s="343"/>
      <c r="JQZ78" s="343"/>
      <c r="JRA78" s="343"/>
      <c r="JRB78" s="343"/>
      <c r="JRC78" s="343"/>
      <c r="JRD78" s="343"/>
      <c r="JRE78" s="342"/>
      <c r="JRF78" s="343"/>
      <c r="JRG78" s="343"/>
      <c r="JRH78" s="343"/>
      <c r="JRI78" s="343"/>
      <c r="JRJ78" s="343"/>
      <c r="JRK78" s="343"/>
      <c r="JRL78" s="343"/>
      <c r="JRM78" s="343"/>
      <c r="JRN78" s="343"/>
      <c r="JRO78" s="343"/>
      <c r="JRP78" s="343"/>
      <c r="JRQ78" s="343"/>
      <c r="JRR78" s="343"/>
      <c r="JRS78" s="343"/>
      <c r="JRT78" s="343"/>
      <c r="JRU78" s="342"/>
      <c r="JRV78" s="343"/>
      <c r="JRW78" s="343"/>
      <c r="JRX78" s="343"/>
      <c r="JRY78" s="343"/>
      <c r="JRZ78" s="343"/>
      <c r="JSA78" s="343"/>
      <c r="JSB78" s="343"/>
      <c r="JSC78" s="343"/>
      <c r="JSD78" s="343"/>
      <c r="JSE78" s="343"/>
      <c r="JSF78" s="343"/>
      <c r="JSG78" s="343"/>
      <c r="JSH78" s="343"/>
      <c r="JSI78" s="343"/>
      <c r="JSJ78" s="343"/>
      <c r="JSK78" s="342"/>
      <c r="JSL78" s="343"/>
      <c r="JSM78" s="343"/>
      <c r="JSN78" s="343"/>
      <c r="JSO78" s="343"/>
      <c r="JSP78" s="343"/>
      <c r="JSQ78" s="343"/>
      <c r="JSR78" s="343"/>
      <c r="JSS78" s="343"/>
      <c r="JST78" s="343"/>
      <c r="JSU78" s="343"/>
      <c r="JSV78" s="343"/>
      <c r="JSW78" s="343"/>
      <c r="JSX78" s="343"/>
      <c r="JSY78" s="343"/>
      <c r="JSZ78" s="343"/>
      <c r="JTA78" s="342"/>
      <c r="JTB78" s="343"/>
      <c r="JTC78" s="343"/>
      <c r="JTD78" s="343"/>
      <c r="JTE78" s="343"/>
      <c r="JTF78" s="343"/>
      <c r="JTG78" s="343"/>
      <c r="JTH78" s="343"/>
      <c r="JTI78" s="343"/>
      <c r="JTJ78" s="343"/>
      <c r="JTK78" s="343"/>
      <c r="JTL78" s="343"/>
      <c r="JTM78" s="343"/>
      <c r="JTN78" s="343"/>
      <c r="JTO78" s="343"/>
      <c r="JTP78" s="343"/>
      <c r="JTQ78" s="342"/>
      <c r="JTR78" s="343"/>
      <c r="JTS78" s="343"/>
      <c r="JTT78" s="343"/>
      <c r="JTU78" s="343"/>
      <c r="JTV78" s="343"/>
      <c r="JTW78" s="343"/>
      <c r="JTX78" s="343"/>
      <c r="JTY78" s="343"/>
      <c r="JTZ78" s="343"/>
      <c r="JUA78" s="343"/>
      <c r="JUB78" s="343"/>
      <c r="JUC78" s="343"/>
      <c r="JUD78" s="343"/>
      <c r="JUE78" s="343"/>
      <c r="JUF78" s="343"/>
      <c r="JUG78" s="342"/>
      <c r="JUH78" s="343"/>
      <c r="JUI78" s="343"/>
      <c r="JUJ78" s="343"/>
      <c r="JUK78" s="343"/>
      <c r="JUL78" s="343"/>
      <c r="JUM78" s="343"/>
      <c r="JUN78" s="343"/>
      <c r="JUO78" s="343"/>
      <c r="JUP78" s="343"/>
      <c r="JUQ78" s="343"/>
      <c r="JUR78" s="343"/>
      <c r="JUS78" s="343"/>
      <c r="JUT78" s="343"/>
      <c r="JUU78" s="343"/>
      <c r="JUV78" s="343"/>
      <c r="JUW78" s="342"/>
      <c r="JUX78" s="343"/>
      <c r="JUY78" s="343"/>
      <c r="JUZ78" s="343"/>
      <c r="JVA78" s="343"/>
      <c r="JVB78" s="343"/>
      <c r="JVC78" s="343"/>
      <c r="JVD78" s="343"/>
      <c r="JVE78" s="343"/>
      <c r="JVF78" s="343"/>
      <c r="JVG78" s="343"/>
      <c r="JVH78" s="343"/>
      <c r="JVI78" s="343"/>
      <c r="JVJ78" s="343"/>
      <c r="JVK78" s="343"/>
      <c r="JVL78" s="343"/>
      <c r="JVM78" s="342"/>
      <c r="JVN78" s="343"/>
      <c r="JVO78" s="343"/>
      <c r="JVP78" s="343"/>
      <c r="JVQ78" s="343"/>
      <c r="JVR78" s="343"/>
      <c r="JVS78" s="343"/>
      <c r="JVT78" s="343"/>
      <c r="JVU78" s="343"/>
      <c r="JVV78" s="343"/>
      <c r="JVW78" s="343"/>
      <c r="JVX78" s="343"/>
      <c r="JVY78" s="343"/>
      <c r="JVZ78" s="343"/>
      <c r="JWA78" s="343"/>
      <c r="JWB78" s="343"/>
      <c r="JWC78" s="342"/>
      <c r="JWD78" s="343"/>
      <c r="JWE78" s="343"/>
      <c r="JWF78" s="343"/>
      <c r="JWG78" s="343"/>
      <c r="JWH78" s="343"/>
      <c r="JWI78" s="343"/>
      <c r="JWJ78" s="343"/>
      <c r="JWK78" s="343"/>
      <c r="JWL78" s="343"/>
      <c r="JWM78" s="343"/>
      <c r="JWN78" s="343"/>
      <c r="JWO78" s="343"/>
      <c r="JWP78" s="343"/>
      <c r="JWQ78" s="343"/>
      <c r="JWR78" s="343"/>
      <c r="JWS78" s="342"/>
      <c r="JWT78" s="343"/>
      <c r="JWU78" s="343"/>
      <c r="JWV78" s="343"/>
      <c r="JWW78" s="343"/>
      <c r="JWX78" s="343"/>
      <c r="JWY78" s="343"/>
      <c r="JWZ78" s="343"/>
      <c r="JXA78" s="343"/>
      <c r="JXB78" s="343"/>
      <c r="JXC78" s="343"/>
      <c r="JXD78" s="343"/>
      <c r="JXE78" s="343"/>
      <c r="JXF78" s="343"/>
      <c r="JXG78" s="343"/>
      <c r="JXH78" s="343"/>
      <c r="JXI78" s="342"/>
      <c r="JXJ78" s="343"/>
      <c r="JXK78" s="343"/>
      <c r="JXL78" s="343"/>
      <c r="JXM78" s="343"/>
      <c r="JXN78" s="343"/>
      <c r="JXO78" s="343"/>
      <c r="JXP78" s="343"/>
      <c r="JXQ78" s="343"/>
      <c r="JXR78" s="343"/>
      <c r="JXS78" s="343"/>
      <c r="JXT78" s="343"/>
      <c r="JXU78" s="343"/>
      <c r="JXV78" s="343"/>
      <c r="JXW78" s="343"/>
      <c r="JXX78" s="343"/>
      <c r="JXY78" s="342"/>
      <c r="JXZ78" s="343"/>
      <c r="JYA78" s="343"/>
      <c r="JYB78" s="343"/>
      <c r="JYC78" s="343"/>
      <c r="JYD78" s="343"/>
      <c r="JYE78" s="343"/>
      <c r="JYF78" s="343"/>
      <c r="JYG78" s="343"/>
      <c r="JYH78" s="343"/>
      <c r="JYI78" s="343"/>
      <c r="JYJ78" s="343"/>
      <c r="JYK78" s="343"/>
      <c r="JYL78" s="343"/>
      <c r="JYM78" s="343"/>
      <c r="JYN78" s="343"/>
      <c r="JYO78" s="342"/>
      <c r="JYP78" s="343"/>
      <c r="JYQ78" s="343"/>
      <c r="JYR78" s="343"/>
      <c r="JYS78" s="343"/>
      <c r="JYT78" s="343"/>
      <c r="JYU78" s="343"/>
      <c r="JYV78" s="343"/>
      <c r="JYW78" s="343"/>
      <c r="JYX78" s="343"/>
      <c r="JYY78" s="343"/>
      <c r="JYZ78" s="343"/>
      <c r="JZA78" s="343"/>
      <c r="JZB78" s="343"/>
      <c r="JZC78" s="343"/>
      <c r="JZD78" s="343"/>
      <c r="JZE78" s="342"/>
      <c r="JZF78" s="343"/>
      <c r="JZG78" s="343"/>
      <c r="JZH78" s="343"/>
      <c r="JZI78" s="343"/>
      <c r="JZJ78" s="343"/>
      <c r="JZK78" s="343"/>
      <c r="JZL78" s="343"/>
      <c r="JZM78" s="343"/>
      <c r="JZN78" s="343"/>
      <c r="JZO78" s="343"/>
      <c r="JZP78" s="343"/>
      <c r="JZQ78" s="343"/>
      <c r="JZR78" s="343"/>
      <c r="JZS78" s="343"/>
      <c r="JZT78" s="343"/>
      <c r="JZU78" s="342"/>
      <c r="JZV78" s="343"/>
      <c r="JZW78" s="343"/>
      <c r="JZX78" s="343"/>
      <c r="JZY78" s="343"/>
      <c r="JZZ78" s="343"/>
      <c r="KAA78" s="343"/>
      <c r="KAB78" s="343"/>
      <c r="KAC78" s="343"/>
      <c r="KAD78" s="343"/>
      <c r="KAE78" s="343"/>
      <c r="KAF78" s="343"/>
      <c r="KAG78" s="343"/>
      <c r="KAH78" s="343"/>
      <c r="KAI78" s="343"/>
      <c r="KAJ78" s="343"/>
      <c r="KAK78" s="342"/>
      <c r="KAL78" s="343"/>
      <c r="KAM78" s="343"/>
      <c r="KAN78" s="343"/>
      <c r="KAO78" s="343"/>
      <c r="KAP78" s="343"/>
      <c r="KAQ78" s="343"/>
      <c r="KAR78" s="343"/>
      <c r="KAS78" s="343"/>
      <c r="KAT78" s="343"/>
      <c r="KAU78" s="343"/>
      <c r="KAV78" s="343"/>
      <c r="KAW78" s="343"/>
      <c r="KAX78" s="343"/>
      <c r="KAY78" s="343"/>
      <c r="KAZ78" s="343"/>
      <c r="KBA78" s="342"/>
      <c r="KBB78" s="343"/>
      <c r="KBC78" s="343"/>
      <c r="KBD78" s="343"/>
      <c r="KBE78" s="343"/>
      <c r="KBF78" s="343"/>
      <c r="KBG78" s="343"/>
      <c r="KBH78" s="343"/>
      <c r="KBI78" s="343"/>
      <c r="KBJ78" s="343"/>
      <c r="KBK78" s="343"/>
      <c r="KBL78" s="343"/>
      <c r="KBM78" s="343"/>
      <c r="KBN78" s="343"/>
      <c r="KBO78" s="343"/>
      <c r="KBP78" s="343"/>
      <c r="KBQ78" s="342"/>
      <c r="KBR78" s="343"/>
      <c r="KBS78" s="343"/>
      <c r="KBT78" s="343"/>
      <c r="KBU78" s="343"/>
      <c r="KBV78" s="343"/>
      <c r="KBW78" s="343"/>
      <c r="KBX78" s="343"/>
      <c r="KBY78" s="343"/>
      <c r="KBZ78" s="343"/>
      <c r="KCA78" s="343"/>
      <c r="KCB78" s="343"/>
      <c r="KCC78" s="343"/>
      <c r="KCD78" s="343"/>
      <c r="KCE78" s="343"/>
      <c r="KCF78" s="343"/>
      <c r="KCG78" s="342"/>
      <c r="KCH78" s="343"/>
      <c r="KCI78" s="343"/>
      <c r="KCJ78" s="343"/>
      <c r="KCK78" s="343"/>
      <c r="KCL78" s="343"/>
      <c r="KCM78" s="343"/>
      <c r="KCN78" s="343"/>
      <c r="KCO78" s="343"/>
      <c r="KCP78" s="343"/>
      <c r="KCQ78" s="343"/>
      <c r="KCR78" s="343"/>
      <c r="KCS78" s="343"/>
      <c r="KCT78" s="343"/>
      <c r="KCU78" s="343"/>
      <c r="KCV78" s="343"/>
      <c r="KCW78" s="342"/>
      <c r="KCX78" s="343"/>
      <c r="KCY78" s="343"/>
      <c r="KCZ78" s="343"/>
      <c r="KDA78" s="343"/>
      <c r="KDB78" s="343"/>
      <c r="KDC78" s="343"/>
      <c r="KDD78" s="343"/>
      <c r="KDE78" s="343"/>
      <c r="KDF78" s="343"/>
      <c r="KDG78" s="343"/>
      <c r="KDH78" s="343"/>
      <c r="KDI78" s="343"/>
      <c r="KDJ78" s="343"/>
      <c r="KDK78" s="343"/>
      <c r="KDL78" s="343"/>
      <c r="KDM78" s="342"/>
      <c r="KDN78" s="343"/>
      <c r="KDO78" s="343"/>
      <c r="KDP78" s="343"/>
      <c r="KDQ78" s="343"/>
      <c r="KDR78" s="343"/>
      <c r="KDS78" s="343"/>
      <c r="KDT78" s="343"/>
      <c r="KDU78" s="343"/>
      <c r="KDV78" s="343"/>
      <c r="KDW78" s="343"/>
      <c r="KDX78" s="343"/>
      <c r="KDY78" s="343"/>
      <c r="KDZ78" s="343"/>
      <c r="KEA78" s="343"/>
      <c r="KEB78" s="343"/>
      <c r="KEC78" s="342"/>
      <c r="KED78" s="343"/>
      <c r="KEE78" s="343"/>
      <c r="KEF78" s="343"/>
      <c r="KEG78" s="343"/>
      <c r="KEH78" s="343"/>
      <c r="KEI78" s="343"/>
      <c r="KEJ78" s="343"/>
      <c r="KEK78" s="343"/>
      <c r="KEL78" s="343"/>
      <c r="KEM78" s="343"/>
      <c r="KEN78" s="343"/>
      <c r="KEO78" s="343"/>
      <c r="KEP78" s="343"/>
      <c r="KEQ78" s="343"/>
      <c r="KER78" s="343"/>
      <c r="KES78" s="342"/>
      <c r="KET78" s="343"/>
      <c r="KEU78" s="343"/>
      <c r="KEV78" s="343"/>
      <c r="KEW78" s="343"/>
      <c r="KEX78" s="343"/>
      <c r="KEY78" s="343"/>
      <c r="KEZ78" s="343"/>
      <c r="KFA78" s="343"/>
      <c r="KFB78" s="343"/>
      <c r="KFC78" s="343"/>
      <c r="KFD78" s="343"/>
      <c r="KFE78" s="343"/>
      <c r="KFF78" s="343"/>
      <c r="KFG78" s="343"/>
      <c r="KFH78" s="343"/>
      <c r="KFI78" s="342"/>
      <c r="KFJ78" s="343"/>
      <c r="KFK78" s="343"/>
      <c r="KFL78" s="343"/>
      <c r="KFM78" s="343"/>
      <c r="KFN78" s="343"/>
      <c r="KFO78" s="343"/>
      <c r="KFP78" s="343"/>
      <c r="KFQ78" s="343"/>
      <c r="KFR78" s="343"/>
      <c r="KFS78" s="343"/>
      <c r="KFT78" s="343"/>
      <c r="KFU78" s="343"/>
      <c r="KFV78" s="343"/>
      <c r="KFW78" s="343"/>
      <c r="KFX78" s="343"/>
      <c r="KFY78" s="342"/>
      <c r="KFZ78" s="343"/>
      <c r="KGA78" s="343"/>
      <c r="KGB78" s="343"/>
      <c r="KGC78" s="343"/>
      <c r="KGD78" s="343"/>
      <c r="KGE78" s="343"/>
      <c r="KGF78" s="343"/>
      <c r="KGG78" s="343"/>
      <c r="KGH78" s="343"/>
      <c r="KGI78" s="343"/>
      <c r="KGJ78" s="343"/>
      <c r="KGK78" s="343"/>
      <c r="KGL78" s="343"/>
      <c r="KGM78" s="343"/>
      <c r="KGN78" s="343"/>
      <c r="KGO78" s="342"/>
      <c r="KGP78" s="343"/>
      <c r="KGQ78" s="343"/>
      <c r="KGR78" s="343"/>
      <c r="KGS78" s="343"/>
      <c r="KGT78" s="343"/>
      <c r="KGU78" s="343"/>
      <c r="KGV78" s="343"/>
      <c r="KGW78" s="343"/>
      <c r="KGX78" s="343"/>
      <c r="KGY78" s="343"/>
      <c r="KGZ78" s="343"/>
      <c r="KHA78" s="343"/>
      <c r="KHB78" s="343"/>
      <c r="KHC78" s="343"/>
      <c r="KHD78" s="343"/>
      <c r="KHE78" s="342"/>
      <c r="KHF78" s="343"/>
      <c r="KHG78" s="343"/>
      <c r="KHH78" s="343"/>
      <c r="KHI78" s="343"/>
      <c r="KHJ78" s="343"/>
      <c r="KHK78" s="343"/>
      <c r="KHL78" s="343"/>
      <c r="KHM78" s="343"/>
      <c r="KHN78" s="343"/>
      <c r="KHO78" s="343"/>
      <c r="KHP78" s="343"/>
      <c r="KHQ78" s="343"/>
      <c r="KHR78" s="343"/>
      <c r="KHS78" s="343"/>
      <c r="KHT78" s="343"/>
      <c r="KHU78" s="342"/>
      <c r="KHV78" s="343"/>
      <c r="KHW78" s="343"/>
      <c r="KHX78" s="343"/>
      <c r="KHY78" s="343"/>
      <c r="KHZ78" s="343"/>
      <c r="KIA78" s="343"/>
      <c r="KIB78" s="343"/>
      <c r="KIC78" s="343"/>
      <c r="KID78" s="343"/>
      <c r="KIE78" s="343"/>
      <c r="KIF78" s="343"/>
      <c r="KIG78" s="343"/>
      <c r="KIH78" s="343"/>
      <c r="KII78" s="343"/>
      <c r="KIJ78" s="343"/>
      <c r="KIK78" s="342"/>
      <c r="KIL78" s="343"/>
      <c r="KIM78" s="343"/>
      <c r="KIN78" s="343"/>
      <c r="KIO78" s="343"/>
      <c r="KIP78" s="343"/>
      <c r="KIQ78" s="343"/>
      <c r="KIR78" s="343"/>
      <c r="KIS78" s="343"/>
      <c r="KIT78" s="343"/>
      <c r="KIU78" s="343"/>
      <c r="KIV78" s="343"/>
      <c r="KIW78" s="343"/>
      <c r="KIX78" s="343"/>
      <c r="KIY78" s="343"/>
      <c r="KIZ78" s="343"/>
      <c r="KJA78" s="342"/>
      <c r="KJB78" s="343"/>
      <c r="KJC78" s="343"/>
      <c r="KJD78" s="343"/>
      <c r="KJE78" s="343"/>
      <c r="KJF78" s="343"/>
      <c r="KJG78" s="343"/>
      <c r="KJH78" s="343"/>
      <c r="KJI78" s="343"/>
      <c r="KJJ78" s="343"/>
      <c r="KJK78" s="343"/>
      <c r="KJL78" s="343"/>
      <c r="KJM78" s="343"/>
      <c r="KJN78" s="343"/>
      <c r="KJO78" s="343"/>
      <c r="KJP78" s="343"/>
      <c r="KJQ78" s="342"/>
      <c r="KJR78" s="343"/>
      <c r="KJS78" s="343"/>
      <c r="KJT78" s="343"/>
      <c r="KJU78" s="343"/>
      <c r="KJV78" s="343"/>
      <c r="KJW78" s="343"/>
      <c r="KJX78" s="343"/>
      <c r="KJY78" s="343"/>
      <c r="KJZ78" s="343"/>
      <c r="KKA78" s="343"/>
      <c r="KKB78" s="343"/>
      <c r="KKC78" s="343"/>
      <c r="KKD78" s="343"/>
      <c r="KKE78" s="343"/>
      <c r="KKF78" s="343"/>
      <c r="KKG78" s="342"/>
      <c r="KKH78" s="343"/>
      <c r="KKI78" s="343"/>
      <c r="KKJ78" s="343"/>
      <c r="KKK78" s="343"/>
      <c r="KKL78" s="343"/>
      <c r="KKM78" s="343"/>
      <c r="KKN78" s="343"/>
      <c r="KKO78" s="343"/>
      <c r="KKP78" s="343"/>
      <c r="KKQ78" s="343"/>
      <c r="KKR78" s="343"/>
      <c r="KKS78" s="343"/>
      <c r="KKT78" s="343"/>
      <c r="KKU78" s="343"/>
      <c r="KKV78" s="343"/>
      <c r="KKW78" s="342"/>
      <c r="KKX78" s="343"/>
      <c r="KKY78" s="343"/>
      <c r="KKZ78" s="343"/>
      <c r="KLA78" s="343"/>
      <c r="KLB78" s="343"/>
      <c r="KLC78" s="343"/>
      <c r="KLD78" s="343"/>
      <c r="KLE78" s="343"/>
      <c r="KLF78" s="343"/>
      <c r="KLG78" s="343"/>
      <c r="KLH78" s="343"/>
      <c r="KLI78" s="343"/>
      <c r="KLJ78" s="343"/>
      <c r="KLK78" s="343"/>
      <c r="KLL78" s="343"/>
      <c r="KLM78" s="342"/>
      <c r="KLN78" s="343"/>
      <c r="KLO78" s="343"/>
      <c r="KLP78" s="343"/>
      <c r="KLQ78" s="343"/>
      <c r="KLR78" s="343"/>
      <c r="KLS78" s="343"/>
      <c r="KLT78" s="343"/>
      <c r="KLU78" s="343"/>
      <c r="KLV78" s="343"/>
      <c r="KLW78" s="343"/>
      <c r="KLX78" s="343"/>
      <c r="KLY78" s="343"/>
      <c r="KLZ78" s="343"/>
      <c r="KMA78" s="343"/>
      <c r="KMB78" s="343"/>
      <c r="KMC78" s="342"/>
      <c r="KMD78" s="343"/>
      <c r="KME78" s="343"/>
      <c r="KMF78" s="343"/>
      <c r="KMG78" s="343"/>
      <c r="KMH78" s="343"/>
      <c r="KMI78" s="343"/>
      <c r="KMJ78" s="343"/>
      <c r="KMK78" s="343"/>
      <c r="KML78" s="343"/>
      <c r="KMM78" s="343"/>
      <c r="KMN78" s="343"/>
      <c r="KMO78" s="343"/>
      <c r="KMP78" s="343"/>
      <c r="KMQ78" s="343"/>
      <c r="KMR78" s="343"/>
      <c r="KMS78" s="342"/>
      <c r="KMT78" s="343"/>
      <c r="KMU78" s="343"/>
      <c r="KMV78" s="343"/>
      <c r="KMW78" s="343"/>
      <c r="KMX78" s="343"/>
      <c r="KMY78" s="343"/>
      <c r="KMZ78" s="343"/>
      <c r="KNA78" s="343"/>
      <c r="KNB78" s="343"/>
      <c r="KNC78" s="343"/>
      <c r="KND78" s="343"/>
      <c r="KNE78" s="343"/>
      <c r="KNF78" s="343"/>
      <c r="KNG78" s="343"/>
      <c r="KNH78" s="343"/>
      <c r="KNI78" s="342"/>
      <c r="KNJ78" s="343"/>
      <c r="KNK78" s="343"/>
      <c r="KNL78" s="343"/>
      <c r="KNM78" s="343"/>
      <c r="KNN78" s="343"/>
      <c r="KNO78" s="343"/>
      <c r="KNP78" s="343"/>
      <c r="KNQ78" s="343"/>
      <c r="KNR78" s="343"/>
      <c r="KNS78" s="343"/>
      <c r="KNT78" s="343"/>
      <c r="KNU78" s="343"/>
      <c r="KNV78" s="343"/>
      <c r="KNW78" s="343"/>
      <c r="KNX78" s="343"/>
      <c r="KNY78" s="342"/>
      <c r="KNZ78" s="343"/>
      <c r="KOA78" s="343"/>
      <c r="KOB78" s="343"/>
      <c r="KOC78" s="343"/>
      <c r="KOD78" s="343"/>
      <c r="KOE78" s="343"/>
      <c r="KOF78" s="343"/>
      <c r="KOG78" s="343"/>
      <c r="KOH78" s="343"/>
      <c r="KOI78" s="343"/>
      <c r="KOJ78" s="343"/>
      <c r="KOK78" s="343"/>
      <c r="KOL78" s="343"/>
      <c r="KOM78" s="343"/>
      <c r="KON78" s="343"/>
      <c r="KOO78" s="342"/>
      <c r="KOP78" s="343"/>
      <c r="KOQ78" s="343"/>
      <c r="KOR78" s="343"/>
      <c r="KOS78" s="343"/>
      <c r="KOT78" s="343"/>
      <c r="KOU78" s="343"/>
      <c r="KOV78" s="343"/>
      <c r="KOW78" s="343"/>
      <c r="KOX78" s="343"/>
      <c r="KOY78" s="343"/>
      <c r="KOZ78" s="343"/>
      <c r="KPA78" s="343"/>
      <c r="KPB78" s="343"/>
      <c r="KPC78" s="343"/>
      <c r="KPD78" s="343"/>
      <c r="KPE78" s="342"/>
      <c r="KPF78" s="343"/>
      <c r="KPG78" s="343"/>
      <c r="KPH78" s="343"/>
      <c r="KPI78" s="343"/>
      <c r="KPJ78" s="343"/>
      <c r="KPK78" s="343"/>
      <c r="KPL78" s="343"/>
      <c r="KPM78" s="343"/>
      <c r="KPN78" s="343"/>
      <c r="KPO78" s="343"/>
      <c r="KPP78" s="343"/>
      <c r="KPQ78" s="343"/>
      <c r="KPR78" s="343"/>
      <c r="KPS78" s="343"/>
      <c r="KPT78" s="343"/>
      <c r="KPU78" s="342"/>
      <c r="KPV78" s="343"/>
      <c r="KPW78" s="343"/>
      <c r="KPX78" s="343"/>
      <c r="KPY78" s="343"/>
      <c r="KPZ78" s="343"/>
      <c r="KQA78" s="343"/>
      <c r="KQB78" s="343"/>
      <c r="KQC78" s="343"/>
      <c r="KQD78" s="343"/>
      <c r="KQE78" s="343"/>
      <c r="KQF78" s="343"/>
      <c r="KQG78" s="343"/>
      <c r="KQH78" s="343"/>
      <c r="KQI78" s="343"/>
      <c r="KQJ78" s="343"/>
      <c r="KQK78" s="342"/>
      <c r="KQL78" s="343"/>
      <c r="KQM78" s="343"/>
      <c r="KQN78" s="343"/>
      <c r="KQO78" s="343"/>
      <c r="KQP78" s="343"/>
      <c r="KQQ78" s="343"/>
      <c r="KQR78" s="343"/>
      <c r="KQS78" s="343"/>
      <c r="KQT78" s="343"/>
      <c r="KQU78" s="343"/>
      <c r="KQV78" s="343"/>
      <c r="KQW78" s="343"/>
      <c r="KQX78" s="343"/>
      <c r="KQY78" s="343"/>
      <c r="KQZ78" s="343"/>
      <c r="KRA78" s="342"/>
      <c r="KRB78" s="343"/>
      <c r="KRC78" s="343"/>
      <c r="KRD78" s="343"/>
      <c r="KRE78" s="343"/>
      <c r="KRF78" s="343"/>
      <c r="KRG78" s="343"/>
      <c r="KRH78" s="343"/>
      <c r="KRI78" s="343"/>
      <c r="KRJ78" s="343"/>
      <c r="KRK78" s="343"/>
      <c r="KRL78" s="343"/>
      <c r="KRM78" s="343"/>
      <c r="KRN78" s="343"/>
      <c r="KRO78" s="343"/>
      <c r="KRP78" s="343"/>
      <c r="KRQ78" s="342"/>
      <c r="KRR78" s="343"/>
      <c r="KRS78" s="343"/>
      <c r="KRT78" s="343"/>
      <c r="KRU78" s="343"/>
      <c r="KRV78" s="343"/>
      <c r="KRW78" s="343"/>
      <c r="KRX78" s="343"/>
      <c r="KRY78" s="343"/>
      <c r="KRZ78" s="343"/>
      <c r="KSA78" s="343"/>
      <c r="KSB78" s="343"/>
      <c r="KSC78" s="343"/>
      <c r="KSD78" s="343"/>
      <c r="KSE78" s="343"/>
      <c r="KSF78" s="343"/>
      <c r="KSG78" s="342"/>
      <c r="KSH78" s="343"/>
      <c r="KSI78" s="343"/>
      <c r="KSJ78" s="343"/>
      <c r="KSK78" s="343"/>
      <c r="KSL78" s="343"/>
      <c r="KSM78" s="343"/>
      <c r="KSN78" s="343"/>
      <c r="KSO78" s="343"/>
      <c r="KSP78" s="343"/>
      <c r="KSQ78" s="343"/>
      <c r="KSR78" s="343"/>
      <c r="KSS78" s="343"/>
      <c r="KST78" s="343"/>
      <c r="KSU78" s="343"/>
      <c r="KSV78" s="343"/>
      <c r="KSW78" s="342"/>
      <c r="KSX78" s="343"/>
      <c r="KSY78" s="343"/>
      <c r="KSZ78" s="343"/>
      <c r="KTA78" s="343"/>
      <c r="KTB78" s="343"/>
      <c r="KTC78" s="343"/>
      <c r="KTD78" s="343"/>
      <c r="KTE78" s="343"/>
      <c r="KTF78" s="343"/>
      <c r="KTG78" s="343"/>
      <c r="KTH78" s="343"/>
      <c r="KTI78" s="343"/>
      <c r="KTJ78" s="343"/>
      <c r="KTK78" s="343"/>
      <c r="KTL78" s="343"/>
      <c r="KTM78" s="342"/>
      <c r="KTN78" s="343"/>
      <c r="KTO78" s="343"/>
      <c r="KTP78" s="343"/>
      <c r="KTQ78" s="343"/>
      <c r="KTR78" s="343"/>
      <c r="KTS78" s="343"/>
      <c r="KTT78" s="343"/>
      <c r="KTU78" s="343"/>
      <c r="KTV78" s="343"/>
      <c r="KTW78" s="343"/>
      <c r="KTX78" s="343"/>
      <c r="KTY78" s="343"/>
      <c r="KTZ78" s="343"/>
      <c r="KUA78" s="343"/>
      <c r="KUB78" s="343"/>
      <c r="KUC78" s="342"/>
      <c r="KUD78" s="343"/>
      <c r="KUE78" s="343"/>
      <c r="KUF78" s="343"/>
      <c r="KUG78" s="343"/>
      <c r="KUH78" s="343"/>
      <c r="KUI78" s="343"/>
      <c r="KUJ78" s="343"/>
      <c r="KUK78" s="343"/>
      <c r="KUL78" s="343"/>
      <c r="KUM78" s="343"/>
      <c r="KUN78" s="343"/>
      <c r="KUO78" s="343"/>
      <c r="KUP78" s="343"/>
      <c r="KUQ78" s="343"/>
      <c r="KUR78" s="343"/>
      <c r="KUS78" s="342"/>
      <c r="KUT78" s="343"/>
      <c r="KUU78" s="343"/>
      <c r="KUV78" s="343"/>
      <c r="KUW78" s="343"/>
      <c r="KUX78" s="343"/>
      <c r="KUY78" s="343"/>
      <c r="KUZ78" s="343"/>
      <c r="KVA78" s="343"/>
      <c r="KVB78" s="343"/>
      <c r="KVC78" s="343"/>
      <c r="KVD78" s="343"/>
      <c r="KVE78" s="343"/>
      <c r="KVF78" s="343"/>
      <c r="KVG78" s="343"/>
      <c r="KVH78" s="343"/>
      <c r="KVI78" s="342"/>
      <c r="KVJ78" s="343"/>
      <c r="KVK78" s="343"/>
      <c r="KVL78" s="343"/>
      <c r="KVM78" s="343"/>
      <c r="KVN78" s="343"/>
      <c r="KVO78" s="343"/>
      <c r="KVP78" s="343"/>
      <c r="KVQ78" s="343"/>
      <c r="KVR78" s="343"/>
      <c r="KVS78" s="343"/>
      <c r="KVT78" s="343"/>
      <c r="KVU78" s="343"/>
      <c r="KVV78" s="343"/>
      <c r="KVW78" s="343"/>
      <c r="KVX78" s="343"/>
      <c r="KVY78" s="342"/>
      <c r="KVZ78" s="343"/>
      <c r="KWA78" s="343"/>
      <c r="KWB78" s="343"/>
      <c r="KWC78" s="343"/>
      <c r="KWD78" s="343"/>
      <c r="KWE78" s="343"/>
      <c r="KWF78" s="343"/>
      <c r="KWG78" s="343"/>
      <c r="KWH78" s="343"/>
      <c r="KWI78" s="343"/>
      <c r="KWJ78" s="343"/>
      <c r="KWK78" s="343"/>
      <c r="KWL78" s="343"/>
      <c r="KWM78" s="343"/>
      <c r="KWN78" s="343"/>
      <c r="KWO78" s="342"/>
      <c r="KWP78" s="343"/>
      <c r="KWQ78" s="343"/>
      <c r="KWR78" s="343"/>
      <c r="KWS78" s="343"/>
      <c r="KWT78" s="343"/>
      <c r="KWU78" s="343"/>
      <c r="KWV78" s="343"/>
      <c r="KWW78" s="343"/>
      <c r="KWX78" s="343"/>
      <c r="KWY78" s="343"/>
      <c r="KWZ78" s="343"/>
      <c r="KXA78" s="343"/>
      <c r="KXB78" s="343"/>
      <c r="KXC78" s="343"/>
      <c r="KXD78" s="343"/>
      <c r="KXE78" s="342"/>
      <c r="KXF78" s="343"/>
      <c r="KXG78" s="343"/>
      <c r="KXH78" s="343"/>
      <c r="KXI78" s="343"/>
      <c r="KXJ78" s="343"/>
      <c r="KXK78" s="343"/>
      <c r="KXL78" s="343"/>
      <c r="KXM78" s="343"/>
      <c r="KXN78" s="343"/>
      <c r="KXO78" s="343"/>
      <c r="KXP78" s="343"/>
      <c r="KXQ78" s="343"/>
      <c r="KXR78" s="343"/>
      <c r="KXS78" s="343"/>
      <c r="KXT78" s="343"/>
      <c r="KXU78" s="342"/>
      <c r="KXV78" s="343"/>
      <c r="KXW78" s="343"/>
      <c r="KXX78" s="343"/>
      <c r="KXY78" s="343"/>
      <c r="KXZ78" s="343"/>
      <c r="KYA78" s="343"/>
      <c r="KYB78" s="343"/>
      <c r="KYC78" s="343"/>
      <c r="KYD78" s="343"/>
      <c r="KYE78" s="343"/>
      <c r="KYF78" s="343"/>
      <c r="KYG78" s="343"/>
      <c r="KYH78" s="343"/>
      <c r="KYI78" s="343"/>
      <c r="KYJ78" s="343"/>
      <c r="KYK78" s="342"/>
      <c r="KYL78" s="343"/>
      <c r="KYM78" s="343"/>
      <c r="KYN78" s="343"/>
      <c r="KYO78" s="343"/>
      <c r="KYP78" s="343"/>
      <c r="KYQ78" s="343"/>
      <c r="KYR78" s="343"/>
      <c r="KYS78" s="343"/>
      <c r="KYT78" s="343"/>
      <c r="KYU78" s="343"/>
      <c r="KYV78" s="343"/>
      <c r="KYW78" s="343"/>
      <c r="KYX78" s="343"/>
      <c r="KYY78" s="343"/>
      <c r="KYZ78" s="343"/>
      <c r="KZA78" s="342"/>
      <c r="KZB78" s="343"/>
      <c r="KZC78" s="343"/>
      <c r="KZD78" s="343"/>
      <c r="KZE78" s="343"/>
      <c r="KZF78" s="343"/>
      <c r="KZG78" s="343"/>
      <c r="KZH78" s="343"/>
      <c r="KZI78" s="343"/>
      <c r="KZJ78" s="343"/>
      <c r="KZK78" s="343"/>
      <c r="KZL78" s="343"/>
      <c r="KZM78" s="343"/>
      <c r="KZN78" s="343"/>
      <c r="KZO78" s="343"/>
      <c r="KZP78" s="343"/>
      <c r="KZQ78" s="342"/>
      <c r="KZR78" s="343"/>
      <c r="KZS78" s="343"/>
      <c r="KZT78" s="343"/>
      <c r="KZU78" s="343"/>
      <c r="KZV78" s="343"/>
      <c r="KZW78" s="343"/>
      <c r="KZX78" s="343"/>
      <c r="KZY78" s="343"/>
      <c r="KZZ78" s="343"/>
      <c r="LAA78" s="343"/>
      <c r="LAB78" s="343"/>
      <c r="LAC78" s="343"/>
      <c r="LAD78" s="343"/>
      <c r="LAE78" s="343"/>
      <c r="LAF78" s="343"/>
      <c r="LAG78" s="342"/>
      <c r="LAH78" s="343"/>
      <c r="LAI78" s="343"/>
      <c r="LAJ78" s="343"/>
      <c r="LAK78" s="343"/>
      <c r="LAL78" s="343"/>
      <c r="LAM78" s="343"/>
      <c r="LAN78" s="343"/>
      <c r="LAO78" s="343"/>
      <c r="LAP78" s="343"/>
      <c r="LAQ78" s="343"/>
      <c r="LAR78" s="343"/>
      <c r="LAS78" s="343"/>
      <c r="LAT78" s="343"/>
      <c r="LAU78" s="343"/>
      <c r="LAV78" s="343"/>
      <c r="LAW78" s="342"/>
      <c r="LAX78" s="343"/>
      <c r="LAY78" s="343"/>
      <c r="LAZ78" s="343"/>
      <c r="LBA78" s="343"/>
      <c r="LBB78" s="343"/>
      <c r="LBC78" s="343"/>
      <c r="LBD78" s="343"/>
      <c r="LBE78" s="343"/>
      <c r="LBF78" s="343"/>
      <c r="LBG78" s="343"/>
      <c r="LBH78" s="343"/>
      <c r="LBI78" s="343"/>
      <c r="LBJ78" s="343"/>
      <c r="LBK78" s="343"/>
      <c r="LBL78" s="343"/>
      <c r="LBM78" s="342"/>
      <c r="LBN78" s="343"/>
      <c r="LBO78" s="343"/>
      <c r="LBP78" s="343"/>
      <c r="LBQ78" s="343"/>
      <c r="LBR78" s="343"/>
      <c r="LBS78" s="343"/>
      <c r="LBT78" s="343"/>
      <c r="LBU78" s="343"/>
      <c r="LBV78" s="343"/>
      <c r="LBW78" s="343"/>
      <c r="LBX78" s="343"/>
      <c r="LBY78" s="343"/>
      <c r="LBZ78" s="343"/>
      <c r="LCA78" s="343"/>
      <c r="LCB78" s="343"/>
      <c r="LCC78" s="342"/>
      <c r="LCD78" s="343"/>
      <c r="LCE78" s="343"/>
      <c r="LCF78" s="343"/>
      <c r="LCG78" s="343"/>
      <c r="LCH78" s="343"/>
      <c r="LCI78" s="343"/>
      <c r="LCJ78" s="343"/>
      <c r="LCK78" s="343"/>
      <c r="LCL78" s="343"/>
      <c r="LCM78" s="343"/>
      <c r="LCN78" s="343"/>
      <c r="LCO78" s="343"/>
      <c r="LCP78" s="343"/>
      <c r="LCQ78" s="343"/>
      <c r="LCR78" s="343"/>
      <c r="LCS78" s="342"/>
      <c r="LCT78" s="343"/>
      <c r="LCU78" s="343"/>
      <c r="LCV78" s="343"/>
      <c r="LCW78" s="343"/>
      <c r="LCX78" s="343"/>
      <c r="LCY78" s="343"/>
      <c r="LCZ78" s="343"/>
      <c r="LDA78" s="343"/>
      <c r="LDB78" s="343"/>
      <c r="LDC78" s="343"/>
      <c r="LDD78" s="343"/>
      <c r="LDE78" s="343"/>
      <c r="LDF78" s="343"/>
      <c r="LDG78" s="343"/>
      <c r="LDH78" s="343"/>
      <c r="LDI78" s="342"/>
      <c r="LDJ78" s="343"/>
      <c r="LDK78" s="343"/>
      <c r="LDL78" s="343"/>
      <c r="LDM78" s="343"/>
      <c r="LDN78" s="343"/>
      <c r="LDO78" s="343"/>
      <c r="LDP78" s="343"/>
      <c r="LDQ78" s="343"/>
      <c r="LDR78" s="343"/>
      <c r="LDS78" s="343"/>
      <c r="LDT78" s="343"/>
      <c r="LDU78" s="343"/>
      <c r="LDV78" s="343"/>
      <c r="LDW78" s="343"/>
      <c r="LDX78" s="343"/>
      <c r="LDY78" s="342"/>
      <c r="LDZ78" s="343"/>
      <c r="LEA78" s="343"/>
      <c r="LEB78" s="343"/>
      <c r="LEC78" s="343"/>
      <c r="LED78" s="343"/>
      <c r="LEE78" s="343"/>
      <c r="LEF78" s="343"/>
      <c r="LEG78" s="343"/>
      <c r="LEH78" s="343"/>
      <c r="LEI78" s="343"/>
      <c r="LEJ78" s="343"/>
      <c r="LEK78" s="343"/>
      <c r="LEL78" s="343"/>
      <c r="LEM78" s="343"/>
      <c r="LEN78" s="343"/>
      <c r="LEO78" s="342"/>
      <c r="LEP78" s="343"/>
      <c r="LEQ78" s="343"/>
      <c r="LER78" s="343"/>
      <c r="LES78" s="343"/>
      <c r="LET78" s="343"/>
      <c r="LEU78" s="343"/>
      <c r="LEV78" s="343"/>
      <c r="LEW78" s="343"/>
      <c r="LEX78" s="343"/>
      <c r="LEY78" s="343"/>
      <c r="LEZ78" s="343"/>
      <c r="LFA78" s="343"/>
      <c r="LFB78" s="343"/>
      <c r="LFC78" s="343"/>
      <c r="LFD78" s="343"/>
      <c r="LFE78" s="342"/>
      <c r="LFF78" s="343"/>
      <c r="LFG78" s="343"/>
      <c r="LFH78" s="343"/>
      <c r="LFI78" s="343"/>
      <c r="LFJ78" s="343"/>
      <c r="LFK78" s="343"/>
      <c r="LFL78" s="343"/>
      <c r="LFM78" s="343"/>
      <c r="LFN78" s="343"/>
      <c r="LFO78" s="343"/>
      <c r="LFP78" s="343"/>
      <c r="LFQ78" s="343"/>
      <c r="LFR78" s="343"/>
      <c r="LFS78" s="343"/>
      <c r="LFT78" s="343"/>
      <c r="LFU78" s="342"/>
      <c r="LFV78" s="343"/>
      <c r="LFW78" s="343"/>
      <c r="LFX78" s="343"/>
      <c r="LFY78" s="343"/>
      <c r="LFZ78" s="343"/>
      <c r="LGA78" s="343"/>
      <c r="LGB78" s="343"/>
      <c r="LGC78" s="343"/>
      <c r="LGD78" s="343"/>
      <c r="LGE78" s="343"/>
      <c r="LGF78" s="343"/>
      <c r="LGG78" s="343"/>
      <c r="LGH78" s="343"/>
      <c r="LGI78" s="343"/>
      <c r="LGJ78" s="343"/>
      <c r="LGK78" s="342"/>
      <c r="LGL78" s="343"/>
      <c r="LGM78" s="343"/>
      <c r="LGN78" s="343"/>
      <c r="LGO78" s="343"/>
      <c r="LGP78" s="343"/>
      <c r="LGQ78" s="343"/>
      <c r="LGR78" s="343"/>
      <c r="LGS78" s="343"/>
      <c r="LGT78" s="343"/>
      <c r="LGU78" s="343"/>
      <c r="LGV78" s="343"/>
      <c r="LGW78" s="343"/>
      <c r="LGX78" s="343"/>
      <c r="LGY78" s="343"/>
      <c r="LGZ78" s="343"/>
      <c r="LHA78" s="342"/>
      <c r="LHB78" s="343"/>
      <c r="LHC78" s="343"/>
      <c r="LHD78" s="343"/>
      <c r="LHE78" s="343"/>
      <c r="LHF78" s="343"/>
      <c r="LHG78" s="343"/>
      <c r="LHH78" s="343"/>
      <c r="LHI78" s="343"/>
      <c r="LHJ78" s="343"/>
      <c r="LHK78" s="343"/>
      <c r="LHL78" s="343"/>
      <c r="LHM78" s="343"/>
      <c r="LHN78" s="343"/>
      <c r="LHO78" s="343"/>
      <c r="LHP78" s="343"/>
      <c r="LHQ78" s="342"/>
      <c r="LHR78" s="343"/>
      <c r="LHS78" s="343"/>
      <c r="LHT78" s="343"/>
      <c r="LHU78" s="343"/>
      <c r="LHV78" s="343"/>
      <c r="LHW78" s="343"/>
      <c r="LHX78" s="343"/>
      <c r="LHY78" s="343"/>
      <c r="LHZ78" s="343"/>
      <c r="LIA78" s="343"/>
      <c r="LIB78" s="343"/>
      <c r="LIC78" s="343"/>
      <c r="LID78" s="343"/>
      <c r="LIE78" s="343"/>
      <c r="LIF78" s="343"/>
      <c r="LIG78" s="342"/>
      <c r="LIH78" s="343"/>
      <c r="LII78" s="343"/>
      <c r="LIJ78" s="343"/>
      <c r="LIK78" s="343"/>
      <c r="LIL78" s="343"/>
      <c r="LIM78" s="343"/>
      <c r="LIN78" s="343"/>
      <c r="LIO78" s="343"/>
      <c r="LIP78" s="343"/>
      <c r="LIQ78" s="343"/>
      <c r="LIR78" s="343"/>
      <c r="LIS78" s="343"/>
      <c r="LIT78" s="343"/>
      <c r="LIU78" s="343"/>
      <c r="LIV78" s="343"/>
      <c r="LIW78" s="342"/>
      <c r="LIX78" s="343"/>
      <c r="LIY78" s="343"/>
      <c r="LIZ78" s="343"/>
      <c r="LJA78" s="343"/>
      <c r="LJB78" s="343"/>
      <c r="LJC78" s="343"/>
      <c r="LJD78" s="343"/>
      <c r="LJE78" s="343"/>
      <c r="LJF78" s="343"/>
      <c r="LJG78" s="343"/>
      <c r="LJH78" s="343"/>
      <c r="LJI78" s="343"/>
      <c r="LJJ78" s="343"/>
      <c r="LJK78" s="343"/>
      <c r="LJL78" s="343"/>
      <c r="LJM78" s="342"/>
      <c r="LJN78" s="343"/>
      <c r="LJO78" s="343"/>
      <c r="LJP78" s="343"/>
      <c r="LJQ78" s="343"/>
      <c r="LJR78" s="343"/>
      <c r="LJS78" s="343"/>
      <c r="LJT78" s="343"/>
      <c r="LJU78" s="343"/>
      <c r="LJV78" s="343"/>
      <c r="LJW78" s="343"/>
      <c r="LJX78" s="343"/>
      <c r="LJY78" s="343"/>
      <c r="LJZ78" s="343"/>
      <c r="LKA78" s="343"/>
      <c r="LKB78" s="343"/>
      <c r="LKC78" s="342"/>
      <c r="LKD78" s="343"/>
      <c r="LKE78" s="343"/>
      <c r="LKF78" s="343"/>
      <c r="LKG78" s="343"/>
      <c r="LKH78" s="343"/>
      <c r="LKI78" s="343"/>
      <c r="LKJ78" s="343"/>
      <c r="LKK78" s="343"/>
      <c r="LKL78" s="343"/>
      <c r="LKM78" s="343"/>
      <c r="LKN78" s="343"/>
      <c r="LKO78" s="343"/>
      <c r="LKP78" s="343"/>
      <c r="LKQ78" s="343"/>
      <c r="LKR78" s="343"/>
      <c r="LKS78" s="342"/>
      <c r="LKT78" s="343"/>
      <c r="LKU78" s="343"/>
      <c r="LKV78" s="343"/>
      <c r="LKW78" s="343"/>
      <c r="LKX78" s="343"/>
      <c r="LKY78" s="343"/>
      <c r="LKZ78" s="343"/>
      <c r="LLA78" s="343"/>
      <c r="LLB78" s="343"/>
      <c r="LLC78" s="343"/>
      <c r="LLD78" s="343"/>
      <c r="LLE78" s="343"/>
      <c r="LLF78" s="343"/>
      <c r="LLG78" s="343"/>
      <c r="LLH78" s="343"/>
      <c r="LLI78" s="342"/>
      <c r="LLJ78" s="343"/>
      <c r="LLK78" s="343"/>
      <c r="LLL78" s="343"/>
      <c r="LLM78" s="343"/>
      <c r="LLN78" s="343"/>
      <c r="LLO78" s="343"/>
      <c r="LLP78" s="343"/>
      <c r="LLQ78" s="343"/>
      <c r="LLR78" s="343"/>
      <c r="LLS78" s="343"/>
      <c r="LLT78" s="343"/>
      <c r="LLU78" s="343"/>
      <c r="LLV78" s="343"/>
      <c r="LLW78" s="343"/>
      <c r="LLX78" s="343"/>
      <c r="LLY78" s="342"/>
      <c r="LLZ78" s="343"/>
      <c r="LMA78" s="343"/>
      <c r="LMB78" s="343"/>
      <c r="LMC78" s="343"/>
      <c r="LMD78" s="343"/>
      <c r="LME78" s="343"/>
      <c r="LMF78" s="343"/>
      <c r="LMG78" s="343"/>
      <c r="LMH78" s="343"/>
      <c r="LMI78" s="343"/>
      <c r="LMJ78" s="343"/>
      <c r="LMK78" s="343"/>
      <c r="LML78" s="343"/>
      <c r="LMM78" s="343"/>
      <c r="LMN78" s="343"/>
      <c r="LMO78" s="342"/>
      <c r="LMP78" s="343"/>
      <c r="LMQ78" s="343"/>
      <c r="LMR78" s="343"/>
      <c r="LMS78" s="343"/>
      <c r="LMT78" s="343"/>
      <c r="LMU78" s="343"/>
      <c r="LMV78" s="343"/>
      <c r="LMW78" s="343"/>
      <c r="LMX78" s="343"/>
      <c r="LMY78" s="343"/>
      <c r="LMZ78" s="343"/>
      <c r="LNA78" s="343"/>
      <c r="LNB78" s="343"/>
      <c r="LNC78" s="343"/>
      <c r="LND78" s="343"/>
      <c r="LNE78" s="342"/>
      <c r="LNF78" s="343"/>
      <c r="LNG78" s="343"/>
      <c r="LNH78" s="343"/>
      <c r="LNI78" s="343"/>
      <c r="LNJ78" s="343"/>
      <c r="LNK78" s="343"/>
      <c r="LNL78" s="343"/>
      <c r="LNM78" s="343"/>
      <c r="LNN78" s="343"/>
      <c r="LNO78" s="343"/>
      <c r="LNP78" s="343"/>
      <c r="LNQ78" s="343"/>
      <c r="LNR78" s="343"/>
      <c r="LNS78" s="343"/>
      <c r="LNT78" s="343"/>
      <c r="LNU78" s="342"/>
      <c r="LNV78" s="343"/>
      <c r="LNW78" s="343"/>
      <c r="LNX78" s="343"/>
      <c r="LNY78" s="343"/>
      <c r="LNZ78" s="343"/>
      <c r="LOA78" s="343"/>
      <c r="LOB78" s="343"/>
      <c r="LOC78" s="343"/>
      <c r="LOD78" s="343"/>
      <c r="LOE78" s="343"/>
      <c r="LOF78" s="343"/>
      <c r="LOG78" s="343"/>
      <c r="LOH78" s="343"/>
      <c r="LOI78" s="343"/>
      <c r="LOJ78" s="343"/>
      <c r="LOK78" s="342"/>
      <c r="LOL78" s="343"/>
      <c r="LOM78" s="343"/>
      <c r="LON78" s="343"/>
      <c r="LOO78" s="343"/>
      <c r="LOP78" s="343"/>
      <c r="LOQ78" s="343"/>
      <c r="LOR78" s="343"/>
      <c r="LOS78" s="343"/>
      <c r="LOT78" s="343"/>
      <c r="LOU78" s="343"/>
      <c r="LOV78" s="343"/>
      <c r="LOW78" s="343"/>
      <c r="LOX78" s="343"/>
      <c r="LOY78" s="343"/>
      <c r="LOZ78" s="343"/>
      <c r="LPA78" s="342"/>
      <c r="LPB78" s="343"/>
      <c r="LPC78" s="343"/>
      <c r="LPD78" s="343"/>
      <c r="LPE78" s="343"/>
      <c r="LPF78" s="343"/>
      <c r="LPG78" s="343"/>
      <c r="LPH78" s="343"/>
      <c r="LPI78" s="343"/>
      <c r="LPJ78" s="343"/>
      <c r="LPK78" s="343"/>
      <c r="LPL78" s="343"/>
      <c r="LPM78" s="343"/>
      <c r="LPN78" s="343"/>
      <c r="LPO78" s="343"/>
      <c r="LPP78" s="343"/>
      <c r="LPQ78" s="342"/>
      <c r="LPR78" s="343"/>
      <c r="LPS78" s="343"/>
      <c r="LPT78" s="343"/>
      <c r="LPU78" s="343"/>
      <c r="LPV78" s="343"/>
      <c r="LPW78" s="343"/>
      <c r="LPX78" s="343"/>
      <c r="LPY78" s="343"/>
      <c r="LPZ78" s="343"/>
      <c r="LQA78" s="343"/>
      <c r="LQB78" s="343"/>
      <c r="LQC78" s="343"/>
      <c r="LQD78" s="343"/>
      <c r="LQE78" s="343"/>
      <c r="LQF78" s="343"/>
      <c r="LQG78" s="342"/>
      <c r="LQH78" s="343"/>
      <c r="LQI78" s="343"/>
      <c r="LQJ78" s="343"/>
      <c r="LQK78" s="343"/>
      <c r="LQL78" s="343"/>
      <c r="LQM78" s="343"/>
      <c r="LQN78" s="343"/>
      <c r="LQO78" s="343"/>
      <c r="LQP78" s="343"/>
      <c r="LQQ78" s="343"/>
      <c r="LQR78" s="343"/>
      <c r="LQS78" s="343"/>
      <c r="LQT78" s="343"/>
      <c r="LQU78" s="343"/>
      <c r="LQV78" s="343"/>
      <c r="LQW78" s="342"/>
      <c r="LQX78" s="343"/>
      <c r="LQY78" s="343"/>
      <c r="LQZ78" s="343"/>
      <c r="LRA78" s="343"/>
      <c r="LRB78" s="343"/>
      <c r="LRC78" s="343"/>
      <c r="LRD78" s="343"/>
      <c r="LRE78" s="343"/>
      <c r="LRF78" s="343"/>
      <c r="LRG78" s="343"/>
      <c r="LRH78" s="343"/>
      <c r="LRI78" s="343"/>
      <c r="LRJ78" s="343"/>
      <c r="LRK78" s="343"/>
      <c r="LRL78" s="343"/>
      <c r="LRM78" s="342"/>
      <c r="LRN78" s="343"/>
      <c r="LRO78" s="343"/>
      <c r="LRP78" s="343"/>
      <c r="LRQ78" s="343"/>
      <c r="LRR78" s="343"/>
      <c r="LRS78" s="343"/>
      <c r="LRT78" s="343"/>
      <c r="LRU78" s="343"/>
      <c r="LRV78" s="343"/>
      <c r="LRW78" s="343"/>
      <c r="LRX78" s="343"/>
      <c r="LRY78" s="343"/>
      <c r="LRZ78" s="343"/>
      <c r="LSA78" s="343"/>
      <c r="LSB78" s="343"/>
      <c r="LSC78" s="342"/>
      <c r="LSD78" s="343"/>
      <c r="LSE78" s="343"/>
      <c r="LSF78" s="343"/>
      <c r="LSG78" s="343"/>
      <c r="LSH78" s="343"/>
      <c r="LSI78" s="343"/>
      <c r="LSJ78" s="343"/>
      <c r="LSK78" s="343"/>
      <c r="LSL78" s="343"/>
      <c r="LSM78" s="343"/>
      <c r="LSN78" s="343"/>
      <c r="LSO78" s="343"/>
      <c r="LSP78" s="343"/>
      <c r="LSQ78" s="343"/>
      <c r="LSR78" s="343"/>
      <c r="LSS78" s="342"/>
      <c r="LST78" s="343"/>
      <c r="LSU78" s="343"/>
      <c r="LSV78" s="343"/>
      <c r="LSW78" s="343"/>
      <c r="LSX78" s="343"/>
      <c r="LSY78" s="343"/>
      <c r="LSZ78" s="343"/>
      <c r="LTA78" s="343"/>
      <c r="LTB78" s="343"/>
      <c r="LTC78" s="343"/>
      <c r="LTD78" s="343"/>
      <c r="LTE78" s="343"/>
      <c r="LTF78" s="343"/>
      <c r="LTG78" s="343"/>
      <c r="LTH78" s="343"/>
      <c r="LTI78" s="342"/>
      <c r="LTJ78" s="343"/>
      <c r="LTK78" s="343"/>
      <c r="LTL78" s="343"/>
      <c r="LTM78" s="343"/>
      <c r="LTN78" s="343"/>
      <c r="LTO78" s="343"/>
      <c r="LTP78" s="343"/>
      <c r="LTQ78" s="343"/>
      <c r="LTR78" s="343"/>
      <c r="LTS78" s="343"/>
      <c r="LTT78" s="343"/>
      <c r="LTU78" s="343"/>
      <c r="LTV78" s="343"/>
      <c r="LTW78" s="343"/>
      <c r="LTX78" s="343"/>
      <c r="LTY78" s="342"/>
      <c r="LTZ78" s="343"/>
      <c r="LUA78" s="343"/>
      <c r="LUB78" s="343"/>
      <c r="LUC78" s="343"/>
      <c r="LUD78" s="343"/>
      <c r="LUE78" s="343"/>
      <c r="LUF78" s="343"/>
      <c r="LUG78" s="343"/>
      <c r="LUH78" s="343"/>
      <c r="LUI78" s="343"/>
      <c r="LUJ78" s="343"/>
      <c r="LUK78" s="343"/>
      <c r="LUL78" s="343"/>
      <c r="LUM78" s="343"/>
      <c r="LUN78" s="343"/>
      <c r="LUO78" s="342"/>
      <c r="LUP78" s="343"/>
      <c r="LUQ78" s="343"/>
      <c r="LUR78" s="343"/>
      <c r="LUS78" s="343"/>
      <c r="LUT78" s="343"/>
      <c r="LUU78" s="343"/>
      <c r="LUV78" s="343"/>
      <c r="LUW78" s="343"/>
      <c r="LUX78" s="343"/>
      <c r="LUY78" s="343"/>
      <c r="LUZ78" s="343"/>
      <c r="LVA78" s="343"/>
      <c r="LVB78" s="343"/>
      <c r="LVC78" s="343"/>
      <c r="LVD78" s="343"/>
      <c r="LVE78" s="342"/>
      <c r="LVF78" s="343"/>
      <c r="LVG78" s="343"/>
      <c r="LVH78" s="343"/>
      <c r="LVI78" s="343"/>
      <c r="LVJ78" s="343"/>
      <c r="LVK78" s="343"/>
      <c r="LVL78" s="343"/>
      <c r="LVM78" s="343"/>
      <c r="LVN78" s="343"/>
      <c r="LVO78" s="343"/>
      <c r="LVP78" s="343"/>
      <c r="LVQ78" s="343"/>
      <c r="LVR78" s="343"/>
      <c r="LVS78" s="343"/>
      <c r="LVT78" s="343"/>
      <c r="LVU78" s="342"/>
      <c r="LVV78" s="343"/>
      <c r="LVW78" s="343"/>
      <c r="LVX78" s="343"/>
      <c r="LVY78" s="343"/>
      <c r="LVZ78" s="343"/>
      <c r="LWA78" s="343"/>
      <c r="LWB78" s="343"/>
      <c r="LWC78" s="343"/>
      <c r="LWD78" s="343"/>
      <c r="LWE78" s="343"/>
      <c r="LWF78" s="343"/>
      <c r="LWG78" s="343"/>
      <c r="LWH78" s="343"/>
      <c r="LWI78" s="343"/>
      <c r="LWJ78" s="343"/>
      <c r="LWK78" s="342"/>
      <c r="LWL78" s="343"/>
      <c r="LWM78" s="343"/>
      <c r="LWN78" s="343"/>
      <c r="LWO78" s="343"/>
      <c r="LWP78" s="343"/>
      <c r="LWQ78" s="343"/>
      <c r="LWR78" s="343"/>
      <c r="LWS78" s="343"/>
      <c r="LWT78" s="343"/>
      <c r="LWU78" s="343"/>
      <c r="LWV78" s="343"/>
      <c r="LWW78" s="343"/>
      <c r="LWX78" s="343"/>
      <c r="LWY78" s="343"/>
      <c r="LWZ78" s="343"/>
      <c r="LXA78" s="342"/>
      <c r="LXB78" s="343"/>
      <c r="LXC78" s="343"/>
      <c r="LXD78" s="343"/>
      <c r="LXE78" s="343"/>
      <c r="LXF78" s="343"/>
      <c r="LXG78" s="343"/>
      <c r="LXH78" s="343"/>
      <c r="LXI78" s="343"/>
      <c r="LXJ78" s="343"/>
      <c r="LXK78" s="343"/>
      <c r="LXL78" s="343"/>
      <c r="LXM78" s="343"/>
      <c r="LXN78" s="343"/>
      <c r="LXO78" s="343"/>
      <c r="LXP78" s="343"/>
      <c r="LXQ78" s="342"/>
      <c r="LXR78" s="343"/>
      <c r="LXS78" s="343"/>
      <c r="LXT78" s="343"/>
      <c r="LXU78" s="343"/>
      <c r="LXV78" s="343"/>
      <c r="LXW78" s="343"/>
      <c r="LXX78" s="343"/>
      <c r="LXY78" s="343"/>
      <c r="LXZ78" s="343"/>
      <c r="LYA78" s="343"/>
      <c r="LYB78" s="343"/>
      <c r="LYC78" s="343"/>
      <c r="LYD78" s="343"/>
      <c r="LYE78" s="343"/>
      <c r="LYF78" s="343"/>
      <c r="LYG78" s="342"/>
      <c r="LYH78" s="343"/>
      <c r="LYI78" s="343"/>
      <c r="LYJ78" s="343"/>
      <c r="LYK78" s="343"/>
      <c r="LYL78" s="343"/>
      <c r="LYM78" s="343"/>
      <c r="LYN78" s="343"/>
      <c r="LYO78" s="343"/>
      <c r="LYP78" s="343"/>
      <c r="LYQ78" s="343"/>
      <c r="LYR78" s="343"/>
      <c r="LYS78" s="343"/>
      <c r="LYT78" s="343"/>
      <c r="LYU78" s="343"/>
      <c r="LYV78" s="343"/>
      <c r="LYW78" s="342"/>
      <c r="LYX78" s="343"/>
      <c r="LYY78" s="343"/>
      <c r="LYZ78" s="343"/>
      <c r="LZA78" s="343"/>
      <c r="LZB78" s="343"/>
      <c r="LZC78" s="343"/>
      <c r="LZD78" s="343"/>
      <c r="LZE78" s="343"/>
      <c r="LZF78" s="343"/>
      <c r="LZG78" s="343"/>
      <c r="LZH78" s="343"/>
      <c r="LZI78" s="343"/>
      <c r="LZJ78" s="343"/>
      <c r="LZK78" s="343"/>
      <c r="LZL78" s="343"/>
      <c r="LZM78" s="342"/>
      <c r="LZN78" s="343"/>
      <c r="LZO78" s="343"/>
      <c r="LZP78" s="343"/>
      <c r="LZQ78" s="343"/>
      <c r="LZR78" s="343"/>
      <c r="LZS78" s="343"/>
      <c r="LZT78" s="343"/>
      <c r="LZU78" s="343"/>
      <c r="LZV78" s="343"/>
      <c r="LZW78" s="343"/>
      <c r="LZX78" s="343"/>
      <c r="LZY78" s="343"/>
      <c r="LZZ78" s="343"/>
      <c r="MAA78" s="343"/>
      <c r="MAB78" s="343"/>
      <c r="MAC78" s="342"/>
      <c r="MAD78" s="343"/>
      <c r="MAE78" s="343"/>
      <c r="MAF78" s="343"/>
      <c r="MAG78" s="343"/>
      <c r="MAH78" s="343"/>
      <c r="MAI78" s="343"/>
      <c r="MAJ78" s="343"/>
      <c r="MAK78" s="343"/>
      <c r="MAL78" s="343"/>
      <c r="MAM78" s="343"/>
      <c r="MAN78" s="343"/>
      <c r="MAO78" s="343"/>
      <c r="MAP78" s="343"/>
      <c r="MAQ78" s="343"/>
      <c r="MAR78" s="343"/>
      <c r="MAS78" s="342"/>
      <c r="MAT78" s="343"/>
      <c r="MAU78" s="343"/>
      <c r="MAV78" s="343"/>
      <c r="MAW78" s="343"/>
      <c r="MAX78" s="343"/>
      <c r="MAY78" s="343"/>
      <c r="MAZ78" s="343"/>
      <c r="MBA78" s="343"/>
      <c r="MBB78" s="343"/>
      <c r="MBC78" s="343"/>
      <c r="MBD78" s="343"/>
      <c r="MBE78" s="343"/>
      <c r="MBF78" s="343"/>
      <c r="MBG78" s="343"/>
      <c r="MBH78" s="343"/>
      <c r="MBI78" s="342"/>
      <c r="MBJ78" s="343"/>
      <c r="MBK78" s="343"/>
      <c r="MBL78" s="343"/>
      <c r="MBM78" s="343"/>
      <c r="MBN78" s="343"/>
      <c r="MBO78" s="343"/>
      <c r="MBP78" s="343"/>
      <c r="MBQ78" s="343"/>
      <c r="MBR78" s="343"/>
      <c r="MBS78" s="343"/>
      <c r="MBT78" s="343"/>
      <c r="MBU78" s="343"/>
      <c r="MBV78" s="343"/>
      <c r="MBW78" s="343"/>
      <c r="MBX78" s="343"/>
      <c r="MBY78" s="342"/>
      <c r="MBZ78" s="343"/>
      <c r="MCA78" s="343"/>
      <c r="MCB78" s="343"/>
      <c r="MCC78" s="343"/>
      <c r="MCD78" s="343"/>
      <c r="MCE78" s="343"/>
      <c r="MCF78" s="343"/>
      <c r="MCG78" s="343"/>
      <c r="MCH78" s="343"/>
      <c r="MCI78" s="343"/>
      <c r="MCJ78" s="343"/>
      <c r="MCK78" s="343"/>
      <c r="MCL78" s="343"/>
      <c r="MCM78" s="343"/>
      <c r="MCN78" s="343"/>
      <c r="MCO78" s="342"/>
      <c r="MCP78" s="343"/>
      <c r="MCQ78" s="343"/>
      <c r="MCR78" s="343"/>
      <c r="MCS78" s="343"/>
      <c r="MCT78" s="343"/>
      <c r="MCU78" s="343"/>
      <c r="MCV78" s="343"/>
      <c r="MCW78" s="343"/>
      <c r="MCX78" s="343"/>
      <c r="MCY78" s="343"/>
      <c r="MCZ78" s="343"/>
      <c r="MDA78" s="343"/>
      <c r="MDB78" s="343"/>
      <c r="MDC78" s="343"/>
      <c r="MDD78" s="343"/>
      <c r="MDE78" s="342"/>
      <c r="MDF78" s="343"/>
      <c r="MDG78" s="343"/>
      <c r="MDH78" s="343"/>
      <c r="MDI78" s="343"/>
      <c r="MDJ78" s="343"/>
      <c r="MDK78" s="343"/>
      <c r="MDL78" s="343"/>
      <c r="MDM78" s="343"/>
      <c r="MDN78" s="343"/>
      <c r="MDO78" s="343"/>
      <c r="MDP78" s="343"/>
      <c r="MDQ78" s="343"/>
      <c r="MDR78" s="343"/>
      <c r="MDS78" s="343"/>
      <c r="MDT78" s="343"/>
      <c r="MDU78" s="342"/>
      <c r="MDV78" s="343"/>
      <c r="MDW78" s="343"/>
      <c r="MDX78" s="343"/>
      <c r="MDY78" s="343"/>
      <c r="MDZ78" s="343"/>
      <c r="MEA78" s="343"/>
      <c r="MEB78" s="343"/>
      <c r="MEC78" s="343"/>
      <c r="MED78" s="343"/>
      <c r="MEE78" s="343"/>
      <c r="MEF78" s="343"/>
      <c r="MEG78" s="343"/>
      <c r="MEH78" s="343"/>
      <c r="MEI78" s="343"/>
      <c r="MEJ78" s="343"/>
      <c r="MEK78" s="342"/>
      <c r="MEL78" s="343"/>
      <c r="MEM78" s="343"/>
      <c r="MEN78" s="343"/>
      <c r="MEO78" s="343"/>
      <c r="MEP78" s="343"/>
      <c r="MEQ78" s="343"/>
      <c r="MER78" s="343"/>
      <c r="MES78" s="343"/>
      <c r="MET78" s="343"/>
      <c r="MEU78" s="343"/>
      <c r="MEV78" s="343"/>
      <c r="MEW78" s="343"/>
      <c r="MEX78" s="343"/>
      <c r="MEY78" s="343"/>
      <c r="MEZ78" s="343"/>
      <c r="MFA78" s="342"/>
      <c r="MFB78" s="343"/>
      <c r="MFC78" s="343"/>
      <c r="MFD78" s="343"/>
      <c r="MFE78" s="343"/>
      <c r="MFF78" s="343"/>
      <c r="MFG78" s="343"/>
      <c r="MFH78" s="343"/>
      <c r="MFI78" s="343"/>
      <c r="MFJ78" s="343"/>
      <c r="MFK78" s="343"/>
      <c r="MFL78" s="343"/>
      <c r="MFM78" s="343"/>
      <c r="MFN78" s="343"/>
      <c r="MFO78" s="343"/>
      <c r="MFP78" s="343"/>
      <c r="MFQ78" s="342"/>
      <c r="MFR78" s="343"/>
      <c r="MFS78" s="343"/>
      <c r="MFT78" s="343"/>
      <c r="MFU78" s="343"/>
      <c r="MFV78" s="343"/>
      <c r="MFW78" s="343"/>
      <c r="MFX78" s="343"/>
      <c r="MFY78" s="343"/>
      <c r="MFZ78" s="343"/>
      <c r="MGA78" s="343"/>
      <c r="MGB78" s="343"/>
      <c r="MGC78" s="343"/>
      <c r="MGD78" s="343"/>
      <c r="MGE78" s="343"/>
      <c r="MGF78" s="343"/>
      <c r="MGG78" s="342"/>
      <c r="MGH78" s="343"/>
      <c r="MGI78" s="343"/>
      <c r="MGJ78" s="343"/>
      <c r="MGK78" s="343"/>
      <c r="MGL78" s="343"/>
      <c r="MGM78" s="343"/>
      <c r="MGN78" s="343"/>
      <c r="MGO78" s="343"/>
      <c r="MGP78" s="343"/>
      <c r="MGQ78" s="343"/>
      <c r="MGR78" s="343"/>
      <c r="MGS78" s="343"/>
      <c r="MGT78" s="343"/>
      <c r="MGU78" s="343"/>
      <c r="MGV78" s="343"/>
      <c r="MGW78" s="342"/>
      <c r="MGX78" s="343"/>
      <c r="MGY78" s="343"/>
      <c r="MGZ78" s="343"/>
      <c r="MHA78" s="343"/>
      <c r="MHB78" s="343"/>
      <c r="MHC78" s="343"/>
      <c r="MHD78" s="343"/>
      <c r="MHE78" s="343"/>
      <c r="MHF78" s="343"/>
      <c r="MHG78" s="343"/>
      <c r="MHH78" s="343"/>
      <c r="MHI78" s="343"/>
      <c r="MHJ78" s="343"/>
      <c r="MHK78" s="343"/>
      <c r="MHL78" s="343"/>
      <c r="MHM78" s="342"/>
      <c r="MHN78" s="343"/>
      <c r="MHO78" s="343"/>
      <c r="MHP78" s="343"/>
      <c r="MHQ78" s="343"/>
      <c r="MHR78" s="343"/>
      <c r="MHS78" s="343"/>
      <c r="MHT78" s="343"/>
      <c r="MHU78" s="343"/>
      <c r="MHV78" s="343"/>
      <c r="MHW78" s="343"/>
      <c r="MHX78" s="343"/>
      <c r="MHY78" s="343"/>
      <c r="MHZ78" s="343"/>
      <c r="MIA78" s="343"/>
      <c r="MIB78" s="343"/>
      <c r="MIC78" s="342"/>
      <c r="MID78" s="343"/>
      <c r="MIE78" s="343"/>
      <c r="MIF78" s="343"/>
      <c r="MIG78" s="343"/>
      <c r="MIH78" s="343"/>
      <c r="MII78" s="343"/>
      <c r="MIJ78" s="343"/>
      <c r="MIK78" s="343"/>
      <c r="MIL78" s="343"/>
      <c r="MIM78" s="343"/>
      <c r="MIN78" s="343"/>
      <c r="MIO78" s="343"/>
      <c r="MIP78" s="343"/>
      <c r="MIQ78" s="343"/>
      <c r="MIR78" s="343"/>
      <c r="MIS78" s="342"/>
      <c r="MIT78" s="343"/>
      <c r="MIU78" s="343"/>
      <c r="MIV78" s="343"/>
      <c r="MIW78" s="343"/>
      <c r="MIX78" s="343"/>
      <c r="MIY78" s="343"/>
      <c r="MIZ78" s="343"/>
      <c r="MJA78" s="343"/>
      <c r="MJB78" s="343"/>
      <c r="MJC78" s="343"/>
      <c r="MJD78" s="343"/>
      <c r="MJE78" s="343"/>
      <c r="MJF78" s="343"/>
      <c r="MJG78" s="343"/>
      <c r="MJH78" s="343"/>
      <c r="MJI78" s="342"/>
      <c r="MJJ78" s="343"/>
      <c r="MJK78" s="343"/>
      <c r="MJL78" s="343"/>
      <c r="MJM78" s="343"/>
      <c r="MJN78" s="343"/>
      <c r="MJO78" s="343"/>
      <c r="MJP78" s="343"/>
      <c r="MJQ78" s="343"/>
      <c r="MJR78" s="343"/>
      <c r="MJS78" s="343"/>
      <c r="MJT78" s="343"/>
      <c r="MJU78" s="343"/>
      <c r="MJV78" s="343"/>
      <c r="MJW78" s="343"/>
      <c r="MJX78" s="343"/>
      <c r="MJY78" s="342"/>
      <c r="MJZ78" s="343"/>
      <c r="MKA78" s="343"/>
      <c r="MKB78" s="343"/>
      <c r="MKC78" s="343"/>
      <c r="MKD78" s="343"/>
      <c r="MKE78" s="343"/>
      <c r="MKF78" s="343"/>
      <c r="MKG78" s="343"/>
      <c r="MKH78" s="343"/>
      <c r="MKI78" s="343"/>
      <c r="MKJ78" s="343"/>
      <c r="MKK78" s="343"/>
      <c r="MKL78" s="343"/>
      <c r="MKM78" s="343"/>
      <c r="MKN78" s="343"/>
      <c r="MKO78" s="342"/>
      <c r="MKP78" s="343"/>
      <c r="MKQ78" s="343"/>
      <c r="MKR78" s="343"/>
      <c r="MKS78" s="343"/>
      <c r="MKT78" s="343"/>
      <c r="MKU78" s="343"/>
      <c r="MKV78" s="343"/>
      <c r="MKW78" s="343"/>
      <c r="MKX78" s="343"/>
      <c r="MKY78" s="343"/>
      <c r="MKZ78" s="343"/>
      <c r="MLA78" s="343"/>
      <c r="MLB78" s="343"/>
      <c r="MLC78" s="343"/>
      <c r="MLD78" s="343"/>
      <c r="MLE78" s="342"/>
      <c r="MLF78" s="343"/>
      <c r="MLG78" s="343"/>
      <c r="MLH78" s="343"/>
      <c r="MLI78" s="343"/>
      <c r="MLJ78" s="343"/>
      <c r="MLK78" s="343"/>
      <c r="MLL78" s="343"/>
      <c r="MLM78" s="343"/>
      <c r="MLN78" s="343"/>
      <c r="MLO78" s="343"/>
      <c r="MLP78" s="343"/>
      <c r="MLQ78" s="343"/>
      <c r="MLR78" s="343"/>
      <c r="MLS78" s="343"/>
      <c r="MLT78" s="343"/>
      <c r="MLU78" s="342"/>
      <c r="MLV78" s="343"/>
      <c r="MLW78" s="343"/>
      <c r="MLX78" s="343"/>
      <c r="MLY78" s="343"/>
      <c r="MLZ78" s="343"/>
      <c r="MMA78" s="343"/>
      <c r="MMB78" s="343"/>
      <c r="MMC78" s="343"/>
      <c r="MMD78" s="343"/>
      <c r="MME78" s="343"/>
      <c r="MMF78" s="343"/>
      <c r="MMG78" s="343"/>
      <c r="MMH78" s="343"/>
      <c r="MMI78" s="343"/>
      <c r="MMJ78" s="343"/>
      <c r="MMK78" s="342"/>
      <c r="MML78" s="343"/>
      <c r="MMM78" s="343"/>
      <c r="MMN78" s="343"/>
      <c r="MMO78" s="343"/>
      <c r="MMP78" s="343"/>
      <c r="MMQ78" s="343"/>
      <c r="MMR78" s="343"/>
      <c r="MMS78" s="343"/>
      <c r="MMT78" s="343"/>
      <c r="MMU78" s="343"/>
      <c r="MMV78" s="343"/>
      <c r="MMW78" s="343"/>
      <c r="MMX78" s="343"/>
      <c r="MMY78" s="343"/>
      <c r="MMZ78" s="343"/>
      <c r="MNA78" s="342"/>
      <c r="MNB78" s="343"/>
      <c r="MNC78" s="343"/>
      <c r="MND78" s="343"/>
      <c r="MNE78" s="343"/>
      <c r="MNF78" s="343"/>
      <c r="MNG78" s="343"/>
      <c r="MNH78" s="343"/>
      <c r="MNI78" s="343"/>
      <c r="MNJ78" s="343"/>
      <c r="MNK78" s="343"/>
      <c r="MNL78" s="343"/>
      <c r="MNM78" s="343"/>
      <c r="MNN78" s="343"/>
      <c r="MNO78" s="343"/>
      <c r="MNP78" s="343"/>
      <c r="MNQ78" s="342"/>
      <c r="MNR78" s="343"/>
      <c r="MNS78" s="343"/>
      <c r="MNT78" s="343"/>
      <c r="MNU78" s="343"/>
      <c r="MNV78" s="343"/>
      <c r="MNW78" s="343"/>
      <c r="MNX78" s="343"/>
      <c r="MNY78" s="343"/>
      <c r="MNZ78" s="343"/>
      <c r="MOA78" s="343"/>
      <c r="MOB78" s="343"/>
      <c r="MOC78" s="343"/>
      <c r="MOD78" s="343"/>
      <c r="MOE78" s="343"/>
      <c r="MOF78" s="343"/>
      <c r="MOG78" s="342"/>
      <c r="MOH78" s="343"/>
      <c r="MOI78" s="343"/>
      <c r="MOJ78" s="343"/>
      <c r="MOK78" s="343"/>
      <c r="MOL78" s="343"/>
      <c r="MOM78" s="343"/>
      <c r="MON78" s="343"/>
      <c r="MOO78" s="343"/>
      <c r="MOP78" s="343"/>
      <c r="MOQ78" s="343"/>
      <c r="MOR78" s="343"/>
      <c r="MOS78" s="343"/>
      <c r="MOT78" s="343"/>
      <c r="MOU78" s="343"/>
      <c r="MOV78" s="343"/>
      <c r="MOW78" s="342"/>
      <c r="MOX78" s="343"/>
      <c r="MOY78" s="343"/>
      <c r="MOZ78" s="343"/>
      <c r="MPA78" s="343"/>
      <c r="MPB78" s="343"/>
      <c r="MPC78" s="343"/>
      <c r="MPD78" s="343"/>
      <c r="MPE78" s="343"/>
      <c r="MPF78" s="343"/>
      <c r="MPG78" s="343"/>
      <c r="MPH78" s="343"/>
      <c r="MPI78" s="343"/>
      <c r="MPJ78" s="343"/>
      <c r="MPK78" s="343"/>
      <c r="MPL78" s="343"/>
      <c r="MPM78" s="342"/>
      <c r="MPN78" s="343"/>
      <c r="MPO78" s="343"/>
      <c r="MPP78" s="343"/>
      <c r="MPQ78" s="343"/>
      <c r="MPR78" s="343"/>
      <c r="MPS78" s="343"/>
      <c r="MPT78" s="343"/>
      <c r="MPU78" s="343"/>
      <c r="MPV78" s="343"/>
      <c r="MPW78" s="343"/>
      <c r="MPX78" s="343"/>
      <c r="MPY78" s="343"/>
      <c r="MPZ78" s="343"/>
      <c r="MQA78" s="343"/>
      <c r="MQB78" s="343"/>
      <c r="MQC78" s="342"/>
      <c r="MQD78" s="343"/>
      <c r="MQE78" s="343"/>
      <c r="MQF78" s="343"/>
      <c r="MQG78" s="343"/>
      <c r="MQH78" s="343"/>
      <c r="MQI78" s="343"/>
      <c r="MQJ78" s="343"/>
      <c r="MQK78" s="343"/>
      <c r="MQL78" s="343"/>
      <c r="MQM78" s="343"/>
      <c r="MQN78" s="343"/>
      <c r="MQO78" s="343"/>
      <c r="MQP78" s="343"/>
      <c r="MQQ78" s="343"/>
      <c r="MQR78" s="343"/>
      <c r="MQS78" s="342"/>
      <c r="MQT78" s="343"/>
      <c r="MQU78" s="343"/>
      <c r="MQV78" s="343"/>
      <c r="MQW78" s="343"/>
      <c r="MQX78" s="343"/>
      <c r="MQY78" s="343"/>
      <c r="MQZ78" s="343"/>
      <c r="MRA78" s="343"/>
      <c r="MRB78" s="343"/>
      <c r="MRC78" s="343"/>
      <c r="MRD78" s="343"/>
      <c r="MRE78" s="343"/>
      <c r="MRF78" s="343"/>
      <c r="MRG78" s="343"/>
      <c r="MRH78" s="343"/>
      <c r="MRI78" s="342"/>
      <c r="MRJ78" s="343"/>
      <c r="MRK78" s="343"/>
      <c r="MRL78" s="343"/>
      <c r="MRM78" s="343"/>
      <c r="MRN78" s="343"/>
      <c r="MRO78" s="343"/>
      <c r="MRP78" s="343"/>
      <c r="MRQ78" s="343"/>
      <c r="MRR78" s="343"/>
      <c r="MRS78" s="343"/>
      <c r="MRT78" s="343"/>
      <c r="MRU78" s="343"/>
      <c r="MRV78" s="343"/>
      <c r="MRW78" s="343"/>
      <c r="MRX78" s="343"/>
      <c r="MRY78" s="342"/>
      <c r="MRZ78" s="343"/>
      <c r="MSA78" s="343"/>
      <c r="MSB78" s="343"/>
      <c r="MSC78" s="343"/>
      <c r="MSD78" s="343"/>
      <c r="MSE78" s="343"/>
      <c r="MSF78" s="343"/>
      <c r="MSG78" s="343"/>
      <c r="MSH78" s="343"/>
      <c r="MSI78" s="343"/>
      <c r="MSJ78" s="343"/>
      <c r="MSK78" s="343"/>
      <c r="MSL78" s="343"/>
      <c r="MSM78" s="343"/>
      <c r="MSN78" s="343"/>
      <c r="MSO78" s="342"/>
      <c r="MSP78" s="343"/>
      <c r="MSQ78" s="343"/>
      <c r="MSR78" s="343"/>
      <c r="MSS78" s="343"/>
      <c r="MST78" s="343"/>
      <c r="MSU78" s="343"/>
      <c r="MSV78" s="343"/>
      <c r="MSW78" s="343"/>
      <c r="MSX78" s="343"/>
      <c r="MSY78" s="343"/>
      <c r="MSZ78" s="343"/>
      <c r="MTA78" s="343"/>
      <c r="MTB78" s="343"/>
      <c r="MTC78" s="343"/>
      <c r="MTD78" s="343"/>
      <c r="MTE78" s="342"/>
      <c r="MTF78" s="343"/>
      <c r="MTG78" s="343"/>
      <c r="MTH78" s="343"/>
      <c r="MTI78" s="343"/>
      <c r="MTJ78" s="343"/>
      <c r="MTK78" s="343"/>
      <c r="MTL78" s="343"/>
      <c r="MTM78" s="343"/>
      <c r="MTN78" s="343"/>
      <c r="MTO78" s="343"/>
      <c r="MTP78" s="343"/>
      <c r="MTQ78" s="343"/>
      <c r="MTR78" s="343"/>
      <c r="MTS78" s="343"/>
      <c r="MTT78" s="343"/>
      <c r="MTU78" s="342"/>
      <c r="MTV78" s="343"/>
      <c r="MTW78" s="343"/>
      <c r="MTX78" s="343"/>
      <c r="MTY78" s="343"/>
      <c r="MTZ78" s="343"/>
      <c r="MUA78" s="343"/>
      <c r="MUB78" s="343"/>
      <c r="MUC78" s="343"/>
      <c r="MUD78" s="343"/>
      <c r="MUE78" s="343"/>
      <c r="MUF78" s="343"/>
      <c r="MUG78" s="343"/>
      <c r="MUH78" s="343"/>
      <c r="MUI78" s="343"/>
      <c r="MUJ78" s="343"/>
      <c r="MUK78" s="342"/>
      <c r="MUL78" s="343"/>
      <c r="MUM78" s="343"/>
      <c r="MUN78" s="343"/>
      <c r="MUO78" s="343"/>
      <c r="MUP78" s="343"/>
      <c r="MUQ78" s="343"/>
      <c r="MUR78" s="343"/>
      <c r="MUS78" s="343"/>
      <c r="MUT78" s="343"/>
      <c r="MUU78" s="343"/>
      <c r="MUV78" s="343"/>
      <c r="MUW78" s="343"/>
      <c r="MUX78" s="343"/>
      <c r="MUY78" s="343"/>
      <c r="MUZ78" s="343"/>
      <c r="MVA78" s="342"/>
      <c r="MVB78" s="343"/>
      <c r="MVC78" s="343"/>
      <c r="MVD78" s="343"/>
      <c r="MVE78" s="343"/>
      <c r="MVF78" s="343"/>
      <c r="MVG78" s="343"/>
      <c r="MVH78" s="343"/>
      <c r="MVI78" s="343"/>
      <c r="MVJ78" s="343"/>
      <c r="MVK78" s="343"/>
      <c r="MVL78" s="343"/>
      <c r="MVM78" s="343"/>
      <c r="MVN78" s="343"/>
      <c r="MVO78" s="343"/>
      <c r="MVP78" s="343"/>
      <c r="MVQ78" s="342"/>
      <c r="MVR78" s="343"/>
      <c r="MVS78" s="343"/>
      <c r="MVT78" s="343"/>
      <c r="MVU78" s="343"/>
      <c r="MVV78" s="343"/>
      <c r="MVW78" s="343"/>
      <c r="MVX78" s="343"/>
      <c r="MVY78" s="343"/>
      <c r="MVZ78" s="343"/>
      <c r="MWA78" s="343"/>
      <c r="MWB78" s="343"/>
      <c r="MWC78" s="343"/>
      <c r="MWD78" s="343"/>
      <c r="MWE78" s="343"/>
      <c r="MWF78" s="343"/>
      <c r="MWG78" s="342"/>
      <c r="MWH78" s="343"/>
      <c r="MWI78" s="343"/>
      <c r="MWJ78" s="343"/>
      <c r="MWK78" s="343"/>
      <c r="MWL78" s="343"/>
      <c r="MWM78" s="343"/>
      <c r="MWN78" s="343"/>
      <c r="MWO78" s="343"/>
      <c r="MWP78" s="343"/>
      <c r="MWQ78" s="343"/>
      <c r="MWR78" s="343"/>
      <c r="MWS78" s="343"/>
      <c r="MWT78" s="343"/>
      <c r="MWU78" s="343"/>
      <c r="MWV78" s="343"/>
      <c r="MWW78" s="342"/>
      <c r="MWX78" s="343"/>
      <c r="MWY78" s="343"/>
      <c r="MWZ78" s="343"/>
      <c r="MXA78" s="343"/>
      <c r="MXB78" s="343"/>
      <c r="MXC78" s="343"/>
      <c r="MXD78" s="343"/>
      <c r="MXE78" s="343"/>
      <c r="MXF78" s="343"/>
      <c r="MXG78" s="343"/>
      <c r="MXH78" s="343"/>
      <c r="MXI78" s="343"/>
      <c r="MXJ78" s="343"/>
      <c r="MXK78" s="343"/>
      <c r="MXL78" s="343"/>
      <c r="MXM78" s="342"/>
      <c r="MXN78" s="343"/>
      <c r="MXO78" s="343"/>
      <c r="MXP78" s="343"/>
      <c r="MXQ78" s="343"/>
      <c r="MXR78" s="343"/>
      <c r="MXS78" s="343"/>
      <c r="MXT78" s="343"/>
      <c r="MXU78" s="343"/>
      <c r="MXV78" s="343"/>
      <c r="MXW78" s="343"/>
      <c r="MXX78" s="343"/>
      <c r="MXY78" s="343"/>
      <c r="MXZ78" s="343"/>
      <c r="MYA78" s="343"/>
      <c r="MYB78" s="343"/>
      <c r="MYC78" s="342"/>
      <c r="MYD78" s="343"/>
      <c r="MYE78" s="343"/>
      <c r="MYF78" s="343"/>
      <c r="MYG78" s="343"/>
      <c r="MYH78" s="343"/>
      <c r="MYI78" s="343"/>
      <c r="MYJ78" s="343"/>
      <c r="MYK78" s="343"/>
      <c r="MYL78" s="343"/>
      <c r="MYM78" s="343"/>
      <c r="MYN78" s="343"/>
      <c r="MYO78" s="343"/>
      <c r="MYP78" s="343"/>
      <c r="MYQ78" s="343"/>
      <c r="MYR78" s="343"/>
      <c r="MYS78" s="342"/>
      <c r="MYT78" s="343"/>
      <c r="MYU78" s="343"/>
      <c r="MYV78" s="343"/>
      <c r="MYW78" s="343"/>
      <c r="MYX78" s="343"/>
      <c r="MYY78" s="343"/>
      <c r="MYZ78" s="343"/>
      <c r="MZA78" s="343"/>
      <c r="MZB78" s="343"/>
      <c r="MZC78" s="343"/>
      <c r="MZD78" s="343"/>
      <c r="MZE78" s="343"/>
      <c r="MZF78" s="343"/>
      <c r="MZG78" s="343"/>
      <c r="MZH78" s="343"/>
      <c r="MZI78" s="342"/>
      <c r="MZJ78" s="343"/>
      <c r="MZK78" s="343"/>
      <c r="MZL78" s="343"/>
      <c r="MZM78" s="343"/>
      <c r="MZN78" s="343"/>
      <c r="MZO78" s="343"/>
      <c r="MZP78" s="343"/>
      <c r="MZQ78" s="343"/>
      <c r="MZR78" s="343"/>
      <c r="MZS78" s="343"/>
      <c r="MZT78" s="343"/>
      <c r="MZU78" s="343"/>
      <c r="MZV78" s="343"/>
      <c r="MZW78" s="343"/>
      <c r="MZX78" s="343"/>
      <c r="MZY78" s="342"/>
      <c r="MZZ78" s="343"/>
      <c r="NAA78" s="343"/>
      <c r="NAB78" s="343"/>
      <c r="NAC78" s="343"/>
      <c r="NAD78" s="343"/>
      <c r="NAE78" s="343"/>
      <c r="NAF78" s="343"/>
      <c r="NAG78" s="343"/>
      <c r="NAH78" s="343"/>
      <c r="NAI78" s="343"/>
      <c r="NAJ78" s="343"/>
      <c r="NAK78" s="343"/>
      <c r="NAL78" s="343"/>
      <c r="NAM78" s="343"/>
      <c r="NAN78" s="343"/>
      <c r="NAO78" s="342"/>
      <c r="NAP78" s="343"/>
      <c r="NAQ78" s="343"/>
      <c r="NAR78" s="343"/>
      <c r="NAS78" s="343"/>
      <c r="NAT78" s="343"/>
      <c r="NAU78" s="343"/>
      <c r="NAV78" s="343"/>
      <c r="NAW78" s="343"/>
      <c r="NAX78" s="343"/>
      <c r="NAY78" s="343"/>
      <c r="NAZ78" s="343"/>
      <c r="NBA78" s="343"/>
      <c r="NBB78" s="343"/>
      <c r="NBC78" s="343"/>
      <c r="NBD78" s="343"/>
      <c r="NBE78" s="342"/>
      <c r="NBF78" s="343"/>
      <c r="NBG78" s="343"/>
      <c r="NBH78" s="343"/>
      <c r="NBI78" s="343"/>
      <c r="NBJ78" s="343"/>
      <c r="NBK78" s="343"/>
      <c r="NBL78" s="343"/>
      <c r="NBM78" s="343"/>
      <c r="NBN78" s="343"/>
      <c r="NBO78" s="343"/>
      <c r="NBP78" s="343"/>
      <c r="NBQ78" s="343"/>
      <c r="NBR78" s="343"/>
      <c r="NBS78" s="343"/>
      <c r="NBT78" s="343"/>
      <c r="NBU78" s="342"/>
      <c r="NBV78" s="343"/>
      <c r="NBW78" s="343"/>
      <c r="NBX78" s="343"/>
      <c r="NBY78" s="343"/>
      <c r="NBZ78" s="343"/>
      <c r="NCA78" s="343"/>
      <c r="NCB78" s="343"/>
      <c r="NCC78" s="343"/>
      <c r="NCD78" s="343"/>
      <c r="NCE78" s="343"/>
      <c r="NCF78" s="343"/>
      <c r="NCG78" s="343"/>
      <c r="NCH78" s="343"/>
      <c r="NCI78" s="343"/>
      <c r="NCJ78" s="343"/>
      <c r="NCK78" s="342"/>
      <c r="NCL78" s="343"/>
      <c r="NCM78" s="343"/>
      <c r="NCN78" s="343"/>
      <c r="NCO78" s="343"/>
      <c r="NCP78" s="343"/>
      <c r="NCQ78" s="343"/>
      <c r="NCR78" s="343"/>
      <c r="NCS78" s="343"/>
      <c r="NCT78" s="343"/>
      <c r="NCU78" s="343"/>
      <c r="NCV78" s="343"/>
      <c r="NCW78" s="343"/>
      <c r="NCX78" s="343"/>
      <c r="NCY78" s="343"/>
      <c r="NCZ78" s="343"/>
      <c r="NDA78" s="342"/>
      <c r="NDB78" s="343"/>
      <c r="NDC78" s="343"/>
      <c r="NDD78" s="343"/>
      <c r="NDE78" s="343"/>
      <c r="NDF78" s="343"/>
      <c r="NDG78" s="343"/>
      <c r="NDH78" s="343"/>
      <c r="NDI78" s="343"/>
      <c r="NDJ78" s="343"/>
      <c r="NDK78" s="343"/>
      <c r="NDL78" s="343"/>
      <c r="NDM78" s="343"/>
      <c r="NDN78" s="343"/>
      <c r="NDO78" s="343"/>
      <c r="NDP78" s="343"/>
      <c r="NDQ78" s="342"/>
      <c r="NDR78" s="343"/>
      <c r="NDS78" s="343"/>
      <c r="NDT78" s="343"/>
      <c r="NDU78" s="343"/>
      <c r="NDV78" s="343"/>
      <c r="NDW78" s="343"/>
      <c r="NDX78" s="343"/>
      <c r="NDY78" s="343"/>
      <c r="NDZ78" s="343"/>
      <c r="NEA78" s="343"/>
      <c r="NEB78" s="343"/>
      <c r="NEC78" s="343"/>
      <c r="NED78" s="343"/>
      <c r="NEE78" s="343"/>
      <c r="NEF78" s="343"/>
      <c r="NEG78" s="342"/>
      <c r="NEH78" s="343"/>
      <c r="NEI78" s="343"/>
      <c r="NEJ78" s="343"/>
      <c r="NEK78" s="343"/>
      <c r="NEL78" s="343"/>
      <c r="NEM78" s="343"/>
      <c r="NEN78" s="343"/>
      <c r="NEO78" s="343"/>
      <c r="NEP78" s="343"/>
      <c r="NEQ78" s="343"/>
      <c r="NER78" s="343"/>
      <c r="NES78" s="343"/>
      <c r="NET78" s="343"/>
      <c r="NEU78" s="343"/>
      <c r="NEV78" s="343"/>
      <c r="NEW78" s="342"/>
      <c r="NEX78" s="343"/>
      <c r="NEY78" s="343"/>
      <c r="NEZ78" s="343"/>
      <c r="NFA78" s="343"/>
      <c r="NFB78" s="343"/>
      <c r="NFC78" s="343"/>
      <c r="NFD78" s="343"/>
      <c r="NFE78" s="343"/>
      <c r="NFF78" s="343"/>
      <c r="NFG78" s="343"/>
      <c r="NFH78" s="343"/>
      <c r="NFI78" s="343"/>
      <c r="NFJ78" s="343"/>
      <c r="NFK78" s="343"/>
      <c r="NFL78" s="343"/>
      <c r="NFM78" s="342"/>
      <c r="NFN78" s="343"/>
      <c r="NFO78" s="343"/>
      <c r="NFP78" s="343"/>
      <c r="NFQ78" s="343"/>
      <c r="NFR78" s="343"/>
      <c r="NFS78" s="343"/>
      <c r="NFT78" s="343"/>
      <c r="NFU78" s="343"/>
      <c r="NFV78" s="343"/>
      <c r="NFW78" s="343"/>
      <c r="NFX78" s="343"/>
      <c r="NFY78" s="343"/>
      <c r="NFZ78" s="343"/>
      <c r="NGA78" s="343"/>
      <c r="NGB78" s="343"/>
      <c r="NGC78" s="342"/>
      <c r="NGD78" s="343"/>
      <c r="NGE78" s="343"/>
      <c r="NGF78" s="343"/>
      <c r="NGG78" s="343"/>
      <c r="NGH78" s="343"/>
      <c r="NGI78" s="343"/>
      <c r="NGJ78" s="343"/>
      <c r="NGK78" s="343"/>
      <c r="NGL78" s="343"/>
      <c r="NGM78" s="343"/>
      <c r="NGN78" s="343"/>
      <c r="NGO78" s="343"/>
      <c r="NGP78" s="343"/>
      <c r="NGQ78" s="343"/>
      <c r="NGR78" s="343"/>
      <c r="NGS78" s="342"/>
      <c r="NGT78" s="343"/>
      <c r="NGU78" s="343"/>
      <c r="NGV78" s="343"/>
      <c r="NGW78" s="343"/>
      <c r="NGX78" s="343"/>
      <c r="NGY78" s="343"/>
      <c r="NGZ78" s="343"/>
      <c r="NHA78" s="343"/>
      <c r="NHB78" s="343"/>
      <c r="NHC78" s="343"/>
      <c r="NHD78" s="343"/>
      <c r="NHE78" s="343"/>
      <c r="NHF78" s="343"/>
      <c r="NHG78" s="343"/>
      <c r="NHH78" s="343"/>
      <c r="NHI78" s="342"/>
      <c r="NHJ78" s="343"/>
      <c r="NHK78" s="343"/>
      <c r="NHL78" s="343"/>
      <c r="NHM78" s="343"/>
      <c r="NHN78" s="343"/>
      <c r="NHO78" s="343"/>
      <c r="NHP78" s="343"/>
      <c r="NHQ78" s="343"/>
      <c r="NHR78" s="343"/>
      <c r="NHS78" s="343"/>
      <c r="NHT78" s="343"/>
      <c r="NHU78" s="343"/>
      <c r="NHV78" s="343"/>
      <c r="NHW78" s="343"/>
      <c r="NHX78" s="343"/>
      <c r="NHY78" s="342"/>
      <c r="NHZ78" s="343"/>
      <c r="NIA78" s="343"/>
      <c r="NIB78" s="343"/>
      <c r="NIC78" s="343"/>
      <c r="NID78" s="343"/>
      <c r="NIE78" s="343"/>
      <c r="NIF78" s="343"/>
      <c r="NIG78" s="343"/>
      <c r="NIH78" s="343"/>
      <c r="NII78" s="343"/>
      <c r="NIJ78" s="343"/>
      <c r="NIK78" s="343"/>
      <c r="NIL78" s="343"/>
      <c r="NIM78" s="343"/>
      <c r="NIN78" s="343"/>
      <c r="NIO78" s="342"/>
      <c r="NIP78" s="343"/>
      <c r="NIQ78" s="343"/>
      <c r="NIR78" s="343"/>
      <c r="NIS78" s="343"/>
      <c r="NIT78" s="343"/>
      <c r="NIU78" s="343"/>
      <c r="NIV78" s="343"/>
      <c r="NIW78" s="343"/>
      <c r="NIX78" s="343"/>
      <c r="NIY78" s="343"/>
      <c r="NIZ78" s="343"/>
      <c r="NJA78" s="343"/>
      <c r="NJB78" s="343"/>
      <c r="NJC78" s="343"/>
      <c r="NJD78" s="343"/>
      <c r="NJE78" s="342"/>
      <c r="NJF78" s="343"/>
      <c r="NJG78" s="343"/>
      <c r="NJH78" s="343"/>
      <c r="NJI78" s="343"/>
      <c r="NJJ78" s="343"/>
      <c r="NJK78" s="343"/>
      <c r="NJL78" s="343"/>
      <c r="NJM78" s="343"/>
      <c r="NJN78" s="343"/>
      <c r="NJO78" s="343"/>
      <c r="NJP78" s="343"/>
      <c r="NJQ78" s="343"/>
      <c r="NJR78" s="343"/>
      <c r="NJS78" s="343"/>
      <c r="NJT78" s="343"/>
      <c r="NJU78" s="342"/>
      <c r="NJV78" s="343"/>
      <c r="NJW78" s="343"/>
      <c r="NJX78" s="343"/>
      <c r="NJY78" s="343"/>
      <c r="NJZ78" s="343"/>
      <c r="NKA78" s="343"/>
      <c r="NKB78" s="343"/>
      <c r="NKC78" s="343"/>
      <c r="NKD78" s="343"/>
      <c r="NKE78" s="343"/>
      <c r="NKF78" s="343"/>
      <c r="NKG78" s="343"/>
      <c r="NKH78" s="343"/>
      <c r="NKI78" s="343"/>
      <c r="NKJ78" s="343"/>
      <c r="NKK78" s="342"/>
      <c r="NKL78" s="343"/>
      <c r="NKM78" s="343"/>
      <c r="NKN78" s="343"/>
      <c r="NKO78" s="343"/>
      <c r="NKP78" s="343"/>
      <c r="NKQ78" s="343"/>
      <c r="NKR78" s="343"/>
      <c r="NKS78" s="343"/>
      <c r="NKT78" s="343"/>
      <c r="NKU78" s="343"/>
      <c r="NKV78" s="343"/>
      <c r="NKW78" s="343"/>
      <c r="NKX78" s="343"/>
      <c r="NKY78" s="343"/>
      <c r="NKZ78" s="343"/>
      <c r="NLA78" s="342"/>
      <c r="NLB78" s="343"/>
      <c r="NLC78" s="343"/>
      <c r="NLD78" s="343"/>
      <c r="NLE78" s="343"/>
      <c r="NLF78" s="343"/>
      <c r="NLG78" s="343"/>
      <c r="NLH78" s="343"/>
      <c r="NLI78" s="343"/>
      <c r="NLJ78" s="343"/>
      <c r="NLK78" s="343"/>
      <c r="NLL78" s="343"/>
      <c r="NLM78" s="343"/>
      <c r="NLN78" s="343"/>
      <c r="NLO78" s="343"/>
      <c r="NLP78" s="343"/>
      <c r="NLQ78" s="342"/>
      <c r="NLR78" s="343"/>
      <c r="NLS78" s="343"/>
      <c r="NLT78" s="343"/>
      <c r="NLU78" s="343"/>
      <c r="NLV78" s="343"/>
      <c r="NLW78" s="343"/>
      <c r="NLX78" s="343"/>
      <c r="NLY78" s="343"/>
      <c r="NLZ78" s="343"/>
      <c r="NMA78" s="343"/>
      <c r="NMB78" s="343"/>
      <c r="NMC78" s="343"/>
      <c r="NMD78" s="343"/>
      <c r="NME78" s="343"/>
      <c r="NMF78" s="343"/>
      <c r="NMG78" s="342"/>
      <c r="NMH78" s="343"/>
      <c r="NMI78" s="343"/>
      <c r="NMJ78" s="343"/>
      <c r="NMK78" s="343"/>
      <c r="NML78" s="343"/>
      <c r="NMM78" s="343"/>
      <c r="NMN78" s="343"/>
      <c r="NMO78" s="343"/>
      <c r="NMP78" s="343"/>
      <c r="NMQ78" s="343"/>
      <c r="NMR78" s="343"/>
      <c r="NMS78" s="343"/>
      <c r="NMT78" s="343"/>
      <c r="NMU78" s="343"/>
      <c r="NMV78" s="343"/>
      <c r="NMW78" s="342"/>
      <c r="NMX78" s="343"/>
      <c r="NMY78" s="343"/>
      <c r="NMZ78" s="343"/>
      <c r="NNA78" s="343"/>
      <c r="NNB78" s="343"/>
      <c r="NNC78" s="343"/>
      <c r="NND78" s="343"/>
      <c r="NNE78" s="343"/>
      <c r="NNF78" s="343"/>
      <c r="NNG78" s="343"/>
      <c r="NNH78" s="343"/>
      <c r="NNI78" s="343"/>
      <c r="NNJ78" s="343"/>
      <c r="NNK78" s="343"/>
      <c r="NNL78" s="343"/>
      <c r="NNM78" s="342"/>
      <c r="NNN78" s="343"/>
      <c r="NNO78" s="343"/>
      <c r="NNP78" s="343"/>
      <c r="NNQ78" s="343"/>
      <c r="NNR78" s="343"/>
      <c r="NNS78" s="343"/>
      <c r="NNT78" s="343"/>
      <c r="NNU78" s="343"/>
      <c r="NNV78" s="343"/>
      <c r="NNW78" s="343"/>
      <c r="NNX78" s="343"/>
      <c r="NNY78" s="343"/>
      <c r="NNZ78" s="343"/>
      <c r="NOA78" s="343"/>
      <c r="NOB78" s="343"/>
      <c r="NOC78" s="342"/>
      <c r="NOD78" s="343"/>
      <c r="NOE78" s="343"/>
      <c r="NOF78" s="343"/>
      <c r="NOG78" s="343"/>
      <c r="NOH78" s="343"/>
      <c r="NOI78" s="343"/>
      <c r="NOJ78" s="343"/>
      <c r="NOK78" s="343"/>
      <c r="NOL78" s="343"/>
      <c r="NOM78" s="343"/>
      <c r="NON78" s="343"/>
      <c r="NOO78" s="343"/>
      <c r="NOP78" s="343"/>
      <c r="NOQ78" s="343"/>
      <c r="NOR78" s="343"/>
      <c r="NOS78" s="342"/>
      <c r="NOT78" s="343"/>
      <c r="NOU78" s="343"/>
      <c r="NOV78" s="343"/>
      <c r="NOW78" s="343"/>
      <c r="NOX78" s="343"/>
      <c r="NOY78" s="343"/>
      <c r="NOZ78" s="343"/>
      <c r="NPA78" s="343"/>
      <c r="NPB78" s="343"/>
      <c r="NPC78" s="343"/>
      <c r="NPD78" s="343"/>
      <c r="NPE78" s="343"/>
      <c r="NPF78" s="343"/>
      <c r="NPG78" s="343"/>
      <c r="NPH78" s="343"/>
      <c r="NPI78" s="342"/>
      <c r="NPJ78" s="343"/>
      <c r="NPK78" s="343"/>
      <c r="NPL78" s="343"/>
      <c r="NPM78" s="343"/>
      <c r="NPN78" s="343"/>
      <c r="NPO78" s="343"/>
      <c r="NPP78" s="343"/>
      <c r="NPQ78" s="343"/>
      <c r="NPR78" s="343"/>
      <c r="NPS78" s="343"/>
      <c r="NPT78" s="343"/>
      <c r="NPU78" s="343"/>
      <c r="NPV78" s="343"/>
      <c r="NPW78" s="343"/>
      <c r="NPX78" s="343"/>
      <c r="NPY78" s="342"/>
      <c r="NPZ78" s="343"/>
      <c r="NQA78" s="343"/>
      <c r="NQB78" s="343"/>
      <c r="NQC78" s="343"/>
      <c r="NQD78" s="343"/>
      <c r="NQE78" s="343"/>
      <c r="NQF78" s="343"/>
      <c r="NQG78" s="343"/>
      <c r="NQH78" s="343"/>
      <c r="NQI78" s="343"/>
      <c r="NQJ78" s="343"/>
      <c r="NQK78" s="343"/>
      <c r="NQL78" s="343"/>
      <c r="NQM78" s="343"/>
      <c r="NQN78" s="343"/>
      <c r="NQO78" s="342"/>
      <c r="NQP78" s="343"/>
      <c r="NQQ78" s="343"/>
      <c r="NQR78" s="343"/>
      <c r="NQS78" s="343"/>
      <c r="NQT78" s="343"/>
      <c r="NQU78" s="343"/>
      <c r="NQV78" s="343"/>
      <c r="NQW78" s="343"/>
      <c r="NQX78" s="343"/>
      <c r="NQY78" s="343"/>
      <c r="NQZ78" s="343"/>
      <c r="NRA78" s="343"/>
      <c r="NRB78" s="343"/>
      <c r="NRC78" s="343"/>
      <c r="NRD78" s="343"/>
      <c r="NRE78" s="342"/>
      <c r="NRF78" s="343"/>
      <c r="NRG78" s="343"/>
      <c r="NRH78" s="343"/>
      <c r="NRI78" s="343"/>
      <c r="NRJ78" s="343"/>
      <c r="NRK78" s="343"/>
      <c r="NRL78" s="343"/>
      <c r="NRM78" s="343"/>
      <c r="NRN78" s="343"/>
      <c r="NRO78" s="343"/>
      <c r="NRP78" s="343"/>
      <c r="NRQ78" s="343"/>
      <c r="NRR78" s="343"/>
      <c r="NRS78" s="343"/>
      <c r="NRT78" s="343"/>
      <c r="NRU78" s="342"/>
      <c r="NRV78" s="343"/>
      <c r="NRW78" s="343"/>
      <c r="NRX78" s="343"/>
      <c r="NRY78" s="343"/>
      <c r="NRZ78" s="343"/>
      <c r="NSA78" s="343"/>
      <c r="NSB78" s="343"/>
      <c r="NSC78" s="343"/>
      <c r="NSD78" s="343"/>
      <c r="NSE78" s="343"/>
      <c r="NSF78" s="343"/>
      <c r="NSG78" s="343"/>
      <c r="NSH78" s="343"/>
      <c r="NSI78" s="343"/>
      <c r="NSJ78" s="343"/>
      <c r="NSK78" s="342"/>
      <c r="NSL78" s="343"/>
      <c r="NSM78" s="343"/>
      <c r="NSN78" s="343"/>
      <c r="NSO78" s="343"/>
      <c r="NSP78" s="343"/>
      <c r="NSQ78" s="343"/>
      <c r="NSR78" s="343"/>
      <c r="NSS78" s="343"/>
      <c r="NST78" s="343"/>
      <c r="NSU78" s="343"/>
      <c r="NSV78" s="343"/>
      <c r="NSW78" s="343"/>
      <c r="NSX78" s="343"/>
      <c r="NSY78" s="343"/>
      <c r="NSZ78" s="343"/>
      <c r="NTA78" s="342"/>
      <c r="NTB78" s="343"/>
      <c r="NTC78" s="343"/>
      <c r="NTD78" s="343"/>
      <c r="NTE78" s="343"/>
      <c r="NTF78" s="343"/>
      <c r="NTG78" s="343"/>
      <c r="NTH78" s="343"/>
      <c r="NTI78" s="343"/>
      <c r="NTJ78" s="343"/>
      <c r="NTK78" s="343"/>
      <c r="NTL78" s="343"/>
      <c r="NTM78" s="343"/>
      <c r="NTN78" s="343"/>
      <c r="NTO78" s="343"/>
      <c r="NTP78" s="343"/>
      <c r="NTQ78" s="342"/>
      <c r="NTR78" s="343"/>
      <c r="NTS78" s="343"/>
      <c r="NTT78" s="343"/>
      <c r="NTU78" s="343"/>
      <c r="NTV78" s="343"/>
      <c r="NTW78" s="343"/>
      <c r="NTX78" s="343"/>
      <c r="NTY78" s="343"/>
      <c r="NTZ78" s="343"/>
      <c r="NUA78" s="343"/>
      <c r="NUB78" s="343"/>
      <c r="NUC78" s="343"/>
      <c r="NUD78" s="343"/>
      <c r="NUE78" s="343"/>
      <c r="NUF78" s="343"/>
      <c r="NUG78" s="342"/>
      <c r="NUH78" s="343"/>
      <c r="NUI78" s="343"/>
      <c r="NUJ78" s="343"/>
      <c r="NUK78" s="343"/>
      <c r="NUL78" s="343"/>
      <c r="NUM78" s="343"/>
      <c r="NUN78" s="343"/>
      <c r="NUO78" s="343"/>
      <c r="NUP78" s="343"/>
      <c r="NUQ78" s="343"/>
      <c r="NUR78" s="343"/>
      <c r="NUS78" s="343"/>
      <c r="NUT78" s="343"/>
      <c r="NUU78" s="343"/>
      <c r="NUV78" s="343"/>
      <c r="NUW78" s="342"/>
      <c r="NUX78" s="343"/>
      <c r="NUY78" s="343"/>
      <c r="NUZ78" s="343"/>
      <c r="NVA78" s="343"/>
      <c r="NVB78" s="343"/>
      <c r="NVC78" s="343"/>
      <c r="NVD78" s="343"/>
      <c r="NVE78" s="343"/>
      <c r="NVF78" s="343"/>
      <c r="NVG78" s="343"/>
      <c r="NVH78" s="343"/>
      <c r="NVI78" s="343"/>
      <c r="NVJ78" s="343"/>
      <c r="NVK78" s="343"/>
      <c r="NVL78" s="343"/>
      <c r="NVM78" s="342"/>
      <c r="NVN78" s="343"/>
      <c r="NVO78" s="343"/>
      <c r="NVP78" s="343"/>
      <c r="NVQ78" s="343"/>
      <c r="NVR78" s="343"/>
      <c r="NVS78" s="343"/>
      <c r="NVT78" s="343"/>
      <c r="NVU78" s="343"/>
      <c r="NVV78" s="343"/>
      <c r="NVW78" s="343"/>
      <c r="NVX78" s="343"/>
      <c r="NVY78" s="343"/>
      <c r="NVZ78" s="343"/>
      <c r="NWA78" s="343"/>
      <c r="NWB78" s="343"/>
      <c r="NWC78" s="342"/>
      <c r="NWD78" s="343"/>
      <c r="NWE78" s="343"/>
      <c r="NWF78" s="343"/>
      <c r="NWG78" s="343"/>
      <c r="NWH78" s="343"/>
      <c r="NWI78" s="343"/>
      <c r="NWJ78" s="343"/>
      <c r="NWK78" s="343"/>
      <c r="NWL78" s="343"/>
      <c r="NWM78" s="343"/>
      <c r="NWN78" s="343"/>
      <c r="NWO78" s="343"/>
      <c r="NWP78" s="343"/>
      <c r="NWQ78" s="343"/>
      <c r="NWR78" s="343"/>
      <c r="NWS78" s="342"/>
      <c r="NWT78" s="343"/>
      <c r="NWU78" s="343"/>
      <c r="NWV78" s="343"/>
      <c r="NWW78" s="343"/>
      <c r="NWX78" s="343"/>
      <c r="NWY78" s="343"/>
      <c r="NWZ78" s="343"/>
      <c r="NXA78" s="343"/>
      <c r="NXB78" s="343"/>
      <c r="NXC78" s="343"/>
      <c r="NXD78" s="343"/>
      <c r="NXE78" s="343"/>
      <c r="NXF78" s="343"/>
      <c r="NXG78" s="343"/>
      <c r="NXH78" s="343"/>
      <c r="NXI78" s="342"/>
      <c r="NXJ78" s="343"/>
      <c r="NXK78" s="343"/>
      <c r="NXL78" s="343"/>
      <c r="NXM78" s="343"/>
      <c r="NXN78" s="343"/>
      <c r="NXO78" s="343"/>
      <c r="NXP78" s="343"/>
      <c r="NXQ78" s="343"/>
      <c r="NXR78" s="343"/>
      <c r="NXS78" s="343"/>
      <c r="NXT78" s="343"/>
      <c r="NXU78" s="343"/>
      <c r="NXV78" s="343"/>
      <c r="NXW78" s="343"/>
      <c r="NXX78" s="343"/>
      <c r="NXY78" s="342"/>
      <c r="NXZ78" s="343"/>
      <c r="NYA78" s="343"/>
      <c r="NYB78" s="343"/>
      <c r="NYC78" s="343"/>
      <c r="NYD78" s="343"/>
      <c r="NYE78" s="343"/>
      <c r="NYF78" s="343"/>
      <c r="NYG78" s="343"/>
      <c r="NYH78" s="343"/>
      <c r="NYI78" s="343"/>
      <c r="NYJ78" s="343"/>
      <c r="NYK78" s="343"/>
      <c r="NYL78" s="343"/>
      <c r="NYM78" s="343"/>
      <c r="NYN78" s="343"/>
      <c r="NYO78" s="342"/>
      <c r="NYP78" s="343"/>
      <c r="NYQ78" s="343"/>
      <c r="NYR78" s="343"/>
      <c r="NYS78" s="343"/>
      <c r="NYT78" s="343"/>
      <c r="NYU78" s="343"/>
      <c r="NYV78" s="343"/>
      <c r="NYW78" s="343"/>
      <c r="NYX78" s="343"/>
      <c r="NYY78" s="343"/>
      <c r="NYZ78" s="343"/>
      <c r="NZA78" s="343"/>
      <c r="NZB78" s="343"/>
      <c r="NZC78" s="343"/>
      <c r="NZD78" s="343"/>
      <c r="NZE78" s="342"/>
      <c r="NZF78" s="343"/>
      <c r="NZG78" s="343"/>
      <c r="NZH78" s="343"/>
      <c r="NZI78" s="343"/>
      <c r="NZJ78" s="343"/>
      <c r="NZK78" s="343"/>
      <c r="NZL78" s="343"/>
      <c r="NZM78" s="343"/>
      <c r="NZN78" s="343"/>
      <c r="NZO78" s="343"/>
      <c r="NZP78" s="343"/>
      <c r="NZQ78" s="343"/>
      <c r="NZR78" s="343"/>
      <c r="NZS78" s="343"/>
      <c r="NZT78" s="343"/>
      <c r="NZU78" s="342"/>
      <c r="NZV78" s="343"/>
      <c r="NZW78" s="343"/>
      <c r="NZX78" s="343"/>
      <c r="NZY78" s="343"/>
      <c r="NZZ78" s="343"/>
      <c r="OAA78" s="343"/>
      <c r="OAB78" s="343"/>
      <c r="OAC78" s="343"/>
      <c r="OAD78" s="343"/>
      <c r="OAE78" s="343"/>
      <c r="OAF78" s="343"/>
      <c r="OAG78" s="343"/>
      <c r="OAH78" s="343"/>
      <c r="OAI78" s="343"/>
      <c r="OAJ78" s="343"/>
      <c r="OAK78" s="342"/>
      <c r="OAL78" s="343"/>
      <c r="OAM78" s="343"/>
      <c r="OAN78" s="343"/>
      <c r="OAO78" s="343"/>
      <c r="OAP78" s="343"/>
      <c r="OAQ78" s="343"/>
      <c r="OAR78" s="343"/>
      <c r="OAS78" s="343"/>
      <c r="OAT78" s="343"/>
      <c r="OAU78" s="343"/>
      <c r="OAV78" s="343"/>
      <c r="OAW78" s="343"/>
      <c r="OAX78" s="343"/>
      <c r="OAY78" s="343"/>
      <c r="OAZ78" s="343"/>
      <c r="OBA78" s="342"/>
      <c r="OBB78" s="343"/>
      <c r="OBC78" s="343"/>
      <c r="OBD78" s="343"/>
      <c r="OBE78" s="343"/>
      <c r="OBF78" s="343"/>
      <c r="OBG78" s="343"/>
      <c r="OBH78" s="343"/>
      <c r="OBI78" s="343"/>
      <c r="OBJ78" s="343"/>
      <c r="OBK78" s="343"/>
      <c r="OBL78" s="343"/>
      <c r="OBM78" s="343"/>
      <c r="OBN78" s="343"/>
      <c r="OBO78" s="343"/>
      <c r="OBP78" s="343"/>
      <c r="OBQ78" s="342"/>
      <c r="OBR78" s="343"/>
      <c r="OBS78" s="343"/>
      <c r="OBT78" s="343"/>
      <c r="OBU78" s="343"/>
      <c r="OBV78" s="343"/>
      <c r="OBW78" s="343"/>
      <c r="OBX78" s="343"/>
      <c r="OBY78" s="343"/>
      <c r="OBZ78" s="343"/>
      <c r="OCA78" s="343"/>
      <c r="OCB78" s="343"/>
      <c r="OCC78" s="343"/>
      <c r="OCD78" s="343"/>
      <c r="OCE78" s="343"/>
      <c r="OCF78" s="343"/>
      <c r="OCG78" s="342"/>
      <c r="OCH78" s="343"/>
      <c r="OCI78" s="343"/>
      <c r="OCJ78" s="343"/>
      <c r="OCK78" s="343"/>
      <c r="OCL78" s="343"/>
      <c r="OCM78" s="343"/>
      <c r="OCN78" s="343"/>
      <c r="OCO78" s="343"/>
      <c r="OCP78" s="343"/>
      <c r="OCQ78" s="343"/>
      <c r="OCR78" s="343"/>
      <c r="OCS78" s="343"/>
      <c r="OCT78" s="343"/>
      <c r="OCU78" s="343"/>
      <c r="OCV78" s="343"/>
      <c r="OCW78" s="342"/>
      <c r="OCX78" s="343"/>
      <c r="OCY78" s="343"/>
      <c r="OCZ78" s="343"/>
      <c r="ODA78" s="343"/>
      <c r="ODB78" s="343"/>
      <c r="ODC78" s="343"/>
      <c r="ODD78" s="343"/>
      <c r="ODE78" s="343"/>
      <c r="ODF78" s="343"/>
      <c r="ODG78" s="343"/>
      <c r="ODH78" s="343"/>
      <c r="ODI78" s="343"/>
      <c r="ODJ78" s="343"/>
      <c r="ODK78" s="343"/>
      <c r="ODL78" s="343"/>
      <c r="ODM78" s="342"/>
      <c r="ODN78" s="343"/>
      <c r="ODO78" s="343"/>
      <c r="ODP78" s="343"/>
      <c r="ODQ78" s="343"/>
      <c r="ODR78" s="343"/>
      <c r="ODS78" s="343"/>
      <c r="ODT78" s="343"/>
      <c r="ODU78" s="343"/>
      <c r="ODV78" s="343"/>
      <c r="ODW78" s="343"/>
      <c r="ODX78" s="343"/>
      <c r="ODY78" s="343"/>
      <c r="ODZ78" s="343"/>
      <c r="OEA78" s="343"/>
      <c r="OEB78" s="343"/>
      <c r="OEC78" s="342"/>
      <c r="OED78" s="343"/>
      <c r="OEE78" s="343"/>
      <c r="OEF78" s="343"/>
      <c r="OEG78" s="343"/>
      <c r="OEH78" s="343"/>
      <c r="OEI78" s="343"/>
      <c r="OEJ78" s="343"/>
      <c r="OEK78" s="343"/>
      <c r="OEL78" s="343"/>
      <c r="OEM78" s="343"/>
      <c r="OEN78" s="343"/>
      <c r="OEO78" s="343"/>
      <c r="OEP78" s="343"/>
      <c r="OEQ78" s="343"/>
      <c r="OER78" s="343"/>
      <c r="OES78" s="342"/>
      <c r="OET78" s="343"/>
      <c r="OEU78" s="343"/>
      <c r="OEV78" s="343"/>
      <c r="OEW78" s="343"/>
      <c r="OEX78" s="343"/>
      <c r="OEY78" s="343"/>
      <c r="OEZ78" s="343"/>
      <c r="OFA78" s="343"/>
      <c r="OFB78" s="343"/>
      <c r="OFC78" s="343"/>
      <c r="OFD78" s="343"/>
      <c r="OFE78" s="343"/>
      <c r="OFF78" s="343"/>
      <c r="OFG78" s="343"/>
      <c r="OFH78" s="343"/>
      <c r="OFI78" s="342"/>
      <c r="OFJ78" s="343"/>
      <c r="OFK78" s="343"/>
      <c r="OFL78" s="343"/>
      <c r="OFM78" s="343"/>
      <c r="OFN78" s="343"/>
      <c r="OFO78" s="343"/>
      <c r="OFP78" s="343"/>
      <c r="OFQ78" s="343"/>
      <c r="OFR78" s="343"/>
      <c r="OFS78" s="343"/>
      <c r="OFT78" s="343"/>
      <c r="OFU78" s="343"/>
      <c r="OFV78" s="343"/>
      <c r="OFW78" s="343"/>
      <c r="OFX78" s="343"/>
      <c r="OFY78" s="342"/>
      <c r="OFZ78" s="343"/>
      <c r="OGA78" s="343"/>
      <c r="OGB78" s="343"/>
      <c r="OGC78" s="343"/>
      <c r="OGD78" s="343"/>
      <c r="OGE78" s="343"/>
      <c r="OGF78" s="343"/>
      <c r="OGG78" s="343"/>
      <c r="OGH78" s="343"/>
      <c r="OGI78" s="343"/>
      <c r="OGJ78" s="343"/>
      <c r="OGK78" s="343"/>
      <c r="OGL78" s="343"/>
      <c r="OGM78" s="343"/>
      <c r="OGN78" s="343"/>
      <c r="OGO78" s="342"/>
      <c r="OGP78" s="343"/>
      <c r="OGQ78" s="343"/>
      <c r="OGR78" s="343"/>
      <c r="OGS78" s="343"/>
      <c r="OGT78" s="343"/>
      <c r="OGU78" s="343"/>
      <c r="OGV78" s="343"/>
      <c r="OGW78" s="343"/>
      <c r="OGX78" s="343"/>
      <c r="OGY78" s="343"/>
      <c r="OGZ78" s="343"/>
      <c r="OHA78" s="343"/>
      <c r="OHB78" s="343"/>
      <c r="OHC78" s="343"/>
      <c r="OHD78" s="343"/>
      <c r="OHE78" s="342"/>
      <c r="OHF78" s="343"/>
      <c r="OHG78" s="343"/>
      <c r="OHH78" s="343"/>
      <c r="OHI78" s="343"/>
      <c r="OHJ78" s="343"/>
      <c r="OHK78" s="343"/>
      <c r="OHL78" s="343"/>
      <c r="OHM78" s="343"/>
      <c r="OHN78" s="343"/>
      <c r="OHO78" s="343"/>
      <c r="OHP78" s="343"/>
      <c r="OHQ78" s="343"/>
      <c r="OHR78" s="343"/>
      <c r="OHS78" s="343"/>
      <c r="OHT78" s="343"/>
      <c r="OHU78" s="342"/>
      <c r="OHV78" s="343"/>
      <c r="OHW78" s="343"/>
      <c r="OHX78" s="343"/>
      <c r="OHY78" s="343"/>
      <c r="OHZ78" s="343"/>
      <c r="OIA78" s="343"/>
      <c r="OIB78" s="343"/>
      <c r="OIC78" s="343"/>
      <c r="OID78" s="343"/>
      <c r="OIE78" s="343"/>
      <c r="OIF78" s="343"/>
      <c r="OIG78" s="343"/>
      <c r="OIH78" s="343"/>
      <c r="OII78" s="343"/>
      <c r="OIJ78" s="343"/>
      <c r="OIK78" s="342"/>
      <c r="OIL78" s="343"/>
      <c r="OIM78" s="343"/>
      <c r="OIN78" s="343"/>
      <c r="OIO78" s="343"/>
      <c r="OIP78" s="343"/>
      <c r="OIQ78" s="343"/>
      <c r="OIR78" s="343"/>
      <c r="OIS78" s="343"/>
      <c r="OIT78" s="343"/>
      <c r="OIU78" s="343"/>
      <c r="OIV78" s="343"/>
      <c r="OIW78" s="343"/>
      <c r="OIX78" s="343"/>
      <c r="OIY78" s="343"/>
      <c r="OIZ78" s="343"/>
      <c r="OJA78" s="342"/>
      <c r="OJB78" s="343"/>
      <c r="OJC78" s="343"/>
      <c r="OJD78" s="343"/>
      <c r="OJE78" s="343"/>
      <c r="OJF78" s="343"/>
      <c r="OJG78" s="343"/>
      <c r="OJH78" s="343"/>
      <c r="OJI78" s="343"/>
      <c r="OJJ78" s="343"/>
      <c r="OJK78" s="343"/>
      <c r="OJL78" s="343"/>
      <c r="OJM78" s="343"/>
      <c r="OJN78" s="343"/>
      <c r="OJO78" s="343"/>
      <c r="OJP78" s="343"/>
      <c r="OJQ78" s="342"/>
      <c r="OJR78" s="343"/>
      <c r="OJS78" s="343"/>
      <c r="OJT78" s="343"/>
      <c r="OJU78" s="343"/>
      <c r="OJV78" s="343"/>
      <c r="OJW78" s="343"/>
      <c r="OJX78" s="343"/>
      <c r="OJY78" s="343"/>
      <c r="OJZ78" s="343"/>
      <c r="OKA78" s="343"/>
      <c r="OKB78" s="343"/>
      <c r="OKC78" s="343"/>
      <c r="OKD78" s="343"/>
      <c r="OKE78" s="343"/>
      <c r="OKF78" s="343"/>
      <c r="OKG78" s="342"/>
      <c r="OKH78" s="343"/>
      <c r="OKI78" s="343"/>
      <c r="OKJ78" s="343"/>
      <c r="OKK78" s="343"/>
      <c r="OKL78" s="343"/>
      <c r="OKM78" s="343"/>
      <c r="OKN78" s="343"/>
      <c r="OKO78" s="343"/>
      <c r="OKP78" s="343"/>
      <c r="OKQ78" s="343"/>
      <c r="OKR78" s="343"/>
      <c r="OKS78" s="343"/>
      <c r="OKT78" s="343"/>
      <c r="OKU78" s="343"/>
      <c r="OKV78" s="343"/>
      <c r="OKW78" s="342"/>
      <c r="OKX78" s="343"/>
      <c r="OKY78" s="343"/>
      <c r="OKZ78" s="343"/>
      <c r="OLA78" s="343"/>
      <c r="OLB78" s="343"/>
      <c r="OLC78" s="343"/>
      <c r="OLD78" s="343"/>
      <c r="OLE78" s="343"/>
      <c r="OLF78" s="343"/>
      <c r="OLG78" s="343"/>
      <c r="OLH78" s="343"/>
      <c r="OLI78" s="343"/>
      <c r="OLJ78" s="343"/>
      <c r="OLK78" s="343"/>
      <c r="OLL78" s="343"/>
      <c r="OLM78" s="342"/>
      <c r="OLN78" s="343"/>
      <c r="OLO78" s="343"/>
      <c r="OLP78" s="343"/>
      <c r="OLQ78" s="343"/>
      <c r="OLR78" s="343"/>
      <c r="OLS78" s="343"/>
      <c r="OLT78" s="343"/>
      <c r="OLU78" s="343"/>
      <c r="OLV78" s="343"/>
      <c r="OLW78" s="343"/>
      <c r="OLX78" s="343"/>
      <c r="OLY78" s="343"/>
      <c r="OLZ78" s="343"/>
      <c r="OMA78" s="343"/>
      <c r="OMB78" s="343"/>
      <c r="OMC78" s="342"/>
      <c r="OMD78" s="343"/>
      <c r="OME78" s="343"/>
      <c r="OMF78" s="343"/>
      <c r="OMG78" s="343"/>
      <c r="OMH78" s="343"/>
      <c r="OMI78" s="343"/>
      <c r="OMJ78" s="343"/>
      <c r="OMK78" s="343"/>
      <c r="OML78" s="343"/>
      <c r="OMM78" s="343"/>
      <c r="OMN78" s="343"/>
      <c r="OMO78" s="343"/>
      <c r="OMP78" s="343"/>
      <c r="OMQ78" s="343"/>
      <c r="OMR78" s="343"/>
      <c r="OMS78" s="342"/>
      <c r="OMT78" s="343"/>
      <c r="OMU78" s="343"/>
      <c r="OMV78" s="343"/>
      <c r="OMW78" s="343"/>
      <c r="OMX78" s="343"/>
      <c r="OMY78" s="343"/>
      <c r="OMZ78" s="343"/>
      <c r="ONA78" s="343"/>
      <c r="ONB78" s="343"/>
      <c r="ONC78" s="343"/>
      <c r="OND78" s="343"/>
      <c r="ONE78" s="343"/>
      <c r="ONF78" s="343"/>
      <c r="ONG78" s="343"/>
      <c r="ONH78" s="343"/>
      <c r="ONI78" s="342"/>
      <c r="ONJ78" s="343"/>
      <c r="ONK78" s="343"/>
      <c r="ONL78" s="343"/>
      <c r="ONM78" s="343"/>
      <c r="ONN78" s="343"/>
      <c r="ONO78" s="343"/>
      <c r="ONP78" s="343"/>
      <c r="ONQ78" s="343"/>
      <c r="ONR78" s="343"/>
      <c r="ONS78" s="343"/>
      <c r="ONT78" s="343"/>
      <c r="ONU78" s="343"/>
      <c r="ONV78" s="343"/>
      <c r="ONW78" s="343"/>
      <c r="ONX78" s="343"/>
      <c r="ONY78" s="342"/>
      <c r="ONZ78" s="343"/>
      <c r="OOA78" s="343"/>
      <c r="OOB78" s="343"/>
      <c r="OOC78" s="343"/>
      <c r="OOD78" s="343"/>
      <c r="OOE78" s="343"/>
      <c r="OOF78" s="343"/>
      <c r="OOG78" s="343"/>
      <c r="OOH78" s="343"/>
      <c r="OOI78" s="343"/>
      <c r="OOJ78" s="343"/>
      <c r="OOK78" s="343"/>
      <c r="OOL78" s="343"/>
      <c r="OOM78" s="343"/>
      <c r="OON78" s="343"/>
      <c r="OOO78" s="342"/>
      <c r="OOP78" s="343"/>
      <c r="OOQ78" s="343"/>
      <c r="OOR78" s="343"/>
      <c r="OOS78" s="343"/>
      <c r="OOT78" s="343"/>
      <c r="OOU78" s="343"/>
      <c r="OOV78" s="343"/>
      <c r="OOW78" s="343"/>
      <c r="OOX78" s="343"/>
      <c r="OOY78" s="343"/>
      <c r="OOZ78" s="343"/>
      <c r="OPA78" s="343"/>
      <c r="OPB78" s="343"/>
      <c r="OPC78" s="343"/>
      <c r="OPD78" s="343"/>
      <c r="OPE78" s="342"/>
      <c r="OPF78" s="343"/>
      <c r="OPG78" s="343"/>
      <c r="OPH78" s="343"/>
      <c r="OPI78" s="343"/>
      <c r="OPJ78" s="343"/>
      <c r="OPK78" s="343"/>
      <c r="OPL78" s="343"/>
      <c r="OPM78" s="343"/>
      <c r="OPN78" s="343"/>
      <c r="OPO78" s="343"/>
      <c r="OPP78" s="343"/>
      <c r="OPQ78" s="343"/>
      <c r="OPR78" s="343"/>
      <c r="OPS78" s="343"/>
      <c r="OPT78" s="343"/>
      <c r="OPU78" s="342"/>
      <c r="OPV78" s="343"/>
      <c r="OPW78" s="343"/>
      <c r="OPX78" s="343"/>
      <c r="OPY78" s="343"/>
      <c r="OPZ78" s="343"/>
      <c r="OQA78" s="343"/>
      <c r="OQB78" s="343"/>
      <c r="OQC78" s="343"/>
      <c r="OQD78" s="343"/>
      <c r="OQE78" s="343"/>
      <c r="OQF78" s="343"/>
      <c r="OQG78" s="343"/>
      <c r="OQH78" s="343"/>
      <c r="OQI78" s="343"/>
      <c r="OQJ78" s="343"/>
      <c r="OQK78" s="342"/>
      <c r="OQL78" s="343"/>
      <c r="OQM78" s="343"/>
      <c r="OQN78" s="343"/>
      <c r="OQO78" s="343"/>
      <c r="OQP78" s="343"/>
      <c r="OQQ78" s="343"/>
      <c r="OQR78" s="343"/>
      <c r="OQS78" s="343"/>
      <c r="OQT78" s="343"/>
      <c r="OQU78" s="343"/>
      <c r="OQV78" s="343"/>
      <c r="OQW78" s="343"/>
      <c r="OQX78" s="343"/>
      <c r="OQY78" s="343"/>
      <c r="OQZ78" s="343"/>
      <c r="ORA78" s="342"/>
      <c r="ORB78" s="343"/>
      <c r="ORC78" s="343"/>
      <c r="ORD78" s="343"/>
      <c r="ORE78" s="343"/>
      <c r="ORF78" s="343"/>
      <c r="ORG78" s="343"/>
      <c r="ORH78" s="343"/>
      <c r="ORI78" s="343"/>
      <c r="ORJ78" s="343"/>
      <c r="ORK78" s="343"/>
      <c r="ORL78" s="343"/>
      <c r="ORM78" s="343"/>
      <c r="ORN78" s="343"/>
      <c r="ORO78" s="343"/>
      <c r="ORP78" s="343"/>
      <c r="ORQ78" s="342"/>
      <c r="ORR78" s="343"/>
      <c r="ORS78" s="343"/>
      <c r="ORT78" s="343"/>
      <c r="ORU78" s="343"/>
      <c r="ORV78" s="343"/>
      <c r="ORW78" s="343"/>
      <c r="ORX78" s="343"/>
      <c r="ORY78" s="343"/>
      <c r="ORZ78" s="343"/>
      <c r="OSA78" s="343"/>
      <c r="OSB78" s="343"/>
      <c r="OSC78" s="343"/>
      <c r="OSD78" s="343"/>
      <c r="OSE78" s="343"/>
      <c r="OSF78" s="343"/>
      <c r="OSG78" s="342"/>
      <c r="OSH78" s="343"/>
      <c r="OSI78" s="343"/>
      <c r="OSJ78" s="343"/>
      <c r="OSK78" s="343"/>
      <c r="OSL78" s="343"/>
      <c r="OSM78" s="343"/>
      <c r="OSN78" s="343"/>
      <c r="OSO78" s="343"/>
      <c r="OSP78" s="343"/>
      <c r="OSQ78" s="343"/>
      <c r="OSR78" s="343"/>
      <c r="OSS78" s="343"/>
      <c r="OST78" s="343"/>
      <c r="OSU78" s="343"/>
      <c r="OSV78" s="343"/>
      <c r="OSW78" s="342"/>
      <c r="OSX78" s="343"/>
      <c r="OSY78" s="343"/>
      <c r="OSZ78" s="343"/>
      <c r="OTA78" s="343"/>
      <c r="OTB78" s="343"/>
      <c r="OTC78" s="343"/>
      <c r="OTD78" s="343"/>
      <c r="OTE78" s="343"/>
      <c r="OTF78" s="343"/>
      <c r="OTG78" s="343"/>
      <c r="OTH78" s="343"/>
      <c r="OTI78" s="343"/>
      <c r="OTJ78" s="343"/>
      <c r="OTK78" s="343"/>
      <c r="OTL78" s="343"/>
      <c r="OTM78" s="342"/>
      <c r="OTN78" s="343"/>
      <c r="OTO78" s="343"/>
      <c r="OTP78" s="343"/>
      <c r="OTQ78" s="343"/>
      <c r="OTR78" s="343"/>
      <c r="OTS78" s="343"/>
      <c r="OTT78" s="343"/>
      <c r="OTU78" s="343"/>
      <c r="OTV78" s="343"/>
      <c r="OTW78" s="343"/>
      <c r="OTX78" s="343"/>
      <c r="OTY78" s="343"/>
      <c r="OTZ78" s="343"/>
      <c r="OUA78" s="343"/>
      <c r="OUB78" s="343"/>
      <c r="OUC78" s="342"/>
      <c r="OUD78" s="343"/>
      <c r="OUE78" s="343"/>
      <c r="OUF78" s="343"/>
      <c r="OUG78" s="343"/>
      <c r="OUH78" s="343"/>
      <c r="OUI78" s="343"/>
      <c r="OUJ78" s="343"/>
      <c r="OUK78" s="343"/>
      <c r="OUL78" s="343"/>
      <c r="OUM78" s="343"/>
      <c r="OUN78" s="343"/>
      <c r="OUO78" s="343"/>
      <c r="OUP78" s="343"/>
      <c r="OUQ78" s="343"/>
      <c r="OUR78" s="343"/>
      <c r="OUS78" s="342"/>
      <c r="OUT78" s="343"/>
      <c r="OUU78" s="343"/>
      <c r="OUV78" s="343"/>
      <c r="OUW78" s="343"/>
      <c r="OUX78" s="343"/>
      <c r="OUY78" s="343"/>
      <c r="OUZ78" s="343"/>
      <c r="OVA78" s="343"/>
      <c r="OVB78" s="343"/>
      <c r="OVC78" s="343"/>
      <c r="OVD78" s="343"/>
      <c r="OVE78" s="343"/>
      <c r="OVF78" s="343"/>
      <c r="OVG78" s="343"/>
      <c r="OVH78" s="343"/>
      <c r="OVI78" s="342"/>
      <c r="OVJ78" s="343"/>
      <c r="OVK78" s="343"/>
      <c r="OVL78" s="343"/>
      <c r="OVM78" s="343"/>
      <c r="OVN78" s="343"/>
      <c r="OVO78" s="343"/>
      <c r="OVP78" s="343"/>
      <c r="OVQ78" s="343"/>
      <c r="OVR78" s="343"/>
      <c r="OVS78" s="343"/>
      <c r="OVT78" s="343"/>
      <c r="OVU78" s="343"/>
      <c r="OVV78" s="343"/>
      <c r="OVW78" s="343"/>
      <c r="OVX78" s="343"/>
      <c r="OVY78" s="342"/>
      <c r="OVZ78" s="343"/>
      <c r="OWA78" s="343"/>
      <c r="OWB78" s="343"/>
      <c r="OWC78" s="343"/>
      <c r="OWD78" s="343"/>
      <c r="OWE78" s="343"/>
      <c r="OWF78" s="343"/>
      <c r="OWG78" s="343"/>
      <c r="OWH78" s="343"/>
      <c r="OWI78" s="343"/>
      <c r="OWJ78" s="343"/>
      <c r="OWK78" s="343"/>
      <c r="OWL78" s="343"/>
      <c r="OWM78" s="343"/>
      <c r="OWN78" s="343"/>
      <c r="OWO78" s="342"/>
      <c r="OWP78" s="343"/>
      <c r="OWQ78" s="343"/>
      <c r="OWR78" s="343"/>
      <c r="OWS78" s="343"/>
      <c r="OWT78" s="343"/>
      <c r="OWU78" s="343"/>
      <c r="OWV78" s="343"/>
      <c r="OWW78" s="343"/>
      <c r="OWX78" s="343"/>
      <c r="OWY78" s="343"/>
      <c r="OWZ78" s="343"/>
      <c r="OXA78" s="343"/>
      <c r="OXB78" s="343"/>
      <c r="OXC78" s="343"/>
      <c r="OXD78" s="343"/>
      <c r="OXE78" s="342"/>
      <c r="OXF78" s="343"/>
      <c r="OXG78" s="343"/>
      <c r="OXH78" s="343"/>
      <c r="OXI78" s="343"/>
      <c r="OXJ78" s="343"/>
      <c r="OXK78" s="343"/>
      <c r="OXL78" s="343"/>
      <c r="OXM78" s="343"/>
      <c r="OXN78" s="343"/>
      <c r="OXO78" s="343"/>
      <c r="OXP78" s="343"/>
      <c r="OXQ78" s="343"/>
      <c r="OXR78" s="343"/>
      <c r="OXS78" s="343"/>
      <c r="OXT78" s="343"/>
      <c r="OXU78" s="342"/>
      <c r="OXV78" s="343"/>
      <c r="OXW78" s="343"/>
      <c r="OXX78" s="343"/>
      <c r="OXY78" s="343"/>
      <c r="OXZ78" s="343"/>
      <c r="OYA78" s="343"/>
      <c r="OYB78" s="343"/>
      <c r="OYC78" s="343"/>
      <c r="OYD78" s="343"/>
      <c r="OYE78" s="343"/>
      <c r="OYF78" s="343"/>
      <c r="OYG78" s="343"/>
      <c r="OYH78" s="343"/>
      <c r="OYI78" s="343"/>
      <c r="OYJ78" s="343"/>
      <c r="OYK78" s="342"/>
      <c r="OYL78" s="343"/>
      <c r="OYM78" s="343"/>
      <c r="OYN78" s="343"/>
      <c r="OYO78" s="343"/>
      <c r="OYP78" s="343"/>
      <c r="OYQ78" s="343"/>
      <c r="OYR78" s="343"/>
      <c r="OYS78" s="343"/>
      <c r="OYT78" s="343"/>
      <c r="OYU78" s="343"/>
      <c r="OYV78" s="343"/>
      <c r="OYW78" s="343"/>
      <c r="OYX78" s="343"/>
      <c r="OYY78" s="343"/>
      <c r="OYZ78" s="343"/>
      <c r="OZA78" s="342"/>
      <c r="OZB78" s="343"/>
      <c r="OZC78" s="343"/>
      <c r="OZD78" s="343"/>
      <c r="OZE78" s="343"/>
      <c r="OZF78" s="343"/>
      <c r="OZG78" s="343"/>
      <c r="OZH78" s="343"/>
      <c r="OZI78" s="343"/>
      <c r="OZJ78" s="343"/>
      <c r="OZK78" s="343"/>
      <c r="OZL78" s="343"/>
      <c r="OZM78" s="343"/>
      <c r="OZN78" s="343"/>
      <c r="OZO78" s="343"/>
      <c r="OZP78" s="343"/>
      <c r="OZQ78" s="342"/>
      <c r="OZR78" s="343"/>
      <c r="OZS78" s="343"/>
      <c r="OZT78" s="343"/>
      <c r="OZU78" s="343"/>
      <c r="OZV78" s="343"/>
      <c r="OZW78" s="343"/>
      <c r="OZX78" s="343"/>
      <c r="OZY78" s="343"/>
      <c r="OZZ78" s="343"/>
      <c r="PAA78" s="343"/>
      <c r="PAB78" s="343"/>
      <c r="PAC78" s="343"/>
      <c r="PAD78" s="343"/>
      <c r="PAE78" s="343"/>
      <c r="PAF78" s="343"/>
      <c r="PAG78" s="342"/>
      <c r="PAH78" s="343"/>
      <c r="PAI78" s="343"/>
      <c r="PAJ78" s="343"/>
      <c r="PAK78" s="343"/>
      <c r="PAL78" s="343"/>
      <c r="PAM78" s="343"/>
      <c r="PAN78" s="343"/>
      <c r="PAO78" s="343"/>
      <c r="PAP78" s="343"/>
      <c r="PAQ78" s="343"/>
      <c r="PAR78" s="343"/>
      <c r="PAS78" s="343"/>
      <c r="PAT78" s="343"/>
      <c r="PAU78" s="343"/>
      <c r="PAV78" s="343"/>
      <c r="PAW78" s="342"/>
      <c r="PAX78" s="343"/>
      <c r="PAY78" s="343"/>
      <c r="PAZ78" s="343"/>
      <c r="PBA78" s="343"/>
      <c r="PBB78" s="343"/>
      <c r="PBC78" s="343"/>
      <c r="PBD78" s="343"/>
      <c r="PBE78" s="343"/>
      <c r="PBF78" s="343"/>
      <c r="PBG78" s="343"/>
      <c r="PBH78" s="343"/>
      <c r="PBI78" s="343"/>
      <c r="PBJ78" s="343"/>
      <c r="PBK78" s="343"/>
      <c r="PBL78" s="343"/>
      <c r="PBM78" s="342"/>
      <c r="PBN78" s="343"/>
      <c r="PBO78" s="343"/>
      <c r="PBP78" s="343"/>
      <c r="PBQ78" s="343"/>
      <c r="PBR78" s="343"/>
      <c r="PBS78" s="343"/>
      <c r="PBT78" s="343"/>
      <c r="PBU78" s="343"/>
      <c r="PBV78" s="343"/>
      <c r="PBW78" s="343"/>
      <c r="PBX78" s="343"/>
      <c r="PBY78" s="343"/>
      <c r="PBZ78" s="343"/>
      <c r="PCA78" s="343"/>
      <c r="PCB78" s="343"/>
      <c r="PCC78" s="342"/>
      <c r="PCD78" s="343"/>
      <c r="PCE78" s="343"/>
      <c r="PCF78" s="343"/>
      <c r="PCG78" s="343"/>
      <c r="PCH78" s="343"/>
      <c r="PCI78" s="343"/>
      <c r="PCJ78" s="343"/>
      <c r="PCK78" s="343"/>
      <c r="PCL78" s="343"/>
      <c r="PCM78" s="343"/>
      <c r="PCN78" s="343"/>
      <c r="PCO78" s="343"/>
      <c r="PCP78" s="343"/>
      <c r="PCQ78" s="343"/>
      <c r="PCR78" s="343"/>
      <c r="PCS78" s="342"/>
      <c r="PCT78" s="343"/>
      <c r="PCU78" s="343"/>
      <c r="PCV78" s="343"/>
      <c r="PCW78" s="343"/>
      <c r="PCX78" s="343"/>
      <c r="PCY78" s="343"/>
      <c r="PCZ78" s="343"/>
      <c r="PDA78" s="343"/>
      <c r="PDB78" s="343"/>
      <c r="PDC78" s="343"/>
      <c r="PDD78" s="343"/>
      <c r="PDE78" s="343"/>
      <c r="PDF78" s="343"/>
      <c r="PDG78" s="343"/>
      <c r="PDH78" s="343"/>
      <c r="PDI78" s="342"/>
      <c r="PDJ78" s="343"/>
      <c r="PDK78" s="343"/>
      <c r="PDL78" s="343"/>
      <c r="PDM78" s="343"/>
      <c r="PDN78" s="343"/>
      <c r="PDO78" s="343"/>
      <c r="PDP78" s="343"/>
      <c r="PDQ78" s="343"/>
      <c r="PDR78" s="343"/>
      <c r="PDS78" s="343"/>
      <c r="PDT78" s="343"/>
      <c r="PDU78" s="343"/>
      <c r="PDV78" s="343"/>
      <c r="PDW78" s="343"/>
      <c r="PDX78" s="343"/>
      <c r="PDY78" s="342"/>
      <c r="PDZ78" s="343"/>
      <c r="PEA78" s="343"/>
      <c r="PEB78" s="343"/>
      <c r="PEC78" s="343"/>
      <c r="PED78" s="343"/>
      <c r="PEE78" s="343"/>
      <c r="PEF78" s="343"/>
      <c r="PEG78" s="343"/>
      <c r="PEH78" s="343"/>
      <c r="PEI78" s="343"/>
      <c r="PEJ78" s="343"/>
      <c r="PEK78" s="343"/>
      <c r="PEL78" s="343"/>
      <c r="PEM78" s="343"/>
      <c r="PEN78" s="343"/>
      <c r="PEO78" s="342"/>
      <c r="PEP78" s="343"/>
      <c r="PEQ78" s="343"/>
      <c r="PER78" s="343"/>
      <c r="PES78" s="343"/>
      <c r="PET78" s="343"/>
      <c r="PEU78" s="343"/>
      <c r="PEV78" s="343"/>
      <c r="PEW78" s="343"/>
      <c r="PEX78" s="343"/>
      <c r="PEY78" s="343"/>
      <c r="PEZ78" s="343"/>
      <c r="PFA78" s="343"/>
      <c r="PFB78" s="343"/>
      <c r="PFC78" s="343"/>
      <c r="PFD78" s="343"/>
      <c r="PFE78" s="342"/>
      <c r="PFF78" s="343"/>
      <c r="PFG78" s="343"/>
      <c r="PFH78" s="343"/>
      <c r="PFI78" s="343"/>
      <c r="PFJ78" s="343"/>
      <c r="PFK78" s="343"/>
      <c r="PFL78" s="343"/>
      <c r="PFM78" s="343"/>
      <c r="PFN78" s="343"/>
      <c r="PFO78" s="343"/>
      <c r="PFP78" s="343"/>
      <c r="PFQ78" s="343"/>
      <c r="PFR78" s="343"/>
      <c r="PFS78" s="343"/>
      <c r="PFT78" s="343"/>
      <c r="PFU78" s="342"/>
      <c r="PFV78" s="343"/>
      <c r="PFW78" s="343"/>
      <c r="PFX78" s="343"/>
      <c r="PFY78" s="343"/>
      <c r="PFZ78" s="343"/>
      <c r="PGA78" s="343"/>
      <c r="PGB78" s="343"/>
      <c r="PGC78" s="343"/>
      <c r="PGD78" s="343"/>
      <c r="PGE78" s="343"/>
      <c r="PGF78" s="343"/>
      <c r="PGG78" s="343"/>
      <c r="PGH78" s="343"/>
      <c r="PGI78" s="343"/>
      <c r="PGJ78" s="343"/>
      <c r="PGK78" s="342"/>
      <c r="PGL78" s="343"/>
      <c r="PGM78" s="343"/>
      <c r="PGN78" s="343"/>
      <c r="PGO78" s="343"/>
      <c r="PGP78" s="343"/>
      <c r="PGQ78" s="343"/>
      <c r="PGR78" s="343"/>
      <c r="PGS78" s="343"/>
      <c r="PGT78" s="343"/>
      <c r="PGU78" s="343"/>
      <c r="PGV78" s="343"/>
      <c r="PGW78" s="343"/>
      <c r="PGX78" s="343"/>
      <c r="PGY78" s="343"/>
      <c r="PGZ78" s="343"/>
      <c r="PHA78" s="342"/>
      <c r="PHB78" s="343"/>
      <c r="PHC78" s="343"/>
      <c r="PHD78" s="343"/>
      <c r="PHE78" s="343"/>
      <c r="PHF78" s="343"/>
      <c r="PHG78" s="343"/>
      <c r="PHH78" s="343"/>
      <c r="PHI78" s="343"/>
      <c r="PHJ78" s="343"/>
      <c r="PHK78" s="343"/>
      <c r="PHL78" s="343"/>
      <c r="PHM78" s="343"/>
      <c r="PHN78" s="343"/>
      <c r="PHO78" s="343"/>
      <c r="PHP78" s="343"/>
      <c r="PHQ78" s="342"/>
      <c r="PHR78" s="343"/>
      <c r="PHS78" s="343"/>
      <c r="PHT78" s="343"/>
      <c r="PHU78" s="343"/>
      <c r="PHV78" s="343"/>
      <c r="PHW78" s="343"/>
      <c r="PHX78" s="343"/>
      <c r="PHY78" s="343"/>
      <c r="PHZ78" s="343"/>
      <c r="PIA78" s="343"/>
      <c r="PIB78" s="343"/>
      <c r="PIC78" s="343"/>
      <c r="PID78" s="343"/>
      <c r="PIE78" s="343"/>
      <c r="PIF78" s="343"/>
      <c r="PIG78" s="342"/>
      <c r="PIH78" s="343"/>
      <c r="PII78" s="343"/>
      <c r="PIJ78" s="343"/>
      <c r="PIK78" s="343"/>
      <c r="PIL78" s="343"/>
      <c r="PIM78" s="343"/>
      <c r="PIN78" s="343"/>
      <c r="PIO78" s="343"/>
      <c r="PIP78" s="343"/>
      <c r="PIQ78" s="343"/>
      <c r="PIR78" s="343"/>
      <c r="PIS78" s="343"/>
      <c r="PIT78" s="343"/>
      <c r="PIU78" s="343"/>
      <c r="PIV78" s="343"/>
      <c r="PIW78" s="342"/>
      <c r="PIX78" s="343"/>
      <c r="PIY78" s="343"/>
      <c r="PIZ78" s="343"/>
      <c r="PJA78" s="343"/>
      <c r="PJB78" s="343"/>
      <c r="PJC78" s="343"/>
      <c r="PJD78" s="343"/>
      <c r="PJE78" s="343"/>
      <c r="PJF78" s="343"/>
      <c r="PJG78" s="343"/>
      <c r="PJH78" s="343"/>
      <c r="PJI78" s="343"/>
      <c r="PJJ78" s="343"/>
      <c r="PJK78" s="343"/>
      <c r="PJL78" s="343"/>
      <c r="PJM78" s="342"/>
      <c r="PJN78" s="343"/>
      <c r="PJO78" s="343"/>
      <c r="PJP78" s="343"/>
      <c r="PJQ78" s="343"/>
      <c r="PJR78" s="343"/>
      <c r="PJS78" s="343"/>
      <c r="PJT78" s="343"/>
      <c r="PJU78" s="343"/>
      <c r="PJV78" s="343"/>
      <c r="PJW78" s="343"/>
      <c r="PJX78" s="343"/>
      <c r="PJY78" s="343"/>
      <c r="PJZ78" s="343"/>
      <c r="PKA78" s="343"/>
      <c r="PKB78" s="343"/>
      <c r="PKC78" s="342"/>
      <c r="PKD78" s="343"/>
      <c r="PKE78" s="343"/>
      <c r="PKF78" s="343"/>
      <c r="PKG78" s="343"/>
      <c r="PKH78" s="343"/>
      <c r="PKI78" s="343"/>
      <c r="PKJ78" s="343"/>
      <c r="PKK78" s="343"/>
      <c r="PKL78" s="343"/>
      <c r="PKM78" s="343"/>
      <c r="PKN78" s="343"/>
      <c r="PKO78" s="343"/>
      <c r="PKP78" s="343"/>
      <c r="PKQ78" s="343"/>
      <c r="PKR78" s="343"/>
      <c r="PKS78" s="342"/>
      <c r="PKT78" s="343"/>
      <c r="PKU78" s="343"/>
      <c r="PKV78" s="343"/>
      <c r="PKW78" s="343"/>
      <c r="PKX78" s="343"/>
      <c r="PKY78" s="343"/>
      <c r="PKZ78" s="343"/>
      <c r="PLA78" s="343"/>
      <c r="PLB78" s="343"/>
      <c r="PLC78" s="343"/>
      <c r="PLD78" s="343"/>
      <c r="PLE78" s="343"/>
      <c r="PLF78" s="343"/>
      <c r="PLG78" s="343"/>
      <c r="PLH78" s="343"/>
      <c r="PLI78" s="342"/>
      <c r="PLJ78" s="343"/>
      <c r="PLK78" s="343"/>
      <c r="PLL78" s="343"/>
      <c r="PLM78" s="343"/>
      <c r="PLN78" s="343"/>
      <c r="PLO78" s="343"/>
      <c r="PLP78" s="343"/>
      <c r="PLQ78" s="343"/>
      <c r="PLR78" s="343"/>
      <c r="PLS78" s="343"/>
      <c r="PLT78" s="343"/>
      <c r="PLU78" s="343"/>
      <c r="PLV78" s="343"/>
      <c r="PLW78" s="343"/>
      <c r="PLX78" s="343"/>
      <c r="PLY78" s="342"/>
      <c r="PLZ78" s="343"/>
      <c r="PMA78" s="343"/>
      <c r="PMB78" s="343"/>
      <c r="PMC78" s="343"/>
      <c r="PMD78" s="343"/>
      <c r="PME78" s="343"/>
      <c r="PMF78" s="343"/>
      <c r="PMG78" s="343"/>
      <c r="PMH78" s="343"/>
      <c r="PMI78" s="343"/>
      <c r="PMJ78" s="343"/>
      <c r="PMK78" s="343"/>
      <c r="PML78" s="343"/>
      <c r="PMM78" s="343"/>
      <c r="PMN78" s="343"/>
      <c r="PMO78" s="342"/>
      <c r="PMP78" s="343"/>
      <c r="PMQ78" s="343"/>
      <c r="PMR78" s="343"/>
      <c r="PMS78" s="343"/>
      <c r="PMT78" s="343"/>
      <c r="PMU78" s="343"/>
      <c r="PMV78" s="343"/>
      <c r="PMW78" s="343"/>
      <c r="PMX78" s="343"/>
      <c r="PMY78" s="343"/>
      <c r="PMZ78" s="343"/>
      <c r="PNA78" s="343"/>
      <c r="PNB78" s="343"/>
      <c r="PNC78" s="343"/>
      <c r="PND78" s="343"/>
      <c r="PNE78" s="342"/>
      <c r="PNF78" s="343"/>
      <c r="PNG78" s="343"/>
      <c r="PNH78" s="343"/>
      <c r="PNI78" s="343"/>
      <c r="PNJ78" s="343"/>
      <c r="PNK78" s="343"/>
      <c r="PNL78" s="343"/>
      <c r="PNM78" s="343"/>
      <c r="PNN78" s="343"/>
      <c r="PNO78" s="343"/>
      <c r="PNP78" s="343"/>
      <c r="PNQ78" s="343"/>
      <c r="PNR78" s="343"/>
      <c r="PNS78" s="343"/>
      <c r="PNT78" s="343"/>
      <c r="PNU78" s="342"/>
      <c r="PNV78" s="343"/>
      <c r="PNW78" s="343"/>
      <c r="PNX78" s="343"/>
      <c r="PNY78" s="343"/>
      <c r="PNZ78" s="343"/>
      <c r="POA78" s="343"/>
      <c r="POB78" s="343"/>
      <c r="POC78" s="343"/>
      <c r="POD78" s="343"/>
      <c r="POE78" s="343"/>
      <c r="POF78" s="343"/>
      <c r="POG78" s="343"/>
      <c r="POH78" s="343"/>
      <c r="POI78" s="343"/>
      <c r="POJ78" s="343"/>
      <c r="POK78" s="342"/>
      <c r="POL78" s="343"/>
      <c r="POM78" s="343"/>
      <c r="PON78" s="343"/>
      <c r="POO78" s="343"/>
      <c r="POP78" s="343"/>
      <c r="POQ78" s="343"/>
      <c r="POR78" s="343"/>
      <c r="POS78" s="343"/>
      <c r="POT78" s="343"/>
      <c r="POU78" s="343"/>
      <c r="POV78" s="343"/>
      <c r="POW78" s="343"/>
      <c r="POX78" s="343"/>
      <c r="POY78" s="343"/>
      <c r="POZ78" s="343"/>
      <c r="PPA78" s="342"/>
      <c r="PPB78" s="343"/>
      <c r="PPC78" s="343"/>
      <c r="PPD78" s="343"/>
      <c r="PPE78" s="343"/>
      <c r="PPF78" s="343"/>
      <c r="PPG78" s="343"/>
      <c r="PPH78" s="343"/>
      <c r="PPI78" s="343"/>
      <c r="PPJ78" s="343"/>
      <c r="PPK78" s="343"/>
      <c r="PPL78" s="343"/>
      <c r="PPM78" s="343"/>
      <c r="PPN78" s="343"/>
      <c r="PPO78" s="343"/>
      <c r="PPP78" s="343"/>
      <c r="PPQ78" s="342"/>
      <c r="PPR78" s="343"/>
      <c r="PPS78" s="343"/>
      <c r="PPT78" s="343"/>
      <c r="PPU78" s="343"/>
      <c r="PPV78" s="343"/>
      <c r="PPW78" s="343"/>
      <c r="PPX78" s="343"/>
      <c r="PPY78" s="343"/>
      <c r="PPZ78" s="343"/>
      <c r="PQA78" s="343"/>
      <c r="PQB78" s="343"/>
      <c r="PQC78" s="343"/>
      <c r="PQD78" s="343"/>
      <c r="PQE78" s="343"/>
      <c r="PQF78" s="343"/>
      <c r="PQG78" s="342"/>
      <c r="PQH78" s="343"/>
      <c r="PQI78" s="343"/>
      <c r="PQJ78" s="343"/>
      <c r="PQK78" s="343"/>
      <c r="PQL78" s="343"/>
      <c r="PQM78" s="343"/>
      <c r="PQN78" s="343"/>
      <c r="PQO78" s="343"/>
      <c r="PQP78" s="343"/>
      <c r="PQQ78" s="343"/>
      <c r="PQR78" s="343"/>
      <c r="PQS78" s="343"/>
      <c r="PQT78" s="343"/>
      <c r="PQU78" s="343"/>
      <c r="PQV78" s="343"/>
      <c r="PQW78" s="342"/>
      <c r="PQX78" s="343"/>
      <c r="PQY78" s="343"/>
      <c r="PQZ78" s="343"/>
      <c r="PRA78" s="343"/>
      <c r="PRB78" s="343"/>
      <c r="PRC78" s="343"/>
      <c r="PRD78" s="343"/>
      <c r="PRE78" s="343"/>
      <c r="PRF78" s="343"/>
      <c r="PRG78" s="343"/>
      <c r="PRH78" s="343"/>
      <c r="PRI78" s="343"/>
      <c r="PRJ78" s="343"/>
      <c r="PRK78" s="343"/>
      <c r="PRL78" s="343"/>
      <c r="PRM78" s="342"/>
      <c r="PRN78" s="343"/>
      <c r="PRO78" s="343"/>
      <c r="PRP78" s="343"/>
      <c r="PRQ78" s="343"/>
      <c r="PRR78" s="343"/>
      <c r="PRS78" s="343"/>
      <c r="PRT78" s="343"/>
      <c r="PRU78" s="343"/>
      <c r="PRV78" s="343"/>
      <c r="PRW78" s="343"/>
      <c r="PRX78" s="343"/>
      <c r="PRY78" s="343"/>
      <c r="PRZ78" s="343"/>
      <c r="PSA78" s="343"/>
      <c r="PSB78" s="343"/>
      <c r="PSC78" s="342"/>
      <c r="PSD78" s="343"/>
      <c r="PSE78" s="343"/>
      <c r="PSF78" s="343"/>
      <c r="PSG78" s="343"/>
      <c r="PSH78" s="343"/>
      <c r="PSI78" s="343"/>
      <c r="PSJ78" s="343"/>
      <c r="PSK78" s="343"/>
      <c r="PSL78" s="343"/>
      <c r="PSM78" s="343"/>
      <c r="PSN78" s="343"/>
      <c r="PSO78" s="343"/>
      <c r="PSP78" s="343"/>
      <c r="PSQ78" s="343"/>
      <c r="PSR78" s="343"/>
      <c r="PSS78" s="342"/>
      <c r="PST78" s="343"/>
      <c r="PSU78" s="343"/>
      <c r="PSV78" s="343"/>
      <c r="PSW78" s="343"/>
      <c r="PSX78" s="343"/>
      <c r="PSY78" s="343"/>
      <c r="PSZ78" s="343"/>
      <c r="PTA78" s="343"/>
      <c r="PTB78" s="343"/>
      <c r="PTC78" s="343"/>
      <c r="PTD78" s="343"/>
      <c r="PTE78" s="343"/>
      <c r="PTF78" s="343"/>
      <c r="PTG78" s="343"/>
      <c r="PTH78" s="343"/>
      <c r="PTI78" s="342"/>
      <c r="PTJ78" s="343"/>
      <c r="PTK78" s="343"/>
      <c r="PTL78" s="343"/>
      <c r="PTM78" s="343"/>
      <c r="PTN78" s="343"/>
      <c r="PTO78" s="343"/>
      <c r="PTP78" s="343"/>
      <c r="PTQ78" s="343"/>
      <c r="PTR78" s="343"/>
      <c r="PTS78" s="343"/>
      <c r="PTT78" s="343"/>
      <c r="PTU78" s="343"/>
      <c r="PTV78" s="343"/>
      <c r="PTW78" s="343"/>
      <c r="PTX78" s="343"/>
      <c r="PTY78" s="342"/>
      <c r="PTZ78" s="343"/>
      <c r="PUA78" s="343"/>
      <c r="PUB78" s="343"/>
      <c r="PUC78" s="343"/>
      <c r="PUD78" s="343"/>
      <c r="PUE78" s="343"/>
      <c r="PUF78" s="343"/>
      <c r="PUG78" s="343"/>
      <c r="PUH78" s="343"/>
      <c r="PUI78" s="343"/>
      <c r="PUJ78" s="343"/>
      <c r="PUK78" s="343"/>
      <c r="PUL78" s="343"/>
      <c r="PUM78" s="343"/>
      <c r="PUN78" s="343"/>
      <c r="PUO78" s="342"/>
      <c r="PUP78" s="343"/>
      <c r="PUQ78" s="343"/>
      <c r="PUR78" s="343"/>
      <c r="PUS78" s="343"/>
      <c r="PUT78" s="343"/>
      <c r="PUU78" s="343"/>
      <c r="PUV78" s="343"/>
      <c r="PUW78" s="343"/>
      <c r="PUX78" s="343"/>
      <c r="PUY78" s="343"/>
      <c r="PUZ78" s="343"/>
      <c r="PVA78" s="343"/>
      <c r="PVB78" s="343"/>
      <c r="PVC78" s="343"/>
      <c r="PVD78" s="343"/>
      <c r="PVE78" s="342"/>
      <c r="PVF78" s="343"/>
      <c r="PVG78" s="343"/>
      <c r="PVH78" s="343"/>
      <c r="PVI78" s="343"/>
      <c r="PVJ78" s="343"/>
      <c r="PVK78" s="343"/>
      <c r="PVL78" s="343"/>
      <c r="PVM78" s="343"/>
      <c r="PVN78" s="343"/>
      <c r="PVO78" s="343"/>
      <c r="PVP78" s="343"/>
      <c r="PVQ78" s="343"/>
      <c r="PVR78" s="343"/>
      <c r="PVS78" s="343"/>
      <c r="PVT78" s="343"/>
      <c r="PVU78" s="342"/>
      <c r="PVV78" s="343"/>
      <c r="PVW78" s="343"/>
      <c r="PVX78" s="343"/>
      <c r="PVY78" s="343"/>
      <c r="PVZ78" s="343"/>
      <c r="PWA78" s="343"/>
      <c r="PWB78" s="343"/>
      <c r="PWC78" s="343"/>
      <c r="PWD78" s="343"/>
      <c r="PWE78" s="343"/>
      <c r="PWF78" s="343"/>
      <c r="PWG78" s="343"/>
      <c r="PWH78" s="343"/>
      <c r="PWI78" s="343"/>
      <c r="PWJ78" s="343"/>
      <c r="PWK78" s="342"/>
      <c r="PWL78" s="343"/>
      <c r="PWM78" s="343"/>
      <c r="PWN78" s="343"/>
      <c r="PWO78" s="343"/>
      <c r="PWP78" s="343"/>
      <c r="PWQ78" s="343"/>
      <c r="PWR78" s="343"/>
      <c r="PWS78" s="343"/>
      <c r="PWT78" s="343"/>
      <c r="PWU78" s="343"/>
      <c r="PWV78" s="343"/>
      <c r="PWW78" s="343"/>
      <c r="PWX78" s="343"/>
      <c r="PWY78" s="343"/>
      <c r="PWZ78" s="343"/>
      <c r="PXA78" s="342"/>
      <c r="PXB78" s="343"/>
      <c r="PXC78" s="343"/>
      <c r="PXD78" s="343"/>
      <c r="PXE78" s="343"/>
      <c r="PXF78" s="343"/>
      <c r="PXG78" s="343"/>
      <c r="PXH78" s="343"/>
      <c r="PXI78" s="343"/>
      <c r="PXJ78" s="343"/>
      <c r="PXK78" s="343"/>
      <c r="PXL78" s="343"/>
      <c r="PXM78" s="343"/>
      <c r="PXN78" s="343"/>
      <c r="PXO78" s="343"/>
      <c r="PXP78" s="343"/>
      <c r="PXQ78" s="342"/>
      <c r="PXR78" s="343"/>
      <c r="PXS78" s="343"/>
      <c r="PXT78" s="343"/>
      <c r="PXU78" s="343"/>
      <c r="PXV78" s="343"/>
      <c r="PXW78" s="343"/>
      <c r="PXX78" s="343"/>
      <c r="PXY78" s="343"/>
      <c r="PXZ78" s="343"/>
      <c r="PYA78" s="343"/>
      <c r="PYB78" s="343"/>
      <c r="PYC78" s="343"/>
      <c r="PYD78" s="343"/>
      <c r="PYE78" s="343"/>
      <c r="PYF78" s="343"/>
      <c r="PYG78" s="342"/>
      <c r="PYH78" s="343"/>
      <c r="PYI78" s="343"/>
      <c r="PYJ78" s="343"/>
      <c r="PYK78" s="343"/>
      <c r="PYL78" s="343"/>
      <c r="PYM78" s="343"/>
      <c r="PYN78" s="343"/>
      <c r="PYO78" s="343"/>
      <c r="PYP78" s="343"/>
      <c r="PYQ78" s="343"/>
      <c r="PYR78" s="343"/>
      <c r="PYS78" s="343"/>
      <c r="PYT78" s="343"/>
      <c r="PYU78" s="343"/>
      <c r="PYV78" s="343"/>
      <c r="PYW78" s="342"/>
      <c r="PYX78" s="343"/>
      <c r="PYY78" s="343"/>
      <c r="PYZ78" s="343"/>
      <c r="PZA78" s="343"/>
      <c r="PZB78" s="343"/>
      <c r="PZC78" s="343"/>
      <c r="PZD78" s="343"/>
      <c r="PZE78" s="343"/>
      <c r="PZF78" s="343"/>
      <c r="PZG78" s="343"/>
      <c r="PZH78" s="343"/>
      <c r="PZI78" s="343"/>
      <c r="PZJ78" s="343"/>
      <c r="PZK78" s="343"/>
      <c r="PZL78" s="343"/>
      <c r="PZM78" s="342"/>
      <c r="PZN78" s="343"/>
      <c r="PZO78" s="343"/>
      <c r="PZP78" s="343"/>
      <c r="PZQ78" s="343"/>
      <c r="PZR78" s="343"/>
      <c r="PZS78" s="343"/>
      <c r="PZT78" s="343"/>
      <c r="PZU78" s="343"/>
      <c r="PZV78" s="343"/>
      <c r="PZW78" s="343"/>
      <c r="PZX78" s="343"/>
      <c r="PZY78" s="343"/>
      <c r="PZZ78" s="343"/>
      <c r="QAA78" s="343"/>
      <c r="QAB78" s="343"/>
      <c r="QAC78" s="342"/>
      <c r="QAD78" s="343"/>
      <c r="QAE78" s="343"/>
      <c r="QAF78" s="343"/>
      <c r="QAG78" s="343"/>
      <c r="QAH78" s="343"/>
      <c r="QAI78" s="343"/>
      <c r="QAJ78" s="343"/>
      <c r="QAK78" s="343"/>
      <c r="QAL78" s="343"/>
      <c r="QAM78" s="343"/>
      <c r="QAN78" s="343"/>
      <c r="QAO78" s="343"/>
      <c r="QAP78" s="343"/>
      <c r="QAQ78" s="343"/>
      <c r="QAR78" s="343"/>
      <c r="QAS78" s="342"/>
      <c r="QAT78" s="343"/>
      <c r="QAU78" s="343"/>
      <c r="QAV78" s="343"/>
      <c r="QAW78" s="343"/>
      <c r="QAX78" s="343"/>
      <c r="QAY78" s="343"/>
      <c r="QAZ78" s="343"/>
      <c r="QBA78" s="343"/>
      <c r="QBB78" s="343"/>
      <c r="QBC78" s="343"/>
      <c r="QBD78" s="343"/>
      <c r="QBE78" s="343"/>
      <c r="QBF78" s="343"/>
      <c r="QBG78" s="343"/>
      <c r="QBH78" s="343"/>
      <c r="QBI78" s="342"/>
      <c r="QBJ78" s="343"/>
      <c r="QBK78" s="343"/>
      <c r="QBL78" s="343"/>
      <c r="QBM78" s="343"/>
      <c r="QBN78" s="343"/>
      <c r="QBO78" s="343"/>
      <c r="QBP78" s="343"/>
      <c r="QBQ78" s="343"/>
      <c r="QBR78" s="343"/>
      <c r="QBS78" s="343"/>
      <c r="QBT78" s="343"/>
      <c r="QBU78" s="343"/>
      <c r="QBV78" s="343"/>
      <c r="QBW78" s="343"/>
      <c r="QBX78" s="343"/>
      <c r="QBY78" s="342"/>
      <c r="QBZ78" s="343"/>
      <c r="QCA78" s="343"/>
      <c r="QCB78" s="343"/>
      <c r="QCC78" s="343"/>
      <c r="QCD78" s="343"/>
      <c r="QCE78" s="343"/>
      <c r="QCF78" s="343"/>
      <c r="QCG78" s="343"/>
      <c r="QCH78" s="343"/>
      <c r="QCI78" s="343"/>
      <c r="QCJ78" s="343"/>
      <c r="QCK78" s="343"/>
      <c r="QCL78" s="343"/>
      <c r="QCM78" s="343"/>
      <c r="QCN78" s="343"/>
      <c r="QCO78" s="342"/>
      <c r="QCP78" s="343"/>
      <c r="QCQ78" s="343"/>
      <c r="QCR78" s="343"/>
      <c r="QCS78" s="343"/>
      <c r="QCT78" s="343"/>
      <c r="QCU78" s="343"/>
      <c r="QCV78" s="343"/>
      <c r="QCW78" s="343"/>
      <c r="QCX78" s="343"/>
      <c r="QCY78" s="343"/>
      <c r="QCZ78" s="343"/>
      <c r="QDA78" s="343"/>
      <c r="QDB78" s="343"/>
      <c r="QDC78" s="343"/>
      <c r="QDD78" s="343"/>
      <c r="QDE78" s="342"/>
      <c r="QDF78" s="343"/>
      <c r="QDG78" s="343"/>
      <c r="QDH78" s="343"/>
      <c r="QDI78" s="343"/>
      <c r="QDJ78" s="343"/>
      <c r="QDK78" s="343"/>
      <c r="QDL78" s="343"/>
      <c r="QDM78" s="343"/>
      <c r="QDN78" s="343"/>
      <c r="QDO78" s="343"/>
      <c r="QDP78" s="343"/>
      <c r="QDQ78" s="343"/>
      <c r="QDR78" s="343"/>
      <c r="QDS78" s="343"/>
      <c r="QDT78" s="343"/>
      <c r="QDU78" s="342"/>
      <c r="QDV78" s="343"/>
      <c r="QDW78" s="343"/>
      <c r="QDX78" s="343"/>
      <c r="QDY78" s="343"/>
      <c r="QDZ78" s="343"/>
      <c r="QEA78" s="343"/>
      <c r="QEB78" s="343"/>
      <c r="QEC78" s="343"/>
      <c r="QED78" s="343"/>
      <c r="QEE78" s="343"/>
      <c r="QEF78" s="343"/>
      <c r="QEG78" s="343"/>
      <c r="QEH78" s="343"/>
      <c r="QEI78" s="343"/>
      <c r="QEJ78" s="343"/>
      <c r="QEK78" s="342"/>
      <c r="QEL78" s="343"/>
      <c r="QEM78" s="343"/>
      <c r="QEN78" s="343"/>
      <c r="QEO78" s="343"/>
      <c r="QEP78" s="343"/>
      <c r="QEQ78" s="343"/>
      <c r="QER78" s="343"/>
      <c r="QES78" s="343"/>
      <c r="QET78" s="343"/>
      <c r="QEU78" s="343"/>
      <c r="QEV78" s="343"/>
      <c r="QEW78" s="343"/>
      <c r="QEX78" s="343"/>
      <c r="QEY78" s="343"/>
      <c r="QEZ78" s="343"/>
      <c r="QFA78" s="342"/>
      <c r="QFB78" s="343"/>
      <c r="QFC78" s="343"/>
      <c r="QFD78" s="343"/>
      <c r="QFE78" s="343"/>
      <c r="QFF78" s="343"/>
      <c r="QFG78" s="343"/>
      <c r="QFH78" s="343"/>
      <c r="QFI78" s="343"/>
      <c r="QFJ78" s="343"/>
      <c r="QFK78" s="343"/>
      <c r="QFL78" s="343"/>
      <c r="QFM78" s="343"/>
      <c r="QFN78" s="343"/>
      <c r="QFO78" s="343"/>
      <c r="QFP78" s="343"/>
      <c r="QFQ78" s="342"/>
      <c r="QFR78" s="343"/>
      <c r="QFS78" s="343"/>
      <c r="QFT78" s="343"/>
      <c r="QFU78" s="343"/>
      <c r="QFV78" s="343"/>
      <c r="QFW78" s="343"/>
      <c r="QFX78" s="343"/>
      <c r="QFY78" s="343"/>
      <c r="QFZ78" s="343"/>
      <c r="QGA78" s="343"/>
      <c r="QGB78" s="343"/>
      <c r="QGC78" s="343"/>
      <c r="QGD78" s="343"/>
      <c r="QGE78" s="343"/>
      <c r="QGF78" s="343"/>
      <c r="QGG78" s="342"/>
      <c r="QGH78" s="343"/>
      <c r="QGI78" s="343"/>
      <c r="QGJ78" s="343"/>
      <c r="QGK78" s="343"/>
      <c r="QGL78" s="343"/>
      <c r="QGM78" s="343"/>
      <c r="QGN78" s="343"/>
      <c r="QGO78" s="343"/>
      <c r="QGP78" s="343"/>
      <c r="QGQ78" s="343"/>
      <c r="QGR78" s="343"/>
      <c r="QGS78" s="343"/>
      <c r="QGT78" s="343"/>
      <c r="QGU78" s="343"/>
      <c r="QGV78" s="343"/>
      <c r="QGW78" s="342"/>
      <c r="QGX78" s="343"/>
      <c r="QGY78" s="343"/>
      <c r="QGZ78" s="343"/>
      <c r="QHA78" s="343"/>
      <c r="QHB78" s="343"/>
      <c r="QHC78" s="343"/>
      <c r="QHD78" s="343"/>
      <c r="QHE78" s="343"/>
      <c r="QHF78" s="343"/>
      <c r="QHG78" s="343"/>
      <c r="QHH78" s="343"/>
      <c r="QHI78" s="343"/>
      <c r="QHJ78" s="343"/>
      <c r="QHK78" s="343"/>
      <c r="QHL78" s="343"/>
      <c r="QHM78" s="342"/>
      <c r="QHN78" s="343"/>
      <c r="QHO78" s="343"/>
      <c r="QHP78" s="343"/>
      <c r="QHQ78" s="343"/>
      <c r="QHR78" s="343"/>
      <c r="QHS78" s="343"/>
      <c r="QHT78" s="343"/>
      <c r="QHU78" s="343"/>
      <c r="QHV78" s="343"/>
      <c r="QHW78" s="343"/>
      <c r="QHX78" s="343"/>
      <c r="QHY78" s="343"/>
      <c r="QHZ78" s="343"/>
      <c r="QIA78" s="343"/>
      <c r="QIB78" s="343"/>
      <c r="QIC78" s="342"/>
      <c r="QID78" s="343"/>
      <c r="QIE78" s="343"/>
      <c r="QIF78" s="343"/>
      <c r="QIG78" s="343"/>
      <c r="QIH78" s="343"/>
      <c r="QII78" s="343"/>
      <c r="QIJ78" s="343"/>
      <c r="QIK78" s="343"/>
      <c r="QIL78" s="343"/>
      <c r="QIM78" s="343"/>
      <c r="QIN78" s="343"/>
      <c r="QIO78" s="343"/>
      <c r="QIP78" s="343"/>
      <c r="QIQ78" s="343"/>
      <c r="QIR78" s="343"/>
      <c r="QIS78" s="342"/>
      <c r="QIT78" s="343"/>
      <c r="QIU78" s="343"/>
      <c r="QIV78" s="343"/>
      <c r="QIW78" s="343"/>
      <c r="QIX78" s="343"/>
      <c r="QIY78" s="343"/>
      <c r="QIZ78" s="343"/>
      <c r="QJA78" s="343"/>
      <c r="QJB78" s="343"/>
      <c r="QJC78" s="343"/>
      <c r="QJD78" s="343"/>
      <c r="QJE78" s="343"/>
      <c r="QJF78" s="343"/>
      <c r="QJG78" s="343"/>
      <c r="QJH78" s="343"/>
      <c r="QJI78" s="342"/>
      <c r="QJJ78" s="343"/>
      <c r="QJK78" s="343"/>
      <c r="QJL78" s="343"/>
      <c r="QJM78" s="343"/>
      <c r="QJN78" s="343"/>
      <c r="QJO78" s="343"/>
      <c r="QJP78" s="343"/>
      <c r="QJQ78" s="343"/>
      <c r="QJR78" s="343"/>
      <c r="QJS78" s="343"/>
      <c r="QJT78" s="343"/>
      <c r="QJU78" s="343"/>
      <c r="QJV78" s="343"/>
      <c r="QJW78" s="343"/>
      <c r="QJX78" s="343"/>
      <c r="QJY78" s="342"/>
      <c r="QJZ78" s="343"/>
      <c r="QKA78" s="343"/>
      <c r="QKB78" s="343"/>
      <c r="QKC78" s="343"/>
      <c r="QKD78" s="343"/>
      <c r="QKE78" s="343"/>
      <c r="QKF78" s="343"/>
      <c r="QKG78" s="343"/>
      <c r="QKH78" s="343"/>
      <c r="QKI78" s="343"/>
      <c r="QKJ78" s="343"/>
      <c r="QKK78" s="343"/>
      <c r="QKL78" s="343"/>
      <c r="QKM78" s="343"/>
      <c r="QKN78" s="343"/>
      <c r="QKO78" s="342"/>
      <c r="QKP78" s="343"/>
      <c r="QKQ78" s="343"/>
      <c r="QKR78" s="343"/>
      <c r="QKS78" s="343"/>
      <c r="QKT78" s="343"/>
      <c r="QKU78" s="343"/>
      <c r="QKV78" s="343"/>
      <c r="QKW78" s="343"/>
      <c r="QKX78" s="343"/>
      <c r="QKY78" s="343"/>
      <c r="QKZ78" s="343"/>
      <c r="QLA78" s="343"/>
      <c r="QLB78" s="343"/>
      <c r="QLC78" s="343"/>
      <c r="QLD78" s="343"/>
      <c r="QLE78" s="342"/>
      <c r="QLF78" s="343"/>
      <c r="QLG78" s="343"/>
      <c r="QLH78" s="343"/>
      <c r="QLI78" s="343"/>
      <c r="QLJ78" s="343"/>
      <c r="QLK78" s="343"/>
      <c r="QLL78" s="343"/>
      <c r="QLM78" s="343"/>
      <c r="QLN78" s="343"/>
      <c r="QLO78" s="343"/>
      <c r="QLP78" s="343"/>
      <c r="QLQ78" s="343"/>
      <c r="QLR78" s="343"/>
      <c r="QLS78" s="343"/>
      <c r="QLT78" s="343"/>
      <c r="QLU78" s="342"/>
      <c r="QLV78" s="343"/>
      <c r="QLW78" s="343"/>
      <c r="QLX78" s="343"/>
      <c r="QLY78" s="343"/>
      <c r="QLZ78" s="343"/>
      <c r="QMA78" s="343"/>
      <c r="QMB78" s="343"/>
      <c r="QMC78" s="343"/>
      <c r="QMD78" s="343"/>
      <c r="QME78" s="343"/>
      <c r="QMF78" s="343"/>
      <c r="QMG78" s="343"/>
      <c r="QMH78" s="343"/>
      <c r="QMI78" s="343"/>
      <c r="QMJ78" s="343"/>
      <c r="QMK78" s="342"/>
      <c r="QML78" s="343"/>
      <c r="QMM78" s="343"/>
      <c r="QMN78" s="343"/>
      <c r="QMO78" s="343"/>
      <c r="QMP78" s="343"/>
      <c r="QMQ78" s="343"/>
      <c r="QMR78" s="343"/>
      <c r="QMS78" s="343"/>
      <c r="QMT78" s="343"/>
      <c r="QMU78" s="343"/>
      <c r="QMV78" s="343"/>
      <c r="QMW78" s="343"/>
      <c r="QMX78" s="343"/>
      <c r="QMY78" s="343"/>
      <c r="QMZ78" s="343"/>
      <c r="QNA78" s="342"/>
      <c r="QNB78" s="343"/>
      <c r="QNC78" s="343"/>
      <c r="QND78" s="343"/>
      <c r="QNE78" s="343"/>
      <c r="QNF78" s="343"/>
      <c r="QNG78" s="343"/>
      <c r="QNH78" s="343"/>
      <c r="QNI78" s="343"/>
      <c r="QNJ78" s="343"/>
      <c r="QNK78" s="343"/>
      <c r="QNL78" s="343"/>
      <c r="QNM78" s="343"/>
      <c r="QNN78" s="343"/>
      <c r="QNO78" s="343"/>
      <c r="QNP78" s="343"/>
      <c r="QNQ78" s="342"/>
      <c r="QNR78" s="343"/>
      <c r="QNS78" s="343"/>
      <c r="QNT78" s="343"/>
      <c r="QNU78" s="343"/>
      <c r="QNV78" s="343"/>
      <c r="QNW78" s="343"/>
      <c r="QNX78" s="343"/>
      <c r="QNY78" s="343"/>
      <c r="QNZ78" s="343"/>
      <c r="QOA78" s="343"/>
      <c r="QOB78" s="343"/>
      <c r="QOC78" s="343"/>
      <c r="QOD78" s="343"/>
      <c r="QOE78" s="343"/>
      <c r="QOF78" s="343"/>
      <c r="QOG78" s="342"/>
      <c r="QOH78" s="343"/>
      <c r="QOI78" s="343"/>
      <c r="QOJ78" s="343"/>
      <c r="QOK78" s="343"/>
      <c r="QOL78" s="343"/>
      <c r="QOM78" s="343"/>
      <c r="QON78" s="343"/>
      <c r="QOO78" s="343"/>
      <c r="QOP78" s="343"/>
      <c r="QOQ78" s="343"/>
      <c r="QOR78" s="343"/>
      <c r="QOS78" s="343"/>
      <c r="QOT78" s="343"/>
      <c r="QOU78" s="343"/>
      <c r="QOV78" s="343"/>
      <c r="QOW78" s="342"/>
      <c r="QOX78" s="343"/>
      <c r="QOY78" s="343"/>
      <c r="QOZ78" s="343"/>
      <c r="QPA78" s="343"/>
      <c r="QPB78" s="343"/>
      <c r="QPC78" s="343"/>
      <c r="QPD78" s="343"/>
      <c r="QPE78" s="343"/>
      <c r="QPF78" s="343"/>
      <c r="QPG78" s="343"/>
      <c r="QPH78" s="343"/>
      <c r="QPI78" s="343"/>
      <c r="QPJ78" s="343"/>
      <c r="QPK78" s="343"/>
      <c r="QPL78" s="343"/>
      <c r="QPM78" s="342"/>
      <c r="QPN78" s="343"/>
      <c r="QPO78" s="343"/>
      <c r="QPP78" s="343"/>
      <c r="QPQ78" s="343"/>
      <c r="QPR78" s="343"/>
      <c r="QPS78" s="343"/>
      <c r="QPT78" s="343"/>
      <c r="QPU78" s="343"/>
      <c r="QPV78" s="343"/>
      <c r="QPW78" s="343"/>
      <c r="QPX78" s="343"/>
      <c r="QPY78" s="343"/>
      <c r="QPZ78" s="343"/>
      <c r="QQA78" s="343"/>
      <c r="QQB78" s="343"/>
      <c r="QQC78" s="342"/>
      <c r="QQD78" s="343"/>
      <c r="QQE78" s="343"/>
      <c r="QQF78" s="343"/>
      <c r="QQG78" s="343"/>
      <c r="QQH78" s="343"/>
      <c r="QQI78" s="343"/>
      <c r="QQJ78" s="343"/>
      <c r="QQK78" s="343"/>
      <c r="QQL78" s="343"/>
      <c r="QQM78" s="343"/>
      <c r="QQN78" s="343"/>
      <c r="QQO78" s="343"/>
      <c r="QQP78" s="343"/>
      <c r="QQQ78" s="343"/>
      <c r="QQR78" s="343"/>
      <c r="QQS78" s="342"/>
      <c r="QQT78" s="343"/>
      <c r="QQU78" s="343"/>
      <c r="QQV78" s="343"/>
      <c r="QQW78" s="343"/>
      <c r="QQX78" s="343"/>
      <c r="QQY78" s="343"/>
      <c r="QQZ78" s="343"/>
      <c r="QRA78" s="343"/>
      <c r="QRB78" s="343"/>
      <c r="QRC78" s="343"/>
      <c r="QRD78" s="343"/>
      <c r="QRE78" s="343"/>
      <c r="QRF78" s="343"/>
      <c r="QRG78" s="343"/>
      <c r="QRH78" s="343"/>
      <c r="QRI78" s="342"/>
      <c r="QRJ78" s="343"/>
      <c r="QRK78" s="343"/>
      <c r="QRL78" s="343"/>
      <c r="QRM78" s="343"/>
      <c r="QRN78" s="343"/>
      <c r="QRO78" s="343"/>
      <c r="QRP78" s="343"/>
      <c r="QRQ78" s="343"/>
      <c r="QRR78" s="343"/>
      <c r="QRS78" s="343"/>
      <c r="QRT78" s="343"/>
      <c r="QRU78" s="343"/>
      <c r="QRV78" s="343"/>
      <c r="QRW78" s="343"/>
      <c r="QRX78" s="343"/>
      <c r="QRY78" s="342"/>
      <c r="QRZ78" s="343"/>
      <c r="QSA78" s="343"/>
      <c r="QSB78" s="343"/>
      <c r="QSC78" s="343"/>
      <c r="QSD78" s="343"/>
      <c r="QSE78" s="343"/>
      <c r="QSF78" s="343"/>
      <c r="QSG78" s="343"/>
      <c r="QSH78" s="343"/>
      <c r="QSI78" s="343"/>
      <c r="QSJ78" s="343"/>
      <c r="QSK78" s="343"/>
      <c r="QSL78" s="343"/>
      <c r="QSM78" s="343"/>
      <c r="QSN78" s="343"/>
      <c r="QSO78" s="342"/>
      <c r="QSP78" s="343"/>
      <c r="QSQ78" s="343"/>
      <c r="QSR78" s="343"/>
      <c r="QSS78" s="343"/>
      <c r="QST78" s="343"/>
      <c r="QSU78" s="343"/>
      <c r="QSV78" s="343"/>
      <c r="QSW78" s="343"/>
      <c r="QSX78" s="343"/>
      <c r="QSY78" s="343"/>
      <c r="QSZ78" s="343"/>
      <c r="QTA78" s="343"/>
      <c r="QTB78" s="343"/>
      <c r="QTC78" s="343"/>
      <c r="QTD78" s="343"/>
      <c r="QTE78" s="342"/>
      <c r="QTF78" s="343"/>
      <c r="QTG78" s="343"/>
      <c r="QTH78" s="343"/>
      <c r="QTI78" s="343"/>
      <c r="QTJ78" s="343"/>
      <c r="QTK78" s="343"/>
      <c r="QTL78" s="343"/>
      <c r="QTM78" s="343"/>
      <c r="QTN78" s="343"/>
      <c r="QTO78" s="343"/>
      <c r="QTP78" s="343"/>
      <c r="QTQ78" s="343"/>
      <c r="QTR78" s="343"/>
      <c r="QTS78" s="343"/>
      <c r="QTT78" s="343"/>
      <c r="QTU78" s="342"/>
      <c r="QTV78" s="343"/>
      <c r="QTW78" s="343"/>
      <c r="QTX78" s="343"/>
      <c r="QTY78" s="343"/>
      <c r="QTZ78" s="343"/>
      <c r="QUA78" s="343"/>
      <c r="QUB78" s="343"/>
      <c r="QUC78" s="343"/>
      <c r="QUD78" s="343"/>
      <c r="QUE78" s="343"/>
      <c r="QUF78" s="343"/>
      <c r="QUG78" s="343"/>
      <c r="QUH78" s="343"/>
      <c r="QUI78" s="343"/>
      <c r="QUJ78" s="343"/>
      <c r="QUK78" s="342"/>
      <c r="QUL78" s="343"/>
      <c r="QUM78" s="343"/>
      <c r="QUN78" s="343"/>
      <c r="QUO78" s="343"/>
      <c r="QUP78" s="343"/>
      <c r="QUQ78" s="343"/>
      <c r="QUR78" s="343"/>
      <c r="QUS78" s="343"/>
      <c r="QUT78" s="343"/>
      <c r="QUU78" s="343"/>
      <c r="QUV78" s="343"/>
      <c r="QUW78" s="343"/>
      <c r="QUX78" s="343"/>
      <c r="QUY78" s="343"/>
      <c r="QUZ78" s="343"/>
      <c r="QVA78" s="342"/>
      <c r="QVB78" s="343"/>
      <c r="QVC78" s="343"/>
      <c r="QVD78" s="343"/>
      <c r="QVE78" s="343"/>
      <c r="QVF78" s="343"/>
      <c r="QVG78" s="343"/>
      <c r="QVH78" s="343"/>
      <c r="QVI78" s="343"/>
      <c r="QVJ78" s="343"/>
      <c r="QVK78" s="343"/>
      <c r="QVL78" s="343"/>
      <c r="QVM78" s="343"/>
      <c r="QVN78" s="343"/>
      <c r="QVO78" s="343"/>
      <c r="QVP78" s="343"/>
      <c r="QVQ78" s="342"/>
      <c r="QVR78" s="343"/>
      <c r="QVS78" s="343"/>
      <c r="QVT78" s="343"/>
      <c r="QVU78" s="343"/>
      <c r="QVV78" s="343"/>
      <c r="QVW78" s="343"/>
      <c r="QVX78" s="343"/>
      <c r="QVY78" s="343"/>
      <c r="QVZ78" s="343"/>
      <c r="QWA78" s="343"/>
      <c r="QWB78" s="343"/>
      <c r="QWC78" s="343"/>
      <c r="QWD78" s="343"/>
      <c r="QWE78" s="343"/>
      <c r="QWF78" s="343"/>
      <c r="QWG78" s="342"/>
      <c r="QWH78" s="343"/>
      <c r="QWI78" s="343"/>
      <c r="QWJ78" s="343"/>
      <c r="QWK78" s="343"/>
      <c r="QWL78" s="343"/>
      <c r="QWM78" s="343"/>
      <c r="QWN78" s="343"/>
      <c r="QWO78" s="343"/>
      <c r="QWP78" s="343"/>
      <c r="QWQ78" s="343"/>
      <c r="QWR78" s="343"/>
      <c r="QWS78" s="343"/>
      <c r="QWT78" s="343"/>
      <c r="QWU78" s="343"/>
      <c r="QWV78" s="343"/>
      <c r="QWW78" s="342"/>
      <c r="QWX78" s="343"/>
      <c r="QWY78" s="343"/>
      <c r="QWZ78" s="343"/>
      <c r="QXA78" s="343"/>
      <c r="QXB78" s="343"/>
      <c r="QXC78" s="343"/>
      <c r="QXD78" s="343"/>
      <c r="QXE78" s="343"/>
      <c r="QXF78" s="343"/>
      <c r="QXG78" s="343"/>
      <c r="QXH78" s="343"/>
      <c r="QXI78" s="343"/>
      <c r="QXJ78" s="343"/>
      <c r="QXK78" s="343"/>
      <c r="QXL78" s="343"/>
      <c r="QXM78" s="342"/>
      <c r="QXN78" s="343"/>
      <c r="QXO78" s="343"/>
      <c r="QXP78" s="343"/>
      <c r="QXQ78" s="343"/>
      <c r="QXR78" s="343"/>
      <c r="QXS78" s="343"/>
      <c r="QXT78" s="343"/>
      <c r="QXU78" s="343"/>
      <c r="QXV78" s="343"/>
      <c r="QXW78" s="343"/>
      <c r="QXX78" s="343"/>
      <c r="QXY78" s="343"/>
      <c r="QXZ78" s="343"/>
      <c r="QYA78" s="343"/>
      <c r="QYB78" s="343"/>
      <c r="QYC78" s="342"/>
      <c r="QYD78" s="343"/>
      <c r="QYE78" s="343"/>
      <c r="QYF78" s="343"/>
      <c r="QYG78" s="343"/>
      <c r="QYH78" s="343"/>
      <c r="QYI78" s="343"/>
      <c r="QYJ78" s="343"/>
      <c r="QYK78" s="343"/>
      <c r="QYL78" s="343"/>
      <c r="QYM78" s="343"/>
      <c r="QYN78" s="343"/>
      <c r="QYO78" s="343"/>
      <c r="QYP78" s="343"/>
      <c r="QYQ78" s="343"/>
      <c r="QYR78" s="343"/>
      <c r="QYS78" s="342"/>
      <c r="QYT78" s="343"/>
      <c r="QYU78" s="343"/>
      <c r="QYV78" s="343"/>
      <c r="QYW78" s="343"/>
      <c r="QYX78" s="343"/>
      <c r="QYY78" s="343"/>
      <c r="QYZ78" s="343"/>
      <c r="QZA78" s="343"/>
      <c r="QZB78" s="343"/>
      <c r="QZC78" s="343"/>
      <c r="QZD78" s="343"/>
      <c r="QZE78" s="343"/>
      <c r="QZF78" s="343"/>
      <c r="QZG78" s="343"/>
      <c r="QZH78" s="343"/>
      <c r="QZI78" s="342"/>
      <c r="QZJ78" s="343"/>
      <c r="QZK78" s="343"/>
      <c r="QZL78" s="343"/>
      <c r="QZM78" s="343"/>
      <c r="QZN78" s="343"/>
      <c r="QZO78" s="343"/>
      <c r="QZP78" s="343"/>
      <c r="QZQ78" s="343"/>
      <c r="QZR78" s="343"/>
      <c r="QZS78" s="343"/>
      <c r="QZT78" s="343"/>
      <c r="QZU78" s="343"/>
      <c r="QZV78" s="343"/>
      <c r="QZW78" s="343"/>
      <c r="QZX78" s="343"/>
      <c r="QZY78" s="342"/>
      <c r="QZZ78" s="343"/>
      <c r="RAA78" s="343"/>
      <c r="RAB78" s="343"/>
      <c r="RAC78" s="343"/>
      <c r="RAD78" s="343"/>
      <c r="RAE78" s="343"/>
      <c r="RAF78" s="343"/>
      <c r="RAG78" s="343"/>
      <c r="RAH78" s="343"/>
      <c r="RAI78" s="343"/>
      <c r="RAJ78" s="343"/>
      <c r="RAK78" s="343"/>
      <c r="RAL78" s="343"/>
      <c r="RAM78" s="343"/>
      <c r="RAN78" s="343"/>
      <c r="RAO78" s="342"/>
      <c r="RAP78" s="343"/>
      <c r="RAQ78" s="343"/>
      <c r="RAR78" s="343"/>
      <c r="RAS78" s="343"/>
      <c r="RAT78" s="343"/>
      <c r="RAU78" s="343"/>
      <c r="RAV78" s="343"/>
      <c r="RAW78" s="343"/>
      <c r="RAX78" s="343"/>
      <c r="RAY78" s="343"/>
      <c r="RAZ78" s="343"/>
      <c r="RBA78" s="343"/>
      <c r="RBB78" s="343"/>
      <c r="RBC78" s="343"/>
      <c r="RBD78" s="343"/>
      <c r="RBE78" s="342"/>
      <c r="RBF78" s="343"/>
      <c r="RBG78" s="343"/>
      <c r="RBH78" s="343"/>
      <c r="RBI78" s="343"/>
      <c r="RBJ78" s="343"/>
      <c r="RBK78" s="343"/>
      <c r="RBL78" s="343"/>
      <c r="RBM78" s="343"/>
      <c r="RBN78" s="343"/>
      <c r="RBO78" s="343"/>
      <c r="RBP78" s="343"/>
      <c r="RBQ78" s="343"/>
      <c r="RBR78" s="343"/>
      <c r="RBS78" s="343"/>
      <c r="RBT78" s="343"/>
      <c r="RBU78" s="342"/>
      <c r="RBV78" s="343"/>
      <c r="RBW78" s="343"/>
      <c r="RBX78" s="343"/>
      <c r="RBY78" s="343"/>
      <c r="RBZ78" s="343"/>
      <c r="RCA78" s="343"/>
      <c r="RCB78" s="343"/>
      <c r="RCC78" s="343"/>
      <c r="RCD78" s="343"/>
      <c r="RCE78" s="343"/>
      <c r="RCF78" s="343"/>
      <c r="RCG78" s="343"/>
      <c r="RCH78" s="343"/>
      <c r="RCI78" s="343"/>
      <c r="RCJ78" s="343"/>
      <c r="RCK78" s="342"/>
      <c r="RCL78" s="343"/>
      <c r="RCM78" s="343"/>
      <c r="RCN78" s="343"/>
      <c r="RCO78" s="343"/>
      <c r="RCP78" s="343"/>
      <c r="RCQ78" s="343"/>
      <c r="RCR78" s="343"/>
      <c r="RCS78" s="343"/>
      <c r="RCT78" s="343"/>
      <c r="RCU78" s="343"/>
      <c r="RCV78" s="343"/>
      <c r="RCW78" s="343"/>
      <c r="RCX78" s="343"/>
      <c r="RCY78" s="343"/>
      <c r="RCZ78" s="343"/>
      <c r="RDA78" s="342"/>
      <c r="RDB78" s="343"/>
      <c r="RDC78" s="343"/>
      <c r="RDD78" s="343"/>
      <c r="RDE78" s="343"/>
      <c r="RDF78" s="343"/>
      <c r="RDG78" s="343"/>
      <c r="RDH78" s="343"/>
      <c r="RDI78" s="343"/>
      <c r="RDJ78" s="343"/>
      <c r="RDK78" s="343"/>
      <c r="RDL78" s="343"/>
      <c r="RDM78" s="343"/>
      <c r="RDN78" s="343"/>
      <c r="RDO78" s="343"/>
      <c r="RDP78" s="343"/>
      <c r="RDQ78" s="342"/>
      <c r="RDR78" s="343"/>
      <c r="RDS78" s="343"/>
      <c r="RDT78" s="343"/>
      <c r="RDU78" s="343"/>
      <c r="RDV78" s="343"/>
      <c r="RDW78" s="343"/>
      <c r="RDX78" s="343"/>
      <c r="RDY78" s="343"/>
      <c r="RDZ78" s="343"/>
      <c r="REA78" s="343"/>
      <c r="REB78" s="343"/>
      <c r="REC78" s="343"/>
      <c r="RED78" s="343"/>
      <c r="REE78" s="343"/>
      <c r="REF78" s="343"/>
      <c r="REG78" s="342"/>
      <c r="REH78" s="343"/>
      <c r="REI78" s="343"/>
      <c r="REJ78" s="343"/>
      <c r="REK78" s="343"/>
      <c r="REL78" s="343"/>
      <c r="REM78" s="343"/>
      <c r="REN78" s="343"/>
      <c r="REO78" s="343"/>
      <c r="REP78" s="343"/>
      <c r="REQ78" s="343"/>
      <c r="RER78" s="343"/>
      <c r="RES78" s="343"/>
      <c r="RET78" s="343"/>
      <c r="REU78" s="343"/>
      <c r="REV78" s="343"/>
      <c r="REW78" s="342"/>
      <c r="REX78" s="343"/>
      <c r="REY78" s="343"/>
      <c r="REZ78" s="343"/>
      <c r="RFA78" s="343"/>
      <c r="RFB78" s="343"/>
      <c r="RFC78" s="343"/>
      <c r="RFD78" s="343"/>
      <c r="RFE78" s="343"/>
      <c r="RFF78" s="343"/>
      <c r="RFG78" s="343"/>
      <c r="RFH78" s="343"/>
      <c r="RFI78" s="343"/>
      <c r="RFJ78" s="343"/>
      <c r="RFK78" s="343"/>
      <c r="RFL78" s="343"/>
      <c r="RFM78" s="342"/>
      <c r="RFN78" s="343"/>
      <c r="RFO78" s="343"/>
      <c r="RFP78" s="343"/>
      <c r="RFQ78" s="343"/>
      <c r="RFR78" s="343"/>
      <c r="RFS78" s="343"/>
      <c r="RFT78" s="343"/>
      <c r="RFU78" s="343"/>
      <c r="RFV78" s="343"/>
      <c r="RFW78" s="343"/>
      <c r="RFX78" s="343"/>
      <c r="RFY78" s="343"/>
      <c r="RFZ78" s="343"/>
      <c r="RGA78" s="343"/>
      <c r="RGB78" s="343"/>
      <c r="RGC78" s="342"/>
      <c r="RGD78" s="343"/>
      <c r="RGE78" s="343"/>
      <c r="RGF78" s="343"/>
      <c r="RGG78" s="343"/>
      <c r="RGH78" s="343"/>
      <c r="RGI78" s="343"/>
      <c r="RGJ78" s="343"/>
      <c r="RGK78" s="343"/>
      <c r="RGL78" s="343"/>
      <c r="RGM78" s="343"/>
      <c r="RGN78" s="343"/>
      <c r="RGO78" s="343"/>
      <c r="RGP78" s="343"/>
      <c r="RGQ78" s="343"/>
      <c r="RGR78" s="343"/>
      <c r="RGS78" s="342"/>
      <c r="RGT78" s="343"/>
      <c r="RGU78" s="343"/>
      <c r="RGV78" s="343"/>
      <c r="RGW78" s="343"/>
      <c r="RGX78" s="343"/>
      <c r="RGY78" s="343"/>
      <c r="RGZ78" s="343"/>
      <c r="RHA78" s="343"/>
      <c r="RHB78" s="343"/>
      <c r="RHC78" s="343"/>
      <c r="RHD78" s="343"/>
      <c r="RHE78" s="343"/>
      <c r="RHF78" s="343"/>
      <c r="RHG78" s="343"/>
      <c r="RHH78" s="343"/>
      <c r="RHI78" s="342"/>
      <c r="RHJ78" s="343"/>
      <c r="RHK78" s="343"/>
      <c r="RHL78" s="343"/>
      <c r="RHM78" s="343"/>
      <c r="RHN78" s="343"/>
      <c r="RHO78" s="343"/>
      <c r="RHP78" s="343"/>
      <c r="RHQ78" s="343"/>
      <c r="RHR78" s="343"/>
      <c r="RHS78" s="343"/>
      <c r="RHT78" s="343"/>
      <c r="RHU78" s="343"/>
      <c r="RHV78" s="343"/>
      <c r="RHW78" s="343"/>
      <c r="RHX78" s="343"/>
      <c r="RHY78" s="342"/>
      <c r="RHZ78" s="343"/>
      <c r="RIA78" s="343"/>
      <c r="RIB78" s="343"/>
      <c r="RIC78" s="343"/>
      <c r="RID78" s="343"/>
      <c r="RIE78" s="343"/>
      <c r="RIF78" s="343"/>
      <c r="RIG78" s="343"/>
      <c r="RIH78" s="343"/>
      <c r="RII78" s="343"/>
      <c r="RIJ78" s="343"/>
      <c r="RIK78" s="343"/>
      <c r="RIL78" s="343"/>
      <c r="RIM78" s="343"/>
      <c r="RIN78" s="343"/>
      <c r="RIO78" s="342"/>
      <c r="RIP78" s="343"/>
      <c r="RIQ78" s="343"/>
      <c r="RIR78" s="343"/>
      <c r="RIS78" s="343"/>
      <c r="RIT78" s="343"/>
      <c r="RIU78" s="343"/>
      <c r="RIV78" s="343"/>
      <c r="RIW78" s="343"/>
      <c r="RIX78" s="343"/>
      <c r="RIY78" s="343"/>
      <c r="RIZ78" s="343"/>
      <c r="RJA78" s="343"/>
      <c r="RJB78" s="343"/>
      <c r="RJC78" s="343"/>
      <c r="RJD78" s="343"/>
      <c r="RJE78" s="342"/>
      <c r="RJF78" s="343"/>
      <c r="RJG78" s="343"/>
      <c r="RJH78" s="343"/>
      <c r="RJI78" s="343"/>
      <c r="RJJ78" s="343"/>
      <c r="RJK78" s="343"/>
      <c r="RJL78" s="343"/>
      <c r="RJM78" s="343"/>
      <c r="RJN78" s="343"/>
      <c r="RJO78" s="343"/>
      <c r="RJP78" s="343"/>
      <c r="RJQ78" s="343"/>
      <c r="RJR78" s="343"/>
      <c r="RJS78" s="343"/>
      <c r="RJT78" s="343"/>
      <c r="RJU78" s="342"/>
      <c r="RJV78" s="343"/>
      <c r="RJW78" s="343"/>
      <c r="RJX78" s="343"/>
      <c r="RJY78" s="343"/>
      <c r="RJZ78" s="343"/>
      <c r="RKA78" s="343"/>
      <c r="RKB78" s="343"/>
      <c r="RKC78" s="343"/>
      <c r="RKD78" s="343"/>
      <c r="RKE78" s="343"/>
      <c r="RKF78" s="343"/>
      <c r="RKG78" s="343"/>
      <c r="RKH78" s="343"/>
      <c r="RKI78" s="343"/>
      <c r="RKJ78" s="343"/>
      <c r="RKK78" s="342"/>
      <c r="RKL78" s="343"/>
      <c r="RKM78" s="343"/>
      <c r="RKN78" s="343"/>
      <c r="RKO78" s="343"/>
      <c r="RKP78" s="343"/>
      <c r="RKQ78" s="343"/>
      <c r="RKR78" s="343"/>
      <c r="RKS78" s="343"/>
      <c r="RKT78" s="343"/>
      <c r="RKU78" s="343"/>
      <c r="RKV78" s="343"/>
      <c r="RKW78" s="343"/>
      <c r="RKX78" s="343"/>
      <c r="RKY78" s="343"/>
      <c r="RKZ78" s="343"/>
      <c r="RLA78" s="342"/>
      <c r="RLB78" s="343"/>
      <c r="RLC78" s="343"/>
      <c r="RLD78" s="343"/>
      <c r="RLE78" s="343"/>
      <c r="RLF78" s="343"/>
      <c r="RLG78" s="343"/>
      <c r="RLH78" s="343"/>
      <c r="RLI78" s="343"/>
      <c r="RLJ78" s="343"/>
      <c r="RLK78" s="343"/>
      <c r="RLL78" s="343"/>
      <c r="RLM78" s="343"/>
      <c r="RLN78" s="343"/>
      <c r="RLO78" s="343"/>
      <c r="RLP78" s="343"/>
      <c r="RLQ78" s="342"/>
      <c r="RLR78" s="343"/>
      <c r="RLS78" s="343"/>
      <c r="RLT78" s="343"/>
      <c r="RLU78" s="343"/>
      <c r="RLV78" s="343"/>
      <c r="RLW78" s="343"/>
      <c r="RLX78" s="343"/>
      <c r="RLY78" s="343"/>
      <c r="RLZ78" s="343"/>
      <c r="RMA78" s="343"/>
      <c r="RMB78" s="343"/>
      <c r="RMC78" s="343"/>
      <c r="RMD78" s="343"/>
      <c r="RME78" s="343"/>
      <c r="RMF78" s="343"/>
      <c r="RMG78" s="342"/>
      <c r="RMH78" s="343"/>
      <c r="RMI78" s="343"/>
      <c r="RMJ78" s="343"/>
      <c r="RMK78" s="343"/>
      <c r="RML78" s="343"/>
      <c r="RMM78" s="343"/>
      <c r="RMN78" s="343"/>
      <c r="RMO78" s="343"/>
      <c r="RMP78" s="343"/>
      <c r="RMQ78" s="343"/>
      <c r="RMR78" s="343"/>
      <c r="RMS78" s="343"/>
      <c r="RMT78" s="343"/>
      <c r="RMU78" s="343"/>
      <c r="RMV78" s="343"/>
      <c r="RMW78" s="342"/>
      <c r="RMX78" s="343"/>
      <c r="RMY78" s="343"/>
      <c r="RMZ78" s="343"/>
      <c r="RNA78" s="343"/>
      <c r="RNB78" s="343"/>
      <c r="RNC78" s="343"/>
      <c r="RND78" s="343"/>
      <c r="RNE78" s="343"/>
      <c r="RNF78" s="343"/>
      <c r="RNG78" s="343"/>
      <c r="RNH78" s="343"/>
      <c r="RNI78" s="343"/>
      <c r="RNJ78" s="343"/>
      <c r="RNK78" s="343"/>
      <c r="RNL78" s="343"/>
      <c r="RNM78" s="342"/>
      <c r="RNN78" s="343"/>
      <c r="RNO78" s="343"/>
      <c r="RNP78" s="343"/>
      <c r="RNQ78" s="343"/>
      <c r="RNR78" s="343"/>
      <c r="RNS78" s="343"/>
      <c r="RNT78" s="343"/>
      <c r="RNU78" s="343"/>
      <c r="RNV78" s="343"/>
      <c r="RNW78" s="343"/>
      <c r="RNX78" s="343"/>
      <c r="RNY78" s="343"/>
      <c r="RNZ78" s="343"/>
      <c r="ROA78" s="343"/>
      <c r="ROB78" s="343"/>
      <c r="ROC78" s="342"/>
      <c r="ROD78" s="343"/>
      <c r="ROE78" s="343"/>
      <c r="ROF78" s="343"/>
      <c r="ROG78" s="343"/>
      <c r="ROH78" s="343"/>
      <c r="ROI78" s="343"/>
      <c r="ROJ78" s="343"/>
      <c r="ROK78" s="343"/>
      <c r="ROL78" s="343"/>
      <c r="ROM78" s="343"/>
      <c r="RON78" s="343"/>
      <c r="ROO78" s="343"/>
      <c r="ROP78" s="343"/>
      <c r="ROQ78" s="343"/>
      <c r="ROR78" s="343"/>
      <c r="ROS78" s="342"/>
      <c r="ROT78" s="343"/>
      <c r="ROU78" s="343"/>
      <c r="ROV78" s="343"/>
      <c r="ROW78" s="343"/>
      <c r="ROX78" s="343"/>
      <c r="ROY78" s="343"/>
      <c r="ROZ78" s="343"/>
      <c r="RPA78" s="343"/>
      <c r="RPB78" s="343"/>
      <c r="RPC78" s="343"/>
      <c r="RPD78" s="343"/>
      <c r="RPE78" s="343"/>
      <c r="RPF78" s="343"/>
      <c r="RPG78" s="343"/>
      <c r="RPH78" s="343"/>
      <c r="RPI78" s="342"/>
      <c r="RPJ78" s="343"/>
      <c r="RPK78" s="343"/>
      <c r="RPL78" s="343"/>
      <c r="RPM78" s="343"/>
      <c r="RPN78" s="343"/>
      <c r="RPO78" s="343"/>
      <c r="RPP78" s="343"/>
      <c r="RPQ78" s="343"/>
      <c r="RPR78" s="343"/>
      <c r="RPS78" s="343"/>
      <c r="RPT78" s="343"/>
      <c r="RPU78" s="343"/>
      <c r="RPV78" s="343"/>
      <c r="RPW78" s="343"/>
      <c r="RPX78" s="343"/>
      <c r="RPY78" s="342"/>
      <c r="RPZ78" s="343"/>
      <c r="RQA78" s="343"/>
      <c r="RQB78" s="343"/>
      <c r="RQC78" s="343"/>
      <c r="RQD78" s="343"/>
      <c r="RQE78" s="343"/>
      <c r="RQF78" s="343"/>
      <c r="RQG78" s="343"/>
      <c r="RQH78" s="343"/>
      <c r="RQI78" s="343"/>
      <c r="RQJ78" s="343"/>
      <c r="RQK78" s="343"/>
      <c r="RQL78" s="343"/>
      <c r="RQM78" s="343"/>
      <c r="RQN78" s="343"/>
      <c r="RQO78" s="342"/>
      <c r="RQP78" s="343"/>
      <c r="RQQ78" s="343"/>
      <c r="RQR78" s="343"/>
      <c r="RQS78" s="343"/>
      <c r="RQT78" s="343"/>
      <c r="RQU78" s="343"/>
      <c r="RQV78" s="343"/>
      <c r="RQW78" s="343"/>
      <c r="RQX78" s="343"/>
      <c r="RQY78" s="343"/>
      <c r="RQZ78" s="343"/>
      <c r="RRA78" s="343"/>
      <c r="RRB78" s="343"/>
      <c r="RRC78" s="343"/>
      <c r="RRD78" s="343"/>
      <c r="RRE78" s="342"/>
      <c r="RRF78" s="343"/>
      <c r="RRG78" s="343"/>
      <c r="RRH78" s="343"/>
      <c r="RRI78" s="343"/>
      <c r="RRJ78" s="343"/>
      <c r="RRK78" s="343"/>
      <c r="RRL78" s="343"/>
      <c r="RRM78" s="343"/>
      <c r="RRN78" s="343"/>
      <c r="RRO78" s="343"/>
      <c r="RRP78" s="343"/>
      <c r="RRQ78" s="343"/>
      <c r="RRR78" s="343"/>
      <c r="RRS78" s="343"/>
      <c r="RRT78" s="343"/>
      <c r="RRU78" s="342"/>
      <c r="RRV78" s="343"/>
      <c r="RRW78" s="343"/>
      <c r="RRX78" s="343"/>
      <c r="RRY78" s="343"/>
      <c r="RRZ78" s="343"/>
      <c r="RSA78" s="343"/>
      <c r="RSB78" s="343"/>
      <c r="RSC78" s="343"/>
      <c r="RSD78" s="343"/>
      <c r="RSE78" s="343"/>
      <c r="RSF78" s="343"/>
      <c r="RSG78" s="343"/>
      <c r="RSH78" s="343"/>
      <c r="RSI78" s="343"/>
      <c r="RSJ78" s="343"/>
      <c r="RSK78" s="342"/>
      <c r="RSL78" s="343"/>
      <c r="RSM78" s="343"/>
      <c r="RSN78" s="343"/>
      <c r="RSO78" s="343"/>
      <c r="RSP78" s="343"/>
      <c r="RSQ78" s="343"/>
      <c r="RSR78" s="343"/>
      <c r="RSS78" s="343"/>
      <c r="RST78" s="343"/>
      <c r="RSU78" s="343"/>
      <c r="RSV78" s="343"/>
      <c r="RSW78" s="343"/>
      <c r="RSX78" s="343"/>
      <c r="RSY78" s="343"/>
      <c r="RSZ78" s="343"/>
      <c r="RTA78" s="342"/>
      <c r="RTB78" s="343"/>
      <c r="RTC78" s="343"/>
      <c r="RTD78" s="343"/>
      <c r="RTE78" s="343"/>
      <c r="RTF78" s="343"/>
      <c r="RTG78" s="343"/>
      <c r="RTH78" s="343"/>
      <c r="RTI78" s="343"/>
      <c r="RTJ78" s="343"/>
      <c r="RTK78" s="343"/>
      <c r="RTL78" s="343"/>
      <c r="RTM78" s="343"/>
      <c r="RTN78" s="343"/>
      <c r="RTO78" s="343"/>
      <c r="RTP78" s="343"/>
      <c r="RTQ78" s="342"/>
      <c r="RTR78" s="343"/>
      <c r="RTS78" s="343"/>
      <c r="RTT78" s="343"/>
      <c r="RTU78" s="343"/>
      <c r="RTV78" s="343"/>
      <c r="RTW78" s="343"/>
      <c r="RTX78" s="343"/>
      <c r="RTY78" s="343"/>
      <c r="RTZ78" s="343"/>
      <c r="RUA78" s="343"/>
      <c r="RUB78" s="343"/>
      <c r="RUC78" s="343"/>
      <c r="RUD78" s="343"/>
      <c r="RUE78" s="343"/>
      <c r="RUF78" s="343"/>
      <c r="RUG78" s="342"/>
      <c r="RUH78" s="343"/>
      <c r="RUI78" s="343"/>
      <c r="RUJ78" s="343"/>
      <c r="RUK78" s="343"/>
      <c r="RUL78" s="343"/>
      <c r="RUM78" s="343"/>
      <c r="RUN78" s="343"/>
      <c r="RUO78" s="343"/>
      <c r="RUP78" s="343"/>
      <c r="RUQ78" s="343"/>
      <c r="RUR78" s="343"/>
      <c r="RUS78" s="343"/>
      <c r="RUT78" s="343"/>
      <c r="RUU78" s="343"/>
      <c r="RUV78" s="343"/>
      <c r="RUW78" s="342"/>
      <c r="RUX78" s="343"/>
      <c r="RUY78" s="343"/>
      <c r="RUZ78" s="343"/>
      <c r="RVA78" s="343"/>
      <c r="RVB78" s="343"/>
      <c r="RVC78" s="343"/>
      <c r="RVD78" s="343"/>
      <c r="RVE78" s="343"/>
      <c r="RVF78" s="343"/>
      <c r="RVG78" s="343"/>
      <c r="RVH78" s="343"/>
      <c r="RVI78" s="343"/>
      <c r="RVJ78" s="343"/>
      <c r="RVK78" s="343"/>
      <c r="RVL78" s="343"/>
      <c r="RVM78" s="342"/>
      <c r="RVN78" s="343"/>
      <c r="RVO78" s="343"/>
      <c r="RVP78" s="343"/>
      <c r="RVQ78" s="343"/>
      <c r="RVR78" s="343"/>
      <c r="RVS78" s="343"/>
      <c r="RVT78" s="343"/>
      <c r="RVU78" s="343"/>
      <c r="RVV78" s="343"/>
      <c r="RVW78" s="343"/>
      <c r="RVX78" s="343"/>
      <c r="RVY78" s="343"/>
      <c r="RVZ78" s="343"/>
      <c r="RWA78" s="343"/>
      <c r="RWB78" s="343"/>
      <c r="RWC78" s="342"/>
      <c r="RWD78" s="343"/>
      <c r="RWE78" s="343"/>
      <c r="RWF78" s="343"/>
      <c r="RWG78" s="343"/>
      <c r="RWH78" s="343"/>
      <c r="RWI78" s="343"/>
      <c r="RWJ78" s="343"/>
      <c r="RWK78" s="343"/>
      <c r="RWL78" s="343"/>
      <c r="RWM78" s="343"/>
      <c r="RWN78" s="343"/>
      <c r="RWO78" s="343"/>
      <c r="RWP78" s="343"/>
      <c r="RWQ78" s="343"/>
      <c r="RWR78" s="343"/>
      <c r="RWS78" s="342"/>
      <c r="RWT78" s="343"/>
      <c r="RWU78" s="343"/>
      <c r="RWV78" s="343"/>
      <c r="RWW78" s="343"/>
      <c r="RWX78" s="343"/>
      <c r="RWY78" s="343"/>
      <c r="RWZ78" s="343"/>
      <c r="RXA78" s="343"/>
      <c r="RXB78" s="343"/>
      <c r="RXC78" s="343"/>
      <c r="RXD78" s="343"/>
      <c r="RXE78" s="343"/>
      <c r="RXF78" s="343"/>
      <c r="RXG78" s="343"/>
      <c r="RXH78" s="343"/>
      <c r="RXI78" s="342"/>
      <c r="RXJ78" s="343"/>
      <c r="RXK78" s="343"/>
      <c r="RXL78" s="343"/>
      <c r="RXM78" s="343"/>
      <c r="RXN78" s="343"/>
      <c r="RXO78" s="343"/>
      <c r="RXP78" s="343"/>
      <c r="RXQ78" s="343"/>
      <c r="RXR78" s="343"/>
      <c r="RXS78" s="343"/>
      <c r="RXT78" s="343"/>
      <c r="RXU78" s="343"/>
      <c r="RXV78" s="343"/>
      <c r="RXW78" s="343"/>
      <c r="RXX78" s="343"/>
      <c r="RXY78" s="342"/>
      <c r="RXZ78" s="343"/>
      <c r="RYA78" s="343"/>
      <c r="RYB78" s="343"/>
      <c r="RYC78" s="343"/>
      <c r="RYD78" s="343"/>
      <c r="RYE78" s="343"/>
      <c r="RYF78" s="343"/>
      <c r="RYG78" s="343"/>
      <c r="RYH78" s="343"/>
      <c r="RYI78" s="343"/>
      <c r="RYJ78" s="343"/>
      <c r="RYK78" s="343"/>
      <c r="RYL78" s="343"/>
      <c r="RYM78" s="343"/>
      <c r="RYN78" s="343"/>
      <c r="RYO78" s="342"/>
      <c r="RYP78" s="343"/>
      <c r="RYQ78" s="343"/>
      <c r="RYR78" s="343"/>
      <c r="RYS78" s="343"/>
      <c r="RYT78" s="343"/>
      <c r="RYU78" s="343"/>
      <c r="RYV78" s="343"/>
      <c r="RYW78" s="343"/>
      <c r="RYX78" s="343"/>
      <c r="RYY78" s="343"/>
      <c r="RYZ78" s="343"/>
      <c r="RZA78" s="343"/>
      <c r="RZB78" s="343"/>
      <c r="RZC78" s="343"/>
      <c r="RZD78" s="343"/>
      <c r="RZE78" s="342"/>
      <c r="RZF78" s="343"/>
      <c r="RZG78" s="343"/>
      <c r="RZH78" s="343"/>
      <c r="RZI78" s="343"/>
      <c r="RZJ78" s="343"/>
      <c r="RZK78" s="343"/>
      <c r="RZL78" s="343"/>
      <c r="RZM78" s="343"/>
      <c r="RZN78" s="343"/>
      <c r="RZO78" s="343"/>
      <c r="RZP78" s="343"/>
      <c r="RZQ78" s="343"/>
      <c r="RZR78" s="343"/>
      <c r="RZS78" s="343"/>
      <c r="RZT78" s="343"/>
      <c r="RZU78" s="342"/>
      <c r="RZV78" s="343"/>
      <c r="RZW78" s="343"/>
      <c r="RZX78" s="343"/>
      <c r="RZY78" s="343"/>
      <c r="RZZ78" s="343"/>
      <c r="SAA78" s="343"/>
      <c r="SAB78" s="343"/>
      <c r="SAC78" s="343"/>
      <c r="SAD78" s="343"/>
      <c r="SAE78" s="343"/>
      <c r="SAF78" s="343"/>
      <c r="SAG78" s="343"/>
      <c r="SAH78" s="343"/>
      <c r="SAI78" s="343"/>
      <c r="SAJ78" s="343"/>
      <c r="SAK78" s="342"/>
      <c r="SAL78" s="343"/>
      <c r="SAM78" s="343"/>
      <c r="SAN78" s="343"/>
      <c r="SAO78" s="343"/>
      <c r="SAP78" s="343"/>
      <c r="SAQ78" s="343"/>
      <c r="SAR78" s="343"/>
      <c r="SAS78" s="343"/>
      <c r="SAT78" s="343"/>
      <c r="SAU78" s="343"/>
      <c r="SAV78" s="343"/>
      <c r="SAW78" s="343"/>
      <c r="SAX78" s="343"/>
      <c r="SAY78" s="343"/>
      <c r="SAZ78" s="343"/>
      <c r="SBA78" s="342"/>
      <c r="SBB78" s="343"/>
      <c r="SBC78" s="343"/>
      <c r="SBD78" s="343"/>
      <c r="SBE78" s="343"/>
      <c r="SBF78" s="343"/>
      <c r="SBG78" s="343"/>
      <c r="SBH78" s="343"/>
      <c r="SBI78" s="343"/>
      <c r="SBJ78" s="343"/>
      <c r="SBK78" s="343"/>
      <c r="SBL78" s="343"/>
      <c r="SBM78" s="343"/>
      <c r="SBN78" s="343"/>
      <c r="SBO78" s="343"/>
      <c r="SBP78" s="343"/>
      <c r="SBQ78" s="342"/>
      <c r="SBR78" s="343"/>
      <c r="SBS78" s="343"/>
      <c r="SBT78" s="343"/>
      <c r="SBU78" s="343"/>
      <c r="SBV78" s="343"/>
      <c r="SBW78" s="343"/>
      <c r="SBX78" s="343"/>
      <c r="SBY78" s="343"/>
      <c r="SBZ78" s="343"/>
      <c r="SCA78" s="343"/>
      <c r="SCB78" s="343"/>
      <c r="SCC78" s="343"/>
      <c r="SCD78" s="343"/>
      <c r="SCE78" s="343"/>
      <c r="SCF78" s="343"/>
      <c r="SCG78" s="342"/>
      <c r="SCH78" s="343"/>
      <c r="SCI78" s="343"/>
      <c r="SCJ78" s="343"/>
      <c r="SCK78" s="343"/>
      <c r="SCL78" s="343"/>
      <c r="SCM78" s="343"/>
      <c r="SCN78" s="343"/>
      <c r="SCO78" s="343"/>
      <c r="SCP78" s="343"/>
      <c r="SCQ78" s="343"/>
      <c r="SCR78" s="343"/>
      <c r="SCS78" s="343"/>
      <c r="SCT78" s="343"/>
      <c r="SCU78" s="343"/>
      <c r="SCV78" s="343"/>
      <c r="SCW78" s="342"/>
      <c r="SCX78" s="343"/>
      <c r="SCY78" s="343"/>
      <c r="SCZ78" s="343"/>
      <c r="SDA78" s="343"/>
      <c r="SDB78" s="343"/>
      <c r="SDC78" s="343"/>
      <c r="SDD78" s="343"/>
      <c r="SDE78" s="343"/>
      <c r="SDF78" s="343"/>
      <c r="SDG78" s="343"/>
      <c r="SDH78" s="343"/>
      <c r="SDI78" s="343"/>
      <c r="SDJ78" s="343"/>
      <c r="SDK78" s="343"/>
      <c r="SDL78" s="343"/>
      <c r="SDM78" s="342"/>
      <c r="SDN78" s="343"/>
      <c r="SDO78" s="343"/>
      <c r="SDP78" s="343"/>
      <c r="SDQ78" s="343"/>
      <c r="SDR78" s="343"/>
      <c r="SDS78" s="343"/>
      <c r="SDT78" s="343"/>
      <c r="SDU78" s="343"/>
      <c r="SDV78" s="343"/>
      <c r="SDW78" s="343"/>
      <c r="SDX78" s="343"/>
      <c r="SDY78" s="343"/>
      <c r="SDZ78" s="343"/>
      <c r="SEA78" s="343"/>
      <c r="SEB78" s="343"/>
      <c r="SEC78" s="342"/>
      <c r="SED78" s="343"/>
      <c r="SEE78" s="343"/>
      <c r="SEF78" s="343"/>
      <c r="SEG78" s="343"/>
      <c r="SEH78" s="343"/>
      <c r="SEI78" s="343"/>
      <c r="SEJ78" s="343"/>
      <c r="SEK78" s="343"/>
      <c r="SEL78" s="343"/>
      <c r="SEM78" s="343"/>
      <c r="SEN78" s="343"/>
      <c r="SEO78" s="343"/>
      <c r="SEP78" s="343"/>
      <c r="SEQ78" s="343"/>
      <c r="SER78" s="343"/>
      <c r="SES78" s="342"/>
      <c r="SET78" s="343"/>
      <c r="SEU78" s="343"/>
      <c r="SEV78" s="343"/>
      <c r="SEW78" s="343"/>
      <c r="SEX78" s="343"/>
      <c r="SEY78" s="343"/>
      <c r="SEZ78" s="343"/>
      <c r="SFA78" s="343"/>
      <c r="SFB78" s="343"/>
      <c r="SFC78" s="343"/>
      <c r="SFD78" s="343"/>
      <c r="SFE78" s="343"/>
      <c r="SFF78" s="343"/>
      <c r="SFG78" s="343"/>
      <c r="SFH78" s="343"/>
      <c r="SFI78" s="342"/>
      <c r="SFJ78" s="343"/>
      <c r="SFK78" s="343"/>
      <c r="SFL78" s="343"/>
      <c r="SFM78" s="343"/>
      <c r="SFN78" s="343"/>
      <c r="SFO78" s="343"/>
      <c r="SFP78" s="343"/>
      <c r="SFQ78" s="343"/>
      <c r="SFR78" s="343"/>
      <c r="SFS78" s="343"/>
      <c r="SFT78" s="343"/>
      <c r="SFU78" s="343"/>
      <c r="SFV78" s="343"/>
      <c r="SFW78" s="343"/>
      <c r="SFX78" s="343"/>
      <c r="SFY78" s="342"/>
      <c r="SFZ78" s="343"/>
      <c r="SGA78" s="343"/>
      <c r="SGB78" s="343"/>
      <c r="SGC78" s="343"/>
      <c r="SGD78" s="343"/>
      <c r="SGE78" s="343"/>
      <c r="SGF78" s="343"/>
      <c r="SGG78" s="343"/>
      <c r="SGH78" s="343"/>
      <c r="SGI78" s="343"/>
      <c r="SGJ78" s="343"/>
      <c r="SGK78" s="343"/>
      <c r="SGL78" s="343"/>
      <c r="SGM78" s="343"/>
      <c r="SGN78" s="343"/>
      <c r="SGO78" s="342"/>
      <c r="SGP78" s="343"/>
      <c r="SGQ78" s="343"/>
      <c r="SGR78" s="343"/>
      <c r="SGS78" s="343"/>
      <c r="SGT78" s="343"/>
      <c r="SGU78" s="343"/>
      <c r="SGV78" s="343"/>
      <c r="SGW78" s="343"/>
      <c r="SGX78" s="343"/>
      <c r="SGY78" s="343"/>
      <c r="SGZ78" s="343"/>
      <c r="SHA78" s="343"/>
      <c r="SHB78" s="343"/>
      <c r="SHC78" s="343"/>
      <c r="SHD78" s="343"/>
      <c r="SHE78" s="342"/>
      <c r="SHF78" s="343"/>
      <c r="SHG78" s="343"/>
      <c r="SHH78" s="343"/>
      <c r="SHI78" s="343"/>
      <c r="SHJ78" s="343"/>
      <c r="SHK78" s="343"/>
      <c r="SHL78" s="343"/>
      <c r="SHM78" s="343"/>
      <c r="SHN78" s="343"/>
      <c r="SHO78" s="343"/>
      <c r="SHP78" s="343"/>
      <c r="SHQ78" s="343"/>
      <c r="SHR78" s="343"/>
      <c r="SHS78" s="343"/>
      <c r="SHT78" s="343"/>
      <c r="SHU78" s="342"/>
      <c r="SHV78" s="343"/>
      <c r="SHW78" s="343"/>
      <c r="SHX78" s="343"/>
      <c r="SHY78" s="343"/>
      <c r="SHZ78" s="343"/>
      <c r="SIA78" s="343"/>
      <c r="SIB78" s="343"/>
      <c r="SIC78" s="343"/>
      <c r="SID78" s="343"/>
      <c r="SIE78" s="343"/>
      <c r="SIF78" s="343"/>
      <c r="SIG78" s="343"/>
      <c r="SIH78" s="343"/>
      <c r="SII78" s="343"/>
      <c r="SIJ78" s="343"/>
      <c r="SIK78" s="342"/>
      <c r="SIL78" s="343"/>
      <c r="SIM78" s="343"/>
      <c r="SIN78" s="343"/>
      <c r="SIO78" s="343"/>
      <c r="SIP78" s="343"/>
      <c r="SIQ78" s="343"/>
      <c r="SIR78" s="343"/>
      <c r="SIS78" s="343"/>
      <c r="SIT78" s="343"/>
      <c r="SIU78" s="343"/>
      <c r="SIV78" s="343"/>
      <c r="SIW78" s="343"/>
      <c r="SIX78" s="343"/>
      <c r="SIY78" s="343"/>
      <c r="SIZ78" s="343"/>
      <c r="SJA78" s="342"/>
      <c r="SJB78" s="343"/>
      <c r="SJC78" s="343"/>
      <c r="SJD78" s="343"/>
      <c r="SJE78" s="343"/>
      <c r="SJF78" s="343"/>
      <c r="SJG78" s="343"/>
      <c r="SJH78" s="343"/>
      <c r="SJI78" s="343"/>
      <c r="SJJ78" s="343"/>
      <c r="SJK78" s="343"/>
      <c r="SJL78" s="343"/>
      <c r="SJM78" s="343"/>
      <c r="SJN78" s="343"/>
      <c r="SJO78" s="343"/>
      <c r="SJP78" s="343"/>
      <c r="SJQ78" s="342"/>
      <c r="SJR78" s="343"/>
      <c r="SJS78" s="343"/>
      <c r="SJT78" s="343"/>
      <c r="SJU78" s="343"/>
      <c r="SJV78" s="343"/>
      <c r="SJW78" s="343"/>
      <c r="SJX78" s="343"/>
      <c r="SJY78" s="343"/>
      <c r="SJZ78" s="343"/>
      <c r="SKA78" s="343"/>
      <c r="SKB78" s="343"/>
      <c r="SKC78" s="343"/>
      <c r="SKD78" s="343"/>
      <c r="SKE78" s="343"/>
      <c r="SKF78" s="343"/>
      <c r="SKG78" s="342"/>
      <c r="SKH78" s="343"/>
      <c r="SKI78" s="343"/>
      <c r="SKJ78" s="343"/>
      <c r="SKK78" s="343"/>
      <c r="SKL78" s="343"/>
      <c r="SKM78" s="343"/>
      <c r="SKN78" s="343"/>
      <c r="SKO78" s="343"/>
      <c r="SKP78" s="343"/>
      <c r="SKQ78" s="343"/>
      <c r="SKR78" s="343"/>
      <c r="SKS78" s="343"/>
      <c r="SKT78" s="343"/>
      <c r="SKU78" s="343"/>
      <c r="SKV78" s="343"/>
      <c r="SKW78" s="342"/>
      <c r="SKX78" s="343"/>
      <c r="SKY78" s="343"/>
      <c r="SKZ78" s="343"/>
      <c r="SLA78" s="343"/>
      <c r="SLB78" s="343"/>
      <c r="SLC78" s="343"/>
      <c r="SLD78" s="343"/>
      <c r="SLE78" s="343"/>
      <c r="SLF78" s="343"/>
      <c r="SLG78" s="343"/>
      <c r="SLH78" s="343"/>
      <c r="SLI78" s="343"/>
      <c r="SLJ78" s="343"/>
      <c r="SLK78" s="343"/>
      <c r="SLL78" s="343"/>
      <c r="SLM78" s="342"/>
      <c r="SLN78" s="343"/>
      <c r="SLO78" s="343"/>
      <c r="SLP78" s="343"/>
      <c r="SLQ78" s="343"/>
      <c r="SLR78" s="343"/>
      <c r="SLS78" s="343"/>
      <c r="SLT78" s="343"/>
      <c r="SLU78" s="343"/>
      <c r="SLV78" s="343"/>
      <c r="SLW78" s="343"/>
      <c r="SLX78" s="343"/>
      <c r="SLY78" s="343"/>
      <c r="SLZ78" s="343"/>
      <c r="SMA78" s="343"/>
      <c r="SMB78" s="343"/>
      <c r="SMC78" s="342"/>
      <c r="SMD78" s="343"/>
      <c r="SME78" s="343"/>
      <c r="SMF78" s="343"/>
      <c r="SMG78" s="343"/>
      <c r="SMH78" s="343"/>
      <c r="SMI78" s="343"/>
      <c r="SMJ78" s="343"/>
      <c r="SMK78" s="343"/>
      <c r="SML78" s="343"/>
      <c r="SMM78" s="343"/>
      <c r="SMN78" s="343"/>
      <c r="SMO78" s="343"/>
      <c r="SMP78" s="343"/>
      <c r="SMQ78" s="343"/>
      <c r="SMR78" s="343"/>
      <c r="SMS78" s="342"/>
      <c r="SMT78" s="343"/>
      <c r="SMU78" s="343"/>
      <c r="SMV78" s="343"/>
      <c r="SMW78" s="343"/>
      <c r="SMX78" s="343"/>
      <c r="SMY78" s="343"/>
      <c r="SMZ78" s="343"/>
      <c r="SNA78" s="343"/>
      <c r="SNB78" s="343"/>
      <c r="SNC78" s="343"/>
      <c r="SND78" s="343"/>
      <c r="SNE78" s="343"/>
      <c r="SNF78" s="343"/>
      <c r="SNG78" s="343"/>
      <c r="SNH78" s="343"/>
      <c r="SNI78" s="342"/>
      <c r="SNJ78" s="343"/>
      <c r="SNK78" s="343"/>
      <c r="SNL78" s="343"/>
      <c r="SNM78" s="343"/>
      <c r="SNN78" s="343"/>
      <c r="SNO78" s="343"/>
      <c r="SNP78" s="343"/>
      <c r="SNQ78" s="343"/>
      <c r="SNR78" s="343"/>
      <c r="SNS78" s="343"/>
      <c r="SNT78" s="343"/>
      <c r="SNU78" s="343"/>
      <c r="SNV78" s="343"/>
      <c r="SNW78" s="343"/>
      <c r="SNX78" s="343"/>
      <c r="SNY78" s="342"/>
      <c r="SNZ78" s="343"/>
      <c r="SOA78" s="343"/>
      <c r="SOB78" s="343"/>
      <c r="SOC78" s="343"/>
      <c r="SOD78" s="343"/>
      <c r="SOE78" s="343"/>
      <c r="SOF78" s="343"/>
      <c r="SOG78" s="343"/>
      <c r="SOH78" s="343"/>
      <c r="SOI78" s="343"/>
      <c r="SOJ78" s="343"/>
      <c r="SOK78" s="343"/>
      <c r="SOL78" s="343"/>
      <c r="SOM78" s="343"/>
      <c r="SON78" s="343"/>
      <c r="SOO78" s="342"/>
      <c r="SOP78" s="343"/>
      <c r="SOQ78" s="343"/>
      <c r="SOR78" s="343"/>
      <c r="SOS78" s="343"/>
      <c r="SOT78" s="343"/>
      <c r="SOU78" s="343"/>
      <c r="SOV78" s="343"/>
      <c r="SOW78" s="343"/>
      <c r="SOX78" s="343"/>
      <c r="SOY78" s="343"/>
      <c r="SOZ78" s="343"/>
      <c r="SPA78" s="343"/>
      <c r="SPB78" s="343"/>
      <c r="SPC78" s="343"/>
      <c r="SPD78" s="343"/>
      <c r="SPE78" s="342"/>
      <c r="SPF78" s="343"/>
      <c r="SPG78" s="343"/>
      <c r="SPH78" s="343"/>
      <c r="SPI78" s="343"/>
      <c r="SPJ78" s="343"/>
      <c r="SPK78" s="343"/>
      <c r="SPL78" s="343"/>
      <c r="SPM78" s="343"/>
      <c r="SPN78" s="343"/>
      <c r="SPO78" s="343"/>
      <c r="SPP78" s="343"/>
      <c r="SPQ78" s="343"/>
      <c r="SPR78" s="343"/>
      <c r="SPS78" s="343"/>
      <c r="SPT78" s="343"/>
      <c r="SPU78" s="342"/>
      <c r="SPV78" s="343"/>
      <c r="SPW78" s="343"/>
      <c r="SPX78" s="343"/>
      <c r="SPY78" s="343"/>
      <c r="SPZ78" s="343"/>
      <c r="SQA78" s="343"/>
      <c r="SQB78" s="343"/>
      <c r="SQC78" s="343"/>
      <c r="SQD78" s="343"/>
      <c r="SQE78" s="343"/>
      <c r="SQF78" s="343"/>
      <c r="SQG78" s="343"/>
      <c r="SQH78" s="343"/>
      <c r="SQI78" s="343"/>
      <c r="SQJ78" s="343"/>
      <c r="SQK78" s="342"/>
      <c r="SQL78" s="343"/>
      <c r="SQM78" s="343"/>
      <c r="SQN78" s="343"/>
      <c r="SQO78" s="343"/>
      <c r="SQP78" s="343"/>
      <c r="SQQ78" s="343"/>
      <c r="SQR78" s="343"/>
      <c r="SQS78" s="343"/>
      <c r="SQT78" s="343"/>
      <c r="SQU78" s="343"/>
      <c r="SQV78" s="343"/>
      <c r="SQW78" s="343"/>
      <c r="SQX78" s="343"/>
      <c r="SQY78" s="343"/>
      <c r="SQZ78" s="343"/>
      <c r="SRA78" s="342"/>
      <c r="SRB78" s="343"/>
      <c r="SRC78" s="343"/>
      <c r="SRD78" s="343"/>
      <c r="SRE78" s="343"/>
      <c r="SRF78" s="343"/>
      <c r="SRG78" s="343"/>
      <c r="SRH78" s="343"/>
      <c r="SRI78" s="343"/>
      <c r="SRJ78" s="343"/>
      <c r="SRK78" s="343"/>
      <c r="SRL78" s="343"/>
      <c r="SRM78" s="343"/>
      <c r="SRN78" s="343"/>
      <c r="SRO78" s="343"/>
      <c r="SRP78" s="343"/>
      <c r="SRQ78" s="342"/>
      <c r="SRR78" s="343"/>
      <c r="SRS78" s="343"/>
      <c r="SRT78" s="343"/>
      <c r="SRU78" s="343"/>
      <c r="SRV78" s="343"/>
      <c r="SRW78" s="343"/>
      <c r="SRX78" s="343"/>
      <c r="SRY78" s="343"/>
      <c r="SRZ78" s="343"/>
      <c r="SSA78" s="343"/>
      <c r="SSB78" s="343"/>
      <c r="SSC78" s="343"/>
      <c r="SSD78" s="343"/>
      <c r="SSE78" s="343"/>
      <c r="SSF78" s="343"/>
      <c r="SSG78" s="342"/>
      <c r="SSH78" s="343"/>
      <c r="SSI78" s="343"/>
      <c r="SSJ78" s="343"/>
      <c r="SSK78" s="343"/>
      <c r="SSL78" s="343"/>
      <c r="SSM78" s="343"/>
      <c r="SSN78" s="343"/>
      <c r="SSO78" s="343"/>
      <c r="SSP78" s="343"/>
      <c r="SSQ78" s="343"/>
      <c r="SSR78" s="343"/>
      <c r="SSS78" s="343"/>
      <c r="SST78" s="343"/>
      <c r="SSU78" s="343"/>
      <c r="SSV78" s="343"/>
      <c r="SSW78" s="342"/>
      <c r="SSX78" s="343"/>
      <c r="SSY78" s="343"/>
      <c r="SSZ78" s="343"/>
      <c r="STA78" s="343"/>
      <c r="STB78" s="343"/>
      <c r="STC78" s="343"/>
      <c r="STD78" s="343"/>
      <c r="STE78" s="343"/>
      <c r="STF78" s="343"/>
      <c r="STG78" s="343"/>
      <c r="STH78" s="343"/>
      <c r="STI78" s="343"/>
      <c r="STJ78" s="343"/>
      <c r="STK78" s="343"/>
      <c r="STL78" s="343"/>
      <c r="STM78" s="342"/>
      <c r="STN78" s="343"/>
      <c r="STO78" s="343"/>
      <c r="STP78" s="343"/>
      <c r="STQ78" s="343"/>
      <c r="STR78" s="343"/>
      <c r="STS78" s="343"/>
      <c r="STT78" s="343"/>
      <c r="STU78" s="343"/>
      <c r="STV78" s="343"/>
      <c r="STW78" s="343"/>
      <c r="STX78" s="343"/>
      <c r="STY78" s="343"/>
      <c r="STZ78" s="343"/>
      <c r="SUA78" s="343"/>
      <c r="SUB78" s="343"/>
      <c r="SUC78" s="342"/>
      <c r="SUD78" s="343"/>
      <c r="SUE78" s="343"/>
      <c r="SUF78" s="343"/>
      <c r="SUG78" s="343"/>
      <c r="SUH78" s="343"/>
      <c r="SUI78" s="343"/>
      <c r="SUJ78" s="343"/>
      <c r="SUK78" s="343"/>
      <c r="SUL78" s="343"/>
      <c r="SUM78" s="343"/>
      <c r="SUN78" s="343"/>
      <c r="SUO78" s="343"/>
      <c r="SUP78" s="343"/>
      <c r="SUQ78" s="343"/>
      <c r="SUR78" s="343"/>
      <c r="SUS78" s="342"/>
      <c r="SUT78" s="343"/>
      <c r="SUU78" s="343"/>
      <c r="SUV78" s="343"/>
      <c r="SUW78" s="343"/>
      <c r="SUX78" s="343"/>
      <c r="SUY78" s="343"/>
      <c r="SUZ78" s="343"/>
      <c r="SVA78" s="343"/>
      <c r="SVB78" s="343"/>
      <c r="SVC78" s="343"/>
      <c r="SVD78" s="343"/>
      <c r="SVE78" s="343"/>
      <c r="SVF78" s="343"/>
      <c r="SVG78" s="343"/>
      <c r="SVH78" s="343"/>
      <c r="SVI78" s="342"/>
      <c r="SVJ78" s="343"/>
      <c r="SVK78" s="343"/>
      <c r="SVL78" s="343"/>
      <c r="SVM78" s="343"/>
      <c r="SVN78" s="343"/>
      <c r="SVO78" s="343"/>
      <c r="SVP78" s="343"/>
      <c r="SVQ78" s="343"/>
      <c r="SVR78" s="343"/>
      <c r="SVS78" s="343"/>
      <c r="SVT78" s="343"/>
      <c r="SVU78" s="343"/>
      <c r="SVV78" s="343"/>
      <c r="SVW78" s="343"/>
      <c r="SVX78" s="343"/>
      <c r="SVY78" s="342"/>
      <c r="SVZ78" s="343"/>
      <c r="SWA78" s="343"/>
      <c r="SWB78" s="343"/>
      <c r="SWC78" s="343"/>
      <c r="SWD78" s="343"/>
      <c r="SWE78" s="343"/>
      <c r="SWF78" s="343"/>
      <c r="SWG78" s="343"/>
      <c r="SWH78" s="343"/>
      <c r="SWI78" s="343"/>
      <c r="SWJ78" s="343"/>
      <c r="SWK78" s="343"/>
      <c r="SWL78" s="343"/>
      <c r="SWM78" s="343"/>
      <c r="SWN78" s="343"/>
      <c r="SWO78" s="342"/>
      <c r="SWP78" s="343"/>
      <c r="SWQ78" s="343"/>
      <c r="SWR78" s="343"/>
      <c r="SWS78" s="343"/>
      <c r="SWT78" s="343"/>
      <c r="SWU78" s="343"/>
      <c r="SWV78" s="343"/>
      <c r="SWW78" s="343"/>
      <c r="SWX78" s="343"/>
      <c r="SWY78" s="343"/>
      <c r="SWZ78" s="343"/>
      <c r="SXA78" s="343"/>
      <c r="SXB78" s="343"/>
      <c r="SXC78" s="343"/>
      <c r="SXD78" s="343"/>
      <c r="SXE78" s="342"/>
      <c r="SXF78" s="343"/>
      <c r="SXG78" s="343"/>
      <c r="SXH78" s="343"/>
      <c r="SXI78" s="343"/>
      <c r="SXJ78" s="343"/>
      <c r="SXK78" s="343"/>
      <c r="SXL78" s="343"/>
      <c r="SXM78" s="343"/>
      <c r="SXN78" s="343"/>
      <c r="SXO78" s="343"/>
      <c r="SXP78" s="343"/>
      <c r="SXQ78" s="343"/>
      <c r="SXR78" s="343"/>
      <c r="SXS78" s="343"/>
      <c r="SXT78" s="343"/>
      <c r="SXU78" s="342"/>
      <c r="SXV78" s="343"/>
      <c r="SXW78" s="343"/>
      <c r="SXX78" s="343"/>
      <c r="SXY78" s="343"/>
      <c r="SXZ78" s="343"/>
      <c r="SYA78" s="343"/>
      <c r="SYB78" s="343"/>
      <c r="SYC78" s="343"/>
      <c r="SYD78" s="343"/>
      <c r="SYE78" s="343"/>
      <c r="SYF78" s="343"/>
      <c r="SYG78" s="343"/>
      <c r="SYH78" s="343"/>
      <c r="SYI78" s="343"/>
      <c r="SYJ78" s="343"/>
      <c r="SYK78" s="342"/>
      <c r="SYL78" s="343"/>
      <c r="SYM78" s="343"/>
      <c r="SYN78" s="343"/>
      <c r="SYO78" s="343"/>
      <c r="SYP78" s="343"/>
      <c r="SYQ78" s="343"/>
      <c r="SYR78" s="343"/>
      <c r="SYS78" s="343"/>
      <c r="SYT78" s="343"/>
      <c r="SYU78" s="343"/>
      <c r="SYV78" s="343"/>
      <c r="SYW78" s="343"/>
      <c r="SYX78" s="343"/>
      <c r="SYY78" s="343"/>
      <c r="SYZ78" s="343"/>
      <c r="SZA78" s="342"/>
      <c r="SZB78" s="343"/>
      <c r="SZC78" s="343"/>
      <c r="SZD78" s="343"/>
      <c r="SZE78" s="343"/>
      <c r="SZF78" s="343"/>
      <c r="SZG78" s="343"/>
      <c r="SZH78" s="343"/>
      <c r="SZI78" s="343"/>
      <c r="SZJ78" s="343"/>
      <c r="SZK78" s="343"/>
      <c r="SZL78" s="343"/>
      <c r="SZM78" s="343"/>
      <c r="SZN78" s="343"/>
      <c r="SZO78" s="343"/>
      <c r="SZP78" s="343"/>
      <c r="SZQ78" s="342"/>
      <c r="SZR78" s="343"/>
      <c r="SZS78" s="343"/>
      <c r="SZT78" s="343"/>
      <c r="SZU78" s="343"/>
      <c r="SZV78" s="343"/>
      <c r="SZW78" s="343"/>
      <c r="SZX78" s="343"/>
      <c r="SZY78" s="343"/>
      <c r="SZZ78" s="343"/>
      <c r="TAA78" s="343"/>
      <c r="TAB78" s="343"/>
      <c r="TAC78" s="343"/>
      <c r="TAD78" s="343"/>
      <c r="TAE78" s="343"/>
      <c r="TAF78" s="343"/>
      <c r="TAG78" s="342"/>
      <c r="TAH78" s="343"/>
      <c r="TAI78" s="343"/>
      <c r="TAJ78" s="343"/>
      <c r="TAK78" s="343"/>
      <c r="TAL78" s="343"/>
      <c r="TAM78" s="343"/>
      <c r="TAN78" s="343"/>
      <c r="TAO78" s="343"/>
      <c r="TAP78" s="343"/>
      <c r="TAQ78" s="343"/>
      <c r="TAR78" s="343"/>
      <c r="TAS78" s="343"/>
      <c r="TAT78" s="343"/>
      <c r="TAU78" s="343"/>
      <c r="TAV78" s="343"/>
      <c r="TAW78" s="342"/>
      <c r="TAX78" s="343"/>
      <c r="TAY78" s="343"/>
      <c r="TAZ78" s="343"/>
      <c r="TBA78" s="343"/>
      <c r="TBB78" s="343"/>
      <c r="TBC78" s="343"/>
      <c r="TBD78" s="343"/>
      <c r="TBE78" s="343"/>
      <c r="TBF78" s="343"/>
      <c r="TBG78" s="343"/>
      <c r="TBH78" s="343"/>
      <c r="TBI78" s="343"/>
      <c r="TBJ78" s="343"/>
      <c r="TBK78" s="343"/>
      <c r="TBL78" s="343"/>
      <c r="TBM78" s="342"/>
      <c r="TBN78" s="343"/>
      <c r="TBO78" s="343"/>
      <c r="TBP78" s="343"/>
      <c r="TBQ78" s="343"/>
      <c r="TBR78" s="343"/>
      <c r="TBS78" s="343"/>
      <c r="TBT78" s="343"/>
      <c r="TBU78" s="343"/>
      <c r="TBV78" s="343"/>
      <c r="TBW78" s="343"/>
      <c r="TBX78" s="343"/>
      <c r="TBY78" s="343"/>
      <c r="TBZ78" s="343"/>
      <c r="TCA78" s="343"/>
      <c r="TCB78" s="343"/>
      <c r="TCC78" s="342"/>
      <c r="TCD78" s="343"/>
      <c r="TCE78" s="343"/>
      <c r="TCF78" s="343"/>
      <c r="TCG78" s="343"/>
      <c r="TCH78" s="343"/>
      <c r="TCI78" s="343"/>
      <c r="TCJ78" s="343"/>
      <c r="TCK78" s="343"/>
      <c r="TCL78" s="343"/>
      <c r="TCM78" s="343"/>
      <c r="TCN78" s="343"/>
      <c r="TCO78" s="343"/>
      <c r="TCP78" s="343"/>
      <c r="TCQ78" s="343"/>
      <c r="TCR78" s="343"/>
      <c r="TCS78" s="342"/>
      <c r="TCT78" s="343"/>
      <c r="TCU78" s="343"/>
      <c r="TCV78" s="343"/>
      <c r="TCW78" s="343"/>
      <c r="TCX78" s="343"/>
      <c r="TCY78" s="343"/>
      <c r="TCZ78" s="343"/>
      <c r="TDA78" s="343"/>
      <c r="TDB78" s="343"/>
      <c r="TDC78" s="343"/>
      <c r="TDD78" s="343"/>
      <c r="TDE78" s="343"/>
      <c r="TDF78" s="343"/>
      <c r="TDG78" s="343"/>
      <c r="TDH78" s="343"/>
      <c r="TDI78" s="342"/>
      <c r="TDJ78" s="343"/>
      <c r="TDK78" s="343"/>
      <c r="TDL78" s="343"/>
      <c r="TDM78" s="343"/>
      <c r="TDN78" s="343"/>
      <c r="TDO78" s="343"/>
      <c r="TDP78" s="343"/>
      <c r="TDQ78" s="343"/>
      <c r="TDR78" s="343"/>
      <c r="TDS78" s="343"/>
      <c r="TDT78" s="343"/>
      <c r="TDU78" s="343"/>
      <c r="TDV78" s="343"/>
      <c r="TDW78" s="343"/>
      <c r="TDX78" s="343"/>
      <c r="TDY78" s="342"/>
      <c r="TDZ78" s="343"/>
      <c r="TEA78" s="343"/>
      <c r="TEB78" s="343"/>
      <c r="TEC78" s="343"/>
      <c r="TED78" s="343"/>
      <c r="TEE78" s="343"/>
      <c r="TEF78" s="343"/>
      <c r="TEG78" s="343"/>
      <c r="TEH78" s="343"/>
      <c r="TEI78" s="343"/>
      <c r="TEJ78" s="343"/>
      <c r="TEK78" s="343"/>
      <c r="TEL78" s="343"/>
      <c r="TEM78" s="343"/>
      <c r="TEN78" s="343"/>
      <c r="TEO78" s="342"/>
      <c r="TEP78" s="343"/>
      <c r="TEQ78" s="343"/>
      <c r="TER78" s="343"/>
      <c r="TES78" s="343"/>
      <c r="TET78" s="343"/>
      <c r="TEU78" s="343"/>
      <c r="TEV78" s="343"/>
      <c r="TEW78" s="343"/>
      <c r="TEX78" s="343"/>
      <c r="TEY78" s="343"/>
      <c r="TEZ78" s="343"/>
      <c r="TFA78" s="343"/>
      <c r="TFB78" s="343"/>
      <c r="TFC78" s="343"/>
      <c r="TFD78" s="343"/>
      <c r="TFE78" s="342"/>
      <c r="TFF78" s="343"/>
      <c r="TFG78" s="343"/>
      <c r="TFH78" s="343"/>
      <c r="TFI78" s="343"/>
      <c r="TFJ78" s="343"/>
      <c r="TFK78" s="343"/>
      <c r="TFL78" s="343"/>
      <c r="TFM78" s="343"/>
      <c r="TFN78" s="343"/>
      <c r="TFO78" s="343"/>
      <c r="TFP78" s="343"/>
      <c r="TFQ78" s="343"/>
      <c r="TFR78" s="343"/>
      <c r="TFS78" s="343"/>
      <c r="TFT78" s="343"/>
      <c r="TFU78" s="342"/>
      <c r="TFV78" s="343"/>
      <c r="TFW78" s="343"/>
      <c r="TFX78" s="343"/>
      <c r="TFY78" s="343"/>
      <c r="TFZ78" s="343"/>
      <c r="TGA78" s="343"/>
      <c r="TGB78" s="343"/>
      <c r="TGC78" s="343"/>
      <c r="TGD78" s="343"/>
      <c r="TGE78" s="343"/>
      <c r="TGF78" s="343"/>
      <c r="TGG78" s="343"/>
      <c r="TGH78" s="343"/>
      <c r="TGI78" s="343"/>
      <c r="TGJ78" s="343"/>
      <c r="TGK78" s="342"/>
      <c r="TGL78" s="343"/>
      <c r="TGM78" s="343"/>
      <c r="TGN78" s="343"/>
      <c r="TGO78" s="343"/>
      <c r="TGP78" s="343"/>
      <c r="TGQ78" s="343"/>
      <c r="TGR78" s="343"/>
      <c r="TGS78" s="343"/>
      <c r="TGT78" s="343"/>
      <c r="TGU78" s="343"/>
      <c r="TGV78" s="343"/>
      <c r="TGW78" s="343"/>
      <c r="TGX78" s="343"/>
      <c r="TGY78" s="343"/>
      <c r="TGZ78" s="343"/>
      <c r="THA78" s="342"/>
      <c r="THB78" s="343"/>
      <c r="THC78" s="343"/>
      <c r="THD78" s="343"/>
      <c r="THE78" s="343"/>
      <c r="THF78" s="343"/>
      <c r="THG78" s="343"/>
      <c r="THH78" s="343"/>
      <c r="THI78" s="343"/>
      <c r="THJ78" s="343"/>
      <c r="THK78" s="343"/>
      <c r="THL78" s="343"/>
      <c r="THM78" s="343"/>
      <c r="THN78" s="343"/>
      <c r="THO78" s="343"/>
      <c r="THP78" s="343"/>
      <c r="THQ78" s="342"/>
      <c r="THR78" s="343"/>
      <c r="THS78" s="343"/>
      <c r="THT78" s="343"/>
      <c r="THU78" s="343"/>
      <c r="THV78" s="343"/>
      <c r="THW78" s="343"/>
      <c r="THX78" s="343"/>
      <c r="THY78" s="343"/>
      <c r="THZ78" s="343"/>
      <c r="TIA78" s="343"/>
      <c r="TIB78" s="343"/>
      <c r="TIC78" s="343"/>
      <c r="TID78" s="343"/>
      <c r="TIE78" s="343"/>
      <c r="TIF78" s="343"/>
      <c r="TIG78" s="342"/>
      <c r="TIH78" s="343"/>
      <c r="TII78" s="343"/>
      <c r="TIJ78" s="343"/>
      <c r="TIK78" s="343"/>
      <c r="TIL78" s="343"/>
      <c r="TIM78" s="343"/>
      <c r="TIN78" s="343"/>
      <c r="TIO78" s="343"/>
      <c r="TIP78" s="343"/>
      <c r="TIQ78" s="343"/>
      <c r="TIR78" s="343"/>
      <c r="TIS78" s="343"/>
      <c r="TIT78" s="343"/>
      <c r="TIU78" s="343"/>
      <c r="TIV78" s="343"/>
      <c r="TIW78" s="342"/>
      <c r="TIX78" s="343"/>
      <c r="TIY78" s="343"/>
      <c r="TIZ78" s="343"/>
      <c r="TJA78" s="343"/>
      <c r="TJB78" s="343"/>
      <c r="TJC78" s="343"/>
      <c r="TJD78" s="343"/>
      <c r="TJE78" s="343"/>
      <c r="TJF78" s="343"/>
      <c r="TJG78" s="343"/>
      <c r="TJH78" s="343"/>
      <c r="TJI78" s="343"/>
      <c r="TJJ78" s="343"/>
      <c r="TJK78" s="343"/>
      <c r="TJL78" s="343"/>
      <c r="TJM78" s="342"/>
      <c r="TJN78" s="343"/>
      <c r="TJO78" s="343"/>
      <c r="TJP78" s="343"/>
      <c r="TJQ78" s="343"/>
      <c r="TJR78" s="343"/>
      <c r="TJS78" s="343"/>
      <c r="TJT78" s="343"/>
      <c r="TJU78" s="343"/>
      <c r="TJV78" s="343"/>
      <c r="TJW78" s="343"/>
      <c r="TJX78" s="343"/>
      <c r="TJY78" s="343"/>
      <c r="TJZ78" s="343"/>
      <c r="TKA78" s="343"/>
      <c r="TKB78" s="343"/>
      <c r="TKC78" s="342"/>
      <c r="TKD78" s="343"/>
      <c r="TKE78" s="343"/>
      <c r="TKF78" s="343"/>
      <c r="TKG78" s="343"/>
      <c r="TKH78" s="343"/>
      <c r="TKI78" s="343"/>
      <c r="TKJ78" s="343"/>
      <c r="TKK78" s="343"/>
      <c r="TKL78" s="343"/>
      <c r="TKM78" s="343"/>
      <c r="TKN78" s="343"/>
      <c r="TKO78" s="343"/>
      <c r="TKP78" s="343"/>
      <c r="TKQ78" s="343"/>
      <c r="TKR78" s="343"/>
      <c r="TKS78" s="342"/>
      <c r="TKT78" s="343"/>
      <c r="TKU78" s="343"/>
      <c r="TKV78" s="343"/>
      <c r="TKW78" s="343"/>
      <c r="TKX78" s="343"/>
      <c r="TKY78" s="343"/>
      <c r="TKZ78" s="343"/>
      <c r="TLA78" s="343"/>
      <c r="TLB78" s="343"/>
      <c r="TLC78" s="343"/>
      <c r="TLD78" s="343"/>
      <c r="TLE78" s="343"/>
      <c r="TLF78" s="343"/>
      <c r="TLG78" s="343"/>
      <c r="TLH78" s="343"/>
      <c r="TLI78" s="342"/>
      <c r="TLJ78" s="343"/>
      <c r="TLK78" s="343"/>
      <c r="TLL78" s="343"/>
      <c r="TLM78" s="343"/>
      <c r="TLN78" s="343"/>
      <c r="TLO78" s="343"/>
      <c r="TLP78" s="343"/>
      <c r="TLQ78" s="343"/>
      <c r="TLR78" s="343"/>
      <c r="TLS78" s="343"/>
      <c r="TLT78" s="343"/>
      <c r="TLU78" s="343"/>
      <c r="TLV78" s="343"/>
      <c r="TLW78" s="343"/>
      <c r="TLX78" s="343"/>
      <c r="TLY78" s="342"/>
      <c r="TLZ78" s="343"/>
      <c r="TMA78" s="343"/>
      <c r="TMB78" s="343"/>
      <c r="TMC78" s="343"/>
      <c r="TMD78" s="343"/>
      <c r="TME78" s="343"/>
      <c r="TMF78" s="343"/>
      <c r="TMG78" s="343"/>
      <c r="TMH78" s="343"/>
      <c r="TMI78" s="343"/>
      <c r="TMJ78" s="343"/>
      <c r="TMK78" s="343"/>
      <c r="TML78" s="343"/>
      <c r="TMM78" s="343"/>
      <c r="TMN78" s="343"/>
      <c r="TMO78" s="342"/>
      <c r="TMP78" s="343"/>
      <c r="TMQ78" s="343"/>
      <c r="TMR78" s="343"/>
      <c r="TMS78" s="343"/>
      <c r="TMT78" s="343"/>
      <c r="TMU78" s="343"/>
      <c r="TMV78" s="343"/>
      <c r="TMW78" s="343"/>
      <c r="TMX78" s="343"/>
      <c r="TMY78" s="343"/>
      <c r="TMZ78" s="343"/>
      <c r="TNA78" s="343"/>
      <c r="TNB78" s="343"/>
      <c r="TNC78" s="343"/>
      <c r="TND78" s="343"/>
      <c r="TNE78" s="342"/>
      <c r="TNF78" s="343"/>
      <c r="TNG78" s="343"/>
      <c r="TNH78" s="343"/>
      <c r="TNI78" s="343"/>
      <c r="TNJ78" s="343"/>
      <c r="TNK78" s="343"/>
      <c r="TNL78" s="343"/>
      <c r="TNM78" s="343"/>
      <c r="TNN78" s="343"/>
      <c r="TNO78" s="343"/>
      <c r="TNP78" s="343"/>
      <c r="TNQ78" s="343"/>
      <c r="TNR78" s="343"/>
      <c r="TNS78" s="343"/>
      <c r="TNT78" s="343"/>
      <c r="TNU78" s="342"/>
      <c r="TNV78" s="343"/>
      <c r="TNW78" s="343"/>
      <c r="TNX78" s="343"/>
      <c r="TNY78" s="343"/>
      <c r="TNZ78" s="343"/>
      <c r="TOA78" s="343"/>
      <c r="TOB78" s="343"/>
      <c r="TOC78" s="343"/>
      <c r="TOD78" s="343"/>
      <c r="TOE78" s="343"/>
      <c r="TOF78" s="343"/>
      <c r="TOG78" s="343"/>
      <c r="TOH78" s="343"/>
      <c r="TOI78" s="343"/>
      <c r="TOJ78" s="343"/>
      <c r="TOK78" s="342"/>
      <c r="TOL78" s="343"/>
      <c r="TOM78" s="343"/>
      <c r="TON78" s="343"/>
      <c r="TOO78" s="343"/>
      <c r="TOP78" s="343"/>
      <c r="TOQ78" s="343"/>
      <c r="TOR78" s="343"/>
      <c r="TOS78" s="343"/>
      <c r="TOT78" s="343"/>
      <c r="TOU78" s="343"/>
      <c r="TOV78" s="343"/>
      <c r="TOW78" s="343"/>
      <c r="TOX78" s="343"/>
      <c r="TOY78" s="343"/>
      <c r="TOZ78" s="343"/>
      <c r="TPA78" s="342"/>
      <c r="TPB78" s="343"/>
      <c r="TPC78" s="343"/>
      <c r="TPD78" s="343"/>
      <c r="TPE78" s="343"/>
      <c r="TPF78" s="343"/>
      <c r="TPG78" s="343"/>
      <c r="TPH78" s="343"/>
      <c r="TPI78" s="343"/>
      <c r="TPJ78" s="343"/>
      <c r="TPK78" s="343"/>
      <c r="TPL78" s="343"/>
      <c r="TPM78" s="343"/>
      <c r="TPN78" s="343"/>
      <c r="TPO78" s="343"/>
      <c r="TPP78" s="343"/>
      <c r="TPQ78" s="342"/>
      <c r="TPR78" s="343"/>
      <c r="TPS78" s="343"/>
      <c r="TPT78" s="343"/>
      <c r="TPU78" s="343"/>
      <c r="TPV78" s="343"/>
      <c r="TPW78" s="343"/>
      <c r="TPX78" s="343"/>
      <c r="TPY78" s="343"/>
      <c r="TPZ78" s="343"/>
      <c r="TQA78" s="343"/>
      <c r="TQB78" s="343"/>
      <c r="TQC78" s="343"/>
      <c r="TQD78" s="343"/>
      <c r="TQE78" s="343"/>
      <c r="TQF78" s="343"/>
      <c r="TQG78" s="342"/>
      <c r="TQH78" s="343"/>
      <c r="TQI78" s="343"/>
      <c r="TQJ78" s="343"/>
      <c r="TQK78" s="343"/>
      <c r="TQL78" s="343"/>
      <c r="TQM78" s="343"/>
      <c r="TQN78" s="343"/>
      <c r="TQO78" s="343"/>
      <c r="TQP78" s="343"/>
      <c r="TQQ78" s="343"/>
      <c r="TQR78" s="343"/>
      <c r="TQS78" s="343"/>
      <c r="TQT78" s="343"/>
      <c r="TQU78" s="343"/>
      <c r="TQV78" s="343"/>
      <c r="TQW78" s="342"/>
      <c r="TQX78" s="343"/>
      <c r="TQY78" s="343"/>
      <c r="TQZ78" s="343"/>
      <c r="TRA78" s="343"/>
      <c r="TRB78" s="343"/>
      <c r="TRC78" s="343"/>
      <c r="TRD78" s="343"/>
      <c r="TRE78" s="343"/>
      <c r="TRF78" s="343"/>
      <c r="TRG78" s="343"/>
      <c r="TRH78" s="343"/>
      <c r="TRI78" s="343"/>
      <c r="TRJ78" s="343"/>
      <c r="TRK78" s="343"/>
      <c r="TRL78" s="343"/>
      <c r="TRM78" s="342"/>
      <c r="TRN78" s="343"/>
      <c r="TRO78" s="343"/>
      <c r="TRP78" s="343"/>
      <c r="TRQ78" s="343"/>
      <c r="TRR78" s="343"/>
      <c r="TRS78" s="343"/>
      <c r="TRT78" s="343"/>
      <c r="TRU78" s="343"/>
      <c r="TRV78" s="343"/>
      <c r="TRW78" s="343"/>
      <c r="TRX78" s="343"/>
      <c r="TRY78" s="343"/>
      <c r="TRZ78" s="343"/>
      <c r="TSA78" s="343"/>
      <c r="TSB78" s="343"/>
      <c r="TSC78" s="342"/>
      <c r="TSD78" s="343"/>
      <c r="TSE78" s="343"/>
      <c r="TSF78" s="343"/>
      <c r="TSG78" s="343"/>
      <c r="TSH78" s="343"/>
      <c r="TSI78" s="343"/>
      <c r="TSJ78" s="343"/>
      <c r="TSK78" s="343"/>
      <c r="TSL78" s="343"/>
      <c r="TSM78" s="343"/>
      <c r="TSN78" s="343"/>
      <c r="TSO78" s="343"/>
      <c r="TSP78" s="343"/>
      <c r="TSQ78" s="343"/>
      <c r="TSR78" s="343"/>
      <c r="TSS78" s="342"/>
      <c r="TST78" s="343"/>
      <c r="TSU78" s="343"/>
      <c r="TSV78" s="343"/>
      <c r="TSW78" s="343"/>
      <c r="TSX78" s="343"/>
      <c r="TSY78" s="343"/>
      <c r="TSZ78" s="343"/>
      <c r="TTA78" s="343"/>
      <c r="TTB78" s="343"/>
      <c r="TTC78" s="343"/>
      <c r="TTD78" s="343"/>
      <c r="TTE78" s="343"/>
      <c r="TTF78" s="343"/>
      <c r="TTG78" s="343"/>
      <c r="TTH78" s="343"/>
      <c r="TTI78" s="342"/>
      <c r="TTJ78" s="343"/>
      <c r="TTK78" s="343"/>
      <c r="TTL78" s="343"/>
      <c r="TTM78" s="343"/>
      <c r="TTN78" s="343"/>
      <c r="TTO78" s="343"/>
      <c r="TTP78" s="343"/>
      <c r="TTQ78" s="343"/>
      <c r="TTR78" s="343"/>
      <c r="TTS78" s="343"/>
      <c r="TTT78" s="343"/>
      <c r="TTU78" s="343"/>
      <c r="TTV78" s="343"/>
      <c r="TTW78" s="343"/>
      <c r="TTX78" s="343"/>
      <c r="TTY78" s="342"/>
      <c r="TTZ78" s="343"/>
      <c r="TUA78" s="343"/>
      <c r="TUB78" s="343"/>
      <c r="TUC78" s="343"/>
      <c r="TUD78" s="343"/>
      <c r="TUE78" s="343"/>
      <c r="TUF78" s="343"/>
      <c r="TUG78" s="343"/>
      <c r="TUH78" s="343"/>
      <c r="TUI78" s="343"/>
      <c r="TUJ78" s="343"/>
      <c r="TUK78" s="343"/>
      <c r="TUL78" s="343"/>
      <c r="TUM78" s="343"/>
      <c r="TUN78" s="343"/>
      <c r="TUO78" s="342"/>
      <c r="TUP78" s="343"/>
      <c r="TUQ78" s="343"/>
      <c r="TUR78" s="343"/>
      <c r="TUS78" s="343"/>
      <c r="TUT78" s="343"/>
      <c r="TUU78" s="343"/>
      <c r="TUV78" s="343"/>
      <c r="TUW78" s="343"/>
      <c r="TUX78" s="343"/>
      <c r="TUY78" s="343"/>
      <c r="TUZ78" s="343"/>
      <c r="TVA78" s="343"/>
      <c r="TVB78" s="343"/>
      <c r="TVC78" s="343"/>
      <c r="TVD78" s="343"/>
      <c r="TVE78" s="342"/>
      <c r="TVF78" s="343"/>
      <c r="TVG78" s="343"/>
      <c r="TVH78" s="343"/>
      <c r="TVI78" s="343"/>
      <c r="TVJ78" s="343"/>
      <c r="TVK78" s="343"/>
      <c r="TVL78" s="343"/>
      <c r="TVM78" s="343"/>
      <c r="TVN78" s="343"/>
      <c r="TVO78" s="343"/>
      <c r="TVP78" s="343"/>
      <c r="TVQ78" s="343"/>
      <c r="TVR78" s="343"/>
      <c r="TVS78" s="343"/>
      <c r="TVT78" s="343"/>
      <c r="TVU78" s="342"/>
      <c r="TVV78" s="343"/>
      <c r="TVW78" s="343"/>
      <c r="TVX78" s="343"/>
      <c r="TVY78" s="343"/>
      <c r="TVZ78" s="343"/>
      <c r="TWA78" s="343"/>
      <c r="TWB78" s="343"/>
      <c r="TWC78" s="343"/>
      <c r="TWD78" s="343"/>
      <c r="TWE78" s="343"/>
      <c r="TWF78" s="343"/>
      <c r="TWG78" s="343"/>
      <c r="TWH78" s="343"/>
      <c r="TWI78" s="343"/>
      <c r="TWJ78" s="343"/>
      <c r="TWK78" s="342"/>
      <c r="TWL78" s="343"/>
      <c r="TWM78" s="343"/>
      <c r="TWN78" s="343"/>
      <c r="TWO78" s="343"/>
      <c r="TWP78" s="343"/>
      <c r="TWQ78" s="343"/>
      <c r="TWR78" s="343"/>
      <c r="TWS78" s="343"/>
      <c r="TWT78" s="343"/>
      <c r="TWU78" s="343"/>
      <c r="TWV78" s="343"/>
      <c r="TWW78" s="343"/>
      <c r="TWX78" s="343"/>
      <c r="TWY78" s="343"/>
      <c r="TWZ78" s="343"/>
      <c r="TXA78" s="342"/>
      <c r="TXB78" s="343"/>
      <c r="TXC78" s="343"/>
      <c r="TXD78" s="343"/>
      <c r="TXE78" s="343"/>
      <c r="TXF78" s="343"/>
      <c r="TXG78" s="343"/>
      <c r="TXH78" s="343"/>
      <c r="TXI78" s="343"/>
      <c r="TXJ78" s="343"/>
      <c r="TXK78" s="343"/>
      <c r="TXL78" s="343"/>
      <c r="TXM78" s="343"/>
      <c r="TXN78" s="343"/>
      <c r="TXO78" s="343"/>
      <c r="TXP78" s="343"/>
      <c r="TXQ78" s="342"/>
      <c r="TXR78" s="343"/>
      <c r="TXS78" s="343"/>
      <c r="TXT78" s="343"/>
      <c r="TXU78" s="343"/>
      <c r="TXV78" s="343"/>
      <c r="TXW78" s="343"/>
      <c r="TXX78" s="343"/>
      <c r="TXY78" s="343"/>
      <c r="TXZ78" s="343"/>
      <c r="TYA78" s="343"/>
      <c r="TYB78" s="343"/>
      <c r="TYC78" s="343"/>
      <c r="TYD78" s="343"/>
      <c r="TYE78" s="343"/>
      <c r="TYF78" s="343"/>
      <c r="TYG78" s="342"/>
      <c r="TYH78" s="343"/>
      <c r="TYI78" s="343"/>
      <c r="TYJ78" s="343"/>
      <c r="TYK78" s="343"/>
      <c r="TYL78" s="343"/>
      <c r="TYM78" s="343"/>
      <c r="TYN78" s="343"/>
      <c r="TYO78" s="343"/>
      <c r="TYP78" s="343"/>
      <c r="TYQ78" s="343"/>
      <c r="TYR78" s="343"/>
      <c r="TYS78" s="343"/>
      <c r="TYT78" s="343"/>
      <c r="TYU78" s="343"/>
      <c r="TYV78" s="343"/>
      <c r="TYW78" s="342"/>
      <c r="TYX78" s="343"/>
      <c r="TYY78" s="343"/>
      <c r="TYZ78" s="343"/>
      <c r="TZA78" s="343"/>
      <c r="TZB78" s="343"/>
      <c r="TZC78" s="343"/>
      <c r="TZD78" s="343"/>
      <c r="TZE78" s="343"/>
      <c r="TZF78" s="343"/>
      <c r="TZG78" s="343"/>
      <c r="TZH78" s="343"/>
      <c r="TZI78" s="343"/>
      <c r="TZJ78" s="343"/>
      <c r="TZK78" s="343"/>
      <c r="TZL78" s="343"/>
      <c r="TZM78" s="342"/>
      <c r="TZN78" s="343"/>
      <c r="TZO78" s="343"/>
      <c r="TZP78" s="343"/>
      <c r="TZQ78" s="343"/>
      <c r="TZR78" s="343"/>
      <c r="TZS78" s="343"/>
      <c r="TZT78" s="343"/>
      <c r="TZU78" s="343"/>
      <c r="TZV78" s="343"/>
      <c r="TZW78" s="343"/>
      <c r="TZX78" s="343"/>
      <c r="TZY78" s="343"/>
      <c r="TZZ78" s="343"/>
      <c r="UAA78" s="343"/>
      <c r="UAB78" s="343"/>
      <c r="UAC78" s="342"/>
      <c r="UAD78" s="343"/>
      <c r="UAE78" s="343"/>
      <c r="UAF78" s="343"/>
      <c r="UAG78" s="343"/>
      <c r="UAH78" s="343"/>
      <c r="UAI78" s="343"/>
      <c r="UAJ78" s="343"/>
      <c r="UAK78" s="343"/>
      <c r="UAL78" s="343"/>
      <c r="UAM78" s="343"/>
      <c r="UAN78" s="343"/>
      <c r="UAO78" s="343"/>
      <c r="UAP78" s="343"/>
      <c r="UAQ78" s="343"/>
      <c r="UAR78" s="343"/>
      <c r="UAS78" s="342"/>
      <c r="UAT78" s="343"/>
      <c r="UAU78" s="343"/>
      <c r="UAV78" s="343"/>
      <c r="UAW78" s="343"/>
      <c r="UAX78" s="343"/>
      <c r="UAY78" s="343"/>
      <c r="UAZ78" s="343"/>
      <c r="UBA78" s="343"/>
      <c r="UBB78" s="343"/>
      <c r="UBC78" s="343"/>
      <c r="UBD78" s="343"/>
      <c r="UBE78" s="343"/>
      <c r="UBF78" s="343"/>
      <c r="UBG78" s="343"/>
      <c r="UBH78" s="343"/>
      <c r="UBI78" s="342"/>
      <c r="UBJ78" s="343"/>
      <c r="UBK78" s="343"/>
      <c r="UBL78" s="343"/>
      <c r="UBM78" s="343"/>
      <c r="UBN78" s="343"/>
      <c r="UBO78" s="343"/>
      <c r="UBP78" s="343"/>
      <c r="UBQ78" s="343"/>
      <c r="UBR78" s="343"/>
      <c r="UBS78" s="343"/>
      <c r="UBT78" s="343"/>
      <c r="UBU78" s="343"/>
      <c r="UBV78" s="343"/>
      <c r="UBW78" s="343"/>
      <c r="UBX78" s="343"/>
      <c r="UBY78" s="342"/>
      <c r="UBZ78" s="343"/>
      <c r="UCA78" s="343"/>
      <c r="UCB78" s="343"/>
      <c r="UCC78" s="343"/>
      <c r="UCD78" s="343"/>
      <c r="UCE78" s="343"/>
      <c r="UCF78" s="343"/>
      <c r="UCG78" s="343"/>
      <c r="UCH78" s="343"/>
      <c r="UCI78" s="343"/>
      <c r="UCJ78" s="343"/>
      <c r="UCK78" s="343"/>
      <c r="UCL78" s="343"/>
      <c r="UCM78" s="343"/>
      <c r="UCN78" s="343"/>
      <c r="UCO78" s="342"/>
      <c r="UCP78" s="343"/>
      <c r="UCQ78" s="343"/>
      <c r="UCR78" s="343"/>
      <c r="UCS78" s="343"/>
      <c r="UCT78" s="343"/>
      <c r="UCU78" s="343"/>
      <c r="UCV78" s="343"/>
      <c r="UCW78" s="343"/>
      <c r="UCX78" s="343"/>
      <c r="UCY78" s="343"/>
      <c r="UCZ78" s="343"/>
      <c r="UDA78" s="343"/>
      <c r="UDB78" s="343"/>
      <c r="UDC78" s="343"/>
      <c r="UDD78" s="343"/>
      <c r="UDE78" s="342"/>
      <c r="UDF78" s="343"/>
      <c r="UDG78" s="343"/>
      <c r="UDH78" s="343"/>
      <c r="UDI78" s="343"/>
      <c r="UDJ78" s="343"/>
      <c r="UDK78" s="343"/>
      <c r="UDL78" s="343"/>
      <c r="UDM78" s="343"/>
      <c r="UDN78" s="343"/>
      <c r="UDO78" s="343"/>
      <c r="UDP78" s="343"/>
      <c r="UDQ78" s="343"/>
      <c r="UDR78" s="343"/>
      <c r="UDS78" s="343"/>
      <c r="UDT78" s="343"/>
      <c r="UDU78" s="342"/>
      <c r="UDV78" s="343"/>
      <c r="UDW78" s="343"/>
      <c r="UDX78" s="343"/>
      <c r="UDY78" s="343"/>
      <c r="UDZ78" s="343"/>
      <c r="UEA78" s="343"/>
      <c r="UEB78" s="343"/>
      <c r="UEC78" s="343"/>
      <c r="UED78" s="343"/>
      <c r="UEE78" s="343"/>
      <c r="UEF78" s="343"/>
      <c r="UEG78" s="343"/>
      <c r="UEH78" s="343"/>
      <c r="UEI78" s="343"/>
      <c r="UEJ78" s="343"/>
      <c r="UEK78" s="342"/>
      <c r="UEL78" s="343"/>
      <c r="UEM78" s="343"/>
      <c r="UEN78" s="343"/>
      <c r="UEO78" s="343"/>
      <c r="UEP78" s="343"/>
      <c r="UEQ78" s="343"/>
      <c r="UER78" s="343"/>
      <c r="UES78" s="343"/>
      <c r="UET78" s="343"/>
      <c r="UEU78" s="343"/>
      <c r="UEV78" s="343"/>
      <c r="UEW78" s="343"/>
      <c r="UEX78" s="343"/>
      <c r="UEY78" s="343"/>
      <c r="UEZ78" s="343"/>
      <c r="UFA78" s="342"/>
      <c r="UFB78" s="343"/>
      <c r="UFC78" s="343"/>
      <c r="UFD78" s="343"/>
      <c r="UFE78" s="343"/>
      <c r="UFF78" s="343"/>
      <c r="UFG78" s="343"/>
      <c r="UFH78" s="343"/>
      <c r="UFI78" s="343"/>
      <c r="UFJ78" s="343"/>
      <c r="UFK78" s="343"/>
      <c r="UFL78" s="343"/>
      <c r="UFM78" s="343"/>
      <c r="UFN78" s="343"/>
      <c r="UFO78" s="343"/>
      <c r="UFP78" s="343"/>
      <c r="UFQ78" s="342"/>
      <c r="UFR78" s="343"/>
      <c r="UFS78" s="343"/>
      <c r="UFT78" s="343"/>
      <c r="UFU78" s="343"/>
      <c r="UFV78" s="343"/>
      <c r="UFW78" s="343"/>
      <c r="UFX78" s="343"/>
      <c r="UFY78" s="343"/>
      <c r="UFZ78" s="343"/>
      <c r="UGA78" s="343"/>
      <c r="UGB78" s="343"/>
      <c r="UGC78" s="343"/>
      <c r="UGD78" s="343"/>
      <c r="UGE78" s="343"/>
      <c r="UGF78" s="343"/>
      <c r="UGG78" s="342"/>
      <c r="UGH78" s="343"/>
      <c r="UGI78" s="343"/>
      <c r="UGJ78" s="343"/>
      <c r="UGK78" s="343"/>
      <c r="UGL78" s="343"/>
      <c r="UGM78" s="343"/>
      <c r="UGN78" s="343"/>
      <c r="UGO78" s="343"/>
      <c r="UGP78" s="343"/>
      <c r="UGQ78" s="343"/>
      <c r="UGR78" s="343"/>
      <c r="UGS78" s="343"/>
      <c r="UGT78" s="343"/>
      <c r="UGU78" s="343"/>
      <c r="UGV78" s="343"/>
      <c r="UGW78" s="342"/>
      <c r="UGX78" s="343"/>
      <c r="UGY78" s="343"/>
      <c r="UGZ78" s="343"/>
      <c r="UHA78" s="343"/>
      <c r="UHB78" s="343"/>
      <c r="UHC78" s="343"/>
      <c r="UHD78" s="343"/>
      <c r="UHE78" s="343"/>
      <c r="UHF78" s="343"/>
      <c r="UHG78" s="343"/>
      <c r="UHH78" s="343"/>
      <c r="UHI78" s="343"/>
      <c r="UHJ78" s="343"/>
      <c r="UHK78" s="343"/>
      <c r="UHL78" s="343"/>
      <c r="UHM78" s="342"/>
      <c r="UHN78" s="343"/>
      <c r="UHO78" s="343"/>
      <c r="UHP78" s="343"/>
      <c r="UHQ78" s="343"/>
      <c r="UHR78" s="343"/>
      <c r="UHS78" s="343"/>
      <c r="UHT78" s="343"/>
      <c r="UHU78" s="343"/>
      <c r="UHV78" s="343"/>
      <c r="UHW78" s="343"/>
      <c r="UHX78" s="343"/>
      <c r="UHY78" s="343"/>
      <c r="UHZ78" s="343"/>
      <c r="UIA78" s="343"/>
      <c r="UIB78" s="343"/>
      <c r="UIC78" s="342"/>
      <c r="UID78" s="343"/>
      <c r="UIE78" s="343"/>
      <c r="UIF78" s="343"/>
      <c r="UIG78" s="343"/>
      <c r="UIH78" s="343"/>
      <c r="UII78" s="343"/>
      <c r="UIJ78" s="343"/>
      <c r="UIK78" s="343"/>
      <c r="UIL78" s="343"/>
      <c r="UIM78" s="343"/>
      <c r="UIN78" s="343"/>
      <c r="UIO78" s="343"/>
      <c r="UIP78" s="343"/>
      <c r="UIQ78" s="343"/>
      <c r="UIR78" s="343"/>
      <c r="UIS78" s="342"/>
      <c r="UIT78" s="343"/>
      <c r="UIU78" s="343"/>
      <c r="UIV78" s="343"/>
      <c r="UIW78" s="343"/>
      <c r="UIX78" s="343"/>
      <c r="UIY78" s="343"/>
      <c r="UIZ78" s="343"/>
      <c r="UJA78" s="343"/>
      <c r="UJB78" s="343"/>
      <c r="UJC78" s="343"/>
      <c r="UJD78" s="343"/>
      <c r="UJE78" s="343"/>
      <c r="UJF78" s="343"/>
      <c r="UJG78" s="343"/>
      <c r="UJH78" s="343"/>
      <c r="UJI78" s="342"/>
      <c r="UJJ78" s="343"/>
      <c r="UJK78" s="343"/>
      <c r="UJL78" s="343"/>
      <c r="UJM78" s="343"/>
      <c r="UJN78" s="343"/>
      <c r="UJO78" s="343"/>
      <c r="UJP78" s="343"/>
      <c r="UJQ78" s="343"/>
      <c r="UJR78" s="343"/>
      <c r="UJS78" s="343"/>
      <c r="UJT78" s="343"/>
      <c r="UJU78" s="343"/>
      <c r="UJV78" s="343"/>
      <c r="UJW78" s="343"/>
      <c r="UJX78" s="343"/>
      <c r="UJY78" s="342"/>
      <c r="UJZ78" s="343"/>
      <c r="UKA78" s="343"/>
      <c r="UKB78" s="343"/>
      <c r="UKC78" s="343"/>
      <c r="UKD78" s="343"/>
      <c r="UKE78" s="343"/>
      <c r="UKF78" s="343"/>
      <c r="UKG78" s="343"/>
      <c r="UKH78" s="343"/>
      <c r="UKI78" s="343"/>
      <c r="UKJ78" s="343"/>
      <c r="UKK78" s="343"/>
      <c r="UKL78" s="343"/>
      <c r="UKM78" s="343"/>
      <c r="UKN78" s="343"/>
      <c r="UKO78" s="342"/>
      <c r="UKP78" s="343"/>
      <c r="UKQ78" s="343"/>
      <c r="UKR78" s="343"/>
      <c r="UKS78" s="343"/>
      <c r="UKT78" s="343"/>
      <c r="UKU78" s="343"/>
      <c r="UKV78" s="343"/>
      <c r="UKW78" s="343"/>
      <c r="UKX78" s="343"/>
      <c r="UKY78" s="343"/>
      <c r="UKZ78" s="343"/>
      <c r="ULA78" s="343"/>
      <c r="ULB78" s="343"/>
      <c r="ULC78" s="343"/>
      <c r="ULD78" s="343"/>
      <c r="ULE78" s="342"/>
      <c r="ULF78" s="343"/>
      <c r="ULG78" s="343"/>
      <c r="ULH78" s="343"/>
      <c r="ULI78" s="343"/>
      <c r="ULJ78" s="343"/>
      <c r="ULK78" s="343"/>
      <c r="ULL78" s="343"/>
      <c r="ULM78" s="343"/>
      <c r="ULN78" s="343"/>
      <c r="ULO78" s="343"/>
      <c r="ULP78" s="343"/>
      <c r="ULQ78" s="343"/>
      <c r="ULR78" s="343"/>
      <c r="ULS78" s="343"/>
      <c r="ULT78" s="343"/>
      <c r="ULU78" s="342"/>
      <c r="ULV78" s="343"/>
      <c r="ULW78" s="343"/>
      <c r="ULX78" s="343"/>
      <c r="ULY78" s="343"/>
      <c r="ULZ78" s="343"/>
      <c r="UMA78" s="343"/>
      <c r="UMB78" s="343"/>
      <c r="UMC78" s="343"/>
      <c r="UMD78" s="343"/>
      <c r="UME78" s="343"/>
      <c r="UMF78" s="343"/>
      <c r="UMG78" s="343"/>
      <c r="UMH78" s="343"/>
      <c r="UMI78" s="343"/>
      <c r="UMJ78" s="343"/>
      <c r="UMK78" s="342"/>
      <c r="UML78" s="343"/>
      <c r="UMM78" s="343"/>
      <c r="UMN78" s="343"/>
      <c r="UMO78" s="343"/>
      <c r="UMP78" s="343"/>
      <c r="UMQ78" s="343"/>
      <c r="UMR78" s="343"/>
      <c r="UMS78" s="343"/>
      <c r="UMT78" s="343"/>
      <c r="UMU78" s="343"/>
      <c r="UMV78" s="343"/>
      <c r="UMW78" s="343"/>
      <c r="UMX78" s="343"/>
      <c r="UMY78" s="343"/>
      <c r="UMZ78" s="343"/>
      <c r="UNA78" s="342"/>
      <c r="UNB78" s="343"/>
      <c r="UNC78" s="343"/>
      <c r="UND78" s="343"/>
      <c r="UNE78" s="343"/>
      <c r="UNF78" s="343"/>
      <c r="UNG78" s="343"/>
      <c r="UNH78" s="343"/>
      <c r="UNI78" s="343"/>
      <c r="UNJ78" s="343"/>
      <c r="UNK78" s="343"/>
      <c r="UNL78" s="343"/>
      <c r="UNM78" s="343"/>
      <c r="UNN78" s="343"/>
      <c r="UNO78" s="343"/>
      <c r="UNP78" s="343"/>
      <c r="UNQ78" s="342"/>
      <c r="UNR78" s="343"/>
      <c r="UNS78" s="343"/>
      <c r="UNT78" s="343"/>
      <c r="UNU78" s="343"/>
      <c r="UNV78" s="343"/>
      <c r="UNW78" s="343"/>
      <c r="UNX78" s="343"/>
      <c r="UNY78" s="343"/>
      <c r="UNZ78" s="343"/>
      <c r="UOA78" s="343"/>
      <c r="UOB78" s="343"/>
      <c r="UOC78" s="343"/>
      <c r="UOD78" s="343"/>
      <c r="UOE78" s="343"/>
      <c r="UOF78" s="343"/>
      <c r="UOG78" s="342"/>
      <c r="UOH78" s="343"/>
      <c r="UOI78" s="343"/>
      <c r="UOJ78" s="343"/>
      <c r="UOK78" s="343"/>
      <c r="UOL78" s="343"/>
      <c r="UOM78" s="343"/>
      <c r="UON78" s="343"/>
      <c r="UOO78" s="343"/>
      <c r="UOP78" s="343"/>
      <c r="UOQ78" s="343"/>
      <c r="UOR78" s="343"/>
      <c r="UOS78" s="343"/>
      <c r="UOT78" s="343"/>
      <c r="UOU78" s="343"/>
      <c r="UOV78" s="343"/>
      <c r="UOW78" s="342"/>
      <c r="UOX78" s="343"/>
      <c r="UOY78" s="343"/>
      <c r="UOZ78" s="343"/>
      <c r="UPA78" s="343"/>
      <c r="UPB78" s="343"/>
      <c r="UPC78" s="343"/>
      <c r="UPD78" s="343"/>
      <c r="UPE78" s="343"/>
      <c r="UPF78" s="343"/>
      <c r="UPG78" s="343"/>
      <c r="UPH78" s="343"/>
      <c r="UPI78" s="343"/>
      <c r="UPJ78" s="343"/>
      <c r="UPK78" s="343"/>
      <c r="UPL78" s="343"/>
      <c r="UPM78" s="342"/>
      <c r="UPN78" s="343"/>
      <c r="UPO78" s="343"/>
      <c r="UPP78" s="343"/>
      <c r="UPQ78" s="343"/>
      <c r="UPR78" s="343"/>
      <c r="UPS78" s="343"/>
      <c r="UPT78" s="343"/>
      <c r="UPU78" s="343"/>
      <c r="UPV78" s="343"/>
      <c r="UPW78" s="343"/>
      <c r="UPX78" s="343"/>
      <c r="UPY78" s="343"/>
      <c r="UPZ78" s="343"/>
      <c r="UQA78" s="343"/>
      <c r="UQB78" s="343"/>
      <c r="UQC78" s="342"/>
      <c r="UQD78" s="343"/>
      <c r="UQE78" s="343"/>
      <c r="UQF78" s="343"/>
      <c r="UQG78" s="343"/>
      <c r="UQH78" s="343"/>
      <c r="UQI78" s="343"/>
      <c r="UQJ78" s="343"/>
      <c r="UQK78" s="343"/>
      <c r="UQL78" s="343"/>
      <c r="UQM78" s="343"/>
      <c r="UQN78" s="343"/>
      <c r="UQO78" s="343"/>
      <c r="UQP78" s="343"/>
      <c r="UQQ78" s="343"/>
      <c r="UQR78" s="343"/>
      <c r="UQS78" s="342"/>
      <c r="UQT78" s="343"/>
      <c r="UQU78" s="343"/>
      <c r="UQV78" s="343"/>
      <c r="UQW78" s="343"/>
      <c r="UQX78" s="343"/>
      <c r="UQY78" s="343"/>
      <c r="UQZ78" s="343"/>
      <c r="URA78" s="343"/>
      <c r="URB78" s="343"/>
      <c r="URC78" s="343"/>
      <c r="URD78" s="343"/>
      <c r="URE78" s="343"/>
      <c r="URF78" s="343"/>
      <c r="URG78" s="343"/>
      <c r="URH78" s="343"/>
      <c r="URI78" s="342"/>
      <c r="URJ78" s="343"/>
      <c r="URK78" s="343"/>
      <c r="URL78" s="343"/>
      <c r="URM78" s="343"/>
      <c r="URN78" s="343"/>
      <c r="URO78" s="343"/>
      <c r="URP78" s="343"/>
      <c r="URQ78" s="343"/>
      <c r="URR78" s="343"/>
      <c r="URS78" s="343"/>
      <c r="URT78" s="343"/>
      <c r="URU78" s="343"/>
      <c r="URV78" s="343"/>
      <c r="URW78" s="343"/>
      <c r="URX78" s="343"/>
      <c r="URY78" s="342"/>
      <c r="URZ78" s="343"/>
      <c r="USA78" s="343"/>
      <c r="USB78" s="343"/>
      <c r="USC78" s="343"/>
      <c r="USD78" s="343"/>
      <c r="USE78" s="343"/>
      <c r="USF78" s="343"/>
      <c r="USG78" s="343"/>
      <c r="USH78" s="343"/>
      <c r="USI78" s="343"/>
      <c r="USJ78" s="343"/>
      <c r="USK78" s="343"/>
      <c r="USL78" s="343"/>
      <c r="USM78" s="343"/>
      <c r="USN78" s="343"/>
      <c r="USO78" s="342"/>
      <c r="USP78" s="343"/>
      <c r="USQ78" s="343"/>
      <c r="USR78" s="343"/>
      <c r="USS78" s="343"/>
      <c r="UST78" s="343"/>
      <c r="USU78" s="343"/>
      <c r="USV78" s="343"/>
      <c r="USW78" s="343"/>
      <c r="USX78" s="343"/>
      <c r="USY78" s="343"/>
      <c r="USZ78" s="343"/>
      <c r="UTA78" s="343"/>
      <c r="UTB78" s="343"/>
      <c r="UTC78" s="343"/>
      <c r="UTD78" s="343"/>
      <c r="UTE78" s="342"/>
      <c r="UTF78" s="343"/>
      <c r="UTG78" s="343"/>
      <c r="UTH78" s="343"/>
      <c r="UTI78" s="343"/>
      <c r="UTJ78" s="343"/>
      <c r="UTK78" s="343"/>
      <c r="UTL78" s="343"/>
      <c r="UTM78" s="343"/>
      <c r="UTN78" s="343"/>
      <c r="UTO78" s="343"/>
      <c r="UTP78" s="343"/>
      <c r="UTQ78" s="343"/>
      <c r="UTR78" s="343"/>
      <c r="UTS78" s="343"/>
      <c r="UTT78" s="343"/>
      <c r="UTU78" s="342"/>
      <c r="UTV78" s="343"/>
      <c r="UTW78" s="343"/>
      <c r="UTX78" s="343"/>
      <c r="UTY78" s="343"/>
      <c r="UTZ78" s="343"/>
      <c r="UUA78" s="343"/>
      <c r="UUB78" s="343"/>
      <c r="UUC78" s="343"/>
      <c r="UUD78" s="343"/>
      <c r="UUE78" s="343"/>
      <c r="UUF78" s="343"/>
      <c r="UUG78" s="343"/>
      <c r="UUH78" s="343"/>
      <c r="UUI78" s="343"/>
      <c r="UUJ78" s="343"/>
      <c r="UUK78" s="342"/>
      <c r="UUL78" s="343"/>
      <c r="UUM78" s="343"/>
      <c r="UUN78" s="343"/>
      <c r="UUO78" s="343"/>
      <c r="UUP78" s="343"/>
      <c r="UUQ78" s="343"/>
      <c r="UUR78" s="343"/>
      <c r="UUS78" s="343"/>
      <c r="UUT78" s="343"/>
      <c r="UUU78" s="343"/>
      <c r="UUV78" s="343"/>
      <c r="UUW78" s="343"/>
      <c r="UUX78" s="343"/>
      <c r="UUY78" s="343"/>
      <c r="UUZ78" s="343"/>
      <c r="UVA78" s="342"/>
      <c r="UVB78" s="343"/>
      <c r="UVC78" s="343"/>
      <c r="UVD78" s="343"/>
      <c r="UVE78" s="343"/>
      <c r="UVF78" s="343"/>
      <c r="UVG78" s="343"/>
      <c r="UVH78" s="343"/>
      <c r="UVI78" s="343"/>
      <c r="UVJ78" s="343"/>
      <c r="UVK78" s="343"/>
      <c r="UVL78" s="343"/>
      <c r="UVM78" s="343"/>
      <c r="UVN78" s="343"/>
      <c r="UVO78" s="343"/>
      <c r="UVP78" s="343"/>
      <c r="UVQ78" s="342"/>
      <c r="UVR78" s="343"/>
      <c r="UVS78" s="343"/>
      <c r="UVT78" s="343"/>
      <c r="UVU78" s="343"/>
      <c r="UVV78" s="343"/>
      <c r="UVW78" s="343"/>
      <c r="UVX78" s="343"/>
      <c r="UVY78" s="343"/>
      <c r="UVZ78" s="343"/>
      <c r="UWA78" s="343"/>
      <c r="UWB78" s="343"/>
      <c r="UWC78" s="343"/>
      <c r="UWD78" s="343"/>
      <c r="UWE78" s="343"/>
      <c r="UWF78" s="343"/>
      <c r="UWG78" s="342"/>
      <c r="UWH78" s="343"/>
      <c r="UWI78" s="343"/>
      <c r="UWJ78" s="343"/>
      <c r="UWK78" s="343"/>
      <c r="UWL78" s="343"/>
      <c r="UWM78" s="343"/>
      <c r="UWN78" s="343"/>
      <c r="UWO78" s="343"/>
      <c r="UWP78" s="343"/>
      <c r="UWQ78" s="343"/>
      <c r="UWR78" s="343"/>
      <c r="UWS78" s="343"/>
      <c r="UWT78" s="343"/>
      <c r="UWU78" s="343"/>
      <c r="UWV78" s="343"/>
      <c r="UWW78" s="342"/>
      <c r="UWX78" s="343"/>
      <c r="UWY78" s="343"/>
      <c r="UWZ78" s="343"/>
      <c r="UXA78" s="343"/>
      <c r="UXB78" s="343"/>
      <c r="UXC78" s="343"/>
      <c r="UXD78" s="343"/>
      <c r="UXE78" s="343"/>
      <c r="UXF78" s="343"/>
      <c r="UXG78" s="343"/>
      <c r="UXH78" s="343"/>
      <c r="UXI78" s="343"/>
      <c r="UXJ78" s="343"/>
      <c r="UXK78" s="343"/>
      <c r="UXL78" s="343"/>
      <c r="UXM78" s="342"/>
      <c r="UXN78" s="343"/>
      <c r="UXO78" s="343"/>
      <c r="UXP78" s="343"/>
      <c r="UXQ78" s="343"/>
      <c r="UXR78" s="343"/>
      <c r="UXS78" s="343"/>
      <c r="UXT78" s="343"/>
      <c r="UXU78" s="343"/>
      <c r="UXV78" s="343"/>
      <c r="UXW78" s="343"/>
      <c r="UXX78" s="343"/>
      <c r="UXY78" s="343"/>
      <c r="UXZ78" s="343"/>
      <c r="UYA78" s="343"/>
      <c r="UYB78" s="343"/>
      <c r="UYC78" s="342"/>
      <c r="UYD78" s="343"/>
      <c r="UYE78" s="343"/>
      <c r="UYF78" s="343"/>
      <c r="UYG78" s="343"/>
      <c r="UYH78" s="343"/>
      <c r="UYI78" s="343"/>
      <c r="UYJ78" s="343"/>
      <c r="UYK78" s="343"/>
      <c r="UYL78" s="343"/>
      <c r="UYM78" s="343"/>
      <c r="UYN78" s="343"/>
      <c r="UYO78" s="343"/>
      <c r="UYP78" s="343"/>
      <c r="UYQ78" s="343"/>
      <c r="UYR78" s="343"/>
      <c r="UYS78" s="342"/>
      <c r="UYT78" s="343"/>
      <c r="UYU78" s="343"/>
      <c r="UYV78" s="343"/>
      <c r="UYW78" s="343"/>
      <c r="UYX78" s="343"/>
      <c r="UYY78" s="343"/>
      <c r="UYZ78" s="343"/>
      <c r="UZA78" s="343"/>
      <c r="UZB78" s="343"/>
      <c r="UZC78" s="343"/>
      <c r="UZD78" s="343"/>
      <c r="UZE78" s="343"/>
      <c r="UZF78" s="343"/>
      <c r="UZG78" s="343"/>
      <c r="UZH78" s="343"/>
      <c r="UZI78" s="342"/>
      <c r="UZJ78" s="343"/>
      <c r="UZK78" s="343"/>
      <c r="UZL78" s="343"/>
      <c r="UZM78" s="343"/>
      <c r="UZN78" s="343"/>
      <c r="UZO78" s="343"/>
      <c r="UZP78" s="343"/>
      <c r="UZQ78" s="343"/>
      <c r="UZR78" s="343"/>
      <c r="UZS78" s="343"/>
      <c r="UZT78" s="343"/>
      <c r="UZU78" s="343"/>
      <c r="UZV78" s="343"/>
      <c r="UZW78" s="343"/>
      <c r="UZX78" s="343"/>
      <c r="UZY78" s="342"/>
      <c r="UZZ78" s="343"/>
      <c r="VAA78" s="343"/>
      <c r="VAB78" s="343"/>
      <c r="VAC78" s="343"/>
      <c r="VAD78" s="343"/>
      <c r="VAE78" s="343"/>
      <c r="VAF78" s="343"/>
      <c r="VAG78" s="343"/>
      <c r="VAH78" s="343"/>
      <c r="VAI78" s="343"/>
      <c r="VAJ78" s="343"/>
      <c r="VAK78" s="343"/>
      <c r="VAL78" s="343"/>
      <c r="VAM78" s="343"/>
      <c r="VAN78" s="343"/>
      <c r="VAO78" s="342"/>
      <c r="VAP78" s="343"/>
      <c r="VAQ78" s="343"/>
      <c r="VAR78" s="343"/>
      <c r="VAS78" s="343"/>
      <c r="VAT78" s="343"/>
      <c r="VAU78" s="343"/>
      <c r="VAV78" s="343"/>
      <c r="VAW78" s="343"/>
      <c r="VAX78" s="343"/>
      <c r="VAY78" s="343"/>
      <c r="VAZ78" s="343"/>
      <c r="VBA78" s="343"/>
      <c r="VBB78" s="343"/>
      <c r="VBC78" s="343"/>
      <c r="VBD78" s="343"/>
      <c r="VBE78" s="342"/>
      <c r="VBF78" s="343"/>
      <c r="VBG78" s="343"/>
      <c r="VBH78" s="343"/>
      <c r="VBI78" s="343"/>
      <c r="VBJ78" s="343"/>
      <c r="VBK78" s="343"/>
      <c r="VBL78" s="343"/>
      <c r="VBM78" s="343"/>
      <c r="VBN78" s="343"/>
      <c r="VBO78" s="343"/>
      <c r="VBP78" s="343"/>
      <c r="VBQ78" s="343"/>
      <c r="VBR78" s="343"/>
      <c r="VBS78" s="343"/>
      <c r="VBT78" s="343"/>
      <c r="VBU78" s="342"/>
      <c r="VBV78" s="343"/>
      <c r="VBW78" s="343"/>
      <c r="VBX78" s="343"/>
      <c r="VBY78" s="343"/>
      <c r="VBZ78" s="343"/>
      <c r="VCA78" s="343"/>
      <c r="VCB78" s="343"/>
      <c r="VCC78" s="343"/>
      <c r="VCD78" s="343"/>
      <c r="VCE78" s="343"/>
      <c r="VCF78" s="343"/>
      <c r="VCG78" s="343"/>
      <c r="VCH78" s="343"/>
      <c r="VCI78" s="343"/>
      <c r="VCJ78" s="343"/>
      <c r="VCK78" s="342"/>
      <c r="VCL78" s="343"/>
      <c r="VCM78" s="343"/>
      <c r="VCN78" s="343"/>
      <c r="VCO78" s="343"/>
      <c r="VCP78" s="343"/>
      <c r="VCQ78" s="343"/>
      <c r="VCR78" s="343"/>
      <c r="VCS78" s="343"/>
      <c r="VCT78" s="343"/>
      <c r="VCU78" s="343"/>
      <c r="VCV78" s="343"/>
      <c r="VCW78" s="343"/>
      <c r="VCX78" s="343"/>
      <c r="VCY78" s="343"/>
      <c r="VCZ78" s="343"/>
      <c r="VDA78" s="342"/>
      <c r="VDB78" s="343"/>
      <c r="VDC78" s="343"/>
      <c r="VDD78" s="343"/>
      <c r="VDE78" s="343"/>
      <c r="VDF78" s="343"/>
      <c r="VDG78" s="343"/>
      <c r="VDH78" s="343"/>
      <c r="VDI78" s="343"/>
      <c r="VDJ78" s="343"/>
      <c r="VDK78" s="343"/>
      <c r="VDL78" s="343"/>
      <c r="VDM78" s="343"/>
      <c r="VDN78" s="343"/>
      <c r="VDO78" s="343"/>
      <c r="VDP78" s="343"/>
      <c r="VDQ78" s="342"/>
      <c r="VDR78" s="343"/>
      <c r="VDS78" s="343"/>
      <c r="VDT78" s="343"/>
      <c r="VDU78" s="343"/>
      <c r="VDV78" s="343"/>
      <c r="VDW78" s="343"/>
      <c r="VDX78" s="343"/>
      <c r="VDY78" s="343"/>
      <c r="VDZ78" s="343"/>
      <c r="VEA78" s="343"/>
      <c r="VEB78" s="343"/>
      <c r="VEC78" s="343"/>
      <c r="VED78" s="343"/>
      <c r="VEE78" s="343"/>
      <c r="VEF78" s="343"/>
      <c r="VEG78" s="342"/>
      <c r="VEH78" s="343"/>
      <c r="VEI78" s="343"/>
      <c r="VEJ78" s="343"/>
      <c r="VEK78" s="343"/>
      <c r="VEL78" s="343"/>
      <c r="VEM78" s="343"/>
      <c r="VEN78" s="343"/>
      <c r="VEO78" s="343"/>
      <c r="VEP78" s="343"/>
      <c r="VEQ78" s="343"/>
      <c r="VER78" s="343"/>
      <c r="VES78" s="343"/>
      <c r="VET78" s="343"/>
      <c r="VEU78" s="343"/>
      <c r="VEV78" s="343"/>
      <c r="VEW78" s="342"/>
      <c r="VEX78" s="343"/>
      <c r="VEY78" s="343"/>
      <c r="VEZ78" s="343"/>
      <c r="VFA78" s="343"/>
      <c r="VFB78" s="343"/>
      <c r="VFC78" s="343"/>
      <c r="VFD78" s="343"/>
      <c r="VFE78" s="343"/>
      <c r="VFF78" s="343"/>
      <c r="VFG78" s="343"/>
      <c r="VFH78" s="343"/>
      <c r="VFI78" s="343"/>
      <c r="VFJ78" s="343"/>
      <c r="VFK78" s="343"/>
      <c r="VFL78" s="343"/>
      <c r="VFM78" s="342"/>
      <c r="VFN78" s="343"/>
      <c r="VFO78" s="343"/>
      <c r="VFP78" s="343"/>
      <c r="VFQ78" s="343"/>
      <c r="VFR78" s="343"/>
      <c r="VFS78" s="343"/>
      <c r="VFT78" s="343"/>
      <c r="VFU78" s="343"/>
      <c r="VFV78" s="343"/>
      <c r="VFW78" s="343"/>
      <c r="VFX78" s="343"/>
      <c r="VFY78" s="343"/>
      <c r="VFZ78" s="343"/>
      <c r="VGA78" s="343"/>
      <c r="VGB78" s="343"/>
      <c r="VGC78" s="342"/>
      <c r="VGD78" s="343"/>
      <c r="VGE78" s="343"/>
      <c r="VGF78" s="343"/>
      <c r="VGG78" s="343"/>
      <c r="VGH78" s="343"/>
      <c r="VGI78" s="343"/>
      <c r="VGJ78" s="343"/>
      <c r="VGK78" s="343"/>
      <c r="VGL78" s="343"/>
      <c r="VGM78" s="343"/>
      <c r="VGN78" s="343"/>
      <c r="VGO78" s="343"/>
      <c r="VGP78" s="343"/>
      <c r="VGQ78" s="343"/>
      <c r="VGR78" s="343"/>
      <c r="VGS78" s="342"/>
      <c r="VGT78" s="343"/>
      <c r="VGU78" s="343"/>
      <c r="VGV78" s="343"/>
      <c r="VGW78" s="343"/>
      <c r="VGX78" s="343"/>
      <c r="VGY78" s="343"/>
      <c r="VGZ78" s="343"/>
      <c r="VHA78" s="343"/>
      <c r="VHB78" s="343"/>
      <c r="VHC78" s="343"/>
      <c r="VHD78" s="343"/>
      <c r="VHE78" s="343"/>
      <c r="VHF78" s="343"/>
      <c r="VHG78" s="343"/>
      <c r="VHH78" s="343"/>
      <c r="VHI78" s="342"/>
      <c r="VHJ78" s="343"/>
      <c r="VHK78" s="343"/>
      <c r="VHL78" s="343"/>
      <c r="VHM78" s="343"/>
      <c r="VHN78" s="343"/>
      <c r="VHO78" s="343"/>
      <c r="VHP78" s="343"/>
      <c r="VHQ78" s="343"/>
      <c r="VHR78" s="343"/>
      <c r="VHS78" s="343"/>
      <c r="VHT78" s="343"/>
      <c r="VHU78" s="343"/>
      <c r="VHV78" s="343"/>
      <c r="VHW78" s="343"/>
      <c r="VHX78" s="343"/>
      <c r="VHY78" s="342"/>
      <c r="VHZ78" s="343"/>
      <c r="VIA78" s="343"/>
      <c r="VIB78" s="343"/>
      <c r="VIC78" s="343"/>
      <c r="VID78" s="343"/>
      <c r="VIE78" s="343"/>
      <c r="VIF78" s="343"/>
      <c r="VIG78" s="343"/>
      <c r="VIH78" s="343"/>
      <c r="VII78" s="343"/>
      <c r="VIJ78" s="343"/>
      <c r="VIK78" s="343"/>
      <c r="VIL78" s="343"/>
      <c r="VIM78" s="343"/>
      <c r="VIN78" s="343"/>
      <c r="VIO78" s="342"/>
      <c r="VIP78" s="343"/>
      <c r="VIQ78" s="343"/>
      <c r="VIR78" s="343"/>
      <c r="VIS78" s="343"/>
      <c r="VIT78" s="343"/>
      <c r="VIU78" s="343"/>
      <c r="VIV78" s="343"/>
      <c r="VIW78" s="343"/>
      <c r="VIX78" s="343"/>
      <c r="VIY78" s="343"/>
      <c r="VIZ78" s="343"/>
      <c r="VJA78" s="343"/>
      <c r="VJB78" s="343"/>
      <c r="VJC78" s="343"/>
      <c r="VJD78" s="343"/>
      <c r="VJE78" s="342"/>
      <c r="VJF78" s="343"/>
      <c r="VJG78" s="343"/>
      <c r="VJH78" s="343"/>
      <c r="VJI78" s="343"/>
      <c r="VJJ78" s="343"/>
      <c r="VJK78" s="343"/>
      <c r="VJL78" s="343"/>
      <c r="VJM78" s="343"/>
      <c r="VJN78" s="343"/>
      <c r="VJO78" s="343"/>
      <c r="VJP78" s="343"/>
      <c r="VJQ78" s="343"/>
      <c r="VJR78" s="343"/>
      <c r="VJS78" s="343"/>
      <c r="VJT78" s="343"/>
      <c r="VJU78" s="342"/>
      <c r="VJV78" s="343"/>
      <c r="VJW78" s="343"/>
      <c r="VJX78" s="343"/>
      <c r="VJY78" s="343"/>
      <c r="VJZ78" s="343"/>
      <c r="VKA78" s="343"/>
      <c r="VKB78" s="343"/>
      <c r="VKC78" s="343"/>
      <c r="VKD78" s="343"/>
      <c r="VKE78" s="343"/>
      <c r="VKF78" s="343"/>
      <c r="VKG78" s="343"/>
      <c r="VKH78" s="343"/>
      <c r="VKI78" s="343"/>
      <c r="VKJ78" s="343"/>
      <c r="VKK78" s="342"/>
      <c r="VKL78" s="343"/>
      <c r="VKM78" s="343"/>
      <c r="VKN78" s="343"/>
      <c r="VKO78" s="343"/>
      <c r="VKP78" s="343"/>
      <c r="VKQ78" s="343"/>
      <c r="VKR78" s="343"/>
      <c r="VKS78" s="343"/>
      <c r="VKT78" s="343"/>
      <c r="VKU78" s="343"/>
      <c r="VKV78" s="343"/>
      <c r="VKW78" s="343"/>
      <c r="VKX78" s="343"/>
      <c r="VKY78" s="343"/>
      <c r="VKZ78" s="343"/>
      <c r="VLA78" s="342"/>
      <c r="VLB78" s="343"/>
      <c r="VLC78" s="343"/>
      <c r="VLD78" s="343"/>
      <c r="VLE78" s="343"/>
      <c r="VLF78" s="343"/>
      <c r="VLG78" s="343"/>
      <c r="VLH78" s="343"/>
      <c r="VLI78" s="343"/>
      <c r="VLJ78" s="343"/>
      <c r="VLK78" s="343"/>
      <c r="VLL78" s="343"/>
      <c r="VLM78" s="343"/>
      <c r="VLN78" s="343"/>
      <c r="VLO78" s="343"/>
      <c r="VLP78" s="343"/>
      <c r="VLQ78" s="342"/>
      <c r="VLR78" s="343"/>
      <c r="VLS78" s="343"/>
      <c r="VLT78" s="343"/>
      <c r="VLU78" s="343"/>
      <c r="VLV78" s="343"/>
      <c r="VLW78" s="343"/>
      <c r="VLX78" s="343"/>
      <c r="VLY78" s="343"/>
      <c r="VLZ78" s="343"/>
      <c r="VMA78" s="343"/>
      <c r="VMB78" s="343"/>
      <c r="VMC78" s="343"/>
      <c r="VMD78" s="343"/>
      <c r="VME78" s="343"/>
      <c r="VMF78" s="343"/>
      <c r="VMG78" s="342"/>
      <c r="VMH78" s="343"/>
      <c r="VMI78" s="343"/>
      <c r="VMJ78" s="343"/>
      <c r="VMK78" s="343"/>
      <c r="VML78" s="343"/>
      <c r="VMM78" s="343"/>
      <c r="VMN78" s="343"/>
      <c r="VMO78" s="343"/>
      <c r="VMP78" s="343"/>
      <c r="VMQ78" s="343"/>
      <c r="VMR78" s="343"/>
      <c r="VMS78" s="343"/>
      <c r="VMT78" s="343"/>
      <c r="VMU78" s="343"/>
      <c r="VMV78" s="343"/>
      <c r="VMW78" s="342"/>
      <c r="VMX78" s="343"/>
      <c r="VMY78" s="343"/>
      <c r="VMZ78" s="343"/>
      <c r="VNA78" s="343"/>
      <c r="VNB78" s="343"/>
      <c r="VNC78" s="343"/>
      <c r="VND78" s="343"/>
      <c r="VNE78" s="343"/>
      <c r="VNF78" s="343"/>
      <c r="VNG78" s="343"/>
      <c r="VNH78" s="343"/>
      <c r="VNI78" s="343"/>
      <c r="VNJ78" s="343"/>
      <c r="VNK78" s="343"/>
      <c r="VNL78" s="343"/>
      <c r="VNM78" s="342"/>
      <c r="VNN78" s="343"/>
      <c r="VNO78" s="343"/>
      <c r="VNP78" s="343"/>
      <c r="VNQ78" s="343"/>
      <c r="VNR78" s="343"/>
      <c r="VNS78" s="343"/>
      <c r="VNT78" s="343"/>
      <c r="VNU78" s="343"/>
      <c r="VNV78" s="343"/>
      <c r="VNW78" s="343"/>
      <c r="VNX78" s="343"/>
      <c r="VNY78" s="343"/>
      <c r="VNZ78" s="343"/>
      <c r="VOA78" s="343"/>
      <c r="VOB78" s="343"/>
      <c r="VOC78" s="342"/>
      <c r="VOD78" s="343"/>
      <c r="VOE78" s="343"/>
      <c r="VOF78" s="343"/>
      <c r="VOG78" s="343"/>
      <c r="VOH78" s="343"/>
      <c r="VOI78" s="343"/>
      <c r="VOJ78" s="343"/>
      <c r="VOK78" s="343"/>
      <c r="VOL78" s="343"/>
      <c r="VOM78" s="343"/>
      <c r="VON78" s="343"/>
      <c r="VOO78" s="343"/>
      <c r="VOP78" s="343"/>
      <c r="VOQ78" s="343"/>
      <c r="VOR78" s="343"/>
      <c r="VOS78" s="342"/>
      <c r="VOT78" s="343"/>
      <c r="VOU78" s="343"/>
      <c r="VOV78" s="343"/>
      <c r="VOW78" s="343"/>
      <c r="VOX78" s="343"/>
      <c r="VOY78" s="343"/>
      <c r="VOZ78" s="343"/>
      <c r="VPA78" s="343"/>
      <c r="VPB78" s="343"/>
      <c r="VPC78" s="343"/>
      <c r="VPD78" s="343"/>
      <c r="VPE78" s="343"/>
      <c r="VPF78" s="343"/>
      <c r="VPG78" s="343"/>
      <c r="VPH78" s="343"/>
      <c r="VPI78" s="342"/>
      <c r="VPJ78" s="343"/>
      <c r="VPK78" s="343"/>
      <c r="VPL78" s="343"/>
      <c r="VPM78" s="343"/>
      <c r="VPN78" s="343"/>
      <c r="VPO78" s="343"/>
      <c r="VPP78" s="343"/>
      <c r="VPQ78" s="343"/>
      <c r="VPR78" s="343"/>
      <c r="VPS78" s="343"/>
      <c r="VPT78" s="343"/>
      <c r="VPU78" s="343"/>
      <c r="VPV78" s="343"/>
      <c r="VPW78" s="343"/>
      <c r="VPX78" s="343"/>
      <c r="VPY78" s="342"/>
      <c r="VPZ78" s="343"/>
      <c r="VQA78" s="343"/>
      <c r="VQB78" s="343"/>
      <c r="VQC78" s="343"/>
      <c r="VQD78" s="343"/>
      <c r="VQE78" s="343"/>
      <c r="VQF78" s="343"/>
      <c r="VQG78" s="343"/>
      <c r="VQH78" s="343"/>
      <c r="VQI78" s="343"/>
      <c r="VQJ78" s="343"/>
      <c r="VQK78" s="343"/>
      <c r="VQL78" s="343"/>
      <c r="VQM78" s="343"/>
      <c r="VQN78" s="343"/>
      <c r="VQO78" s="342"/>
      <c r="VQP78" s="343"/>
      <c r="VQQ78" s="343"/>
      <c r="VQR78" s="343"/>
      <c r="VQS78" s="343"/>
      <c r="VQT78" s="343"/>
      <c r="VQU78" s="343"/>
      <c r="VQV78" s="343"/>
      <c r="VQW78" s="343"/>
      <c r="VQX78" s="343"/>
      <c r="VQY78" s="343"/>
      <c r="VQZ78" s="343"/>
      <c r="VRA78" s="343"/>
      <c r="VRB78" s="343"/>
      <c r="VRC78" s="343"/>
      <c r="VRD78" s="343"/>
      <c r="VRE78" s="342"/>
      <c r="VRF78" s="343"/>
      <c r="VRG78" s="343"/>
      <c r="VRH78" s="343"/>
      <c r="VRI78" s="343"/>
      <c r="VRJ78" s="343"/>
      <c r="VRK78" s="343"/>
      <c r="VRL78" s="343"/>
      <c r="VRM78" s="343"/>
      <c r="VRN78" s="343"/>
      <c r="VRO78" s="343"/>
      <c r="VRP78" s="343"/>
      <c r="VRQ78" s="343"/>
      <c r="VRR78" s="343"/>
      <c r="VRS78" s="343"/>
      <c r="VRT78" s="343"/>
      <c r="VRU78" s="342"/>
      <c r="VRV78" s="343"/>
      <c r="VRW78" s="343"/>
      <c r="VRX78" s="343"/>
      <c r="VRY78" s="343"/>
      <c r="VRZ78" s="343"/>
      <c r="VSA78" s="343"/>
      <c r="VSB78" s="343"/>
      <c r="VSC78" s="343"/>
      <c r="VSD78" s="343"/>
      <c r="VSE78" s="343"/>
      <c r="VSF78" s="343"/>
      <c r="VSG78" s="343"/>
      <c r="VSH78" s="343"/>
      <c r="VSI78" s="343"/>
      <c r="VSJ78" s="343"/>
      <c r="VSK78" s="342"/>
      <c r="VSL78" s="343"/>
      <c r="VSM78" s="343"/>
      <c r="VSN78" s="343"/>
      <c r="VSO78" s="343"/>
      <c r="VSP78" s="343"/>
      <c r="VSQ78" s="343"/>
      <c r="VSR78" s="343"/>
      <c r="VSS78" s="343"/>
      <c r="VST78" s="343"/>
      <c r="VSU78" s="343"/>
      <c r="VSV78" s="343"/>
      <c r="VSW78" s="343"/>
      <c r="VSX78" s="343"/>
      <c r="VSY78" s="343"/>
      <c r="VSZ78" s="343"/>
      <c r="VTA78" s="342"/>
      <c r="VTB78" s="343"/>
      <c r="VTC78" s="343"/>
      <c r="VTD78" s="343"/>
      <c r="VTE78" s="343"/>
      <c r="VTF78" s="343"/>
      <c r="VTG78" s="343"/>
      <c r="VTH78" s="343"/>
      <c r="VTI78" s="343"/>
      <c r="VTJ78" s="343"/>
      <c r="VTK78" s="343"/>
      <c r="VTL78" s="343"/>
      <c r="VTM78" s="343"/>
      <c r="VTN78" s="343"/>
      <c r="VTO78" s="343"/>
      <c r="VTP78" s="343"/>
      <c r="VTQ78" s="342"/>
      <c r="VTR78" s="343"/>
      <c r="VTS78" s="343"/>
      <c r="VTT78" s="343"/>
      <c r="VTU78" s="343"/>
      <c r="VTV78" s="343"/>
      <c r="VTW78" s="343"/>
      <c r="VTX78" s="343"/>
      <c r="VTY78" s="343"/>
      <c r="VTZ78" s="343"/>
      <c r="VUA78" s="343"/>
      <c r="VUB78" s="343"/>
      <c r="VUC78" s="343"/>
      <c r="VUD78" s="343"/>
      <c r="VUE78" s="343"/>
      <c r="VUF78" s="343"/>
      <c r="VUG78" s="342"/>
      <c r="VUH78" s="343"/>
      <c r="VUI78" s="343"/>
      <c r="VUJ78" s="343"/>
      <c r="VUK78" s="343"/>
      <c r="VUL78" s="343"/>
      <c r="VUM78" s="343"/>
      <c r="VUN78" s="343"/>
      <c r="VUO78" s="343"/>
      <c r="VUP78" s="343"/>
      <c r="VUQ78" s="343"/>
      <c r="VUR78" s="343"/>
      <c r="VUS78" s="343"/>
      <c r="VUT78" s="343"/>
      <c r="VUU78" s="343"/>
      <c r="VUV78" s="343"/>
      <c r="VUW78" s="342"/>
      <c r="VUX78" s="343"/>
      <c r="VUY78" s="343"/>
      <c r="VUZ78" s="343"/>
      <c r="VVA78" s="343"/>
      <c r="VVB78" s="343"/>
      <c r="VVC78" s="343"/>
      <c r="VVD78" s="343"/>
      <c r="VVE78" s="343"/>
      <c r="VVF78" s="343"/>
      <c r="VVG78" s="343"/>
      <c r="VVH78" s="343"/>
      <c r="VVI78" s="343"/>
      <c r="VVJ78" s="343"/>
      <c r="VVK78" s="343"/>
      <c r="VVL78" s="343"/>
      <c r="VVM78" s="342"/>
      <c r="VVN78" s="343"/>
      <c r="VVO78" s="343"/>
      <c r="VVP78" s="343"/>
      <c r="VVQ78" s="343"/>
      <c r="VVR78" s="343"/>
      <c r="VVS78" s="343"/>
      <c r="VVT78" s="343"/>
      <c r="VVU78" s="343"/>
      <c r="VVV78" s="343"/>
      <c r="VVW78" s="343"/>
      <c r="VVX78" s="343"/>
      <c r="VVY78" s="343"/>
      <c r="VVZ78" s="343"/>
      <c r="VWA78" s="343"/>
      <c r="VWB78" s="343"/>
      <c r="VWC78" s="342"/>
      <c r="VWD78" s="343"/>
      <c r="VWE78" s="343"/>
      <c r="VWF78" s="343"/>
      <c r="VWG78" s="343"/>
      <c r="VWH78" s="343"/>
      <c r="VWI78" s="343"/>
      <c r="VWJ78" s="343"/>
      <c r="VWK78" s="343"/>
      <c r="VWL78" s="343"/>
      <c r="VWM78" s="343"/>
      <c r="VWN78" s="343"/>
      <c r="VWO78" s="343"/>
      <c r="VWP78" s="343"/>
      <c r="VWQ78" s="343"/>
      <c r="VWR78" s="343"/>
      <c r="VWS78" s="342"/>
      <c r="VWT78" s="343"/>
      <c r="VWU78" s="343"/>
      <c r="VWV78" s="343"/>
      <c r="VWW78" s="343"/>
      <c r="VWX78" s="343"/>
      <c r="VWY78" s="343"/>
      <c r="VWZ78" s="343"/>
      <c r="VXA78" s="343"/>
      <c r="VXB78" s="343"/>
      <c r="VXC78" s="343"/>
      <c r="VXD78" s="343"/>
      <c r="VXE78" s="343"/>
      <c r="VXF78" s="343"/>
      <c r="VXG78" s="343"/>
      <c r="VXH78" s="343"/>
      <c r="VXI78" s="342"/>
      <c r="VXJ78" s="343"/>
      <c r="VXK78" s="343"/>
      <c r="VXL78" s="343"/>
      <c r="VXM78" s="343"/>
      <c r="VXN78" s="343"/>
      <c r="VXO78" s="343"/>
      <c r="VXP78" s="343"/>
      <c r="VXQ78" s="343"/>
      <c r="VXR78" s="343"/>
      <c r="VXS78" s="343"/>
      <c r="VXT78" s="343"/>
      <c r="VXU78" s="343"/>
      <c r="VXV78" s="343"/>
      <c r="VXW78" s="343"/>
      <c r="VXX78" s="343"/>
      <c r="VXY78" s="342"/>
      <c r="VXZ78" s="343"/>
      <c r="VYA78" s="343"/>
      <c r="VYB78" s="343"/>
      <c r="VYC78" s="343"/>
      <c r="VYD78" s="343"/>
      <c r="VYE78" s="343"/>
      <c r="VYF78" s="343"/>
      <c r="VYG78" s="343"/>
      <c r="VYH78" s="343"/>
      <c r="VYI78" s="343"/>
      <c r="VYJ78" s="343"/>
      <c r="VYK78" s="343"/>
      <c r="VYL78" s="343"/>
      <c r="VYM78" s="343"/>
      <c r="VYN78" s="343"/>
      <c r="VYO78" s="342"/>
      <c r="VYP78" s="343"/>
      <c r="VYQ78" s="343"/>
      <c r="VYR78" s="343"/>
      <c r="VYS78" s="343"/>
      <c r="VYT78" s="343"/>
      <c r="VYU78" s="343"/>
      <c r="VYV78" s="343"/>
      <c r="VYW78" s="343"/>
      <c r="VYX78" s="343"/>
      <c r="VYY78" s="343"/>
      <c r="VYZ78" s="343"/>
      <c r="VZA78" s="343"/>
      <c r="VZB78" s="343"/>
      <c r="VZC78" s="343"/>
      <c r="VZD78" s="343"/>
      <c r="VZE78" s="342"/>
      <c r="VZF78" s="343"/>
      <c r="VZG78" s="343"/>
      <c r="VZH78" s="343"/>
      <c r="VZI78" s="343"/>
      <c r="VZJ78" s="343"/>
      <c r="VZK78" s="343"/>
      <c r="VZL78" s="343"/>
      <c r="VZM78" s="343"/>
      <c r="VZN78" s="343"/>
      <c r="VZO78" s="343"/>
      <c r="VZP78" s="343"/>
      <c r="VZQ78" s="343"/>
      <c r="VZR78" s="343"/>
      <c r="VZS78" s="343"/>
      <c r="VZT78" s="343"/>
      <c r="VZU78" s="342"/>
      <c r="VZV78" s="343"/>
      <c r="VZW78" s="343"/>
      <c r="VZX78" s="343"/>
      <c r="VZY78" s="343"/>
      <c r="VZZ78" s="343"/>
      <c r="WAA78" s="343"/>
      <c r="WAB78" s="343"/>
      <c r="WAC78" s="343"/>
      <c r="WAD78" s="343"/>
      <c r="WAE78" s="343"/>
      <c r="WAF78" s="343"/>
      <c r="WAG78" s="343"/>
      <c r="WAH78" s="343"/>
      <c r="WAI78" s="343"/>
      <c r="WAJ78" s="343"/>
      <c r="WAK78" s="342"/>
      <c r="WAL78" s="343"/>
      <c r="WAM78" s="343"/>
      <c r="WAN78" s="343"/>
      <c r="WAO78" s="343"/>
      <c r="WAP78" s="343"/>
      <c r="WAQ78" s="343"/>
      <c r="WAR78" s="343"/>
      <c r="WAS78" s="343"/>
      <c r="WAT78" s="343"/>
      <c r="WAU78" s="343"/>
      <c r="WAV78" s="343"/>
      <c r="WAW78" s="343"/>
      <c r="WAX78" s="343"/>
      <c r="WAY78" s="343"/>
      <c r="WAZ78" s="343"/>
      <c r="WBA78" s="342"/>
      <c r="WBB78" s="343"/>
      <c r="WBC78" s="343"/>
      <c r="WBD78" s="343"/>
      <c r="WBE78" s="343"/>
      <c r="WBF78" s="343"/>
      <c r="WBG78" s="343"/>
      <c r="WBH78" s="343"/>
      <c r="WBI78" s="343"/>
      <c r="WBJ78" s="343"/>
      <c r="WBK78" s="343"/>
      <c r="WBL78" s="343"/>
      <c r="WBM78" s="343"/>
      <c r="WBN78" s="343"/>
      <c r="WBO78" s="343"/>
      <c r="WBP78" s="343"/>
      <c r="WBQ78" s="342"/>
      <c r="WBR78" s="343"/>
      <c r="WBS78" s="343"/>
      <c r="WBT78" s="343"/>
      <c r="WBU78" s="343"/>
      <c r="WBV78" s="343"/>
      <c r="WBW78" s="343"/>
      <c r="WBX78" s="343"/>
      <c r="WBY78" s="343"/>
      <c r="WBZ78" s="343"/>
      <c r="WCA78" s="343"/>
      <c r="WCB78" s="343"/>
      <c r="WCC78" s="343"/>
      <c r="WCD78" s="343"/>
      <c r="WCE78" s="343"/>
      <c r="WCF78" s="343"/>
      <c r="WCG78" s="342"/>
      <c r="WCH78" s="343"/>
      <c r="WCI78" s="343"/>
      <c r="WCJ78" s="343"/>
      <c r="WCK78" s="343"/>
      <c r="WCL78" s="343"/>
      <c r="WCM78" s="343"/>
      <c r="WCN78" s="343"/>
      <c r="WCO78" s="343"/>
      <c r="WCP78" s="343"/>
      <c r="WCQ78" s="343"/>
      <c r="WCR78" s="343"/>
      <c r="WCS78" s="343"/>
      <c r="WCT78" s="343"/>
      <c r="WCU78" s="343"/>
      <c r="WCV78" s="343"/>
      <c r="WCW78" s="342"/>
      <c r="WCX78" s="343"/>
      <c r="WCY78" s="343"/>
      <c r="WCZ78" s="343"/>
      <c r="WDA78" s="343"/>
      <c r="WDB78" s="343"/>
      <c r="WDC78" s="343"/>
      <c r="WDD78" s="343"/>
      <c r="WDE78" s="343"/>
      <c r="WDF78" s="343"/>
      <c r="WDG78" s="343"/>
      <c r="WDH78" s="343"/>
      <c r="WDI78" s="343"/>
      <c r="WDJ78" s="343"/>
      <c r="WDK78" s="343"/>
      <c r="WDL78" s="343"/>
      <c r="WDM78" s="342"/>
      <c r="WDN78" s="343"/>
      <c r="WDO78" s="343"/>
      <c r="WDP78" s="343"/>
      <c r="WDQ78" s="343"/>
      <c r="WDR78" s="343"/>
      <c r="WDS78" s="343"/>
      <c r="WDT78" s="343"/>
      <c r="WDU78" s="343"/>
      <c r="WDV78" s="343"/>
      <c r="WDW78" s="343"/>
      <c r="WDX78" s="343"/>
      <c r="WDY78" s="343"/>
      <c r="WDZ78" s="343"/>
      <c r="WEA78" s="343"/>
      <c r="WEB78" s="343"/>
      <c r="WEC78" s="342"/>
      <c r="WED78" s="343"/>
      <c r="WEE78" s="343"/>
      <c r="WEF78" s="343"/>
      <c r="WEG78" s="343"/>
      <c r="WEH78" s="343"/>
      <c r="WEI78" s="343"/>
      <c r="WEJ78" s="343"/>
      <c r="WEK78" s="343"/>
      <c r="WEL78" s="343"/>
      <c r="WEM78" s="343"/>
      <c r="WEN78" s="343"/>
      <c r="WEO78" s="343"/>
      <c r="WEP78" s="343"/>
      <c r="WEQ78" s="343"/>
      <c r="WER78" s="343"/>
      <c r="WES78" s="342"/>
      <c r="WET78" s="343"/>
      <c r="WEU78" s="343"/>
      <c r="WEV78" s="343"/>
      <c r="WEW78" s="343"/>
      <c r="WEX78" s="343"/>
      <c r="WEY78" s="343"/>
      <c r="WEZ78" s="343"/>
      <c r="WFA78" s="343"/>
      <c r="WFB78" s="343"/>
      <c r="WFC78" s="343"/>
      <c r="WFD78" s="343"/>
      <c r="WFE78" s="343"/>
      <c r="WFF78" s="343"/>
      <c r="WFG78" s="343"/>
      <c r="WFH78" s="343"/>
      <c r="WFI78" s="342"/>
      <c r="WFJ78" s="343"/>
      <c r="WFK78" s="343"/>
      <c r="WFL78" s="343"/>
      <c r="WFM78" s="343"/>
      <c r="WFN78" s="343"/>
      <c r="WFO78" s="343"/>
      <c r="WFP78" s="343"/>
      <c r="WFQ78" s="343"/>
      <c r="WFR78" s="343"/>
      <c r="WFS78" s="343"/>
      <c r="WFT78" s="343"/>
      <c r="WFU78" s="343"/>
      <c r="WFV78" s="343"/>
      <c r="WFW78" s="343"/>
      <c r="WFX78" s="343"/>
      <c r="WFY78" s="342"/>
      <c r="WFZ78" s="343"/>
      <c r="WGA78" s="343"/>
      <c r="WGB78" s="343"/>
      <c r="WGC78" s="343"/>
      <c r="WGD78" s="343"/>
      <c r="WGE78" s="343"/>
      <c r="WGF78" s="343"/>
      <c r="WGG78" s="343"/>
      <c r="WGH78" s="343"/>
      <c r="WGI78" s="343"/>
      <c r="WGJ78" s="343"/>
      <c r="WGK78" s="343"/>
      <c r="WGL78" s="343"/>
      <c r="WGM78" s="343"/>
      <c r="WGN78" s="343"/>
      <c r="WGO78" s="342"/>
      <c r="WGP78" s="343"/>
      <c r="WGQ78" s="343"/>
      <c r="WGR78" s="343"/>
      <c r="WGS78" s="343"/>
      <c r="WGT78" s="343"/>
      <c r="WGU78" s="343"/>
      <c r="WGV78" s="343"/>
      <c r="WGW78" s="343"/>
      <c r="WGX78" s="343"/>
      <c r="WGY78" s="343"/>
      <c r="WGZ78" s="343"/>
      <c r="WHA78" s="343"/>
      <c r="WHB78" s="343"/>
      <c r="WHC78" s="343"/>
      <c r="WHD78" s="343"/>
      <c r="WHE78" s="342"/>
      <c r="WHF78" s="343"/>
      <c r="WHG78" s="343"/>
      <c r="WHH78" s="343"/>
      <c r="WHI78" s="343"/>
      <c r="WHJ78" s="343"/>
      <c r="WHK78" s="343"/>
      <c r="WHL78" s="343"/>
      <c r="WHM78" s="343"/>
      <c r="WHN78" s="343"/>
      <c r="WHO78" s="343"/>
      <c r="WHP78" s="343"/>
      <c r="WHQ78" s="343"/>
      <c r="WHR78" s="343"/>
      <c r="WHS78" s="343"/>
      <c r="WHT78" s="343"/>
      <c r="WHU78" s="342"/>
      <c r="WHV78" s="343"/>
      <c r="WHW78" s="343"/>
      <c r="WHX78" s="343"/>
      <c r="WHY78" s="343"/>
      <c r="WHZ78" s="343"/>
      <c r="WIA78" s="343"/>
      <c r="WIB78" s="343"/>
      <c r="WIC78" s="343"/>
      <c r="WID78" s="343"/>
      <c r="WIE78" s="343"/>
      <c r="WIF78" s="343"/>
      <c r="WIG78" s="343"/>
      <c r="WIH78" s="343"/>
      <c r="WII78" s="343"/>
      <c r="WIJ78" s="343"/>
      <c r="WIK78" s="342"/>
      <c r="WIL78" s="343"/>
      <c r="WIM78" s="343"/>
      <c r="WIN78" s="343"/>
      <c r="WIO78" s="343"/>
      <c r="WIP78" s="343"/>
      <c r="WIQ78" s="343"/>
      <c r="WIR78" s="343"/>
      <c r="WIS78" s="343"/>
      <c r="WIT78" s="343"/>
      <c r="WIU78" s="343"/>
      <c r="WIV78" s="343"/>
      <c r="WIW78" s="343"/>
      <c r="WIX78" s="343"/>
      <c r="WIY78" s="343"/>
      <c r="WIZ78" s="343"/>
      <c r="WJA78" s="342"/>
      <c r="WJB78" s="343"/>
      <c r="WJC78" s="343"/>
      <c r="WJD78" s="343"/>
      <c r="WJE78" s="343"/>
      <c r="WJF78" s="343"/>
      <c r="WJG78" s="343"/>
      <c r="WJH78" s="343"/>
      <c r="WJI78" s="343"/>
      <c r="WJJ78" s="343"/>
      <c r="WJK78" s="343"/>
      <c r="WJL78" s="343"/>
      <c r="WJM78" s="343"/>
      <c r="WJN78" s="343"/>
      <c r="WJO78" s="343"/>
      <c r="WJP78" s="343"/>
      <c r="WJQ78" s="342"/>
      <c r="WJR78" s="343"/>
      <c r="WJS78" s="343"/>
      <c r="WJT78" s="343"/>
      <c r="WJU78" s="343"/>
      <c r="WJV78" s="343"/>
      <c r="WJW78" s="343"/>
      <c r="WJX78" s="343"/>
      <c r="WJY78" s="343"/>
      <c r="WJZ78" s="343"/>
      <c r="WKA78" s="343"/>
      <c r="WKB78" s="343"/>
      <c r="WKC78" s="343"/>
      <c r="WKD78" s="343"/>
      <c r="WKE78" s="343"/>
      <c r="WKF78" s="343"/>
      <c r="WKG78" s="342"/>
      <c r="WKH78" s="343"/>
      <c r="WKI78" s="343"/>
      <c r="WKJ78" s="343"/>
      <c r="WKK78" s="343"/>
      <c r="WKL78" s="343"/>
      <c r="WKM78" s="343"/>
      <c r="WKN78" s="343"/>
      <c r="WKO78" s="343"/>
      <c r="WKP78" s="343"/>
      <c r="WKQ78" s="343"/>
      <c r="WKR78" s="343"/>
      <c r="WKS78" s="343"/>
      <c r="WKT78" s="343"/>
      <c r="WKU78" s="343"/>
      <c r="WKV78" s="343"/>
      <c r="WKW78" s="342"/>
      <c r="WKX78" s="343"/>
      <c r="WKY78" s="343"/>
      <c r="WKZ78" s="343"/>
      <c r="WLA78" s="343"/>
      <c r="WLB78" s="343"/>
      <c r="WLC78" s="343"/>
      <c r="WLD78" s="343"/>
      <c r="WLE78" s="343"/>
      <c r="WLF78" s="343"/>
      <c r="WLG78" s="343"/>
      <c r="WLH78" s="343"/>
      <c r="WLI78" s="343"/>
      <c r="WLJ78" s="343"/>
      <c r="WLK78" s="343"/>
      <c r="WLL78" s="343"/>
      <c r="WLM78" s="342"/>
      <c r="WLN78" s="343"/>
      <c r="WLO78" s="343"/>
      <c r="WLP78" s="343"/>
      <c r="WLQ78" s="343"/>
      <c r="WLR78" s="343"/>
      <c r="WLS78" s="343"/>
      <c r="WLT78" s="343"/>
      <c r="WLU78" s="343"/>
      <c r="WLV78" s="343"/>
      <c r="WLW78" s="343"/>
      <c r="WLX78" s="343"/>
      <c r="WLY78" s="343"/>
      <c r="WLZ78" s="343"/>
      <c r="WMA78" s="343"/>
      <c r="WMB78" s="343"/>
      <c r="WMC78" s="342"/>
      <c r="WMD78" s="343"/>
      <c r="WME78" s="343"/>
      <c r="WMF78" s="343"/>
      <c r="WMG78" s="343"/>
      <c r="WMH78" s="343"/>
      <c r="WMI78" s="343"/>
      <c r="WMJ78" s="343"/>
      <c r="WMK78" s="343"/>
      <c r="WML78" s="343"/>
      <c r="WMM78" s="343"/>
      <c r="WMN78" s="343"/>
      <c r="WMO78" s="343"/>
      <c r="WMP78" s="343"/>
      <c r="WMQ78" s="343"/>
      <c r="WMR78" s="343"/>
      <c r="WMS78" s="342"/>
      <c r="WMT78" s="343"/>
      <c r="WMU78" s="343"/>
      <c r="WMV78" s="343"/>
      <c r="WMW78" s="343"/>
      <c r="WMX78" s="343"/>
      <c r="WMY78" s="343"/>
      <c r="WMZ78" s="343"/>
      <c r="WNA78" s="343"/>
      <c r="WNB78" s="343"/>
      <c r="WNC78" s="343"/>
      <c r="WND78" s="343"/>
      <c r="WNE78" s="343"/>
      <c r="WNF78" s="343"/>
      <c r="WNG78" s="343"/>
      <c r="WNH78" s="343"/>
      <c r="WNI78" s="342"/>
      <c r="WNJ78" s="343"/>
      <c r="WNK78" s="343"/>
      <c r="WNL78" s="343"/>
      <c r="WNM78" s="343"/>
      <c r="WNN78" s="343"/>
      <c r="WNO78" s="343"/>
      <c r="WNP78" s="343"/>
      <c r="WNQ78" s="343"/>
      <c r="WNR78" s="343"/>
      <c r="WNS78" s="343"/>
      <c r="WNT78" s="343"/>
      <c r="WNU78" s="343"/>
      <c r="WNV78" s="343"/>
      <c r="WNW78" s="343"/>
      <c r="WNX78" s="343"/>
      <c r="WNY78" s="342"/>
      <c r="WNZ78" s="343"/>
      <c r="WOA78" s="343"/>
      <c r="WOB78" s="343"/>
      <c r="WOC78" s="343"/>
      <c r="WOD78" s="343"/>
      <c r="WOE78" s="343"/>
      <c r="WOF78" s="343"/>
      <c r="WOG78" s="343"/>
      <c r="WOH78" s="343"/>
      <c r="WOI78" s="343"/>
      <c r="WOJ78" s="343"/>
      <c r="WOK78" s="343"/>
      <c r="WOL78" s="343"/>
      <c r="WOM78" s="343"/>
      <c r="WON78" s="343"/>
      <c r="WOO78" s="342"/>
      <c r="WOP78" s="343"/>
      <c r="WOQ78" s="343"/>
      <c r="WOR78" s="343"/>
      <c r="WOS78" s="343"/>
      <c r="WOT78" s="343"/>
      <c r="WOU78" s="343"/>
      <c r="WOV78" s="343"/>
      <c r="WOW78" s="343"/>
      <c r="WOX78" s="343"/>
      <c r="WOY78" s="343"/>
      <c r="WOZ78" s="343"/>
      <c r="WPA78" s="343"/>
      <c r="WPB78" s="343"/>
      <c r="WPC78" s="343"/>
      <c r="WPD78" s="343"/>
      <c r="WPE78" s="342"/>
      <c r="WPF78" s="343"/>
      <c r="WPG78" s="343"/>
      <c r="WPH78" s="343"/>
      <c r="WPI78" s="343"/>
      <c r="WPJ78" s="343"/>
      <c r="WPK78" s="343"/>
      <c r="WPL78" s="343"/>
      <c r="WPM78" s="343"/>
      <c r="WPN78" s="343"/>
      <c r="WPO78" s="343"/>
      <c r="WPP78" s="343"/>
      <c r="WPQ78" s="343"/>
      <c r="WPR78" s="343"/>
      <c r="WPS78" s="343"/>
      <c r="WPT78" s="343"/>
      <c r="WPU78" s="342"/>
      <c r="WPV78" s="343"/>
      <c r="WPW78" s="343"/>
      <c r="WPX78" s="343"/>
      <c r="WPY78" s="343"/>
      <c r="WPZ78" s="343"/>
      <c r="WQA78" s="343"/>
      <c r="WQB78" s="343"/>
      <c r="WQC78" s="343"/>
      <c r="WQD78" s="343"/>
      <c r="WQE78" s="343"/>
      <c r="WQF78" s="343"/>
      <c r="WQG78" s="343"/>
      <c r="WQH78" s="343"/>
      <c r="WQI78" s="343"/>
      <c r="WQJ78" s="343"/>
      <c r="WQK78" s="342"/>
      <c r="WQL78" s="343"/>
      <c r="WQM78" s="343"/>
      <c r="WQN78" s="343"/>
      <c r="WQO78" s="343"/>
      <c r="WQP78" s="343"/>
      <c r="WQQ78" s="343"/>
      <c r="WQR78" s="343"/>
      <c r="WQS78" s="343"/>
      <c r="WQT78" s="343"/>
      <c r="WQU78" s="343"/>
      <c r="WQV78" s="343"/>
      <c r="WQW78" s="343"/>
      <c r="WQX78" s="343"/>
      <c r="WQY78" s="343"/>
      <c r="WQZ78" s="343"/>
      <c r="WRA78" s="342"/>
      <c r="WRB78" s="343"/>
      <c r="WRC78" s="343"/>
      <c r="WRD78" s="343"/>
      <c r="WRE78" s="343"/>
      <c r="WRF78" s="343"/>
      <c r="WRG78" s="343"/>
      <c r="WRH78" s="343"/>
      <c r="WRI78" s="343"/>
      <c r="WRJ78" s="343"/>
      <c r="WRK78" s="343"/>
      <c r="WRL78" s="343"/>
      <c r="WRM78" s="343"/>
      <c r="WRN78" s="343"/>
      <c r="WRO78" s="343"/>
      <c r="WRP78" s="343"/>
      <c r="WRQ78" s="342"/>
      <c r="WRR78" s="343"/>
      <c r="WRS78" s="343"/>
      <c r="WRT78" s="343"/>
      <c r="WRU78" s="343"/>
      <c r="WRV78" s="343"/>
      <c r="WRW78" s="343"/>
      <c r="WRX78" s="343"/>
      <c r="WRY78" s="343"/>
      <c r="WRZ78" s="343"/>
      <c r="WSA78" s="343"/>
      <c r="WSB78" s="343"/>
      <c r="WSC78" s="343"/>
      <c r="WSD78" s="343"/>
      <c r="WSE78" s="343"/>
      <c r="WSF78" s="343"/>
      <c r="WSG78" s="342"/>
      <c r="WSH78" s="343"/>
      <c r="WSI78" s="343"/>
      <c r="WSJ78" s="343"/>
      <c r="WSK78" s="343"/>
      <c r="WSL78" s="343"/>
      <c r="WSM78" s="343"/>
      <c r="WSN78" s="343"/>
      <c r="WSO78" s="343"/>
      <c r="WSP78" s="343"/>
      <c r="WSQ78" s="343"/>
      <c r="WSR78" s="343"/>
      <c r="WSS78" s="343"/>
      <c r="WST78" s="343"/>
      <c r="WSU78" s="343"/>
      <c r="WSV78" s="343"/>
      <c r="WSW78" s="342"/>
      <c r="WSX78" s="343"/>
      <c r="WSY78" s="343"/>
      <c r="WSZ78" s="343"/>
      <c r="WTA78" s="343"/>
      <c r="WTB78" s="343"/>
      <c r="WTC78" s="343"/>
      <c r="WTD78" s="343"/>
      <c r="WTE78" s="343"/>
      <c r="WTF78" s="343"/>
      <c r="WTG78" s="343"/>
      <c r="WTH78" s="343"/>
      <c r="WTI78" s="343"/>
      <c r="WTJ78" s="343"/>
      <c r="WTK78" s="343"/>
      <c r="WTL78" s="343"/>
      <c r="WTM78" s="342"/>
      <c r="WTN78" s="343"/>
      <c r="WTO78" s="343"/>
      <c r="WTP78" s="343"/>
      <c r="WTQ78" s="343"/>
      <c r="WTR78" s="343"/>
      <c r="WTS78" s="343"/>
      <c r="WTT78" s="343"/>
      <c r="WTU78" s="343"/>
      <c r="WTV78" s="343"/>
      <c r="WTW78" s="343"/>
      <c r="WTX78" s="343"/>
      <c r="WTY78" s="343"/>
      <c r="WTZ78" s="343"/>
      <c r="WUA78" s="343"/>
      <c r="WUB78" s="343"/>
      <c r="WUC78" s="342"/>
      <c r="WUD78" s="343"/>
      <c r="WUE78" s="343"/>
      <c r="WUF78" s="343"/>
      <c r="WUG78" s="343"/>
      <c r="WUH78" s="343"/>
      <c r="WUI78" s="343"/>
      <c r="WUJ78" s="343"/>
      <c r="WUK78" s="343"/>
      <c r="WUL78" s="343"/>
      <c r="WUM78" s="343"/>
      <c r="WUN78" s="343"/>
      <c r="WUO78" s="343"/>
      <c r="WUP78" s="343"/>
      <c r="WUQ78" s="343"/>
      <c r="WUR78" s="343"/>
      <c r="WUS78" s="342"/>
      <c r="WUT78" s="343"/>
      <c r="WUU78" s="343"/>
      <c r="WUV78" s="343"/>
      <c r="WUW78" s="343"/>
      <c r="WUX78" s="343"/>
      <c r="WUY78" s="343"/>
      <c r="WUZ78" s="343"/>
      <c r="WVA78" s="343"/>
      <c r="WVB78" s="343"/>
      <c r="WVC78" s="343"/>
      <c r="WVD78" s="343"/>
      <c r="WVE78" s="343"/>
      <c r="WVF78" s="343"/>
      <c r="WVG78" s="343"/>
      <c r="WVH78" s="343"/>
      <c r="WVI78" s="342"/>
      <c r="WVJ78" s="343"/>
      <c r="WVK78" s="343"/>
      <c r="WVL78" s="343"/>
      <c r="WVM78" s="343"/>
      <c r="WVN78" s="343"/>
      <c r="WVO78" s="343"/>
      <c r="WVP78" s="343"/>
      <c r="WVQ78" s="343"/>
      <c r="WVR78" s="343"/>
      <c r="WVS78" s="343"/>
      <c r="WVT78" s="343"/>
      <c r="WVU78" s="343"/>
      <c r="WVV78" s="343"/>
      <c r="WVW78" s="343"/>
      <c r="WVX78" s="343"/>
      <c r="WVY78" s="342"/>
      <c r="WVZ78" s="343"/>
      <c r="WWA78" s="343"/>
      <c r="WWB78" s="343"/>
      <c r="WWC78" s="343"/>
      <c r="WWD78" s="343"/>
      <c r="WWE78" s="343"/>
      <c r="WWF78" s="343"/>
      <c r="WWG78" s="343"/>
      <c r="WWH78" s="343"/>
      <c r="WWI78" s="343"/>
      <c r="WWJ78" s="343"/>
      <c r="WWK78" s="343"/>
      <c r="WWL78" s="343"/>
      <c r="WWM78" s="343"/>
      <c r="WWN78" s="343"/>
      <c r="WWO78" s="342"/>
      <c r="WWP78" s="343"/>
      <c r="WWQ78" s="343"/>
      <c r="WWR78" s="343"/>
      <c r="WWS78" s="343"/>
      <c r="WWT78" s="343"/>
      <c r="WWU78" s="343"/>
      <c r="WWV78" s="343"/>
      <c r="WWW78" s="343"/>
      <c r="WWX78" s="343"/>
      <c r="WWY78" s="343"/>
      <c r="WWZ78" s="343"/>
      <c r="WXA78" s="343"/>
      <c r="WXB78" s="343"/>
      <c r="WXC78" s="343"/>
      <c r="WXD78" s="343"/>
      <c r="WXE78" s="342"/>
      <c r="WXF78" s="343"/>
      <c r="WXG78" s="343"/>
      <c r="WXH78" s="343"/>
      <c r="WXI78" s="343"/>
      <c r="WXJ78" s="343"/>
      <c r="WXK78" s="343"/>
      <c r="WXL78" s="343"/>
      <c r="WXM78" s="343"/>
      <c r="WXN78" s="343"/>
      <c r="WXO78" s="343"/>
      <c r="WXP78" s="343"/>
      <c r="WXQ78" s="343"/>
      <c r="WXR78" s="343"/>
      <c r="WXS78" s="343"/>
      <c r="WXT78" s="343"/>
      <c r="WXU78" s="342"/>
      <c r="WXV78" s="343"/>
      <c r="WXW78" s="343"/>
      <c r="WXX78" s="343"/>
      <c r="WXY78" s="343"/>
      <c r="WXZ78" s="343"/>
      <c r="WYA78" s="343"/>
      <c r="WYB78" s="343"/>
      <c r="WYC78" s="343"/>
      <c r="WYD78" s="343"/>
      <c r="WYE78" s="343"/>
      <c r="WYF78" s="343"/>
      <c r="WYG78" s="343"/>
      <c r="WYH78" s="343"/>
      <c r="WYI78" s="343"/>
      <c r="WYJ78" s="343"/>
      <c r="WYK78" s="342"/>
      <c r="WYL78" s="343"/>
      <c r="WYM78" s="343"/>
      <c r="WYN78" s="343"/>
      <c r="WYO78" s="343"/>
      <c r="WYP78" s="343"/>
      <c r="WYQ78" s="343"/>
      <c r="WYR78" s="343"/>
      <c r="WYS78" s="343"/>
      <c r="WYT78" s="343"/>
      <c r="WYU78" s="343"/>
      <c r="WYV78" s="343"/>
      <c r="WYW78" s="343"/>
      <c r="WYX78" s="343"/>
      <c r="WYY78" s="343"/>
      <c r="WYZ78" s="343"/>
      <c r="WZA78" s="342"/>
      <c r="WZB78" s="343"/>
      <c r="WZC78" s="343"/>
      <c r="WZD78" s="343"/>
      <c r="WZE78" s="343"/>
      <c r="WZF78" s="343"/>
      <c r="WZG78" s="343"/>
      <c r="WZH78" s="343"/>
      <c r="WZI78" s="343"/>
      <c r="WZJ78" s="343"/>
      <c r="WZK78" s="343"/>
      <c r="WZL78" s="343"/>
      <c r="WZM78" s="343"/>
      <c r="WZN78" s="343"/>
      <c r="WZO78" s="343"/>
      <c r="WZP78" s="343"/>
      <c r="WZQ78" s="342"/>
      <c r="WZR78" s="343"/>
      <c r="WZS78" s="343"/>
      <c r="WZT78" s="343"/>
      <c r="WZU78" s="343"/>
      <c r="WZV78" s="343"/>
      <c r="WZW78" s="343"/>
      <c r="WZX78" s="343"/>
      <c r="WZY78" s="343"/>
      <c r="WZZ78" s="343"/>
      <c r="XAA78" s="343"/>
      <c r="XAB78" s="343"/>
      <c r="XAC78" s="343"/>
      <c r="XAD78" s="343"/>
      <c r="XAE78" s="343"/>
      <c r="XAF78" s="343"/>
      <c r="XAG78" s="342"/>
      <c r="XAH78" s="343"/>
      <c r="XAI78" s="343"/>
      <c r="XAJ78" s="343"/>
      <c r="XAK78" s="343"/>
      <c r="XAL78" s="343"/>
      <c r="XAM78" s="343"/>
      <c r="XAN78" s="343"/>
      <c r="XAO78" s="343"/>
      <c r="XAP78" s="343"/>
      <c r="XAQ78" s="343"/>
      <c r="XAR78" s="343"/>
      <c r="XAS78" s="343"/>
      <c r="XAT78" s="343"/>
      <c r="XAU78" s="343"/>
      <c r="XAV78" s="343"/>
      <c r="XAW78" s="342"/>
      <c r="XAX78" s="343"/>
      <c r="XAY78" s="343"/>
      <c r="XAZ78" s="343"/>
      <c r="XBA78" s="343"/>
      <c r="XBB78" s="343"/>
      <c r="XBC78" s="343"/>
      <c r="XBD78" s="343"/>
      <c r="XBE78" s="343"/>
      <c r="XBF78" s="343"/>
      <c r="XBG78" s="343"/>
      <c r="XBH78" s="343"/>
      <c r="XBI78" s="343"/>
      <c r="XBJ78" s="343"/>
      <c r="XBK78" s="343"/>
      <c r="XBL78" s="343"/>
      <c r="XBM78" s="342"/>
      <c r="XBN78" s="343"/>
      <c r="XBO78" s="343"/>
      <c r="XBP78" s="343"/>
      <c r="XBQ78" s="343"/>
      <c r="XBR78" s="343"/>
      <c r="XBS78" s="343"/>
      <c r="XBT78" s="343"/>
      <c r="XBU78" s="343"/>
      <c r="XBV78" s="343"/>
      <c r="XBW78" s="343"/>
      <c r="XBX78" s="343"/>
      <c r="XBY78" s="343"/>
      <c r="XBZ78" s="343"/>
      <c r="XCA78" s="343"/>
      <c r="XCB78" s="343"/>
      <c r="XCC78" s="342"/>
      <c r="XCD78" s="343"/>
      <c r="XCE78" s="343"/>
      <c r="XCF78" s="343"/>
      <c r="XCG78" s="343"/>
      <c r="XCH78" s="343"/>
      <c r="XCI78" s="343"/>
      <c r="XCJ78" s="343"/>
      <c r="XCK78" s="343"/>
      <c r="XCL78" s="343"/>
      <c r="XCM78" s="343"/>
      <c r="XCN78" s="343"/>
      <c r="XCO78" s="343"/>
      <c r="XCP78" s="343"/>
      <c r="XCQ78" s="343"/>
      <c r="XCR78" s="343"/>
      <c r="XCS78" s="342"/>
      <c r="XCT78" s="343"/>
      <c r="XCU78" s="343"/>
      <c r="XCV78" s="343"/>
      <c r="XCW78" s="343"/>
      <c r="XCX78" s="343"/>
      <c r="XCY78" s="343"/>
      <c r="XCZ78" s="343"/>
      <c r="XDA78" s="343"/>
      <c r="XDB78" s="343"/>
      <c r="XDC78" s="343"/>
      <c r="XDD78" s="343"/>
      <c r="XDE78" s="343"/>
      <c r="XDF78" s="343"/>
      <c r="XDG78" s="343"/>
      <c r="XDH78" s="343"/>
      <c r="XDI78" s="342"/>
      <c r="XDJ78" s="343"/>
      <c r="XDK78" s="343"/>
      <c r="XDL78" s="343"/>
      <c r="XDM78" s="343"/>
      <c r="XDN78" s="343"/>
      <c r="XDO78" s="343"/>
      <c r="XDP78" s="343"/>
      <c r="XDQ78" s="343"/>
      <c r="XDR78" s="343"/>
      <c r="XDS78" s="343"/>
      <c r="XDT78" s="343"/>
      <c r="XDU78" s="343"/>
      <c r="XDV78" s="343"/>
      <c r="XDW78" s="343"/>
      <c r="XDX78" s="343"/>
      <c r="XDY78" s="342"/>
      <c r="XDZ78" s="343"/>
      <c r="XEA78" s="343"/>
      <c r="XEB78" s="343"/>
      <c r="XEC78" s="343"/>
      <c r="XED78" s="343"/>
      <c r="XEE78" s="343"/>
      <c r="XEF78" s="343"/>
      <c r="XEG78" s="343"/>
      <c r="XEH78" s="343"/>
      <c r="XEI78" s="343"/>
      <c r="XEJ78" s="343"/>
      <c r="XEK78" s="343"/>
      <c r="XEL78" s="343"/>
      <c r="XEM78" s="343"/>
      <c r="XEN78" s="343"/>
      <c r="XEO78" s="342"/>
      <c r="XEP78" s="343"/>
      <c r="XEQ78" s="343"/>
      <c r="XER78" s="343"/>
      <c r="XES78" s="343"/>
      <c r="XET78" s="343"/>
      <c r="XEU78" s="343"/>
      <c r="XEV78" s="343"/>
      <c r="XEW78" s="343"/>
      <c r="XEX78" s="343"/>
      <c r="XEY78" s="343"/>
      <c r="XEZ78" s="343"/>
      <c r="XFA78" s="343"/>
      <c r="XFB78" s="343"/>
      <c r="XFC78" s="343"/>
      <c r="XFD78" s="343"/>
    </row>
    <row r="79" spans="1:16384" x14ac:dyDescent="0.2">
      <c r="A79" s="342" t="str">
        <f t="shared" si="10"/>
        <v>COMPARISON OF GAS UTILITY ACTIVITY</v>
      </c>
      <c r="B79" s="343"/>
      <c r="C79" s="343"/>
      <c r="D79" s="343"/>
      <c r="E79" s="343"/>
      <c r="F79" s="343"/>
      <c r="G79" s="343"/>
      <c r="H79" s="343"/>
      <c r="I79" s="343"/>
      <c r="J79" s="343"/>
      <c r="K79" s="343"/>
      <c r="L79" s="343"/>
      <c r="M79" s="343"/>
      <c r="N79" s="343"/>
      <c r="O79" s="343"/>
      <c r="P79" s="343"/>
    </row>
    <row r="80" spans="1:16384" x14ac:dyDescent="0.2">
      <c r="A80" s="342" t="str">
        <f t="shared" si="10"/>
        <v>BASE YEAR FOR THE 12 MONTHS ENDED DECEMBER 31, 2018</v>
      </c>
      <c r="B80" s="343"/>
      <c r="C80" s="343"/>
      <c r="D80" s="343"/>
      <c r="E80" s="343"/>
      <c r="F80" s="343"/>
      <c r="G80" s="343"/>
      <c r="H80" s="343"/>
      <c r="I80" s="343"/>
      <c r="J80" s="343"/>
      <c r="K80" s="343"/>
      <c r="L80" s="343"/>
      <c r="M80" s="343"/>
      <c r="N80" s="343"/>
      <c r="O80" s="343"/>
      <c r="P80" s="343"/>
    </row>
    <row r="81" spans="1:16" x14ac:dyDescent="0.2">
      <c r="A81" s="137" t="s">
        <v>8</v>
      </c>
      <c r="P81" s="138" t="s">
        <v>50</v>
      </c>
    </row>
    <row r="82" spans="1:16" x14ac:dyDescent="0.2">
      <c r="A82" s="137" t="str">
        <f>'Rate Case Constants'!$C$29</f>
        <v>TYPE OF FILING: _____ ORIGINAL  _____ UPDATED  __X__ REVISED</v>
      </c>
      <c r="P82" s="139" t="s">
        <v>1006</v>
      </c>
    </row>
    <row r="83" spans="1:16" x14ac:dyDescent="0.2">
      <c r="A83" s="137" t="s">
        <v>9</v>
      </c>
      <c r="P83" s="139" t="str">
        <f>'Rate Case Constants'!$C$36</f>
        <v>WITNESS:   C. M. GARRETT</v>
      </c>
    </row>
    <row r="84" spans="1:16" x14ac:dyDescent="0.2">
      <c r="A84" s="140" t="s">
        <v>4</v>
      </c>
      <c r="B84" s="140" t="s">
        <v>6</v>
      </c>
      <c r="C84" s="141"/>
      <c r="D84" s="142" t="s">
        <v>1</v>
      </c>
      <c r="E84" s="140" t="s">
        <v>1</v>
      </c>
      <c r="F84" s="140" t="s">
        <v>1</v>
      </c>
      <c r="G84" s="140" t="s">
        <v>1</v>
      </c>
      <c r="H84" s="140" t="s">
        <v>1</v>
      </c>
      <c r="I84" s="140" t="s">
        <v>1</v>
      </c>
      <c r="J84" s="140" t="s">
        <v>2</v>
      </c>
      <c r="K84" s="140" t="s">
        <v>2</v>
      </c>
      <c r="L84" s="140" t="s">
        <v>2</v>
      </c>
      <c r="M84" s="140" t="s">
        <v>2</v>
      </c>
      <c r="N84" s="140" t="s">
        <v>2</v>
      </c>
      <c r="O84" s="140" t="s">
        <v>2</v>
      </c>
      <c r="P84" s="141"/>
    </row>
    <row r="85" spans="1:16" x14ac:dyDescent="0.2">
      <c r="A85" s="143" t="s">
        <v>5</v>
      </c>
      <c r="B85" s="143" t="s">
        <v>5</v>
      </c>
      <c r="C85" s="144" t="s">
        <v>7</v>
      </c>
      <c r="D85" s="145">
        <f>D9</f>
        <v>43101</v>
      </c>
      <c r="E85" s="145">
        <f t="shared" ref="E85:O85" si="11">E9</f>
        <v>43132</v>
      </c>
      <c r="F85" s="145">
        <f t="shared" si="11"/>
        <v>43160</v>
      </c>
      <c r="G85" s="145">
        <f t="shared" si="11"/>
        <v>43191</v>
      </c>
      <c r="H85" s="145">
        <f t="shared" si="11"/>
        <v>43221</v>
      </c>
      <c r="I85" s="145">
        <f t="shared" si="11"/>
        <v>43252</v>
      </c>
      <c r="J85" s="145">
        <f t="shared" si="11"/>
        <v>43282</v>
      </c>
      <c r="K85" s="145">
        <f t="shared" si="11"/>
        <v>43313</v>
      </c>
      <c r="L85" s="145">
        <f t="shared" si="11"/>
        <v>43344</v>
      </c>
      <c r="M85" s="145">
        <f t="shared" si="11"/>
        <v>43374</v>
      </c>
      <c r="N85" s="145">
        <f t="shared" si="11"/>
        <v>43405</v>
      </c>
      <c r="O85" s="145">
        <f t="shared" si="11"/>
        <v>43435</v>
      </c>
      <c r="P85" s="146" t="s">
        <v>3</v>
      </c>
    </row>
    <row r="86" spans="1:16" x14ac:dyDescent="0.2">
      <c r="A86" s="169"/>
      <c r="B86" s="169"/>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G'!D$8:D$366,'IS G'!$A$8:$A$366,'SCH C-2.2 B'!$B87)*1000</f>
        <v>154075.679999999</v>
      </c>
      <c r="E87" s="1">
        <f>SUMIFS('IS G'!E$8:E$366,'IS G'!$A$8:$A$366,'SCH C-2.2 B'!$B87)*1000</f>
        <v>154441.56</v>
      </c>
      <c r="F87" s="1">
        <f>SUMIFS('IS G'!F$8:F$366,'IS G'!$A$8:$A$366,'SCH C-2.2 B'!$B87)*1000</f>
        <v>158348.71999999997</v>
      </c>
      <c r="G87" s="1">
        <f>SUMIFS('IS G'!G$8:G$366,'IS G'!$A$8:$A$366,'SCH C-2.2 B'!$B87)*1000</f>
        <v>166553.83000000002</v>
      </c>
      <c r="H87" s="1">
        <f>SUMIFS('IS G'!H$8:H$366,'IS G'!$A$8:$A$366,'SCH C-2.2 B'!$B87)*1000</f>
        <v>159875.76999999999</v>
      </c>
      <c r="I87" s="1">
        <f>SUMIFS('IS G'!I$8:I$366,'IS G'!$A$8:$A$366,'SCH C-2.2 B'!$B87)*1000</f>
        <v>159081.62</v>
      </c>
      <c r="J87" s="1">
        <f>SUMIFS('IS G'!J$8:J$366,'IS G'!$A$8:$A$366,'SCH C-2.2 B'!$B87)*1000</f>
        <v>173986.12</v>
      </c>
      <c r="K87" s="1">
        <f>SUMIFS('IS G'!K$8:K$366,'IS G'!$A$8:$A$366,'SCH C-2.2 B'!$B87)*1000</f>
        <v>168583.36</v>
      </c>
      <c r="L87" s="1">
        <f>SUMIFS('IS G'!L$8:L$366,'IS G'!$A$8:$A$366,'SCH C-2.2 B'!$B87)*1000</f>
        <v>163199.079999999</v>
      </c>
      <c r="M87" s="1">
        <f>SUMIFS('IS G'!M$8:M$366,'IS G'!$A$8:$A$366,'SCH C-2.2 B'!$B87)*1000</f>
        <v>179606.68000000002</v>
      </c>
      <c r="N87" s="1">
        <f>SUMIFS('IS G'!N$8:N$366,'IS G'!$A$8:$A$366,'SCH C-2.2 B'!$B87)*1000</f>
        <v>165698.72</v>
      </c>
      <c r="O87" s="1">
        <f>SUMIFS('IS G'!O$8:O$366,'IS G'!$A$8:$A$366,'SCH C-2.2 B'!$B87)*1000</f>
        <v>171955.959999999</v>
      </c>
      <c r="P87" s="151">
        <f t="shared" si="9"/>
        <v>1975407.0999999966</v>
      </c>
    </row>
    <row r="88" spans="1:16" x14ac:dyDescent="0.2">
      <c r="A88" s="147">
        <f t="shared" ref="A88:A112" si="12">A87+1</f>
        <v>68</v>
      </c>
      <c r="B88" s="147">
        <v>903</v>
      </c>
      <c r="C88" s="137" t="s">
        <v>19</v>
      </c>
      <c r="D88" s="1">
        <f>SUMIFS('IS G'!D$8:D$366,'IS G'!$A$8:$A$366,'SCH C-2.2 B'!$B88)*1000</f>
        <v>426541.15</v>
      </c>
      <c r="E88" s="1">
        <f>SUMIFS('IS G'!E$8:E$366,'IS G'!$A$8:$A$366,'SCH C-2.2 B'!$B88)*1000</f>
        <v>439574.67000000004</v>
      </c>
      <c r="F88" s="1">
        <f>SUMIFS('IS G'!F$8:F$366,'IS G'!$A$8:$A$366,'SCH C-2.2 B'!$B88)*1000</f>
        <v>486762.68</v>
      </c>
      <c r="G88" s="1">
        <f>SUMIFS('IS G'!G$8:G$366,'IS G'!$A$8:$A$366,'SCH C-2.2 B'!$B88)*1000</f>
        <v>441271.45</v>
      </c>
      <c r="H88" s="1">
        <f>SUMIFS('IS G'!H$8:H$366,'IS G'!$A$8:$A$366,'SCH C-2.2 B'!$B88)*1000</f>
        <v>483579.25</v>
      </c>
      <c r="I88" s="1">
        <f>SUMIFS('IS G'!I$8:I$366,'IS G'!$A$8:$A$366,'SCH C-2.2 B'!$B88)*1000</f>
        <v>443220.19</v>
      </c>
      <c r="J88" s="1">
        <f>SUMIFS('IS G'!J$8:J$366,'IS G'!$A$8:$A$366,'SCH C-2.2 B'!$B88)*1000</f>
        <v>444793.36</v>
      </c>
      <c r="K88" s="1">
        <f>SUMIFS('IS G'!K$8:K$366,'IS G'!$A$8:$A$366,'SCH C-2.2 B'!$B88)*1000</f>
        <v>480428.51999999903</v>
      </c>
      <c r="L88" s="1">
        <f>SUMIFS('IS G'!L$8:L$366,'IS G'!$A$8:$A$366,'SCH C-2.2 B'!$B88)*1000</f>
        <v>465636.16000000003</v>
      </c>
      <c r="M88" s="1">
        <f>SUMIFS('IS G'!M$8:M$366,'IS G'!$A$8:$A$366,'SCH C-2.2 B'!$B88)*1000</f>
        <v>518309.44</v>
      </c>
      <c r="N88" s="1">
        <f>SUMIFS('IS G'!N$8:N$366,'IS G'!$A$8:$A$366,'SCH C-2.2 B'!$B88)*1000</f>
        <v>473411.4</v>
      </c>
      <c r="O88" s="1">
        <f>SUMIFS('IS G'!O$8:O$366,'IS G'!$A$8:$A$366,'SCH C-2.2 B'!$B88)*1000</f>
        <v>474100.44</v>
      </c>
      <c r="P88" s="151">
        <f t="shared" si="9"/>
        <v>5577628.71</v>
      </c>
    </row>
    <row r="89" spans="1:16" x14ac:dyDescent="0.2">
      <c r="A89" s="147">
        <f t="shared" si="12"/>
        <v>69</v>
      </c>
      <c r="B89" s="147">
        <v>904</v>
      </c>
      <c r="C89" s="137" t="s">
        <v>20</v>
      </c>
      <c r="D89" s="1">
        <f>SUMIFS('IS G'!D$8:D$366,'IS G'!$A$8:$A$366,'SCH C-2.2 B'!$B89)*1000</f>
        <v>182237.25999999998</v>
      </c>
      <c r="E89" s="1">
        <f>SUMIFS('IS G'!E$8:E$366,'IS G'!$A$8:$A$366,'SCH C-2.2 B'!$B89)*1000</f>
        <v>135829.94</v>
      </c>
      <c r="F89" s="1">
        <f>SUMIFS('IS G'!F$8:F$366,'IS G'!$A$8:$A$366,'SCH C-2.2 B'!$B89)*1000</f>
        <v>96419.93</v>
      </c>
      <c r="G89" s="1">
        <f>SUMIFS('IS G'!G$8:G$366,'IS G'!$A$8:$A$366,'SCH C-2.2 B'!$B89)*1000</f>
        <v>54696.5</v>
      </c>
      <c r="H89" s="1">
        <f>SUMIFS('IS G'!H$8:H$366,'IS G'!$A$8:$A$366,'SCH C-2.2 B'!$B89)*1000</f>
        <v>-1882.2700000000002</v>
      </c>
      <c r="I89" s="1">
        <f>SUMIFS('IS G'!I$8:I$366,'IS G'!$A$8:$A$366,'SCH C-2.2 B'!$B89)*1000</f>
        <v>-35131.909999999996</v>
      </c>
      <c r="J89" s="1">
        <f>SUMIFS('IS G'!J$8:J$366,'IS G'!$A$8:$A$366,'SCH C-2.2 B'!$B89)*1000</f>
        <v>43661</v>
      </c>
      <c r="K89" s="1">
        <f>SUMIFS('IS G'!K$8:K$366,'IS G'!$A$8:$A$366,'SCH C-2.2 B'!$B89)*1000</f>
        <v>73159</v>
      </c>
      <c r="L89" s="1">
        <f>SUMIFS('IS G'!L$8:L$366,'IS G'!$A$8:$A$366,'SCH C-2.2 B'!$B89)*1000</f>
        <v>45734</v>
      </c>
      <c r="M89" s="1">
        <f>SUMIFS('IS G'!M$8:M$366,'IS G'!$A$8:$A$366,'SCH C-2.2 B'!$B89)*1000</f>
        <v>39094</v>
      </c>
      <c r="N89" s="1">
        <f>SUMIFS('IS G'!N$8:N$366,'IS G'!$A$8:$A$366,'SCH C-2.2 B'!$B89)*1000</f>
        <v>18121</v>
      </c>
      <c r="O89" s="1">
        <f>SUMIFS('IS G'!O$8:O$366,'IS G'!$A$8:$A$366,'SCH C-2.2 B'!$B89)*1000</f>
        <v>30355.999999999898</v>
      </c>
      <c r="P89" s="151">
        <f t="shared" si="9"/>
        <v>682294.44999999984</v>
      </c>
    </row>
    <row r="90" spans="1:16" x14ac:dyDescent="0.2">
      <c r="A90" s="147">
        <f t="shared" si="12"/>
        <v>70</v>
      </c>
      <c r="B90" s="147">
        <v>905</v>
      </c>
      <c r="C90" s="137" t="s">
        <v>21</v>
      </c>
      <c r="D90" s="1">
        <f>SUMIFS('IS G'!D$8:D$366,'IS G'!$A$8:$A$366,'SCH C-2.2 B'!$B90)*1000</f>
        <v>40.349999999999994</v>
      </c>
      <c r="E90" s="1">
        <f>SUMIFS('IS G'!E$8:E$366,'IS G'!$A$8:$A$366,'SCH C-2.2 B'!$B90)*1000</f>
        <v>36.78</v>
      </c>
      <c r="F90" s="1">
        <f>SUMIFS('IS G'!F$8:F$366,'IS G'!$A$8:$A$366,'SCH C-2.2 B'!$B90)*1000</f>
        <v>746</v>
      </c>
      <c r="G90" s="1">
        <f>SUMIFS('IS G'!G$8:G$366,'IS G'!$A$8:$A$366,'SCH C-2.2 B'!$B90)*1000</f>
        <v>429.17</v>
      </c>
      <c r="H90" s="1">
        <f>SUMIFS('IS G'!H$8:H$366,'IS G'!$A$8:$A$366,'SCH C-2.2 B'!$B90)*1000</f>
        <v>8.74</v>
      </c>
      <c r="I90" s="1">
        <f>SUMIFS('IS G'!I$8:I$366,'IS G'!$A$8:$A$366,'SCH C-2.2 B'!$B90)*1000</f>
        <v>68.27</v>
      </c>
      <c r="J90" s="1">
        <f>SUMIFS('IS G'!J$8:J$366,'IS G'!$A$8:$A$366,'SCH C-2.2 B'!$B90)*1000</f>
        <v>-7170.68</v>
      </c>
      <c r="K90" s="1">
        <f>SUMIFS('IS G'!K$8:K$366,'IS G'!$A$8:$A$366,'SCH C-2.2 B'!$B90)*1000</f>
        <v>-9336.36</v>
      </c>
      <c r="L90" s="1">
        <f>SUMIFS('IS G'!L$8:L$366,'IS G'!$A$8:$A$366,'SCH C-2.2 B'!$B90)*1000</f>
        <v>14081.32</v>
      </c>
      <c r="M90" s="1">
        <f>SUMIFS('IS G'!M$8:M$366,'IS G'!$A$8:$A$366,'SCH C-2.2 B'!$B90)*1000</f>
        <v>16329.719999999998</v>
      </c>
      <c r="N90" s="1">
        <f>SUMIFS('IS G'!N$8:N$366,'IS G'!$A$8:$A$366,'SCH C-2.2 B'!$B90)*1000</f>
        <v>4928.88</v>
      </c>
      <c r="O90" s="1">
        <f>SUMIFS('IS G'!O$8:O$366,'IS G'!$A$8:$A$366,'SCH C-2.2 B'!$B90)*1000</f>
        <v>-18.919999999999998</v>
      </c>
      <c r="P90" s="151">
        <f t="shared" si="9"/>
        <v>20143.269999999997</v>
      </c>
    </row>
    <row r="91" spans="1:16" x14ac:dyDescent="0.2">
      <c r="A91" s="147">
        <f t="shared" si="12"/>
        <v>71</v>
      </c>
      <c r="B91" s="147">
        <v>907</v>
      </c>
      <c r="C91" s="137" t="s">
        <v>23</v>
      </c>
      <c r="D91" s="1">
        <f>SUMIFS('IS G'!D$8:D$366,'IS G'!$A$8:$A$366,'SCH C-2.2 B'!$B91)*1000</f>
        <v>6968.49</v>
      </c>
      <c r="E91" s="1">
        <f>SUMIFS('IS G'!E$8:E$366,'IS G'!$A$8:$A$366,'SCH C-2.2 B'!$B91)*1000</f>
        <v>7279.7599999999993</v>
      </c>
      <c r="F91" s="1">
        <f>SUMIFS('IS G'!F$8:F$366,'IS G'!$A$8:$A$366,'SCH C-2.2 B'!$B91)*1000</f>
        <v>7293.66</v>
      </c>
      <c r="G91" s="1">
        <f>SUMIFS('IS G'!G$8:G$366,'IS G'!$A$8:$A$366,'SCH C-2.2 B'!$B91)*1000</f>
        <v>7218.94</v>
      </c>
      <c r="H91" s="1">
        <f>SUMIFS('IS G'!H$8:H$366,'IS G'!$A$8:$A$366,'SCH C-2.2 B'!$B91)*1000</f>
        <v>7958.45</v>
      </c>
      <c r="I91" s="1">
        <f>SUMIFS('IS G'!I$8:I$366,'IS G'!$A$8:$A$366,'SCH C-2.2 B'!$B91)*1000</f>
        <v>7450.54</v>
      </c>
      <c r="J91" s="1">
        <f>SUMIFS('IS G'!J$8:J$366,'IS G'!$A$8:$A$366,'SCH C-2.2 B'!$B91)*1000</f>
        <v>7607.25</v>
      </c>
      <c r="K91" s="1">
        <f>SUMIFS('IS G'!K$8:K$366,'IS G'!$A$8:$A$366,'SCH C-2.2 B'!$B91)*1000</f>
        <v>8883.2100000000009</v>
      </c>
      <c r="L91" s="1">
        <f>SUMIFS('IS G'!L$8:L$366,'IS G'!$A$8:$A$366,'SCH C-2.2 B'!$B91)*1000</f>
        <v>7299.1799999999994</v>
      </c>
      <c r="M91" s="1">
        <f>SUMIFS('IS G'!M$8:M$366,'IS G'!$A$8:$A$366,'SCH C-2.2 B'!$B91)*1000</f>
        <v>9038.61</v>
      </c>
      <c r="N91" s="1">
        <f>SUMIFS('IS G'!N$8:N$366,'IS G'!$A$8:$A$366,'SCH C-2.2 B'!$B91)*1000</f>
        <v>7740.5999999999995</v>
      </c>
      <c r="O91" s="1">
        <f>SUMIFS('IS G'!O$8:O$366,'IS G'!$A$8:$A$366,'SCH C-2.2 B'!$B91)*1000</f>
        <v>6582.66</v>
      </c>
      <c r="P91" s="151">
        <f t="shared" si="9"/>
        <v>91321.35</v>
      </c>
    </row>
    <row r="92" spans="1:16" x14ac:dyDescent="0.2">
      <c r="A92" s="147">
        <f t="shared" si="12"/>
        <v>72</v>
      </c>
      <c r="B92" s="147">
        <v>908</v>
      </c>
      <c r="C92" s="137" t="s">
        <v>24</v>
      </c>
      <c r="D92" s="1">
        <f>SUMIFS('IS G'!D$8:D$366,'IS G'!$A$8:$A$366,'SCH C-2.2 B'!$B92)*1000</f>
        <v>294458.94</v>
      </c>
      <c r="E92" s="1">
        <f>SUMIFS('IS G'!E$8:E$366,'IS G'!$A$8:$A$366,'SCH C-2.2 B'!$B92)*1000</f>
        <v>242783.42</v>
      </c>
      <c r="F92" s="1">
        <f>SUMIFS('IS G'!F$8:F$366,'IS G'!$A$8:$A$366,'SCH C-2.2 B'!$B92)*1000</f>
        <v>214718.22</v>
      </c>
      <c r="G92" s="1">
        <f>SUMIFS('IS G'!G$8:G$366,'IS G'!$A$8:$A$366,'SCH C-2.2 B'!$B92)*1000</f>
        <v>288395.84000000003</v>
      </c>
      <c r="H92" s="1">
        <f>SUMIFS('IS G'!H$8:H$366,'IS G'!$A$8:$A$366,'SCH C-2.2 B'!$B92)*1000</f>
        <v>267796.18999999901</v>
      </c>
      <c r="I92" s="1">
        <f>SUMIFS('IS G'!I$8:I$366,'IS G'!$A$8:$A$366,'SCH C-2.2 B'!$B92)*1000</f>
        <v>312409.38999999996</v>
      </c>
      <c r="J92" s="1">
        <f>SUMIFS('IS G'!J$8:J$366,'IS G'!$A$8:$A$366,'SCH C-2.2 B'!$B92)*1000</f>
        <v>-26451.269999999902</v>
      </c>
      <c r="K92" s="1">
        <f>SUMIFS('IS G'!K$8:K$366,'IS G'!$A$8:$A$366,'SCH C-2.2 B'!$B92)*1000</f>
        <v>295873.69</v>
      </c>
      <c r="L92" s="1">
        <f>SUMIFS('IS G'!L$8:L$366,'IS G'!$A$8:$A$366,'SCH C-2.2 B'!$B92)*1000</f>
        <v>126359.09</v>
      </c>
      <c r="M92" s="1">
        <f>SUMIFS('IS G'!M$8:M$366,'IS G'!$A$8:$A$366,'SCH C-2.2 B'!$B92)*1000</f>
        <v>181099.65</v>
      </c>
      <c r="N92" s="1">
        <f>SUMIFS('IS G'!N$8:N$366,'IS G'!$A$8:$A$366,'SCH C-2.2 B'!$B92)*1000</f>
        <v>279459.06</v>
      </c>
      <c r="O92" s="1">
        <f>SUMIFS('IS G'!O$8:O$366,'IS G'!$A$8:$A$366,'SCH C-2.2 B'!$B92)*1000</f>
        <v>-528373.07999999996</v>
      </c>
      <c r="P92" s="151">
        <f t="shared" si="9"/>
        <v>1948529.1399999992</v>
      </c>
    </row>
    <row r="93" spans="1:16" x14ac:dyDescent="0.2">
      <c r="A93" s="147">
        <f t="shared" si="12"/>
        <v>73</v>
      </c>
      <c r="B93" s="147">
        <v>909</v>
      </c>
      <c r="C93" s="137" t="s">
        <v>25</v>
      </c>
      <c r="D93" s="1">
        <f>SUMIFS('IS G'!D$8:D$366,'IS G'!$A$8:$A$366,'SCH C-2.2 B'!$B93)*1000</f>
        <v>1552.05</v>
      </c>
      <c r="E93" s="1">
        <f>SUMIFS('IS G'!E$8:E$366,'IS G'!$A$8:$A$366,'SCH C-2.2 B'!$B93)*1000</f>
        <v>7697.08</v>
      </c>
      <c r="F93" s="1">
        <f>SUMIFS('IS G'!F$8:F$366,'IS G'!$A$8:$A$366,'SCH C-2.2 B'!$B93)*1000</f>
        <v>22356.68</v>
      </c>
      <c r="G93" s="1">
        <f>SUMIFS('IS G'!G$8:G$366,'IS G'!$A$8:$A$366,'SCH C-2.2 B'!$B93)*1000</f>
        <v>8579.59</v>
      </c>
      <c r="H93" s="1">
        <f>SUMIFS('IS G'!H$8:H$366,'IS G'!$A$8:$A$366,'SCH C-2.2 B'!$B93)*1000</f>
        <v>11141.9199999999</v>
      </c>
      <c r="I93" s="1">
        <f>SUMIFS('IS G'!I$8:I$366,'IS G'!$A$8:$A$366,'SCH C-2.2 B'!$B93)*1000</f>
        <v>6838.9</v>
      </c>
      <c r="J93" s="1">
        <f>SUMIFS('IS G'!J$8:J$366,'IS G'!$A$8:$A$366,'SCH C-2.2 B'!$B93)*1000</f>
        <v>15304.169999999998</v>
      </c>
      <c r="K93" s="1">
        <f>SUMIFS('IS G'!K$8:K$366,'IS G'!$A$8:$A$366,'SCH C-2.2 B'!$B93)*1000</f>
        <v>11036.55</v>
      </c>
      <c r="L93" s="1">
        <f>SUMIFS('IS G'!L$8:L$366,'IS G'!$A$8:$A$366,'SCH C-2.2 B'!$B93)*1000</f>
        <v>5943.21</v>
      </c>
      <c r="M93" s="1">
        <f>SUMIFS('IS G'!M$8:M$366,'IS G'!$A$8:$A$366,'SCH C-2.2 B'!$B93)*1000</f>
        <v>4583.67</v>
      </c>
      <c r="N93" s="1">
        <f>SUMIFS('IS G'!N$8:N$366,'IS G'!$A$8:$A$366,'SCH C-2.2 B'!$B93)*1000</f>
        <v>5018.37</v>
      </c>
      <c r="O93" s="1">
        <f>SUMIFS('IS G'!O$8:O$366,'IS G'!$A$8:$A$366,'SCH C-2.2 B'!$B93)*1000</f>
        <v>7319.9699999999993</v>
      </c>
      <c r="P93" s="151">
        <f t="shared" si="9"/>
        <v>107372.1599999999</v>
      </c>
    </row>
    <row r="94" spans="1:16" x14ac:dyDescent="0.2">
      <c r="A94" s="147">
        <f t="shared" si="12"/>
        <v>74</v>
      </c>
      <c r="B94" s="147">
        <v>910</v>
      </c>
      <c r="C94" s="137" t="s">
        <v>26</v>
      </c>
      <c r="D94" s="1">
        <f>SUMIFS('IS G'!D$8:D$366,'IS G'!$A$8:$A$366,'SCH C-2.2 B'!$B94)*1000</f>
        <v>14045.91</v>
      </c>
      <c r="E94" s="1">
        <f>SUMIFS('IS G'!E$8:E$366,'IS G'!$A$8:$A$366,'SCH C-2.2 B'!$B94)*1000</f>
        <v>9563.08</v>
      </c>
      <c r="F94" s="1">
        <f>SUMIFS('IS G'!F$8:F$366,'IS G'!$A$8:$A$366,'SCH C-2.2 B'!$B94)*1000</f>
        <v>9299.11</v>
      </c>
      <c r="G94" s="1">
        <f>SUMIFS('IS G'!G$8:G$366,'IS G'!$A$8:$A$366,'SCH C-2.2 B'!$B94)*1000</f>
        <v>10579.59</v>
      </c>
      <c r="H94" s="1">
        <f>SUMIFS('IS G'!H$8:H$366,'IS G'!$A$8:$A$366,'SCH C-2.2 B'!$B94)*1000</f>
        <v>10007.64</v>
      </c>
      <c r="I94" s="1">
        <f>SUMIFS('IS G'!I$8:I$366,'IS G'!$A$8:$A$366,'SCH C-2.2 B'!$B94)*1000</f>
        <v>12726.82</v>
      </c>
      <c r="J94" s="1">
        <f>SUMIFS('IS G'!J$8:J$366,'IS G'!$A$8:$A$366,'SCH C-2.2 B'!$B94)*1000</f>
        <v>23540.579999999998</v>
      </c>
      <c r="K94" s="1">
        <f>SUMIFS('IS G'!K$8:K$366,'IS G'!$A$8:$A$366,'SCH C-2.2 B'!$B94)*1000</f>
        <v>16034.34</v>
      </c>
      <c r="L94" s="1">
        <f>SUMIFS('IS G'!L$8:L$366,'IS G'!$A$8:$A$366,'SCH C-2.2 B'!$B94)*1000</f>
        <v>21888.929999999997</v>
      </c>
      <c r="M94" s="1">
        <f>SUMIFS('IS G'!M$8:M$366,'IS G'!$A$8:$A$366,'SCH C-2.2 B'!$B94)*1000</f>
        <v>14270.3399999999</v>
      </c>
      <c r="N94" s="1">
        <f>SUMIFS('IS G'!N$8:N$366,'IS G'!$A$8:$A$366,'SCH C-2.2 B'!$B94)*1000</f>
        <v>21292.739999999998</v>
      </c>
      <c r="O94" s="1">
        <f>SUMIFS('IS G'!O$8:O$366,'IS G'!$A$8:$A$366,'SCH C-2.2 B'!$B94)*1000</f>
        <v>19782.419999999998</v>
      </c>
      <c r="P94" s="151">
        <f t="shared" si="9"/>
        <v>183031.49999999988</v>
      </c>
    </row>
    <row r="95" spans="1:16" x14ac:dyDescent="0.2">
      <c r="A95" s="147">
        <f t="shared" si="12"/>
        <v>75</v>
      </c>
      <c r="B95" s="147">
        <v>911</v>
      </c>
      <c r="C95" s="137" t="s">
        <v>27</v>
      </c>
      <c r="D95" s="1">
        <f>SUMIFS('IS G'!D$8:D$366,'IS G'!$A$8:$A$366,'SCH C-2.2 B'!$B95)*1000</f>
        <v>0</v>
      </c>
      <c r="E95" s="1">
        <f>SUMIFS('IS G'!E$8:E$366,'IS G'!$A$8:$A$366,'SCH C-2.2 B'!$B95)*1000</f>
        <v>0</v>
      </c>
      <c r="F95" s="1">
        <f>SUMIFS('IS G'!F$8:F$366,'IS G'!$A$8:$A$366,'SCH C-2.2 B'!$B95)*1000</f>
        <v>0</v>
      </c>
      <c r="G95" s="1">
        <f>SUMIFS('IS G'!G$8:G$366,'IS G'!$A$8:$A$366,'SCH C-2.2 B'!$B95)*1000</f>
        <v>0</v>
      </c>
      <c r="H95" s="1">
        <f>SUMIFS('IS G'!H$8:H$366,'IS G'!$A$8:$A$366,'SCH C-2.2 B'!$B95)*1000</f>
        <v>0</v>
      </c>
      <c r="I95" s="1">
        <f>SUMIFS('IS G'!I$8:I$366,'IS G'!$A$8:$A$366,'SCH C-2.2 B'!$B95)*1000</f>
        <v>0</v>
      </c>
      <c r="J95" s="1">
        <f>SUMIFS('IS G'!J$8:J$366,'IS G'!$A$8:$A$366,'SCH C-2.2 B'!$B95)*1000</f>
        <v>0</v>
      </c>
      <c r="K95" s="1">
        <f>SUMIFS('IS G'!K$8:K$366,'IS G'!$A$8:$A$366,'SCH C-2.2 B'!$B95)*1000</f>
        <v>0</v>
      </c>
      <c r="L95" s="1">
        <f>SUMIFS('IS G'!L$8:L$366,'IS G'!$A$8:$A$366,'SCH C-2.2 B'!$B95)*1000</f>
        <v>0</v>
      </c>
      <c r="M95" s="1">
        <f>SUMIFS('IS G'!M$8:M$366,'IS G'!$A$8:$A$366,'SCH C-2.2 B'!$B95)*1000</f>
        <v>0</v>
      </c>
      <c r="N95" s="1">
        <f>SUMIFS('IS G'!N$8:N$366,'IS G'!$A$8:$A$366,'SCH C-2.2 B'!$B95)*1000</f>
        <v>0</v>
      </c>
      <c r="O95" s="1">
        <f>SUMIFS('IS G'!O$8:O$366,'IS G'!$A$8:$A$366,'SCH C-2.2 B'!$B95)*1000</f>
        <v>0</v>
      </c>
      <c r="P95" s="151">
        <f t="shared" si="9"/>
        <v>0</v>
      </c>
    </row>
    <row r="96" spans="1:16" x14ac:dyDescent="0.2">
      <c r="A96" s="147">
        <f t="shared" si="12"/>
        <v>76</v>
      </c>
      <c r="B96" s="147">
        <v>912</v>
      </c>
      <c r="C96" s="137" t="s">
        <v>28</v>
      </c>
      <c r="D96" s="1">
        <f>SUMIFS('IS G'!D$8:D$366,'IS G'!$A$8:$A$366,'SCH C-2.2 B'!$B96)*1000</f>
        <v>0</v>
      </c>
      <c r="E96" s="1">
        <f>SUMIFS('IS G'!E$8:E$366,'IS G'!$A$8:$A$366,'SCH C-2.2 B'!$B96)*1000</f>
        <v>0</v>
      </c>
      <c r="F96" s="1">
        <f>SUMIFS('IS G'!F$8:F$366,'IS G'!$A$8:$A$366,'SCH C-2.2 B'!$B96)*1000</f>
        <v>0</v>
      </c>
      <c r="G96" s="1">
        <f>SUMIFS('IS G'!G$8:G$366,'IS G'!$A$8:$A$366,'SCH C-2.2 B'!$B96)*1000</f>
        <v>0</v>
      </c>
      <c r="H96" s="1">
        <f>SUMIFS('IS G'!H$8:H$366,'IS G'!$A$8:$A$366,'SCH C-2.2 B'!$B96)*1000</f>
        <v>0</v>
      </c>
      <c r="I96" s="1">
        <f>SUMIFS('IS G'!I$8:I$366,'IS G'!$A$8:$A$366,'SCH C-2.2 B'!$B96)*1000</f>
        <v>0</v>
      </c>
      <c r="J96" s="1">
        <f>SUMIFS('IS G'!J$8:J$366,'IS G'!$A$8:$A$366,'SCH C-2.2 B'!$B96)*1000</f>
        <v>0</v>
      </c>
      <c r="K96" s="1">
        <f>SUMIFS('IS G'!K$8:K$366,'IS G'!$A$8:$A$366,'SCH C-2.2 B'!$B96)*1000</f>
        <v>0</v>
      </c>
      <c r="L96" s="1">
        <f>SUMIFS('IS G'!L$8:L$366,'IS G'!$A$8:$A$366,'SCH C-2.2 B'!$B96)*1000</f>
        <v>0</v>
      </c>
      <c r="M96" s="1">
        <f>SUMIFS('IS G'!M$8:M$366,'IS G'!$A$8:$A$366,'SCH C-2.2 B'!$B96)*1000</f>
        <v>0</v>
      </c>
      <c r="N96" s="1">
        <f>SUMIFS('IS G'!N$8:N$366,'IS G'!$A$8:$A$366,'SCH C-2.2 B'!$B96)*1000</f>
        <v>0</v>
      </c>
      <c r="O96" s="1">
        <f>SUMIFS('IS G'!O$8:O$366,'IS G'!$A$8:$A$366,'SCH C-2.2 B'!$B96)*1000</f>
        <v>0</v>
      </c>
      <c r="P96" s="151">
        <f t="shared" si="9"/>
        <v>0</v>
      </c>
    </row>
    <row r="97" spans="1:16" x14ac:dyDescent="0.2">
      <c r="A97" s="147">
        <f t="shared" si="12"/>
        <v>77</v>
      </c>
      <c r="B97" s="147">
        <v>913</v>
      </c>
      <c r="C97" s="137" t="s">
        <v>29</v>
      </c>
      <c r="D97" s="1">
        <f>SUMIFS('IS G'!D$8:D$366,'IS G'!$A$8:$A$366,'SCH C-2.2 B'!$B97)*1000</f>
        <v>41520.25</v>
      </c>
      <c r="E97" s="1">
        <f>SUMIFS('IS G'!E$8:E$366,'IS G'!$A$8:$A$366,'SCH C-2.2 B'!$B97)*1000</f>
        <v>16478.82</v>
      </c>
      <c r="F97" s="1">
        <f>SUMIFS('IS G'!F$8:F$366,'IS G'!$A$8:$A$366,'SCH C-2.2 B'!$B97)*1000</f>
        <v>35508.560000000005</v>
      </c>
      <c r="G97" s="1">
        <f>SUMIFS('IS G'!G$8:G$366,'IS G'!$A$8:$A$366,'SCH C-2.2 B'!$B97)*1000</f>
        <v>119.82</v>
      </c>
      <c r="H97" s="1">
        <f>SUMIFS('IS G'!H$8:H$366,'IS G'!$A$8:$A$366,'SCH C-2.2 B'!$B97)*1000</f>
        <v>38651.26</v>
      </c>
      <c r="I97" s="1">
        <f>SUMIFS('IS G'!I$8:I$366,'IS G'!$A$8:$A$366,'SCH C-2.2 B'!$B97)*1000</f>
        <v>53139.86</v>
      </c>
      <c r="J97" s="1">
        <f>SUMIFS('IS G'!J$8:J$366,'IS G'!$A$8:$A$366,'SCH C-2.2 B'!$B97)*1000</f>
        <v>9064.8599999999988</v>
      </c>
      <c r="K97" s="1">
        <f>SUMIFS('IS G'!K$8:K$366,'IS G'!$A$8:$A$366,'SCH C-2.2 B'!$B97)*1000</f>
        <v>18626.16</v>
      </c>
      <c r="L97" s="1">
        <f>SUMIFS('IS G'!L$8:L$366,'IS G'!$A$8:$A$366,'SCH C-2.2 B'!$B97)*1000</f>
        <v>18701.969999999998</v>
      </c>
      <c r="M97" s="1">
        <f>SUMIFS('IS G'!M$8:M$366,'IS G'!$A$8:$A$366,'SCH C-2.2 B'!$B97)*1000</f>
        <v>11095.560000000001</v>
      </c>
      <c r="N97" s="1">
        <f>SUMIFS('IS G'!N$8:N$366,'IS G'!$A$8:$A$366,'SCH C-2.2 B'!$B97)*1000</f>
        <v>11095.560000000001</v>
      </c>
      <c r="O97" s="1">
        <f>SUMIFS('IS G'!O$8:O$366,'IS G'!$A$8:$A$366,'SCH C-2.2 B'!$B97)*1000</f>
        <v>30819.809999999899</v>
      </c>
      <c r="P97" s="151">
        <f t="shared" si="9"/>
        <v>284822.48999999987</v>
      </c>
    </row>
    <row r="98" spans="1:16" x14ac:dyDescent="0.2">
      <c r="A98" s="147">
        <f t="shared" si="12"/>
        <v>78</v>
      </c>
      <c r="B98" s="147">
        <v>916</v>
      </c>
      <c r="C98" s="137" t="s">
        <v>30</v>
      </c>
      <c r="D98" s="1">
        <f>SUMIFS('IS G'!D$8:D$366,'IS G'!$A$8:$A$366,'SCH C-2.2 B'!$B98)*1000</f>
        <v>0</v>
      </c>
      <c r="E98" s="1">
        <f>SUMIFS('IS G'!E$8:E$366,'IS G'!$A$8:$A$366,'SCH C-2.2 B'!$B98)*1000</f>
        <v>0</v>
      </c>
      <c r="F98" s="1">
        <f>SUMIFS('IS G'!F$8:F$366,'IS G'!$A$8:$A$366,'SCH C-2.2 B'!$B98)*1000</f>
        <v>0</v>
      </c>
      <c r="G98" s="1">
        <f>SUMIFS('IS G'!G$8:G$366,'IS G'!$A$8:$A$366,'SCH C-2.2 B'!$B98)*1000</f>
        <v>0</v>
      </c>
      <c r="H98" s="1">
        <f>SUMIFS('IS G'!H$8:H$366,'IS G'!$A$8:$A$366,'SCH C-2.2 B'!$B98)*1000</f>
        <v>0</v>
      </c>
      <c r="I98" s="1">
        <f>SUMIFS('IS G'!I$8:I$366,'IS G'!$A$8:$A$366,'SCH C-2.2 B'!$B98)*1000</f>
        <v>0</v>
      </c>
      <c r="J98" s="1">
        <f>SUMIFS('IS G'!J$8:J$366,'IS G'!$A$8:$A$366,'SCH C-2.2 B'!$B98)*1000</f>
        <v>0</v>
      </c>
      <c r="K98" s="1">
        <f>SUMIFS('IS G'!K$8:K$366,'IS G'!$A$8:$A$366,'SCH C-2.2 B'!$B98)*1000</f>
        <v>0</v>
      </c>
      <c r="L98" s="1">
        <f>SUMIFS('IS G'!L$8:L$366,'IS G'!$A$8:$A$366,'SCH C-2.2 B'!$B98)*1000</f>
        <v>0</v>
      </c>
      <c r="M98" s="1">
        <f>SUMIFS('IS G'!M$8:M$366,'IS G'!$A$8:$A$366,'SCH C-2.2 B'!$B98)*1000</f>
        <v>0</v>
      </c>
      <c r="N98" s="1">
        <f>SUMIFS('IS G'!N$8:N$366,'IS G'!$A$8:$A$366,'SCH C-2.2 B'!$B98)*1000</f>
        <v>0</v>
      </c>
      <c r="O98" s="1">
        <f>SUMIFS('IS G'!O$8:O$366,'IS G'!$A$8:$A$366,'SCH C-2.2 B'!$B98)*1000</f>
        <v>0</v>
      </c>
      <c r="P98" s="151">
        <f t="shared" si="9"/>
        <v>0</v>
      </c>
    </row>
    <row r="99" spans="1:16" x14ac:dyDescent="0.2">
      <c r="A99" s="147">
        <f t="shared" si="12"/>
        <v>79</v>
      </c>
      <c r="B99" s="147">
        <v>920</v>
      </c>
      <c r="C99" s="137" t="s">
        <v>31</v>
      </c>
      <c r="D99" s="1">
        <f>SUMIFS('IS G'!D$8:D$366,'IS G'!$A$8:$A$366,'SCH C-2.2 B'!$B99)*1000</f>
        <v>714215.45000000007</v>
      </c>
      <c r="E99" s="1">
        <f>SUMIFS('IS G'!E$8:E$366,'IS G'!$A$8:$A$366,'SCH C-2.2 B'!$B99)*1000</f>
        <v>657772.19999999995</v>
      </c>
      <c r="F99" s="1">
        <f>SUMIFS('IS G'!F$8:F$366,'IS G'!$A$8:$A$366,'SCH C-2.2 B'!$B99)*1000</f>
        <v>751812.36</v>
      </c>
      <c r="G99" s="1">
        <f>SUMIFS('IS G'!G$8:G$366,'IS G'!$A$8:$A$366,'SCH C-2.2 B'!$B99)*1000</f>
        <v>628005.18000000005</v>
      </c>
      <c r="H99" s="1">
        <f>SUMIFS('IS G'!H$8:H$366,'IS G'!$A$8:$A$366,'SCH C-2.2 B'!$B99)*1000</f>
        <v>689792.75</v>
      </c>
      <c r="I99" s="1">
        <f>SUMIFS('IS G'!I$8:I$366,'IS G'!$A$8:$A$366,'SCH C-2.2 B'!$B99)*1000</f>
        <v>630480.61</v>
      </c>
      <c r="J99" s="1">
        <f>SUMIFS('IS G'!J$8:J$366,'IS G'!$A$8:$A$366,'SCH C-2.2 B'!$B99)*1000</f>
        <v>646172.00433666306</v>
      </c>
      <c r="K99" s="1">
        <f>SUMIFS('IS G'!K$8:K$366,'IS G'!$A$8:$A$366,'SCH C-2.2 B'!$B99)*1000</f>
        <v>743298.39612137398</v>
      </c>
      <c r="L99" s="1">
        <f>SUMIFS('IS G'!L$8:L$366,'IS G'!$A$8:$A$366,'SCH C-2.2 B'!$B99)*1000</f>
        <v>622793.15999999992</v>
      </c>
      <c r="M99" s="1">
        <f>SUMIFS('IS G'!M$8:M$366,'IS G'!$A$8:$A$366,'SCH C-2.2 B'!$B99)*1000</f>
        <v>751534.28406684101</v>
      </c>
      <c r="N99" s="1">
        <f>SUMIFS('IS G'!N$8:N$366,'IS G'!$A$8:$A$366,'SCH C-2.2 B'!$B99)*1000</f>
        <v>658697.20432352507</v>
      </c>
      <c r="O99" s="1">
        <f>SUMIFS('IS G'!O$8:O$366,'IS G'!$A$8:$A$366,'SCH C-2.2 B'!$B99)*1000</f>
        <v>590240.11999999802</v>
      </c>
      <c r="P99" s="151">
        <f t="shared" si="9"/>
        <v>8084813.7188484026</v>
      </c>
    </row>
    <row r="100" spans="1:16" x14ac:dyDescent="0.2">
      <c r="A100" s="147">
        <f t="shared" si="12"/>
        <v>80</v>
      </c>
      <c r="B100" s="147">
        <v>921</v>
      </c>
      <c r="C100" s="137" t="s">
        <v>32</v>
      </c>
      <c r="D100" s="1">
        <f>SUMIFS('IS G'!D$8:D$366,'IS G'!$A$8:$A$366,'SCH C-2.2 B'!$B100)*1000</f>
        <v>181935.91</v>
      </c>
      <c r="E100" s="1">
        <f>SUMIFS('IS G'!E$8:E$366,'IS G'!$A$8:$A$366,'SCH C-2.2 B'!$B100)*1000</f>
        <v>136488.38</v>
      </c>
      <c r="F100" s="1">
        <f>SUMIFS('IS G'!F$8:F$366,'IS G'!$A$8:$A$366,'SCH C-2.2 B'!$B100)*1000</f>
        <v>177558.71</v>
      </c>
      <c r="G100" s="1">
        <f>SUMIFS('IS G'!G$8:G$366,'IS G'!$A$8:$A$366,'SCH C-2.2 B'!$B100)*1000</f>
        <v>172651.94</v>
      </c>
      <c r="H100" s="1">
        <f>SUMIFS('IS G'!H$8:H$366,'IS G'!$A$8:$A$366,'SCH C-2.2 B'!$B100)*1000</f>
        <v>173986.93</v>
      </c>
      <c r="I100" s="1">
        <f>SUMIFS('IS G'!I$8:I$366,'IS G'!$A$8:$A$366,'SCH C-2.2 B'!$B100)*1000</f>
        <v>181815.75</v>
      </c>
      <c r="J100" s="1">
        <f>SUMIFS('IS G'!J$8:J$366,'IS G'!$A$8:$A$366,'SCH C-2.2 B'!$B100)*1000</f>
        <v>210337.355676798</v>
      </c>
      <c r="K100" s="1">
        <f>SUMIFS('IS G'!K$8:K$366,'IS G'!$A$8:$A$366,'SCH C-2.2 B'!$B100)*1000</f>
        <v>196113.273315706</v>
      </c>
      <c r="L100" s="1">
        <f>SUMIFS('IS G'!L$8:L$366,'IS G'!$A$8:$A$366,'SCH C-2.2 B'!$B100)*1000</f>
        <v>214902.878326159</v>
      </c>
      <c r="M100" s="1">
        <f>SUMIFS('IS G'!M$8:M$366,'IS G'!$A$8:$A$366,'SCH C-2.2 B'!$B100)*1000</f>
        <v>185561.43597924299</v>
      </c>
      <c r="N100" s="1">
        <f>SUMIFS('IS G'!N$8:N$366,'IS G'!$A$8:$A$366,'SCH C-2.2 B'!$B100)*1000</f>
        <v>194231.67517900298</v>
      </c>
      <c r="O100" s="1">
        <f>SUMIFS('IS G'!O$8:O$366,'IS G'!$A$8:$A$366,'SCH C-2.2 B'!$B100)*1000</f>
        <v>260074.59999999902</v>
      </c>
      <c r="P100" s="151">
        <f t="shared" si="9"/>
        <v>2285658.8384769079</v>
      </c>
    </row>
    <row r="101" spans="1:16" x14ac:dyDescent="0.2">
      <c r="A101" s="147">
        <f t="shared" si="12"/>
        <v>81</v>
      </c>
      <c r="B101" s="147">
        <v>922</v>
      </c>
      <c r="C101" s="137" t="s">
        <v>33</v>
      </c>
      <c r="D101" s="1">
        <f>SUMIFS('IS G'!D$8:D$366,'IS G'!$A$8:$A$366,'SCH C-2.2 B'!$B101)*1000</f>
        <v>-86298.71</v>
      </c>
      <c r="E101" s="1">
        <f>SUMIFS('IS G'!E$8:E$366,'IS G'!$A$8:$A$366,'SCH C-2.2 B'!$B101)*1000</f>
        <v>-84371.260000000009</v>
      </c>
      <c r="F101" s="1">
        <f>SUMIFS('IS G'!F$8:F$366,'IS G'!$A$8:$A$366,'SCH C-2.2 B'!$B101)*1000</f>
        <v>-95974.2</v>
      </c>
      <c r="G101" s="1">
        <f>SUMIFS('IS G'!G$8:G$366,'IS G'!$A$8:$A$366,'SCH C-2.2 B'!$B101)*1000</f>
        <v>-81795.01999999999</v>
      </c>
      <c r="H101" s="1">
        <f>SUMIFS('IS G'!H$8:H$366,'IS G'!$A$8:$A$366,'SCH C-2.2 B'!$B101)*1000</f>
        <v>-89040.08</v>
      </c>
      <c r="I101" s="1">
        <f>SUMIFS('IS G'!I$8:I$366,'IS G'!$A$8:$A$366,'SCH C-2.2 B'!$B101)*1000</f>
        <v>-75258.559999999998</v>
      </c>
      <c r="J101" s="1">
        <f>SUMIFS('IS G'!J$8:J$366,'IS G'!$A$8:$A$366,'SCH C-2.2 B'!$B101)*1000</f>
        <v>-92708.159999999902</v>
      </c>
      <c r="K101" s="1">
        <f>SUMIFS('IS G'!K$8:K$366,'IS G'!$A$8:$A$366,'SCH C-2.2 B'!$B101)*1000</f>
        <v>-99768.480000000098</v>
      </c>
      <c r="L101" s="1">
        <f>SUMIFS('IS G'!L$8:L$366,'IS G'!$A$8:$A$366,'SCH C-2.2 B'!$B101)*1000</f>
        <v>-86167.919999999795</v>
      </c>
      <c r="M101" s="1">
        <f>SUMIFS('IS G'!M$8:M$366,'IS G'!$A$8:$A$366,'SCH C-2.2 B'!$B101)*1000</f>
        <v>-93073.679999999891</v>
      </c>
      <c r="N101" s="1">
        <f>SUMIFS('IS G'!N$8:N$366,'IS G'!$A$8:$A$366,'SCH C-2.2 B'!$B101)*1000</f>
        <v>-88467.119999999792</v>
      </c>
      <c r="O101" s="1">
        <f>SUMIFS('IS G'!O$8:O$366,'IS G'!$A$8:$A$366,'SCH C-2.2 B'!$B101)*1000</f>
        <v>-81714.239999999802</v>
      </c>
      <c r="P101" s="151">
        <f t="shared" si="9"/>
        <v>-1054637.4299999995</v>
      </c>
    </row>
    <row r="102" spans="1:16" x14ac:dyDescent="0.2">
      <c r="A102" s="147">
        <f t="shared" si="12"/>
        <v>82</v>
      </c>
      <c r="B102" s="147">
        <v>923</v>
      </c>
      <c r="C102" s="137" t="s">
        <v>34</v>
      </c>
      <c r="D102" s="1">
        <f>SUMIFS('IS G'!D$8:D$366,'IS G'!$A$8:$A$366,'SCH C-2.2 B'!$B102)*1000</f>
        <v>261934.64999999997</v>
      </c>
      <c r="E102" s="1">
        <f>SUMIFS('IS G'!E$8:E$366,'IS G'!$A$8:$A$366,'SCH C-2.2 B'!$B102)*1000</f>
        <v>286859.44999999995</v>
      </c>
      <c r="F102" s="1">
        <f>SUMIFS('IS G'!F$8:F$366,'IS G'!$A$8:$A$366,'SCH C-2.2 B'!$B102)*1000</f>
        <v>340871.16</v>
      </c>
      <c r="G102" s="1">
        <f>SUMIFS('IS G'!G$8:G$366,'IS G'!$A$8:$A$366,'SCH C-2.2 B'!$B102)*1000</f>
        <v>289859.01</v>
      </c>
      <c r="H102" s="1">
        <f>SUMIFS('IS G'!H$8:H$366,'IS G'!$A$8:$A$366,'SCH C-2.2 B'!$B102)*1000</f>
        <v>388526.75</v>
      </c>
      <c r="I102" s="1">
        <f>SUMIFS('IS G'!I$8:I$366,'IS G'!$A$8:$A$366,'SCH C-2.2 B'!$B102)*1000</f>
        <v>350956.98</v>
      </c>
      <c r="J102" s="1">
        <f>SUMIFS('IS G'!J$8:J$366,'IS G'!$A$8:$A$366,'SCH C-2.2 B'!$B102)*1000</f>
        <v>278675.52</v>
      </c>
      <c r="K102" s="1">
        <f>SUMIFS('IS G'!K$8:K$366,'IS G'!$A$8:$A$366,'SCH C-2.2 B'!$B102)*1000</f>
        <v>392202.23999999999</v>
      </c>
      <c r="L102" s="1">
        <f>SUMIFS('IS G'!L$8:L$366,'IS G'!$A$8:$A$366,'SCH C-2.2 B'!$B102)*1000</f>
        <v>408170.87999999902</v>
      </c>
      <c r="M102" s="1">
        <f>SUMIFS('IS G'!M$8:M$366,'IS G'!$A$8:$A$366,'SCH C-2.2 B'!$B102)*1000</f>
        <v>355828.08</v>
      </c>
      <c r="N102" s="1">
        <f>SUMIFS('IS G'!N$8:N$366,'IS G'!$A$8:$A$366,'SCH C-2.2 B'!$B102)*1000</f>
        <v>374563.44</v>
      </c>
      <c r="O102" s="1">
        <f>SUMIFS('IS G'!O$8:O$366,'IS G'!$A$8:$A$366,'SCH C-2.2 B'!$B102)*1000</f>
        <v>405427.68</v>
      </c>
      <c r="P102" s="151">
        <f t="shared" si="9"/>
        <v>4133875.8399999989</v>
      </c>
    </row>
    <row r="103" spans="1:16" x14ac:dyDescent="0.2">
      <c r="A103" s="147">
        <f t="shared" si="12"/>
        <v>83</v>
      </c>
      <c r="B103" s="147">
        <v>924</v>
      </c>
      <c r="C103" s="137" t="s">
        <v>0</v>
      </c>
      <c r="D103" s="1">
        <f>SUMIFS('IS G'!D$8:D$366,'IS G'!$A$8:$A$366,'SCH C-2.2 B'!$B103)*1000</f>
        <v>35421.499999999905</v>
      </c>
      <c r="E103" s="1">
        <f>SUMIFS('IS G'!E$8:E$366,'IS G'!$A$8:$A$366,'SCH C-2.2 B'!$B103)*1000</f>
        <v>23426.41</v>
      </c>
      <c r="F103" s="1">
        <f>SUMIFS('IS G'!F$8:F$366,'IS G'!$A$8:$A$366,'SCH C-2.2 B'!$B103)*1000</f>
        <v>13305.56</v>
      </c>
      <c r="G103" s="1">
        <f>SUMIFS('IS G'!G$8:G$366,'IS G'!$A$8:$A$366,'SCH C-2.2 B'!$B103)*1000</f>
        <v>37879.759999999995</v>
      </c>
      <c r="H103" s="1">
        <f>SUMIFS('IS G'!H$8:H$366,'IS G'!$A$8:$A$366,'SCH C-2.2 B'!$B103)*1000</f>
        <v>14971.76</v>
      </c>
      <c r="I103" s="1">
        <f>SUMIFS('IS G'!I$8:I$366,'IS G'!$A$8:$A$366,'SCH C-2.2 B'!$B103)*1000</f>
        <v>14971.76</v>
      </c>
      <c r="J103" s="1">
        <f>SUMIFS('IS G'!J$8:J$366,'IS G'!$A$8:$A$366,'SCH C-2.2 B'!$B103)*1000</f>
        <v>94907.28</v>
      </c>
      <c r="K103" s="1">
        <f>SUMIFS('IS G'!K$8:K$366,'IS G'!$A$8:$A$366,'SCH C-2.2 B'!$B103)*1000</f>
        <v>85758.720000000001</v>
      </c>
      <c r="L103" s="1">
        <f>SUMIFS('IS G'!L$8:L$366,'IS G'!$A$8:$A$366,'SCH C-2.2 B'!$B103)*1000</f>
        <v>85411.199999999997</v>
      </c>
      <c r="M103" s="1">
        <f>SUMIFS('IS G'!M$8:M$366,'IS G'!$A$8:$A$366,'SCH C-2.2 B'!$B103)*1000</f>
        <v>106481.04</v>
      </c>
      <c r="N103" s="1">
        <f>SUMIFS('IS G'!N$8:N$366,'IS G'!$A$8:$A$366,'SCH C-2.2 B'!$B103)*1000</f>
        <v>85342.799999999901</v>
      </c>
      <c r="O103" s="1">
        <f>SUMIFS('IS G'!O$8:O$366,'IS G'!$A$8:$A$366,'SCH C-2.2 B'!$B103)*1000</f>
        <v>85243.679999999891</v>
      </c>
      <c r="P103" s="151">
        <f t="shared" si="9"/>
        <v>683121.46999999974</v>
      </c>
    </row>
    <row r="104" spans="1:16" x14ac:dyDescent="0.2">
      <c r="A104" s="147">
        <f t="shared" si="12"/>
        <v>84</v>
      </c>
      <c r="B104" s="147">
        <v>925</v>
      </c>
      <c r="C104" s="137" t="s">
        <v>35</v>
      </c>
      <c r="D104" s="1">
        <f>SUMIFS('IS G'!D$8:D$366,'IS G'!$A$8:$A$366,'SCH C-2.2 B'!$B104)*1000</f>
        <v>78977.37999999999</v>
      </c>
      <c r="E104" s="1">
        <f>SUMIFS('IS G'!E$8:E$366,'IS G'!$A$8:$A$366,'SCH C-2.2 B'!$B104)*1000</f>
        <v>79004.429999999993</v>
      </c>
      <c r="F104" s="1">
        <f>SUMIFS('IS G'!F$8:F$366,'IS G'!$A$8:$A$366,'SCH C-2.2 B'!$B104)*1000</f>
        <v>-121537.45999999999</v>
      </c>
      <c r="G104" s="1">
        <f>SUMIFS('IS G'!G$8:G$366,'IS G'!$A$8:$A$366,'SCH C-2.2 B'!$B104)*1000</f>
        <v>76823.03</v>
      </c>
      <c r="H104" s="1">
        <f>SUMIFS('IS G'!H$8:H$366,'IS G'!$A$8:$A$366,'SCH C-2.2 B'!$B104)*1000</f>
        <v>67298.399999999994</v>
      </c>
      <c r="I104" s="1">
        <f>SUMIFS('IS G'!I$8:I$366,'IS G'!$A$8:$A$366,'SCH C-2.2 B'!$B104)*1000</f>
        <v>72138.539999999906</v>
      </c>
      <c r="J104" s="1">
        <f>SUMIFS('IS G'!J$8:J$366,'IS G'!$A$8:$A$366,'SCH C-2.2 B'!$B104)*1000</f>
        <v>80181.679999999993</v>
      </c>
      <c r="K104" s="1">
        <f>SUMIFS('IS G'!K$8:K$366,'IS G'!$A$8:$A$366,'SCH C-2.2 B'!$B104)*1000</f>
        <v>71324.959999999905</v>
      </c>
      <c r="L104" s="1">
        <f>SUMIFS('IS G'!L$8:L$366,'IS G'!$A$8:$A$366,'SCH C-2.2 B'!$B104)*1000</f>
        <v>73900.639999999999</v>
      </c>
      <c r="M104" s="1">
        <f>SUMIFS('IS G'!M$8:M$366,'IS G'!$A$8:$A$366,'SCH C-2.2 B'!$B104)*1000</f>
        <v>77751.199999999895</v>
      </c>
      <c r="N104" s="1">
        <f>SUMIFS('IS G'!N$8:N$366,'IS G'!$A$8:$A$366,'SCH C-2.2 B'!$B104)*1000</f>
        <v>70149.680000000008</v>
      </c>
      <c r="O104" s="1">
        <f>SUMIFS('IS G'!O$8:O$366,'IS G'!$A$8:$A$366,'SCH C-2.2 B'!$B104)*1000</f>
        <v>75773.400000000096</v>
      </c>
      <c r="P104" s="151">
        <f t="shared" si="9"/>
        <v>701785.87999999989</v>
      </c>
    </row>
    <row r="105" spans="1:16" x14ac:dyDescent="0.2">
      <c r="A105" s="147">
        <f t="shared" si="12"/>
        <v>85</v>
      </c>
      <c r="B105" s="147">
        <v>926</v>
      </c>
      <c r="C105" s="137" t="s">
        <v>36</v>
      </c>
      <c r="D105" s="1">
        <f>SUMIFS('IS G'!D$8:D$366,'IS G'!$A$8:$A$366,'SCH C-2.2 B'!$B105)*1000</f>
        <v>750496.41999999899</v>
      </c>
      <c r="E105" s="1">
        <f>SUMIFS('IS G'!E$8:E$366,'IS G'!$A$8:$A$366,'SCH C-2.2 B'!$B105)*1000</f>
        <v>689209.96000000008</v>
      </c>
      <c r="F105" s="1">
        <f>SUMIFS('IS G'!F$8:F$366,'IS G'!$A$8:$A$366,'SCH C-2.2 B'!$B105)*1000</f>
        <v>371347.26999999903</v>
      </c>
      <c r="G105" s="1">
        <f>SUMIFS('IS G'!G$8:G$366,'IS G'!$A$8:$A$366,'SCH C-2.2 B'!$B105)*1000</f>
        <v>942082.20999999903</v>
      </c>
      <c r="H105" s="1">
        <f>SUMIFS('IS G'!H$8:H$366,'IS G'!$A$8:$A$366,'SCH C-2.2 B'!$B105)*1000</f>
        <v>671658.20999999903</v>
      </c>
      <c r="I105" s="1">
        <f>SUMIFS('IS G'!I$8:I$366,'IS G'!$A$8:$A$366,'SCH C-2.2 B'!$B105)*1000</f>
        <v>513363.69</v>
      </c>
      <c r="J105" s="1">
        <f>SUMIFS('IS G'!J$8:J$366,'IS G'!$A$8:$A$366,'SCH C-2.2 B'!$B105)*1000</f>
        <v>766516.799999999</v>
      </c>
      <c r="K105" s="1">
        <f>SUMIFS('IS G'!K$8:K$366,'IS G'!$A$8:$A$366,'SCH C-2.2 B'!$B105)*1000</f>
        <v>735338.39999999898</v>
      </c>
      <c r="L105" s="1">
        <f>SUMIFS('IS G'!L$8:L$366,'IS G'!$A$8:$A$366,'SCH C-2.2 B'!$B105)*1000</f>
        <v>645482.15999999898</v>
      </c>
      <c r="M105" s="1">
        <f>SUMIFS('IS G'!M$8:M$366,'IS G'!$A$8:$A$366,'SCH C-2.2 B'!$B105)*1000</f>
        <v>736430.39999999991</v>
      </c>
      <c r="N105" s="1">
        <f>SUMIFS('IS G'!N$8:N$366,'IS G'!$A$8:$A$366,'SCH C-2.2 B'!$B105)*1000</f>
        <v>737175.35999999905</v>
      </c>
      <c r="O105" s="1">
        <f>SUMIFS('IS G'!O$8:O$366,'IS G'!$A$8:$A$366,'SCH C-2.2 B'!$B105)*1000</f>
        <v>715796.64</v>
      </c>
      <c r="P105" s="151">
        <f t="shared" si="9"/>
        <v>8274897.5199999912</v>
      </c>
    </row>
    <row r="106" spans="1:16" x14ac:dyDescent="0.2">
      <c r="A106" s="147">
        <f t="shared" si="12"/>
        <v>86</v>
      </c>
      <c r="B106" s="147">
        <v>927</v>
      </c>
      <c r="C106" s="137" t="s">
        <v>37</v>
      </c>
      <c r="D106" s="1">
        <f>SUMIFS('IS G'!D$8:D$366,'IS G'!$A$8:$A$366,'SCH C-2.2 B'!$B106)*1000</f>
        <v>0</v>
      </c>
      <c r="E106" s="1">
        <f>SUMIFS('IS G'!E$8:E$366,'IS G'!$A$8:$A$366,'SCH C-2.2 B'!$B106)*1000</f>
        <v>0</v>
      </c>
      <c r="F106" s="1">
        <f>SUMIFS('IS G'!F$8:F$366,'IS G'!$A$8:$A$366,'SCH C-2.2 B'!$B106)*1000</f>
        <v>0</v>
      </c>
      <c r="G106" s="1">
        <f>SUMIFS('IS G'!G$8:G$366,'IS G'!$A$8:$A$366,'SCH C-2.2 B'!$B106)*1000</f>
        <v>0</v>
      </c>
      <c r="H106" s="1">
        <f>SUMIFS('IS G'!H$8:H$366,'IS G'!$A$8:$A$366,'SCH C-2.2 B'!$B106)*1000</f>
        <v>0</v>
      </c>
      <c r="I106" s="1">
        <f>SUMIFS('IS G'!I$8:I$366,'IS G'!$A$8:$A$366,'SCH C-2.2 B'!$B106)*1000</f>
        <v>0</v>
      </c>
      <c r="J106" s="1">
        <f>SUMIFS('IS G'!J$8:J$366,'IS G'!$A$8:$A$366,'SCH C-2.2 B'!$B106)*1000</f>
        <v>0</v>
      </c>
      <c r="K106" s="1">
        <f>SUMIFS('IS G'!K$8:K$366,'IS G'!$A$8:$A$366,'SCH C-2.2 B'!$B106)*1000</f>
        <v>0</v>
      </c>
      <c r="L106" s="1">
        <f>SUMIFS('IS G'!L$8:L$366,'IS G'!$A$8:$A$366,'SCH C-2.2 B'!$B106)*1000</f>
        <v>0</v>
      </c>
      <c r="M106" s="1">
        <f>SUMIFS('IS G'!M$8:M$366,'IS G'!$A$8:$A$366,'SCH C-2.2 B'!$B106)*1000</f>
        <v>0</v>
      </c>
      <c r="N106" s="1">
        <f>SUMIFS('IS G'!N$8:N$366,'IS G'!$A$8:$A$366,'SCH C-2.2 B'!$B106)*1000</f>
        <v>0</v>
      </c>
      <c r="O106" s="1">
        <f>SUMIFS('IS G'!O$8:O$366,'IS G'!$A$8:$A$366,'SCH C-2.2 B'!$B106)*1000</f>
        <v>0</v>
      </c>
      <c r="P106" s="151">
        <f t="shared" si="9"/>
        <v>0</v>
      </c>
    </row>
    <row r="107" spans="1:16" x14ac:dyDescent="0.2">
      <c r="A107" s="147">
        <f t="shared" si="12"/>
        <v>87</v>
      </c>
      <c r="B107" s="147">
        <v>928</v>
      </c>
      <c r="C107" s="137" t="s">
        <v>38</v>
      </c>
      <c r="D107" s="1">
        <f>SUMIFS('IS G'!D$8:D$366,'IS G'!$A$8:$A$366,'SCH C-2.2 B'!$B107)*1000</f>
        <v>16022.310000000001</v>
      </c>
      <c r="E107" s="1">
        <f>SUMIFS('IS G'!E$8:E$366,'IS G'!$A$8:$A$366,'SCH C-2.2 B'!$B107)*1000</f>
        <v>16022.310000000001</v>
      </c>
      <c r="F107" s="1">
        <f>SUMIFS('IS G'!F$8:F$366,'IS G'!$A$8:$A$366,'SCH C-2.2 B'!$B107)*1000</f>
        <v>16022.310000000001</v>
      </c>
      <c r="G107" s="1">
        <f>SUMIFS('IS G'!G$8:G$366,'IS G'!$A$8:$A$366,'SCH C-2.2 B'!$B107)*1000</f>
        <v>16343.119999999999</v>
      </c>
      <c r="H107" s="1">
        <f>SUMIFS('IS G'!H$8:H$366,'IS G'!$A$8:$A$366,'SCH C-2.2 B'!$B107)*1000</f>
        <v>16022.310000000001</v>
      </c>
      <c r="I107" s="1">
        <f>SUMIFS('IS G'!I$8:I$366,'IS G'!$A$8:$A$366,'SCH C-2.2 B'!$B107)*1000</f>
        <v>16022.269999999999</v>
      </c>
      <c r="J107" s="1">
        <f>SUMIFS('IS G'!J$8:J$366,'IS G'!$A$8:$A$366,'SCH C-2.2 B'!$B107)*1000</f>
        <v>16719.5</v>
      </c>
      <c r="K107" s="1">
        <f>SUMIFS('IS G'!K$8:K$366,'IS G'!$A$8:$A$366,'SCH C-2.2 B'!$B107)*1000</f>
        <v>16022.000000000031</v>
      </c>
      <c r="L107" s="1">
        <f>SUMIFS('IS G'!L$8:L$366,'IS G'!$A$8:$A$366,'SCH C-2.2 B'!$B107)*1000</f>
        <v>16022.000000000031</v>
      </c>
      <c r="M107" s="1">
        <f>SUMIFS('IS G'!M$8:M$366,'IS G'!$A$8:$A$366,'SCH C-2.2 B'!$B107)*1000</f>
        <v>16858.999999999858</v>
      </c>
      <c r="N107" s="1">
        <f>SUMIFS('IS G'!N$8:N$366,'IS G'!$A$8:$A$366,'SCH C-2.2 B'!$B107)*1000</f>
        <v>16022.000000000009</v>
      </c>
      <c r="O107" s="1">
        <f>SUMIFS('IS G'!O$8:O$366,'IS G'!$A$8:$A$366,'SCH C-2.2 B'!$B107)*1000</f>
        <v>16719.5</v>
      </c>
      <c r="P107" s="151">
        <f t="shared" si="9"/>
        <v>194818.62999999992</v>
      </c>
    </row>
    <row r="108" spans="1:16" x14ac:dyDescent="0.2">
      <c r="A108" s="147">
        <f t="shared" si="12"/>
        <v>88</v>
      </c>
      <c r="B108" s="147">
        <v>929</v>
      </c>
      <c r="C108" s="137" t="s">
        <v>39</v>
      </c>
      <c r="D108" s="1">
        <f>SUMIFS('IS G'!D$8:D$366,'IS G'!$A$8:$A$366,'SCH C-2.2 B'!$B108)*1000</f>
        <v>-109302.3</v>
      </c>
      <c r="E108" s="1">
        <f>SUMIFS('IS G'!E$8:E$366,'IS G'!$A$8:$A$366,'SCH C-2.2 B'!$B108)*1000</f>
        <v>-94421.15</v>
      </c>
      <c r="F108" s="1">
        <f>SUMIFS('IS G'!F$8:F$366,'IS G'!$A$8:$A$366,'SCH C-2.2 B'!$B108)*1000</f>
        <v>-99042.83</v>
      </c>
      <c r="G108" s="1">
        <f>SUMIFS('IS G'!G$8:G$366,'IS G'!$A$8:$A$366,'SCH C-2.2 B'!$B108)*1000</f>
        <v>-75591.520000000004</v>
      </c>
      <c r="H108" s="1">
        <f>SUMIFS('IS G'!H$8:H$366,'IS G'!$A$8:$A$366,'SCH C-2.2 B'!$B108)*1000</f>
        <v>-13252.48</v>
      </c>
      <c r="I108" s="1">
        <f>SUMIFS('IS G'!I$8:I$366,'IS G'!$A$8:$A$366,'SCH C-2.2 B'!$B108)*1000</f>
        <v>-309.44</v>
      </c>
      <c r="J108" s="1">
        <f>SUMIFS('IS G'!J$8:J$366,'IS G'!$A$8:$A$366,'SCH C-2.2 B'!$B108)*1000</f>
        <v>0</v>
      </c>
      <c r="K108" s="1">
        <f>SUMIFS('IS G'!K$8:K$366,'IS G'!$A$8:$A$366,'SCH C-2.2 B'!$B108)*1000</f>
        <v>0</v>
      </c>
      <c r="L108" s="1">
        <f>SUMIFS('IS G'!L$8:L$366,'IS G'!$A$8:$A$366,'SCH C-2.2 B'!$B108)*1000</f>
        <v>0</v>
      </c>
      <c r="M108" s="1">
        <f>SUMIFS('IS G'!M$8:M$366,'IS G'!$A$8:$A$366,'SCH C-2.2 B'!$B108)*1000</f>
        <v>0</v>
      </c>
      <c r="N108" s="1">
        <f>SUMIFS('IS G'!N$8:N$366,'IS G'!$A$8:$A$366,'SCH C-2.2 B'!$B108)*1000</f>
        <v>-4000</v>
      </c>
      <c r="O108" s="1">
        <f>SUMIFS('IS G'!O$8:O$366,'IS G'!$A$8:$A$366,'SCH C-2.2 B'!$B108)*1000</f>
        <v>-72000</v>
      </c>
      <c r="P108" s="151">
        <f t="shared" si="9"/>
        <v>-467919.72000000003</v>
      </c>
    </row>
    <row r="109" spans="1:16" x14ac:dyDescent="0.2">
      <c r="A109" s="147">
        <f t="shared" si="12"/>
        <v>89</v>
      </c>
      <c r="B109" s="147">
        <v>930.1</v>
      </c>
      <c r="C109" s="137" t="s">
        <v>40</v>
      </c>
      <c r="D109" s="1">
        <f>SUMIFS('IS G'!D$8:D$366,'IS G'!$A$8:$A$366,'SCH C-2.2 B'!$B109)*1000</f>
        <v>0</v>
      </c>
      <c r="E109" s="1">
        <f>SUMIFS('IS G'!E$8:E$366,'IS G'!$A$8:$A$366,'SCH C-2.2 B'!$B109)*1000</f>
        <v>0</v>
      </c>
      <c r="F109" s="1">
        <f>SUMIFS('IS G'!F$8:F$366,'IS G'!$A$8:$A$366,'SCH C-2.2 B'!$B109)*1000</f>
        <v>0</v>
      </c>
      <c r="G109" s="1">
        <f>SUMIFS('IS G'!G$8:G$366,'IS G'!$A$8:$A$366,'SCH C-2.2 B'!$B109)*1000</f>
        <v>0</v>
      </c>
      <c r="H109" s="1">
        <f>SUMIFS('IS G'!H$8:H$366,'IS G'!$A$8:$A$366,'SCH C-2.2 B'!$B109)*1000</f>
        <v>0</v>
      </c>
      <c r="I109" s="1">
        <f>SUMIFS('IS G'!I$8:I$366,'IS G'!$A$8:$A$366,'SCH C-2.2 B'!$B109)*1000</f>
        <v>0</v>
      </c>
      <c r="J109" s="1">
        <f>SUMIFS('IS G'!J$8:J$366,'IS G'!$A$8:$A$366,'SCH C-2.2 B'!$B109)*1000</f>
        <v>0</v>
      </c>
      <c r="K109" s="1">
        <f>SUMIFS('IS G'!K$8:K$366,'IS G'!$A$8:$A$366,'SCH C-2.2 B'!$B109)*1000</f>
        <v>0</v>
      </c>
      <c r="L109" s="1">
        <f>SUMIFS('IS G'!L$8:L$366,'IS G'!$A$8:$A$366,'SCH C-2.2 B'!$B109)*1000</f>
        <v>387.5</v>
      </c>
      <c r="M109" s="1">
        <f>SUMIFS('IS G'!M$8:M$366,'IS G'!$A$8:$A$366,'SCH C-2.2 B'!$B109)*1000</f>
        <v>0</v>
      </c>
      <c r="N109" s="1">
        <f>SUMIFS('IS G'!N$8:N$366,'IS G'!$A$8:$A$366,'SCH C-2.2 B'!$B109)*1000</f>
        <v>0</v>
      </c>
      <c r="O109" s="1">
        <f>SUMIFS('IS G'!O$8:O$366,'IS G'!$A$8:$A$366,'SCH C-2.2 B'!$B109)*1000</f>
        <v>0</v>
      </c>
      <c r="P109" s="151">
        <f t="shared" si="9"/>
        <v>387.5</v>
      </c>
    </row>
    <row r="110" spans="1:16" x14ac:dyDescent="0.2">
      <c r="A110" s="147">
        <f t="shared" si="12"/>
        <v>90</v>
      </c>
      <c r="B110" s="147">
        <v>930.2</v>
      </c>
      <c r="C110" s="137" t="s">
        <v>41</v>
      </c>
      <c r="D110" s="1">
        <f>SUMIFS('IS G'!D$8:D$366,'IS G'!$A$8:$A$366,'SCH C-2.2 B'!$B110)*1000</f>
        <v>42959.33</v>
      </c>
      <c r="E110" s="1">
        <f>SUMIFS('IS G'!E$8:E$366,'IS G'!$A$8:$A$366,'SCH C-2.2 B'!$B110)*1000</f>
        <v>36020.94</v>
      </c>
      <c r="F110" s="1">
        <f>SUMIFS('IS G'!F$8:F$366,'IS G'!$A$8:$A$366,'SCH C-2.2 B'!$B110)*1000</f>
        <v>30318.369999999897</v>
      </c>
      <c r="G110" s="1">
        <f>SUMIFS('IS G'!G$8:G$366,'IS G'!$A$8:$A$366,'SCH C-2.2 B'!$B110)*1000</f>
        <v>48677.3</v>
      </c>
      <c r="H110" s="1">
        <f>SUMIFS('IS G'!H$8:H$366,'IS G'!$A$8:$A$366,'SCH C-2.2 B'!$B110)*1000</f>
        <v>36896.009999999995</v>
      </c>
      <c r="I110" s="1">
        <f>SUMIFS('IS G'!I$8:I$366,'IS G'!$A$8:$A$366,'SCH C-2.2 B'!$B110)*1000</f>
        <v>26069.210000000003</v>
      </c>
      <c r="J110" s="1">
        <f>SUMIFS('IS G'!J$8:J$366,'IS G'!$A$8:$A$366,'SCH C-2.2 B'!$B110)*1000</f>
        <v>63158.739999999903</v>
      </c>
      <c r="K110" s="1">
        <f>SUMIFS('IS G'!K$8:K$366,'IS G'!$A$8:$A$366,'SCH C-2.2 B'!$B110)*1000</f>
        <v>47290.770000000004</v>
      </c>
      <c r="L110" s="1">
        <f>SUMIFS('IS G'!L$8:L$366,'IS G'!$A$8:$A$366,'SCH C-2.2 B'!$B110)*1000</f>
        <v>109251.86</v>
      </c>
      <c r="M110" s="1">
        <f>SUMIFS('IS G'!M$8:M$366,'IS G'!$A$8:$A$366,'SCH C-2.2 B'!$B110)*1000</f>
        <v>116576.39</v>
      </c>
      <c r="N110" s="1">
        <f>SUMIFS('IS G'!N$8:N$366,'IS G'!$A$8:$A$366,'SCH C-2.2 B'!$B110)*1000</f>
        <v>111359.53000000001</v>
      </c>
      <c r="O110" s="1">
        <f>SUMIFS('IS G'!O$8:O$366,'IS G'!$A$8:$A$366,'SCH C-2.2 B'!$B110)*1000</f>
        <v>-67325.789999999994</v>
      </c>
      <c r="P110" s="151">
        <f t="shared" si="9"/>
        <v>601252.6599999998</v>
      </c>
    </row>
    <row r="111" spans="1:16" x14ac:dyDescent="0.2">
      <c r="A111" s="147">
        <f t="shared" si="12"/>
        <v>91</v>
      </c>
      <c r="B111" s="147">
        <v>931</v>
      </c>
      <c r="C111" s="137" t="s">
        <v>14</v>
      </c>
      <c r="D111" s="1">
        <f>SUMIFS('IS G'!D$8:D$366,'IS G'!$A$8:$A$366,'SCH C-2.2 B'!$B111)*1000</f>
        <v>46725.369999999995</v>
      </c>
      <c r="E111" s="1">
        <f>SUMIFS('IS G'!E$8:E$366,'IS G'!$A$8:$A$366,'SCH C-2.2 B'!$B111)*1000</f>
        <v>43666.82</v>
      </c>
      <c r="F111" s="1">
        <f>SUMIFS('IS G'!F$8:F$366,'IS G'!$A$8:$A$366,'SCH C-2.2 B'!$B111)*1000</f>
        <v>49444.44</v>
      </c>
      <c r="G111" s="1">
        <f>SUMIFS('IS G'!G$8:G$366,'IS G'!$A$8:$A$366,'SCH C-2.2 B'!$B111)*1000</f>
        <v>56260.44</v>
      </c>
      <c r="H111" s="1">
        <f>SUMIFS('IS G'!H$8:H$366,'IS G'!$A$8:$A$366,'SCH C-2.2 B'!$B111)*1000</f>
        <v>35805.03</v>
      </c>
      <c r="I111" s="1">
        <f>SUMIFS('IS G'!I$8:I$366,'IS G'!$A$8:$A$366,'SCH C-2.2 B'!$B111)*1000</f>
        <v>49465.670000000006</v>
      </c>
      <c r="J111" s="1">
        <f>SUMIFS('IS G'!J$8:J$366,'IS G'!$A$8:$A$366,'SCH C-2.2 B'!$B111)*1000</f>
        <v>46573.2</v>
      </c>
      <c r="K111" s="1">
        <f>SUMIFS('IS G'!K$8:K$366,'IS G'!$A$8:$A$366,'SCH C-2.2 B'!$B111)*1000</f>
        <v>41082.479999999996</v>
      </c>
      <c r="L111" s="1">
        <f>SUMIFS('IS G'!L$8:L$366,'IS G'!$A$8:$A$366,'SCH C-2.2 B'!$B111)*1000</f>
        <v>46611.599999999904</v>
      </c>
      <c r="M111" s="1">
        <f>SUMIFS('IS G'!M$8:M$366,'IS G'!$A$8:$A$366,'SCH C-2.2 B'!$B111)*1000</f>
        <v>46611.840000000004</v>
      </c>
      <c r="N111" s="1">
        <f>SUMIFS('IS G'!N$8:N$366,'IS G'!$A$8:$A$366,'SCH C-2.2 B'!$B111)*1000</f>
        <v>41091.839999999997</v>
      </c>
      <c r="O111" s="1">
        <f>SUMIFS('IS G'!O$8:O$366,'IS G'!$A$8:$A$366,'SCH C-2.2 B'!$B111)*1000</f>
        <v>46611.599999999904</v>
      </c>
      <c r="P111" s="151">
        <f t="shared" si="9"/>
        <v>549950.32999999984</v>
      </c>
    </row>
    <row r="112" spans="1:16" x14ac:dyDescent="0.2">
      <c r="A112" s="147">
        <f t="shared" si="12"/>
        <v>92</v>
      </c>
      <c r="B112" s="147">
        <v>935</v>
      </c>
      <c r="C112" s="137" t="s">
        <v>42</v>
      </c>
      <c r="D112" s="1">
        <f>SUMIFS('IS G'!D$8:D$366,'IS G'!$A$8:$A$366,'SCH C-2.2 B'!$B112)*1000</f>
        <v>36426.1</v>
      </c>
      <c r="E112" s="1">
        <f>SUMIFS('IS G'!E$8:E$366,'IS G'!$A$8:$A$366,'SCH C-2.2 B'!$B112)*1000</f>
        <v>32096.759999999897</v>
      </c>
      <c r="F112" s="1">
        <f>SUMIFS('IS G'!F$8:F$366,'IS G'!$A$8:$A$366,'SCH C-2.2 B'!$B112)*1000</f>
        <v>30595.809999999899</v>
      </c>
      <c r="G112" s="1">
        <f>SUMIFS('IS G'!G$8:G$366,'IS G'!$A$8:$A$366,'SCH C-2.2 B'!$B112)*1000</f>
        <v>31909.14</v>
      </c>
      <c r="H112" s="1">
        <f>SUMIFS('IS G'!H$8:H$366,'IS G'!$A$8:$A$366,'SCH C-2.2 B'!$B112)*1000</f>
        <v>30040.54</v>
      </c>
      <c r="I112" s="1">
        <f>SUMIFS('IS G'!I$8:I$366,'IS G'!$A$8:$A$366,'SCH C-2.2 B'!$B112)*1000</f>
        <v>32812.04</v>
      </c>
      <c r="J112" s="1">
        <f>SUMIFS('IS G'!J$8:J$366,'IS G'!$A$8:$A$366,'SCH C-2.2 B'!$B112)*1000</f>
        <v>29350.160539368102</v>
      </c>
      <c r="K112" s="1">
        <f>SUMIFS('IS G'!K$8:K$366,'IS G'!$A$8:$A$366,'SCH C-2.2 B'!$B112)*1000</f>
        <v>29446.279999999897</v>
      </c>
      <c r="L112" s="1">
        <f>SUMIFS('IS G'!L$8:L$366,'IS G'!$A$8:$A$366,'SCH C-2.2 B'!$B112)*1000</f>
        <v>28017.179999999902</v>
      </c>
      <c r="M112" s="1">
        <f>SUMIFS('IS G'!M$8:M$366,'IS G'!$A$8:$A$366,'SCH C-2.2 B'!$B112)*1000</f>
        <v>33036.081266003799</v>
      </c>
      <c r="N112" s="1">
        <f>SUMIFS('IS G'!N$8:N$366,'IS G'!$A$8:$A$366,'SCH C-2.2 B'!$B112)*1000</f>
        <v>28455.207564432301</v>
      </c>
      <c r="O112" s="1">
        <f>SUMIFS('IS G'!O$8:O$366,'IS G'!$A$8:$A$366,'SCH C-2.2 B'!$B112)*1000</f>
        <v>26854.058058299197</v>
      </c>
      <c r="P112" s="151">
        <f t="shared" si="9"/>
        <v>369039.35742810293</v>
      </c>
    </row>
    <row r="113" spans="1:16" x14ac:dyDescent="0.2">
      <c r="A113" s="147"/>
      <c r="B113" s="147"/>
      <c r="I113" s="1"/>
    </row>
    <row r="114" spans="1:16" x14ac:dyDescent="0.2">
      <c r="A114" s="147">
        <f>A112+1</f>
        <v>93</v>
      </c>
      <c r="C114" s="150" t="s">
        <v>43</v>
      </c>
      <c r="D114" s="1">
        <f>SUM(D11:D76,D87:D112)</f>
        <v>-16373276.850000005</v>
      </c>
      <c r="E114" s="1">
        <f t="shared" ref="E114:P114" si="13">SUM(E11:E76,E87:E112)</f>
        <v>-12105841.519999996</v>
      </c>
      <c r="F114" s="1">
        <f t="shared" si="13"/>
        <v>-10116222.920000006</v>
      </c>
      <c r="G114" s="1">
        <f t="shared" si="13"/>
        <v>-2743437.3000000138</v>
      </c>
      <c r="H114" s="1">
        <f t="shared" si="13"/>
        <v>524121.64999999671</v>
      </c>
      <c r="I114" s="1">
        <f t="shared" si="13"/>
        <v>787298.87000000186</v>
      </c>
      <c r="J114" s="1">
        <f t="shared" si="13"/>
        <v>1411479.0865247559</v>
      </c>
      <c r="K114" s="1">
        <f t="shared" si="13"/>
        <v>2354012.9465940488</v>
      </c>
      <c r="L114" s="1">
        <f t="shared" si="13"/>
        <v>1836343.4250110753</v>
      </c>
      <c r="M114" s="1">
        <f t="shared" si="13"/>
        <v>716103.7327111651</v>
      </c>
      <c r="N114" s="1">
        <f t="shared" si="13"/>
        <v>-5518506.2597767394</v>
      </c>
      <c r="O114" s="1">
        <f t="shared" si="13"/>
        <v>-12818137.762893489</v>
      </c>
      <c r="P114" s="1">
        <f t="shared" si="13"/>
        <v>-52046062.901829191</v>
      </c>
    </row>
    <row r="115" spans="1:16" x14ac:dyDescent="0.2">
      <c r="E115" s="1"/>
      <c r="F115" s="1"/>
      <c r="G115" s="1"/>
      <c r="H115" s="1"/>
    </row>
    <row r="116" spans="1:16" x14ac:dyDescent="0.2">
      <c r="C116" s="150" t="s">
        <v>49</v>
      </c>
      <c r="D116" s="1">
        <f>-'IS G'!D296*1000</f>
        <v>-16373276.85</v>
      </c>
      <c r="E116" s="1">
        <f>-'IS G'!E296*1000</f>
        <v>-12105841.52</v>
      </c>
      <c r="F116" s="1">
        <f>-'IS G'!F296*1000</f>
        <v>-10116222.92</v>
      </c>
      <c r="G116" s="1">
        <f>-'IS G'!G296*1000</f>
        <v>-2743437.29999999</v>
      </c>
      <c r="H116" s="1">
        <f>-'IS G'!H296*1000</f>
        <v>524121.650000002</v>
      </c>
      <c r="I116" s="1">
        <f>-'IS G'!I296*1000</f>
        <v>787298.86999999802</v>
      </c>
      <c r="J116" s="1">
        <f>-'IS G'!J296*1000</f>
        <v>1411479.0865247601</v>
      </c>
      <c r="K116" s="1">
        <f>-'IS G'!K296*1000</f>
        <v>2354012.9465940599</v>
      </c>
      <c r="L116" s="1">
        <f>-'IS G'!L296*1000</f>
        <v>1836343.4250111401</v>
      </c>
      <c r="M116" s="1">
        <f>-'IS G'!M296*1000</f>
        <v>716103.73271120002</v>
      </c>
      <c r="N116" s="1">
        <f>-'IS G'!N296*1000</f>
        <v>-5518506.2597767403</v>
      </c>
      <c r="O116" s="1">
        <f>-'IS G'!O296*1000</f>
        <v>-12818137.7628936</v>
      </c>
    </row>
    <row r="117" spans="1:16" x14ac:dyDescent="0.2">
      <c r="C117" s="150" t="s">
        <v>108</v>
      </c>
      <c r="D117" s="1">
        <f t="shared" ref="D117:O117" si="14">D114-D116</f>
        <v>0</v>
      </c>
      <c r="E117" s="1">
        <f t="shared" si="14"/>
        <v>0</v>
      </c>
      <c r="F117" s="1">
        <f t="shared" si="14"/>
        <v>0</v>
      </c>
      <c r="G117" s="1">
        <f t="shared" si="14"/>
        <v>-2.3748725652694702E-8</v>
      </c>
      <c r="H117" s="1">
        <f t="shared" si="14"/>
        <v>-5.2968971431255341E-9</v>
      </c>
      <c r="I117" s="1">
        <f t="shared" si="14"/>
        <v>3.8417056202888489E-9</v>
      </c>
      <c r="J117" s="1">
        <f t="shared" si="14"/>
        <v>-4.1909515857696533E-9</v>
      </c>
      <c r="K117" s="1">
        <f t="shared" si="14"/>
        <v>-1.1175870895385742E-8</v>
      </c>
      <c r="L117" s="1">
        <f t="shared" si="14"/>
        <v>-6.4726918935775757E-8</v>
      </c>
      <c r="M117" s="1">
        <f t="shared" si="14"/>
        <v>-3.4924596548080444E-8</v>
      </c>
      <c r="N117" s="1">
        <f t="shared" si="14"/>
        <v>0</v>
      </c>
      <c r="O117" s="1">
        <f t="shared" si="14"/>
        <v>1.1175870895385742E-7</v>
      </c>
    </row>
    <row r="118" spans="1:16" x14ac:dyDescent="0.2">
      <c r="E118" s="1"/>
      <c r="F118" s="1"/>
      <c r="G118" s="1"/>
      <c r="H118" s="1"/>
    </row>
    <row r="119" spans="1:16" x14ac:dyDescent="0.2">
      <c r="E119" s="1"/>
      <c r="F119" s="1"/>
      <c r="G119" s="1"/>
      <c r="H119" s="1"/>
    </row>
    <row r="120" spans="1:16" x14ac:dyDescent="0.2">
      <c r="E120" s="1"/>
      <c r="F120" s="1"/>
      <c r="G120" s="1"/>
      <c r="H120" s="1"/>
    </row>
    <row r="121" spans="1:16" x14ac:dyDescent="0.2">
      <c r="E121" s="1"/>
      <c r="F121" s="1"/>
      <c r="G121" s="1"/>
      <c r="H121" s="1"/>
    </row>
    <row r="122" spans="1:16" x14ac:dyDescent="0.2">
      <c r="E122" s="1"/>
      <c r="F122" s="1"/>
      <c r="G122" s="1"/>
      <c r="H122" s="1"/>
    </row>
    <row r="123" spans="1:16" x14ac:dyDescent="0.2">
      <c r="E123" s="1"/>
      <c r="F123" s="1"/>
      <c r="G123" s="1"/>
      <c r="H123" s="1"/>
    </row>
  </sheetData>
  <mergeCells count="4100">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2"/>
  <sheetViews>
    <sheetView zoomScaleNormal="100" workbookViewId="0">
      <selection activeCell="J123" sqref="J123"/>
    </sheetView>
  </sheetViews>
  <sheetFormatPr defaultColWidth="9.140625" defaultRowHeight="12.75" x14ac:dyDescent="0.2"/>
  <cols>
    <col min="1" max="1" width="5.7109375" style="137" customWidth="1"/>
    <col min="2" max="2" width="9.140625" style="137"/>
    <col min="3" max="3" width="50.85546875"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 x14ac:dyDescent="0.2">
      <c r="A1" s="342" t="str">
        <f>'Rate Case Constants'!C9</f>
        <v>LOUISVILLE GAS AND ELECTRIC COMPANY</v>
      </c>
      <c r="B1" s="343"/>
      <c r="C1" s="343"/>
      <c r="D1" s="343"/>
      <c r="E1" s="343"/>
      <c r="F1" s="343"/>
      <c r="G1" s="343"/>
      <c r="H1" s="343"/>
      <c r="I1" s="343"/>
      <c r="J1" s="343"/>
      <c r="K1" s="343"/>
      <c r="L1" s="343"/>
      <c r="M1" s="343"/>
      <c r="N1" s="343"/>
      <c r="O1" s="343"/>
      <c r="P1" s="343"/>
    </row>
    <row r="2" spans="1:16" x14ac:dyDescent="0.2">
      <c r="A2" s="342" t="str">
        <f>'Rate Case Constants'!C10</f>
        <v>CASE NO. 2018-00295 - GAS OPERATIONS</v>
      </c>
      <c r="B2" s="343"/>
      <c r="C2" s="343"/>
      <c r="D2" s="343"/>
      <c r="E2" s="343"/>
      <c r="F2" s="343"/>
      <c r="G2" s="343"/>
      <c r="H2" s="343"/>
      <c r="I2" s="343"/>
      <c r="J2" s="343"/>
      <c r="K2" s="343"/>
      <c r="L2" s="343"/>
      <c r="M2" s="343"/>
      <c r="N2" s="343"/>
      <c r="O2" s="343"/>
      <c r="P2" s="343"/>
    </row>
    <row r="3" spans="1:16" x14ac:dyDescent="0.2">
      <c r="A3" s="342" t="s">
        <v>915</v>
      </c>
      <c r="B3" s="343"/>
      <c r="C3" s="343"/>
      <c r="D3" s="343"/>
      <c r="E3" s="343"/>
      <c r="F3" s="343"/>
      <c r="G3" s="343"/>
      <c r="H3" s="343"/>
      <c r="I3" s="343"/>
      <c r="J3" s="343"/>
      <c r="K3" s="343"/>
      <c r="L3" s="343"/>
      <c r="M3" s="343"/>
      <c r="N3" s="343"/>
      <c r="O3" s="343"/>
      <c r="P3" s="343"/>
    </row>
    <row r="4" spans="1:16" x14ac:dyDescent="0.2">
      <c r="A4" s="344" t="str">
        <f>'Rate Case Constants'!C21</f>
        <v>FORECAST PERIOD FOR THE 12 MONTHS ENDED APRIL 30, 2020</v>
      </c>
      <c r="B4" s="343"/>
      <c r="C4" s="343"/>
      <c r="D4" s="343"/>
      <c r="E4" s="343"/>
      <c r="F4" s="343"/>
      <c r="G4" s="343"/>
      <c r="H4" s="343"/>
      <c r="I4" s="343"/>
      <c r="J4" s="343"/>
      <c r="K4" s="343"/>
      <c r="L4" s="343"/>
      <c r="M4" s="343"/>
      <c r="N4" s="343"/>
      <c r="O4" s="343"/>
      <c r="P4" s="343"/>
    </row>
    <row r="5" spans="1:16" x14ac:dyDescent="0.2">
      <c r="A5" s="137" t="s">
        <v>67</v>
      </c>
      <c r="P5" s="138" t="s">
        <v>50</v>
      </c>
    </row>
    <row r="6" spans="1:16" x14ac:dyDescent="0.2">
      <c r="A6" s="137" t="str">
        <f>'Rate Case Constants'!$C$29</f>
        <v>TYPE OF FILING: _____ ORIGINAL  _____ UPDATED  __X__ REVISED</v>
      </c>
      <c r="P6" s="139" t="s">
        <v>1007</v>
      </c>
    </row>
    <row r="7" spans="1:16" x14ac:dyDescent="0.2">
      <c r="A7" s="137" t="s">
        <v>9</v>
      </c>
      <c r="P7" s="139" t="str">
        <f>'Rate Case Constants'!$C$36</f>
        <v>WITNESS:   C. M. GARRETT</v>
      </c>
    </row>
    <row r="8" spans="1:16" x14ac:dyDescent="0.2">
      <c r="A8" s="140" t="s">
        <v>4</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41"/>
    </row>
    <row r="9" spans="1:16" x14ac:dyDescent="0.2">
      <c r="A9" s="143" t="s">
        <v>5</v>
      </c>
      <c r="B9" s="143" t="s">
        <v>5</v>
      </c>
      <c r="C9" s="144" t="s">
        <v>7</v>
      </c>
      <c r="D9" s="145">
        <v>43586</v>
      </c>
      <c r="E9" s="145">
        <v>43617</v>
      </c>
      <c r="F9" s="145">
        <v>43647</v>
      </c>
      <c r="G9" s="145">
        <v>43678</v>
      </c>
      <c r="H9" s="145">
        <v>43709</v>
      </c>
      <c r="I9" s="145">
        <v>43739</v>
      </c>
      <c r="J9" s="145">
        <v>43770</v>
      </c>
      <c r="K9" s="145">
        <v>43800</v>
      </c>
      <c r="L9" s="145">
        <v>43831</v>
      </c>
      <c r="M9" s="145">
        <v>43862</v>
      </c>
      <c r="N9" s="145">
        <v>43891</v>
      </c>
      <c r="O9" s="145">
        <v>43922</v>
      </c>
      <c r="P9" s="146" t="s">
        <v>3</v>
      </c>
    </row>
    <row r="10" spans="1:16" x14ac:dyDescent="0.2">
      <c r="A10" s="147"/>
      <c r="B10" s="147"/>
      <c r="D10" s="148"/>
      <c r="E10" s="148"/>
      <c r="F10" s="148"/>
      <c r="G10" s="148"/>
      <c r="H10" s="148"/>
      <c r="I10" s="148"/>
      <c r="J10" s="148"/>
      <c r="K10" s="148"/>
      <c r="L10" s="148"/>
      <c r="M10" s="148"/>
      <c r="N10" s="148"/>
      <c r="O10" s="148"/>
      <c r="P10" s="139"/>
    </row>
    <row r="11" spans="1:16" x14ac:dyDescent="0.2">
      <c r="A11" s="147">
        <v>1</v>
      </c>
      <c r="B11" s="149" t="s">
        <v>129</v>
      </c>
      <c r="C11" s="150" t="s">
        <v>255</v>
      </c>
      <c r="D11" s="1">
        <f>SUMIFS('IS G'!T$8:T$366,'IS G'!$A$8:$A$366,'SCH C-2.2 F'!$B11)*1000</f>
        <v>3244425.4235175401</v>
      </c>
      <c r="E11" s="1">
        <f>SUMIFS('IS G'!U$8:U$366,'IS G'!$A$8:$A$366,'SCH C-2.2 F'!$B11)*1000</f>
        <v>3254141.7236499703</v>
      </c>
      <c r="F11" s="1">
        <f>SUMIFS('IS G'!V$8:V$366,'IS G'!$A$8:$A$366,'SCH C-2.2 F'!$B11)*1000</f>
        <v>3269157.8696101601</v>
      </c>
      <c r="G11" s="1">
        <f>SUMIFS('IS G'!W$8:W$366,'IS G'!$A$8:$A$366,'SCH C-2.2 F'!$B11)*1000</f>
        <v>3278221.24195546</v>
      </c>
      <c r="H11" s="1">
        <f>SUMIFS('IS G'!X$8:X$366,'IS G'!$A$8:$A$366,'SCH C-2.2 F'!$B11)*1000</f>
        <v>3281049.30532157</v>
      </c>
      <c r="I11" s="1">
        <f>SUMIFS('IS G'!Y$8:Y$366,'IS G'!$A$8:$A$366,'SCH C-2.2 F'!$B11)*1000</f>
        <v>3292557.8930633003</v>
      </c>
      <c r="J11" s="1">
        <f>SUMIFS('IS G'!Z$8:Z$366,'IS G'!$A$8:$A$366,'SCH C-2.2 F'!$B11)*1000</f>
        <v>3309457.9410297601</v>
      </c>
      <c r="K11" s="1">
        <f>SUMIFS('IS G'!AA$8:AA$366,'IS G'!$A$8:$A$366,'SCH C-2.2 F'!$B11)*1000</f>
        <v>3381588.70154353</v>
      </c>
      <c r="L11" s="1">
        <f>SUMIFS('IS G'!AB$8:AB$366,'IS G'!$A$8:$A$366,'SCH C-2.2 F'!$B11)*1000</f>
        <v>3447378.2715328098</v>
      </c>
      <c r="M11" s="1">
        <f>SUMIFS('IS G'!AC$8:AC$366,'IS G'!$A$8:$A$366,'SCH C-2.2 F'!$B11)*1000</f>
        <v>3438094.5138951102</v>
      </c>
      <c r="N11" s="1">
        <f>SUMIFS('IS G'!AD$8:AD$366,'IS G'!$A$8:$A$366,'SCH C-2.2 F'!$B11)*1000</f>
        <v>3475711.3273247099</v>
      </c>
      <c r="O11" s="1">
        <f>SUMIFS('IS G'!AE$8:AE$366,'IS G'!$A$8:$A$366,'SCH C-2.2 F'!$B11)*1000</f>
        <v>3528414.9932083101</v>
      </c>
      <c r="P11" s="151">
        <f>SUM(D11:O11)</f>
        <v>40200199.205652229</v>
      </c>
    </row>
    <row r="12" spans="1:16" x14ac:dyDescent="0.2">
      <c r="A12" s="147">
        <f>A11+1</f>
        <v>2</v>
      </c>
      <c r="B12" s="147">
        <v>408.1</v>
      </c>
      <c r="C12" s="137" t="s">
        <v>10</v>
      </c>
      <c r="D12" s="1">
        <f>SUMIFS('IS G'!T$8:T$366,'IS G'!$A$8:$A$366,'SCH C-2.2 F'!$B12)*1000</f>
        <v>1017644.1832407574</v>
      </c>
      <c r="E12" s="1">
        <f>SUMIFS('IS G'!U$8:U$366,'IS G'!$A$8:$A$366,'SCH C-2.2 F'!$B12)*1000</f>
        <v>1019006.4232407575</v>
      </c>
      <c r="F12" s="1">
        <f>SUMIFS('IS G'!V$8:V$366,'IS G'!$A$8:$A$366,'SCH C-2.2 F'!$B12)*1000</f>
        <v>1019048.5032407586</v>
      </c>
      <c r="G12" s="1">
        <f>SUMIFS('IS G'!W$8:W$366,'IS G'!$A$8:$A$366,'SCH C-2.2 F'!$B12)*1000</f>
        <v>1019018.7432407585</v>
      </c>
      <c r="H12" s="1">
        <f>SUMIFS('IS G'!X$8:X$366,'IS G'!$A$8:$A$366,'SCH C-2.2 F'!$B12)*1000</f>
        <v>1019744.7432407585</v>
      </c>
      <c r="I12" s="1">
        <f>SUMIFS('IS G'!Y$8:Y$366,'IS G'!$A$8:$A$366,'SCH C-2.2 F'!$B12)*1000</f>
        <v>1018783.3032407585</v>
      </c>
      <c r="J12" s="1">
        <f>SUMIFS('IS G'!Z$8:Z$366,'IS G'!$A$8:$A$366,'SCH C-2.2 F'!$B12)*1000</f>
        <v>1019946.1032407585</v>
      </c>
      <c r="K12" s="1">
        <f>SUMIFS('IS G'!AA$8:AA$366,'IS G'!$A$8:$A$366,'SCH C-2.2 F'!$B12)*1000</f>
        <v>1020253.5432407585</v>
      </c>
      <c r="L12" s="1">
        <f>SUMIFS('IS G'!AB$8:AB$366,'IS G'!$A$8:$A$366,'SCH C-2.2 F'!$B12)*1000</f>
        <v>1107102.9427055488</v>
      </c>
      <c r="M12" s="1">
        <f>SUMIFS('IS G'!AC$8:AC$366,'IS G'!$A$8:$A$366,'SCH C-2.2 F'!$B12)*1000</f>
        <v>1108284.2227055489</v>
      </c>
      <c r="N12" s="1">
        <f>SUMIFS('IS G'!AD$8:AD$366,'IS G'!$A$8:$A$366,'SCH C-2.2 F'!$B12)*1000</f>
        <v>1107788.862705549</v>
      </c>
      <c r="O12" s="1">
        <f>SUMIFS('IS G'!AE$8:AE$366,'IS G'!$A$8:$A$366,'SCH C-2.2 F'!$B12)*1000</f>
        <v>1107968.1427055488</v>
      </c>
      <c r="P12" s="151">
        <f t="shared" ref="P12:P74" si="0">SUM(D12:O12)</f>
        <v>12584589.716748262</v>
      </c>
    </row>
    <row r="13" spans="1:16" s="155" customFormat="1" x14ac:dyDescent="0.2">
      <c r="A13" s="152">
        <f>A12+1</f>
        <v>3</v>
      </c>
      <c r="B13" s="152">
        <v>411.8</v>
      </c>
      <c r="C13" s="153" t="s">
        <v>135</v>
      </c>
      <c r="D13" s="129">
        <f>SUMIFS('IS G'!T$8:T$366,'IS G'!$A$8:$A$366,'SCH C-2.2 F'!$B13)*1000</f>
        <v>0</v>
      </c>
      <c r="E13" s="129">
        <f>SUMIFS('IS G'!U$8:U$366,'IS G'!$A$8:$A$366,'SCH C-2.2 F'!$B13)*1000</f>
        <v>0</v>
      </c>
      <c r="F13" s="129">
        <f>SUMIFS('IS G'!V$8:V$366,'IS G'!$A$8:$A$366,'SCH C-2.2 F'!$B13)*1000</f>
        <v>0</v>
      </c>
      <c r="G13" s="129">
        <f>SUMIFS('IS G'!W$8:W$366,'IS G'!$A$8:$A$366,'SCH C-2.2 F'!$B13)*1000</f>
        <v>0</v>
      </c>
      <c r="H13" s="129">
        <f>SUMIFS('IS G'!X$8:X$366,'IS G'!$A$8:$A$366,'SCH C-2.2 F'!$B13)*1000</f>
        <v>0</v>
      </c>
      <c r="I13" s="129">
        <f>SUMIFS('IS G'!Y$8:Y$366,'IS G'!$A$8:$A$366,'SCH C-2.2 F'!$B13)*1000</f>
        <v>0</v>
      </c>
      <c r="J13" s="129">
        <f>SUMIFS('IS G'!Z$8:Z$366,'IS G'!$A$8:$A$366,'SCH C-2.2 F'!$B13)*1000</f>
        <v>0</v>
      </c>
      <c r="K13" s="129">
        <f>SUMIFS('IS G'!AA$8:AA$366,'IS G'!$A$8:$A$366,'SCH C-2.2 F'!$B13)*1000</f>
        <v>0</v>
      </c>
      <c r="L13" s="129">
        <f>SUMIFS('IS G'!AB$8:AB$366,'IS G'!$A$8:$A$366,'SCH C-2.2 F'!$B13)*1000</f>
        <v>0</v>
      </c>
      <c r="M13" s="129">
        <f>SUMIFS('IS G'!AC$8:AC$366,'IS G'!$A$8:$A$366,'SCH C-2.2 F'!$B13)*1000</f>
        <v>0</v>
      </c>
      <c r="N13" s="129">
        <f>SUMIFS('IS G'!AD$8:AD$366,'IS G'!$A$8:$A$366,'SCH C-2.2 F'!$B13)*1000</f>
        <v>0</v>
      </c>
      <c r="O13" s="129">
        <f>SUMIFS('IS G'!AE$8:AE$366,'IS G'!$A$8:$A$366,'SCH C-2.2 F'!$B13)*1000</f>
        <v>0</v>
      </c>
      <c r="P13" s="154">
        <f t="shared" si="0"/>
        <v>0</v>
      </c>
    </row>
    <row r="14" spans="1:16" x14ac:dyDescent="0.2">
      <c r="A14" s="147">
        <f t="shared" ref="A14:A73" si="1">A13+1</f>
        <v>4</v>
      </c>
      <c r="B14" s="147">
        <v>480</v>
      </c>
      <c r="C14" s="137" t="s">
        <v>11</v>
      </c>
      <c r="D14" s="1">
        <f>SUMIFS('Gas Revenue'!O$6:O$138,'Gas Revenue'!$A$6:$A$138,'SCH C-2.2 F'!$B14)*-1000</f>
        <v>-10441572.231778901</v>
      </c>
      <c r="E14" s="1">
        <f>SUMIFS('Gas Revenue'!P$6:P$138,'Gas Revenue'!$A$6:$A$138,'SCH C-2.2 F'!$B14)*-1000</f>
        <v>-8368879.0504435599</v>
      </c>
      <c r="F14" s="1">
        <f>SUMIFS('Gas Revenue'!Q$6:Q$138,'Gas Revenue'!$A$6:$A$138,'SCH C-2.2 F'!$B14)*-1000</f>
        <v>-7880726.4831868894</v>
      </c>
      <c r="G14" s="1">
        <f>SUMIFS('Gas Revenue'!R$6:R$138,'Gas Revenue'!$A$6:$A$138,'SCH C-2.2 F'!$B14)*-1000</f>
        <v>-7791267.9415181</v>
      </c>
      <c r="H14" s="1">
        <f>SUMIFS('Gas Revenue'!S$6:S$138,'Gas Revenue'!$A$6:$A$138,'SCH C-2.2 F'!$B14)*-1000</f>
        <v>-7988425.2100531803</v>
      </c>
      <c r="I14" s="1">
        <f>SUMIFS('Gas Revenue'!T$6:T$138,'Gas Revenue'!$A$6:$A$138,'SCH C-2.2 F'!$B14)*-1000</f>
        <v>-9693055.5031264387</v>
      </c>
      <c r="J14" s="1">
        <f>SUMIFS('Gas Revenue'!U$6:U$138,'Gas Revenue'!$A$6:$A$138,'SCH C-2.2 F'!$B14)*-1000</f>
        <v>-18707285.852370001</v>
      </c>
      <c r="K14" s="1">
        <f>SUMIFS('Gas Revenue'!V$6:V$138,'Gas Revenue'!$A$6:$A$138,'SCH C-2.2 F'!$B14)*-1000</f>
        <v>-31446191.391471598</v>
      </c>
      <c r="L14" s="1">
        <f>SUMIFS('Gas Revenue'!W$6:W$138,'Gas Revenue'!$A$6:$A$138,'SCH C-2.2 F'!$B14)*-1000</f>
        <v>-39195097.000718899</v>
      </c>
      <c r="M14" s="1">
        <f>SUMIFS('Gas Revenue'!X$6:X$138,'Gas Revenue'!$A$6:$A$138,'SCH C-2.2 F'!$B14)*-1000</f>
        <v>-35127673.2572079</v>
      </c>
      <c r="N14" s="1">
        <f>SUMIFS('Gas Revenue'!Y$6:Y$138,'Gas Revenue'!$A$6:$A$138,'SCH C-2.2 F'!$B14)*-1000</f>
        <v>-26015752.758402903</v>
      </c>
      <c r="O14" s="1">
        <f>SUMIFS('Gas Revenue'!Z$6:Z$138,'Gas Revenue'!$A$6:$A$138,'SCH C-2.2 F'!$B14)*-1000</f>
        <v>-15311791.447431801</v>
      </c>
      <c r="P14" s="151">
        <f t="shared" si="0"/>
        <v>-217967718.12771016</v>
      </c>
    </row>
    <row r="15" spans="1:16" x14ac:dyDescent="0.2">
      <c r="A15" s="147">
        <f t="shared" si="1"/>
        <v>5</v>
      </c>
      <c r="B15" s="147">
        <v>481.1</v>
      </c>
      <c r="C15" s="150" t="s">
        <v>92</v>
      </c>
      <c r="D15" s="1">
        <f>SUMIFS('Gas Revenue'!O$6:O$138,'Gas Revenue'!$A$6:$A$138,'SCH C-2.2 F'!$B15)*-1000</f>
        <v>-4298334.9413355403</v>
      </c>
      <c r="E15" s="1">
        <f>SUMIFS('Gas Revenue'!P$6:P$138,'Gas Revenue'!$A$6:$A$138,'SCH C-2.2 F'!$B15)*-1000</f>
        <v>-3149415.0681276801</v>
      </c>
      <c r="F15" s="1">
        <f>SUMIFS('Gas Revenue'!Q$6:Q$138,'Gas Revenue'!$A$6:$A$138,'SCH C-2.2 F'!$B15)*-1000</f>
        <v>-2964967.25626405</v>
      </c>
      <c r="G15" s="1">
        <f>SUMIFS('Gas Revenue'!R$6:R$138,'Gas Revenue'!$A$6:$A$138,'SCH C-2.2 F'!$B15)*-1000</f>
        <v>-2944100.5195748396</v>
      </c>
      <c r="H15" s="1">
        <f>SUMIFS('Gas Revenue'!S$6:S$138,'Gas Revenue'!$A$6:$A$138,'SCH C-2.2 F'!$B15)*-1000</f>
        <v>-3046560.40581103</v>
      </c>
      <c r="I15" s="1">
        <f>SUMIFS('Gas Revenue'!T$6:T$138,'Gas Revenue'!$A$6:$A$138,'SCH C-2.2 F'!$B15)*-1000</f>
        <v>-4280815.69851874</v>
      </c>
      <c r="J15" s="1">
        <f>SUMIFS('Gas Revenue'!U$6:U$138,'Gas Revenue'!$A$6:$A$138,'SCH C-2.2 F'!$B15)*-1000</f>
        <v>-7082546.64980675</v>
      </c>
      <c r="K15" s="1">
        <f>SUMIFS('Gas Revenue'!V$6:V$138,'Gas Revenue'!$A$6:$A$138,'SCH C-2.2 F'!$B15)*-1000</f>
        <v>-11448371.5481061</v>
      </c>
      <c r="L15" s="1">
        <f>SUMIFS('Gas Revenue'!W$6:W$138,'Gas Revenue'!$A$6:$A$138,'SCH C-2.2 F'!$B15)*-1000</f>
        <v>-14273066.2858348</v>
      </c>
      <c r="M15" s="1">
        <f>SUMIFS('Gas Revenue'!X$6:X$138,'Gas Revenue'!$A$6:$A$138,'SCH C-2.2 F'!$B15)*-1000</f>
        <v>-12674593.6191009</v>
      </c>
      <c r="N15" s="1">
        <f>SUMIFS('Gas Revenue'!Y$6:Y$138,'Gas Revenue'!$A$6:$A$138,'SCH C-2.2 F'!$B15)*-1000</f>
        <v>-9353667.5759846494</v>
      </c>
      <c r="O15" s="1">
        <f>SUMIFS('Gas Revenue'!Z$6:Z$138,'Gas Revenue'!$A$6:$A$138,'SCH C-2.2 F'!$B15)*-1000</f>
        <v>-5864848.8724480504</v>
      </c>
      <c r="P15" s="151">
        <f t="shared" si="0"/>
        <v>-81381288.440913141</v>
      </c>
    </row>
    <row r="16" spans="1:16" x14ac:dyDescent="0.2">
      <c r="A16" s="147">
        <f t="shared" si="1"/>
        <v>6</v>
      </c>
      <c r="B16" s="147">
        <v>481.2</v>
      </c>
      <c r="C16" s="150" t="s">
        <v>93</v>
      </c>
      <c r="D16" s="1">
        <f>SUMIFS('Gas Revenue'!O$6:O$138,'Gas Revenue'!$A$6:$A$138,'SCH C-2.2 F'!$B16)*-1000</f>
        <v>-662369.54087960604</v>
      </c>
      <c r="E16" s="1">
        <f>SUMIFS('Gas Revenue'!P$6:P$138,'Gas Revenue'!$A$6:$A$138,'SCH C-2.2 F'!$B16)*-1000</f>
        <v>-582031.70368782396</v>
      </c>
      <c r="F16" s="1">
        <f>SUMIFS('Gas Revenue'!Q$6:Q$138,'Gas Revenue'!$A$6:$A$138,'SCH C-2.2 F'!$B16)*-1000</f>
        <v>-539527.25831341196</v>
      </c>
      <c r="G16" s="1">
        <f>SUMIFS('Gas Revenue'!R$6:R$138,'Gas Revenue'!$A$6:$A$138,'SCH C-2.2 F'!$B16)*-1000</f>
        <v>-556049.06923019094</v>
      </c>
      <c r="H16" s="1">
        <f>SUMIFS('Gas Revenue'!S$6:S$138,'Gas Revenue'!$A$6:$A$138,'SCH C-2.2 F'!$B16)*-1000</f>
        <v>-623199.56877515092</v>
      </c>
      <c r="I16" s="1">
        <f>SUMIFS('Gas Revenue'!T$6:T$138,'Gas Revenue'!$A$6:$A$138,'SCH C-2.2 F'!$B16)*-1000</f>
        <v>-839258.81072222104</v>
      </c>
      <c r="J16" s="1">
        <f>SUMIFS('Gas Revenue'!U$6:U$138,'Gas Revenue'!$A$6:$A$138,'SCH C-2.2 F'!$B16)*-1000</f>
        <v>-1078039.12225239</v>
      </c>
      <c r="K16" s="1">
        <f>SUMIFS('Gas Revenue'!V$6:V$138,'Gas Revenue'!$A$6:$A$138,'SCH C-2.2 F'!$B16)*-1000</f>
        <v>-1315328.3145675801</v>
      </c>
      <c r="L16" s="1">
        <f>SUMIFS('Gas Revenue'!W$6:W$138,'Gas Revenue'!$A$6:$A$138,'SCH C-2.2 F'!$B16)*-1000</f>
        <v>-1407126.87270599</v>
      </c>
      <c r="M16" s="1">
        <f>SUMIFS('Gas Revenue'!X$6:X$138,'Gas Revenue'!$A$6:$A$138,'SCH C-2.2 F'!$B16)*-1000</f>
        <v>-1254586.3448137699</v>
      </c>
      <c r="N16" s="1">
        <f>SUMIFS('Gas Revenue'!Y$6:Y$138,'Gas Revenue'!$A$6:$A$138,'SCH C-2.2 F'!$B16)*-1000</f>
        <v>-938480.54288755206</v>
      </c>
      <c r="O16" s="1">
        <f>SUMIFS('Gas Revenue'!Z$6:Z$138,'Gas Revenue'!$A$6:$A$138,'SCH C-2.2 F'!$B16)*-1000</f>
        <v>-708481.73247891001</v>
      </c>
      <c r="P16" s="151">
        <f t="shared" si="0"/>
        <v>-10504478.881314596</v>
      </c>
    </row>
    <row r="17" spans="1:16" x14ac:dyDescent="0.2">
      <c r="A17" s="147">
        <f t="shared" si="1"/>
        <v>7</v>
      </c>
      <c r="B17" s="147">
        <v>482</v>
      </c>
      <c r="C17" s="137" t="s">
        <v>44</v>
      </c>
      <c r="D17" s="1">
        <f>SUMIFS('Gas Revenue'!O$6:O$138,'Gas Revenue'!$A$6:$A$138,'SCH C-2.2 F'!$B17)*-1000</f>
        <v>-476740.16584602598</v>
      </c>
      <c r="E17" s="1">
        <f>SUMIFS('Gas Revenue'!P$6:P$138,'Gas Revenue'!$A$6:$A$138,'SCH C-2.2 F'!$B17)*-1000</f>
        <v>-325741.233668487</v>
      </c>
      <c r="F17" s="1">
        <f>SUMIFS('Gas Revenue'!Q$6:Q$138,'Gas Revenue'!$A$6:$A$138,'SCH C-2.2 F'!$B17)*-1000</f>
        <v>-301583.047793651</v>
      </c>
      <c r="G17" s="1">
        <f>SUMIFS('Gas Revenue'!R$6:R$138,'Gas Revenue'!$A$6:$A$138,'SCH C-2.2 F'!$B17)*-1000</f>
        <v>-299446.42823146598</v>
      </c>
      <c r="H17" s="1">
        <f>SUMIFS('Gas Revenue'!S$6:S$138,'Gas Revenue'!$A$6:$A$138,'SCH C-2.2 F'!$B17)*-1000</f>
        <v>-314767.03332821804</v>
      </c>
      <c r="I17" s="1">
        <f>SUMIFS('Gas Revenue'!T$6:T$138,'Gas Revenue'!$A$6:$A$138,'SCH C-2.2 F'!$B17)*-1000</f>
        <v>-477777.50451796403</v>
      </c>
      <c r="J17" s="1">
        <f>SUMIFS('Gas Revenue'!U$6:U$138,'Gas Revenue'!$A$6:$A$138,'SCH C-2.2 F'!$B17)*-1000</f>
        <v>-843299.63785921992</v>
      </c>
      <c r="K17" s="1">
        <f>SUMIFS('Gas Revenue'!V$6:V$138,'Gas Revenue'!$A$6:$A$138,'SCH C-2.2 F'!$B17)*-1000</f>
        <v>-1411838.16888317</v>
      </c>
      <c r="L17" s="1">
        <f>SUMIFS('Gas Revenue'!W$6:W$138,'Gas Revenue'!$A$6:$A$138,'SCH C-2.2 F'!$B17)*-1000</f>
        <v>-1782198.1608787901</v>
      </c>
      <c r="M17" s="1">
        <f>SUMIFS('Gas Revenue'!X$6:X$138,'Gas Revenue'!$A$6:$A$138,'SCH C-2.2 F'!$B17)*-1000</f>
        <v>-1566746.2179834899</v>
      </c>
      <c r="N17" s="1">
        <f>SUMIFS('Gas Revenue'!Y$6:Y$138,'Gas Revenue'!$A$6:$A$138,'SCH C-2.2 F'!$B17)*-1000</f>
        <v>-1131323.9676334399</v>
      </c>
      <c r="O17" s="1">
        <f>SUMIFS('Gas Revenue'!Z$6:Z$138,'Gas Revenue'!$A$6:$A$138,'SCH C-2.2 F'!$B17)*-1000</f>
        <v>-677076.965938429</v>
      </c>
      <c r="P17" s="151">
        <f t="shared" si="0"/>
        <v>-9608538.532562349</v>
      </c>
    </row>
    <row r="18" spans="1:16" x14ac:dyDescent="0.2">
      <c r="A18" s="147">
        <f t="shared" si="1"/>
        <v>8</v>
      </c>
      <c r="B18" s="147" t="s">
        <v>918</v>
      </c>
      <c r="C18" s="137" t="s">
        <v>12</v>
      </c>
      <c r="D18" s="1">
        <f>SUMIFS('Gas Revenue'!O$6:O$138,'Gas Revenue'!$A$6:$A$138,'SCH C-2.2 F'!$B18)*-1000</f>
        <v>-355282.98029837204</v>
      </c>
      <c r="E18" s="1">
        <f>SUMIFS('Gas Revenue'!P$6:P$138,'Gas Revenue'!$A$6:$A$138,'SCH C-2.2 F'!$B18)*-1000</f>
        <v>-287517.73070809297</v>
      </c>
      <c r="F18" s="1">
        <f>SUMIFS('Gas Revenue'!Q$6:Q$138,'Gas Revenue'!$A$6:$A$138,'SCH C-2.2 F'!$B18)*-1000</f>
        <v>-263629.32981194899</v>
      </c>
      <c r="G18" s="1">
        <f>SUMIFS('Gas Revenue'!R$6:R$138,'Gas Revenue'!$A$6:$A$138,'SCH C-2.2 F'!$B18)*-1000</f>
        <v>-258075.79506769901</v>
      </c>
      <c r="H18" s="1">
        <f>SUMIFS('Gas Revenue'!S$6:S$138,'Gas Revenue'!$A$6:$A$138,'SCH C-2.2 F'!$B18)*-1000</f>
        <v>-314741.41288941598</v>
      </c>
      <c r="I18" s="1">
        <f>SUMIFS('Gas Revenue'!T$6:T$138,'Gas Revenue'!$A$6:$A$138,'SCH C-2.2 F'!$B18)*-1000</f>
        <v>-249303.94477616998</v>
      </c>
      <c r="J18" s="1">
        <f>SUMIFS('Gas Revenue'!U$6:U$138,'Gas Revenue'!$A$6:$A$138,'SCH C-2.2 F'!$B18)*-1000</f>
        <v>-307841.745130483</v>
      </c>
      <c r="K18" s="1">
        <f>SUMIFS('Gas Revenue'!V$6:V$138,'Gas Revenue'!$A$6:$A$138,'SCH C-2.2 F'!$B18)*-1000</f>
        <v>-371083.56613660697</v>
      </c>
      <c r="L18" s="1">
        <f>SUMIFS('Gas Revenue'!W$6:W$138,'Gas Revenue'!$A$6:$A$138,'SCH C-2.2 F'!$B18)*-1000</f>
        <v>-338872.84428727999</v>
      </c>
      <c r="M18" s="1">
        <f>SUMIFS('Gas Revenue'!X$6:X$138,'Gas Revenue'!$A$6:$A$138,'SCH C-2.2 F'!$B18)*-1000</f>
        <v>-349406.548686811</v>
      </c>
      <c r="N18" s="1">
        <f>SUMIFS('Gas Revenue'!Y$6:Y$138,'Gas Revenue'!$A$6:$A$138,'SCH C-2.2 F'!$B18)*-1000</f>
        <v>-337661.13319294405</v>
      </c>
      <c r="O18" s="1">
        <f>SUMIFS('Gas Revenue'!Z$6:Z$138,'Gas Revenue'!$A$6:$A$138,'SCH C-2.2 F'!$B18)*-1000</f>
        <v>-332882.74617972202</v>
      </c>
      <c r="P18" s="151">
        <f t="shared" si="0"/>
        <v>-3766299.7771655452</v>
      </c>
    </row>
    <row r="19" spans="1:16" x14ac:dyDescent="0.2">
      <c r="A19" s="147">
        <f>A18+1</f>
        <v>9</v>
      </c>
      <c r="B19" s="147">
        <v>487</v>
      </c>
      <c r="C19" s="137" t="s">
        <v>13</v>
      </c>
      <c r="D19" s="1">
        <f>SUMIFS('Gas Revenue'!O$6:O$138,'Gas Revenue'!$A$6:$A$138,'SCH C-2.2 F'!$B19)*-1000</f>
        <v>-68548.159999999989</v>
      </c>
      <c r="E19" s="1">
        <f>SUMIFS('Gas Revenue'!P$6:P$138,'Gas Revenue'!$A$6:$A$138,'SCH C-2.2 F'!$B19)*-1000</f>
        <v>-59571.696666666707</v>
      </c>
      <c r="F19" s="1">
        <f>SUMIFS('Gas Revenue'!Q$6:Q$138,'Gas Revenue'!$A$6:$A$138,'SCH C-2.2 F'!$B19)*-1000</f>
        <v>-58238.1933333333</v>
      </c>
      <c r="G19" s="1">
        <f>SUMIFS('Gas Revenue'!R$6:R$138,'Gas Revenue'!$A$6:$A$138,'SCH C-2.2 F'!$B19)*-1000</f>
        <v>-66120.876666666707</v>
      </c>
      <c r="H19" s="1">
        <f>SUMIFS('Gas Revenue'!S$6:S$138,'Gas Revenue'!$A$6:$A$138,'SCH C-2.2 F'!$B19)*-1000</f>
        <v>-46636.446666666699</v>
      </c>
      <c r="I19" s="1">
        <f>SUMIFS('Gas Revenue'!T$6:T$138,'Gas Revenue'!$A$6:$A$138,'SCH C-2.2 F'!$B19)*-1000</f>
        <v>-41147.833333333299</v>
      </c>
      <c r="J19" s="1">
        <f>SUMIFS('Gas Revenue'!U$6:U$138,'Gas Revenue'!$A$6:$A$138,'SCH C-2.2 F'!$B19)*-1000</f>
        <v>-35372.86</v>
      </c>
      <c r="K19" s="1">
        <f>SUMIFS('Gas Revenue'!V$6:V$138,'Gas Revenue'!$A$6:$A$138,'SCH C-2.2 F'!$B19)*-1000</f>
        <v>-79260.356666666688</v>
      </c>
      <c r="L19" s="1">
        <f>SUMIFS('Gas Revenue'!W$6:W$138,'Gas Revenue'!$A$6:$A$138,'SCH C-2.2 F'!$B19)*-1000</f>
        <v>-156284.39000000001</v>
      </c>
      <c r="M19" s="1">
        <f>SUMIFS('Gas Revenue'!X$6:X$138,'Gas Revenue'!$A$6:$A$138,'SCH C-2.2 F'!$B19)*-1000</f>
        <v>-201523.02666666699</v>
      </c>
      <c r="N19" s="1">
        <f>SUMIFS('Gas Revenue'!Y$6:Y$138,'Gas Revenue'!$A$6:$A$138,'SCH C-2.2 F'!$B19)*-1000</f>
        <v>-139850.96666666699</v>
      </c>
      <c r="O19" s="1">
        <f>SUMIFS('Gas Revenue'!Z$6:Z$138,'Gas Revenue'!$A$6:$A$138,'SCH C-2.2 F'!$B19)*-1000</f>
        <v>-113394.11333333299</v>
      </c>
      <c r="P19" s="151">
        <f t="shared" si="0"/>
        <v>-1065948.9200000004</v>
      </c>
    </row>
    <row r="20" spans="1:16" x14ac:dyDescent="0.2">
      <c r="A20" s="147">
        <f t="shared" si="1"/>
        <v>10</v>
      </c>
      <c r="B20" s="147">
        <v>488</v>
      </c>
      <c r="C20" s="137" t="s">
        <v>852</v>
      </c>
      <c r="D20" s="1">
        <f>SUMIFS('Gas Revenue'!O$6:O$138,'Gas Revenue'!$A$6:$A$138,'SCH C-2.2 F'!$B20)*-1000</f>
        <v>-13807.982777777743</v>
      </c>
      <c r="E20" s="1">
        <f>SUMIFS('Gas Revenue'!P$6:P$138,'Gas Revenue'!$A$6:$A$138,'SCH C-2.2 F'!$B20)*-1000</f>
        <v>-10774.649444444443</v>
      </c>
      <c r="F20" s="1">
        <f>SUMIFS('Gas Revenue'!Q$6:Q$138,'Gas Revenue'!$A$6:$A$138,'SCH C-2.2 F'!$B20)*-1000</f>
        <v>-6705.3161111111158</v>
      </c>
      <c r="G20" s="1">
        <f>SUMIFS('Gas Revenue'!R$6:R$138,'Gas Revenue'!$A$6:$A$138,'SCH C-2.2 F'!$B20)*-1000</f>
        <v>-5267.9827777777755</v>
      </c>
      <c r="H20" s="1">
        <f>SUMIFS('Gas Revenue'!S$6:S$138,'Gas Revenue'!$A$6:$A$138,'SCH C-2.2 F'!$B20)*-1000</f>
        <v>-4259.9827777777755</v>
      </c>
      <c r="I20" s="1">
        <f>SUMIFS('Gas Revenue'!T$6:T$138,'Gas Revenue'!$A$6:$A$138,'SCH C-2.2 F'!$B20)*-1000</f>
        <v>-4222.6494444444443</v>
      </c>
      <c r="J20" s="1">
        <f>SUMIFS('Gas Revenue'!U$6:U$138,'Gas Revenue'!$A$6:$A$138,'SCH C-2.2 F'!$B20)*-1000</f>
        <v>-4017.316111111114</v>
      </c>
      <c r="K20" s="1">
        <f>SUMIFS('Gas Revenue'!V$6:V$138,'Gas Revenue'!$A$6:$A$138,'SCH C-2.2 F'!$B20)*-1000</f>
        <v>-4035.9827777777755</v>
      </c>
      <c r="L20" s="1">
        <f>SUMIFS('Gas Revenue'!W$6:W$138,'Gas Revenue'!$A$6:$A$138,'SCH C-2.2 F'!$B20)*-1000</f>
        <v>-4735.9827777777755</v>
      </c>
      <c r="M20" s="1">
        <f>SUMIFS('Gas Revenue'!X$6:X$138,'Gas Revenue'!$A$6:$A$138,'SCH C-2.2 F'!$B20)*-1000</f>
        <v>-6359.9827777777755</v>
      </c>
      <c r="N20" s="1">
        <f>SUMIFS('Gas Revenue'!Y$6:Y$138,'Gas Revenue'!$A$6:$A$138,'SCH C-2.2 F'!$B20)*-1000</f>
        <v>-11325.316111111144</v>
      </c>
      <c r="O20" s="1">
        <f>SUMIFS('Gas Revenue'!Z$6:Z$138,'Gas Revenue'!$A$6:$A$138,'SCH C-2.2 F'!$B20)*-1000</f>
        <v>-15478.649444444445</v>
      </c>
      <c r="P20" s="151">
        <f t="shared" si="0"/>
        <v>-90991.79333333332</v>
      </c>
    </row>
    <row r="21" spans="1:16" x14ac:dyDescent="0.2">
      <c r="A21" s="147">
        <f t="shared" si="1"/>
        <v>11</v>
      </c>
      <c r="B21" s="147" t="s">
        <v>824</v>
      </c>
      <c r="C21" s="137" t="s">
        <v>825</v>
      </c>
      <c r="D21" s="1">
        <f>SUMIFS('Gas Revenue'!O$6:O$138,'Gas Revenue'!$A$6:$A$138,'SCH C-2.2 F'!$B21)*-1000</f>
        <v>-462881.49705894431</v>
      </c>
      <c r="E21" s="1">
        <f>SUMIFS('Gas Revenue'!P$6:P$138,'Gas Revenue'!$A$6:$A$138,'SCH C-2.2 F'!$B21)*-1000</f>
        <v>-451307.67965959437</v>
      </c>
      <c r="F21" s="1">
        <f>SUMIFS('Gas Revenue'!Q$6:Q$138,'Gas Revenue'!$A$6:$A$138,'SCH C-2.2 F'!$B21)*-1000</f>
        <v>-463946.82345360727</v>
      </c>
      <c r="G21" s="1">
        <f>SUMIFS('Gas Revenue'!R$6:R$138,'Gas Revenue'!$A$6:$A$138,'SCH C-2.2 F'!$B21)*-1000</f>
        <v>-495857.53583493881</v>
      </c>
      <c r="H21" s="1">
        <f>SUMIFS('Gas Revenue'!S$6:S$138,'Gas Revenue'!$A$6:$A$138,'SCH C-2.2 F'!$B21)*-1000</f>
        <v>-512247.56237242912</v>
      </c>
      <c r="I21" s="1">
        <f>SUMIFS('Gas Revenue'!T$6:T$138,'Gas Revenue'!$A$6:$A$138,'SCH C-2.2 F'!$B21)*-1000</f>
        <v>-705759.90092184779</v>
      </c>
      <c r="J21" s="1">
        <f>SUMIFS('Gas Revenue'!U$6:U$138,'Gas Revenue'!$A$6:$A$138,'SCH C-2.2 F'!$B21)*-1000</f>
        <v>-843293.91664323094</v>
      </c>
      <c r="K21" s="1">
        <f>SUMIFS('Gas Revenue'!V$6:V$138,'Gas Revenue'!$A$6:$A$138,'SCH C-2.2 F'!$B21)*-1000</f>
        <v>-884827.41659551451</v>
      </c>
      <c r="L21" s="1">
        <f>SUMIFS('Gas Revenue'!W$6:W$138,'Gas Revenue'!$A$6:$A$138,'SCH C-2.2 F'!$B21)*-1000</f>
        <v>-863095.01945730508</v>
      </c>
      <c r="M21" s="1">
        <f>SUMIFS('Gas Revenue'!X$6:X$138,'Gas Revenue'!$A$6:$A$138,'SCH C-2.2 F'!$B21)*-1000</f>
        <v>-687797.24068980967</v>
      </c>
      <c r="N21" s="1">
        <f>SUMIFS('Gas Revenue'!Y$6:Y$138,'Gas Revenue'!$A$6:$A$138,'SCH C-2.2 F'!$B21)*-1000</f>
        <v>-598702.19138065237</v>
      </c>
      <c r="O21" s="1">
        <f>SUMIFS('Gas Revenue'!Z$6:Z$138,'Gas Revenue'!$A$6:$A$138,'SCH C-2.2 F'!$B21)*-1000</f>
        <v>-443079.48397163843</v>
      </c>
      <c r="P21" s="151">
        <f t="shared" si="0"/>
        <v>-7412796.2680395124</v>
      </c>
    </row>
    <row r="22" spans="1:16" x14ac:dyDescent="0.2">
      <c r="A22" s="147">
        <f t="shared" si="1"/>
        <v>12</v>
      </c>
      <c r="B22" s="147">
        <v>493</v>
      </c>
      <c r="C22" s="137" t="s">
        <v>826</v>
      </c>
      <c r="D22" s="1">
        <f>SUMIFS('Gas Revenue'!O$6:O$138,'Gas Revenue'!$A$6:$A$138,'SCH C-2.2 F'!$B22)*-1000</f>
        <v>-31158.532222222198</v>
      </c>
      <c r="E22" s="1">
        <f>SUMIFS('Gas Revenue'!P$6:P$138,'Gas Revenue'!$A$6:$A$138,'SCH C-2.2 F'!$B22)*-1000</f>
        <v>-31158.532222222198</v>
      </c>
      <c r="F22" s="1">
        <f>SUMIFS('Gas Revenue'!Q$6:Q$138,'Gas Revenue'!$A$6:$A$138,'SCH C-2.2 F'!$B22)*-1000</f>
        <v>-31158.532222222198</v>
      </c>
      <c r="G22" s="1">
        <f>SUMIFS('Gas Revenue'!R$6:R$138,'Gas Revenue'!$A$6:$A$138,'SCH C-2.2 F'!$B22)*-1000</f>
        <v>-31158.532222222198</v>
      </c>
      <c r="H22" s="1">
        <f>SUMIFS('Gas Revenue'!S$6:S$138,'Gas Revenue'!$A$6:$A$138,'SCH C-2.2 F'!$B22)*-1000</f>
        <v>-31158.532222222198</v>
      </c>
      <c r="I22" s="1">
        <f>SUMIFS('Gas Revenue'!T$6:T$138,'Gas Revenue'!$A$6:$A$138,'SCH C-2.2 F'!$B22)*-1000</f>
        <v>-31158.532222222198</v>
      </c>
      <c r="J22" s="1">
        <f>SUMIFS('Gas Revenue'!U$6:U$138,'Gas Revenue'!$A$6:$A$138,'SCH C-2.2 F'!$B22)*-1000</f>
        <v>-31158.532222222198</v>
      </c>
      <c r="K22" s="1">
        <f>SUMIFS('Gas Revenue'!V$6:V$138,'Gas Revenue'!$A$6:$A$138,'SCH C-2.2 F'!$B22)*-1000</f>
        <v>-31158.532222222198</v>
      </c>
      <c r="L22" s="1">
        <f>SUMIFS('Gas Revenue'!W$6:W$138,'Gas Revenue'!$A$6:$A$138,'SCH C-2.2 F'!$B22)*-1000</f>
        <v>-31268.532222222198</v>
      </c>
      <c r="M22" s="1">
        <f>SUMIFS('Gas Revenue'!X$6:X$138,'Gas Revenue'!$A$6:$A$138,'SCH C-2.2 F'!$B22)*-1000</f>
        <v>-31268.532222222198</v>
      </c>
      <c r="N22" s="1">
        <f>SUMIFS('Gas Revenue'!Y$6:Y$138,'Gas Revenue'!$A$6:$A$138,'SCH C-2.2 F'!$B22)*-1000</f>
        <v>-31268.532222222198</v>
      </c>
      <c r="O22" s="1">
        <f>SUMIFS('Gas Revenue'!Z$6:Z$138,'Gas Revenue'!$A$6:$A$138,'SCH C-2.2 F'!$B22)*-1000</f>
        <v>-31268.532222222198</v>
      </c>
      <c r="P22" s="151">
        <f t="shared" si="0"/>
        <v>-374342.38666666631</v>
      </c>
    </row>
    <row r="23" spans="1:16" x14ac:dyDescent="0.2">
      <c r="A23" s="147">
        <f t="shared" si="1"/>
        <v>13</v>
      </c>
      <c r="B23" s="147">
        <v>495</v>
      </c>
      <c r="C23" s="137" t="s">
        <v>827</v>
      </c>
      <c r="D23" s="1">
        <f>SUMIFS('Gas Revenue'!O$6:O$138,'Gas Revenue'!$A$6:$A$138,'SCH C-2.2 F'!$B23)*-1000</f>
        <v>-27.154166666666701</v>
      </c>
      <c r="E23" s="1">
        <f>SUMIFS('Gas Revenue'!P$6:P$138,'Gas Revenue'!$A$6:$A$138,'SCH C-2.2 F'!$B23)*-1000</f>
        <v>-27.154166666666701</v>
      </c>
      <c r="F23" s="1">
        <f>SUMIFS('Gas Revenue'!Q$6:Q$138,'Gas Revenue'!$A$6:$A$138,'SCH C-2.2 F'!$B23)*-1000</f>
        <v>-27.154166666666701</v>
      </c>
      <c r="G23" s="1">
        <f>SUMIFS('Gas Revenue'!R$6:R$138,'Gas Revenue'!$A$6:$A$138,'SCH C-2.2 F'!$B23)*-1000</f>
        <v>-27.154166666666701</v>
      </c>
      <c r="H23" s="1">
        <f>SUMIFS('Gas Revenue'!S$6:S$138,'Gas Revenue'!$A$6:$A$138,'SCH C-2.2 F'!$B23)*-1000</f>
        <v>-27.154166666666701</v>
      </c>
      <c r="I23" s="1">
        <f>SUMIFS('Gas Revenue'!T$6:T$138,'Gas Revenue'!$A$6:$A$138,'SCH C-2.2 F'!$B23)*-1000</f>
        <v>-27.154166666666701</v>
      </c>
      <c r="J23" s="1">
        <f>SUMIFS('Gas Revenue'!U$6:U$138,'Gas Revenue'!$A$6:$A$138,'SCH C-2.2 F'!$B23)*-1000</f>
        <v>-27.154166666666701</v>
      </c>
      <c r="K23" s="1">
        <f>SUMIFS('Gas Revenue'!V$6:V$138,'Gas Revenue'!$A$6:$A$138,'SCH C-2.2 F'!$B23)*-1000</f>
        <v>-27.154166666666701</v>
      </c>
      <c r="L23" s="1">
        <f>SUMIFS('Gas Revenue'!W$6:W$138,'Gas Revenue'!$A$6:$A$138,'SCH C-2.2 F'!$B23)*-1000</f>
        <v>-27.154166666666701</v>
      </c>
      <c r="M23" s="1">
        <f>SUMIFS('Gas Revenue'!X$6:X$138,'Gas Revenue'!$A$6:$A$138,'SCH C-2.2 F'!$B23)*-1000</f>
        <v>-27.154166666666701</v>
      </c>
      <c r="N23" s="1">
        <f>SUMIFS('Gas Revenue'!Y$6:Y$138,'Gas Revenue'!$A$6:$A$138,'SCH C-2.2 F'!$B23)*-1000</f>
        <v>-27.154166666666701</v>
      </c>
      <c r="O23" s="1">
        <f>SUMIFS('Gas Revenue'!Z$6:Z$138,'Gas Revenue'!$A$6:$A$138,'SCH C-2.2 F'!$B23)*-1000</f>
        <v>-27.154166666666701</v>
      </c>
      <c r="P23" s="151">
        <f t="shared" si="0"/>
        <v>-325.85000000000042</v>
      </c>
    </row>
    <row r="24" spans="1:16" x14ac:dyDescent="0.2">
      <c r="A24" s="147">
        <f t="shared" si="1"/>
        <v>14</v>
      </c>
      <c r="B24" s="147" t="s">
        <v>828</v>
      </c>
      <c r="C24" s="137" t="s">
        <v>853</v>
      </c>
      <c r="D24" s="1">
        <f>SUMIFS('IS G'!T$8:T$366,'IS G'!$A$8:$A$366,'SCH C-2.2 F'!$B24)*1000</f>
        <v>3955396.46993607</v>
      </c>
      <c r="E24" s="1">
        <f>SUMIFS('IS G'!U$8:U$366,'IS G'!$A$8:$A$366,'SCH C-2.2 F'!$B24)*1000</f>
        <v>6923983.2316523297</v>
      </c>
      <c r="F24" s="1">
        <f>SUMIFS('IS G'!V$8:V$366,'IS G'!$A$8:$A$366,'SCH C-2.2 F'!$B24)*1000</f>
        <v>10798126.986418501</v>
      </c>
      <c r="G24" s="1">
        <f>SUMIFS('IS G'!W$8:W$366,'IS G'!$A$8:$A$366,'SCH C-2.2 F'!$B24)*1000</f>
        <v>10535066.046640001</v>
      </c>
      <c r="H24" s="1">
        <f>SUMIFS('IS G'!X$8:X$366,'IS G'!$A$8:$A$366,'SCH C-2.2 F'!$B24)*1000</f>
        <v>10436645.3802938</v>
      </c>
      <c r="I24" s="1">
        <f>SUMIFS('IS G'!Y$8:Y$366,'IS G'!$A$8:$A$366,'SCH C-2.2 F'!$B24)*1000</f>
        <v>10311848.698349301</v>
      </c>
      <c r="J24" s="1">
        <f>SUMIFS('IS G'!Z$8:Z$366,'IS G'!$A$8:$A$366,'SCH C-2.2 F'!$B24)*1000</f>
        <v>11052523.997064799</v>
      </c>
      <c r="K24" s="1">
        <f>SUMIFS('IS G'!AA$8:AA$366,'IS G'!$A$8:$A$366,'SCH C-2.2 F'!$B24)*1000</f>
        <v>14162615.169079799</v>
      </c>
      <c r="L24" s="1">
        <f>SUMIFS('IS G'!AB$8:AB$366,'IS G'!$A$8:$A$366,'SCH C-2.2 F'!$B24)*1000</f>
        <v>16481427.3298056</v>
      </c>
      <c r="M24" s="1">
        <f>SUMIFS('IS G'!AC$8:AC$366,'IS G'!$A$8:$A$366,'SCH C-2.2 F'!$B24)*1000</f>
        <v>14334514.886904702</v>
      </c>
      <c r="N24" s="1">
        <f>SUMIFS('IS G'!AD$8:AD$366,'IS G'!$A$8:$A$366,'SCH C-2.2 F'!$B24)*1000</f>
        <v>9994862.5363777</v>
      </c>
      <c r="O24" s="1">
        <f>SUMIFS('IS G'!AE$8:AE$366,'IS G'!$A$8:$A$366,'SCH C-2.2 F'!$B24)*1000</f>
        <v>5408365.9483399</v>
      </c>
      <c r="P24" s="151">
        <f t="shared" si="0"/>
        <v>124395376.68086249</v>
      </c>
    </row>
    <row r="25" spans="1:16" x14ac:dyDescent="0.2">
      <c r="A25" s="147">
        <f t="shared" si="1"/>
        <v>15</v>
      </c>
      <c r="B25" s="147" t="s">
        <v>829</v>
      </c>
      <c r="C25" s="137" t="s">
        <v>854</v>
      </c>
      <c r="D25" s="1">
        <f>SUMIFS('IS G'!T$8:T$366,'IS G'!$A$8:$A$366,'SCH C-2.2 F'!$B25)*1000</f>
        <v>0</v>
      </c>
      <c r="E25" s="1">
        <f>SUMIFS('IS G'!U$8:U$366,'IS G'!$A$8:$A$366,'SCH C-2.2 F'!$B25)*1000</f>
        <v>0</v>
      </c>
      <c r="F25" s="1">
        <f>SUMIFS('IS G'!V$8:V$366,'IS G'!$A$8:$A$366,'SCH C-2.2 F'!$B25)*1000</f>
        <v>0</v>
      </c>
      <c r="G25" s="1">
        <f>SUMIFS('IS G'!W$8:W$366,'IS G'!$A$8:$A$366,'SCH C-2.2 F'!$B25)*1000</f>
        <v>0</v>
      </c>
      <c r="H25" s="1">
        <f>SUMIFS('IS G'!X$8:X$366,'IS G'!$A$8:$A$366,'SCH C-2.2 F'!$B25)*1000</f>
        <v>0</v>
      </c>
      <c r="I25" s="1">
        <f>SUMIFS('IS G'!Y$8:Y$366,'IS G'!$A$8:$A$366,'SCH C-2.2 F'!$B25)*1000</f>
        <v>0</v>
      </c>
      <c r="J25" s="1">
        <f>SUMIFS('IS G'!Z$8:Z$366,'IS G'!$A$8:$A$366,'SCH C-2.2 F'!$B25)*1000</f>
        <v>0</v>
      </c>
      <c r="K25" s="1">
        <f>SUMIFS('IS G'!AA$8:AA$366,'IS G'!$A$8:$A$366,'SCH C-2.2 F'!$B25)*1000</f>
        <v>0</v>
      </c>
      <c r="L25" s="1">
        <f>SUMIFS('IS G'!AB$8:AB$366,'IS G'!$A$8:$A$366,'SCH C-2.2 F'!$B25)*1000</f>
        <v>0</v>
      </c>
      <c r="M25" s="1">
        <f>SUMIFS('IS G'!AC$8:AC$366,'IS G'!$A$8:$A$366,'SCH C-2.2 F'!$B25)*1000</f>
        <v>0</v>
      </c>
      <c r="N25" s="1">
        <f>SUMIFS('IS G'!AD$8:AD$366,'IS G'!$A$8:$A$366,'SCH C-2.2 F'!$B25)*1000</f>
        <v>0</v>
      </c>
      <c r="O25" s="1">
        <f>SUMIFS('IS G'!AE$8:AE$366,'IS G'!$A$8:$A$366,'SCH C-2.2 F'!$B25)*1000</f>
        <v>0</v>
      </c>
      <c r="P25" s="151">
        <f t="shared" si="0"/>
        <v>0</v>
      </c>
    </row>
    <row r="26" spans="1:16" x14ac:dyDescent="0.2">
      <c r="A26" s="147">
        <f t="shared" si="1"/>
        <v>16</v>
      </c>
      <c r="B26" s="147" t="s">
        <v>830</v>
      </c>
      <c r="C26" s="137" t="s">
        <v>855</v>
      </c>
      <c r="D26" s="1">
        <f>SUMIFS('IS G'!T$8:T$366,'IS G'!$A$8:$A$366,'SCH C-2.2 F'!$B26)*1000</f>
        <v>0</v>
      </c>
      <c r="E26" s="1">
        <f>SUMIFS('IS G'!U$8:U$366,'IS G'!$A$8:$A$366,'SCH C-2.2 F'!$B26)*1000</f>
        <v>0</v>
      </c>
      <c r="F26" s="1">
        <f>SUMIFS('IS G'!V$8:V$366,'IS G'!$A$8:$A$366,'SCH C-2.2 F'!$B26)*1000</f>
        <v>0</v>
      </c>
      <c r="G26" s="1">
        <f>SUMIFS('IS G'!W$8:W$366,'IS G'!$A$8:$A$366,'SCH C-2.2 F'!$B26)*1000</f>
        <v>0</v>
      </c>
      <c r="H26" s="1">
        <f>SUMIFS('IS G'!X$8:X$366,'IS G'!$A$8:$A$366,'SCH C-2.2 F'!$B26)*1000</f>
        <v>0</v>
      </c>
      <c r="I26" s="1">
        <f>SUMIFS('IS G'!Y$8:Y$366,'IS G'!$A$8:$A$366,'SCH C-2.2 F'!$B26)*1000</f>
        <v>0</v>
      </c>
      <c r="J26" s="1">
        <f>SUMIFS('IS G'!Z$8:Z$366,'IS G'!$A$8:$A$366,'SCH C-2.2 F'!$B26)*1000</f>
        <v>0</v>
      </c>
      <c r="K26" s="1">
        <f>SUMIFS('IS G'!AA$8:AA$366,'IS G'!$A$8:$A$366,'SCH C-2.2 F'!$B26)*1000</f>
        <v>0</v>
      </c>
      <c r="L26" s="1">
        <f>SUMIFS('IS G'!AB$8:AB$366,'IS G'!$A$8:$A$366,'SCH C-2.2 F'!$B26)*1000</f>
        <v>0</v>
      </c>
      <c r="M26" s="1">
        <f>SUMIFS('IS G'!AC$8:AC$366,'IS G'!$A$8:$A$366,'SCH C-2.2 F'!$B26)*1000</f>
        <v>0</v>
      </c>
      <c r="N26" s="1">
        <f>SUMIFS('IS G'!AD$8:AD$366,'IS G'!$A$8:$A$366,'SCH C-2.2 F'!$B26)*1000</f>
        <v>0</v>
      </c>
      <c r="O26" s="1">
        <f>SUMIFS('IS G'!AE$8:AE$366,'IS G'!$A$8:$A$366,'SCH C-2.2 F'!$B26)*1000</f>
        <v>0</v>
      </c>
      <c r="P26" s="151">
        <f t="shared" si="0"/>
        <v>0</v>
      </c>
    </row>
    <row r="27" spans="1:16" x14ac:dyDescent="0.2">
      <c r="A27" s="147">
        <f t="shared" si="1"/>
        <v>17</v>
      </c>
      <c r="B27" s="147" t="s">
        <v>831</v>
      </c>
      <c r="C27" s="137" t="s">
        <v>856</v>
      </c>
      <c r="D27" s="1">
        <f>SUMIFS('IS G'!T$8:T$366,'IS G'!$A$8:$A$366,'SCH C-2.2 F'!$B27)*1000</f>
        <v>0</v>
      </c>
      <c r="E27" s="1">
        <f>SUMIFS('IS G'!U$8:U$366,'IS G'!$A$8:$A$366,'SCH C-2.2 F'!$B27)*1000</f>
        <v>0</v>
      </c>
      <c r="F27" s="1">
        <f>SUMIFS('IS G'!V$8:V$366,'IS G'!$A$8:$A$366,'SCH C-2.2 F'!$B27)*1000</f>
        <v>0</v>
      </c>
      <c r="G27" s="1">
        <f>SUMIFS('IS G'!W$8:W$366,'IS G'!$A$8:$A$366,'SCH C-2.2 F'!$B27)*1000</f>
        <v>0</v>
      </c>
      <c r="H27" s="1">
        <f>SUMIFS('IS G'!X$8:X$366,'IS G'!$A$8:$A$366,'SCH C-2.2 F'!$B27)*1000</f>
        <v>0</v>
      </c>
      <c r="I27" s="1">
        <f>SUMIFS('IS G'!Y$8:Y$366,'IS G'!$A$8:$A$366,'SCH C-2.2 F'!$B27)*1000</f>
        <v>0</v>
      </c>
      <c r="J27" s="1">
        <f>SUMIFS('IS G'!Z$8:Z$366,'IS G'!$A$8:$A$366,'SCH C-2.2 F'!$B27)*1000</f>
        <v>0</v>
      </c>
      <c r="K27" s="1">
        <f>SUMIFS('IS G'!AA$8:AA$366,'IS G'!$A$8:$A$366,'SCH C-2.2 F'!$B27)*1000</f>
        <v>0</v>
      </c>
      <c r="L27" s="1">
        <f>SUMIFS('IS G'!AB$8:AB$366,'IS G'!$A$8:$A$366,'SCH C-2.2 F'!$B27)*1000</f>
        <v>0</v>
      </c>
      <c r="M27" s="1">
        <f>SUMIFS('IS G'!AC$8:AC$366,'IS G'!$A$8:$A$366,'SCH C-2.2 F'!$B27)*1000</f>
        <v>0</v>
      </c>
      <c r="N27" s="1">
        <f>SUMIFS('IS G'!AD$8:AD$366,'IS G'!$A$8:$A$366,'SCH C-2.2 F'!$B27)*1000</f>
        <v>0</v>
      </c>
      <c r="O27" s="1">
        <f>SUMIFS('IS G'!AE$8:AE$366,'IS G'!$A$8:$A$366,'SCH C-2.2 F'!$B27)*1000</f>
        <v>0</v>
      </c>
      <c r="P27" s="151">
        <f t="shared" si="0"/>
        <v>0</v>
      </c>
    </row>
    <row r="28" spans="1:16" x14ac:dyDescent="0.2">
      <c r="A28" s="147">
        <f t="shared" si="1"/>
        <v>18</v>
      </c>
      <c r="B28" s="147" t="s">
        <v>832</v>
      </c>
      <c r="C28" s="137" t="s">
        <v>857</v>
      </c>
      <c r="D28" s="1">
        <f>SUMIFS('IS G'!T$8:T$366,'IS G'!$A$8:$A$366,'SCH C-2.2 F'!$B28)*1000</f>
        <v>92116</v>
      </c>
      <c r="E28" s="1">
        <f>SUMIFS('IS G'!U$8:U$366,'IS G'!$A$8:$A$366,'SCH C-2.2 F'!$B28)*1000</f>
        <v>64081.999999999993</v>
      </c>
      <c r="F28" s="1">
        <f>SUMIFS('IS G'!V$8:V$366,'IS G'!$A$8:$A$366,'SCH C-2.2 F'!$B28)*1000</f>
        <v>76272</v>
      </c>
      <c r="G28" s="1">
        <f>SUMIFS('IS G'!W$8:W$366,'IS G'!$A$8:$A$366,'SCH C-2.2 F'!$B28)*1000</f>
        <v>95544</v>
      </c>
      <c r="H28" s="1">
        <f>SUMIFS('IS G'!X$8:X$366,'IS G'!$A$8:$A$366,'SCH C-2.2 F'!$B28)*1000</f>
        <v>85357</v>
      </c>
      <c r="I28" s="1">
        <f>SUMIFS('IS G'!Y$8:Y$366,'IS G'!$A$8:$A$366,'SCH C-2.2 F'!$B28)*1000</f>
        <v>73740</v>
      </c>
      <c r="J28" s="1">
        <f>SUMIFS('IS G'!Z$8:Z$366,'IS G'!$A$8:$A$366,'SCH C-2.2 F'!$B28)*1000</f>
        <v>62963</v>
      </c>
      <c r="K28" s="1">
        <f>SUMIFS('IS G'!AA$8:AA$366,'IS G'!$A$8:$A$366,'SCH C-2.2 F'!$B28)*1000</f>
        <v>59926</v>
      </c>
      <c r="L28" s="1">
        <f>SUMIFS('IS G'!AB$8:AB$366,'IS G'!$A$8:$A$366,'SCH C-2.2 F'!$B28)*1000</f>
        <v>82915</v>
      </c>
      <c r="M28" s="1">
        <f>SUMIFS('IS G'!AC$8:AC$366,'IS G'!$A$8:$A$366,'SCH C-2.2 F'!$B28)*1000</f>
        <v>69595</v>
      </c>
      <c r="N28" s="1">
        <f>SUMIFS('IS G'!AD$8:AD$366,'IS G'!$A$8:$A$366,'SCH C-2.2 F'!$B28)*1000</f>
        <v>81225</v>
      </c>
      <c r="O28" s="1">
        <f>SUMIFS('IS G'!AE$8:AE$366,'IS G'!$A$8:$A$366,'SCH C-2.2 F'!$B28)*1000</f>
        <v>69342</v>
      </c>
      <c r="P28" s="151">
        <f t="shared" si="0"/>
        <v>913077</v>
      </c>
    </row>
    <row r="29" spans="1:16" x14ac:dyDescent="0.2">
      <c r="A29" s="147">
        <f t="shared" si="1"/>
        <v>19</v>
      </c>
      <c r="B29" s="147" t="s">
        <v>833</v>
      </c>
      <c r="C29" s="137" t="s">
        <v>858</v>
      </c>
      <c r="D29" s="1">
        <f>SUMIFS('IS G'!T$8:T$366,'IS G'!$A$8:$A$366,'SCH C-2.2 F'!$B29)*1000</f>
        <v>629830.41242752201</v>
      </c>
      <c r="E29" s="1">
        <f>SUMIFS('IS G'!U$8:U$366,'IS G'!$A$8:$A$366,'SCH C-2.2 F'!$B29)*1000</f>
        <v>-4727657.5020361198</v>
      </c>
      <c r="F29" s="1">
        <f>SUMIFS('IS G'!V$8:V$366,'IS G'!$A$8:$A$366,'SCH C-2.2 F'!$B29)*1000</f>
        <v>-9115728.980806591</v>
      </c>
      <c r="G29" s="1">
        <f>SUMIFS('IS G'!W$8:W$366,'IS G'!$A$8:$A$366,'SCH C-2.2 F'!$B29)*1000</f>
        <v>-8933851.6662565395</v>
      </c>
      <c r="H29" s="1">
        <f>SUMIFS('IS G'!X$8:X$366,'IS G'!$A$8:$A$366,'SCH C-2.2 F'!$B29)*1000</f>
        <v>-8549079.8303437103</v>
      </c>
      <c r="I29" s="1">
        <f>SUMIFS('IS G'!Y$8:Y$366,'IS G'!$A$8:$A$366,'SCH C-2.2 F'!$B29)*1000</f>
        <v>-6786441.9019319201</v>
      </c>
      <c r="J29" s="1">
        <f>SUMIFS('IS G'!Z$8:Z$366,'IS G'!$A$8:$A$366,'SCH C-2.2 F'!$B29)*1000</f>
        <v>-355154.49933287699</v>
      </c>
      <c r="K29" s="1">
        <f>SUMIFS('IS G'!AA$8:AA$366,'IS G'!$A$8:$A$366,'SCH C-2.2 F'!$B29)*1000</f>
        <v>6996129.2602498597</v>
      </c>
      <c r="L29" s="1">
        <f>SUMIFS('IS G'!AB$8:AB$366,'IS G'!$A$8:$A$366,'SCH C-2.2 F'!$B29)*1000</f>
        <v>10933619.551131601</v>
      </c>
      <c r="M29" s="1">
        <f>SUMIFS('IS G'!AC$8:AC$366,'IS G'!$A$8:$A$366,'SCH C-2.2 F'!$B29)*1000</f>
        <v>9713979.5620140098</v>
      </c>
      <c r="N29" s="1">
        <f>SUMIFS('IS G'!AD$8:AD$366,'IS G'!$A$8:$A$366,'SCH C-2.2 F'!$B29)*1000</f>
        <v>6459173.4093224201</v>
      </c>
      <c r="O29" s="1">
        <f>SUMIFS('IS G'!AE$8:AE$366,'IS G'!$A$8:$A$366,'SCH C-2.2 F'!$B29)*1000</f>
        <v>2500020.9173419597</v>
      </c>
      <c r="P29" s="151">
        <f t="shared" si="0"/>
        <v>-1235161.2682203846</v>
      </c>
    </row>
    <row r="30" spans="1:16" x14ac:dyDescent="0.2">
      <c r="A30" s="147">
        <f t="shared" si="1"/>
        <v>20</v>
      </c>
      <c r="B30" s="147">
        <v>810</v>
      </c>
      <c r="C30" s="137" t="s">
        <v>859</v>
      </c>
      <c r="D30" s="1">
        <f>SUMIFS('IS G'!T$8:T$366,'IS G'!$A$8:$A$366,'SCH C-2.2 F'!$B30)*1000</f>
        <v>-15000</v>
      </c>
      <c r="E30" s="1">
        <f>SUMIFS('IS G'!U$8:U$366,'IS G'!$A$8:$A$366,'SCH C-2.2 F'!$B30)*1000</f>
        <v>-6000</v>
      </c>
      <c r="F30" s="1">
        <f>SUMIFS('IS G'!V$8:V$366,'IS G'!$A$8:$A$366,'SCH C-2.2 F'!$B30)*1000</f>
        <v>-6000</v>
      </c>
      <c r="G30" s="1">
        <f>SUMIFS('IS G'!W$8:W$366,'IS G'!$A$8:$A$366,'SCH C-2.2 F'!$B30)*1000</f>
        <v>-6000</v>
      </c>
      <c r="H30" s="1">
        <f>SUMIFS('IS G'!X$8:X$366,'IS G'!$A$8:$A$366,'SCH C-2.2 F'!$B30)*1000</f>
        <v>-5000</v>
      </c>
      <c r="I30" s="1">
        <f>SUMIFS('IS G'!Y$8:Y$366,'IS G'!$A$8:$A$366,'SCH C-2.2 F'!$B30)*1000</f>
        <v>-9000</v>
      </c>
      <c r="J30" s="1">
        <f>SUMIFS('IS G'!Z$8:Z$366,'IS G'!$A$8:$A$366,'SCH C-2.2 F'!$B30)*1000</f>
        <v>-15000</v>
      </c>
      <c r="K30" s="1">
        <f>SUMIFS('IS G'!AA$8:AA$366,'IS G'!$A$8:$A$366,'SCH C-2.2 F'!$B30)*1000</f>
        <v>-105000</v>
      </c>
      <c r="L30" s="1">
        <f>SUMIFS('IS G'!AB$8:AB$366,'IS G'!$A$8:$A$366,'SCH C-2.2 F'!$B30)*1000</f>
        <v>-150000</v>
      </c>
      <c r="M30" s="1">
        <f>SUMIFS('IS G'!AC$8:AC$366,'IS G'!$A$8:$A$366,'SCH C-2.2 F'!$B30)*1000</f>
        <v>-131000</v>
      </c>
      <c r="N30" s="1">
        <f>SUMIFS('IS G'!AD$8:AD$366,'IS G'!$A$8:$A$366,'SCH C-2.2 F'!$B30)*1000</f>
        <v>-100000</v>
      </c>
      <c r="O30" s="1">
        <f>SUMIFS('IS G'!AE$8:AE$366,'IS G'!$A$8:$A$366,'SCH C-2.2 F'!$B30)*1000</f>
        <v>-34000</v>
      </c>
      <c r="P30" s="151">
        <f t="shared" si="0"/>
        <v>-582000</v>
      </c>
    </row>
    <row r="31" spans="1:16" x14ac:dyDescent="0.2">
      <c r="A31" s="147">
        <f t="shared" si="1"/>
        <v>21</v>
      </c>
      <c r="B31" s="147" t="s">
        <v>834</v>
      </c>
      <c r="C31" s="137" t="s">
        <v>860</v>
      </c>
      <c r="D31" s="1">
        <f>SUMIFS('IS G'!T$8:T$366,'IS G'!$A$8:$A$366,'SCH C-2.2 F'!$B31)*1000</f>
        <v>0</v>
      </c>
      <c r="E31" s="1">
        <f>SUMIFS('IS G'!U$8:U$366,'IS G'!$A$8:$A$366,'SCH C-2.2 F'!$B31)*1000</f>
        <v>0</v>
      </c>
      <c r="F31" s="1">
        <f>SUMIFS('IS G'!V$8:V$366,'IS G'!$A$8:$A$366,'SCH C-2.2 F'!$B31)*1000</f>
        <v>0</v>
      </c>
      <c r="G31" s="1">
        <f>SUMIFS('IS G'!W$8:W$366,'IS G'!$A$8:$A$366,'SCH C-2.2 F'!$B31)*1000</f>
        <v>0</v>
      </c>
      <c r="H31" s="1">
        <f>SUMIFS('IS G'!X$8:X$366,'IS G'!$A$8:$A$366,'SCH C-2.2 F'!$B31)*1000</f>
        <v>0</v>
      </c>
      <c r="I31" s="1">
        <f>SUMIFS('IS G'!Y$8:Y$366,'IS G'!$A$8:$A$366,'SCH C-2.2 F'!$B31)*1000</f>
        <v>0</v>
      </c>
      <c r="J31" s="1">
        <f>SUMIFS('IS G'!Z$8:Z$366,'IS G'!$A$8:$A$366,'SCH C-2.2 F'!$B31)*1000</f>
        <v>0</v>
      </c>
      <c r="K31" s="1">
        <f>SUMIFS('IS G'!AA$8:AA$366,'IS G'!$A$8:$A$366,'SCH C-2.2 F'!$B31)*1000</f>
        <v>0</v>
      </c>
      <c r="L31" s="1">
        <f>SUMIFS('IS G'!AB$8:AB$366,'IS G'!$A$8:$A$366,'SCH C-2.2 F'!$B31)*1000</f>
        <v>0</v>
      </c>
      <c r="M31" s="1">
        <f>SUMIFS('IS G'!AC$8:AC$366,'IS G'!$A$8:$A$366,'SCH C-2.2 F'!$B31)*1000</f>
        <v>0</v>
      </c>
      <c r="N31" s="1">
        <f>SUMIFS('IS G'!AD$8:AD$366,'IS G'!$A$8:$A$366,'SCH C-2.2 F'!$B31)*1000</f>
        <v>0</v>
      </c>
      <c r="O31" s="1">
        <f>SUMIFS('IS G'!AE$8:AE$366,'IS G'!$A$8:$A$366,'SCH C-2.2 F'!$B31)*1000</f>
        <v>0</v>
      </c>
      <c r="P31" s="151">
        <f t="shared" si="0"/>
        <v>0</v>
      </c>
    </row>
    <row r="32" spans="1:16" x14ac:dyDescent="0.2">
      <c r="A32" s="147">
        <f t="shared" si="1"/>
        <v>22</v>
      </c>
      <c r="B32" s="147">
        <v>813</v>
      </c>
      <c r="C32" s="137" t="s">
        <v>861</v>
      </c>
      <c r="D32" s="1">
        <f>SUMIFS('IS G'!T$8:T$366,'IS G'!$A$8:$A$366,'SCH C-2.2 F'!$B32)*1000</f>
        <v>0</v>
      </c>
      <c r="E32" s="1">
        <f>SUMIFS('IS G'!U$8:U$366,'IS G'!$A$8:$A$366,'SCH C-2.2 F'!$B32)*1000</f>
        <v>0</v>
      </c>
      <c r="F32" s="1">
        <f>SUMIFS('IS G'!V$8:V$366,'IS G'!$A$8:$A$366,'SCH C-2.2 F'!$B32)*1000</f>
        <v>0</v>
      </c>
      <c r="G32" s="1">
        <f>SUMIFS('IS G'!W$8:W$366,'IS G'!$A$8:$A$366,'SCH C-2.2 F'!$B32)*1000</f>
        <v>0</v>
      </c>
      <c r="H32" s="1">
        <f>SUMIFS('IS G'!X$8:X$366,'IS G'!$A$8:$A$366,'SCH C-2.2 F'!$B32)*1000</f>
        <v>0</v>
      </c>
      <c r="I32" s="1">
        <f>SUMIFS('IS G'!Y$8:Y$366,'IS G'!$A$8:$A$366,'SCH C-2.2 F'!$B32)*1000</f>
        <v>0</v>
      </c>
      <c r="J32" s="1">
        <f>SUMIFS('IS G'!Z$8:Z$366,'IS G'!$A$8:$A$366,'SCH C-2.2 F'!$B32)*1000</f>
        <v>0</v>
      </c>
      <c r="K32" s="1">
        <f>SUMIFS('IS G'!AA$8:AA$366,'IS G'!$A$8:$A$366,'SCH C-2.2 F'!$B32)*1000</f>
        <v>0</v>
      </c>
      <c r="L32" s="1">
        <f>SUMIFS('IS G'!AB$8:AB$366,'IS G'!$A$8:$A$366,'SCH C-2.2 F'!$B32)*1000</f>
        <v>0</v>
      </c>
      <c r="M32" s="1">
        <f>SUMIFS('IS G'!AC$8:AC$366,'IS G'!$A$8:$A$366,'SCH C-2.2 F'!$B32)*1000</f>
        <v>0</v>
      </c>
      <c r="N32" s="1">
        <f>SUMIFS('IS G'!AD$8:AD$366,'IS G'!$A$8:$A$366,'SCH C-2.2 F'!$B32)*1000</f>
        <v>0</v>
      </c>
      <c r="O32" s="1">
        <f>SUMIFS('IS G'!AE$8:AE$366,'IS G'!$A$8:$A$366,'SCH C-2.2 F'!$B32)*1000</f>
        <v>0</v>
      </c>
      <c r="P32" s="151">
        <f t="shared" si="0"/>
        <v>0</v>
      </c>
    </row>
    <row r="33" spans="1:16" x14ac:dyDescent="0.2">
      <c r="A33" s="147">
        <f t="shared" si="1"/>
        <v>23</v>
      </c>
      <c r="B33" s="147" t="s">
        <v>863</v>
      </c>
      <c r="C33" s="137" t="s">
        <v>889</v>
      </c>
      <c r="D33" s="1">
        <f>SUMIFS('IS G'!T$8:T$366,'IS G'!$A$8:$A$366,'SCH C-2.2 F'!$B33)*1000</f>
        <v>106597</v>
      </c>
      <c r="E33" s="1">
        <f>SUMIFS('IS G'!U$8:U$366,'IS G'!$A$8:$A$366,'SCH C-2.2 F'!$B33)*1000</f>
        <v>105449</v>
      </c>
      <c r="F33" s="1">
        <f>SUMIFS('IS G'!V$8:V$366,'IS G'!$A$8:$A$366,'SCH C-2.2 F'!$B33)*1000</f>
        <v>104966</v>
      </c>
      <c r="G33" s="1">
        <f>SUMIFS('IS G'!W$8:W$366,'IS G'!$A$8:$A$366,'SCH C-2.2 F'!$B33)*1000</f>
        <v>113877</v>
      </c>
      <c r="H33" s="1">
        <f>SUMIFS('IS G'!X$8:X$366,'IS G'!$A$8:$A$366,'SCH C-2.2 F'!$B33)*1000</f>
        <v>93018</v>
      </c>
      <c r="I33" s="1">
        <f>SUMIFS('IS G'!Y$8:Y$366,'IS G'!$A$8:$A$366,'SCH C-2.2 F'!$B33)*1000</f>
        <v>106365</v>
      </c>
      <c r="J33" s="1">
        <f>SUMIFS('IS G'!Z$8:Z$366,'IS G'!$A$8:$A$366,'SCH C-2.2 F'!$B33)*1000</f>
        <v>87760</v>
      </c>
      <c r="K33" s="1">
        <f>SUMIFS('IS G'!AA$8:AA$366,'IS G'!$A$8:$A$366,'SCH C-2.2 F'!$B33)*1000</f>
        <v>72566</v>
      </c>
      <c r="L33" s="1">
        <f>SUMIFS('IS G'!AB$8:AB$366,'IS G'!$A$8:$A$366,'SCH C-2.2 F'!$B33)*1000</f>
        <v>79367</v>
      </c>
      <c r="M33" s="1">
        <f>SUMIFS('IS G'!AC$8:AC$366,'IS G'!$A$8:$A$366,'SCH C-2.2 F'!$B33)*1000</f>
        <v>59580</v>
      </c>
      <c r="N33" s="1">
        <f>SUMIFS('IS G'!AD$8:AD$366,'IS G'!$A$8:$A$366,'SCH C-2.2 F'!$B33)*1000</f>
        <v>85028</v>
      </c>
      <c r="O33" s="1">
        <f>SUMIFS('IS G'!AE$8:AE$366,'IS G'!$A$8:$A$366,'SCH C-2.2 F'!$B33)*1000</f>
        <v>89386</v>
      </c>
      <c r="P33" s="151">
        <f t="shared" si="0"/>
        <v>1103959</v>
      </c>
    </row>
    <row r="34" spans="1:16" x14ac:dyDescent="0.2">
      <c r="A34" s="147">
        <f t="shared" si="1"/>
        <v>24</v>
      </c>
      <c r="B34" s="147" t="s">
        <v>864</v>
      </c>
      <c r="C34" s="163" t="s">
        <v>820</v>
      </c>
      <c r="D34" s="1">
        <f>SUMIFS('IS G'!T$8:T$366,'IS G'!$A$8:$A$366,'SCH C-2.2 F'!$B34)*1000</f>
        <v>7871</v>
      </c>
      <c r="E34" s="1">
        <f>SUMIFS('IS G'!U$8:U$366,'IS G'!$A$8:$A$366,'SCH C-2.2 F'!$B34)*1000</f>
        <v>7194</v>
      </c>
      <c r="F34" s="1">
        <f>SUMIFS('IS G'!V$8:V$366,'IS G'!$A$8:$A$366,'SCH C-2.2 F'!$B34)*1000</f>
        <v>8355</v>
      </c>
      <c r="G34" s="1">
        <f>SUMIFS('IS G'!W$8:W$366,'IS G'!$A$8:$A$366,'SCH C-2.2 F'!$B34)*1000</f>
        <v>7833</v>
      </c>
      <c r="H34" s="1">
        <f>SUMIFS('IS G'!X$8:X$366,'IS G'!$A$8:$A$366,'SCH C-2.2 F'!$B34)*1000</f>
        <v>10303</v>
      </c>
      <c r="I34" s="1">
        <f>SUMIFS('IS G'!Y$8:Y$366,'IS G'!$A$8:$A$366,'SCH C-2.2 F'!$B34)*1000</f>
        <v>8141.9999999999991</v>
      </c>
      <c r="J34" s="1">
        <f>SUMIFS('IS G'!Z$8:Z$366,'IS G'!$A$8:$A$366,'SCH C-2.2 F'!$B34)*1000</f>
        <v>7562</v>
      </c>
      <c r="K34" s="1">
        <f>SUMIFS('IS G'!AA$8:AA$366,'IS G'!$A$8:$A$366,'SCH C-2.2 F'!$B34)*1000</f>
        <v>9425</v>
      </c>
      <c r="L34" s="1">
        <f>SUMIFS('IS G'!AB$8:AB$366,'IS G'!$A$8:$A$366,'SCH C-2.2 F'!$B34)*1000</f>
        <v>8995</v>
      </c>
      <c r="M34" s="1">
        <f>SUMIFS('IS G'!AC$8:AC$366,'IS G'!$A$8:$A$366,'SCH C-2.2 F'!$B34)*1000</f>
        <v>8860</v>
      </c>
      <c r="N34" s="1">
        <f>SUMIFS('IS G'!AD$8:AD$366,'IS G'!$A$8:$A$366,'SCH C-2.2 F'!$B34)*1000</f>
        <v>9014</v>
      </c>
      <c r="O34" s="1">
        <f>SUMIFS('IS G'!AE$8:AE$366,'IS G'!$A$8:$A$366,'SCH C-2.2 F'!$B34)*1000</f>
        <v>8601</v>
      </c>
      <c r="P34" s="151">
        <f t="shared" si="0"/>
        <v>102155</v>
      </c>
    </row>
    <row r="35" spans="1:16" x14ac:dyDescent="0.2">
      <c r="A35" s="147">
        <f t="shared" si="1"/>
        <v>25</v>
      </c>
      <c r="B35" s="147" t="s">
        <v>865</v>
      </c>
      <c r="C35" s="163" t="s">
        <v>821</v>
      </c>
      <c r="D35" s="1">
        <f>SUMIFS('IS G'!T$8:T$366,'IS G'!$A$8:$A$366,'SCH C-2.2 F'!$B35)*1000</f>
        <v>37865</v>
      </c>
      <c r="E35" s="1">
        <f>SUMIFS('IS G'!U$8:U$366,'IS G'!$A$8:$A$366,'SCH C-2.2 F'!$B35)*1000</f>
        <v>57954</v>
      </c>
      <c r="F35" s="1">
        <f>SUMIFS('IS G'!V$8:V$366,'IS G'!$A$8:$A$366,'SCH C-2.2 F'!$B35)*1000</f>
        <v>46177</v>
      </c>
      <c r="G35" s="1">
        <f>SUMIFS('IS G'!W$8:W$366,'IS G'!$A$8:$A$366,'SCH C-2.2 F'!$B35)*1000</f>
        <v>50826</v>
      </c>
      <c r="H35" s="1">
        <f>SUMIFS('IS G'!X$8:X$366,'IS G'!$A$8:$A$366,'SCH C-2.2 F'!$B35)*1000</f>
        <v>53027</v>
      </c>
      <c r="I35" s="1">
        <f>SUMIFS('IS G'!Y$8:Y$366,'IS G'!$A$8:$A$366,'SCH C-2.2 F'!$B35)*1000</f>
        <v>60602</v>
      </c>
      <c r="J35" s="1">
        <f>SUMIFS('IS G'!Z$8:Z$366,'IS G'!$A$8:$A$366,'SCH C-2.2 F'!$B35)*1000</f>
        <v>46158</v>
      </c>
      <c r="K35" s="1">
        <f>SUMIFS('IS G'!AA$8:AA$366,'IS G'!$A$8:$A$366,'SCH C-2.2 F'!$B35)*1000</f>
        <v>39800</v>
      </c>
      <c r="L35" s="1">
        <f>SUMIFS('IS G'!AB$8:AB$366,'IS G'!$A$8:$A$366,'SCH C-2.2 F'!$B35)*1000</f>
        <v>52342</v>
      </c>
      <c r="M35" s="1">
        <f>SUMIFS('IS G'!AC$8:AC$366,'IS G'!$A$8:$A$366,'SCH C-2.2 F'!$B35)*1000</f>
        <v>36711</v>
      </c>
      <c r="N35" s="1">
        <f>SUMIFS('IS G'!AD$8:AD$366,'IS G'!$A$8:$A$366,'SCH C-2.2 F'!$B35)*1000</f>
        <v>39395</v>
      </c>
      <c r="O35" s="1">
        <f>SUMIFS('IS G'!AE$8:AE$366,'IS G'!$A$8:$A$366,'SCH C-2.2 F'!$B35)*1000</f>
        <v>42593</v>
      </c>
      <c r="P35" s="151">
        <f t="shared" si="0"/>
        <v>563450</v>
      </c>
    </row>
    <row r="36" spans="1:16" x14ac:dyDescent="0.2">
      <c r="A36" s="147">
        <f t="shared" si="1"/>
        <v>26</v>
      </c>
      <c r="B36" s="147" t="s">
        <v>866</v>
      </c>
      <c r="C36" s="163" t="s">
        <v>885</v>
      </c>
      <c r="D36" s="1">
        <f>SUMIFS('IS G'!T$8:T$366,'IS G'!$A$8:$A$366,'SCH C-2.2 F'!$B36)*1000</f>
        <v>145440</v>
      </c>
      <c r="E36" s="1">
        <f>SUMIFS('IS G'!U$8:U$366,'IS G'!$A$8:$A$366,'SCH C-2.2 F'!$B36)*1000</f>
        <v>185426</v>
      </c>
      <c r="F36" s="1">
        <f>SUMIFS('IS G'!V$8:V$366,'IS G'!$A$8:$A$366,'SCH C-2.2 F'!$B36)*1000</f>
        <v>148626</v>
      </c>
      <c r="G36" s="1">
        <f>SUMIFS('IS G'!W$8:W$366,'IS G'!$A$8:$A$366,'SCH C-2.2 F'!$B36)*1000</f>
        <v>214891</v>
      </c>
      <c r="H36" s="1">
        <f>SUMIFS('IS G'!X$8:X$366,'IS G'!$A$8:$A$366,'SCH C-2.2 F'!$B36)*1000</f>
        <v>179542</v>
      </c>
      <c r="I36" s="1">
        <f>SUMIFS('IS G'!Y$8:Y$366,'IS G'!$A$8:$A$366,'SCH C-2.2 F'!$B36)*1000</f>
        <v>174905</v>
      </c>
      <c r="J36" s="1">
        <f>SUMIFS('IS G'!Z$8:Z$366,'IS G'!$A$8:$A$366,'SCH C-2.2 F'!$B36)*1000</f>
        <v>145173</v>
      </c>
      <c r="K36" s="1">
        <f>SUMIFS('IS G'!AA$8:AA$366,'IS G'!$A$8:$A$366,'SCH C-2.2 F'!$B36)*1000</f>
        <v>210606</v>
      </c>
      <c r="L36" s="1">
        <f>SUMIFS('IS G'!AB$8:AB$366,'IS G'!$A$8:$A$366,'SCH C-2.2 F'!$B36)*1000</f>
        <v>194592</v>
      </c>
      <c r="M36" s="1">
        <f>SUMIFS('IS G'!AC$8:AC$366,'IS G'!$A$8:$A$366,'SCH C-2.2 F'!$B36)*1000</f>
        <v>172723</v>
      </c>
      <c r="N36" s="1">
        <f>SUMIFS('IS G'!AD$8:AD$366,'IS G'!$A$8:$A$366,'SCH C-2.2 F'!$B36)*1000</f>
        <v>251109</v>
      </c>
      <c r="O36" s="1">
        <f>SUMIFS('IS G'!AE$8:AE$366,'IS G'!$A$8:$A$366,'SCH C-2.2 F'!$B36)*1000</f>
        <v>132810</v>
      </c>
      <c r="P36" s="151">
        <f t="shared" si="0"/>
        <v>2155843</v>
      </c>
    </row>
    <row r="37" spans="1:16" x14ac:dyDescent="0.2">
      <c r="A37" s="147">
        <f t="shared" si="1"/>
        <v>27</v>
      </c>
      <c r="B37" s="147" t="s">
        <v>867</v>
      </c>
      <c r="C37" s="163" t="s">
        <v>886</v>
      </c>
      <c r="D37" s="1">
        <f>SUMIFS('IS G'!T$8:T$366,'IS G'!$A$8:$A$366,'SCH C-2.2 F'!$B37)*1000</f>
        <v>15000</v>
      </c>
      <c r="E37" s="1">
        <f>SUMIFS('IS G'!U$8:U$366,'IS G'!$A$8:$A$366,'SCH C-2.2 F'!$B37)*1000</f>
        <v>6000</v>
      </c>
      <c r="F37" s="1">
        <f>SUMIFS('IS G'!V$8:V$366,'IS G'!$A$8:$A$366,'SCH C-2.2 F'!$B37)*1000</f>
        <v>6000</v>
      </c>
      <c r="G37" s="1">
        <f>SUMIFS('IS G'!W$8:W$366,'IS G'!$A$8:$A$366,'SCH C-2.2 F'!$B37)*1000</f>
        <v>6000</v>
      </c>
      <c r="H37" s="1">
        <f>SUMIFS('IS G'!X$8:X$366,'IS G'!$A$8:$A$366,'SCH C-2.2 F'!$B37)*1000</f>
        <v>5000</v>
      </c>
      <c r="I37" s="1">
        <f>SUMIFS('IS G'!Y$8:Y$366,'IS G'!$A$8:$A$366,'SCH C-2.2 F'!$B37)*1000</f>
        <v>9000</v>
      </c>
      <c r="J37" s="1">
        <f>SUMIFS('IS G'!Z$8:Z$366,'IS G'!$A$8:$A$366,'SCH C-2.2 F'!$B37)*1000</f>
        <v>15000</v>
      </c>
      <c r="K37" s="1">
        <f>SUMIFS('IS G'!AA$8:AA$366,'IS G'!$A$8:$A$366,'SCH C-2.2 F'!$B37)*1000</f>
        <v>105000</v>
      </c>
      <c r="L37" s="1">
        <f>SUMIFS('IS G'!AB$8:AB$366,'IS G'!$A$8:$A$366,'SCH C-2.2 F'!$B37)*1000</f>
        <v>150000</v>
      </c>
      <c r="M37" s="1">
        <f>SUMIFS('IS G'!AC$8:AC$366,'IS G'!$A$8:$A$366,'SCH C-2.2 F'!$B37)*1000</f>
        <v>131000</v>
      </c>
      <c r="N37" s="1">
        <f>SUMIFS('IS G'!AD$8:AD$366,'IS G'!$A$8:$A$366,'SCH C-2.2 F'!$B37)*1000</f>
        <v>100000</v>
      </c>
      <c r="O37" s="1">
        <f>SUMIFS('IS G'!AE$8:AE$366,'IS G'!$A$8:$A$366,'SCH C-2.2 F'!$B37)*1000</f>
        <v>34000</v>
      </c>
      <c r="P37" s="151">
        <f t="shared" si="0"/>
        <v>582000</v>
      </c>
    </row>
    <row r="38" spans="1:16" x14ac:dyDescent="0.2">
      <c r="A38" s="147">
        <f t="shared" si="1"/>
        <v>28</v>
      </c>
      <c r="B38" s="147" t="s">
        <v>868</v>
      </c>
      <c r="C38" s="163" t="s">
        <v>887</v>
      </c>
      <c r="D38" s="1">
        <f>SUMIFS('IS G'!T$8:T$366,'IS G'!$A$8:$A$366,'SCH C-2.2 F'!$B38)*1000</f>
        <v>135972</v>
      </c>
      <c r="E38" s="1">
        <f>SUMIFS('IS G'!U$8:U$366,'IS G'!$A$8:$A$366,'SCH C-2.2 F'!$B38)*1000</f>
        <v>11325</v>
      </c>
      <c r="F38" s="1">
        <f>SUMIFS('IS G'!V$8:V$366,'IS G'!$A$8:$A$366,'SCH C-2.2 F'!$B38)*1000</f>
        <v>5174</v>
      </c>
      <c r="G38" s="1">
        <f>SUMIFS('IS G'!W$8:W$366,'IS G'!$A$8:$A$366,'SCH C-2.2 F'!$B38)*1000</f>
        <v>20889</v>
      </c>
      <c r="H38" s="1">
        <f>SUMIFS('IS G'!X$8:X$366,'IS G'!$A$8:$A$366,'SCH C-2.2 F'!$B38)*1000</f>
        <v>7396</v>
      </c>
      <c r="I38" s="1">
        <f>SUMIFS('IS G'!Y$8:Y$366,'IS G'!$A$8:$A$366,'SCH C-2.2 F'!$B38)*1000</f>
        <v>78067</v>
      </c>
      <c r="J38" s="1">
        <f>SUMIFS('IS G'!Z$8:Z$366,'IS G'!$A$8:$A$366,'SCH C-2.2 F'!$B38)*1000</f>
        <v>56905</v>
      </c>
      <c r="K38" s="1">
        <f>SUMIFS('IS G'!AA$8:AA$366,'IS G'!$A$8:$A$366,'SCH C-2.2 F'!$B38)*1000</f>
        <v>396979</v>
      </c>
      <c r="L38" s="1">
        <f>SUMIFS('IS G'!AB$8:AB$366,'IS G'!$A$8:$A$366,'SCH C-2.2 F'!$B38)*1000</f>
        <v>276584</v>
      </c>
      <c r="M38" s="1">
        <f>SUMIFS('IS G'!AC$8:AC$366,'IS G'!$A$8:$A$366,'SCH C-2.2 F'!$B38)*1000</f>
        <v>257490</v>
      </c>
      <c r="N38" s="1">
        <f>SUMIFS('IS G'!AD$8:AD$366,'IS G'!$A$8:$A$366,'SCH C-2.2 F'!$B38)*1000</f>
        <v>287101</v>
      </c>
      <c r="O38" s="1">
        <f>SUMIFS('IS G'!AE$8:AE$366,'IS G'!$A$8:$A$366,'SCH C-2.2 F'!$B38)*1000</f>
        <v>302435</v>
      </c>
      <c r="P38" s="151">
        <f t="shared" si="0"/>
        <v>1836317</v>
      </c>
    </row>
    <row r="39" spans="1:16" x14ac:dyDescent="0.2">
      <c r="A39" s="147">
        <f t="shared" si="1"/>
        <v>29</v>
      </c>
      <c r="B39" s="147" t="s">
        <v>869</v>
      </c>
      <c r="C39" s="163" t="s">
        <v>822</v>
      </c>
      <c r="D39" s="1">
        <f>SUMIFS('IS G'!T$8:T$366,'IS G'!$A$8:$A$366,'SCH C-2.2 F'!$B39)*1000</f>
        <v>105054</v>
      </c>
      <c r="E39" s="1">
        <f>SUMIFS('IS G'!U$8:U$366,'IS G'!$A$8:$A$366,'SCH C-2.2 F'!$B39)*1000</f>
        <v>109519</v>
      </c>
      <c r="F39" s="1">
        <f>SUMIFS('IS G'!V$8:V$366,'IS G'!$A$8:$A$366,'SCH C-2.2 F'!$B39)*1000</f>
        <v>135816</v>
      </c>
      <c r="G39" s="1">
        <f>SUMIFS('IS G'!W$8:W$366,'IS G'!$A$8:$A$366,'SCH C-2.2 F'!$B39)*1000</f>
        <v>157618</v>
      </c>
      <c r="H39" s="1">
        <f>SUMIFS('IS G'!X$8:X$366,'IS G'!$A$8:$A$366,'SCH C-2.2 F'!$B39)*1000</f>
        <v>176108</v>
      </c>
      <c r="I39" s="1">
        <f>SUMIFS('IS G'!Y$8:Y$366,'IS G'!$A$8:$A$366,'SCH C-2.2 F'!$B39)*1000</f>
        <v>192066</v>
      </c>
      <c r="J39" s="1">
        <f>SUMIFS('IS G'!Z$8:Z$366,'IS G'!$A$8:$A$366,'SCH C-2.2 F'!$B39)*1000</f>
        <v>196892</v>
      </c>
      <c r="K39" s="1">
        <f>SUMIFS('IS G'!AA$8:AA$366,'IS G'!$A$8:$A$366,'SCH C-2.2 F'!$B39)*1000</f>
        <v>186049</v>
      </c>
      <c r="L39" s="1">
        <f>SUMIFS('IS G'!AB$8:AB$366,'IS G'!$A$8:$A$366,'SCH C-2.2 F'!$B39)*1000</f>
        <v>160117</v>
      </c>
      <c r="M39" s="1">
        <f>SUMIFS('IS G'!AC$8:AC$366,'IS G'!$A$8:$A$366,'SCH C-2.2 F'!$B39)*1000</f>
        <v>140570</v>
      </c>
      <c r="N39" s="1">
        <f>SUMIFS('IS G'!AD$8:AD$366,'IS G'!$A$8:$A$366,'SCH C-2.2 F'!$B39)*1000</f>
        <v>117939</v>
      </c>
      <c r="O39" s="1">
        <f>SUMIFS('IS G'!AE$8:AE$366,'IS G'!$A$8:$A$366,'SCH C-2.2 F'!$B39)*1000</f>
        <v>99223</v>
      </c>
      <c r="P39" s="151">
        <f t="shared" si="0"/>
        <v>1776971</v>
      </c>
    </row>
    <row r="40" spans="1:16" x14ac:dyDescent="0.2">
      <c r="A40" s="147">
        <f t="shared" si="1"/>
        <v>30</v>
      </c>
      <c r="B40" s="147" t="s">
        <v>870</v>
      </c>
      <c r="C40" s="163" t="s">
        <v>17</v>
      </c>
      <c r="D40" s="1">
        <f>SUMIFS('IS G'!T$8:T$366,'IS G'!$A$8:$A$366,'SCH C-2.2 F'!$B40)*1000</f>
        <v>0</v>
      </c>
      <c r="E40" s="1">
        <f>SUMIFS('IS G'!U$8:U$366,'IS G'!$A$8:$A$366,'SCH C-2.2 F'!$B40)*1000</f>
        <v>0</v>
      </c>
      <c r="F40" s="1">
        <f>SUMIFS('IS G'!V$8:V$366,'IS G'!$A$8:$A$366,'SCH C-2.2 F'!$B40)*1000</f>
        <v>0</v>
      </c>
      <c r="G40" s="1">
        <f>SUMIFS('IS G'!W$8:W$366,'IS G'!$A$8:$A$366,'SCH C-2.2 F'!$B40)*1000</f>
        <v>0</v>
      </c>
      <c r="H40" s="1">
        <f>SUMIFS('IS G'!X$8:X$366,'IS G'!$A$8:$A$366,'SCH C-2.2 F'!$B40)*1000</f>
        <v>0</v>
      </c>
      <c r="I40" s="1">
        <f>SUMIFS('IS G'!Y$8:Y$366,'IS G'!$A$8:$A$366,'SCH C-2.2 F'!$B40)*1000</f>
        <v>0</v>
      </c>
      <c r="J40" s="1">
        <f>SUMIFS('IS G'!Z$8:Z$366,'IS G'!$A$8:$A$366,'SCH C-2.2 F'!$B40)*1000</f>
        <v>0</v>
      </c>
      <c r="K40" s="1">
        <f>SUMIFS('IS G'!AA$8:AA$366,'IS G'!$A$8:$A$366,'SCH C-2.2 F'!$B40)*1000</f>
        <v>0</v>
      </c>
      <c r="L40" s="1">
        <f>SUMIFS('IS G'!AB$8:AB$366,'IS G'!$A$8:$A$366,'SCH C-2.2 F'!$B40)*1000</f>
        <v>0</v>
      </c>
      <c r="M40" s="1">
        <f>SUMIFS('IS G'!AC$8:AC$366,'IS G'!$A$8:$A$366,'SCH C-2.2 F'!$B40)*1000</f>
        <v>0</v>
      </c>
      <c r="N40" s="1">
        <f>SUMIFS('IS G'!AD$8:AD$366,'IS G'!$A$8:$A$366,'SCH C-2.2 F'!$B40)*1000</f>
        <v>0</v>
      </c>
      <c r="O40" s="1">
        <f>SUMIFS('IS G'!AE$8:AE$366,'IS G'!$A$8:$A$366,'SCH C-2.2 F'!$B40)*1000</f>
        <v>0</v>
      </c>
      <c r="P40" s="151">
        <f t="shared" si="0"/>
        <v>0</v>
      </c>
    </row>
    <row r="41" spans="1:16" x14ac:dyDescent="0.2">
      <c r="A41" s="147">
        <f t="shared" si="1"/>
        <v>31</v>
      </c>
      <c r="B41" s="147" t="s">
        <v>871</v>
      </c>
      <c r="C41" s="163" t="s">
        <v>888</v>
      </c>
      <c r="D41" s="1">
        <f>SUMIFS('IS G'!T$8:T$366,'IS G'!$A$8:$A$366,'SCH C-2.2 F'!$B41)*1000</f>
        <v>5474</v>
      </c>
      <c r="E41" s="1">
        <f>SUMIFS('IS G'!U$8:U$366,'IS G'!$A$8:$A$366,'SCH C-2.2 F'!$B41)*1000</f>
        <v>4273</v>
      </c>
      <c r="F41" s="1">
        <f>SUMIFS('IS G'!V$8:V$366,'IS G'!$A$8:$A$366,'SCH C-2.2 F'!$B41)*1000</f>
        <v>26306</v>
      </c>
      <c r="G41" s="1">
        <f>SUMIFS('IS G'!W$8:W$366,'IS G'!$A$8:$A$366,'SCH C-2.2 F'!$B41)*1000</f>
        <v>11350</v>
      </c>
      <c r="H41" s="1">
        <f>SUMIFS('IS G'!X$8:X$366,'IS G'!$A$8:$A$366,'SCH C-2.2 F'!$B41)*1000</f>
        <v>2616</v>
      </c>
      <c r="I41" s="1">
        <f>SUMIFS('IS G'!Y$8:Y$366,'IS G'!$A$8:$A$366,'SCH C-2.2 F'!$B41)*1000</f>
        <v>10456</v>
      </c>
      <c r="J41" s="1">
        <f>SUMIFS('IS G'!Z$8:Z$366,'IS G'!$A$8:$A$366,'SCH C-2.2 F'!$B41)*1000</f>
        <v>10787</v>
      </c>
      <c r="K41" s="1">
        <f>SUMIFS('IS G'!AA$8:AA$366,'IS G'!$A$8:$A$366,'SCH C-2.2 F'!$B41)*1000</f>
        <v>5053</v>
      </c>
      <c r="L41" s="1">
        <f>SUMIFS('IS G'!AB$8:AB$366,'IS G'!$A$8:$A$366,'SCH C-2.2 F'!$B41)*1000</f>
        <v>19149</v>
      </c>
      <c r="M41" s="1">
        <f>SUMIFS('IS G'!AC$8:AC$366,'IS G'!$A$8:$A$366,'SCH C-2.2 F'!$B41)*1000</f>
        <v>3498</v>
      </c>
      <c r="N41" s="1">
        <f>SUMIFS('IS G'!AD$8:AD$366,'IS G'!$A$8:$A$366,'SCH C-2.2 F'!$B41)*1000</f>
        <v>17438</v>
      </c>
      <c r="O41" s="1">
        <f>SUMIFS('IS G'!AE$8:AE$366,'IS G'!$A$8:$A$366,'SCH C-2.2 F'!$B41)*1000</f>
        <v>40107</v>
      </c>
      <c r="P41" s="151">
        <f t="shared" si="0"/>
        <v>156507</v>
      </c>
    </row>
    <row r="42" spans="1:16" x14ac:dyDescent="0.2">
      <c r="A42" s="147">
        <f t="shared" si="1"/>
        <v>32</v>
      </c>
      <c r="B42" s="147" t="s">
        <v>872</v>
      </c>
      <c r="C42" s="163" t="s">
        <v>823</v>
      </c>
      <c r="D42" s="1">
        <f>SUMIFS('IS G'!T$8:T$366,'IS G'!$A$8:$A$366,'SCH C-2.2 F'!$B42)*1000</f>
        <v>0</v>
      </c>
      <c r="E42" s="1">
        <f>SUMIFS('IS G'!U$8:U$366,'IS G'!$A$8:$A$366,'SCH C-2.2 F'!$B42)*1000</f>
        <v>0</v>
      </c>
      <c r="F42" s="1">
        <f>SUMIFS('IS G'!V$8:V$366,'IS G'!$A$8:$A$366,'SCH C-2.2 F'!$B42)*1000</f>
        <v>0</v>
      </c>
      <c r="G42" s="1">
        <f>SUMIFS('IS G'!W$8:W$366,'IS G'!$A$8:$A$366,'SCH C-2.2 F'!$B42)*1000</f>
        <v>0</v>
      </c>
      <c r="H42" s="1">
        <f>SUMIFS('IS G'!X$8:X$366,'IS G'!$A$8:$A$366,'SCH C-2.2 F'!$B42)*1000</f>
        <v>0</v>
      </c>
      <c r="I42" s="1">
        <f>SUMIFS('IS G'!Y$8:Y$366,'IS G'!$A$8:$A$366,'SCH C-2.2 F'!$B42)*1000</f>
        <v>0</v>
      </c>
      <c r="J42" s="1">
        <f>SUMIFS('IS G'!Z$8:Z$366,'IS G'!$A$8:$A$366,'SCH C-2.2 F'!$B42)*1000</f>
        <v>0</v>
      </c>
      <c r="K42" s="1">
        <f>SUMIFS('IS G'!AA$8:AA$366,'IS G'!$A$8:$A$366,'SCH C-2.2 F'!$B42)*1000</f>
        <v>0</v>
      </c>
      <c r="L42" s="1">
        <f>SUMIFS('IS G'!AB$8:AB$366,'IS G'!$A$8:$A$366,'SCH C-2.2 F'!$B42)*1000</f>
        <v>0</v>
      </c>
      <c r="M42" s="1">
        <f>SUMIFS('IS G'!AC$8:AC$366,'IS G'!$A$8:$A$366,'SCH C-2.2 F'!$B42)*1000</f>
        <v>0</v>
      </c>
      <c r="N42" s="1">
        <f>SUMIFS('IS G'!AD$8:AD$366,'IS G'!$A$8:$A$366,'SCH C-2.2 F'!$B42)*1000</f>
        <v>0</v>
      </c>
      <c r="O42" s="1">
        <f>SUMIFS('IS G'!AE$8:AE$366,'IS G'!$A$8:$A$366,'SCH C-2.2 F'!$B42)*1000</f>
        <v>0</v>
      </c>
      <c r="P42" s="151">
        <f t="shared" si="0"/>
        <v>0</v>
      </c>
    </row>
    <row r="43" spans="1:16" x14ac:dyDescent="0.2">
      <c r="A43" s="147">
        <f t="shared" si="1"/>
        <v>33</v>
      </c>
      <c r="B43" s="147" t="s">
        <v>873</v>
      </c>
      <c r="C43" s="137" t="s">
        <v>15</v>
      </c>
      <c r="D43" s="1">
        <f>SUMIFS('IS G'!T$8:T$366,'IS G'!$A$8:$A$366,'SCH C-2.2 F'!$B43)*1000</f>
        <v>50327</v>
      </c>
      <c r="E43" s="1">
        <f>SUMIFS('IS G'!U$8:U$366,'IS G'!$A$8:$A$366,'SCH C-2.2 F'!$B43)*1000</f>
        <v>51780</v>
      </c>
      <c r="F43" s="1">
        <f>SUMIFS('IS G'!V$8:V$366,'IS G'!$A$8:$A$366,'SCH C-2.2 F'!$B43)*1000</f>
        <v>50454</v>
      </c>
      <c r="G43" s="1">
        <f>SUMIFS('IS G'!W$8:W$366,'IS G'!$A$8:$A$366,'SCH C-2.2 F'!$B43)*1000</f>
        <v>59804</v>
      </c>
      <c r="H43" s="1">
        <f>SUMIFS('IS G'!X$8:X$366,'IS G'!$A$8:$A$366,'SCH C-2.2 F'!$B43)*1000</f>
        <v>44661</v>
      </c>
      <c r="I43" s="1">
        <f>SUMIFS('IS G'!Y$8:Y$366,'IS G'!$A$8:$A$366,'SCH C-2.2 F'!$B43)*1000</f>
        <v>51748</v>
      </c>
      <c r="J43" s="1">
        <f>SUMIFS('IS G'!Z$8:Z$366,'IS G'!$A$8:$A$366,'SCH C-2.2 F'!$B43)*1000</f>
        <v>48699</v>
      </c>
      <c r="K43" s="1">
        <f>SUMIFS('IS G'!AA$8:AA$366,'IS G'!$A$8:$A$366,'SCH C-2.2 F'!$B43)*1000</f>
        <v>46581</v>
      </c>
      <c r="L43" s="1">
        <f>SUMIFS('IS G'!AB$8:AB$366,'IS G'!$A$8:$A$366,'SCH C-2.2 F'!$B43)*1000</f>
        <v>43971</v>
      </c>
      <c r="M43" s="1">
        <f>SUMIFS('IS G'!AC$8:AC$366,'IS G'!$A$8:$A$366,'SCH C-2.2 F'!$B43)*1000</f>
        <v>32110.999999999996</v>
      </c>
      <c r="N43" s="1">
        <f>SUMIFS('IS G'!AD$8:AD$366,'IS G'!$A$8:$A$366,'SCH C-2.2 F'!$B43)*1000</f>
        <v>54516</v>
      </c>
      <c r="O43" s="1">
        <f>SUMIFS('IS G'!AE$8:AE$366,'IS G'!$A$8:$A$366,'SCH C-2.2 F'!$B43)*1000</f>
        <v>42679</v>
      </c>
      <c r="P43" s="151">
        <f t="shared" si="0"/>
        <v>577331</v>
      </c>
    </row>
    <row r="44" spans="1:16" x14ac:dyDescent="0.2">
      <c r="A44" s="147">
        <f t="shared" si="1"/>
        <v>34</v>
      </c>
      <c r="B44" s="147" t="s">
        <v>874</v>
      </c>
      <c r="C44" s="163" t="s">
        <v>892</v>
      </c>
      <c r="D44" s="1">
        <f>SUMIFS('IS G'!T$8:T$366,'IS G'!$A$8:$A$366,'SCH C-2.2 F'!$B44)*1000</f>
        <v>32695.999999999996</v>
      </c>
      <c r="E44" s="1">
        <f>SUMIFS('IS G'!U$8:U$366,'IS G'!$A$8:$A$366,'SCH C-2.2 F'!$B44)*1000</f>
        <v>40623</v>
      </c>
      <c r="F44" s="1">
        <f>SUMIFS('IS G'!V$8:V$366,'IS G'!$A$8:$A$366,'SCH C-2.2 F'!$B44)*1000</f>
        <v>67178</v>
      </c>
      <c r="G44" s="1">
        <f>SUMIFS('IS G'!W$8:W$366,'IS G'!$A$8:$A$366,'SCH C-2.2 F'!$B44)*1000</f>
        <v>486564</v>
      </c>
      <c r="H44" s="1">
        <f>SUMIFS('IS G'!X$8:X$366,'IS G'!$A$8:$A$366,'SCH C-2.2 F'!$B44)*1000</f>
        <v>483275</v>
      </c>
      <c r="I44" s="1">
        <f>SUMIFS('IS G'!Y$8:Y$366,'IS G'!$A$8:$A$366,'SCH C-2.2 F'!$B44)*1000</f>
        <v>46314</v>
      </c>
      <c r="J44" s="1">
        <f>SUMIFS('IS G'!Z$8:Z$366,'IS G'!$A$8:$A$366,'SCH C-2.2 F'!$B44)*1000</f>
        <v>17025</v>
      </c>
      <c r="K44" s="1">
        <f>SUMIFS('IS G'!AA$8:AA$366,'IS G'!$A$8:$A$366,'SCH C-2.2 F'!$B44)*1000</f>
        <v>16913</v>
      </c>
      <c r="L44" s="1">
        <f>SUMIFS('IS G'!AB$8:AB$366,'IS G'!$A$8:$A$366,'SCH C-2.2 F'!$B44)*1000</f>
        <v>20394</v>
      </c>
      <c r="M44" s="1">
        <f>SUMIFS('IS G'!AC$8:AC$366,'IS G'!$A$8:$A$366,'SCH C-2.2 F'!$B44)*1000</f>
        <v>18423</v>
      </c>
      <c r="N44" s="1">
        <f>SUMIFS('IS G'!AD$8:AD$366,'IS G'!$A$8:$A$366,'SCH C-2.2 F'!$B44)*1000</f>
        <v>15183</v>
      </c>
      <c r="O44" s="1">
        <f>SUMIFS('IS G'!AE$8:AE$366,'IS G'!$A$8:$A$366,'SCH C-2.2 F'!$B44)*1000</f>
        <v>22554</v>
      </c>
      <c r="P44" s="151">
        <f t="shared" si="0"/>
        <v>1267142</v>
      </c>
    </row>
    <row r="45" spans="1:16" x14ac:dyDescent="0.2">
      <c r="A45" s="147">
        <f t="shared" si="1"/>
        <v>35</v>
      </c>
      <c r="B45" s="147" t="s">
        <v>875</v>
      </c>
      <c r="C45" s="163" t="s">
        <v>890</v>
      </c>
      <c r="D45" s="1">
        <f>SUMIFS('IS G'!T$8:T$366,'IS G'!$A$8:$A$366,'SCH C-2.2 F'!$B45)*1000</f>
        <v>33873</v>
      </c>
      <c r="E45" s="1">
        <f>SUMIFS('IS G'!U$8:U$366,'IS G'!$A$8:$A$366,'SCH C-2.2 F'!$B45)*1000</f>
        <v>32244.999999999996</v>
      </c>
      <c r="F45" s="1">
        <f>SUMIFS('IS G'!V$8:V$366,'IS G'!$A$8:$A$366,'SCH C-2.2 F'!$B45)*1000</f>
        <v>82163</v>
      </c>
      <c r="G45" s="1">
        <f>SUMIFS('IS G'!W$8:W$366,'IS G'!$A$8:$A$366,'SCH C-2.2 F'!$B45)*1000</f>
        <v>87674</v>
      </c>
      <c r="H45" s="1">
        <f>SUMIFS('IS G'!X$8:X$366,'IS G'!$A$8:$A$366,'SCH C-2.2 F'!$B45)*1000</f>
        <v>82689</v>
      </c>
      <c r="I45" s="1">
        <f>SUMIFS('IS G'!Y$8:Y$366,'IS G'!$A$8:$A$366,'SCH C-2.2 F'!$B45)*1000</f>
        <v>98431</v>
      </c>
      <c r="J45" s="1">
        <f>SUMIFS('IS G'!Z$8:Z$366,'IS G'!$A$8:$A$366,'SCH C-2.2 F'!$B45)*1000</f>
        <v>48261</v>
      </c>
      <c r="K45" s="1">
        <f>SUMIFS('IS G'!AA$8:AA$366,'IS G'!$A$8:$A$366,'SCH C-2.2 F'!$B45)*1000</f>
        <v>70206</v>
      </c>
      <c r="L45" s="1">
        <f>SUMIFS('IS G'!AB$8:AB$366,'IS G'!$A$8:$A$366,'SCH C-2.2 F'!$B45)*1000</f>
        <v>35725</v>
      </c>
      <c r="M45" s="1">
        <f>SUMIFS('IS G'!AC$8:AC$366,'IS G'!$A$8:$A$366,'SCH C-2.2 F'!$B45)*1000</f>
        <v>36839</v>
      </c>
      <c r="N45" s="1">
        <f>SUMIFS('IS G'!AD$8:AD$366,'IS G'!$A$8:$A$366,'SCH C-2.2 F'!$B45)*1000</f>
        <v>47670</v>
      </c>
      <c r="O45" s="1">
        <f>SUMIFS('IS G'!AE$8:AE$366,'IS G'!$A$8:$A$366,'SCH C-2.2 F'!$B45)*1000</f>
        <v>80169</v>
      </c>
      <c r="P45" s="151">
        <f t="shared" si="0"/>
        <v>735945</v>
      </c>
    </row>
    <row r="46" spans="1:16" x14ac:dyDescent="0.2">
      <c r="A46" s="147">
        <f t="shared" si="1"/>
        <v>36</v>
      </c>
      <c r="B46" s="147" t="s">
        <v>876</v>
      </c>
      <c r="C46" s="163" t="s">
        <v>891</v>
      </c>
      <c r="D46" s="1">
        <f>SUMIFS('IS G'!T$8:T$366,'IS G'!$A$8:$A$366,'SCH C-2.2 F'!$B46)*1000</f>
        <v>23963</v>
      </c>
      <c r="E46" s="1">
        <f>SUMIFS('IS G'!U$8:U$366,'IS G'!$A$8:$A$366,'SCH C-2.2 F'!$B46)*1000</f>
        <v>27855</v>
      </c>
      <c r="F46" s="1">
        <f>SUMIFS('IS G'!V$8:V$366,'IS G'!$A$8:$A$366,'SCH C-2.2 F'!$B46)*1000</f>
        <v>25949</v>
      </c>
      <c r="G46" s="1">
        <f>SUMIFS('IS G'!W$8:W$366,'IS G'!$A$8:$A$366,'SCH C-2.2 F'!$B46)*1000</f>
        <v>39898</v>
      </c>
      <c r="H46" s="1">
        <f>SUMIFS('IS G'!X$8:X$366,'IS G'!$A$8:$A$366,'SCH C-2.2 F'!$B46)*1000</f>
        <v>35039</v>
      </c>
      <c r="I46" s="1">
        <f>SUMIFS('IS G'!Y$8:Y$366,'IS G'!$A$8:$A$366,'SCH C-2.2 F'!$B46)*1000</f>
        <v>29554</v>
      </c>
      <c r="J46" s="1">
        <f>SUMIFS('IS G'!Z$8:Z$366,'IS G'!$A$8:$A$366,'SCH C-2.2 F'!$B46)*1000</f>
        <v>36644</v>
      </c>
      <c r="K46" s="1">
        <f>SUMIFS('IS G'!AA$8:AA$366,'IS G'!$A$8:$A$366,'SCH C-2.2 F'!$B46)*1000</f>
        <v>70331</v>
      </c>
      <c r="L46" s="1">
        <f>SUMIFS('IS G'!AB$8:AB$366,'IS G'!$A$8:$A$366,'SCH C-2.2 F'!$B46)*1000</f>
        <v>48312</v>
      </c>
      <c r="M46" s="1">
        <f>SUMIFS('IS G'!AC$8:AC$366,'IS G'!$A$8:$A$366,'SCH C-2.2 F'!$B46)*1000</f>
        <v>29818</v>
      </c>
      <c r="N46" s="1">
        <f>SUMIFS('IS G'!AD$8:AD$366,'IS G'!$A$8:$A$366,'SCH C-2.2 F'!$B46)*1000</f>
        <v>53403</v>
      </c>
      <c r="O46" s="1">
        <f>SUMIFS('IS G'!AE$8:AE$366,'IS G'!$A$8:$A$366,'SCH C-2.2 F'!$B46)*1000</f>
        <v>40712</v>
      </c>
      <c r="P46" s="151">
        <f t="shared" si="0"/>
        <v>461478</v>
      </c>
    </row>
    <row r="47" spans="1:16" x14ac:dyDescent="0.2">
      <c r="A47" s="147">
        <f t="shared" si="1"/>
        <v>37</v>
      </c>
      <c r="B47" s="147" t="s">
        <v>877</v>
      </c>
      <c r="C47" s="163" t="s">
        <v>893</v>
      </c>
      <c r="D47" s="1">
        <f>SUMIFS('IS G'!T$8:T$366,'IS G'!$A$8:$A$366,'SCH C-2.2 F'!$B47)*1000</f>
        <v>0</v>
      </c>
      <c r="E47" s="1">
        <f>SUMIFS('IS G'!U$8:U$366,'IS G'!$A$8:$A$366,'SCH C-2.2 F'!$B47)*1000</f>
        <v>0</v>
      </c>
      <c r="F47" s="1">
        <f>SUMIFS('IS G'!V$8:V$366,'IS G'!$A$8:$A$366,'SCH C-2.2 F'!$B47)*1000</f>
        <v>0</v>
      </c>
      <c r="G47" s="1">
        <f>SUMIFS('IS G'!W$8:W$366,'IS G'!$A$8:$A$366,'SCH C-2.2 F'!$B47)*1000</f>
        <v>0</v>
      </c>
      <c r="H47" s="1">
        <f>SUMIFS('IS G'!X$8:X$366,'IS G'!$A$8:$A$366,'SCH C-2.2 F'!$B47)*1000</f>
        <v>0</v>
      </c>
      <c r="I47" s="1">
        <f>SUMIFS('IS G'!Y$8:Y$366,'IS G'!$A$8:$A$366,'SCH C-2.2 F'!$B47)*1000</f>
        <v>0</v>
      </c>
      <c r="J47" s="1">
        <f>SUMIFS('IS G'!Z$8:Z$366,'IS G'!$A$8:$A$366,'SCH C-2.2 F'!$B47)*1000</f>
        <v>0</v>
      </c>
      <c r="K47" s="1">
        <f>SUMIFS('IS G'!AA$8:AA$366,'IS G'!$A$8:$A$366,'SCH C-2.2 F'!$B47)*1000</f>
        <v>0</v>
      </c>
      <c r="L47" s="1">
        <f>SUMIFS('IS G'!AB$8:AB$366,'IS G'!$A$8:$A$366,'SCH C-2.2 F'!$B47)*1000</f>
        <v>0</v>
      </c>
      <c r="M47" s="1">
        <f>SUMIFS('IS G'!AC$8:AC$366,'IS G'!$A$8:$A$366,'SCH C-2.2 F'!$B47)*1000</f>
        <v>0</v>
      </c>
      <c r="N47" s="1">
        <f>SUMIFS('IS G'!AD$8:AD$366,'IS G'!$A$8:$A$366,'SCH C-2.2 F'!$B47)*1000</f>
        <v>0</v>
      </c>
      <c r="O47" s="1">
        <f>SUMIFS('IS G'!AE$8:AE$366,'IS G'!$A$8:$A$366,'SCH C-2.2 F'!$B47)*1000</f>
        <v>0</v>
      </c>
      <c r="P47" s="151">
        <f t="shared" si="0"/>
        <v>0</v>
      </c>
    </row>
    <row r="48" spans="1:16" x14ac:dyDescent="0.2">
      <c r="A48" s="147">
        <f t="shared" si="1"/>
        <v>38</v>
      </c>
      <c r="B48" s="147" t="s">
        <v>878</v>
      </c>
      <c r="C48" s="163" t="s">
        <v>894</v>
      </c>
      <c r="D48" s="1">
        <f>SUMIFS('IS G'!T$8:T$366,'IS G'!$A$8:$A$366,'SCH C-2.2 F'!$B48)*1000</f>
        <v>57065</v>
      </c>
      <c r="E48" s="1">
        <f>SUMIFS('IS G'!U$8:U$366,'IS G'!$A$8:$A$366,'SCH C-2.2 F'!$B48)*1000</f>
        <v>53466</v>
      </c>
      <c r="F48" s="1">
        <f>SUMIFS('IS G'!V$8:V$366,'IS G'!$A$8:$A$366,'SCH C-2.2 F'!$B48)*1000</f>
        <v>45353</v>
      </c>
      <c r="G48" s="1">
        <f>SUMIFS('IS G'!W$8:W$366,'IS G'!$A$8:$A$366,'SCH C-2.2 F'!$B48)*1000</f>
        <v>43474</v>
      </c>
      <c r="H48" s="1">
        <f>SUMIFS('IS G'!X$8:X$366,'IS G'!$A$8:$A$366,'SCH C-2.2 F'!$B48)*1000</f>
        <v>48427</v>
      </c>
      <c r="I48" s="1">
        <f>SUMIFS('IS G'!Y$8:Y$366,'IS G'!$A$8:$A$366,'SCH C-2.2 F'!$B48)*1000</f>
        <v>88246</v>
      </c>
      <c r="J48" s="1">
        <f>SUMIFS('IS G'!Z$8:Z$366,'IS G'!$A$8:$A$366,'SCH C-2.2 F'!$B48)*1000</f>
        <v>65512</v>
      </c>
      <c r="K48" s="1">
        <f>SUMIFS('IS G'!AA$8:AA$366,'IS G'!$A$8:$A$366,'SCH C-2.2 F'!$B48)*1000</f>
        <v>51641</v>
      </c>
      <c r="L48" s="1">
        <f>SUMIFS('IS G'!AB$8:AB$366,'IS G'!$A$8:$A$366,'SCH C-2.2 F'!$B48)*1000</f>
        <v>79106</v>
      </c>
      <c r="M48" s="1">
        <f>SUMIFS('IS G'!AC$8:AC$366,'IS G'!$A$8:$A$366,'SCH C-2.2 F'!$B48)*1000</f>
        <v>36082</v>
      </c>
      <c r="N48" s="1">
        <f>SUMIFS('IS G'!AD$8:AD$366,'IS G'!$A$8:$A$366,'SCH C-2.2 F'!$B48)*1000</f>
        <v>37803</v>
      </c>
      <c r="O48" s="1">
        <f>SUMIFS('IS G'!AE$8:AE$366,'IS G'!$A$8:$A$366,'SCH C-2.2 F'!$B48)*1000</f>
        <v>54431</v>
      </c>
      <c r="P48" s="151">
        <f t="shared" si="0"/>
        <v>660606</v>
      </c>
    </row>
    <row r="49" spans="1:16" x14ac:dyDescent="0.2">
      <c r="A49" s="147">
        <f t="shared" si="1"/>
        <v>39</v>
      </c>
      <c r="B49" s="147" t="s">
        <v>879</v>
      </c>
      <c r="C49" s="163" t="s">
        <v>895</v>
      </c>
      <c r="D49" s="1">
        <f>SUMIFS('IS G'!T$8:T$366,'IS G'!$A$8:$A$366,'SCH C-2.2 F'!$B49)*1000</f>
        <v>51731</v>
      </c>
      <c r="E49" s="1">
        <f>SUMIFS('IS G'!U$8:U$366,'IS G'!$A$8:$A$366,'SCH C-2.2 F'!$B49)*1000</f>
        <v>67958</v>
      </c>
      <c r="F49" s="1">
        <f>SUMIFS('IS G'!V$8:V$366,'IS G'!$A$8:$A$366,'SCH C-2.2 F'!$B49)*1000</f>
        <v>37197</v>
      </c>
      <c r="G49" s="1">
        <f>SUMIFS('IS G'!W$8:W$366,'IS G'!$A$8:$A$366,'SCH C-2.2 F'!$B49)*1000</f>
        <v>30955</v>
      </c>
      <c r="H49" s="1">
        <f>SUMIFS('IS G'!X$8:X$366,'IS G'!$A$8:$A$366,'SCH C-2.2 F'!$B49)*1000</f>
        <v>28985</v>
      </c>
      <c r="I49" s="1">
        <f>SUMIFS('IS G'!Y$8:Y$366,'IS G'!$A$8:$A$366,'SCH C-2.2 F'!$B49)*1000</f>
        <v>40374</v>
      </c>
      <c r="J49" s="1">
        <f>SUMIFS('IS G'!Z$8:Z$366,'IS G'!$A$8:$A$366,'SCH C-2.2 F'!$B49)*1000</f>
        <v>29882</v>
      </c>
      <c r="K49" s="1">
        <f>SUMIFS('IS G'!AA$8:AA$366,'IS G'!$A$8:$A$366,'SCH C-2.2 F'!$B49)*1000</f>
        <v>24784</v>
      </c>
      <c r="L49" s="1">
        <f>SUMIFS('IS G'!AB$8:AB$366,'IS G'!$A$8:$A$366,'SCH C-2.2 F'!$B49)*1000</f>
        <v>11182</v>
      </c>
      <c r="M49" s="1">
        <f>SUMIFS('IS G'!AC$8:AC$366,'IS G'!$A$8:$A$366,'SCH C-2.2 F'!$B49)*1000</f>
        <v>6863</v>
      </c>
      <c r="N49" s="1">
        <f>SUMIFS('IS G'!AD$8:AD$366,'IS G'!$A$8:$A$366,'SCH C-2.2 F'!$B49)*1000</f>
        <v>8635</v>
      </c>
      <c r="O49" s="1">
        <f>SUMIFS('IS G'!AE$8:AE$366,'IS G'!$A$8:$A$366,'SCH C-2.2 F'!$B49)*1000</f>
        <v>29870</v>
      </c>
      <c r="P49" s="151">
        <f t="shared" si="0"/>
        <v>368416</v>
      </c>
    </row>
    <row r="50" spans="1:16" x14ac:dyDescent="0.2">
      <c r="A50" s="147">
        <f t="shared" si="1"/>
        <v>40</v>
      </c>
      <c r="B50" s="147" t="s">
        <v>880</v>
      </c>
      <c r="C50" s="137" t="s">
        <v>889</v>
      </c>
      <c r="D50" s="1">
        <f>SUMIFS('IS G'!T$8:T$366,'IS G'!$A$8:$A$366,'SCH C-2.2 F'!$B50)*1000</f>
        <v>235992</v>
      </c>
      <c r="E50" s="1">
        <f>SUMIFS('IS G'!U$8:U$366,'IS G'!$A$8:$A$366,'SCH C-2.2 F'!$B50)*1000</f>
        <v>230224</v>
      </c>
      <c r="F50" s="1">
        <f>SUMIFS('IS G'!V$8:V$366,'IS G'!$A$8:$A$366,'SCH C-2.2 F'!$B50)*1000</f>
        <v>219698</v>
      </c>
      <c r="G50" s="1">
        <f>SUMIFS('IS G'!W$8:W$366,'IS G'!$A$8:$A$366,'SCH C-2.2 F'!$B50)*1000</f>
        <v>170862</v>
      </c>
      <c r="H50" s="1">
        <f>SUMIFS('IS G'!X$8:X$366,'IS G'!$A$8:$A$366,'SCH C-2.2 F'!$B50)*1000</f>
        <v>161502</v>
      </c>
      <c r="I50" s="1">
        <f>SUMIFS('IS G'!Y$8:Y$366,'IS G'!$A$8:$A$366,'SCH C-2.2 F'!$B50)*1000</f>
        <v>173649</v>
      </c>
      <c r="J50" s="1">
        <f>SUMIFS('IS G'!Z$8:Z$366,'IS G'!$A$8:$A$366,'SCH C-2.2 F'!$B50)*1000</f>
        <v>202672</v>
      </c>
      <c r="K50" s="1">
        <f>SUMIFS('IS G'!AA$8:AA$366,'IS G'!$A$8:$A$366,'SCH C-2.2 F'!$B50)*1000</f>
        <v>118174</v>
      </c>
      <c r="L50" s="1">
        <f>SUMIFS('IS G'!AB$8:AB$366,'IS G'!$A$8:$A$366,'SCH C-2.2 F'!$B50)*1000</f>
        <v>114983</v>
      </c>
      <c r="M50" s="1">
        <f>SUMIFS('IS G'!AC$8:AC$366,'IS G'!$A$8:$A$366,'SCH C-2.2 F'!$B50)*1000</f>
        <v>101836</v>
      </c>
      <c r="N50" s="1">
        <f>SUMIFS('IS G'!AD$8:AD$366,'IS G'!$A$8:$A$366,'SCH C-2.2 F'!$B50)*1000</f>
        <v>171302</v>
      </c>
      <c r="O50" s="1">
        <f>SUMIFS('IS G'!AE$8:AE$366,'IS G'!$A$8:$A$366,'SCH C-2.2 F'!$B50)*1000</f>
        <v>180575</v>
      </c>
      <c r="P50" s="151">
        <f t="shared" si="0"/>
        <v>2081469</v>
      </c>
    </row>
    <row r="51" spans="1:16" x14ac:dyDescent="0.2">
      <c r="A51" s="147">
        <f t="shared" si="1"/>
        <v>41</v>
      </c>
      <c r="B51" s="147" t="s">
        <v>881</v>
      </c>
      <c r="C51" s="163" t="s">
        <v>16</v>
      </c>
      <c r="D51" s="1">
        <f>SUMIFS('IS G'!T$8:T$366,'IS G'!$A$8:$A$366,'SCH C-2.2 F'!$B51)*1000</f>
        <v>60169</v>
      </c>
      <c r="E51" s="1">
        <f>SUMIFS('IS G'!U$8:U$366,'IS G'!$A$8:$A$366,'SCH C-2.2 F'!$B51)*1000</f>
        <v>53151</v>
      </c>
      <c r="F51" s="1">
        <f>SUMIFS('IS G'!V$8:V$366,'IS G'!$A$8:$A$366,'SCH C-2.2 F'!$B51)*1000</f>
        <v>60838</v>
      </c>
      <c r="G51" s="1">
        <f>SUMIFS('IS G'!W$8:W$366,'IS G'!$A$8:$A$366,'SCH C-2.2 F'!$B51)*1000</f>
        <v>63302</v>
      </c>
      <c r="H51" s="1">
        <f>SUMIFS('IS G'!X$8:X$366,'IS G'!$A$8:$A$366,'SCH C-2.2 F'!$B51)*1000</f>
        <v>62439</v>
      </c>
      <c r="I51" s="1">
        <f>SUMIFS('IS G'!Y$8:Y$366,'IS G'!$A$8:$A$366,'SCH C-2.2 F'!$B51)*1000</f>
        <v>65772</v>
      </c>
      <c r="J51" s="1">
        <f>SUMIFS('IS G'!Z$8:Z$366,'IS G'!$A$8:$A$366,'SCH C-2.2 F'!$B51)*1000</f>
        <v>59768</v>
      </c>
      <c r="K51" s="1">
        <f>SUMIFS('IS G'!AA$8:AA$366,'IS G'!$A$8:$A$366,'SCH C-2.2 F'!$B51)*1000</f>
        <v>57300</v>
      </c>
      <c r="L51" s="1">
        <f>SUMIFS('IS G'!AB$8:AB$366,'IS G'!$A$8:$A$366,'SCH C-2.2 F'!$B51)*1000</f>
        <v>53971</v>
      </c>
      <c r="M51" s="1">
        <f>SUMIFS('IS G'!AC$8:AC$366,'IS G'!$A$8:$A$366,'SCH C-2.2 F'!$B51)*1000</f>
        <v>44187</v>
      </c>
      <c r="N51" s="1">
        <f>SUMIFS('IS G'!AD$8:AD$366,'IS G'!$A$8:$A$366,'SCH C-2.2 F'!$B51)*1000</f>
        <v>56452</v>
      </c>
      <c r="O51" s="1">
        <f>SUMIFS('IS G'!AE$8:AE$366,'IS G'!$A$8:$A$366,'SCH C-2.2 F'!$B51)*1000</f>
        <v>47495</v>
      </c>
      <c r="P51" s="151">
        <f t="shared" si="0"/>
        <v>684844</v>
      </c>
    </row>
    <row r="52" spans="1:16" x14ac:dyDescent="0.2">
      <c r="A52" s="147">
        <f t="shared" si="1"/>
        <v>42</v>
      </c>
      <c r="B52" s="147">
        <v>852</v>
      </c>
      <c r="C52" s="163" t="s">
        <v>896</v>
      </c>
      <c r="D52" s="1">
        <f>SUMIFS('IS G'!T$8:T$366,'IS G'!$A$8:$A$366,'SCH C-2.2 F'!$B52)*1000</f>
        <v>0</v>
      </c>
      <c r="E52" s="1">
        <f>SUMIFS('IS G'!U$8:U$366,'IS G'!$A$8:$A$366,'SCH C-2.2 F'!$B52)*1000</f>
        <v>0</v>
      </c>
      <c r="F52" s="1">
        <f>SUMIFS('IS G'!V$8:V$366,'IS G'!$A$8:$A$366,'SCH C-2.2 F'!$B52)*1000</f>
        <v>0</v>
      </c>
      <c r="G52" s="1">
        <f>SUMIFS('IS G'!W$8:W$366,'IS G'!$A$8:$A$366,'SCH C-2.2 F'!$B52)*1000</f>
        <v>0</v>
      </c>
      <c r="H52" s="1">
        <f>SUMIFS('IS G'!X$8:X$366,'IS G'!$A$8:$A$366,'SCH C-2.2 F'!$B52)*1000</f>
        <v>0</v>
      </c>
      <c r="I52" s="1">
        <f>SUMIFS('IS G'!Y$8:Y$366,'IS G'!$A$8:$A$366,'SCH C-2.2 F'!$B52)*1000</f>
        <v>0</v>
      </c>
      <c r="J52" s="1">
        <f>SUMIFS('IS G'!Z$8:Z$366,'IS G'!$A$8:$A$366,'SCH C-2.2 F'!$B52)*1000</f>
        <v>0</v>
      </c>
      <c r="K52" s="1">
        <f>SUMIFS('IS G'!AA$8:AA$366,'IS G'!$A$8:$A$366,'SCH C-2.2 F'!$B52)*1000</f>
        <v>0</v>
      </c>
      <c r="L52" s="1">
        <f>SUMIFS('IS G'!AB$8:AB$366,'IS G'!$A$8:$A$366,'SCH C-2.2 F'!$B52)*1000</f>
        <v>0</v>
      </c>
      <c r="M52" s="1">
        <f>SUMIFS('IS G'!AC$8:AC$366,'IS G'!$A$8:$A$366,'SCH C-2.2 F'!$B52)*1000</f>
        <v>0</v>
      </c>
      <c r="N52" s="1">
        <f>SUMIFS('IS G'!AD$8:AD$366,'IS G'!$A$8:$A$366,'SCH C-2.2 F'!$B52)*1000</f>
        <v>0</v>
      </c>
      <c r="O52" s="1">
        <f>SUMIFS('IS G'!AE$8:AE$366,'IS G'!$A$8:$A$366,'SCH C-2.2 F'!$B52)*1000</f>
        <v>0</v>
      </c>
      <c r="P52" s="151">
        <f t="shared" si="0"/>
        <v>0</v>
      </c>
    </row>
    <row r="53" spans="1:16" x14ac:dyDescent="0.2">
      <c r="A53" s="147">
        <f t="shared" si="1"/>
        <v>43</v>
      </c>
      <c r="B53" s="147" t="s">
        <v>882</v>
      </c>
      <c r="C53" s="163" t="s">
        <v>897</v>
      </c>
      <c r="D53" s="1">
        <f>SUMIFS('IS G'!T$8:T$366,'IS G'!$A$8:$A$366,'SCH C-2.2 F'!$B53)*1000</f>
        <v>39220</v>
      </c>
      <c r="E53" s="1">
        <f>SUMIFS('IS G'!U$8:U$366,'IS G'!$A$8:$A$366,'SCH C-2.2 F'!$B53)*1000</f>
        <v>71567</v>
      </c>
      <c r="F53" s="1">
        <f>SUMIFS('IS G'!V$8:V$366,'IS G'!$A$8:$A$366,'SCH C-2.2 F'!$B53)*1000</f>
        <v>81890</v>
      </c>
      <c r="G53" s="1">
        <f>SUMIFS('IS G'!W$8:W$366,'IS G'!$A$8:$A$366,'SCH C-2.2 F'!$B53)*1000</f>
        <v>96937</v>
      </c>
      <c r="H53" s="1">
        <f>SUMIFS('IS G'!X$8:X$366,'IS G'!$A$8:$A$366,'SCH C-2.2 F'!$B53)*1000</f>
        <v>77574</v>
      </c>
      <c r="I53" s="1">
        <f>SUMIFS('IS G'!Y$8:Y$366,'IS G'!$A$8:$A$366,'SCH C-2.2 F'!$B53)*1000</f>
        <v>82274</v>
      </c>
      <c r="J53" s="1">
        <f>SUMIFS('IS G'!Z$8:Z$366,'IS G'!$A$8:$A$366,'SCH C-2.2 F'!$B53)*1000</f>
        <v>60034</v>
      </c>
      <c r="K53" s="1">
        <f>SUMIFS('IS G'!AA$8:AA$366,'IS G'!$A$8:$A$366,'SCH C-2.2 F'!$B53)*1000</f>
        <v>44027</v>
      </c>
      <c r="L53" s="1">
        <f>SUMIFS('IS G'!AB$8:AB$366,'IS G'!$A$8:$A$366,'SCH C-2.2 F'!$B53)*1000</f>
        <v>45280</v>
      </c>
      <c r="M53" s="1">
        <f>SUMIFS('IS G'!AC$8:AC$366,'IS G'!$A$8:$A$366,'SCH C-2.2 F'!$B53)*1000</f>
        <v>36350</v>
      </c>
      <c r="N53" s="1">
        <f>SUMIFS('IS G'!AD$8:AD$366,'IS G'!$A$8:$A$366,'SCH C-2.2 F'!$B53)*1000</f>
        <v>114309</v>
      </c>
      <c r="O53" s="1">
        <f>SUMIFS('IS G'!AE$8:AE$366,'IS G'!$A$8:$A$366,'SCH C-2.2 F'!$B53)*1000</f>
        <v>115379</v>
      </c>
      <c r="P53" s="151">
        <f t="shared" si="0"/>
        <v>864841</v>
      </c>
    </row>
    <row r="54" spans="1:16" x14ac:dyDescent="0.2">
      <c r="A54" s="147">
        <f t="shared" si="1"/>
        <v>44</v>
      </c>
      <c r="B54" s="147">
        <v>859</v>
      </c>
      <c r="C54" s="163" t="s">
        <v>17</v>
      </c>
      <c r="D54" s="1">
        <f>SUMIFS('IS G'!T$8:T$366,'IS G'!$A$8:$A$366,'SCH C-2.2 F'!$B54)*1000</f>
        <v>5582</v>
      </c>
      <c r="E54" s="1">
        <f>SUMIFS('IS G'!U$8:U$366,'IS G'!$A$8:$A$366,'SCH C-2.2 F'!$B54)*1000</f>
        <v>4857</v>
      </c>
      <c r="F54" s="1">
        <f>SUMIFS('IS G'!V$8:V$366,'IS G'!$A$8:$A$366,'SCH C-2.2 F'!$B54)*1000</f>
        <v>5028</v>
      </c>
      <c r="G54" s="1">
        <f>SUMIFS('IS G'!W$8:W$366,'IS G'!$A$8:$A$366,'SCH C-2.2 F'!$B54)*1000</f>
        <v>4979</v>
      </c>
      <c r="H54" s="1">
        <f>SUMIFS('IS G'!X$8:X$366,'IS G'!$A$8:$A$366,'SCH C-2.2 F'!$B54)*1000</f>
        <v>5412</v>
      </c>
      <c r="I54" s="1">
        <f>SUMIFS('IS G'!Y$8:Y$366,'IS G'!$A$8:$A$366,'SCH C-2.2 F'!$B54)*1000</f>
        <v>5527</v>
      </c>
      <c r="J54" s="1">
        <f>SUMIFS('IS G'!Z$8:Z$366,'IS G'!$A$8:$A$366,'SCH C-2.2 F'!$B54)*1000</f>
        <v>4376</v>
      </c>
      <c r="K54" s="1">
        <f>SUMIFS('IS G'!AA$8:AA$366,'IS G'!$A$8:$A$366,'SCH C-2.2 F'!$B54)*1000</f>
        <v>3932</v>
      </c>
      <c r="L54" s="1">
        <f>SUMIFS('IS G'!AB$8:AB$366,'IS G'!$A$8:$A$366,'SCH C-2.2 F'!$B54)*1000</f>
        <v>5518</v>
      </c>
      <c r="M54" s="1">
        <f>SUMIFS('IS G'!AC$8:AC$366,'IS G'!$A$8:$A$366,'SCH C-2.2 F'!$B54)*1000</f>
        <v>5121</v>
      </c>
      <c r="N54" s="1">
        <f>SUMIFS('IS G'!AD$8:AD$366,'IS G'!$A$8:$A$366,'SCH C-2.2 F'!$B54)*1000</f>
        <v>5646</v>
      </c>
      <c r="O54" s="1">
        <f>SUMIFS('IS G'!AE$8:AE$366,'IS G'!$A$8:$A$366,'SCH C-2.2 F'!$B54)*1000</f>
        <v>5356</v>
      </c>
      <c r="P54" s="151">
        <f t="shared" si="0"/>
        <v>61334</v>
      </c>
    </row>
    <row r="55" spans="1:16" x14ac:dyDescent="0.2">
      <c r="A55" s="147">
        <f t="shared" si="1"/>
        <v>45</v>
      </c>
      <c r="B55" s="147" t="s">
        <v>883</v>
      </c>
      <c r="C55" s="163" t="s">
        <v>898</v>
      </c>
      <c r="D55" s="1">
        <f>SUMIFS('IS G'!T$8:T$366,'IS G'!$A$8:$A$366,'SCH C-2.2 F'!$B55)*1000</f>
        <v>0</v>
      </c>
      <c r="E55" s="1">
        <f>SUMIFS('IS G'!U$8:U$366,'IS G'!$A$8:$A$366,'SCH C-2.2 F'!$B55)*1000</f>
        <v>1000</v>
      </c>
      <c r="F55" s="1">
        <f>SUMIFS('IS G'!V$8:V$366,'IS G'!$A$8:$A$366,'SCH C-2.2 F'!$B55)*1000</f>
        <v>2500</v>
      </c>
      <c r="G55" s="1">
        <f>SUMIFS('IS G'!W$8:W$366,'IS G'!$A$8:$A$366,'SCH C-2.2 F'!$B55)*1000</f>
        <v>0</v>
      </c>
      <c r="H55" s="1">
        <f>SUMIFS('IS G'!X$8:X$366,'IS G'!$A$8:$A$366,'SCH C-2.2 F'!$B55)*1000</f>
        <v>1000</v>
      </c>
      <c r="I55" s="1">
        <f>SUMIFS('IS G'!Y$8:Y$366,'IS G'!$A$8:$A$366,'SCH C-2.2 F'!$B55)*1000</f>
        <v>600</v>
      </c>
      <c r="J55" s="1">
        <f>SUMIFS('IS G'!Z$8:Z$366,'IS G'!$A$8:$A$366,'SCH C-2.2 F'!$B55)*1000</f>
        <v>500</v>
      </c>
      <c r="K55" s="1">
        <f>SUMIFS('IS G'!AA$8:AA$366,'IS G'!$A$8:$A$366,'SCH C-2.2 F'!$B55)*1000</f>
        <v>900</v>
      </c>
      <c r="L55" s="1">
        <f>SUMIFS('IS G'!AB$8:AB$366,'IS G'!$A$8:$A$366,'SCH C-2.2 F'!$B55)*1000</f>
        <v>0</v>
      </c>
      <c r="M55" s="1">
        <f>SUMIFS('IS G'!AC$8:AC$366,'IS G'!$A$8:$A$366,'SCH C-2.2 F'!$B55)*1000</f>
        <v>5000</v>
      </c>
      <c r="N55" s="1">
        <f>SUMIFS('IS G'!AD$8:AD$366,'IS G'!$A$8:$A$366,'SCH C-2.2 F'!$B55)*1000</f>
        <v>500</v>
      </c>
      <c r="O55" s="1">
        <f>SUMIFS('IS G'!AE$8:AE$366,'IS G'!$A$8:$A$366,'SCH C-2.2 F'!$B55)*1000</f>
        <v>2000</v>
      </c>
      <c r="P55" s="151">
        <f t="shared" si="0"/>
        <v>14000</v>
      </c>
    </row>
    <row r="56" spans="1:16" x14ac:dyDescent="0.2">
      <c r="A56" s="147">
        <f t="shared" si="1"/>
        <v>46</v>
      </c>
      <c r="B56" s="147" t="s">
        <v>884</v>
      </c>
      <c r="C56" s="163" t="s">
        <v>899</v>
      </c>
      <c r="D56" s="1">
        <f>SUMIFS('IS G'!T$8:T$366,'IS G'!$A$8:$A$366,'SCH C-2.2 F'!$B56)*1000</f>
        <v>181329</v>
      </c>
      <c r="E56" s="1">
        <f>SUMIFS('IS G'!U$8:U$366,'IS G'!$A$8:$A$366,'SCH C-2.2 F'!$B56)*1000</f>
        <v>275182</v>
      </c>
      <c r="F56" s="1">
        <f>SUMIFS('IS G'!V$8:V$366,'IS G'!$A$8:$A$366,'SCH C-2.2 F'!$B56)*1000</f>
        <v>3023131</v>
      </c>
      <c r="G56" s="1">
        <f>SUMIFS('IS G'!W$8:W$366,'IS G'!$A$8:$A$366,'SCH C-2.2 F'!$B56)*1000</f>
        <v>2672637</v>
      </c>
      <c r="H56" s="1">
        <f>SUMIFS('IS G'!X$8:X$366,'IS G'!$A$8:$A$366,'SCH C-2.2 F'!$B56)*1000</f>
        <v>5279975</v>
      </c>
      <c r="I56" s="1">
        <f>SUMIFS('IS G'!Y$8:Y$366,'IS G'!$A$8:$A$366,'SCH C-2.2 F'!$B56)*1000</f>
        <v>143597</v>
      </c>
      <c r="J56" s="1">
        <f>SUMIFS('IS G'!Z$8:Z$366,'IS G'!$A$8:$A$366,'SCH C-2.2 F'!$B56)*1000</f>
        <v>125474</v>
      </c>
      <c r="K56" s="1">
        <f>SUMIFS('IS G'!AA$8:AA$366,'IS G'!$A$8:$A$366,'SCH C-2.2 F'!$B56)*1000</f>
        <v>129085.00000000001</v>
      </c>
      <c r="L56" s="1">
        <f>SUMIFS('IS G'!AB$8:AB$366,'IS G'!$A$8:$A$366,'SCH C-2.2 F'!$B56)*1000</f>
        <v>135952</v>
      </c>
      <c r="M56" s="1">
        <f>SUMIFS('IS G'!AC$8:AC$366,'IS G'!$A$8:$A$366,'SCH C-2.2 F'!$B56)*1000</f>
        <v>124181</v>
      </c>
      <c r="N56" s="1">
        <f>SUMIFS('IS G'!AD$8:AD$366,'IS G'!$A$8:$A$366,'SCH C-2.2 F'!$B56)*1000</f>
        <v>130257</v>
      </c>
      <c r="O56" s="1">
        <f>SUMIFS('IS G'!AE$8:AE$366,'IS G'!$A$8:$A$366,'SCH C-2.2 F'!$B56)*1000</f>
        <v>155102</v>
      </c>
      <c r="P56" s="151">
        <f t="shared" si="0"/>
        <v>12375902</v>
      </c>
    </row>
    <row r="57" spans="1:16" x14ac:dyDescent="0.2">
      <c r="A57" s="147">
        <f t="shared" si="1"/>
        <v>47</v>
      </c>
      <c r="B57" s="147" t="s">
        <v>835</v>
      </c>
      <c r="C57" s="137" t="s">
        <v>889</v>
      </c>
      <c r="D57" s="1">
        <f>SUMIFS('IS G'!T$8:T$366,'IS G'!$A$8:$A$366,'SCH C-2.2 F'!$B57)*1000</f>
        <v>0</v>
      </c>
      <c r="E57" s="1">
        <f>SUMIFS('IS G'!U$8:U$366,'IS G'!$A$8:$A$366,'SCH C-2.2 F'!$B57)*1000</f>
        <v>0</v>
      </c>
      <c r="F57" s="1">
        <f>SUMIFS('IS G'!V$8:V$366,'IS G'!$A$8:$A$366,'SCH C-2.2 F'!$B57)*1000</f>
        <v>0</v>
      </c>
      <c r="G57" s="1">
        <f>SUMIFS('IS G'!W$8:W$366,'IS G'!$A$8:$A$366,'SCH C-2.2 F'!$B57)*1000</f>
        <v>0</v>
      </c>
      <c r="H57" s="1">
        <f>SUMIFS('IS G'!X$8:X$366,'IS G'!$A$8:$A$366,'SCH C-2.2 F'!$B57)*1000</f>
        <v>0</v>
      </c>
      <c r="I57" s="1">
        <f>SUMIFS('IS G'!Y$8:Y$366,'IS G'!$A$8:$A$366,'SCH C-2.2 F'!$B57)*1000</f>
        <v>0</v>
      </c>
      <c r="J57" s="1">
        <f>SUMIFS('IS G'!Z$8:Z$366,'IS G'!$A$8:$A$366,'SCH C-2.2 F'!$B57)*1000</f>
        <v>0</v>
      </c>
      <c r="K57" s="1">
        <f>SUMIFS('IS G'!AA$8:AA$366,'IS G'!$A$8:$A$366,'SCH C-2.2 F'!$B57)*1000</f>
        <v>0</v>
      </c>
      <c r="L57" s="1">
        <f>SUMIFS('IS G'!AB$8:AB$366,'IS G'!$A$8:$A$366,'SCH C-2.2 F'!$B57)*1000</f>
        <v>0</v>
      </c>
      <c r="M57" s="1">
        <f>SUMIFS('IS G'!AC$8:AC$366,'IS G'!$A$8:$A$366,'SCH C-2.2 F'!$B57)*1000</f>
        <v>0</v>
      </c>
      <c r="N57" s="1">
        <f>SUMIFS('IS G'!AD$8:AD$366,'IS G'!$A$8:$A$366,'SCH C-2.2 F'!$B57)*1000</f>
        <v>0</v>
      </c>
      <c r="O57" s="1">
        <f>SUMIFS('IS G'!AE$8:AE$366,'IS G'!$A$8:$A$366,'SCH C-2.2 F'!$B57)*1000</f>
        <v>0</v>
      </c>
      <c r="P57" s="151">
        <f t="shared" si="0"/>
        <v>0</v>
      </c>
    </row>
    <row r="58" spans="1:16" x14ac:dyDescent="0.2">
      <c r="A58" s="147">
        <f t="shared" si="1"/>
        <v>48</v>
      </c>
      <c r="B58" s="147" t="s">
        <v>836</v>
      </c>
      <c r="C58" s="137" t="s">
        <v>900</v>
      </c>
      <c r="D58" s="1">
        <f>SUMIFS('IS G'!T$8:T$366,'IS G'!$A$8:$A$366,'SCH C-2.2 F'!$B58)*1000</f>
        <v>79362</v>
      </c>
      <c r="E58" s="1">
        <f>SUMIFS('IS G'!U$8:U$366,'IS G'!$A$8:$A$366,'SCH C-2.2 F'!$B58)*1000</f>
        <v>52415</v>
      </c>
      <c r="F58" s="1">
        <f>SUMIFS('IS G'!V$8:V$366,'IS G'!$A$8:$A$366,'SCH C-2.2 F'!$B58)*1000</f>
        <v>79362</v>
      </c>
      <c r="G58" s="1">
        <f>SUMIFS('IS G'!W$8:W$366,'IS G'!$A$8:$A$366,'SCH C-2.2 F'!$B58)*1000</f>
        <v>83403</v>
      </c>
      <c r="H58" s="1">
        <f>SUMIFS('IS G'!X$8:X$366,'IS G'!$A$8:$A$366,'SCH C-2.2 F'!$B58)*1000</f>
        <v>70800</v>
      </c>
      <c r="I58" s="1">
        <f>SUMIFS('IS G'!Y$8:Y$366,'IS G'!$A$8:$A$366,'SCH C-2.2 F'!$B58)*1000</f>
        <v>80143</v>
      </c>
      <c r="J58" s="1">
        <f>SUMIFS('IS G'!Z$8:Z$366,'IS G'!$A$8:$A$366,'SCH C-2.2 F'!$B58)*1000</f>
        <v>69800</v>
      </c>
      <c r="K58" s="1">
        <f>SUMIFS('IS G'!AA$8:AA$366,'IS G'!$A$8:$A$366,'SCH C-2.2 F'!$B58)*1000</f>
        <v>70541</v>
      </c>
      <c r="L58" s="1">
        <f>SUMIFS('IS G'!AB$8:AB$366,'IS G'!$A$8:$A$366,'SCH C-2.2 F'!$B58)*1000</f>
        <v>91486</v>
      </c>
      <c r="M58" s="1">
        <f>SUMIFS('IS G'!AC$8:AC$366,'IS G'!$A$8:$A$366,'SCH C-2.2 F'!$B58)*1000</f>
        <v>76101</v>
      </c>
      <c r="N58" s="1">
        <f>SUMIFS('IS G'!AD$8:AD$366,'IS G'!$A$8:$A$366,'SCH C-2.2 F'!$B58)*1000</f>
        <v>79362</v>
      </c>
      <c r="O58" s="1">
        <f>SUMIFS('IS G'!AE$8:AE$366,'IS G'!$A$8:$A$366,'SCH C-2.2 F'!$B58)*1000</f>
        <v>79883</v>
      </c>
      <c r="P58" s="151">
        <f t="shared" si="0"/>
        <v>912658</v>
      </c>
    </row>
    <row r="59" spans="1:16" x14ac:dyDescent="0.2">
      <c r="A59" s="147">
        <f t="shared" si="1"/>
        <v>49</v>
      </c>
      <c r="B59" s="147" t="s">
        <v>837</v>
      </c>
      <c r="C59" s="137" t="s">
        <v>901</v>
      </c>
      <c r="D59" s="1">
        <f>SUMIFS('IS G'!T$8:T$366,'IS G'!$A$8:$A$366,'SCH C-2.2 F'!$B59)*1000</f>
        <v>563913</v>
      </c>
      <c r="E59" s="1">
        <f>SUMIFS('IS G'!U$8:U$366,'IS G'!$A$8:$A$366,'SCH C-2.2 F'!$B59)*1000</f>
        <v>401088</v>
      </c>
      <c r="F59" s="1">
        <f>SUMIFS('IS G'!V$8:V$366,'IS G'!$A$8:$A$366,'SCH C-2.2 F'!$B59)*1000</f>
        <v>408428</v>
      </c>
      <c r="G59" s="1">
        <f>SUMIFS('IS G'!W$8:W$366,'IS G'!$A$8:$A$366,'SCH C-2.2 F'!$B59)*1000</f>
        <v>416967</v>
      </c>
      <c r="H59" s="1">
        <f>SUMIFS('IS G'!X$8:X$366,'IS G'!$A$8:$A$366,'SCH C-2.2 F'!$B59)*1000</f>
        <v>464881</v>
      </c>
      <c r="I59" s="1">
        <f>SUMIFS('IS G'!Y$8:Y$366,'IS G'!$A$8:$A$366,'SCH C-2.2 F'!$B59)*1000</f>
        <v>526015</v>
      </c>
      <c r="J59" s="1">
        <f>SUMIFS('IS G'!Z$8:Z$366,'IS G'!$A$8:$A$366,'SCH C-2.2 F'!$B59)*1000</f>
        <v>425156</v>
      </c>
      <c r="K59" s="1">
        <f>SUMIFS('IS G'!AA$8:AA$366,'IS G'!$A$8:$A$366,'SCH C-2.2 F'!$B59)*1000</f>
        <v>394137</v>
      </c>
      <c r="L59" s="1">
        <f>SUMIFS('IS G'!AB$8:AB$366,'IS G'!$A$8:$A$366,'SCH C-2.2 F'!$B59)*1000</f>
        <v>443820</v>
      </c>
      <c r="M59" s="1">
        <f>SUMIFS('IS G'!AC$8:AC$366,'IS G'!$A$8:$A$366,'SCH C-2.2 F'!$B59)*1000</f>
        <v>428831</v>
      </c>
      <c r="N59" s="1">
        <f>SUMIFS('IS G'!AD$8:AD$366,'IS G'!$A$8:$A$366,'SCH C-2.2 F'!$B59)*1000</f>
        <v>467984</v>
      </c>
      <c r="O59" s="1">
        <f>SUMIFS('IS G'!AE$8:AE$366,'IS G'!$A$8:$A$366,'SCH C-2.2 F'!$B59)*1000</f>
        <v>529474</v>
      </c>
      <c r="P59" s="151">
        <f t="shared" si="0"/>
        <v>5470694</v>
      </c>
    </row>
    <row r="60" spans="1:16" x14ac:dyDescent="0.2">
      <c r="A60" s="147">
        <f t="shared" si="1"/>
        <v>50</v>
      </c>
      <c r="B60" s="147" t="s">
        <v>838</v>
      </c>
      <c r="C60" s="137" t="s">
        <v>908</v>
      </c>
      <c r="D60" s="1">
        <f>SUMIFS('IS G'!T$8:T$366,'IS G'!$A$8:$A$366,'SCH C-2.2 F'!$B60)*1000</f>
        <v>106930</v>
      </c>
      <c r="E60" s="1">
        <f>SUMIFS('IS G'!U$8:U$366,'IS G'!$A$8:$A$366,'SCH C-2.2 F'!$B60)*1000</f>
        <v>116803</v>
      </c>
      <c r="F60" s="1">
        <f>SUMIFS('IS G'!V$8:V$366,'IS G'!$A$8:$A$366,'SCH C-2.2 F'!$B60)*1000</f>
        <v>136930</v>
      </c>
      <c r="G60" s="1">
        <f>SUMIFS('IS G'!W$8:W$366,'IS G'!$A$8:$A$366,'SCH C-2.2 F'!$B60)*1000</f>
        <v>145980</v>
      </c>
      <c r="H60" s="1">
        <f>SUMIFS('IS G'!X$8:X$366,'IS G'!$A$8:$A$366,'SCH C-2.2 F'!$B60)*1000</f>
        <v>109082</v>
      </c>
      <c r="I60" s="1">
        <f>SUMIFS('IS G'!Y$8:Y$366,'IS G'!$A$8:$A$366,'SCH C-2.2 F'!$B60)*1000</f>
        <v>123247</v>
      </c>
      <c r="J60" s="1">
        <f>SUMIFS('IS G'!Z$8:Z$366,'IS G'!$A$8:$A$366,'SCH C-2.2 F'!$B60)*1000</f>
        <v>83266</v>
      </c>
      <c r="K60" s="1">
        <f>SUMIFS('IS G'!AA$8:AA$366,'IS G'!$A$8:$A$366,'SCH C-2.2 F'!$B60)*1000</f>
        <v>92879</v>
      </c>
      <c r="L60" s="1">
        <f>SUMIFS('IS G'!AB$8:AB$366,'IS G'!$A$8:$A$366,'SCH C-2.2 F'!$B60)*1000</f>
        <v>122796</v>
      </c>
      <c r="M60" s="1">
        <f>SUMIFS('IS G'!AC$8:AC$366,'IS G'!$A$8:$A$366,'SCH C-2.2 F'!$B60)*1000</f>
        <v>99454</v>
      </c>
      <c r="N60" s="1">
        <f>SUMIFS('IS G'!AD$8:AD$366,'IS G'!$A$8:$A$366,'SCH C-2.2 F'!$B60)*1000</f>
        <v>78243</v>
      </c>
      <c r="O60" s="1">
        <f>SUMIFS('IS G'!AE$8:AE$366,'IS G'!$A$8:$A$366,'SCH C-2.2 F'!$B60)*1000</f>
        <v>105284</v>
      </c>
      <c r="P60" s="151">
        <f t="shared" si="0"/>
        <v>1320894</v>
      </c>
    </row>
    <row r="61" spans="1:16" x14ac:dyDescent="0.2">
      <c r="A61" s="147">
        <f t="shared" si="1"/>
        <v>51</v>
      </c>
      <c r="B61" s="147" t="s">
        <v>839</v>
      </c>
      <c r="C61" s="137" t="s">
        <v>909</v>
      </c>
      <c r="D61" s="1">
        <f>SUMIFS('IS G'!T$8:T$366,'IS G'!$A$8:$A$366,'SCH C-2.2 F'!$B61)*1000</f>
        <v>39221</v>
      </c>
      <c r="E61" s="1">
        <f>SUMIFS('IS G'!U$8:U$366,'IS G'!$A$8:$A$366,'SCH C-2.2 F'!$B61)*1000</f>
        <v>27956</v>
      </c>
      <c r="F61" s="1">
        <f>SUMIFS('IS G'!V$8:V$366,'IS G'!$A$8:$A$366,'SCH C-2.2 F'!$B61)*1000</f>
        <v>27618</v>
      </c>
      <c r="G61" s="1">
        <f>SUMIFS('IS G'!W$8:W$366,'IS G'!$A$8:$A$366,'SCH C-2.2 F'!$B61)*1000</f>
        <v>27618</v>
      </c>
      <c r="H61" s="1">
        <f>SUMIFS('IS G'!X$8:X$366,'IS G'!$A$8:$A$366,'SCH C-2.2 F'!$B61)*1000</f>
        <v>31274</v>
      </c>
      <c r="I61" s="1">
        <f>SUMIFS('IS G'!Y$8:Y$366,'IS G'!$A$8:$A$366,'SCH C-2.2 F'!$B61)*1000</f>
        <v>41855</v>
      </c>
      <c r="J61" s="1">
        <f>SUMIFS('IS G'!Z$8:Z$366,'IS G'!$A$8:$A$366,'SCH C-2.2 F'!$B61)*1000</f>
        <v>37116</v>
      </c>
      <c r="K61" s="1">
        <f>SUMIFS('IS G'!AA$8:AA$366,'IS G'!$A$8:$A$366,'SCH C-2.2 F'!$B61)*1000</f>
        <v>49609</v>
      </c>
      <c r="L61" s="1">
        <f>SUMIFS('IS G'!AB$8:AB$366,'IS G'!$A$8:$A$366,'SCH C-2.2 F'!$B61)*1000</f>
        <v>60641</v>
      </c>
      <c r="M61" s="1">
        <f>SUMIFS('IS G'!AC$8:AC$366,'IS G'!$A$8:$A$366,'SCH C-2.2 F'!$B61)*1000</f>
        <v>61956</v>
      </c>
      <c r="N61" s="1">
        <f>SUMIFS('IS G'!AD$8:AD$366,'IS G'!$A$8:$A$366,'SCH C-2.2 F'!$B61)*1000</f>
        <v>62956</v>
      </c>
      <c r="O61" s="1">
        <f>SUMIFS('IS G'!AE$8:AE$366,'IS G'!$A$8:$A$366,'SCH C-2.2 F'!$B61)*1000</f>
        <v>45021</v>
      </c>
      <c r="P61" s="151">
        <f t="shared" si="0"/>
        <v>512841</v>
      </c>
    </row>
    <row r="62" spans="1:16" x14ac:dyDescent="0.2">
      <c r="A62" s="147">
        <f t="shared" si="1"/>
        <v>52</v>
      </c>
      <c r="B62" s="147">
        <v>877</v>
      </c>
      <c r="C62" s="137" t="s">
        <v>910</v>
      </c>
      <c r="D62" s="1">
        <f>SUMIFS('IS G'!T$8:T$366,'IS G'!$A$8:$A$366,'SCH C-2.2 F'!$B62)*1000</f>
        <v>18819</v>
      </c>
      <c r="E62" s="1">
        <f>SUMIFS('IS G'!U$8:U$366,'IS G'!$A$8:$A$366,'SCH C-2.2 F'!$B62)*1000</f>
        <v>14800</v>
      </c>
      <c r="F62" s="1">
        <f>SUMIFS('IS G'!V$8:V$366,'IS G'!$A$8:$A$366,'SCH C-2.2 F'!$B62)*1000</f>
        <v>17309</v>
      </c>
      <c r="G62" s="1">
        <f>SUMIFS('IS G'!W$8:W$366,'IS G'!$A$8:$A$366,'SCH C-2.2 F'!$B62)*1000</f>
        <v>17819</v>
      </c>
      <c r="H62" s="1">
        <f>SUMIFS('IS G'!X$8:X$366,'IS G'!$A$8:$A$366,'SCH C-2.2 F'!$B62)*1000</f>
        <v>14309</v>
      </c>
      <c r="I62" s="1">
        <f>SUMIFS('IS G'!Y$8:Y$366,'IS G'!$A$8:$A$366,'SCH C-2.2 F'!$B62)*1000</f>
        <v>14309</v>
      </c>
      <c r="J62" s="1">
        <f>SUMIFS('IS G'!Z$8:Z$366,'IS G'!$A$8:$A$366,'SCH C-2.2 F'!$B62)*1000</f>
        <v>16570</v>
      </c>
      <c r="K62" s="1">
        <f>SUMIFS('IS G'!AA$8:AA$366,'IS G'!$A$8:$A$366,'SCH C-2.2 F'!$B62)*1000</f>
        <v>16908</v>
      </c>
      <c r="L62" s="1">
        <f>SUMIFS('IS G'!AB$8:AB$366,'IS G'!$A$8:$A$366,'SCH C-2.2 F'!$B62)*1000</f>
        <v>15012</v>
      </c>
      <c r="M62" s="1">
        <f>SUMIFS('IS G'!AC$8:AC$366,'IS G'!$A$8:$A$366,'SCH C-2.2 F'!$B62)*1000</f>
        <v>16498</v>
      </c>
      <c r="N62" s="1">
        <f>SUMIFS('IS G'!AD$8:AD$366,'IS G'!$A$8:$A$366,'SCH C-2.2 F'!$B62)*1000</f>
        <v>20983</v>
      </c>
      <c r="O62" s="1">
        <f>SUMIFS('IS G'!AE$8:AE$366,'IS G'!$A$8:$A$366,'SCH C-2.2 F'!$B62)*1000</f>
        <v>15723</v>
      </c>
      <c r="P62" s="151">
        <f t="shared" si="0"/>
        <v>199059</v>
      </c>
    </row>
    <row r="63" spans="1:16" x14ac:dyDescent="0.2">
      <c r="A63" s="147">
        <f t="shared" si="1"/>
        <v>53</v>
      </c>
      <c r="B63" s="147" t="s">
        <v>840</v>
      </c>
      <c r="C63" s="137" t="s">
        <v>902</v>
      </c>
      <c r="D63" s="1">
        <f>SUMIFS('IS G'!T$8:T$366,'IS G'!$A$8:$A$366,'SCH C-2.2 F'!$B63)*1000</f>
        <v>167718</v>
      </c>
      <c r="E63" s="1">
        <f>SUMIFS('IS G'!U$8:U$366,'IS G'!$A$8:$A$366,'SCH C-2.2 F'!$B63)*1000</f>
        <v>158491</v>
      </c>
      <c r="F63" s="1">
        <f>SUMIFS('IS G'!V$8:V$366,'IS G'!$A$8:$A$366,'SCH C-2.2 F'!$B63)*1000</f>
        <v>157178</v>
      </c>
      <c r="G63" s="1">
        <f>SUMIFS('IS G'!W$8:W$366,'IS G'!$A$8:$A$366,'SCH C-2.2 F'!$B63)*1000</f>
        <v>185960</v>
      </c>
      <c r="H63" s="1">
        <f>SUMIFS('IS G'!X$8:X$366,'IS G'!$A$8:$A$366,'SCH C-2.2 F'!$B63)*1000</f>
        <v>146929</v>
      </c>
      <c r="I63" s="1">
        <f>SUMIFS('IS G'!Y$8:Y$366,'IS G'!$A$8:$A$366,'SCH C-2.2 F'!$B63)*1000</f>
        <v>173930</v>
      </c>
      <c r="J63" s="1">
        <f>SUMIFS('IS G'!Z$8:Z$366,'IS G'!$A$8:$A$366,'SCH C-2.2 F'!$B63)*1000</f>
        <v>169526</v>
      </c>
      <c r="K63" s="1">
        <f>SUMIFS('IS G'!AA$8:AA$366,'IS G'!$A$8:$A$366,'SCH C-2.2 F'!$B63)*1000</f>
        <v>228352</v>
      </c>
      <c r="L63" s="1">
        <f>SUMIFS('IS G'!AB$8:AB$366,'IS G'!$A$8:$A$366,'SCH C-2.2 F'!$B63)*1000</f>
        <v>241456</v>
      </c>
      <c r="M63" s="1">
        <f>SUMIFS('IS G'!AC$8:AC$366,'IS G'!$A$8:$A$366,'SCH C-2.2 F'!$B63)*1000</f>
        <v>198001</v>
      </c>
      <c r="N63" s="1">
        <f>SUMIFS('IS G'!AD$8:AD$366,'IS G'!$A$8:$A$366,'SCH C-2.2 F'!$B63)*1000</f>
        <v>171992</v>
      </c>
      <c r="O63" s="1">
        <f>SUMIFS('IS G'!AE$8:AE$366,'IS G'!$A$8:$A$366,'SCH C-2.2 F'!$B63)*1000</f>
        <v>193677</v>
      </c>
      <c r="P63" s="151">
        <f t="shared" si="0"/>
        <v>2193210</v>
      </c>
    </row>
    <row r="64" spans="1:16" x14ac:dyDescent="0.2">
      <c r="A64" s="147">
        <f t="shared" si="1"/>
        <v>54</v>
      </c>
      <c r="B64" s="147" t="s">
        <v>841</v>
      </c>
      <c r="C64" s="137" t="s">
        <v>903</v>
      </c>
      <c r="D64" s="1">
        <f>SUMIFS('IS G'!T$8:T$366,'IS G'!$A$8:$A$366,'SCH C-2.2 F'!$B64)*1000</f>
        <v>12751</v>
      </c>
      <c r="E64" s="1">
        <f>SUMIFS('IS G'!U$8:U$366,'IS G'!$A$8:$A$366,'SCH C-2.2 F'!$B64)*1000</f>
        <v>11203</v>
      </c>
      <c r="F64" s="1">
        <f>SUMIFS('IS G'!V$8:V$366,'IS G'!$A$8:$A$366,'SCH C-2.2 F'!$B64)*1000</f>
        <v>11733</v>
      </c>
      <c r="G64" s="1">
        <f>SUMIFS('IS G'!W$8:W$366,'IS G'!$A$8:$A$366,'SCH C-2.2 F'!$B64)*1000</f>
        <v>10486</v>
      </c>
      <c r="H64" s="1">
        <f>SUMIFS('IS G'!X$8:X$366,'IS G'!$A$8:$A$366,'SCH C-2.2 F'!$B64)*1000</f>
        <v>11988</v>
      </c>
      <c r="I64" s="1">
        <f>SUMIFS('IS G'!Y$8:Y$366,'IS G'!$A$8:$A$366,'SCH C-2.2 F'!$B64)*1000</f>
        <v>12175</v>
      </c>
      <c r="J64" s="1">
        <f>SUMIFS('IS G'!Z$8:Z$366,'IS G'!$A$8:$A$366,'SCH C-2.2 F'!$B64)*1000</f>
        <v>20614</v>
      </c>
      <c r="K64" s="1">
        <f>SUMIFS('IS G'!AA$8:AA$366,'IS G'!$A$8:$A$366,'SCH C-2.2 F'!$B64)*1000</f>
        <v>21949</v>
      </c>
      <c r="L64" s="1">
        <f>SUMIFS('IS G'!AB$8:AB$366,'IS G'!$A$8:$A$366,'SCH C-2.2 F'!$B64)*1000</f>
        <v>17462</v>
      </c>
      <c r="M64" s="1">
        <f>SUMIFS('IS G'!AC$8:AC$366,'IS G'!$A$8:$A$366,'SCH C-2.2 F'!$B64)*1000</f>
        <v>15485</v>
      </c>
      <c r="N64" s="1">
        <f>SUMIFS('IS G'!AD$8:AD$366,'IS G'!$A$8:$A$366,'SCH C-2.2 F'!$B64)*1000</f>
        <v>18414</v>
      </c>
      <c r="O64" s="1">
        <f>SUMIFS('IS G'!AE$8:AE$366,'IS G'!$A$8:$A$366,'SCH C-2.2 F'!$B64)*1000</f>
        <v>15315</v>
      </c>
      <c r="P64" s="151">
        <f t="shared" si="0"/>
        <v>179575</v>
      </c>
    </row>
    <row r="65" spans="1:16" x14ac:dyDescent="0.2">
      <c r="A65" s="147">
        <f t="shared" si="1"/>
        <v>55</v>
      </c>
      <c r="B65" s="147" t="s">
        <v>842</v>
      </c>
      <c r="C65" s="137" t="s">
        <v>17</v>
      </c>
      <c r="D65" s="1">
        <f>SUMIFS('IS G'!T$8:T$366,'IS G'!$A$8:$A$366,'SCH C-2.2 F'!$B65)*1000</f>
        <v>413826</v>
      </c>
      <c r="E65" s="1">
        <f>SUMIFS('IS G'!U$8:U$366,'IS G'!$A$8:$A$366,'SCH C-2.2 F'!$B65)*1000</f>
        <v>403078</v>
      </c>
      <c r="F65" s="1">
        <f>SUMIFS('IS G'!V$8:V$366,'IS G'!$A$8:$A$366,'SCH C-2.2 F'!$B65)*1000</f>
        <v>392396</v>
      </c>
      <c r="G65" s="1">
        <f>SUMIFS('IS G'!W$8:W$366,'IS G'!$A$8:$A$366,'SCH C-2.2 F'!$B65)*1000</f>
        <v>412175</v>
      </c>
      <c r="H65" s="1">
        <f>SUMIFS('IS G'!X$8:X$366,'IS G'!$A$8:$A$366,'SCH C-2.2 F'!$B65)*1000</f>
        <v>427660</v>
      </c>
      <c r="I65" s="1">
        <f>SUMIFS('IS G'!Y$8:Y$366,'IS G'!$A$8:$A$366,'SCH C-2.2 F'!$B65)*1000</f>
        <v>423385</v>
      </c>
      <c r="J65" s="1">
        <f>SUMIFS('IS G'!Z$8:Z$366,'IS G'!$A$8:$A$366,'SCH C-2.2 F'!$B65)*1000</f>
        <v>369655</v>
      </c>
      <c r="K65" s="1">
        <f>SUMIFS('IS G'!AA$8:AA$366,'IS G'!$A$8:$A$366,'SCH C-2.2 F'!$B65)*1000</f>
        <v>346829</v>
      </c>
      <c r="L65" s="1">
        <f>SUMIFS('IS G'!AB$8:AB$366,'IS G'!$A$8:$A$366,'SCH C-2.2 F'!$B65)*1000</f>
        <v>407919</v>
      </c>
      <c r="M65" s="1">
        <f>SUMIFS('IS G'!AC$8:AC$366,'IS G'!$A$8:$A$366,'SCH C-2.2 F'!$B65)*1000</f>
        <v>388974</v>
      </c>
      <c r="N65" s="1">
        <f>SUMIFS('IS G'!AD$8:AD$366,'IS G'!$A$8:$A$366,'SCH C-2.2 F'!$B65)*1000</f>
        <v>410118</v>
      </c>
      <c r="O65" s="1">
        <f>SUMIFS('IS G'!AE$8:AE$366,'IS G'!$A$8:$A$366,'SCH C-2.2 F'!$B65)*1000</f>
        <v>408186</v>
      </c>
      <c r="P65" s="151">
        <f t="shared" si="0"/>
        <v>4804201</v>
      </c>
    </row>
    <row r="66" spans="1:16" x14ac:dyDescent="0.2">
      <c r="A66" s="147">
        <f t="shared" si="1"/>
        <v>56</v>
      </c>
      <c r="B66" s="147" t="s">
        <v>843</v>
      </c>
      <c r="C66" s="137" t="s">
        <v>904</v>
      </c>
      <c r="D66" s="1">
        <f>SUMIFS('IS G'!T$8:T$366,'IS G'!$A$8:$A$366,'SCH C-2.2 F'!$B66)*1000</f>
        <v>2000</v>
      </c>
      <c r="E66" s="1">
        <f>SUMIFS('IS G'!U$8:U$366,'IS G'!$A$8:$A$366,'SCH C-2.2 F'!$B66)*1000</f>
        <v>7000</v>
      </c>
      <c r="F66" s="1">
        <f>SUMIFS('IS G'!V$8:V$366,'IS G'!$A$8:$A$366,'SCH C-2.2 F'!$B66)*1000</f>
        <v>1000</v>
      </c>
      <c r="G66" s="1">
        <f>SUMIFS('IS G'!W$8:W$366,'IS G'!$A$8:$A$366,'SCH C-2.2 F'!$B66)*1000</f>
        <v>0</v>
      </c>
      <c r="H66" s="1">
        <f>SUMIFS('IS G'!X$8:X$366,'IS G'!$A$8:$A$366,'SCH C-2.2 F'!$B66)*1000</f>
        <v>0</v>
      </c>
      <c r="I66" s="1">
        <f>SUMIFS('IS G'!Y$8:Y$366,'IS G'!$A$8:$A$366,'SCH C-2.2 F'!$B66)*1000</f>
        <v>0</v>
      </c>
      <c r="J66" s="1">
        <f>SUMIFS('IS G'!Z$8:Z$366,'IS G'!$A$8:$A$366,'SCH C-2.2 F'!$B66)*1000</f>
        <v>0</v>
      </c>
      <c r="K66" s="1">
        <f>SUMIFS('IS G'!AA$8:AA$366,'IS G'!$A$8:$A$366,'SCH C-2.2 F'!$B66)*1000</f>
        <v>0</v>
      </c>
      <c r="L66" s="1">
        <f>SUMIFS('IS G'!AB$8:AB$366,'IS G'!$A$8:$A$366,'SCH C-2.2 F'!$B66)*1000</f>
        <v>0</v>
      </c>
      <c r="M66" s="1">
        <f>SUMIFS('IS G'!AC$8:AC$366,'IS G'!$A$8:$A$366,'SCH C-2.2 F'!$B66)*1000</f>
        <v>0</v>
      </c>
      <c r="N66" s="1">
        <f>SUMIFS('IS G'!AD$8:AD$366,'IS G'!$A$8:$A$366,'SCH C-2.2 F'!$B66)*1000</f>
        <v>0</v>
      </c>
      <c r="O66" s="1">
        <f>SUMIFS('IS G'!AE$8:AE$366,'IS G'!$A$8:$A$366,'SCH C-2.2 F'!$B66)*1000</f>
        <v>0</v>
      </c>
      <c r="P66" s="151">
        <f t="shared" si="0"/>
        <v>10000</v>
      </c>
    </row>
    <row r="67" spans="1:16" x14ac:dyDescent="0.2">
      <c r="A67" s="147">
        <f t="shared" si="1"/>
        <v>57</v>
      </c>
      <c r="B67" s="147" t="s">
        <v>844</v>
      </c>
      <c r="C67" s="137" t="s">
        <v>15</v>
      </c>
      <c r="D67" s="1">
        <f>SUMIFS('IS G'!T$8:T$366,'IS G'!$A$8:$A$366,'SCH C-2.2 F'!$B67)*1000</f>
        <v>0</v>
      </c>
      <c r="E67" s="1">
        <f>SUMIFS('IS G'!U$8:U$366,'IS G'!$A$8:$A$366,'SCH C-2.2 F'!$B67)*1000</f>
        <v>0</v>
      </c>
      <c r="F67" s="1">
        <f>SUMIFS('IS G'!V$8:V$366,'IS G'!$A$8:$A$366,'SCH C-2.2 F'!$B67)*1000</f>
        <v>0</v>
      </c>
      <c r="G67" s="1">
        <f>SUMIFS('IS G'!W$8:W$366,'IS G'!$A$8:$A$366,'SCH C-2.2 F'!$B67)*1000</f>
        <v>0</v>
      </c>
      <c r="H67" s="1">
        <f>SUMIFS('IS G'!X$8:X$366,'IS G'!$A$8:$A$366,'SCH C-2.2 F'!$B67)*1000</f>
        <v>0</v>
      </c>
      <c r="I67" s="1">
        <f>SUMIFS('IS G'!Y$8:Y$366,'IS G'!$A$8:$A$366,'SCH C-2.2 F'!$B67)*1000</f>
        <v>0</v>
      </c>
      <c r="J67" s="1">
        <f>SUMIFS('IS G'!Z$8:Z$366,'IS G'!$A$8:$A$366,'SCH C-2.2 F'!$B67)*1000</f>
        <v>0</v>
      </c>
      <c r="K67" s="1">
        <f>SUMIFS('IS G'!AA$8:AA$366,'IS G'!$A$8:$A$366,'SCH C-2.2 F'!$B67)*1000</f>
        <v>0</v>
      </c>
      <c r="L67" s="1">
        <f>SUMIFS('IS G'!AB$8:AB$366,'IS G'!$A$8:$A$366,'SCH C-2.2 F'!$B67)*1000</f>
        <v>0</v>
      </c>
      <c r="M67" s="1">
        <f>SUMIFS('IS G'!AC$8:AC$366,'IS G'!$A$8:$A$366,'SCH C-2.2 F'!$B67)*1000</f>
        <v>0</v>
      </c>
      <c r="N67" s="1">
        <f>SUMIFS('IS G'!AD$8:AD$366,'IS G'!$A$8:$A$366,'SCH C-2.2 F'!$B67)*1000</f>
        <v>0</v>
      </c>
      <c r="O67" s="1">
        <f>SUMIFS('IS G'!AE$8:AE$366,'IS G'!$A$8:$A$366,'SCH C-2.2 F'!$B67)*1000</f>
        <v>0</v>
      </c>
      <c r="P67" s="151">
        <f t="shared" si="0"/>
        <v>0</v>
      </c>
    </row>
    <row r="68" spans="1:16" x14ac:dyDescent="0.2">
      <c r="A68" s="147">
        <f t="shared" si="1"/>
        <v>58</v>
      </c>
      <c r="B68" s="147" t="s">
        <v>845</v>
      </c>
      <c r="C68" s="137" t="s">
        <v>905</v>
      </c>
      <c r="D68" s="1">
        <f>SUMIFS('IS G'!T$8:T$366,'IS G'!$A$8:$A$366,'SCH C-2.2 F'!$B68)*1000</f>
        <v>0</v>
      </c>
      <c r="E68" s="1">
        <f>SUMIFS('IS G'!U$8:U$366,'IS G'!$A$8:$A$366,'SCH C-2.2 F'!$B68)*1000</f>
        <v>0</v>
      </c>
      <c r="F68" s="1">
        <f>SUMIFS('IS G'!V$8:V$366,'IS G'!$A$8:$A$366,'SCH C-2.2 F'!$B68)*1000</f>
        <v>0</v>
      </c>
      <c r="G68" s="1">
        <f>SUMIFS('IS G'!W$8:W$366,'IS G'!$A$8:$A$366,'SCH C-2.2 F'!$B68)*1000</f>
        <v>0</v>
      </c>
      <c r="H68" s="1">
        <f>SUMIFS('IS G'!X$8:X$366,'IS G'!$A$8:$A$366,'SCH C-2.2 F'!$B68)*1000</f>
        <v>0</v>
      </c>
      <c r="I68" s="1">
        <f>SUMIFS('IS G'!Y$8:Y$366,'IS G'!$A$8:$A$366,'SCH C-2.2 F'!$B68)*1000</f>
        <v>0</v>
      </c>
      <c r="J68" s="1">
        <f>SUMIFS('IS G'!Z$8:Z$366,'IS G'!$A$8:$A$366,'SCH C-2.2 F'!$B68)*1000</f>
        <v>0</v>
      </c>
      <c r="K68" s="1">
        <f>SUMIFS('IS G'!AA$8:AA$366,'IS G'!$A$8:$A$366,'SCH C-2.2 F'!$B68)*1000</f>
        <v>0</v>
      </c>
      <c r="L68" s="1">
        <f>SUMIFS('IS G'!AB$8:AB$366,'IS G'!$A$8:$A$366,'SCH C-2.2 F'!$B68)*1000</f>
        <v>0</v>
      </c>
      <c r="M68" s="1">
        <f>SUMIFS('IS G'!AC$8:AC$366,'IS G'!$A$8:$A$366,'SCH C-2.2 F'!$B68)*1000</f>
        <v>0</v>
      </c>
      <c r="N68" s="1">
        <f>SUMIFS('IS G'!AD$8:AD$366,'IS G'!$A$8:$A$366,'SCH C-2.2 F'!$B68)*1000</f>
        <v>0</v>
      </c>
      <c r="O68" s="1">
        <f>SUMIFS('IS G'!AE$8:AE$366,'IS G'!$A$8:$A$366,'SCH C-2.2 F'!$B68)*1000</f>
        <v>0</v>
      </c>
      <c r="P68" s="151">
        <f t="shared" si="0"/>
        <v>0</v>
      </c>
    </row>
    <row r="69" spans="1:16" x14ac:dyDescent="0.2">
      <c r="A69" s="147">
        <f t="shared" si="1"/>
        <v>59</v>
      </c>
      <c r="B69" s="147" t="s">
        <v>846</v>
      </c>
      <c r="C69" s="137" t="s">
        <v>906</v>
      </c>
      <c r="D69" s="1">
        <f>SUMIFS('IS G'!T$8:T$366,'IS G'!$A$8:$A$366,'SCH C-2.2 F'!$B69)*1000</f>
        <v>1131014</v>
      </c>
      <c r="E69" s="1">
        <f>SUMIFS('IS G'!U$8:U$366,'IS G'!$A$8:$A$366,'SCH C-2.2 F'!$B69)*1000</f>
        <v>1054660</v>
      </c>
      <c r="F69" s="1">
        <f>SUMIFS('IS G'!V$8:V$366,'IS G'!$A$8:$A$366,'SCH C-2.2 F'!$B69)*1000</f>
        <v>1123461</v>
      </c>
      <c r="G69" s="1">
        <f>SUMIFS('IS G'!W$8:W$366,'IS G'!$A$8:$A$366,'SCH C-2.2 F'!$B69)*1000</f>
        <v>1145252</v>
      </c>
      <c r="H69" s="1">
        <f>SUMIFS('IS G'!X$8:X$366,'IS G'!$A$8:$A$366,'SCH C-2.2 F'!$B69)*1000</f>
        <v>1093904</v>
      </c>
      <c r="I69" s="1">
        <f>SUMIFS('IS G'!Y$8:Y$366,'IS G'!$A$8:$A$366,'SCH C-2.2 F'!$B69)*1000</f>
        <v>1149694</v>
      </c>
      <c r="J69" s="1">
        <f>SUMIFS('IS G'!Z$8:Z$366,'IS G'!$A$8:$A$366,'SCH C-2.2 F'!$B69)*1000</f>
        <v>1069851</v>
      </c>
      <c r="K69" s="1">
        <f>SUMIFS('IS G'!AA$8:AA$366,'IS G'!$A$8:$A$366,'SCH C-2.2 F'!$B69)*1000</f>
        <v>998899</v>
      </c>
      <c r="L69" s="1">
        <f>SUMIFS('IS G'!AB$8:AB$366,'IS G'!$A$8:$A$366,'SCH C-2.2 F'!$B69)*1000</f>
        <v>1037079</v>
      </c>
      <c r="M69" s="1">
        <f>SUMIFS('IS G'!AC$8:AC$366,'IS G'!$A$8:$A$366,'SCH C-2.2 F'!$B69)*1000</f>
        <v>995533</v>
      </c>
      <c r="N69" s="1">
        <f>SUMIFS('IS G'!AD$8:AD$366,'IS G'!$A$8:$A$366,'SCH C-2.2 F'!$B69)*1000</f>
        <v>1082435</v>
      </c>
      <c r="O69" s="1">
        <f>SUMIFS('IS G'!AE$8:AE$366,'IS G'!$A$8:$A$366,'SCH C-2.2 F'!$B69)*1000</f>
        <v>1061850</v>
      </c>
      <c r="P69" s="151">
        <f t="shared" si="0"/>
        <v>12943632</v>
      </c>
    </row>
    <row r="70" spans="1:16" x14ac:dyDescent="0.2">
      <c r="A70" s="147">
        <f t="shared" si="1"/>
        <v>60</v>
      </c>
      <c r="B70" s="147" t="s">
        <v>847</v>
      </c>
      <c r="C70" s="137" t="s">
        <v>907</v>
      </c>
      <c r="D70" s="1">
        <f>SUMIFS('IS G'!T$8:T$366,'IS G'!$A$8:$A$366,'SCH C-2.2 F'!$B70)*1000</f>
        <v>9615</v>
      </c>
      <c r="E70" s="1">
        <f>SUMIFS('IS G'!U$8:U$366,'IS G'!$A$8:$A$366,'SCH C-2.2 F'!$B70)*1000</f>
        <v>19842</v>
      </c>
      <c r="F70" s="1">
        <f>SUMIFS('IS G'!V$8:V$366,'IS G'!$A$8:$A$366,'SCH C-2.2 F'!$B70)*1000</f>
        <v>45932</v>
      </c>
      <c r="G70" s="1">
        <f>SUMIFS('IS G'!W$8:W$366,'IS G'!$A$8:$A$366,'SCH C-2.2 F'!$B70)*1000</f>
        <v>44842</v>
      </c>
      <c r="H70" s="1">
        <f>SUMIFS('IS G'!X$8:X$366,'IS G'!$A$8:$A$366,'SCH C-2.2 F'!$B70)*1000</f>
        <v>45932</v>
      </c>
      <c r="I70" s="1">
        <f>SUMIFS('IS G'!Y$8:Y$366,'IS G'!$A$8:$A$366,'SCH C-2.2 F'!$B70)*1000</f>
        <v>44525</v>
      </c>
      <c r="J70" s="1">
        <f>SUMIFS('IS G'!Z$8:Z$366,'IS G'!$A$8:$A$366,'SCH C-2.2 F'!$B70)*1000</f>
        <v>18124</v>
      </c>
      <c r="K70" s="1">
        <f>SUMIFS('IS G'!AA$8:AA$366,'IS G'!$A$8:$A$366,'SCH C-2.2 F'!$B70)*1000</f>
        <v>12861</v>
      </c>
      <c r="L70" s="1">
        <f>SUMIFS('IS G'!AB$8:AB$366,'IS G'!$A$8:$A$366,'SCH C-2.2 F'!$B70)*1000</f>
        <v>12787</v>
      </c>
      <c r="M70" s="1">
        <f>SUMIFS('IS G'!AC$8:AC$366,'IS G'!$A$8:$A$366,'SCH C-2.2 F'!$B70)*1000</f>
        <v>11707</v>
      </c>
      <c r="N70" s="1">
        <f>SUMIFS('IS G'!AD$8:AD$366,'IS G'!$A$8:$A$366,'SCH C-2.2 F'!$B70)*1000</f>
        <v>12473</v>
      </c>
      <c r="O70" s="1">
        <f>SUMIFS('IS G'!AE$8:AE$366,'IS G'!$A$8:$A$366,'SCH C-2.2 F'!$B70)*1000</f>
        <v>10987</v>
      </c>
      <c r="P70" s="151">
        <f t="shared" si="0"/>
        <v>289627</v>
      </c>
    </row>
    <row r="71" spans="1:16" x14ac:dyDescent="0.2">
      <c r="A71" s="147">
        <f t="shared" si="1"/>
        <v>61</v>
      </c>
      <c r="B71" s="147" t="s">
        <v>848</v>
      </c>
      <c r="C71" s="137" t="s">
        <v>911</v>
      </c>
      <c r="D71" s="1">
        <f>SUMIFS('IS G'!T$8:T$366,'IS G'!$A$8:$A$366,'SCH C-2.2 F'!$B71)*1000</f>
        <v>21995</v>
      </c>
      <c r="E71" s="1">
        <f>SUMIFS('IS G'!U$8:U$366,'IS G'!$A$8:$A$366,'SCH C-2.2 F'!$B71)*1000</f>
        <v>11581</v>
      </c>
      <c r="F71" s="1">
        <f>SUMIFS('IS G'!V$8:V$366,'IS G'!$A$8:$A$366,'SCH C-2.2 F'!$B71)*1000</f>
        <v>11581</v>
      </c>
      <c r="G71" s="1">
        <f>SUMIFS('IS G'!W$8:W$366,'IS G'!$A$8:$A$366,'SCH C-2.2 F'!$B71)*1000</f>
        <v>11581</v>
      </c>
      <c r="H71" s="1">
        <f>SUMIFS('IS G'!X$8:X$366,'IS G'!$A$8:$A$366,'SCH C-2.2 F'!$B71)*1000</f>
        <v>12671</v>
      </c>
      <c r="I71" s="1">
        <f>SUMIFS('IS G'!Y$8:Y$366,'IS G'!$A$8:$A$366,'SCH C-2.2 F'!$B71)*1000</f>
        <v>21995</v>
      </c>
      <c r="J71" s="1">
        <f>SUMIFS('IS G'!Z$8:Z$366,'IS G'!$A$8:$A$366,'SCH C-2.2 F'!$B71)*1000</f>
        <v>27480</v>
      </c>
      <c r="K71" s="1">
        <f>SUMIFS('IS G'!AA$8:AA$366,'IS G'!$A$8:$A$366,'SCH C-2.2 F'!$B71)*1000</f>
        <v>28796</v>
      </c>
      <c r="L71" s="1">
        <f>SUMIFS('IS G'!AB$8:AB$366,'IS G'!$A$8:$A$366,'SCH C-2.2 F'!$B71)*1000</f>
        <v>32895</v>
      </c>
      <c r="M71" s="1">
        <f>SUMIFS('IS G'!AC$8:AC$366,'IS G'!$A$8:$A$366,'SCH C-2.2 F'!$B71)*1000</f>
        <v>31580</v>
      </c>
      <c r="N71" s="1">
        <f>SUMIFS('IS G'!AD$8:AD$366,'IS G'!$A$8:$A$366,'SCH C-2.2 F'!$B71)*1000</f>
        <v>28792</v>
      </c>
      <c r="O71" s="1">
        <f>SUMIFS('IS G'!AE$8:AE$366,'IS G'!$A$8:$A$366,'SCH C-2.2 F'!$B71)*1000</f>
        <v>22861</v>
      </c>
      <c r="P71" s="151">
        <f t="shared" si="0"/>
        <v>263808</v>
      </c>
    </row>
    <row r="72" spans="1:16" x14ac:dyDescent="0.2">
      <c r="A72" s="147">
        <f t="shared" si="1"/>
        <v>62</v>
      </c>
      <c r="B72" s="147">
        <v>891</v>
      </c>
      <c r="C72" s="137" t="s">
        <v>912</v>
      </c>
      <c r="D72" s="1">
        <f>SUMIFS('IS G'!T$8:T$366,'IS G'!$A$8:$A$366,'SCH C-2.2 F'!$B72)*1000</f>
        <v>52936</v>
      </c>
      <c r="E72" s="1">
        <f>SUMIFS('IS G'!U$8:U$366,'IS G'!$A$8:$A$366,'SCH C-2.2 F'!$B72)*1000</f>
        <v>49260</v>
      </c>
      <c r="F72" s="1">
        <f>SUMIFS('IS G'!V$8:V$366,'IS G'!$A$8:$A$366,'SCH C-2.2 F'!$B72)*1000</f>
        <v>56114</v>
      </c>
      <c r="G72" s="1">
        <f>SUMIFS('IS G'!W$8:W$366,'IS G'!$A$8:$A$366,'SCH C-2.2 F'!$B72)*1000</f>
        <v>44789</v>
      </c>
      <c r="H72" s="1">
        <f>SUMIFS('IS G'!X$8:X$366,'IS G'!$A$8:$A$366,'SCH C-2.2 F'!$B72)*1000</f>
        <v>46102</v>
      </c>
      <c r="I72" s="1">
        <f>SUMIFS('IS G'!Y$8:Y$366,'IS G'!$A$8:$A$366,'SCH C-2.2 F'!$B72)*1000</f>
        <v>60640</v>
      </c>
      <c r="J72" s="1">
        <f>SUMIFS('IS G'!Z$8:Z$366,'IS G'!$A$8:$A$366,'SCH C-2.2 F'!$B72)*1000</f>
        <v>46338</v>
      </c>
      <c r="K72" s="1">
        <f>SUMIFS('IS G'!AA$8:AA$366,'IS G'!$A$8:$A$366,'SCH C-2.2 F'!$B72)*1000</f>
        <v>35835</v>
      </c>
      <c r="L72" s="1">
        <f>SUMIFS('IS G'!AB$8:AB$366,'IS G'!$A$8:$A$366,'SCH C-2.2 F'!$B72)*1000</f>
        <v>64361.000000000007</v>
      </c>
      <c r="M72" s="1">
        <f>SUMIFS('IS G'!AC$8:AC$366,'IS G'!$A$8:$A$366,'SCH C-2.2 F'!$B72)*1000</f>
        <v>50605</v>
      </c>
      <c r="N72" s="1">
        <f>SUMIFS('IS G'!AD$8:AD$366,'IS G'!$A$8:$A$366,'SCH C-2.2 F'!$B72)*1000</f>
        <v>62749</v>
      </c>
      <c r="O72" s="1">
        <f>SUMIFS('IS G'!AE$8:AE$366,'IS G'!$A$8:$A$366,'SCH C-2.2 F'!$B72)*1000</f>
        <v>65016.999999999993</v>
      </c>
      <c r="P72" s="151">
        <f t="shared" si="0"/>
        <v>634746</v>
      </c>
    </row>
    <row r="73" spans="1:16" x14ac:dyDescent="0.2">
      <c r="A73" s="147">
        <f t="shared" si="1"/>
        <v>63</v>
      </c>
      <c r="B73" s="147" t="s">
        <v>849</v>
      </c>
      <c r="C73" s="137" t="s">
        <v>913</v>
      </c>
      <c r="D73" s="1">
        <f>SUMIFS('IS G'!T$8:T$366,'IS G'!$A$8:$A$366,'SCH C-2.2 F'!$B73)*1000</f>
        <v>132131</v>
      </c>
      <c r="E73" s="1">
        <f>SUMIFS('IS G'!U$8:U$366,'IS G'!$A$8:$A$366,'SCH C-2.2 F'!$B73)*1000</f>
        <v>122492</v>
      </c>
      <c r="F73" s="1">
        <f>SUMIFS('IS G'!V$8:V$366,'IS G'!$A$8:$A$366,'SCH C-2.2 F'!$B73)*1000</f>
        <v>132889</v>
      </c>
      <c r="G73" s="1">
        <f>SUMIFS('IS G'!W$8:W$366,'IS G'!$A$8:$A$366,'SCH C-2.2 F'!$B73)*1000</f>
        <v>133858</v>
      </c>
      <c r="H73" s="1">
        <f>SUMIFS('IS G'!X$8:X$366,'IS G'!$A$8:$A$366,'SCH C-2.2 F'!$B73)*1000</f>
        <v>126726</v>
      </c>
      <c r="I73" s="1">
        <f>SUMIFS('IS G'!Y$8:Y$366,'IS G'!$A$8:$A$366,'SCH C-2.2 F'!$B73)*1000</f>
        <v>143307</v>
      </c>
      <c r="J73" s="1">
        <f>SUMIFS('IS G'!Z$8:Z$366,'IS G'!$A$8:$A$366,'SCH C-2.2 F'!$B73)*1000</f>
        <v>117351</v>
      </c>
      <c r="K73" s="1">
        <f>SUMIFS('IS G'!AA$8:AA$366,'IS G'!$A$8:$A$366,'SCH C-2.2 F'!$B73)*1000</f>
        <v>113020</v>
      </c>
      <c r="L73" s="1">
        <f>SUMIFS('IS G'!AB$8:AB$366,'IS G'!$A$8:$A$366,'SCH C-2.2 F'!$B73)*1000</f>
        <v>166906</v>
      </c>
      <c r="M73" s="1">
        <f>SUMIFS('IS G'!AC$8:AC$366,'IS G'!$A$8:$A$366,'SCH C-2.2 F'!$B73)*1000</f>
        <v>136495</v>
      </c>
      <c r="N73" s="1">
        <f>SUMIFS('IS G'!AD$8:AD$366,'IS G'!$A$8:$A$366,'SCH C-2.2 F'!$B73)*1000</f>
        <v>157005</v>
      </c>
      <c r="O73" s="1">
        <f>SUMIFS('IS G'!AE$8:AE$366,'IS G'!$A$8:$A$366,'SCH C-2.2 F'!$B73)*1000</f>
        <v>144207</v>
      </c>
      <c r="P73" s="151">
        <f t="shared" si="0"/>
        <v>1626387</v>
      </c>
    </row>
    <row r="74" spans="1:16" x14ac:dyDescent="0.2">
      <c r="A74" s="147">
        <f>A73+1</f>
        <v>64</v>
      </c>
      <c r="B74" s="147" t="s">
        <v>850</v>
      </c>
      <c r="C74" s="137" t="s">
        <v>914</v>
      </c>
      <c r="D74" s="1">
        <f>SUMIFS('IS G'!T$8:T$366,'IS G'!$A$8:$A$366,'SCH C-2.2 F'!$B74)*1000</f>
        <v>0</v>
      </c>
      <c r="E74" s="1">
        <f>SUMIFS('IS G'!U$8:U$366,'IS G'!$A$8:$A$366,'SCH C-2.2 F'!$B74)*1000</f>
        <v>0</v>
      </c>
      <c r="F74" s="1">
        <f>SUMIFS('IS G'!V$8:V$366,'IS G'!$A$8:$A$366,'SCH C-2.2 F'!$B74)*1000</f>
        <v>0</v>
      </c>
      <c r="G74" s="1">
        <f>SUMIFS('IS G'!W$8:W$366,'IS G'!$A$8:$A$366,'SCH C-2.2 F'!$B74)*1000</f>
        <v>0</v>
      </c>
      <c r="H74" s="1">
        <f>SUMIFS('IS G'!X$8:X$366,'IS G'!$A$8:$A$366,'SCH C-2.2 F'!$B74)*1000</f>
        <v>0</v>
      </c>
      <c r="I74" s="1">
        <f>SUMIFS('IS G'!Y$8:Y$366,'IS G'!$A$8:$A$366,'SCH C-2.2 F'!$B74)*1000</f>
        <v>0</v>
      </c>
      <c r="J74" s="1">
        <f>SUMIFS('IS G'!Z$8:Z$366,'IS G'!$A$8:$A$366,'SCH C-2.2 F'!$B74)*1000</f>
        <v>0</v>
      </c>
      <c r="K74" s="1">
        <f>SUMIFS('IS G'!AA$8:AA$366,'IS G'!$A$8:$A$366,'SCH C-2.2 F'!$B74)*1000</f>
        <v>0</v>
      </c>
      <c r="L74" s="1">
        <f>SUMIFS('IS G'!AB$8:AB$366,'IS G'!$A$8:$A$366,'SCH C-2.2 F'!$B74)*1000</f>
        <v>0</v>
      </c>
      <c r="M74" s="1">
        <f>SUMIFS('IS G'!AC$8:AC$366,'IS G'!$A$8:$A$366,'SCH C-2.2 F'!$B74)*1000</f>
        <v>0</v>
      </c>
      <c r="N74" s="1">
        <f>SUMIFS('IS G'!AD$8:AD$366,'IS G'!$A$8:$A$366,'SCH C-2.2 F'!$B74)*1000</f>
        <v>0</v>
      </c>
      <c r="O74" s="1">
        <f>SUMIFS('IS G'!AE$8:AE$366,'IS G'!$A$8:$A$366,'SCH C-2.2 F'!$B74)*1000</f>
        <v>0</v>
      </c>
      <c r="P74" s="151">
        <f t="shared" si="0"/>
        <v>0</v>
      </c>
    </row>
    <row r="75" spans="1:16" x14ac:dyDescent="0.2">
      <c r="A75" s="147">
        <f t="shared" ref="A75:A112" si="2">A74+1</f>
        <v>65</v>
      </c>
      <c r="B75" s="147" t="s">
        <v>851</v>
      </c>
      <c r="C75" s="137" t="s">
        <v>895</v>
      </c>
      <c r="D75" s="1">
        <f>SUMIFS('IS G'!T$8:T$366,'IS G'!$A$8:$A$366,'SCH C-2.2 F'!$B75)*1000</f>
        <v>36005</v>
      </c>
      <c r="E75" s="1">
        <f>SUMIFS('IS G'!U$8:U$366,'IS G'!$A$8:$A$366,'SCH C-2.2 F'!$B75)*1000</f>
        <v>35763</v>
      </c>
      <c r="F75" s="1">
        <f>SUMIFS('IS G'!V$8:V$366,'IS G'!$A$8:$A$366,'SCH C-2.2 F'!$B75)*1000</f>
        <v>31348</v>
      </c>
      <c r="G75" s="1">
        <f>SUMIFS('IS G'!W$8:W$366,'IS G'!$A$8:$A$366,'SCH C-2.2 F'!$B75)*1000</f>
        <v>32438.000000000004</v>
      </c>
      <c r="H75" s="1">
        <f>SUMIFS('IS G'!X$8:X$366,'IS G'!$A$8:$A$366,'SCH C-2.2 F'!$B75)*1000</f>
        <v>33602</v>
      </c>
      <c r="I75" s="1">
        <f>SUMIFS('IS G'!Y$8:Y$366,'IS G'!$A$8:$A$366,'SCH C-2.2 F'!$B75)*1000</f>
        <v>35187</v>
      </c>
      <c r="J75" s="1">
        <f>SUMIFS('IS G'!Z$8:Z$366,'IS G'!$A$8:$A$366,'SCH C-2.2 F'!$B75)*1000</f>
        <v>33011</v>
      </c>
      <c r="K75" s="1">
        <f>SUMIFS('IS G'!AA$8:AA$366,'IS G'!$A$8:$A$366,'SCH C-2.2 F'!$B75)*1000</f>
        <v>37503</v>
      </c>
      <c r="L75" s="1">
        <f>SUMIFS('IS G'!AB$8:AB$366,'IS G'!$A$8:$A$366,'SCH C-2.2 F'!$B75)*1000</f>
        <v>36775.999999999898</v>
      </c>
      <c r="M75" s="1">
        <f>SUMIFS('IS G'!AC$8:AC$366,'IS G'!$A$8:$A$366,'SCH C-2.2 F'!$B75)*1000</f>
        <v>38061</v>
      </c>
      <c r="N75" s="1">
        <f>SUMIFS('IS G'!AD$8:AD$366,'IS G'!$A$8:$A$366,'SCH C-2.2 F'!$B75)*1000</f>
        <v>37211</v>
      </c>
      <c r="O75" s="1">
        <f>SUMIFS('IS G'!AE$8:AE$366,'IS G'!$A$8:$A$366,'SCH C-2.2 F'!$B75)*1000</f>
        <v>38952</v>
      </c>
      <c r="P75" s="151">
        <f t="shared" ref="P75:P112" si="3">SUM(D75:O75)</f>
        <v>425856.99999999988</v>
      </c>
    </row>
    <row r="76" spans="1:16" x14ac:dyDescent="0.2">
      <c r="A76" s="147">
        <f>A75+1</f>
        <v>66</v>
      </c>
      <c r="B76" s="147">
        <v>901</v>
      </c>
      <c r="C76" s="137" t="s">
        <v>22</v>
      </c>
      <c r="D76" s="1">
        <f>SUMIFS('IS G'!T$8:T$366,'IS G'!$A$8:$A$366,'SCH C-2.2 F'!$B76)*1000</f>
        <v>113834.59999999999</v>
      </c>
      <c r="E76" s="1">
        <f>SUMIFS('IS G'!U$8:U$366,'IS G'!$A$8:$A$366,'SCH C-2.2 F'!$B76)*1000</f>
        <v>96602.880000000005</v>
      </c>
      <c r="F76" s="1">
        <f>SUMIFS('IS G'!V$8:V$366,'IS G'!$A$8:$A$366,'SCH C-2.2 F'!$B76)*1000</f>
        <v>104862.12000000001</v>
      </c>
      <c r="G76" s="1">
        <f>SUMIFS('IS G'!W$8:W$366,'IS G'!$A$8:$A$366,'SCH C-2.2 F'!$B76)*1000</f>
        <v>106080.04</v>
      </c>
      <c r="H76" s="1">
        <f>SUMIFS('IS G'!X$8:X$366,'IS G'!$A$8:$A$366,'SCH C-2.2 F'!$B76)*1000</f>
        <v>101325.40000000001</v>
      </c>
      <c r="I76" s="1">
        <f>SUMIFS('IS G'!Y$8:Y$366,'IS G'!$A$8:$A$366,'SCH C-2.2 F'!$B76)*1000</f>
        <v>108373.76000000001</v>
      </c>
      <c r="J76" s="1">
        <f>SUMIFS('IS G'!Z$8:Z$366,'IS G'!$A$8:$A$366,'SCH C-2.2 F'!$B76)*1000</f>
        <v>89897.279999999999</v>
      </c>
      <c r="K76" s="1">
        <f>SUMIFS('IS G'!AA$8:AA$366,'IS G'!$A$8:$A$366,'SCH C-2.2 F'!$B76)*1000</f>
        <v>81961.87999999999</v>
      </c>
      <c r="L76" s="1">
        <f>SUMIFS('IS G'!AB$8:AB$366,'IS G'!$A$8:$A$366,'SCH C-2.2 F'!$B76)*1000</f>
        <v>112260.28</v>
      </c>
      <c r="M76" s="1">
        <f>SUMIFS('IS G'!AC$8:AC$366,'IS G'!$A$8:$A$366,'SCH C-2.2 F'!$B76)*1000</f>
        <v>94563.48</v>
      </c>
      <c r="N76" s="1">
        <f>SUMIFS('IS G'!AD$8:AD$366,'IS G'!$A$8:$A$366,'SCH C-2.2 F'!$B76)*1000</f>
        <v>106139</v>
      </c>
      <c r="O76" s="1">
        <f>SUMIFS('IS G'!AE$8:AE$366,'IS G'!$A$8:$A$366,'SCH C-2.2 F'!$B76)*1000</f>
        <v>120827.959999999</v>
      </c>
      <c r="P76" s="151">
        <f t="shared" si="3"/>
        <v>1236728.6799999992</v>
      </c>
    </row>
    <row r="77" spans="1:16" x14ac:dyDescent="0.2">
      <c r="A77" s="342" t="str">
        <f>A1</f>
        <v>LOUISVILLE GAS AND ELECTRIC COMPANY</v>
      </c>
      <c r="B77" s="343"/>
      <c r="C77" s="343"/>
      <c r="D77" s="343"/>
      <c r="E77" s="343"/>
      <c r="F77" s="343"/>
      <c r="G77" s="343"/>
      <c r="H77" s="343"/>
      <c r="I77" s="343"/>
      <c r="J77" s="343"/>
      <c r="K77" s="343"/>
      <c r="L77" s="343"/>
      <c r="M77" s="343"/>
      <c r="N77" s="343"/>
      <c r="O77" s="343"/>
      <c r="P77" s="343"/>
    </row>
    <row r="78" spans="1:16" x14ac:dyDescent="0.2">
      <c r="A78" s="342" t="str">
        <f t="shared" ref="A78:A80" si="4">A2</f>
        <v>CASE NO. 2018-00295 - GAS OPERATIONS</v>
      </c>
      <c r="B78" s="343"/>
      <c r="C78" s="343"/>
      <c r="D78" s="343"/>
      <c r="E78" s="343"/>
      <c r="F78" s="343"/>
      <c r="G78" s="343"/>
      <c r="H78" s="343"/>
      <c r="I78" s="343"/>
      <c r="J78" s="343"/>
      <c r="K78" s="343"/>
      <c r="L78" s="343"/>
      <c r="M78" s="343"/>
      <c r="N78" s="343"/>
      <c r="O78" s="343"/>
      <c r="P78" s="343"/>
    </row>
    <row r="79" spans="1:16" x14ac:dyDescent="0.2">
      <c r="A79" s="342" t="str">
        <f t="shared" si="4"/>
        <v>COMPARISON OF GAS UTILITY ACTIVITY</v>
      </c>
      <c r="B79" s="343"/>
      <c r="C79" s="343"/>
      <c r="D79" s="343"/>
      <c r="E79" s="343"/>
      <c r="F79" s="343"/>
      <c r="G79" s="343"/>
      <c r="H79" s="343"/>
      <c r="I79" s="343"/>
      <c r="J79" s="343"/>
      <c r="K79" s="343"/>
      <c r="L79" s="343"/>
      <c r="M79" s="343"/>
      <c r="N79" s="343"/>
      <c r="O79" s="343"/>
      <c r="P79" s="343"/>
    </row>
    <row r="80" spans="1:16" x14ac:dyDescent="0.2">
      <c r="A80" s="342" t="str">
        <f t="shared" si="4"/>
        <v>FORECAST PERIOD FOR THE 12 MONTHS ENDED APRIL 30, 2020</v>
      </c>
      <c r="B80" s="343"/>
      <c r="C80" s="343"/>
      <c r="D80" s="343"/>
      <c r="E80" s="343"/>
      <c r="F80" s="343"/>
      <c r="G80" s="343"/>
      <c r="H80" s="343"/>
      <c r="I80" s="343"/>
      <c r="J80" s="343"/>
      <c r="K80" s="343"/>
      <c r="L80" s="343"/>
      <c r="M80" s="343"/>
      <c r="N80" s="343"/>
      <c r="O80" s="343"/>
      <c r="P80" s="343"/>
    </row>
    <row r="81" spans="1:16" x14ac:dyDescent="0.2">
      <c r="A81" s="137" t="s">
        <v>67</v>
      </c>
      <c r="P81" s="138" t="s">
        <v>50</v>
      </c>
    </row>
    <row r="82" spans="1:16" x14ac:dyDescent="0.2">
      <c r="A82" s="137" t="str">
        <f>'Rate Case Constants'!$C$29</f>
        <v>TYPE OF FILING: _____ ORIGINAL  _____ UPDATED  __X__ REVISED</v>
      </c>
      <c r="P82" s="139" t="s">
        <v>1008</v>
      </c>
    </row>
    <row r="83" spans="1:16" x14ac:dyDescent="0.2">
      <c r="A83" s="137" t="s">
        <v>9</v>
      </c>
      <c r="P83" s="139" t="str">
        <f>'Rate Case Constants'!$C$36</f>
        <v>WITNESS:   C. M. GARRETT</v>
      </c>
    </row>
    <row r="84" spans="1:16" x14ac:dyDescent="0.2">
      <c r="A84" s="140" t="s">
        <v>4</v>
      </c>
      <c r="B84" s="140" t="s">
        <v>6</v>
      </c>
      <c r="C84" s="141"/>
      <c r="D84" s="140" t="s">
        <v>2</v>
      </c>
      <c r="E84" s="140" t="s">
        <v>2</v>
      </c>
      <c r="F84" s="140" t="s">
        <v>2</v>
      </c>
      <c r="G84" s="140" t="s">
        <v>2</v>
      </c>
      <c r="H84" s="140" t="s">
        <v>2</v>
      </c>
      <c r="I84" s="140" t="s">
        <v>2</v>
      </c>
      <c r="J84" s="140" t="s">
        <v>2</v>
      </c>
      <c r="K84" s="140" t="s">
        <v>2</v>
      </c>
      <c r="L84" s="140" t="s">
        <v>2</v>
      </c>
      <c r="M84" s="140" t="s">
        <v>2</v>
      </c>
      <c r="N84" s="140" t="s">
        <v>2</v>
      </c>
      <c r="O84" s="140" t="s">
        <v>2</v>
      </c>
      <c r="P84" s="141"/>
    </row>
    <row r="85" spans="1:16" x14ac:dyDescent="0.2">
      <c r="A85" s="143" t="s">
        <v>5</v>
      </c>
      <c r="B85" s="143" t="s">
        <v>5</v>
      </c>
      <c r="C85" s="144" t="s">
        <v>7</v>
      </c>
      <c r="D85" s="145">
        <f>D9</f>
        <v>43586</v>
      </c>
      <c r="E85" s="145">
        <f t="shared" ref="E85:O85" si="5">E9</f>
        <v>43617</v>
      </c>
      <c r="F85" s="145">
        <f t="shared" si="5"/>
        <v>43647</v>
      </c>
      <c r="G85" s="145">
        <f t="shared" si="5"/>
        <v>43678</v>
      </c>
      <c r="H85" s="145">
        <f t="shared" si="5"/>
        <v>43709</v>
      </c>
      <c r="I85" s="145">
        <f t="shared" si="5"/>
        <v>43739</v>
      </c>
      <c r="J85" s="145">
        <f t="shared" si="5"/>
        <v>43770</v>
      </c>
      <c r="K85" s="145">
        <f t="shared" si="5"/>
        <v>43800</v>
      </c>
      <c r="L85" s="145">
        <f t="shared" si="5"/>
        <v>43831</v>
      </c>
      <c r="M85" s="145">
        <f t="shared" si="5"/>
        <v>43862</v>
      </c>
      <c r="N85" s="145">
        <f t="shared" si="5"/>
        <v>43891</v>
      </c>
      <c r="O85" s="145">
        <f t="shared" si="5"/>
        <v>43922</v>
      </c>
      <c r="P85" s="146" t="s">
        <v>3</v>
      </c>
    </row>
    <row r="86" spans="1:16" x14ac:dyDescent="0.2">
      <c r="A86" s="168"/>
      <c r="B86" s="168"/>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G'!T$8:T$366,'IS G'!$A$8:$A$366,'SCH C-2.2 F'!$B87)*1000</f>
        <v>173010.2</v>
      </c>
      <c r="E87" s="1">
        <f>SUMIFS('IS G'!U$8:U$366,'IS G'!$A$8:$A$366,'SCH C-2.2 F'!$B87)*1000</f>
        <v>217253.96000000002</v>
      </c>
      <c r="F87" s="1">
        <f>SUMIFS('IS G'!V$8:V$366,'IS G'!$A$8:$A$366,'SCH C-2.2 F'!$B87)*1000</f>
        <v>222428.36</v>
      </c>
      <c r="G87" s="1">
        <f>SUMIFS('IS G'!W$8:W$366,'IS G'!$A$8:$A$366,'SCH C-2.2 F'!$B87)*1000</f>
        <v>240126.47999999998</v>
      </c>
      <c r="H87" s="1">
        <f>SUMIFS('IS G'!X$8:X$366,'IS G'!$A$8:$A$366,'SCH C-2.2 F'!$B87)*1000</f>
        <v>218842.36000000002</v>
      </c>
      <c r="I87" s="1">
        <f>SUMIFS('IS G'!Y$8:Y$366,'IS G'!$A$8:$A$366,'SCH C-2.2 F'!$B87)*1000</f>
        <v>240921.12</v>
      </c>
      <c r="J87" s="1">
        <f>SUMIFS('IS G'!Z$8:Z$366,'IS G'!$A$8:$A$366,'SCH C-2.2 F'!$B87)*1000</f>
        <v>218993.72</v>
      </c>
      <c r="K87" s="1">
        <f>SUMIFS('IS G'!AA$8:AA$366,'IS G'!$A$8:$A$366,'SCH C-2.2 F'!$B87)*1000</f>
        <v>236796.56</v>
      </c>
      <c r="L87" s="1">
        <f>SUMIFS('IS G'!AB$8:AB$366,'IS G'!$A$8:$A$366,'SCH C-2.2 F'!$B87)*1000</f>
        <v>236222.80000000002</v>
      </c>
      <c r="M87" s="1">
        <f>SUMIFS('IS G'!AC$8:AC$366,'IS G'!$A$8:$A$366,'SCH C-2.2 F'!$B87)*1000</f>
        <v>230782.63999999998</v>
      </c>
      <c r="N87" s="1">
        <f>SUMIFS('IS G'!AD$8:AD$366,'IS G'!$A$8:$A$366,'SCH C-2.2 F'!$B87)*1000</f>
        <v>233264.68</v>
      </c>
      <c r="O87" s="1">
        <f>SUMIFS('IS G'!AE$8:AE$366,'IS G'!$A$8:$A$366,'SCH C-2.2 F'!$B87)*1000</f>
        <v>240336.80000000002</v>
      </c>
      <c r="P87" s="151">
        <f t="shared" si="3"/>
        <v>2708979.68</v>
      </c>
    </row>
    <row r="88" spans="1:16" x14ac:dyDescent="0.2">
      <c r="A88" s="147">
        <f t="shared" si="2"/>
        <v>68</v>
      </c>
      <c r="B88" s="147">
        <v>903</v>
      </c>
      <c r="C88" s="137" t="s">
        <v>19</v>
      </c>
      <c r="D88" s="1">
        <f>SUMIFS('IS G'!T$8:T$366,'IS G'!$A$8:$A$366,'SCH C-2.2 F'!$B88)*1000</f>
        <v>501936.16</v>
      </c>
      <c r="E88" s="1">
        <f>SUMIFS('IS G'!U$8:U$366,'IS G'!$A$8:$A$366,'SCH C-2.2 F'!$B88)*1000</f>
        <v>453814.24</v>
      </c>
      <c r="F88" s="1">
        <f>SUMIFS('IS G'!V$8:V$366,'IS G'!$A$8:$A$366,'SCH C-2.2 F'!$B88)*1000</f>
        <v>476800.72000000003</v>
      </c>
      <c r="G88" s="1">
        <f>SUMIFS('IS G'!W$8:W$366,'IS G'!$A$8:$A$366,'SCH C-2.2 F'!$B88)*1000</f>
        <v>498156.12</v>
      </c>
      <c r="H88" s="1">
        <f>SUMIFS('IS G'!X$8:X$366,'IS G'!$A$8:$A$366,'SCH C-2.2 F'!$B88)*1000</f>
        <v>458419.28</v>
      </c>
      <c r="I88" s="1">
        <f>SUMIFS('IS G'!Y$8:Y$366,'IS G'!$A$8:$A$366,'SCH C-2.2 F'!$B88)*1000</f>
        <v>510099.92</v>
      </c>
      <c r="J88" s="1">
        <f>SUMIFS('IS G'!Z$8:Z$366,'IS G'!$A$8:$A$366,'SCH C-2.2 F'!$B88)*1000</f>
        <v>445407.6</v>
      </c>
      <c r="K88" s="1">
        <f>SUMIFS('IS G'!AA$8:AA$366,'IS G'!$A$8:$A$366,'SCH C-2.2 F'!$B88)*1000</f>
        <v>442496.12</v>
      </c>
      <c r="L88" s="1">
        <f>SUMIFS('IS G'!AB$8:AB$366,'IS G'!$A$8:$A$366,'SCH C-2.2 F'!$B88)*1000</f>
        <v>456633.75999999896</v>
      </c>
      <c r="M88" s="1">
        <f>SUMIFS('IS G'!AC$8:AC$366,'IS G'!$A$8:$A$366,'SCH C-2.2 F'!$B88)*1000</f>
        <v>404279.04000000004</v>
      </c>
      <c r="N88" s="1">
        <f>SUMIFS('IS G'!AD$8:AD$366,'IS G'!$A$8:$A$366,'SCH C-2.2 F'!$B88)*1000</f>
        <v>459004.04</v>
      </c>
      <c r="O88" s="1">
        <f>SUMIFS('IS G'!AE$8:AE$366,'IS G'!$A$8:$A$366,'SCH C-2.2 F'!$B88)*1000</f>
        <v>428872.83999999997</v>
      </c>
      <c r="P88" s="151">
        <f t="shared" si="3"/>
        <v>5535919.8399999989</v>
      </c>
    </row>
    <row r="89" spans="1:16" x14ac:dyDescent="0.2">
      <c r="A89" s="147">
        <f t="shared" si="2"/>
        <v>69</v>
      </c>
      <c r="B89" s="147">
        <v>904</v>
      </c>
      <c r="C89" s="137" t="s">
        <v>20</v>
      </c>
      <c r="D89" s="1">
        <f>SUMIFS('IS G'!T$8:T$366,'IS G'!$A$8:$A$366,'SCH C-2.2 F'!$B89)*1000</f>
        <v>24003.999999999898</v>
      </c>
      <c r="E89" s="1">
        <f>SUMIFS('IS G'!U$8:U$366,'IS G'!$A$8:$A$366,'SCH C-2.2 F'!$B89)*1000</f>
        <v>39668</v>
      </c>
      <c r="F89" s="1">
        <f>SUMIFS('IS G'!V$8:V$366,'IS G'!$A$8:$A$366,'SCH C-2.2 F'!$B89)*1000</f>
        <v>53384</v>
      </c>
      <c r="G89" s="1">
        <f>SUMIFS('IS G'!W$8:W$366,'IS G'!$A$8:$A$366,'SCH C-2.2 F'!$B89)*1000</f>
        <v>76789.999999999796</v>
      </c>
      <c r="H89" s="1">
        <f>SUMIFS('IS G'!X$8:X$366,'IS G'!$A$8:$A$366,'SCH C-2.2 F'!$B89)*1000</f>
        <v>72326.999999999796</v>
      </c>
      <c r="I89" s="1">
        <f>SUMIFS('IS G'!Y$8:Y$366,'IS G'!$A$8:$A$366,'SCH C-2.2 F'!$B89)*1000</f>
        <v>45757</v>
      </c>
      <c r="J89" s="1">
        <f>SUMIFS('IS G'!Z$8:Z$366,'IS G'!$A$8:$A$366,'SCH C-2.2 F'!$B89)*1000</f>
        <v>34643</v>
      </c>
      <c r="K89" s="1">
        <f>SUMIFS('IS G'!AA$8:AA$366,'IS G'!$A$8:$A$366,'SCH C-2.2 F'!$B89)*1000</f>
        <v>53564.04</v>
      </c>
      <c r="L89" s="1">
        <f>SUMIFS('IS G'!AB$8:AB$366,'IS G'!$A$8:$A$366,'SCH C-2.2 F'!$B89)*1000</f>
        <v>62748.999999999905</v>
      </c>
      <c r="M89" s="1">
        <f>SUMIFS('IS G'!AC$8:AC$366,'IS G'!$A$8:$A$366,'SCH C-2.2 F'!$B89)*1000</f>
        <v>48060</v>
      </c>
      <c r="N89" s="1">
        <f>SUMIFS('IS G'!AD$8:AD$366,'IS G'!$A$8:$A$366,'SCH C-2.2 F'!$B89)*1000</f>
        <v>51257.999999999905</v>
      </c>
      <c r="O89" s="1">
        <f>SUMIFS('IS G'!AE$8:AE$366,'IS G'!$A$8:$A$366,'SCH C-2.2 F'!$B89)*1000</f>
        <v>30053</v>
      </c>
      <c r="P89" s="151">
        <f t="shared" si="3"/>
        <v>592257.03999999934</v>
      </c>
    </row>
    <row r="90" spans="1:16" x14ac:dyDescent="0.2">
      <c r="A90" s="147">
        <f t="shared" si="2"/>
        <v>70</v>
      </c>
      <c r="B90" s="147">
        <v>905</v>
      </c>
      <c r="C90" s="137" t="s">
        <v>21</v>
      </c>
      <c r="D90" s="1">
        <f>SUMIFS('IS G'!T$8:T$366,'IS G'!$A$8:$A$366,'SCH C-2.2 F'!$B90)*1000</f>
        <v>0</v>
      </c>
      <c r="E90" s="1">
        <f>SUMIFS('IS G'!U$8:U$366,'IS G'!$A$8:$A$366,'SCH C-2.2 F'!$B90)*1000</f>
        <v>0</v>
      </c>
      <c r="F90" s="1">
        <f>SUMIFS('IS G'!V$8:V$366,'IS G'!$A$8:$A$366,'SCH C-2.2 F'!$B90)*1000</f>
        <v>0</v>
      </c>
      <c r="G90" s="1">
        <f>SUMIFS('IS G'!W$8:W$366,'IS G'!$A$8:$A$366,'SCH C-2.2 F'!$B90)*1000</f>
        <v>0</v>
      </c>
      <c r="H90" s="1">
        <f>SUMIFS('IS G'!X$8:X$366,'IS G'!$A$8:$A$366,'SCH C-2.2 F'!$B90)*1000</f>
        <v>0</v>
      </c>
      <c r="I90" s="1">
        <f>SUMIFS('IS G'!Y$8:Y$366,'IS G'!$A$8:$A$366,'SCH C-2.2 F'!$B90)*1000</f>
        <v>0</v>
      </c>
      <c r="J90" s="1">
        <f>SUMIFS('IS G'!Z$8:Z$366,'IS G'!$A$8:$A$366,'SCH C-2.2 F'!$B90)*1000</f>
        <v>0</v>
      </c>
      <c r="K90" s="1">
        <f>SUMIFS('IS G'!AA$8:AA$366,'IS G'!$A$8:$A$366,'SCH C-2.2 F'!$B90)*1000</f>
        <v>0</v>
      </c>
      <c r="L90" s="1">
        <f>SUMIFS('IS G'!AB$8:AB$366,'IS G'!$A$8:$A$366,'SCH C-2.2 F'!$B90)*1000</f>
        <v>0</v>
      </c>
      <c r="M90" s="1">
        <f>SUMIFS('IS G'!AC$8:AC$366,'IS G'!$A$8:$A$366,'SCH C-2.2 F'!$B90)*1000</f>
        <v>0</v>
      </c>
      <c r="N90" s="1">
        <f>SUMIFS('IS G'!AD$8:AD$366,'IS G'!$A$8:$A$366,'SCH C-2.2 F'!$B90)*1000</f>
        <v>0</v>
      </c>
      <c r="O90" s="1">
        <f>SUMIFS('IS G'!AE$8:AE$366,'IS G'!$A$8:$A$366,'SCH C-2.2 F'!$B90)*1000</f>
        <v>0</v>
      </c>
      <c r="P90" s="151">
        <f t="shared" si="3"/>
        <v>0</v>
      </c>
    </row>
    <row r="91" spans="1:16" x14ac:dyDescent="0.2">
      <c r="A91" s="147">
        <f t="shared" si="2"/>
        <v>71</v>
      </c>
      <c r="B91" s="147">
        <v>907</v>
      </c>
      <c r="C91" s="137" t="s">
        <v>23</v>
      </c>
      <c r="D91" s="1">
        <f>SUMIFS('IS G'!T$8:T$366,'IS G'!$A$8:$A$366,'SCH C-2.2 F'!$B91)*1000</f>
        <v>8830.08</v>
      </c>
      <c r="E91" s="1">
        <f>SUMIFS('IS G'!U$8:U$366,'IS G'!$A$8:$A$366,'SCH C-2.2 F'!$B91)*1000</f>
        <v>7265.37</v>
      </c>
      <c r="F91" s="1">
        <f>SUMIFS('IS G'!V$8:V$366,'IS G'!$A$8:$A$366,'SCH C-2.2 F'!$B91)*1000</f>
        <v>8762.0400000000009</v>
      </c>
      <c r="G91" s="1">
        <f>SUMIFS('IS G'!W$8:W$366,'IS G'!$A$8:$A$366,'SCH C-2.2 F'!$B91)*1000</f>
        <v>8925.8399999999911</v>
      </c>
      <c r="H91" s="1">
        <f>SUMIFS('IS G'!X$8:X$366,'IS G'!$A$8:$A$366,'SCH C-2.2 F'!$B91)*1000</f>
        <v>8284.7100000000009</v>
      </c>
      <c r="I91" s="1">
        <f>SUMIFS('IS G'!Y$8:Y$366,'IS G'!$A$8:$A$366,'SCH C-2.2 F'!$B91)*1000</f>
        <v>9855.09</v>
      </c>
      <c r="J91" s="1">
        <f>SUMIFS('IS G'!Z$8:Z$366,'IS G'!$A$8:$A$366,'SCH C-2.2 F'!$B91)*1000</f>
        <v>7487.7599999999993</v>
      </c>
      <c r="K91" s="1">
        <f>SUMIFS('IS G'!AA$8:AA$366,'IS G'!$A$8:$A$366,'SCH C-2.2 F'!$B91)*1000</f>
        <v>6493.41</v>
      </c>
      <c r="L91" s="1">
        <f>SUMIFS('IS G'!AB$8:AB$366,'IS G'!$A$8:$A$366,'SCH C-2.2 F'!$B91)*1000</f>
        <v>8983.3799999999901</v>
      </c>
      <c r="M91" s="1">
        <f>SUMIFS('IS G'!AC$8:AC$366,'IS G'!$A$8:$A$366,'SCH C-2.2 F'!$B91)*1000</f>
        <v>7196.49</v>
      </c>
      <c r="N91" s="1">
        <f>SUMIFS('IS G'!AD$8:AD$366,'IS G'!$A$8:$A$366,'SCH C-2.2 F'!$B91)*1000</f>
        <v>8387.61</v>
      </c>
      <c r="O91" s="1">
        <f>SUMIFS('IS G'!AE$8:AE$366,'IS G'!$A$8:$A$366,'SCH C-2.2 F'!$B91)*1000</f>
        <v>8504.369999999999</v>
      </c>
      <c r="P91" s="151">
        <f t="shared" si="3"/>
        <v>98976.14999999998</v>
      </c>
    </row>
    <row r="92" spans="1:16" x14ac:dyDescent="0.2">
      <c r="A92" s="147">
        <f t="shared" si="2"/>
        <v>72</v>
      </c>
      <c r="B92" s="147">
        <v>908</v>
      </c>
      <c r="C92" s="137" t="s">
        <v>24</v>
      </c>
      <c r="D92" s="1">
        <f>SUMIFS('IS G'!T$8:T$366,'IS G'!$A$8:$A$366,'SCH C-2.2 F'!$B92)*1000</f>
        <v>160523.44</v>
      </c>
      <c r="E92" s="1">
        <f>SUMIFS('IS G'!U$8:U$366,'IS G'!$A$8:$A$366,'SCH C-2.2 F'!$B92)*1000</f>
        <v>181122.31</v>
      </c>
      <c r="F92" s="1">
        <f>SUMIFS('IS G'!V$8:V$366,'IS G'!$A$8:$A$366,'SCH C-2.2 F'!$B92)*1000</f>
        <v>167364.29</v>
      </c>
      <c r="G92" s="1">
        <f>SUMIFS('IS G'!W$8:W$366,'IS G'!$A$8:$A$366,'SCH C-2.2 F'!$B92)*1000</f>
        <v>191252.78</v>
      </c>
      <c r="H92" s="1">
        <f>SUMIFS('IS G'!X$8:X$366,'IS G'!$A$8:$A$366,'SCH C-2.2 F'!$B92)*1000</f>
        <v>191090.19999999899</v>
      </c>
      <c r="I92" s="1">
        <f>SUMIFS('IS G'!Y$8:Y$366,'IS G'!$A$8:$A$366,'SCH C-2.2 F'!$B92)*1000</f>
        <v>205028.99</v>
      </c>
      <c r="J92" s="1">
        <f>SUMIFS('IS G'!Z$8:Z$366,'IS G'!$A$8:$A$366,'SCH C-2.2 F'!$B92)*1000</f>
        <v>230284.96000000002</v>
      </c>
      <c r="K92" s="1">
        <f>SUMIFS('IS G'!AA$8:AA$366,'IS G'!$A$8:$A$366,'SCH C-2.2 F'!$B92)*1000</f>
        <v>227120.96</v>
      </c>
      <c r="L92" s="1">
        <f>SUMIFS('IS G'!AB$8:AB$366,'IS G'!$A$8:$A$366,'SCH C-2.2 F'!$B92)*1000</f>
        <v>176594.99</v>
      </c>
      <c r="M92" s="1">
        <f>SUMIFS('IS G'!AC$8:AC$366,'IS G'!$A$8:$A$366,'SCH C-2.2 F'!$B92)*1000</f>
        <v>170279.93999999898</v>
      </c>
      <c r="N92" s="1">
        <f>SUMIFS('IS G'!AD$8:AD$366,'IS G'!$A$8:$A$366,'SCH C-2.2 F'!$B92)*1000</f>
        <v>169701.27</v>
      </c>
      <c r="O92" s="1">
        <f>SUMIFS('IS G'!AE$8:AE$366,'IS G'!$A$8:$A$366,'SCH C-2.2 F'!$B92)*1000</f>
        <v>158324.10999999999</v>
      </c>
      <c r="P92" s="151">
        <f t="shared" si="3"/>
        <v>2228688.2399999979</v>
      </c>
    </row>
    <row r="93" spans="1:16" x14ac:dyDescent="0.2">
      <c r="A93" s="147">
        <f t="shared" si="2"/>
        <v>73</v>
      </c>
      <c r="B93" s="147">
        <v>909</v>
      </c>
      <c r="C93" s="137" t="s">
        <v>25</v>
      </c>
      <c r="D93" s="1">
        <f>SUMIFS('IS G'!T$8:T$366,'IS G'!$A$8:$A$366,'SCH C-2.2 F'!$B93)*1000</f>
        <v>101646.29</v>
      </c>
      <c r="E93" s="1">
        <f>SUMIFS('IS G'!U$8:U$366,'IS G'!$A$8:$A$366,'SCH C-2.2 F'!$B93)*1000</f>
        <v>39172.53</v>
      </c>
      <c r="F93" s="1">
        <f>SUMIFS('IS G'!V$8:V$366,'IS G'!$A$8:$A$366,'SCH C-2.2 F'!$B93)*1000</f>
        <v>49360.06</v>
      </c>
      <c r="G93" s="1">
        <f>SUMIFS('IS G'!W$8:W$366,'IS G'!$A$8:$A$366,'SCH C-2.2 F'!$B93)*1000</f>
        <v>33710.359999999899</v>
      </c>
      <c r="H93" s="1">
        <f>SUMIFS('IS G'!X$8:X$366,'IS G'!$A$8:$A$366,'SCH C-2.2 F'!$B93)*1000</f>
        <v>57557.459999999897</v>
      </c>
      <c r="I93" s="1">
        <f>SUMIFS('IS G'!Y$8:Y$366,'IS G'!$A$8:$A$366,'SCH C-2.2 F'!$B93)*1000</f>
        <v>59290.280000000006</v>
      </c>
      <c r="J93" s="1">
        <f>SUMIFS('IS G'!Z$8:Z$366,'IS G'!$A$8:$A$366,'SCH C-2.2 F'!$B93)*1000</f>
        <v>24077.7599999999</v>
      </c>
      <c r="K93" s="1">
        <f>SUMIFS('IS G'!AA$8:AA$366,'IS G'!$A$8:$A$366,'SCH C-2.2 F'!$B93)*1000</f>
        <v>24275.16</v>
      </c>
      <c r="L93" s="1">
        <f>SUMIFS('IS G'!AB$8:AB$366,'IS G'!$A$8:$A$366,'SCH C-2.2 F'!$B93)*1000</f>
        <v>26761.14</v>
      </c>
      <c r="M93" s="1">
        <f>SUMIFS('IS G'!AC$8:AC$366,'IS G'!$A$8:$A$366,'SCH C-2.2 F'!$B93)*1000</f>
        <v>23781.659999999898</v>
      </c>
      <c r="N93" s="1">
        <f>SUMIFS('IS G'!AD$8:AD$366,'IS G'!$A$8:$A$366,'SCH C-2.2 F'!$B93)*1000</f>
        <v>37900.099999999904</v>
      </c>
      <c r="O93" s="1">
        <f>SUMIFS('IS G'!AE$8:AE$366,'IS G'!$A$8:$A$366,'SCH C-2.2 F'!$B93)*1000</f>
        <v>70512.960000000006</v>
      </c>
      <c r="P93" s="151">
        <f t="shared" si="3"/>
        <v>548045.75999999954</v>
      </c>
    </row>
    <row r="94" spans="1:16" x14ac:dyDescent="0.2">
      <c r="A94" s="147">
        <f t="shared" si="2"/>
        <v>74</v>
      </c>
      <c r="B94" s="147">
        <v>910</v>
      </c>
      <c r="C94" s="137" t="s">
        <v>26</v>
      </c>
      <c r="D94" s="1">
        <f>SUMIFS('IS G'!T$8:T$366,'IS G'!$A$8:$A$366,'SCH C-2.2 F'!$B94)*1000</f>
        <v>12758.7599999999</v>
      </c>
      <c r="E94" s="1">
        <f>SUMIFS('IS G'!U$8:U$366,'IS G'!$A$8:$A$366,'SCH C-2.2 F'!$B94)*1000</f>
        <v>17273.759999999998</v>
      </c>
      <c r="F94" s="1">
        <f>SUMIFS('IS G'!V$8:V$366,'IS G'!$A$8:$A$366,'SCH C-2.2 F'!$B94)*1000</f>
        <v>23027.760000000002</v>
      </c>
      <c r="G94" s="1">
        <f>SUMIFS('IS G'!W$8:W$366,'IS G'!$A$8:$A$366,'SCH C-2.2 F'!$B94)*1000</f>
        <v>15950.76</v>
      </c>
      <c r="H94" s="1">
        <f>SUMIFS('IS G'!X$8:X$366,'IS G'!$A$8:$A$366,'SCH C-2.2 F'!$B94)*1000</f>
        <v>21750.959999999999</v>
      </c>
      <c r="I94" s="1">
        <f>SUMIFS('IS G'!Y$8:Y$366,'IS G'!$A$8:$A$366,'SCH C-2.2 F'!$B94)*1000</f>
        <v>16223.759999999998</v>
      </c>
      <c r="J94" s="1">
        <f>SUMIFS('IS G'!Z$8:Z$366,'IS G'!$A$8:$A$366,'SCH C-2.2 F'!$B94)*1000</f>
        <v>15674.609999999999</v>
      </c>
      <c r="K94" s="1">
        <f>SUMIFS('IS G'!AA$8:AA$366,'IS G'!$A$8:$A$366,'SCH C-2.2 F'!$B94)*1000</f>
        <v>18105.36</v>
      </c>
      <c r="L94" s="1">
        <f>SUMIFS('IS G'!AB$8:AB$366,'IS G'!$A$8:$A$366,'SCH C-2.2 F'!$B94)*1000</f>
        <v>14463.12</v>
      </c>
      <c r="M94" s="1">
        <f>SUMIFS('IS G'!AC$8:AC$366,'IS G'!$A$8:$A$366,'SCH C-2.2 F'!$B94)*1000</f>
        <v>11565.12</v>
      </c>
      <c r="N94" s="1">
        <f>SUMIFS('IS G'!AD$8:AD$366,'IS G'!$A$8:$A$366,'SCH C-2.2 F'!$B94)*1000</f>
        <v>14664.720000000001</v>
      </c>
      <c r="O94" s="1">
        <f>SUMIFS('IS G'!AE$8:AE$366,'IS G'!$A$8:$A$366,'SCH C-2.2 F'!$B94)*1000</f>
        <v>11565.12</v>
      </c>
      <c r="P94" s="151">
        <f t="shared" si="3"/>
        <v>193023.80999999985</v>
      </c>
    </row>
    <row r="95" spans="1:16" x14ac:dyDescent="0.2">
      <c r="A95" s="147">
        <f t="shared" si="2"/>
        <v>75</v>
      </c>
      <c r="B95" s="147">
        <v>911</v>
      </c>
      <c r="C95" s="137" t="s">
        <v>27</v>
      </c>
      <c r="D95" s="1">
        <f>SUMIFS('IS G'!T$8:T$366,'IS G'!$A$8:$A$366,'SCH C-2.2 F'!$B95)*1000</f>
        <v>0</v>
      </c>
      <c r="E95" s="1">
        <f>SUMIFS('IS G'!U$8:U$366,'IS G'!$A$8:$A$366,'SCH C-2.2 F'!$B95)*1000</f>
        <v>0</v>
      </c>
      <c r="F95" s="1">
        <f>SUMIFS('IS G'!V$8:V$366,'IS G'!$A$8:$A$366,'SCH C-2.2 F'!$B95)*1000</f>
        <v>0</v>
      </c>
      <c r="G95" s="1">
        <f>SUMIFS('IS G'!W$8:W$366,'IS G'!$A$8:$A$366,'SCH C-2.2 F'!$B95)*1000</f>
        <v>0</v>
      </c>
      <c r="H95" s="1">
        <f>SUMIFS('IS G'!X$8:X$366,'IS G'!$A$8:$A$366,'SCH C-2.2 F'!$B95)*1000</f>
        <v>0</v>
      </c>
      <c r="I95" s="1">
        <f>SUMIFS('IS G'!Y$8:Y$366,'IS G'!$A$8:$A$366,'SCH C-2.2 F'!$B95)*1000</f>
        <v>0</v>
      </c>
      <c r="J95" s="1">
        <f>SUMIFS('IS G'!Z$8:Z$366,'IS G'!$A$8:$A$366,'SCH C-2.2 F'!$B95)*1000</f>
        <v>0</v>
      </c>
      <c r="K95" s="1">
        <f>SUMIFS('IS G'!AA$8:AA$366,'IS G'!$A$8:$A$366,'SCH C-2.2 F'!$B95)*1000</f>
        <v>0</v>
      </c>
      <c r="L95" s="1">
        <f>SUMIFS('IS G'!AB$8:AB$366,'IS G'!$A$8:$A$366,'SCH C-2.2 F'!$B95)*1000</f>
        <v>0</v>
      </c>
      <c r="M95" s="1">
        <f>SUMIFS('IS G'!AC$8:AC$366,'IS G'!$A$8:$A$366,'SCH C-2.2 F'!$B95)*1000</f>
        <v>0</v>
      </c>
      <c r="N95" s="1">
        <f>SUMIFS('IS G'!AD$8:AD$366,'IS G'!$A$8:$A$366,'SCH C-2.2 F'!$B95)*1000</f>
        <v>0</v>
      </c>
      <c r="O95" s="1">
        <f>SUMIFS('IS G'!AE$8:AE$366,'IS G'!$A$8:$A$366,'SCH C-2.2 F'!$B95)*1000</f>
        <v>0</v>
      </c>
      <c r="P95" s="151">
        <f t="shared" si="3"/>
        <v>0</v>
      </c>
    </row>
    <row r="96" spans="1:16" x14ac:dyDescent="0.2">
      <c r="A96" s="147">
        <f t="shared" si="2"/>
        <v>76</v>
      </c>
      <c r="B96" s="147">
        <v>912</v>
      </c>
      <c r="C96" s="137" t="s">
        <v>28</v>
      </c>
      <c r="D96" s="1">
        <f>SUMIFS('IS G'!T$8:T$366,'IS G'!$A$8:$A$366,'SCH C-2.2 F'!$B96)*1000</f>
        <v>0</v>
      </c>
      <c r="E96" s="1">
        <f>SUMIFS('IS G'!U$8:U$366,'IS G'!$A$8:$A$366,'SCH C-2.2 F'!$B96)*1000</f>
        <v>0</v>
      </c>
      <c r="F96" s="1">
        <f>SUMIFS('IS G'!V$8:V$366,'IS G'!$A$8:$A$366,'SCH C-2.2 F'!$B96)*1000</f>
        <v>0</v>
      </c>
      <c r="G96" s="1">
        <f>SUMIFS('IS G'!W$8:W$366,'IS G'!$A$8:$A$366,'SCH C-2.2 F'!$B96)*1000</f>
        <v>0</v>
      </c>
      <c r="H96" s="1">
        <f>SUMIFS('IS G'!X$8:X$366,'IS G'!$A$8:$A$366,'SCH C-2.2 F'!$B96)*1000</f>
        <v>0</v>
      </c>
      <c r="I96" s="1">
        <f>SUMIFS('IS G'!Y$8:Y$366,'IS G'!$A$8:$A$366,'SCH C-2.2 F'!$B96)*1000</f>
        <v>0</v>
      </c>
      <c r="J96" s="1">
        <f>SUMIFS('IS G'!Z$8:Z$366,'IS G'!$A$8:$A$366,'SCH C-2.2 F'!$B96)*1000</f>
        <v>0</v>
      </c>
      <c r="K96" s="1">
        <f>SUMIFS('IS G'!AA$8:AA$366,'IS G'!$A$8:$A$366,'SCH C-2.2 F'!$B96)*1000</f>
        <v>0</v>
      </c>
      <c r="L96" s="1">
        <f>SUMIFS('IS G'!AB$8:AB$366,'IS G'!$A$8:$A$366,'SCH C-2.2 F'!$B96)*1000</f>
        <v>0</v>
      </c>
      <c r="M96" s="1">
        <f>SUMIFS('IS G'!AC$8:AC$366,'IS G'!$A$8:$A$366,'SCH C-2.2 F'!$B96)*1000</f>
        <v>0</v>
      </c>
      <c r="N96" s="1">
        <f>SUMIFS('IS G'!AD$8:AD$366,'IS G'!$A$8:$A$366,'SCH C-2.2 F'!$B96)*1000</f>
        <v>0</v>
      </c>
      <c r="O96" s="1">
        <f>SUMIFS('IS G'!AE$8:AE$366,'IS G'!$A$8:$A$366,'SCH C-2.2 F'!$B96)*1000</f>
        <v>0</v>
      </c>
      <c r="P96" s="151">
        <f t="shared" si="3"/>
        <v>0</v>
      </c>
    </row>
    <row r="97" spans="1:16" x14ac:dyDescent="0.2">
      <c r="A97" s="147">
        <f t="shared" si="2"/>
        <v>77</v>
      </c>
      <c r="B97" s="147">
        <v>913</v>
      </c>
      <c r="C97" s="137" t="s">
        <v>29</v>
      </c>
      <c r="D97" s="1">
        <f>SUMIFS('IS G'!T$8:T$366,'IS G'!$A$8:$A$366,'SCH C-2.2 F'!$B97)*1000</f>
        <v>13142.849999999999</v>
      </c>
      <c r="E97" s="1">
        <f>SUMIFS('IS G'!U$8:U$366,'IS G'!$A$8:$A$366,'SCH C-2.2 F'!$B97)*1000</f>
        <v>49346.01</v>
      </c>
      <c r="F97" s="1">
        <f>SUMIFS('IS G'!V$8:V$366,'IS G'!$A$8:$A$366,'SCH C-2.2 F'!$B97)*1000</f>
        <v>14644.349999999999</v>
      </c>
      <c r="G97" s="1">
        <f>SUMIFS('IS G'!W$8:W$366,'IS G'!$A$8:$A$366,'SCH C-2.2 F'!$B97)*1000</f>
        <v>14551.949999999999</v>
      </c>
      <c r="H97" s="1">
        <f>SUMIFS('IS G'!X$8:X$366,'IS G'!$A$8:$A$366,'SCH C-2.2 F'!$B97)*1000</f>
        <v>14644.349999999999</v>
      </c>
      <c r="I97" s="1">
        <f>SUMIFS('IS G'!Y$8:Y$366,'IS G'!$A$8:$A$366,'SCH C-2.2 F'!$B97)*1000</f>
        <v>14551.949999999999</v>
      </c>
      <c r="J97" s="1">
        <f>SUMIFS('IS G'!Z$8:Z$366,'IS G'!$A$8:$A$366,'SCH C-2.2 F'!$B97)*1000</f>
        <v>13142.849999999999</v>
      </c>
      <c r="K97" s="1">
        <f>SUMIFS('IS G'!AA$8:AA$366,'IS G'!$A$8:$A$366,'SCH C-2.2 F'!$B97)*1000</f>
        <v>13142.849999999999</v>
      </c>
      <c r="L97" s="1">
        <f>SUMIFS('IS G'!AB$8:AB$366,'IS G'!$A$8:$A$366,'SCH C-2.2 F'!$B97)*1000</f>
        <v>13208.16</v>
      </c>
      <c r="M97" s="1">
        <f>SUMIFS('IS G'!AC$8:AC$366,'IS G'!$A$8:$A$366,'SCH C-2.2 F'!$B97)*1000</f>
        <v>69489.84</v>
      </c>
      <c r="N97" s="1">
        <f>SUMIFS('IS G'!AD$8:AD$366,'IS G'!$A$8:$A$366,'SCH C-2.2 F'!$B97)*1000</f>
        <v>21910.560000000001</v>
      </c>
      <c r="O97" s="1">
        <f>SUMIFS('IS G'!AE$8:AE$366,'IS G'!$A$8:$A$366,'SCH C-2.2 F'!$B97)*1000</f>
        <v>26950.559999999998</v>
      </c>
      <c r="P97" s="151">
        <f t="shared" si="3"/>
        <v>278726.27999999997</v>
      </c>
    </row>
    <row r="98" spans="1:16" x14ac:dyDescent="0.2">
      <c r="A98" s="147">
        <f t="shared" si="2"/>
        <v>78</v>
      </c>
      <c r="B98" s="147">
        <v>916</v>
      </c>
      <c r="C98" s="137" t="s">
        <v>30</v>
      </c>
      <c r="D98" s="1">
        <f>SUMIFS('IS G'!T$8:T$366,'IS G'!$A$8:$A$366,'SCH C-2.2 F'!$B98)*1000</f>
        <v>0</v>
      </c>
      <c r="E98" s="1">
        <f>SUMIFS('IS G'!U$8:U$366,'IS G'!$A$8:$A$366,'SCH C-2.2 F'!$B98)*1000</f>
        <v>0</v>
      </c>
      <c r="F98" s="1">
        <f>SUMIFS('IS G'!V$8:V$366,'IS G'!$A$8:$A$366,'SCH C-2.2 F'!$B98)*1000</f>
        <v>0</v>
      </c>
      <c r="G98" s="1">
        <f>SUMIFS('IS G'!W$8:W$366,'IS G'!$A$8:$A$366,'SCH C-2.2 F'!$B98)*1000</f>
        <v>0</v>
      </c>
      <c r="H98" s="1">
        <f>SUMIFS('IS G'!X$8:X$366,'IS G'!$A$8:$A$366,'SCH C-2.2 F'!$B98)*1000</f>
        <v>0</v>
      </c>
      <c r="I98" s="1">
        <f>SUMIFS('IS G'!Y$8:Y$366,'IS G'!$A$8:$A$366,'SCH C-2.2 F'!$B98)*1000</f>
        <v>0</v>
      </c>
      <c r="J98" s="1">
        <f>SUMIFS('IS G'!Z$8:Z$366,'IS G'!$A$8:$A$366,'SCH C-2.2 F'!$B98)*1000</f>
        <v>0</v>
      </c>
      <c r="K98" s="1">
        <f>SUMIFS('IS G'!AA$8:AA$366,'IS G'!$A$8:$A$366,'SCH C-2.2 F'!$B98)*1000</f>
        <v>0</v>
      </c>
      <c r="L98" s="1">
        <f>SUMIFS('IS G'!AB$8:AB$366,'IS G'!$A$8:$A$366,'SCH C-2.2 F'!$B98)*1000</f>
        <v>0</v>
      </c>
      <c r="M98" s="1">
        <f>SUMIFS('IS G'!AC$8:AC$366,'IS G'!$A$8:$A$366,'SCH C-2.2 F'!$B98)*1000</f>
        <v>0</v>
      </c>
      <c r="N98" s="1">
        <f>SUMIFS('IS G'!AD$8:AD$366,'IS G'!$A$8:$A$366,'SCH C-2.2 F'!$B98)*1000</f>
        <v>0</v>
      </c>
      <c r="O98" s="1">
        <f>SUMIFS('IS G'!AE$8:AE$366,'IS G'!$A$8:$A$366,'SCH C-2.2 F'!$B98)*1000</f>
        <v>0</v>
      </c>
      <c r="P98" s="151">
        <f t="shared" si="3"/>
        <v>0</v>
      </c>
    </row>
    <row r="99" spans="1:16" x14ac:dyDescent="0.2">
      <c r="A99" s="147">
        <f t="shared" si="2"/>
        <v>79</v>
      </c>
      <c r="B99" s="147">
        <v>920</v>
      </c>
      <c r="C99" s="137" t="s">
        <v>31</v>
      </c>
      <c r="D99" s="1">
        <f>SUMIFS('IS G'!T$8:T$366,'IS G'!$A$8:$A$366,'SCH C-2.2 F'!$B99)*1000</f>
        <v>803688.79563108494</v>
      </c>
      <c r="E99" s="1">
        <f>SUMIFS('IS G'!U$8:U$366,'IS G'!$A$8:$A$366,'SCH C-2.2 F'!$B99)*1000</f>
        <v>619975.92529671791</v>
      </c>
      <c r="F99" s="1">
        <f>SUMIFS('IS G'!V$8:V$366,'IS G'!$A$8:$A$366,'SCH C-2.2 F'!$B99)*1000</f>
        <v>746633.28350824304</v>
      </c>
      <c r="G99" s="1">
        <f>SUMIFS('IS G'!W$8:W$366,'IS G'!$A$8:$A$366,'SCH C-2.2 F'!$B99)*1000</f>
        <v>752839.71584547998</v>
      </c>
      <c r="H99" s="1">
        <f>SUMIFS('IS G'!X$8:X$366,'IS G'!$A$8:$A$366,'SCH C-2.2 F'!$B99)*1000</f>
        <v>661693.679999999</v>
      </c>
      <c r="I99" s="1">
        <f>SUMIFS('IS G'!Y$8:Y$366,'IS G'!$A$8:$A$366,'SCH C-2.2 F'!$B99)*1000</f>
        <v>791908.71540534298</v>
      </c>
      <c r="J99" s="1">
        <f>SUMIFS('IS G'!Z$8:Z$366,'IS G'!$A$8:$A$366,'SCH C-2.2 F'!$B99)*1000</f>
        <v>631504.32000000007</v>
      </c>
      <c r="K99" s="1">
        <f>SUMIFS('IS G'!AA$8:AA$366,'IS G'!$A$8:$A$366,'SCH C-2.2 F'!$B99)*1000</f>
        <v>587611.64</v>
      </c>
      <c r="L99" s="1">
        <f>SUMIFS('IS G'!AB$8:AB$366,'IS G'!$A$8:$A$366,'SCH C-2.2 F'!$B99)*1000</f>
        <v>847718.55999999796</v>
      </c>
      <c r="M99" s="1">
        <f>SUMIFS('IS G'!AC$8:AC$366,'IS G'!$A$8:$A$366,'SCH C-2.2 F'!$B99)*1000</f>
        <v>693757.75472860096</v>
      </c>
      <c r="N99" s="1">
        <f>SUMIFS('IS G'!AD$8:AD$366,'IS G'!$A$8:$A$366,'SCH C-2.2 F'!$B99)*1000</f>
        <v>750555.72969002102</v>
      </c>
      <c r="O99" s="1">
        <f>SUMIFS('IS G'!AE$8:AE$366,'IS G'!$A$8:$A$366,'SCH C-2.2 F'!$B99)*1000</f>
        <v>723006.96000000008</v>
      </c>
      <c r="P99" s="151">
        <f t="shared" si="3"/>
        <v>8610895.0801054891</v>
      </c>
    </row>
    <row r="100" spans="1:16" x14ac:dyDescent="0.2">
      <c r="A100" s="147">
        <f t="shared" si="2"/>
        <v>80</v>
      </c>
      <c r="B100" s="147">
        <v>921</v>
      </c>
      <c r="C100" s="137" t="s">
        <v>32</v>
      </c>
      <c r="D100" s="1">
        <f>SUMIFS('IS G'!T$8:T$366,'IS G'!$A$8:$A$366,'SCH C-2.2 F'!$B100)*1000</f>
        <v>197240.051163625</v>
      </c>
      <c r="E100" s="1">
        <f>SUMIFS('IS G'!U$8:U$366,'IS G'!$A$8:$A$366,'SCH C-2.2 F'!$B100)*1000</f>
        <v>227079</v>
      </c>
      <c r="F100" s="1">
        <f>SUMIFS('IS G'!V$8:V$366,'IS G'!$A$8:$A$366,'SCH C-2.2 F'!$B100)*1000</f>
        <v>203136.48921114299</v>
      </c>
      <c r="G100" s="1">
        <f>SUMIFS('IS G'!W$8:W$366,'IS G'!$A$8:$A$366,'SCH C-2.2 F'!$B100)*1000</f>
        <v>193300.84</v>
      </c>
      <c r="H100" s="1">
        <f>SUMIFS('IS G'!X$8:X$366,'IS G'!$A$8:$A$366,'SCH C-2.2 F'!$B100)*1000</f>
        <v>205759.11999999901</v>
      </c>
      <c r="I100" s="1">
        <f>SUMIFS('IS G'!Y$8:Y$366,'IS G'!$A$8:$A$366,'SCH C-2.2 F'!$B100)*1000</f>
        <v>200415.91430343699</v>
      </c>
      <c r="J100" s="1">
        <f>SUMIFS('IS G'!Z$8:Z$366,'IS G'!$A$8:$A$366,'SCH C-2.2 F'!$B100)*1000</f>
        <v>185891.77726685698</v>
      </c>
      <c r="K100" s="1">
        <f>SUMIFS('IS G'!AA$8:AA$366,'IS G'!$A$8:$A$366,'SCH C-2.2 F'!$B100)*1000</f>
        <v>197313.349672554</v>
      </c>
      <c r="L100" s="1">
        <f>SUMIFS('IS G'!AB$8:AB$366,'IS G'!$A$8:$A$366,'SCH C-2.2 F'!$B100)*1000</f>
        <v>195319.84</v>
      </c>
      <c r="M100" s="1">
        <f>SUMIFS('IS G'!AC$8:AC$366,'IS G'!$A$8:$A$366,'SCH C-2.2 F'!$B100)*1000</f>
        <v>208411.239999999</v>
      </c>
      <c r="N100" s="1">
        <f>SUMIFS('IS G'!AD$8:AD$366,'IS G'!$A$8:$A$366,'SCH C-2.2 F'!$B100)*1000</f>
        <v>213293.88</v>
      </c>
      <c r="O100" s="1">
        <f>SUMIFS('IS G'!AE$8:AE$366,'IS G'!$A$8:$A$366,'SCH C-2.2 F'!$B100)*1000</f>
        <v>201911.67999999999</v>
      </c>
      <c r="P100" s="151">
        <f t="shared" si="3"/>
        <v>2429073.1816176143</v>
      </c>
    </row>
    <row r="101" spans="1:16" x14ac:dyDescent="0.2">
      <c r="A101" s="147">
        <f t="shared" si="2"/>
        <v>81</v>
      </c>
      <c r="B101" s="147">
        <v>922</v>
      </c>
      <c r="C101" s="137" t="s">
        <v>33</v>
      </c>
      <c r="D101" s="1">
        <f>SUMIFS('IS G'!T$8:T$366,'IS G'!$A$8:$A$366,'SCH C-2.2 F'!$B101)*1000</f>
        <v>-100590.516848395</v>
      </c>
      <c r="E101" s="1">
        <f>SUMIFS('IS G'!U$8:U$366,'IS G'!$A$8:$A$366,'SCH C-2.2 F'!$B101)*1000</f>
        <v>-84937.002438547599</v>
      </c>
      <c r="F101" s="1">
        <f>SUMIFS('IS G'!V$8:V$366,'IS G'!$A$8:$A$366,'SCH C-2.2 F'!$B101)*1000</f>
        <v>-95887.238366873207</v>
      </c>
      <c r="G101" s="1">
        <f>SUMIFS('IS G'!W$8:W$366,'IS G'!$A$8:$A$366,'SCH C-2.2 F'!$B101)*1000</f>
        <v>-94704.998768454199</v>
      </c>
      <c r="H101" s="1">
        <f>SUMIFS('IS G'!X$8:X$366,'IS G'!$A$8:$A$366,'SCH C-2.2 F'!$B101)*1000</f>
        <v>-86365.001859235606</v>
      </c>
      <c r="I101" s="1">
        <f>SUMIFS('IS G'!Y$8:Y$366,'IS G'!$A$8:$A$366,'SCH C-2.2 F'!$B101)*1000</f>
        <v>-99522.517182561103</v>
      </c>
      <c r="J101" s="1">
        <f>SUMIFS('IS G'!Z$8:Z$366,'IS G'!$A$8:$A$366,'SCH C-2.2 F'!$B101)*1000</f>
        <v>-81430.843931339594</v>
      </c>
      <c r="K101" s="1">
        <f>SUMIFS('IS G'!AA$8:AA$366,'IS G'!$A$8:$A$366,'SCH C-2.2 F'!$B101)*1000</f>
        <v>-78158.685422457696</v>
      </c>
      <c r="L101" s="1">
        <f>SUMIFS('IS G'!AB$8:AB$366,'IS G'!$A$8:$A$366,'SCH C-2.2 F'!$B101)*1000</f>
        <v>-103735.91999999899</v>
      </c>
      <c r="M101" s="1">
        <f>SUMIFS('IS G'!AC$8:AC$366,'IS G'!$A$8:$A$366,'SCH C-2.2 F'!$B101)*1000</f>
        <v>-89273.279999999999</v>
      </c>
      <c r="N101" s="1">
        <f>SUMIFS('IS G'!AD$8:AD$366,'IS G'!$A$8:$A$366,'SCH C-2.2 F'!$B101)*1000</f>
        <v>-96938.880000000005</v>
      </c>
      <c r="O101" s="1">
        <f>SUMIFS('IS G'!AE$8:AE$366,'IS G'!$A$8:$A$366,'SCH C-2.2 F'!$B101)*1000</f>
        <v>-92737.680000000197</v>
      </c>
      <c r="P101" s="151">
        <f t="shared" si="3"/>
        <v>-1104282.5648178633</v>
      </c>
    </row>
    <row r="102" spans="1:16" x14ac:dyDescent="0.2">
      <c r="A102" s="147">
        <f t="shared" si="2"/>
        <v>82</v>
      </c>
      <c r="B102" s="147">
        <v>923</v>
      </c>
      <c r="C102" s="137" t="s">
        <v>34</v>
      </c>
      <c r="D102" s="1">
        <f>SUMIFS('IS G'!T$8:T$366,'IS G'!$A$8:$A$366,'SCH C-2.2 F'!$B102)*1000</f>
        <v>415963.68</v>
      </c>
      <c r="E102" s="1">
        <f>SUMIFS('IS G'!U$8:U$366,'IS G'!$A$8:$A$366,'SCH C-2.2 F'!$B102)*1000</f>
        <v>460984.799999999</v>
      </c>
      <c r="F102" s="1">
        <f>SUMIFS('IS G'!V$8:V$366,'IS G'!$A$8:$A$366,'SCH C-2.2 F'!$B102)*1000</f>
        <v>374584.8</v>
      </c>
      <c r="G102" s="1">
        <f>SUMIFS('IS G'!W$8:W$366,'IS G'!$A$8:$A$366,'SCH C-2.2 F'!$B102)*1000</f>
        <v>413843.04</v>
      </c>
      <c r="H102" s="1">
        <f>SUMIFS('IS G'!X$8:X$366,'IS G'!$A$8:$A$366,'SCH C-2.2 F'!$B102)*1000</f>
        <v>475637.27999999997</v>
      </c>
      <c r="I102" s="1">
        <f>SUMIFS('IS G'!Y$8:Y$366,'IS G'!$A$8:$A$366,'SCH C-2.2 F'!$B102)*1000</f>
        <v>391516.55999999901</v>
      </c>
      <c r="J102" s="1">
        <f>SUMIFS('IS G'!Z$8:Z$366,'IS G'!$A$8:$A$366,'SCH C-2.2 F'!$B102)*1000</f>
        <v>384884.64</v>
      </c>
      <c r="K102" s="1">
        <f>SUMIFS('IS G'!AA$8:AA$366,'IS G'!$A$8:$A$366,'SCH C-2.2 F'!$B102)*1000</f>
        <v>460417.44</v>
      </c>
      <c r="L102" s="1">
        <f>SUMIFS('IS G'!AB$8:AB$366,'IS G'!$A$8:$A$366,'SCH C-2.2 F'!$B102)*1000</f>
        <v>354684.239999999</v>
      </c>
      <c r="M102" s="1">
        <f>SUMIFS('IS G'!AC$8:AC$366,'IS G'!$A$8:$A$366,'SCH C-2.2 F'!$B102)*1000</f>
        <v>389401.679999999</v>
      </c>
      <c r="N102" s="1">
        <f>SUMIFS('IS G'!AD$8:AD$366,'IS G'!$A$8:$A$366,'SCH C-2.2 F'!$B102)*1000</f>
        <v>455433.83999999997</v>
      </c>
      <c r="O102" s="1">
        <f>SUMIFS('IS G'!AE$8:AE$366,'IS G'!$A$8:$A$366,'SCH C-2.2 F'!$B102)*1000</f>
        <v>437312.39999999898</v>
      </c>
      <c r="P102" s="151">
        <f t="shared" si="3"/>
        <v>5014664.3999999948</v>
      </c>
    </row>
    <row r="103" spans="1:16" x14ac:dyDescent="0.2">
      <c r="A103" s="147">
        <f t="shared" si="2"/>
        <v>83</v>
      </c>
      <c r="B103" s="147">
        <v>924</v>
      </c>
      <c r="C103" s="137" t="s">
        <v>0</v>
      </c>
      <c r="D103" s="1">
        <f>SUMIFS('IS G'!T$8:T$366,'IS G'!$A$8:$A$366,'SCH C-2.2 F'!$B103)*1000</f>
        <v>18519.679999999902</v>
      </c>
      <c r="E103" s="1">
        <f>SUMIFS('IS G'!U$8:U$366,'IS G'!$A$8:$A$366,'SCH C-2.2 F'!$B103)*1000</f>
        <v>18519.679999999902</v>
      </c>
      <c r="F103" s="1">
        <f>SUMIFS('IS G'!V$8:V$366,'IS G'!$A$8:$A$366,'SCH C-2.2 F'!$B103)*1000</f>
        <v>27759.68</v>
      </c>
      <c r="G103" s="1">
        <f>SUMIFS('IS G'!W$8:W$366,'IS G'!$A$8:$A$366,'SCH C-2.2 F'!$B103)*1000</f>
        <v>18817.759999999998</v>
      </c>
      <c r="H103" s="1">
        <f>SUMIFS('IS G'!X$8:X$366,'IS G'!$A$8:$A$366,'SCH C-2.2 F'!$B103)*1000</f>
        <v>18519.679999999902</v>
      </c>
      <c r="I103" s="1">
        <f>SUMIFS('IS G'!Y$8:Y$366,'IS G'!$A$8:$A$366,'SCH C-2.2 F'!$B103)*1000</f>
        <v>27811.52</v>
      </c>
      <c r="J103" s="1">
        <f>SUMIFS('IS G'!Z$8:Z$366,'IS G'!$A$8:$A$366,'SCH C-2.2 F'!$B103)*1000</f>
        <v>18571.52</v>
      </c>
      <c r="K103" s="1">
        <f>SUMIFS('IS G'!AA$8:AA$366,'IS G'!$A$8:$A$366,'SCH C-2.2 F'!$B103)*1000</f>
        <v>18571.52</v>
      </c>
      <c r="L103" s="1">
        <f>SUMIFS('IS G'!AB$8:AB$366,'IS G'!$A$8:$A$366,'SCH C-2.2 F'!$B103)*1000</f>
        <v>59432</v>
      </c>
      <c r="M103" s="1">
        <f>SUMIFS('IS G'!AC$8:AC$366,'IS G'!$A$8:$A$366,'SCH C-2.2 F'!$B103)*1000</f>
        <v>18571.52</v>
      </c>
      <c r="N103" s="1">
        <f>SUMIFS('IS G'!AD$8:AD$366,'IS G'!$A$8:$A$366,'SCH C-2.2 F'!$B103)*1000</f>
        <v>18571.52</v>
      </c>
      <c r="O103" s="1">
        <f>SUMIFS('IS G'!AE$8:AE$366,'IS G'!$A$8:$A$366,'SCH C-2.2 F'!$B103)*1000</f>
        <v>50604.56</v>
      </c>
      <c r="P103" s="151">
        <f t="shared" si="3"/>
        <v>314270.63999999966</v>
      </c>
    </row>
    <row r="104" spans="1:16" x14ac:dyDescent="0.2">
      <c r="A104" s="147">
        <f t="shared" si="2"/>
        <v>84</v>
      </c>
      <c r="B104" s="147">
        <v>925</v>
      </c>
      <c r="C104" s="137" t="s">
        <v>35</v>
      </c>
      <c r="D104" s="1">
        <f>SUMIFS('IS G'!T$8:T$366,'IS G'!$A$8:$A$366,'SCH C-2.2 F'!$B104)*1000</f>
        <v>73771.799999999901</v>
      </c>
      <c r="E104" s="1">
        <f>SUMIFS('IS G'!U$8:U$366,'IS G'!$A$8:$A$366,'SCH C-2.2 F'!$B104)*1000</f>
        <v>78459.959999999992</v>
      </c>
      <c r="F104" s="1">
        <f>SUMIFS('IS G'!V$8:V$366,'IS G'!$A$8:$A$366,'SCH C-2.2 F'!$B104)*1000</f>
        <v>87344.040000000008</v>
      </c>
      <c r="G104" s="1">
        <f>SUMIFS('IS G'!W$8:W$366,'IS G'!$A$8:$A$366,'SCH C-2.2 F'!$B104)*1000</f>
        <v>74992.679999999993</v>
      </c>
      <c r="H104" s="1">
        <f>SUMIFS('IS G'!X$8:X$366,'IS G'!$A$8:$A$366,'SCH C-2.2 F'!$B104)*1000</f>
        <v>78313.08</v>
      </c>
      <c r="I104" s="1">
        <f>SUMIFS('IS G'!Y$8:Y$366,'IS G'!$A$8:$A$366,'SCH C-2.2 F'!$B104)*1000</f>
        <v>85341.959999999905</v>
      </c>
      <c r="J104" s="1">
        <f>SUMIFS('IS G'!Z$8:Z$366,'IS G'!$A$8:$A$366,'SCH C-2.2 F'!$B104)*1000</f>
        <v>73795.08</v>
      </c>
      <c r="K104" s="1">
        <f>SUMIFS('IS G'!AA$8:AA$366,'IS G'!$A$8:$A$366,'SCH C-2.2 F'!$B104)*1000</f>
        <v>77546.039999999906</v>
      </c>
      <c r="L104" s="1">
        <f>SUMIFS('IS G'!AB$8:AB$366,'IS G'!$A$8:$A$366,'SCH C-2.2 F'!$B104)*1000</f>
        <v>97942.2</v>
      </c>
      <c r="M104" s="1">
        <f>SUMIFS('IS G'!AC$8:AC$366,'IS G'!$A$8:$A$366,'SCH C-2.2 F'!$B104)*1000</f>
        <v>74596.680000000008</v>
      </c>
      <c r="N104" s="1">
        <f>SUMIFS('IS G'!AD$8:AD$366,'IS G'!$A$8:$A$366,'SCH C-2.2 F'!$B104)*1000</f>
        <v>78420.359999999899</v>
      </c>
      <c r="O104" s="1">
        <f>SUMIFS('IS G'!AE$8:AE$366,'IS G'!$A$8:$A$366,'SCH C-2.2 F'!$B104)*1000</f>
        <v>86445.719999999899</v>
      </c>
      <c r="P104" s="151">
        <f t="shared" si="3"/>
        <v>966969.59999999939</v>
      </c>
    </row>
    <row r="105" spans="1:16" x14ac:dyDescent="0.2">
      <c r="A105" s="147">
        <f t="shared" si="2"/>
        <v>85</v>
      </c>
      <c r="B105" s="147">
        <v>926</v>
      </c>
      <c r="C105" s="137" t="s">
        <v>36</v>
      </c>
      <c r="D105" s="1">
        <f>SUMIFS('IS G'!T$8:T$366,'IS G'!$A$8:$A$366,'SCH C-2.2 F'!$B105)*1000</f>
        <v>645437.75999999896</v>
      </c>
      <c r="E105" s="1">
        <f>SUMIFS('IS G'!U$8:U$366,'IS G'!$A$8:$A$366,'SCH C-2.2 F'!$B105)*1000</f>
        <v>655626.48</v>
      </c>
      <c r="F105" s="1">
        <f>SUMIFS('IS G'!V$8:V$366,'IS G'!$A$8:$A$366,'SCH C-2.2 F'!$B105)*1000</f>
        <v>643010.4</v>
      </c>
      <c r="G105" s="1">
        <f>SUMIFS('IS G'!W$8:W$366,'IS G'!$A$8:$A$366,'SCH C-2.2 F'!$B105)*1000</f>
        <v>645390.23999999906</v>
      </c>
      <c r="H105" s="1">
        <f>SUMIFS('IS G'!X$8:X$366,'IS G'!$A$8:$A$366,'SCH C-2.2 F'!$B105)*1000</f>
        <v>648754.55999999889</v>
      </c>
      <c r="I105" s="1">
        <f>SUMIFS('IS G'!Y$8:Y$366,'IS G'!$A$8:$A$366,'SCH C-2.2 F'!$B105)*1000</f>
        <v>639674.88</v>
      </c>
      <c r="J105" s="1">
        <f>SUMIFS('IS G'!Z$8:Z$366,'IS G'!$A$8:$A$366,'SCH C-2.2 F'!$B105)*1000</f>
        <v>649853.91999999795</v>
      </c>
      <c r="K105" s="1">
        <f>SUMIFS('IS G'!AA$8:AA$366,'IS G'!$A$8:$A$366,'SCH C-2.2 F'!$B105)*1000</f>
        <v>662130.72</v>
      </c>
      <c r="L105" s="1">
        <f>SUMIFS('IS G'!AB$8:AB$366,'IS G'!$A$8:$A$366,'SCH C-2.2 F'!$B105)*1000</f>
        <v>639896.4</v>
      </c>
      <c r="M105" s="1">
        <f>SUMIFS('IS G'!AC$8:AC$366,'IS G'!$A$8:$A$366,'SCH C-2.2 F'!$B105)*1000</f>
        <v>650143.84</v>
      </c>
      <c r="N105" s="1">
        <f>SUMIFS('IS G'!AD$8:AD$366,'IS G'!$A$8:$A$366,'SCH C-2.2 F'!$B105)*1000</f>
        <v>643357.92000000004</v>
      </c>
      <c r="O105" s="1">
        <f>SUMIFS('IS G'!AE$8:AE$366,'IS G'!$A$8:$A$366,'SCH C-2.2 F'!$B105)*1000</f>
        <v>646866.479999998</v>
      </c>
      <c r="P105" s="151">
        <f t="shared" si="3"/>
        <v>7770143.5999999922</v>
      </c>
    </row>
    <row r="106" spans="1:16" x14ac:dyDescent="0.2">
      <c r="A106" s="147">
        <f t="shared" si="2"/>
        <v>86</v>
      </c>
      <c r="B106" s="147">
        <v>927</v>
      </c>
      <c r="C106" s="137" t="s">
        <v>37</v>
      </c>
      <c r="D106" s="1">
        <f>SUMIFS('IS G'!T$8:T$366,'IS G'!$A$8:$A$366,'SCH C-2.2 F'!$B106)*1000</f>
        <v>0</v>
      </c>
      <c r="E106" s="1">
        <f>SUMIFS('IS G'!U$8:U$366,'IS G'!$A$8:$A$366,'SCH C-2.2 F'!$B106)*1000</f>
        <v>0</v>
      </c>
      <c r="F106" s="1">
        <f>SUMIFS('IS G'!V$8:V$366,'IS G'!$A$8:$A$366,'SCH C-2.2 F'!$B106)*1000</f>
        <v>0</v>
      </c>
      <c r="G106" s="1">
        <f>SUMIFS('IS G'!W$8:W$366,'IS G'!$A$8:$A$366,'SCH C-2.2 F'!$B106)*1000</f>
        <v>0</v>
      </c>
      <c r="H106" s="1">
        <f>SUMIFS('IS G'!X$8:X$366,'IS G'!$A$8:$A$366,'SCH C-2.2 F'!$B106)*1000</f>
        <v>0</v>
      </c>
      <c r="I106" s="1">
        <f>SUMIFS('IS G'!Y$8:Y$366,'IS G'!$A$8:$A$366,'SCH C-2.2 F'!$B106)*1000</f>
        <v>0</v>
      </c>
      <c r="J106" s="1">
        <f>SUMIFS('IS G'!Z$8:Z$366,'IS G'!$A$8:$A$366,'SCH C-2.2 F'!$B106)*1000</f>
        <v>0</v>
      </c>
      <c r="K106" s="1">
        <f>SUMIFS('IS G'!AA$8:AA$366,'IS G'!$A$8:$A$366,'SCH C-2.2 F'!$B106)*1000</f>
        <v>0</v>
      </c>
      <c r="L106" s="1">
        <f>SUMIFS('IS G'!AB$8:AB$366,'IS G'!$A$8:$A$366,'SCH C-2.2 F'!$B106)*1000</f>
        <v>0</v>
      </c>
      <c r="M106" s="1">
        <f>SUMIFS('IS G'!AC$8:AC$366,'IS G'!$A$8:$A$366,'SCH C-2.2 F'!$B106)*1000</f>
        <v>0</v>
      </c>
      <c r="N106" s="1">
        <f>SUMIFS('IS G'!AD$8:AD$366,'IS G'!$A$8:$A$366,'SCH C-2.2 F'!$B106)*1000</f>
        <v>0</v>
      </c>
      <c r="O106" s="1">
        <f>SUMIFS('IS G'!AE$8:AE$366,'IS G'!$A$8:$A$366,'SCH C-2.2 F'!$B106)*1000</f>
        <v>0</v>
      </c>
      <c r="P106" s="151">
        <f t="shared" si="3"/>
        <v>0</v>
      </c>
    </row>
    <row r="107" spans="1:16" x14ac:dyDescent="0.2">
      <c r="A107" s="147">
        <f t="shared" si="2"/>
        <v>87</v>
      </c>
      <c r="B107" s="147">
        <v>928</v>
      </c>
      <c r="C107" s="137" t="s">
        <v>38</v>
      </c>
      <c r="D107" s="1">
        <f>SUMIFS('IS G'!T$8:T$366,'IS G'!$A$8:$A$366,'SCH C-2.2 F'!$B107)*1000</f>
        <v>21920.000000000018</v>
      </c>
      <c r="E107" s="1">
        <f>SUMIFS('IS G'!U$8:U$366,'IS G'!$A$8:$A$366,'SCH C-2.2 F'!$B107)*1000</f>
        <v>21920.000000000018</v>
      </c>
      <c r="F107" s="1">
        <f>SUMIFS('IS G'!V$8:V$366,'IS G'!$A$8:$A$366,'SCH C-2.2 F'!$B107)*1000</f>
        <v>21222.499999999938</v>
      </c>
      <c r="G107" s="1">
        <f>SUMIFS('IS G'!W$8:W$366,'IS G'!$A$8:$A$366,'SCH C-2.2 F'!$B107)*1000</f>
        <v>21222.499999999913</v>
      </c>
      <c r="H107" s="1">
        <f>SUMIFS('IS G'!X$8:X$366,'IS G'!$A$8:$A$366,'SCH C-2.2 F'!$B107)*1000</f>
        <v>21222.499999999913</v>
      </c>
      <c r="I107" s="1">
        <f>SUMIFS('IS G'!Y$8:Y$366,'IS G'!$A$8:$A$366,'SCH C-2.2 F'!$B107)*1000</f>
        <v>22059.500000000022</v>
      </c>
      <c r="J107" s="1">
        <f>SUMIFS('IS G'!Z$8:Z$366,'IS G'!$A$8:$A$366,'SCH C-2.2 F'!$B107)*1000</f>
        <v>21222.499999999913</v>
      </c>
      <c r="K107" s="1">
        <f>SUMIFS('IS G'!AA$8:AA$366,'IS G'!$A$8:$A$366,'SCH C-2.2 F'!$B107)*1000</f>
        <v>21920.000000000018</v>
      </c>
      <c r="L107" s="1">
        <f>SUMIFS('IS G'!AB$8:AB$366,'IS G'!$A$8:$A$366,'SCH C-2.2 F'!$B107)*1000</f>
        <v>20990.000000000004</v>
      </c>
      <c r="M107" s="1">
        <f>SUMIFS('IS G'!AC$8:AC$366,'IS G'!$A$8:$A$366,'SCH C-2.2 F'!$B107)*1000</f>
        <v>20990.000000000004</v>
      </c>
      <c r="N107" s="1">
        <f>SUMIFS('IS G'!AD$8:AD$366,'IS G'!$A$8:$A$366,'SCH C-2.2 F'!$B107)*1000</f>
        <v>20990.000000000004</v>
      </c>
      <c r="O107" s="1">
        <f>SUMIFS('IS G'!AE$8:AE$366,'IS G'!$A$8:$A$366,'SCH C-2.2 F'!$B107)*1000</f>
        <v>22663.999999999836</v>
      </c>
      <c r="P107" s="151">
        <f t="shared" si="3"/>
        <v>258343.49999999959</v>
      </c>
    </row>
    <row r="108" spans="1:16" x14ac:dyDescent="0.2">
      <c r="A108" s="147">
        <f t="shared" si="2"/>
        <v>88</v>
      </c>
      <c r="B108" s="147">
        <v>929</v>
      </c>
      <c r="C108" s="137" t="s">
        <v>39</v>
      </c>
      <c r="D108" s="1">
        <f>SUMIFS('IS G'!T$8:T$366,'IS G'!$A$8:$A$366,'SCH C-2.2 F'!$B108)*1000</f>
        <v>-42000</v>
      </c>
      <c r="E108" s="1">
        <f>SUMIFS('IS G'!U$8:U$366,'IS G'!$A$8:$A$366,'SCH C-2.2 F'!$B108)*1000</f>
        <v>0</v>
      </c>
      <c r="F108" s="1">
        <f>SUMIFS('IS G'!V$8:V$366,'IS G'!$A$8:$A$366,'SCH C-2.2 F'!$B108)*1000</f>
        <v>0</v>
      </c>
      <c r="G108" s="1">
        <f>SUMIFS('IS G'!W$8:W$366,'IS G'!$A$8:$A$366,'SCH C-2.2 F'!$B108)*1000</f>
        <v>0</v>
      </c>
      <c r="H108" s="1">
        <f>SUMIFS('IS G'!X$8:X$366,'IS G'!$A$8:$A$366,'SCH C-2.2 F'!$B108)*1000</f>
        <v>0</v>
      </c>
      <c r="I108" s="1">
        <f>SUMIFS('IS G'!Y$8:Y$366,'IS G'!$A$8:$A$366,'SCH C-2.2 F'!$B108)*1000</f>
        <v>0</v>
      </c>
      <c r="J108" s="1">
        <f>SUMIFS('IS G'!Z$8:Z$366,'IS G'!$A$8:$A$366,'SCH C-2.2 F'!$B108)*1000</f>
        <v>-4000</v>
      </c>
      <c r="K108" s="1">
        <f>SUMIFS('IS G'!AA$8:AA$366,'IS G'!$A$8:$A$366,'SCH C-2.2 F'!$B108)*1000</f>
        <v>-108000</v>
      </c>
      <c r="L108" s="1">
        <f>SUMIFS('IS G'!AB$8:AB$366,'IS G'!$A$8:$A$366,'SCH C-2.2 F'!$B108)*1000</f>
        <v>-119000</v>
      </c>
      <c r="M108" s="1">
        <f>SUMIFS('IS G'!AC$8:AC$366,'IS G'!$A$8:$A$366,'SCH C-2.2 F'!$B108)*1000</f>
        <v>-115000</v>
      </c>
      <c r="N108" s="1">
        <f>SUMIFS('IS G'!AD$8:AD$366,'IS G'!$A$8:$A$366,'SCH C-2.2 F'!$B108)*1000</f>
        <v>-99000</v>
      </c>
      <c r="O108" s="1">
        <f>SUMIFS('IS G'!AE$8:AE$366,'IS G'!$A$8:$A$366,'SCH C-2.2 F'!$B108)*1000</f>
        <v>-84000</v>
      </c>
      <c r="P108" s="151">
        <f t="shared" si="3"/>
        <v>-571000</v>
      </c>
    </row>
    <row r="109" spans="1:16" x14ac:dyDescent="0.2">
      <c r="A109" s="147">
        <f t="shared" si="2"/>
        <v>89</v>
      </c>
      <c r="B109" s="147">
        <v>930.1</v>
      </c>
      <c r="C109" s="137" t="s">
        <v>40</v>
      </c>
      <c r="D109" s="1">
        <f>SUMIFS('IS G'!T$8:T$366,'IS G'!$A$8:$A$366,'SCH C-2.2 F'!$B109)*1000</f>
        <v>154.99999999999901</v>
      </c>
      <c r="E109" s="1">
        <f>SUMIFS('IS G'!U$8:U$366,'IS G'!$A$8:$A$366,'SCH C-2.2 F'!$B109)*1000</f>
        <v>232.5</v>
      </c>
      <c r="F109" s="1">
        <f>SUMIFS('IS G'!V$8:V$366,'IS G'!$A$8:$A$366,'SCH C-2.2 F'!$B109)*1000</f>
        <v>0</v>
      </c>
      <c r="G109" s="1">
        <f>SUMIFS('IS G'!W$8:W$366,'IS G'!$A$8:$A$366,'SCH C-2.2 F'!$B109)*1000</f>
        <v>0</v>
      </c>
      <c r="H109" s="1">
        <f>SUMIFS('IS G'!X$8:X$366,'IS G'!$A$8:$A$366,'SCH C-2.2 F'!$B109)*1000</f>
        <v>155</v>
      </c>
      <c r="I109" s="1">
        <f>SUMIFS('IS G'!Y$8:Y$366,'IS G'!$A$8:$A$366,'SCH C-2.2 F'!$B109)*1000</f>
        <v>0</v>
      </c>
      <c r="J109" s="1">
        <f>SUMIFS('IS G'!Z$8:Z$366,'IS G'!$A$8:$A$366,'SCH C-2.2 F'!$B109)*1000</f>
        <v>0</v>
      </c>
      <c r="K109" s="1">
        <f>SUMIFS('IS G'!AA$8:AA$366,'IS G'!$A$8:$A$366,'SCH C-2.2 F'!$B109)*1000</f>
        <v>0</v>
      </c>
      <c r="L109" s="1">
        <f>SUMIFS('IS G'!AB$8:AB$366,'IS G'!$A$8:$A$366,'SCH C-2.2 F'!$B109)*1000</f>
        <v>232.49999999999901</v>
      </c>
      <c r="M109" s="1">
        <f>SUMIFS('IS G'!AC$8:AC$366,'IS G'!$A$8:$A$366,'SCH C-2.2 F'!$B109)*1000</f>
        <v>0</v>
      </c>
      <c r="N109" s="1">
        <f>SUMIFS('IS G'!AD$8:AD$366,'IS G'!$A$8:$A$366,'SCH C-2.2 F'!$B109)*1000</f>
        <v>0</v>
      </c>
      <c r="O109" s="1">
        <f>SUMIFS('IS G'!AE$8:AE$366,'IS G'!$A$8:$A$366,'SCH C-2.2 F'!$B109)*1000</f>
        <v>0</v>
      </c>
      <c r="P109" s="151">
        <f t="shared" si="3"/>
        <v>774.99999999999795</v>
      </c>
    </row>
    <row r="110" spans="1:16" x14ac:dyDescent="0.2">
      <c r="A110" s="147">
        <f t="shared" si="2"/>
        <v>90</v>
      </c>
      <c r="B110" s="147">
        <v>930.2</v>
      </c>
      <c r="C110" s="137" t="s">
        <v>41</v>
      </c>
      <c r="D110" s="1">
        <f>SUMIFS('IS G'!T$8:T$366,'IS G'!$A$8:$A$366,'SCH C-2.2 F'!$B110)*1000</f>
        <v>33313.67</v>
      </c>
      <c r="E110" s="1">
        <f>SUMIFS('IS G'!U$8:U$366,'IS G'!$A$8:$A$366,'SCH C-2.2 F'!$B110)*1000</f>
        <v>32144.350000000002</v>
      </c>
      <c r="F110" s="1">
        <f>SUMIFS('IS G'!V$8:V$366,'IS G'!$A$8:$A$366,'SCH C-2.2 F'!$B110)*1000</f>
        <v>35003.789999999906</v>
      </c>
      <c r="G110" s="1">
        <f>SUMIFS('IS G'!W$8:W$366,'IS G'!$A$8:$A$366,'SCH C-2.2 F'!$B110)*1000</f>
        <v>31427.629999999903</v>
      </c>
      <c r="H110" s="1">
        <f>SUMIFS('IS G'!X$8:X$366,'IS G'!$A$8:$A$366,'SCH C-2.2 F'!$B110)*1000</f>
        <v>31750.34</v>
      </c>
      <c r="I110" s="1">
        <f>SUMIFS('IS G'!Y$8:Y$366,'IS G'!$A$8:$A$366,'SCH C-2.2 F'!$B110)*1000</f>
        <v>37919.339999999902</v>
      </c>
      <c r="J110" s="1">
        <f>SUMIFS('IS G'!Z$8:Z$366,'IS G'!$A$8:$A$366,'SCH C-2.2 F'!$B110)*1000</f>
        <v>35087.370000000003</v>
      </c>
      <c r="K110" s="1">
        <f>SUMIFS('IS G'!AA$8:AA$366,'IS G'!$A$8:$A$366,'SCH C-2.2 F'!$B110)*1000</f>
        <v>32770.239999999998</v>
      </c>
      <c r="L110" s="1">
        <f>SUMIFS('IS G'!AB$8:AB$366,'IS G'!$A$8:$A$366,'SCH C-2.2 F'!$B110)*1000</f>
        <v>64570.040000000103</v>
      </c>
      <c r="M110" s="1">
        <f>SUMIFS('IS G'!AC$8:AC$366,'IS G'!$A$8:$A$366,'SCH C-2.2 F'!$B110)*1000</f>
        <v>49096.699999999903</v>
      </c>
      <c r="N110" s="1">
        <f>SUMIFS('IS G'!AD$8:AD$366,'IS G'!$A$8:$A$366,'SCH C-2.2 F'!$B110)*1000</f>
        <v>35967.5799999999</v>
      </c>
      <c r="O110" s="1">
        <f>SUMIFS('IS G'!AE$8:AE$366,'IS G'!$A$8:$A$366,'SCH C-2.2 F'!$B110)*1000</f>
        <v>32774.89</v>
      </c>
      <c r="P110" s="151">
        <f t="shared" si="3"/>
        <v>451825.93999999965</v>
      </c>
    </row>
    <row r="111" spans="1:16" x14ac:dyDescent="0.2">
      <c r="A111" s="147">
        <f t="shared" si="2"/>
        <v>91</v>
      </c>
      <c r="B111" s="147">
        <v>931</v>
      </c>
      <c r="C111" s="137" t="s">
        <v>14</v>
      </c>
      <c r="D111" s="1">
        <f>SUMIFS('IS G'!T$8:T$366,'IS G'!$A$8:$A$366,'SCH C-2.2 F'!$B111)*1000</f>
        <v>45358.32</v>
      </c>
      <c r="E111" s="1">
        <f>SUMIFS('IS G'!U$8:U$366,'IS G'!$A$8:$A$366,'SCH C-2.2 F'!$B111)*1000</f>
        <v>51118.560000000005</v>
      </c>
      <c r="F111" s="1">
        <f>SUMIFS('IS G'!V$8:V$366,'IS G'!$A$8:$A$366,'SCH C-2.2 F'!$B111)*1000</f>
        <v>51118.32</v>
      </c>
      <c r="G111" s="1">
        <f>SUMIFS('IS G'!W$8:W$366,'IS G'!$A$8:$A$366,'SCH C-2.2 F'!$B111)*1000</f>
        <v>45359.040000000001</v>
      </c>
      <c r="H111" s="1">
        <f>SUMIFS('IS G'!X$8:X$366,'IS G'!$A$8:$A$366,'SCH C-2.2 F'!$B111)*1000</f>
        <v>51118.8</v>
      </c>
      <c r="I111" s="1">
        <f>SUMIFS('IS G'!Y$8:Y$366,'IS G'!$A$8:$A$366,'SCH C-2.2 F'!$B111)*1000</f>
        <v>51119.040000000001</v>
      </c>
      <c r="J111" s="1">
        <f>SUMIFS('IS G'!Z$8:Z$366,'IS G'!$A$8:$A$366,'SCH C-2.2 F'!$B111)*1000</f>
        <v>45940.32</v>
      </c>
      <c r="K111" s="1">
        <f>SUMIFS('IS G'!AA$8:AA$366,'IS G'!$A$8:$A$366,'SCH C-2.2 F'!$B111)*1000</f>
        <v>51119.040000000001</v>
      </c>
      <c r="L111" s="1">
        <f>SUMIFS('IS G'!AB$8:AB$366,'IS G'!$A$8:$A$366,'SCH C-2.2 F'!$B111)*1000</f>
        <v>50382.239999999903</v>
      </c>
      <c r="M111" s="1">
        <f>SUMIFS('IS G'!AC$8:AC$366,'IS G'!$A$8:$A$366,'SCH C-2.2 F'!$B111)*1000</f>
        <v>44622.479999999894</v>
      </c>
      <c r="N111" s="1">
        <f>SUMIFS('IS G'!AD$8:AD$366,'IS G'!$A$8:$A$366,'SCH C-2.2 F'!$B111)*1000</f>
        <v>50382.239999999903</v>
      </c>
      <c r="O111" s="1">
        <f>SUMIFS('IS G'!AE$8:AE$366,'IS G'!$A$8:$A$366,'SCH C-2.2 F'!$B111)*1000</f>
        <v>50382.48</v>
      </c>
      <c r="P111" s="151">
        <f t="shared" si="3"/>
        <v>588020.87999999966</v>
      </c>
    </row>
    <row r="112" spans="1:16" x14ac:dyDescent="0.2">
      <c r="A112" s="147">
        <f t="shared" si="2"/>
        <v>92</v>
      </c>
      <c r="B112" s="147">
        <v>935</v>
      </c>
      <c r="C112" s="137" t="s">
        <v>42</v>
      </c>
      <c r="D112" s="1">
        <f>SUMIFS('IS G'!T$8:T$366,'IS G'!$A$8:$A$366,'SCH C-2.2 F'!$B112)*1000</f>
        <v>40808.400000000001</v>
      </c>
      <c r="E112" s="1">
        <f>SUMIFS('IS G'!U$8:U$366,'IS G'!$A$8:$A$366,'SCH C-2.2 F'!$B112)*1000</f>
        <v>4438.8899999999994</v>
      </c>
      <c r="F112" s="1">
        <f>SUMIFS('IS G'!V$8:V$366,'IS G'!$A$8:$A$366,'SCH C-2.2 F'!$B112)*1000</f>
        <v>27441.510000000002</v>
      </c>
      <c r="G112" s="1">
        <f>SUMIFS('IS G'!W$8:W$366,'IS G'!$A$8:$A$366,'SCH C-2.2 F'!$B112)*1000</f>
        <v>28760.87</v>
      </c>
      <c r="H112" s="1">
        <f>SUMIFS('IS G'!X$8:X$366,'IS G'!$A$8:$A$366,'SCH C-2.2 F'!$B112)*1000</f>
        <v>25867.95</v>
      </c>
      <c r="I112" s="1">
        <f>SUMIFS('IS G'!Y$8:Y$366,'IS G'!$A$8:$A$366,'SCH C-2.2 F'!$B112)*1000</f>
        <v>30299.710000000003</v>
      </c>
      <c r="J112" s="1">
        <f>SUMIFS('IS G'!Z$8:Z$366,'IS G'!$A$8:$A$366,'SCH C-2.2 F'!$B112)*1000</f>
        <v>15668.02</v>
      </c>
      <c r="K112" s="1">
        <f>SUMIFS('IS G'!AA$8:AA$366,'IS G'!$A$8:$A$366,'SCH C-2.2 F'!$B112)*1000</f>
        <v>19348.34</v>
      </c>
      <c r="L112" s="1">
        <f>SUMIFS('IS G'!AB$8:AB$366,'IS G'!$A$8:$A$366,'SCH C-2.2 F'!$B112)*1000</f>
        <v>44178.720000000001</v>
      </c>
      <c r="M112" s="1">
        <f>SUMIFS('IS G'!AC$8:AC$366,'IS G'!$A$8:$A$366,'SCH C-2.2 F'!$B112)*1000</f>
        <v>37058.639999999999</v>
      </c>
      <c r="N112" s="1">
        <f>SUMIFS('IS G'!AD$8:AD$366,'IS G'!$A$8:$A$366,'SCH C-2.2 F'!$B112)*1000</f>
        <v>38975.68</v>
      </c>
      <c r="O112" s="1">
        <f>SUMIFS('IS G'!AE$8:AE$366,'IS G'!$A$8:$A$366,'SCH C-2.2 F'!$B112)*1000</f>
        <v>39466.410000000003</v>
      </c>
      <c r="P112" s="151">
        <f t="shared" si="3"/>
        <v>352313.14</v>
      </c>
    </row>
    <row r="113" spans="1:16" x14ac:dyDescent="0.2">
      <c r="A113" s="147"/>
      <c r="B113" s="147"/>
    </row>
    <row r="114" spans="1:16" x14ac:dyDescent="0.2">
      <c r="A114" s="147">
        <f>A112+1</f>
        <v>93</v>
      </c>
      <c r="C114" s="150" t="s">
        <v>43</v>
      </c>
      <c r="D114" s="1">
        <f>SUM(D11:D76,D87:D112)</f>
        <v>-503581.67729585292</v>
      </c>
      <c r="E114" s="1">
        <f t="shared" ref="E114:P114" si="6">SUM(E11:E76,E87:E112)</f>
        <v>331693.58056986763</v>
      </c>
      <c r="F114" s="1">
        <f t="shared" si="6"/>
        <v>3588446.2581584495</v>
      </c>
      <c r="G114" s="1">
        <f t="shared" si="6"/>
        <v>3910958.1773661366</v>
      </c>
      <c r="H114" s="1">
        <f t="shared" si="6"/>
        <v>6137209.997590418</v>
      </c>
      <c r="I114" s="1">
        <f t="shared" si="6"/>
        <v>-716297.04650238983</v>
      </c>
      <c r="J114" s="1">
        <f t="shared" si="6"/>
        <v>-7032606.0812241184</v>
      </c>
      <c r="K114" s="1">
        <f t="shared" si="6"/>
        <v>-14322593.773229856</v>
      </c>
      <c r="L114" s="1">
        <f t="shared" si="6"/>
        <v>-18601905.697874177</v>
      </c>
      <c r="M114" s="1">
        <f t="shared" si="6"/>
        <v>-16487614.274068039</v>
      </c>
      <c r="N114" s="1">
        <f t="shared" si="6"/>
        <v>-10033642.153228419</v>
      </c>
      <c r="O114" s="1">
        <f t="shared" si="6"/>
        <v>-3445658.0760195027</v>
      </c>
      <c r="P114" s="1">
        <f t="shared" si="6"/>
        <v>-57175590.765757546</v>
      </c>
    </row>
    <row r="115" spans="1:16" x14ac:dyDescent="0.2">
      <c r="D115" s="1"/>
      <c r="E115" s="1"/>
      <c r="F115" s="1"/>
      <c r="G115" s="1"/>
      <c r="H115" s="1"/>
      <c r="I115" s="1"/>
      <c r="J115" s="1"/>
      <c r="K115" s="1"/>
      <c r="L115" s="1"/>
      <c r="M115" s="1"/>
      <c r="N115" s="1"/>
      <c r="O115" s="1"/>
    </row>
    <row r="116" spans="1:16" x14ac:dyDescent="0.2">
      <c r="C116" s="150" t="s">
        <v>49</v>
      </c>
      <c r="D116" s="1">
        <f>-'IS G'!T296*1000</f>
        <v>-503581.67729588097</v>
      </c>
      <c r="E116" s="1">
        <f>-'IS G'!U296*1000</f>
        <v>331693.58056986501</v>
      </c>
      <c r="F116" s="1">
        <f>-'IS G'!V296*1000</f>
        <v>3588446.2581585296</v>
      </c>
      <c r="G116" s="1">
        <f>-'IS G'!W296*1000</f>
        <v>3910958.1773661799</v>
      </c>
      <c r="H116" s="1">
        <f>-'IS G'!X296*1000</f>
        <v>6137209.9975904506</v>
      </c>
      <c r="I116" s="1">
        <f>-'IS G'!Y296*1000</f>
        <v>-716297.04650229996</v>
      </c>
      <c r="J116" s="1">
        <f>-'IS G'!Z296*1000</f>
        <v>-7032606.0812241202</v>
      </c>
      <c r="K116" s="1">
        <f>-'IS G'!AA296*1000</f>
        <v>-14322593.7732298</v>
      </c>
      <c r="L116" s="1">
        <f>-'IS G'!AB296*1000</f>
        <v>-18601905.6978743</v>
      </c>
      <c r="M116" s="1">
        <f>-'IS G'!AC296*1000</f>
        <v>-16487614.274068</v>
      </c>
      <c r="N116" s="1">
        <f>-'IS G'!AD296*1000</f>
        <v>-10033642.1532284</v>
      </c>
      <c r="O116" s="1">
        <f>-'IS G'!AE296*1000</f>
        <v>-3445658.0760194901</v>
      </c>
    </row>
    <row r="117" spans="1:16" x14ac:dyDescent="0.2">
      <c r="C117" s="150" t="s">
        <v>108</v>
      </c>
      <c r="D117" s="245">
        <f>D114-D116</f>
        <v>2.805609256029129E-8</v>
      </c>
      <c r="E117" s="1">
        <f t="shared" ref="E117:O117" si="7">E114-E116</f>
        <v>2.6193447411060333E-9</v>
      </c>
      <c r="F117" s="1">
        <f t="shared" si="7"/>
        <v>-8.0093741416931152E-8</v>
      </c>
      <c r="G117" s="1">
        <f t="shared" si="7"/>
        <v>-4.3306499719619751E-8</v>
      </c>
      <c r="H117" s="1">
        <f t="shared" si="7"/>
        <v>-3.2596290111541748E-8</v>
      </c>
      <c r="I117" s="1">
        <f t="shared" si="7"/>
        <v>-8.9872628450393677E-8</v>
      </c>
      <c r="J117" s="1">
        <f t="shared" si="7"/>
        <v>0</v>
      </c>
      <c r="K117" s="1">
        <f t="shared" si="7"/>
        <v>-5.5879354476928711E-8</v>
      </c>
      <c r="L117" s="1">
        <f t="shared" si="7"/>
        <v>1.2293457984924316E-7</v>
      </c>
      <c r="M117" s="1">
        <f t="shared" si="7"/>
        <v>-3.9115548133850098E-8</v>
      </c>
      <c r="N117" s="1">
        <f t="shared" si="7"/>
        <v>-1.862645149230957E-8</v>
      </c>
      <c r="O117" s="245">
        <f t="shared" si="7"/>
        <v>-1.257285475730896E-8</v>
      </c>
    </row>
    <row r="118" spans="1:16" x14ac:dyDescent="0.2">
      <c r="D118" s="1"/>
      <c r="E118" s="1"/>
      <c r="F118" s="1"/>
      <c r="G118" s="1"/>
      <c r="H118" s="1"/>
    </row>
    <row r="119" spans="1:16" x14ac:dyDescent="0.2">
      <c r="D119" s="1"/>
      <c r="E119" s="1"/>
      <c r="F119" s="1"/>
      <c r="G119" s="1"/>
      <c r="H119" s="1"/>
    </row>
    <row r="120" spans="1:16" x14ac:dyDescent="0.2">
      <c r="D120" s="1"/>
      <c r="E120" s="1"/>
      <c r="F120" s="1"/>
      <c r="G120" s="1"/>
      <c r="H120" s="1"/>
    </row>
    <row r="121" spans="1:16" x14ac:dyDescent="0.2">
      <c r="D121" s="1"/>
      <c r="E121" s="1"/>
      <c r="F121" s="1"/>
      <c r="G121" s="1"/>
      <c r="H121" s="1"/>
    </row>
    <row r="122" spans="1:16" x14ac:dyDescent="0.2">
      <c r="D122" s="1"/>
      <c r="E122" s="1"/>
      <c r="F122" s="1"/>
      <c r="G122" s="1"/>
      <c r="H122" s="1"/>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40" t="s">
        <v>245</v>
      </c>
      <c r="B5" s="340"/>
      <c r="C5" s="340"/>
    </row>
    <row r="6" spans="1:3" ht="18.95" customHeight="1" x14ac:dyDescent="0.2">
      <c r="A6" s="53"/>
      <c r="B6" s="53"/>
      <c r="C6" s="53"/>
    </row>
    <row r="7" spans="1:3" ht="18.95" customHeight="1" x14ac:dyDescent="0.2">
      <c r="A7" s="340" t="s">
        <v>246</v>
      </c>
      <c r="B7" s="340"/>
      <c r="C7" s="340"/>
    </row>
    <row r="8" spans="1:3" ht="18.95" customHeight="1" x14ac:dyDescent="0.2">
      <c r="A8" s="53"/>
      <c r="B8" s="53"/>
      <c r="C8" s="53"/>
    </row>
    <row r="9" spans="1:3" ht="18.95" customHeight="1" x14ac:dyDescent="0.2">
      <c r="A9" s="341" t="str">
        <f>'Rate Case Constants'!C9</f>
        <v>LOUISVILLE GAS AND ELECTRIC COMPANY</v>
      </c>
      <c r="B9" s="340"/>
      <c r="C9" s="340"/>
    </row>
    <row r="10" spans="1:3" ht="18.95" customHeight="1" x14ac:dyDescent="0.2">
      <c r="A10" s="53"/>
      <c r="B10" s="53"/>
      <c r="C10" s="53"/>
    </row>
    <row r="11" spans="1:3" ht="18.95" customHeight="1" x14ac:dyDescent="0.2">
      <c r="A11" s="341" t="str">
        <f>'Rate Case Constants'!C10</f>
        <v>CASE NO. 2018-00295 - GAS OPERATIONS</v>
      </c>
      <c r="B11" s="340"/>
      <c r="C11" s="340"/>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DECEMBER 31, 2018</v>
      </c>
    </row>
    <row r="16" spans="1:3" ht="18.95" customHeight="1" x14ac:dyDescent="0.2">
      <c r="A16" s="53"/>
      <c r="B16" s="53"/>
      <c r="C16" s="53"/>
    </row>
    <row r="17" spans="1:9" ht="18.95" customHeight="1" x14ac:dyDescent="0.2">
      <c r="A17" s="55" t="s">
        <v>1010</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247</v>
      </c>
      <c r="B22" s="60"/>
      <c r="C22" s="59" t="s">
        <v>251</v>
      </c>
    </row>
    <row r="23" spans="1:9" ht="18.95" customHeight="1" x14ac:dyDescent="0.2">
      <c r="A23" s="59" t="s">
        <v>248</v>
      </c>
      <c r="B23" s="60"/>
      <c r="C23" s="59" t="s">
        <v>238</v>
      </c>
    </row>
    <row r="24" spans="1:9" ht="18.95" customHeight="1" x14ac:dyDescent="0.2">
      <c r="A24" s="59" t="s">
        <v>249</v>
      </c>
      <c r="B24" s="60"/>
      <c r="C24" s="59" t="s">
        <v>250</v>
      </c>
      <c r="D24" s="61"/>
    </row>
    <row r="25" spans="1:9" ht="18.95" customHeight="1" x14ac:dyDescent="0.2">
      <c r="A25" s="59" t="s">
        <v>1011</v>
      </c>
      <c r="B25" s="60"/>
      <c r="C25" s="59" t="s">
        <v>1012</v>
      </c>
      <c r="D25" s="61"/>
    </row>
    <row r="26" spans="1:9" ht="18.95" customHeight="1" x14ac:dyDescent="0.2">
      <c r="A26" s="59" t="s">
        <v>1108</v>
      </c>
      <c r="B26" s="60"/>
      <c r="C26" s="59" t="s">
        <v>1013</v>
      </c>
    </row>
    <row r="27" spans="1:9" ht="18.95" customHeight="1" x14ac:dyDescent="0.2">
      <c r="A27" s="59"/>
      <c r="B27" s="60"/>
      <c r="C27" s="59"/>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89"/>
  <sheetViews>
    <sheetView topLeftCell="A208" zoomScaleNormal="100" zoomScaleSheetLayoutView="106" workbookViewId="0">
      <selection activeCell="A4" sqref="A4:I4"/>
    </sheetView>
  </sheetViews>
  <sheetFormatPr defaultColWidth="9.140625" defaultRowHeight="12.75" x14ac:dyDescent="0.2"/>
  <cols>
    <col min="1" max="1" width="6.85546875" style="21" customWidth="1"/>
    <col min="2" max="2" width="12.140625" style="21" customWidth="1"/>
    <col min="3" max="3" width="58.140625" style="21" customWidth="1"/>
    <col min="4" max="4" width="16.140625" style="21" customWidth="1"/>
    <col min="5" max="5" width="20.140625" style="21" customWidth="1"/>
    <col min="6" max="6" width="16" style="21" customWidth="1"/>
    <col min="7" max="7" width="18.28515625" style="21" customWidth="1"/>
    <col min="8" max="8" width="20.140625" style="21" customWidth="1"/>
    <col min="9" max="9" width="55.7109375" style="21" customWidth="1"/>
    <col min="10" max="10" width="1.85546875" style="21" customWidth="1"/>
    <col min="11" max="16384" width="9.140625" style="21"/>
  </cols>
  <sheetData>
    <row r="1" spans="1:9" s="16" customFormat="1" ht="20.100000000000001" customHeight="1" x14ac:dyDescent="0.2">
      <c r="A1" s="337" t="str">
        <f>'Rate Case Constants'!C9</f>
        <v>LOUISVILLE GAS AND ELECTRIC COMPANY</v>
      </c>
      <c r="B1" s="336"/>
      <c r="C1" s="336"/>
      <c r="D1" s="336"/>
      <c r="E1" s="336"/>
      <c r="F1" s="336"/>
      <c r="G1" s="336"/>
      <c r="H1" s="336"/>
      <c r="I1" s="336"/>
    </row>
    <row r="2" spans="1:9" s="16" customFormat="1" ht="20.100000000000001" customHeight="1" x14ac:dyDescent="0.2">
      <c r="A2" s="337" t="str">
        <f>'Rate Case Constants'!C10</f>
        <v>CASE NO. 2018-00295 - GAS OPERATIONS</v>
      </c>
      <c r="B2" s="336"/>
      <c r="C2" s="336"/>
      <c r="D2" s="336"/>
      <c r="E2" s="336"/>
      <c r="F2" s="336"/>
      <c r="G2" s="336"/>
      <c r="H2" s="336"/>
      <c r="I2" s="336"/>
    </row>
    <row r="3" spans="1:9" s="16" customFormat="1" ht="20.100000000000001" customHeight="1" x14ac:dyDescent="0.2">
      <c r="A3" s="336" t="s">
        <v>105</v>
      </c>
      <c r="B3" s="336"/>
      <c r="C3" s="336"/>
      <c r="D3" s="336"/>
      <c r="E3" s="336"/>
      <c r="F3" s="336"/>
      <c r="G3" s="336"/>
      <c r="H3" s="336"/>
      <c r="I3" s="336"/>
    </row>
    <row r="4" spans="1:9" s="16" customFormat="1" ht="20.100000000000001" customHeight="1" x14ac:dyDescent="0.2">
      <c r="A4" s="337" t="str">
        <f>'Rate Case Constants'!C16</f>
        <v>FOR THE 12 MONTHS ENDED DECEMBER 31, 2018</v>
      </c>
      <c r="B4" s="336"/>
      <c r="C4" s="336"/>
      <c r="D4" s="336"/>
      <c r="E4" s="336"/>
      <c r="F4" s="336"/>
      <c r="G4" s="336"/>
      <c r="H4" s="336"/>
      <c r="I4" s="336"/>
    </row>
    <row r="5" spans="1:9" s="16" customFormat="1" ht="20.100000000000001" customHeight="1" x14ac:dyDescent="0.2">
      <c r="A5" s="306"/>
      <c r="B5" s="306"/>
      <c r="C5" s="306"/>
      <c r="D5" s="306"/>
      <c r="E5" s="306"/>
      <c r="F5" s="306"/>
      <c r="G5" s="306"/>
      <c r="H5" s="306"/>
      <c r="I5" s="306"/>
    </row>
    <row r="6" spans="1:9" s="16" customFormat="1" ht="20.100000000000001" customHeight="1" x14ac:dyDescent="0.2">
      <c r="A6" s="18" t="s">
        <v>140</v>
      </c>
      <c r="B6" s="18"/>
      <c r="I6" s="19" t="s">
        <v>252</v>
      </c>
    </row>
    <row r="7" spans="1:9" s="16" customFormat="1" ht="20.100000000000001" customHeight="1" x14ac:dyDescent="0.2">
      <c r="A7" s="16" t="str">
        <f>'Rate Case Constants'!C29</f>
        <v>TYPE OF FILING: _____ ORIGINAL  _____ UPDATED  __X__ REVISED</v>
      </c>
      <c r="I7" s="19" t="s">
        <v>1022</v>
      </c>
    </row>
    <row r="8" spans="1:9" s="16" customFormat="1" ht="20.100000000000001" customHeight="1" x14ac:dyDescent="0.2">
      <c r="A8" s="18" t="s">
        <v>95</v>
      </c>
      <c r="B8" s="18"/>
      <c r="E8" s="18"/>
      <c r="G8" s="18"/>
      <c r="H8" s="18"/>
      <c r="I8" s="20" t="str">
        <f>'Rate Case Constants'!C36</f>
        <v>WITNESS:   C. M. GARRETT</v>
      </c>
    </row>
    <row r="9" spans="1:9" s="16" customFormat="1" ht="18.95" customHeight="1" x14ac:dyDescent="0.2"/>
    <row r="10" spans="1:9" ht="75" customHeight="1" x14ac:dyDescent="0.2">
      <c r="A10" s="31" t="s">
        <v>96</v>
      </c>
      <c r="B10" s="31" t="s">
        <v>97</v>
      </c>
      <c r="C10" s="31" t="s">
        <v>101</v>
      </c>
      <c r="D10" s="31" t="s">
        <v>144</v>
      </c>
      <c r="E10" s="31" t="s">
        <v>145</v>
      </c>
      <c r="F10" s="31" t="s">
        <v>151</v>
      </c>
      <c r="G10" s="31" t="s">
        <v>1031</v>
      </c>
      <c r="H10" s="31" t="s">
        <v>153</v>
      </c>
      <c r="I10" s="31" t="s">
        <v>1032</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t="s">
        <v>99</v>
      </c>
      <c r="F12" s="30" t="s">
        <v>99</v>
      </c>
      <c r="G12" s="30" t="s">
        <v>99</v>
      </c>
      <c r="H12" s="30" t="s">
        <v>99</v>
      </c>
      <c r="I12" s="30"/>
    </row>
    <row r="13" spans="1:9" ht="18.95" customHeight="1" x14ac:dyDescent="0.2">
      <c r="A13" s="22">
        <v>1</v>
      </c>
      <c r="B13" s="22"/>
      <c r="C13" s="41" t="s">
        <v>72</v>
      </c>
      <c r="D13" s="24"/>
      <c r="E13" s="24"/>
      <c r="F13" s="24"/>
      <c r="G13" s="24"/>
      <c r="H13" s="24"/>
      <c r="I13" s="24"/>
    </row>
    <row r="14" spans="1:9" ht="18.95" customHeight="1" x14ac:dyDescent="0.2">
      <c r="A14" s="26">
        <f>A13+1</f>
        <v>2</v>
      </c>
      <c r="B14" s="27"/>
      <c r="C14" s="34" t="s">
        <v>920</v>
      </c>
      <c r="D14" s="24"/>
      <c r="E14" s="24"/>
      <c r="F14" s="24"/>
      <c r="G14" s="24"/>
      <c r="H14" s="24"/>
      <c r="I14" s="24"/>
    </row>
    <row r="15" spans="1:9" ht="30" customHeight="1" x14ac:dyDescent="0.2">
      <c r="A15" s="26">
        <f t="shared" ref="A15:A22" si="0">A14+1</f>
        <v>3</v>
      </c>
      <c r="B15" s="27">
        <v>480</v>
      </c>
      <c r="C15" s="23" t="s">
        <v>109</v>
      </c>
      <c r="D15" s="24">
        <f>'SCH C-2.1 B'!$H15</f>
        <v>119592420.82381833</v>
      </c>
      <c r="E15" s="24">
        <f>F15-D15</f>
        <v>9287879.1126329005</v>
      </c>
      <c r="F15" s="24">
        <f>'SCH C-2.1 F'!$H15</f>
        <v>128880299.93645123</v>
      </c>
      <c r="G15" s="24">
        <f>'SCH D-2.1'!$I16</f>
        <v>0</v>
      </c>
      <c r="H15" s="24">
        <f>SUM(F15:G15)</f>
        <v>128880299.93645123</v>
      </c>
      <c r="I15" s="189" t="s">
        <v>1279</v>
      </c>
    </row>
    <row r="16" spans="1:9" ht="30" customHeight="1" x14ac:dyDescent="0.2">
      <c r="A16" s="26">
        <f t="shared" si="0"/>
        <v>4</v>
      </c>
      <c r="B16" s="27">
        <v>481.1</v>
      </c>
      <c r="C16" s="23" t="s">
        <v>110</v>
      </c>
      <c r="D16" s="24">
        <f>'SCH C-2.1 B'!$H16</f>
        <v>40960625.835136704</v>
      </c>
      <c r="E16" s="24">
        <f t="shared" ref="E16:E18" si="1">F16-D16</f>
        <v>761820.33990626782</v>
      </c>
      <c r="F16" s="24">
        <f>'SCH C-2.1 F'!$H16</f>
        <v>41722446.175042972</v>
      </c>
      <c r="G16" s="24">
        <f>'SCH D-2.1'!$I17</f>
        <v>0</v>
      </c>
      <c r="H16" s="24">
        <f t="shared" ref="H16:H18" si="2">SUM(F16:G16)</f>
        <v>41722446.175042972</v>
      </c>
      <c r="I16" s="189" t="s">
        <v>1279</v>
      </c>
    </row>
    <row r="17" spans="1:9" ht="30" customHeight="1" x14ac:dyDescent="0.2">
      <c r="A17" s="26">
        <f t="shared" si="0"/>
        <v>5</v>
      </c>
      <c r="B17" s="27">
        <v>481.2</v>
      </c>
      <c r="C17" s="23" t="s">
        <v>111</v>
      </c>
      <c r="D17" s="24">
        <f>'SCH C-2.1 B'!$H17</f>
        <v>3903321.8637910662</v>
      </c>
      <c r="E17" s="24">
        <f t="shared" si="1"/>
        <v>518880.4920610711</v>
      </c>
      <c r="F17" s="24">
        <f>'SCH C-2.1 F'!$H17</f>
        <v>4422202.3558521373</v>
      </c>
      <c r="G17" s="24">
        <f>'SCH D-2.1'!$I18</f>
        <v>0</v>
      </c>
      <c r="H17" s="24">
        <f t="shared" si="2"/>
        <v>4422202.3558521373</v>
      </c>
      <c r="I17" s="189" t="s">
        <v>1279</v>
      </c>
    </row>
    <row r="18" spans="1:9" ht="30" customHeight="1" x14ac:dyDescent="0.2">
      <c r="A18" s="26">
        <f>A17+1</f>
        <v>6</v>
      </c>
      <c r="B18" s="26">
        <v>482</v>
      </c>
      <c r="C18" s="307" t="s">
        <v>112</v>
      </c>
      <c r="D18" s="35">
        <f>'SCH C-2.1 B'!$H18</f>
        <v>4288899.2668182291</v>
      </c>
      <c r="E18" s="35">
        <f t="shared" si="1"/>
        <v>117803.01982526015</v>
      </c>
      <c r="F18" s="35">
        <f>'SCH C-2.1 F'!$H18</f>
        <v>4406702.2866434893</v>
      </c>
      <c r="G18" s="35">
        <f>'SCH D-2.1'!$I19</f>
        <v>0</v>
      </c>
      <c r="H18" s="35">
        <f t="shared" si="2"/>
        <v>4406702.2866434893</v>
      </c>
      <c r="I18" s="189" t="s">
        <v>1279</v>
      </c>
    </row>
    <row r="19" spans="1:9" ht="18.95" customHeight="1" x14ac:dyDescent="0.2">
      <c r="A19" s="26">
        <f t="shared" si="0"/>
        <v>7</v>
      </c>
      <c r="B19" s="26"/>
      <c r="C19" s="23" t="s">
        <v>113</v>
      </c>
      <c r="D19" s="24">
        <f>SUM(D15:D18)</f>
        <v>168745267.78956434</v>
      </c>
      <c r="E19" s="24">
        <f>SUM(E15:E18)</f>
        <v>10686382.9644255</v>
      </c>
      <c r="F19" s="24">
        <f>SUM(F15:F18)</f>
        <v>179431650.75398979</v>
      </c>
      <c r="G19" s="24">
        <f>SUM(G15:G18)</f>
        <v>0</v>
      </c>
      <c r="H19" s="24">
        <f>SUM(H15:H18)</f>
        <v>179431650.75398979</v>
      </c>
      <c r="I19" s="189"/>
    </row>
    <row r="20" spans="1:9" ht="30" customHeight="1" x14ac:dyDescent="0.2">
      <c r="A20" s="26">
        <f t="shared" si="0"/>
        <v>8</v>
      </c>
      <c r="B20" s="26" t="s">
        <v>918</v>
      </c>
      <c r="C20" s="23" t="s">
        <v>114</v>
      </c>
      <c r="D20" s="24">
        <f>'SCH C-2.1 B'!$H20</f>
        <v>4117143.6312199994</v>
      </c>
      <c r="E20" s="24">
        <f t="shared" ref="E20:E21" si="3">F20-D20</f>
        <v>-1821536.2155400035</v>
      </c>
      <c r="F20" s="24">
        <f>'SCH C-2.1 F'!$H20</f>
        <v>2295607.4156799959</v>
      </c>
      <c r="G20" s="24">
        <f>'SCH D-2.1'!$I21</f>
        <v>0</v>
      </c>
      <c r="H20" s="24">
        <f t="shared" ref="H20:H21" si="4">SUM(F20:G20)</f>
        <v>2295607.4156799959</v>
      </c>
      <c r="I20" s="189" t="s">
        <v>1280</v>
      </c>
    </row>
    <row r="21" spans="1:9" ht="18.95" customHeight="1" x14ac:dyDescent="0.2">
      <c r="A21" s="26">
        <f t="shared" si="0"/>
        <v>9</v>
      </c>
      <c r="B21" s="27">
        <v>496</v>
      </c>
      <c r="C21" s="23" t="s">
        <v>115</v>
      </c>
      <c r="D21" s="35">
        <f>'SCH C-2.1 B'!$H21</f>
        <v>0</v>
      </c>
      <c r="E21" s="35">
        <f t="shared" si="3"/>
        <v>0</v>
      </c>
      <c r="F21" s="35">
        <f>'SCH C-2.1 F'!$H21</f>
        <v>0</v>
      </c>
      <c r="G21" s="35">
        <f>'SCH D-2.1'!$I22</f>
        <v>0</v>
      </c>
      <c r="H21" s="35">
        <f t="shared" si="4"/>
        <v>0</v>
      </c>
      <c r="I21" s="40"/>
    </row>
    <row r="22" spans="1:9" ht="18.95" customHeight="1" x14ac:dyDescent="0.2">
      <c r="A22" s="26">
        <f t="shared" si="0"/>
        <v>10</v>
      </c>
      <c r="C22" s="23" t="s">
        <v>919</v>
      </c>
      <c r="D22" s="36">
        <f>SUM(D19:D21)</f>
        <v>172862411.42078435</v>
      </c>
      <c r="E22" s="36">
        <f>SUM(E19:E21)</f>
        <v>8864846.7488854975</v>
      </c>
      <c r="F22" s="36">
        <f>SUM(F19:F21)</f>
        <v>181727258.16966978</v>
      </c>
      <c r="G22" s="36">
        <f>SUM(G19:G21)</f>
        <v>0</v>
      </c>
      <c r="H22" s="36">
        <f>SUM(H19:H21)</f>
        <v>181727258.16966978</v>
      </c>
      <c r="I22" s="40"/>
    </row>
    <row r="23" spans="1:9" ht="18.95" customHeight="1" x14ac:dyDescent="0.2"/>
    <row r="24" spans="1:9" ht="18.95" customHeight="1" x14ac:dyDescent="0.2">
      <c r="A24" s="26">
        <f>A22+1</f>
        <v>11</v>
      </c>
      <c r="B24" s="26"/>
      <c r="C24" s="34" t="s">
        <v>116</v>
      </c>
    </row>
    <row r="25" spans="1:9" ht="35.1" customHeight="1" x14ac:dyDescent="0.2">
      <c r="A25" s="26">
        <f>A24+1</f>
        <v>12</v>
      </c>
      <c r="B25" s="26">
        <v>487</v>
      </c>
      <c r="C25" s="23" t="s">
        <v>13</v>
      </c>
      <c r="D25" s="24">
        <f>'SCH C-2.1 B'!$H25</f>
        <v>1164388.8166666669</v>
      </c>
      <c r="E25" s="24">
        <f t="shared" ref="E25:E29" si="5">F25-D25</f>
        <v>-98439.896666666493</v>
      </c>
      <c r="F25" s="24">
        <f>'SCH C-2.1 F'!$H25</f>
        <v>1065948.9200000004</v>
      </c>
      <c r="G25" s="24">
        <f>'SCH D-2.1'!$I26</f>
        <v>0</v>
      </c>
      <c r="H25" s="24">
        <f t="shared" ref="H25:H29" si="6">SUM(F25:G25)</f>
        <v>1065948.9200000004</v>
      </c>
      <c r="I25" s="189" t="s">
        <v>1033</v>
      </c>
    </row>
    <row r="26" spans="1:9" ht="35.1" customHeight="1" x14ac:dyDescent="0.2">
      <c r="A26" s="26">
        <f t="shared" ref="A26:A29" si="7">A25+1</f>
        <v>13</v>
      </c>
      <c r="B26" s="26">
        <v>488</v>
      </c>
      <c r="C26" s="307" t="s">
        <v>852</v>
      </c>
      <c r="D26" s="24">
        <f>'SCH C-2.1 B'!$H26</f>
        <v>101091.43</v>
      </c>
      <c r="E26" s="24">
        <f t="shared" si="5"/>
        <v>-10099.636666666673</v>
      </c>
      <c r="F26" s="24">
        <f>'SCH C-2.1 F'!$H26</f>
        <v>90991.79333333332</v>
      </c>
      <c r="G26" s="24">
        <f>'SCH D-2.1'!$I27</f>
        <v>0</v>
      </c>
      <c r="H26" s="24">
        <f t="shared" si="6"/>
        <v>90991.79333333332</v>
      </c>
      <c r="I26" s="189" t="s">
        <v>1033</v>
      </c>
    </row>
    <row r="27" spans="1:9" ht="31.5" customHeight="1" x14ac:dyDescent="0.2">
      <c r="A27" s="26">
        <f t="shared" si="7"/>
        <v>14</v>
      </c>
      <c r="B27" s="26" t="s">
        <v>824</v>
      </c>
      <c r="C27" s="305" t="s">
        <v>825</v>
      </c>
      <c r="D27" s="24">
        <f>'SCH C-2.1 B'!$H27</f>
        <v>5778206.3450847212</v>
      </c>
      <c r="E27" s="24">
        <f t="shared" si="5"/>
        <v>1511309.3504640441</v>
      </c>
      <c r="F27" s="24">
        <f>'SCH C-2.1 F'!$H27</f>
        <v>7289515.6955487654</v>
      </c>
      <c r="G27" s="24">
        <f>'SCH D-2.1'!$I28</f>
        <v>0</v>
      </c>
      <c r="H27" s="24">
        <f t="shared" si="6"/>
        <v>7289515.6955487654</v>
      </c>
      <c r="I27" s="189" t="s">
        <v>1279</v>
      </c>
    </row>
    <row r="28" spans="1:9" ht="35.1" customHeight="1" x14ac:dyDescent="0.2">
      <c r="A28" s="26">
        <f t="shared" si="7"/>
        <v>15</v>
      </c>
      <c r="B28" s="26">
        <v>493</v>
      </c>
      <c r="C28" s="305" t="s">
        <v>826</v>
      </c>
      <c r="D28" s="24">
        <f>'SCH C-2.1 B'!$H28</f>
        <v>410866.18333333317</v>
      </c>
      <c r="E28" s="24">
        <f t="shared" si="5"/>
        <v>-36523.796666666865</v>
      </c>
      <c r="F28" s="24">
        <f>'SCH C-2.1 F'!$H28</f>
        <v>374342.38666666631</v>
      </c>
      <c r="G28" s="24">
        <f>'SCH D-2.1'!$I29</f>
        <v>0</v>
      </c>
      <c r="H28" s="24">
        <f t="shared" si="6"/>
        <v>374342.38666666631</v>
      </c>
      <c r="I28" s="189" t="s">
        <v>1033</v>
      </c>
    </row>
    <row r="29" spans="1:9" ht="32.25" customHeight="1" x14ac:dyDescent="0.2">
      <c r="A29" s="26">
        <f t="shared" si="7"/>
        <v>16</v>
      </c>
      <c r="B29" s="26">
        <v>495</v>
      </c>
      <c r="C29" s="305" t="s">
        <v>827</v>
      </c>
      <c r="D29" s="35">
        <f>'SCH C-2.1 B'!$H29</f>
        <v>249.92500000000018</v>
      </c>
      <c r="E29" s="35">
        <f t="shared" si="5"/>
        <v>75.925000000000239</v>
      </c>
      <c r="F29" s="35">
        <f>'SCH C-2.1 F'!$H29</f>
        <v>325.85000000000042</v>
      </c>
      <c r="G29" s="35">
        <f>'SCH D-2.1'!$I30</f>
        <v>0</v>
      </c>
      <c r="H29" s="35">
        <f t="shared" si="6"/>
        <v>325.85000000000042</v>
      </c>
      <c r="I29" s="189" t="s">
        <v>1033</v>
      </c>
    </row>
    <row r="30" spans="1:9" ht="18.95" customHeight="1" x14ac:dyDescent="0.2">
      <c r="A30" s="26">
        <f>A29+1</f>
        <v>17</v>
      </c>
      <c r="B30" s="26"/>
      <c r="C30" s="23" t="s">
        <v>134</v>
      </c>
      <c r="D30" s="36">
        <f>SUM(D25:D29)</f>
        <v>7454802.7000847217</v>
      </c>
      <c r="E30" s="36">
        <f t="shared" ref="E30" si="8">SUM(E25:E29)</f>
        <v>1366321.9454640441</v>
      </c>
      <c r="F30" s="36">
        <f>SUM(F25:F29)</f>
        <v>8821124.6455487646</v>
      </c>
      <c r="G30" s="36">
        <f t="shared" ref="G30:H30" si="9">SUM(G25:G29)</f>
        <v>0</v>
      </c>
      <c r="H30" s="36">
        <f t="shared" si="9"/>
        <v>8821124.6455487646</v>
      </c>
    </row>
    <row r="31" spans="1:9" ht="18.95" customHeight="1" x14ac:dyDescent="0.2">
      <c r="A31" s="26"/>
      <c r="B31" s="26"/>
      <c r="C31" s="23"/>
    </row>
    <row r="32" spans="1:9" ht="18.95" customHeight="1" x14ac:dyDescent="0.2">
      <c r="A32" s="26">
        <f>A30+1</f>
        <v>18</v>
      </c>
      <c r="B32" s="26"/>
      <c r="C32" s="42" t="s">
        <v>76</v>
      </c>
      <c r="D32" s="35">
        <f>D22+D30</f>
        <v>180317214.12086907</v>
      </c>
      <c r="E32" s="35">
        <f>E22+E30</f>
        <v>10231168.694349542</v>
      </c>
      <c r="F32" s="35">
        <f>F22+F30</f>
        <v>190548382.81521854</v>
      </c>
      <c r="G32" s="35">
        <f>G22+G30</f>
        <v>0</v>
      </c>
      <c r="H32" s="35">
        <f>H22+H30</f>
        <v>190548382.81521854</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2" si="10">A35+1</f>
        <v>21</v>
      </c>
      <c r="B36" s="26"/>
      <c r="C36" s="34" t="s">
        <v>924</v>
      </c>
    </row>
    <row r="37" spans="1:9" ht="18.95" customHeight="1" x14ac:dyDescent="0.2">
      <c r="A37" s="26">
        <f t="shared" si="10"/>
        <v>22</v>
      </c>
      <c r="B37" s="308" t="s">
        <v>828</v>
      </c>
      <c r="C37" s="305" t="s">
        <v>853</v>
      </c>
      <c r="D37" s="24">
        <f>'SCH C-2.1 B'!$H37</f>
        <v>0</v>
      </c>
      <c r="E37" s="24">
        <f t="shared" ref="E37:E52" si="11">F37-D37</f>
        <v>0</v>
      </c>
      <c r="F37" s="24">
        <f>'SCH C-2.1 F'!$H37</f>
        <v>0</v>
      </c>
      <c r="G37" s="24">
        <f>'SCH D-2.1'!$I38</f>
        <v>0</v>
      </c>
      <c r="H37" s="24">
        <f t="shared" ref="H37:H52" si="12">SUM(F37:G37)</f>
        <v>0</v>
      </c>
      <c r="I37" s="40"/>
    </row>
    <row r="38" spans="1:9" ht="18.95" customHeight="1" x14ac:dyDescent="0.2">
      <c r="A38" s="26">
        <f t="shared" si="10"/>
        <v>23</v>
      </c>
      <c r="B38" s="304" t="s">
        <v>829</v>
      </c>
      <c r="C38" s="305" t="s">
        <v>854</v>
      </c>
      <c r="D38" s="24">
        <f>'SCH C-2.1 B'!$H38</f>
        <v>0</v>
      </c>
      <c r="E38" s="24">
        <f t="shared" si="11"/>
        <v>0</v>
      </c>
      <c r="F38" s="24">
        <f>'SCH C-2.1 F'!$H38</f>
        <v>0</v>
      </c>
      <c r="G38" s="24">
        <f>'SCH D-2.1'!$I39</f>
        <v>0</v>
      </c>
      <c r="H38" s="24">
        <f t="shared" si="12"/>
        <v>0</v>
      </c>
      <c r="I38" s="40"/>
    </row>
    <row r="39" spans="1:9" s="16" customFormat="1" ht="20.100000000000001" customHeight="1" x14ac:dyDescent="0.2">
      <c r="A39" s="336" t="str">
        <f>$A$1</f>
        <v>LOUISVILLE GAS AND ELECTRIC COMPANY</v>
      </c>
      <c r="B39" s="336"/>
      <c r="C39" s="336"/>
      <c r="D39" s="336"/>
      <c r="E39" s="336"/>
      <c r="F39" s="336"/>
      <c r="G39" s="336"/>
      <c r="H39" s="336"/>
      <c r="I39" s="336"/>
    </row>
    <row r="40" spans="1:9" s="16" customFormat="1" ht="20.100000000000001" customHeight="1" x14ac:dyDescent="0.2">
      <c r="A40" s="336" t="str">
        <f>$A$2</f>
        <v>CASE NO. 2018-00295 - GAS OPERATIONS</v>
      </c>
      <c r="B40" s="336"/>
      <c r="C40" s="336"/>
      <c r="D40" s="336"/>
      <c r="E40" s="336"/>
      <c r="F40" s="336"/>
      <c r="G40" s="336"/>
      <c r="H40" s="336"/>
      <c r="I40" s="336"/>
    </row>
    <row r="41" spans="1:9" s="16" customFormat="1" ht="20.100000000000001" customHeight="1" x14ac:dyDescent="0.2">
      <c r="A41" s="336" t="s">
        <v>105</v>
      </c>
      <c r="B41" s="336"/>
      <c r="C41" s="336"/>
      <c r="D41" s="336"/>
      <c r="E41" s="336"/>
      <c r="F41" s="336"/>
      <c r="G41" s="336"/>
      <c r="H41" s="336"/>
      <c r="I41" s="336"/>
    </row>
    <row r="42" spans="1:9" s="16" customFormat="1" ht="20.100000000000001" customHeight="1" x14ac:dyDescent="0.2">
      <c r="A42" s="336" t="str">
        <f>$A$4</f>
        <v>FOR THE 12 MONTHS ENDED DECEMBER 31, 2018</v>
      </c>
      <c r="B42" s="336"/>
      <c r="C42" s="336"/>
      <c r="D42" s="336"/>
      <c r="E42" s="336"/>
      <c r="F42" s="336"/>
      <c r="G42" s="336"/>
      <c r="H42" s="336"/>
      <c r="I42" s="336"/>
    </row>
    <row r="43" spans="1:9" s="16" customFormat="1" ht="20.100000000000001" customHeight="1" x14ac:dyDescent="0.2">
      <c r="A43" s="306"/>
      <c r="B43" s="306"/>
      <c r="C43" s="306"/>
      <c r="D43" s="306"/>
      <c r="E43" s="306"/>
      <c r="F43" s="306"/>
      <c r="G43" s="306"/>
      <c r="H43" s="306"/>
      <c r="I43" s="306"/>
    </row>
    <row r="44" spans="1:9" s="16" customFormat="1" ht="20.100000000000001" customHeight="1" x14ac:dyDescent="0.2">
      <c r="A44" s="16" t="str">
        <f>$A$6</f>
        <v>DATA:__X__BASE  PERIOD__X__FORECASTED  PERIOD</v>
      </c>
      <c r="B44" s="18"/>
      <c r="I44" s="19" t="s">
        <v>252</v>
      </c>
    </row>
    <row r="45" spans="1:9" s="16" customFormat="1" ht="20.100000000000001" customHeight="1" x14ac:dyDescent="0.2">
      <c r="A45" s="16" t="str">
        <f>$A$7</f>
        <v>TYPE OF FILING: _____ ORIGINAL  _____ UPDATED  __X__ REVISED</v>
      </c>
      <c r="I45" s="19" t="s">
        <v>1023</v>
      </c>
    </row>
    <row r="46" spans="1:9" s="16" customFormat="1" ht="20.100000000000001" customHeight="1" x14ac:dyDescent="0.2">
      <c r="A46" s="18" t="s">
        <v>95</v>
      </c>
      <c r="B46" s="18"/>
      <c r="E46" s="18"/>
      <c r="G46" s="18"/>
      <c r="H46" s="18"/>
      <c r="I46" s="20" t="str">
        <f>$I$8</f>
        <v>WITNESS:   C. M. GARRETT</v>
      </c>
    </row>
    <row r="47" spans="1:9" s="16" customFormat="1" ht="20.100000000000001" customHeight="1" x14ac:dyDescent="0.2"/>
    <row r="48" spans="1:9" ht="75" customHeight="1" x14ac:dyDescent="0.2">
      <c r="A48" s="31" t="s">
        <v>96</v>
      </c>
      <c r="B48" s="31" t="s">
        <v>97</v>
      </c>
      <c r="C48" s="31" t="s">
        <v>101</v>
      </c>
      <c r="D48" s="31" t="s">
        <v>144</v>
      </c>
      <c r="E48" s="31" t="s">
        <v>145</v>
      </c>
      <c r="F48" s="31" t="s">
        <v>151</v>
      </c>
      <c r="G48" s="31" t="s">
        <v>1031</v>
      </c>
      <c r="H48" s="31" t="s">
        <v>153</v>
      </c>
      <c r="I48" s="31" t="s">
        <v>1032</v>
      </c>
    </row>
    <row r="49" spans="1:9" ht="18.95" customHeight="1" x14ac:dyDescent="0.2">
      <c r="A49" s="27"/>
      <c r="B49" s="27"/>
      <c r="C49" s="23"/>
      <c r="D49" s="33" t="s">
        <v>69</v>
      </c>
      <c r="E49" s="33" t="s">
        <v>70</v>
      </c>
      <c r="F49" s="33" t="s">
        <v>106</v>
      </c>
      <c r="G49" s="33" t="s">
        <v>107</v>
      </c>
      <c r="H49" s="33" t="s">
        <v>233</v>
      </c>
      <c r="I49" s="33" t="s">
        <v>71</v>
      </c>
    </row>
    <row r="50" spans="1:9" ht="18.95" customHeight="1" x14ac:dyDescent="0.2">
      <c r="A50" s="22"/>
      <c r="B50" s="22"/>
      <c r="C50" s="29"/>
      <c r="D50" s="30" t="s">
        <v>99</v>
      </c>
      <c r="E50" s="30" t="s">
        <v>99</v>
      </c>
      <c r="F50" s="30" t="s">
        <v>99</v>
      </c>
      <c r="G50" s="30" t="s">
        <v>99</v>
      </c>
      <c r="H50" s="30" t="s">
        <v>99</v>
      </c>
      <c r="I50" s="30"/>
    </row>
    <row r="51" spans="1:9" ht="18.95" customHeight="1" x14ac:dyDescent="0.2">
      <c r="A51" s="26">
        <f>A38+1</f>
        <v>24</v>
      </c>
      <c r="B51" s="304" t="s">
        <v>830</v>
      </c>
      <c r="C51" s="305" t="s">
        <v>855</v>
      </c>
      <c r="D51" s="24">
        <f>'SCH C-2.1 B'!$H39</f>
        <v>0</v>
      </c>
      <c r="E51" s="24">
        <f t="shared" si="11"/>
        <v>0</v>
      </c>
      <c r="F51" s="24">
        <f>'SCH C-2.1 F'!$H39</f>
        <v>0</v>
      </c>
      <c r="G51" s="24">
        <f>'SCH D-2.1'!$I40</f>
        <v>0</v>
      </c>
      <c r="H51" s="24">
        <f t="shared" si="12"/>
        <v>0</v>
      </c>
      <c r="I51" s="40"/>
    </row>
    <row r="52" spans="1:9" ht="18.95" customHeight="1" x14ac:dyDescent="0.2">
      <c r="A52" s="26">
        <f t="shared" si="10"/>
        <v>25</v>
      </c>
      <c r="B52" s="304" t="s">
        <v>831</v>
      </c>
      <c r="C52" s="305" t="s">
        <v>856</v>
      </c>
      <c r="D52" s="24">
        <f>'SCH C-2.1 B'!$H40</f>
        <v>0</v>
      </c>
      <c r="E52" s="24">
        <f t="shared" si="11"/>
        <v>0</v>
      </c>
      <c r="F52" s="24">
        <f>'SCH C-2.1 F'!$H40</f>
        <v>0</v>
      </c>
      <c r="G52" s="24">
        <f>'SCH D-2.1'!$I41</f>
        <v>0</v>
      </c>
      <c r="H52" s="24">
        <f t="shared" si="12"/>
        <v>0</v>
      </c>
      <c r="I52" s="40"/>
    </row>
    <row r="53" spans="1:9" ht="24.95" customHeight="1" x14ac:dyDescent="0.2">
      <c r="A53" s="26">
        <f>A52+1</f>
        <v>26</v>
      </c>
      <c r="B53" s="304" t="s">
        <v>832</v>
      </c>
      <c r="C53" s="305" t="s">
        <v>857</v>
      </c>
      <c r="D53" s="24">
        <f>'SCH C-2.1 B'!$H53</f>
        <v>872025.86999999988</v>
      </c>
      <c r="E53" s="24">
        <f t="shared" ref="E53:E57" si="13">F53-D53</f>
        <v>41051.130000000121</v>
      </c>
      <c r="F53" s="24">
        <f>'SCH C-2.1 F'!$H53</f>
        <v>913077</v>
      </c>
      <c r="G53" s="24">
        <f>'SCH D-2.1'!$I54</f>
        <v>0</v>
      </c>
      <c r="H53" s="24">
        <f t="shared" ref="H53:H57" si="14">SUM(F53:G53)</f>
        <v>913077</v>
      </c>
      <c r="I53" s="189" t="s">
        <v>1034</v>
      </c>
    </row>
    <row r="54" spans="1:9" ht="18.95" customHeight="1" x14ac:dyDescent="0.2">
      <c r="A54" s="26">
        <f t="shared" ref="A54:A57" si="15">A53+1</f>
        <v>27</v>
      </c>
      <c r="B54" s="304" t="s">
        <v>833</v>
      </c>
      <c r="C54" s="305" t="s">
        <v>858</v>
      </c>
      <c r="D54" s="24">
        <f>'SCH C-2.1 B'!$H54</f>
        <v>-1.3387762010097504E-9</v>
      </c>
      <c r="E54" s="24">
        <f t="shared" si="13"/>
        <v>1.3387762010097504E-9</v>
      </c>
      <c r="F54" s="24">
        <f>'SCH C-2.1 F'!$H54</f>
        <v>0</v>
      </c>
      <c r="G54" s="24">
        <f>'SCH D-2.1'!$I55</f>
        <v>0</v>
      </c>
      <c r="H54" s="24">
        <f t="shared" si="14"/>
        <v>0</v>
      </c>
      <c r="I54" s="190"/>
    </row>
    <row r="55" spans="1:9" ht="24.95" customHeight="1" x14ac:dyDescent="0.2">
      <c r="A55" s="26">
        <f t="shared" si="15"/>
        <v>28</v>
      </c>
      <c r="B55" s="304">
        <v>810</v>
      </c>
      <c r="C55" s="305" t="s">
        <v>859</v>
      </c>
      <c r="D55" s="24">
        <f>'SCH C-2.1 B'!$H55</f>
        <v>-610290.12999999896</v>
      </c>
      <c r="E55" s="24">
        <f t="shared" si="13"/>
        <v>28290.129999998957</v>
      </c>
      <c r="F55" s="24">
        <f>'SCH C-2.1 F'!$H55</f>
        <v>-582000</v>
      </c>
      <c r="G55" s="24">
        <f>'SCH D-2.1'!$I56</f>
        <v>0</v>
      </c>
      <c r="H55" s="24">
        <f t="shared" si="14"/>
        <v>-582000</v>
      </c>
      <c r="I55" s="189" t="s">
        <v>1034</v>
      </c>
    </row>
    <row r="56" spans="1:9" ht="18.95" customHeight="1" x14ac:dyDescent="0.2">
      <c r="A56" s="26">
        <f t="shared" si="15"/>
        <v>29</v>
      </c>
      <c r="B56" s="304" t="s">
        <v>834</v>
      </c>
      <c r="C56" s="305" t="s">
        <v>860</v>
      </c>
      <c r="D56" s="24">
        <f>'SCH C-2.1 B'!$H56</f>
        <v>0</v>
      </c>
      <c r="E56" s="24">
        <f t="shared" si="13"/>
        <v>0</v>
      </c>
      <c r="F56" s="24">
        <f>'SCH C-2.1 F'!$H56</f>
        <v>0</v>
      </c>
      <c r="G56" s="24">
        <f>'SCH D-2.1'!$I57</f>
        <v>0</v>
      </c>
      <c r="H56" s="24">
        <f t="shared" si="14"/>
        <v>0</v>
      </c>
      <c r="I56" s="190"/>
    </row>
    <row r="57" spans="1:9" ht="18.95" customHeight="1" x14ac:dyDescent="0.2">
      <c r="A57" s="26">
        <f t="shared" si="15"/>
        <v>30</v>
      </c>
      <c r="B57" s="304">
        <v>813</v>
      </c>
      <c r="C57" s="305" t="s">
        <v>861</v>
      </c>
      <c r="D57" s="24">
        <f>'SCH C-2.1 B'!$H57</f>
        <v>0</v>
      </c>
      <c r="E57" s="24">
        <f t="shared" si="13"/>
        <v>0</v>
      </c>
      <c r="F57" s="24">
        <f>'SCH C-2.1 F'!$H57</f>
        <v>0</v>
      </c>
      <c r="G57" s="24">
        <f>'SCH D-2.1'!$I58</f>
        <v>0</v>
      </c>
      <c r="H57" s="24">
        <f t="shared" si="14"/>
        <v>0</v>
      </c>
      <c r="I57" s="190"/>
    </row>
    <row r="58" spans="1:9" ht="18.95" customHeight="1" x14ac:dyDescent="0.2">
      <c r="A58" s="26">
        <f>A57+1</f>
        <v>31</v>
      </c>
      <c r="B58" s="304"/>
      <c r="C58" s="309" t="s">
        <v>925</v>
      </c>
      <c r="D58" s="36">
        <f>SUM(D37:D38,D51:D57)</f>
        <v>261735.73999999953</v>
      </c>
      <c r="E58" s="36">
        <f>SUM(E37:E38,E51:E57)</f>
        <v>69341.260000000417</v>
      </c>
      <c r="F58" s="36">
        <f>SUM(F37:F38,F51:F57)</f>
        <v>331077</v>
      </c>
      <c r="G58" s="36">
        <f>SUM(G37:G52,G53:G57)</f>
        <v>0</v>
      </c>
      <c r="H58" s="36">
        <f>SUM(H37:H38,H51:H57)</f>
        <v>331077</v>
      </c>
      <c r="I58" s="190"/>
    </row>
    <row r="59" spans="1:9" ht="18.95" customHeight="1" x14ac:dyDescent="0.2">
      <c r="B59" s="304"/>
      <c r="C59" s="309"/>
      <c r="I59" s="190"/>
    </row>
    <row r="60" spans="1:9" ht="18.95" customHeight="1" x14ac:dyDescent="0.2">
      <c r="A60" s="26">
        <f>A58+1</f>
        <v>32</v>
      </c>
      <c r="B60" s="304"/>
      <c r="C60" s="310" t="s">
        <v>921</v>
      </c>
      <c r="I60" s="190"/>
    </row>
    <row r="61" spans="1:9" ht="63.75" customHeight="1" x14ac:dyDescent="0.2">
      <c r="A61" s="26">
        <f>A60+1</f>
        <v>33</v>
      </c>
      <c r="B61" s="304" t="s">
        <v>863</v>
      </c>
      <c r="C61" s="305" t="s">
        <v>889</v>
      </c>
      <c r="D61" s="24">
        <f>'SCH C-2.1 B'!$H61</f>
        <v>947823.24</v>
      </c>
      <c r="E61" s="24">
        <f t="shared" ref="E61:E89" si="16">F61-D61</f>
        <v>156135.76</v>
      </c>
      <c r="F61" s="24">
        <f>'SCH C-2.1 F'!$H61</f>
        <v>1103959</v>
      </c>
      <c r="G61" s="24">
        <f>'SCH D-2.1'!$I62</f>
        <v>0</v>
      </c>
      <c r="H61" s="24">
        <f t="shared" ref="H61:H89" si="17">SUM(F61:G61)</f>
        <v>1103959</v>
      </c>
      <c r="I61" s="311" t="s">
        <v>1293</v>
      </c>
    </row>
    <row r="62" spans="1:9" ht="24.95" customHeight="1" x14ac:dyDescent="0.2">
      <c r="A62" s="26">
        <f t="shared" ref="A62:A70" si="18">A61+1</f>
        <v>34</v>
      </c>
      <c r="B62" s="304" t="s">
        <v>864</v>
      </c>
      <c r="C62" s="305" t="s">
        <v>820</v>
      </c>
      <c r="D62" s="24">
        <f>'SCH C-2.1 B'!$H62</f>
        <v>76204.72</v>
      </c>
      <c r="E62" s="24">
        <f t="shared" si="16"/>
        <v>25950.28</v>
      </c>
      <c r="F62" s="24">
        <f>'SCH C-2.1 F'!$H62</f>
        <v>102155</v>
      </c>
      <c r="G62" s="24">
        <f>'SCH D-2.1'!$I63</f>
        <v>0</v>
      </c>
      <c r="H62" s="24">
        <f t="shared" si="17"/>
        <v>102155</v>
      </c>
      <c r="I62" s="189" t="s">
        <v>1034</v>
      </c>
    </row>
    <row r="63" spans="1:9" ht="50.1" customHeight="1" x14ac:dyDescent="0.2">
      <c r="A63" s="26">
        <f t="shared" si="18"/>
        <v>35</v>
      </c>
      <c r="B63" s="304" t="s">
        <v>865</v>
      </c>
      <c r="C63" s="305" t="s">
        <v>821</v>
      </c>
      <c r="D63" s="24">
        <f>'SCH C-2.1 B'!$H63</f>
        <v>424413.04999999993</v>
      </c>
      <c r="E63" s="24">
        <f t="shared" si="16"/>
        <v>139036.95000000007</v>
      </c>
      <c r="F63" s="24">
        <f>'SCH C-2.1 F'!$H63</f>
        <v>563450</v>
      </c>
      <c r="G63" s="24">
        <f>'SCH D-2.1'!$I64</f>
        <v>0</v>
      </c>
      <c r="H63" s="24">
        <f t="shared" si="17"/>
        <v>563450</v>
      </c>
      <c r="I63" s="189" t="s">
        <v>1282</v>
      </c>
    </row>
    <row r="64" spans="1:9" ht="60" customHeight="1" x14ac:dyDescent="0.2">
      <c r="A64" s="26">
        <f t="shared" si="18"/>
        <v>36</v>
      </c>
      <c r="B64" s="304" t="s">
        <v>866</v>
      </c>
      <c r="C64" s="305" t="s">
        <v>885</v>
      </c>
      <c r="D64" s="24">
        <f>'SCH C-2.1 B'!$H64</f>
        <v>2303783.79</v>
      </c>
      <c r="E64" s="24">
        <f t="shared" si="16"/>
        <v>-147940.79000000004</v>
      </c>
      <c r="F64" s="24">
        <f>'SCH C-2.1 F'!$H64</f>
        <v>2155843</v>
      </c>
      <c r="G64" s="24">
        <f>'SCH D-2.1'!$I65</f>
        <v>0</v>
      </c>
      <c r="H64" s="24">
        <f t="shared" si="17"/>
        <v>2155843</v>
      </c>
      <c r="I64" s="311" t="s">
        <v>1294</v>
      </c>
    </row>
    <row r="65" spans="1:9" ht="25.5" customHeight="1" x14ac:dyDescent="0.2">
      <c r="A65" s="26">
        <f t="shared" si="18"/>
        <v>37</v>
      </c>
      <c r="B65" s="304" t="s">
        <v>867</v>
      </c>
      <c r="C65" s="305" t="s">
        <v>886</v>
      </c>
      <c r="D65" s="24">
        <f>'SCH C-2.1 B'!$H65</f>
        <v>610290.12999999896</v>
      </c>
      <c r="E65" s="24">
        <f t="shared" si="16"/>
        <v>-28290.129999998957</v>
      </c>
      <c r="F65" s="24">
        <f>'SCH C-2.1 F'!$H65</f>
        <v>582000</v>
      </c>
      <c r="G65" s="24">
        <f>'SCH D-2.1'!$I66</f>
        <v>0</v>
      </c>
      <c r="H65" s="24">
        <f t="shared" si="17"/>
        <v>582000</v>
      </c>
      <c r="I65" s="189" t="s">
        <v>1034</v>
      </c>
    </row>
    <row r="66" spans="1:9" ht="45.75" customHeight="1" x14ac:dyDescent="0.2">
      <c r="A66" s="26">
        <f t="shared" si="18"/>
        <v>38</v>
      </c>
      <c r="B66" s="304" t="s">
        <v>868</v>
      </c>
      <c r="C66" s="305" t="s">
        <v>887</v>
      </c>
      <c r="D66" s="24">
        <f>'SCH C-2.1 B'!$H66</f>
        <v>1452234.83</v>
      </c>
      <c r="E66" s="24">
        <f t="shared" si="16"/>
        <v>384082.16999999993</v>
      </c>
      <c r="F66" s="24">
        <f>'SCH C-2.1 F'!$H66</f>
        <v>1836317</v>
      </c>
      <c r="G66" s="24">
        <f>'SCH D-2.1'!$I67</f>
        <v>0</v>
      </c>
      <c r="H66" s="24">
        <f t="shared" si="17"/>
        <v>1836317</v>
      </c>
      <c r="I66" s="312" t="s">
        <v>1302</v>
      </c>
    </row>
    <row r="67" spans="1:9" ht="18.95" customHeight="1" x14ac:dyDescent="0.2">
      <c r="A67" s="26">
        <f t="shared" si="18"/>
        <v>39</v>
      </c>
      <c r="B67" s="304" t="s">
        <v>869</v>
      </c>
      <c r="C67" s="305" t="s">
        <v>822</v>
      </c>
      <c r="D67" s="24">
        <f>'SCH C-2.1 B'!$H67</f>
        <v>0</v>
      </c>
      <c r="E67" s="24">
        <f t="shared" si="16"/>
        <v>0</v>
      </c>
      <c r="F67" s="24">
        <f>'SCH C-2.1 F'!$H67</f>
        <v>0</v>
      </c>
      <c r="G67" s="24">
        <f>'SCH D-2.1'!$I68</f>
        <v>0</v>
      </c>
      <c r="H67" s="24">
        <f t="shared" si="17"/>
        <v>0</v>
      </c>
      <c r="I67" s="190"/>
    </row>
    <row r="68" spans="1:9" ht="24.95" customHeight="1" x14ac:dyDescent="0.2">
      <c r="A68" s="26">
        <f t="shared" si="18"/>
        <v>40</v>
      </c>
      <c r="B68" s="304" t="s">
        <v>870</v>
      </c>
      <c r="C68" s="305" t="s">
        <v>17</v>
      </c>
      <c r="D68" s="24">
        <f>'SCH C-2.1 B'!$H68</f>
        <v>16314.48</v>
      </c>
      <c r="E68" s="24">
        <f t="shared" si="16"/>
        <v>-16314.48</v>
      </c>
      <c r="F68" s="24">
        <f>'SCH C-2.1 F'!$H68</f>
        <v>0</v>
      </c>
      <c r="G68" s="24">
        <f>'SCH D-2.1'!$I69</f>
        <v>0</v>
      </c>
      <c r="H68" s="24">
        <f t="shared" si="17"/>
        <v>0</v>
      </c>
      <c r="I68" s="312" t="s">
        <v>1304</v>
      </c>
    </row>
    <row r="69" spans="1:9" ht="24.95" customHeight="1" x14ac:dyDescent="0.2">
      <c r="A69" s="26">
        <f t="shared" si="18"/>
        <v>41</v>
      </c>
      <c r="B69" s="304" t="s">
        <v>871</v>
      </c>
      <c r="C69" s="305" t="s">
        <v>888</v>
      </c>
      <c r="D69" s="24">
        <f>'SCH C-2.1 B'!$H69</f>
        <v>161661.29999999999</v>
      </c>
      <c r="E69" s="24">
        <f t="shared" si="16"/>
        <v>-5154.2999999999884</v>
      </c>
      <c r="F69" s="24">
        <f>'SCH C-2.1 F'!$H69</f>
        <v>156507</v>
      </c>
      <c r="G69" s="24">
        <f>'SCH D-2.1'!$I70</f>
        <v>0</v>
      </c>
      <c r="H69" s="24">
        <f t="shared" si="17"/>
        <v>156507</v>
      </c>
      <c r="I69" s="190" t="s">
        <v>1034</v>
      </c>
    </row>
    <row r="70" spans="1:9" ht="24.95" customHeight="1" x14ac:dyDescent="0.2">
      <c r="A70" s="26">
        <f t="shared" si="18"/>
        <v>42</v>
      </c>
      <c r="B70" s="304" t="s">
        <v>872</v>
      </c>
      <c r="C70" s="305" t="s">
        <v>823</v>
      </c>
      <c r="D70" s="24">
        <f>'SCH C-2.1 B'!$H70</f>
        <v>0</v>
      </c>
      <c r="E70" s="24">
        <f t="shared" si="16"/>
        <v>0</v>
      </c>
      <c r="F70" s="24">
        <f>'SCH C-2.1 F'!$H70</f>
        <v>0</v>
      </c>
      <c r="G70" s="24">
        <f>'SCH D-2.1'!$I71</f>
        <v>0</v>
      </c>
      <c r="H70" s="24">
        <f t="shared" si="17"/>
        <v>0</v>
      </c>
      <c r="I70" s="189"/>
    </row>
    <row r="71" spans="1:9" ht="24.95" customHeight="1" x14ac:dyDescent="0.2">
      <c r="A71" s="26">
        <f>A70+1</f>
        <v>43</v>
      </c>
      <c r="B71" s="304" t="s">
        <v>873</v>
      </c>
      <c r="C71" s="305" t="s">
        <v>15</v>
      </c>
      <c r="D71" s="24">
        <f>'SCH C-2.1 B'!$H71</f>
        <v>618923.62999999989</v>
      </c>
      <c r="E71" s="24">
        <f t="shared" si="16"/>
        <v>-41592.629999999888</v>
      </c>
      <c r="F71" s="24">
        <f>'SCH C-2.1 F'!$H71</f>
        <v>577331</v>
      </c>
      <c r="G71" s="24">
        <f>'SCH D-2.1'!$I72</f>
        <v>0</v>
      </c>
      <c r="H71" s="24">
        <f t="shared" si="17"/>
        <v>577331</v>
      </c>
      <c r="I71" s="190" t="s">
        <v>1034</v>
      </c>
    </row>
    <row r="72" spans="1:9" s="16" customFormat="1" ht="20.100000000000001" customHeight="1" x14ac:dyDescent="0.2">
      <c r="A72" s="336" t="str">
        <f>$A$1</f>
        <v>LOUISVILLE GAS AND ELECTRIC COMPANY</v>
      </c>
      <c r="B72" s="336"/>
      <c r="C72" s="336"/>
      <c r="D72" s="336"/>
      <c r="E72" s="336"/>
      <c r="F72" s="336"/>
      <c r="G72" s="336"/>
      <c r="H72" s="336"/>
      <c r="I72" s="336"/>
    </row>
    <row r="73" spans="1:9" s="16" customFormat="1" ht="20.100000000000001" customHeight="1" x14ac:dyDescent="0.2">
      <c r="A73" s="336" t="str">
        <f>$A$2</f>
        <v>CASE NO. 2018-00295 - GAS OPERATIONS</v>
      </c>
      <c r="B73" s="336"/>
      <c r="C73" s="336"/>
      <c r="D73" s="336"/>
      <c r="E73" s="336"/>
      <c r="F73" s="336"/>
      <c r="G73" s="336"/>
      <c r="H73" s="336"/>
      <c r="I73" s="336"/>
    </row>
    <row r="74" spans="1:9" s="16" customFormat="1" ht="20.100000000000001" customHeight="1" x14ac:dyDescent="0.2">
      <c r="A74" s="336" t="s">
        <v>105</v>
      </c>
      <c r="B74" s="336"/>
      <c r="C74" s="336"/>
      <c r="D74" s="336"/>
      <c r="E74" s="336"/>
      <c r="F74" s="336"/>
      <c r="G74" s="336"/>
      <c r="H74" s="336"/>
      <c r="I74" s="336"/>
    </row>
    <row r="75" spans="1:9" s="16" customFormat="1" ht="20.100000000000001" customHeight="1" x14ac:dyDescent="0.2">
      <c r="A75" s="336" t="str">
        <f>$A$4</f>
        <v>FOR THE 12 MONTHS ENDED DECEMBER 31, 2018</v>
      </c>
      <c r="B75" s="336"/>
      <c r="C75" s="336"/>
      <c r="D75" s="336"/>
      <c r="E75" s="336"/>
      <c r="F75" s="336"/>
      <c r="G75" s="336"/>
      <c r="H75" s="336"/>
      <c r="I75" s="336"/>
    </row>
    <row r="76" spans="1:9" s="16" customFormat="1" ht="20.100000000000001" customHeight="1" x14ac:dyDescent="0.2">
      <c r="A76" s="306"/>
      <c r="B76" s="306"/>
      <c r="C76" s="306"/>
      <c r="D76" s="306"/>
      <c r="E76" s="306"/>
      <c r="F76" s="306"/>
      <c r="G76" s="306"/>
      <c r="H76" s="306"/>
      <c r="I76" s="306"/>
    </row>
    <row r="77" spans="1:9" s="16" customFormat="1" ht="20.100000000000001" customHeight="1" x14ac:dyDescent="0.2">
      <c r="A77" s="16" t="str">
        <f>$A$6</f>
        <v>DATA:__X__BASE  PERIOD__X__FORECASTED  PERIOD</v>
      </c>
      <c r="B77" s="18"/>
      <c r="I77" s="19" t="s">
        <v>252</v>
      </c>
    </row>
    <row r="78" spans="1:9" s="16" customFormat="1" ht="20.100000000000001" customHeight="1" x14ac:dyDescent="0.2">
      <c r="A78" s="16" t="str">
        <f>$A$7</f>
        <v>TYPE OF FILING: _____ ORIGINAL  _____ UPDATED  __X__ REVISED</v>
      </c>
      <c r="I78" s="19" t="s">
        <v>1024</v>
      </c>
    </row>
    <row r="79" spans="1:9" s="16" customFormat="1" ht="20.100000000000001" customHeight="1" x14ac:dyDescent="0.2">
      <c r="A79" s="18" t="s">
        <v>95</v>
      </c>
      <c r="B79" s="18"/>
      <c r="E79" s="18"/>
      <c r="G79" s="18"/>
      <c r="H79" s="18"/>
      <c r="I79" s="20" t="str">
        <f>$I$8</f>
        <v>WITNESS:   C. M. GARRETT</v>
      </c>
    </row>
    <row r="80" spans="1:9" s="16" customFormat="1" ht="20.100000000000001" customHeight="1" x14ac:dyDescent="0.2"/>
    <row r="81" spans="1:9" ht="75" customHeight="1" x14ac:dyDescent="0.2">
      <c r="A81" s="31" t="s">
        <v>96</v>
      </c>
      <c r="B81" s="31" t="s">
        <v>97</v>
      </c>
      <c r="C81" s="31" t="s">
        <v>101</v>
      </c>
      <c r="D81" s="31" t="s">
        <v>144</v>
      </c>
      <c r="E81" s="31" t="s">
        <v>145</v>
      </c>
      <c r="F81" s="31" t="s">
        <v>151</v>
      </c>
      <c r="G81" s="31" t="s">
        <v>1031</v>
      </c>
      <c r="H81" s="31" t="s">
        <v>153</v>
      </c>
      <c r="I81" s="31" t="s">
        <v>1032</v>
      </c>
    </row>
    <row r="82" spans="1:9" ht="18.95" customHeight="1" x14ac:dyDescent="0.2">
      <c r="A82" s="27"/>
      <c r="B82" s="27"/>
      <c r="C82" s="23"/>
      <c r="D82" s="33" t="s">
        <v>69</v>
      </c>
      <c r="E82" s="33" t="s">
        <v>70</v>
      </c>
      <c r="F82" s="33" t="s">
        <v>106</v>
      </c>
      <c r="G82" s="33" t="s">
        <v>107</v>
      </c>
      <c r="H82" s="33" t="s">
        <v>233</v>
      </c>
      <c r="I82" s="33" t="s">
        <v>71</v>
      </c>
    </row>
    <row r="83" spans="1:9" ht="18.95" customHeight="1" x14ac:dyDescent="0.2">
      <c r="A83" s="22"/>
      <c r="B83" s="22"/>
      <c r="C83" s="29"/>
      <c r="D83" s="30" t="s">
        <v>99</v>
      </c>
      <c r="E83" s="30" t="s">
        <v>99</v>
      </c>
      <c r="F83" s="30" t="s">
        <v>99</v>
      </c>
      <c r="G83" s="30" t="s">
        <v>99</v>
      </c>
      <c r="H83" s="30" t="s">
        <v>99</v>
      </c>
      <c r="I83" s="30"/>
    </row>
    <row r="84" spans="1:9" ht="65.099999999999994" customHeight="1" x14ac:dyDescent="0.2">
      <c r="A84" s="26">
        <f>A71+1</f>
        <v>44</v>
      </c>
      <c r="B84" s="304" t="s">
        <v>874</v>
      </c>
      <c r="C84" s="305" t="s">
        <v>892</v>
      </c>
      <c r="D84" s="24">
        <f>'SCH C-2.1 B'!$H72</f>
        <v>531048.17999999993</v>
      </c>
      <c r="E84" s="24">
        <f>F84-D84</f>
        <v>736093.82000000007</v>
      </c>
      <c r="F84" s="24">
        <f>'SCH C-2.1 F'!$H72</f>
        <v>1267142</v>
      </c>
      <c r="G84" s="24">
        <f>'SCH D-2.1'!$I73</f>
        <v>0</v>
      </c>
      <c r="H84" s="24">
        <f>SUM(F84:G84)</f>
        <v>1267142</v>
      </c>
      <c r="I84" s="312" t="s">
        <v>1295</v>
      </c>
    </row>
    <row r="85" spans="1:9" ht="33" customHeight="1" x14ac:dyDescent="0.2">
      <c r="A85" s="26">
        <f>A84+1</f>
        <v>45</v>
      </c>
      <c r="B85" s="304" t="s">
        <v>875</v>
      </c>
      <c r="C85" s="305" t="s">
        <v>890</v>
      </c>
      <c r="D85" s="24">
        <f>'SCH C-2.1 B'!$H73</f>
        <v>476073.39</v>
      </c>
      <c r="E85" s="24">
        <f>F85-D85</f>
        <v>259871.61</v>
      </c>
      <c r="F85" s="24">
        <f>'SCH C-2.1 F'!$H73</f>
        <v>735945</v>
      </c>
      <c r="G85" s="24">
        <f>'SCH D-2.1'!$I74</f>
        <v>0</v>
      </c>
      <c r="H85" s="24">
        <f>SUM(F85:G85)</f>
        <v>735945</v>
      </c>
      <c r="I85" s="313" t="s">
        <v>1283</v>
      </c>
    </row>
    <row r="86" spans="1:9" ht="68.25" customHeight="1" x14ac:dyDescent="0.2">
      <c r="A86" s="26">
        <f>A85+1</f>
        <v>46</v>
      </c>
      <c r="B86" s="304" t="s">
        <v>876</v>
      </c>
      <c r="C86" s="305" t="s">
        <v>891</v>
      </c>
      <c r="D86" s="24">
        <f>'SCH C-2.1 B'!$H74</f>
        <v>704099.6399999999</v>
      </c>
      <c r="E86" s="24">
        <f t="shared" si="16"/>
        <v>-242621.6399999999</v>
      </c>
      <c r="F86" s="24">
        <f>'SCH C-2.1 F'!$H74</f>
        <v>461478</v>
      </c>
      <c r="G86" s="24">
        <f>'SCH D-2.1'!$I75</f>
        <v>0</v>
      </c>
      <c r="H86" s="24">
        <f t="shared" si="17"/>
        <v>461478</v>
      </c>
      <c r="I86" s="314" t="s">
        <v>1284</v>
      </c>
    </row>
    <row r="87" spans="1:9" ht="24.95" customHeight="1" x14ac:dyDescent="0.2">
      <c r="A87" s="26">
        <f>A86+1</f>
        <v>47</v>
      </c>
      <c r="B87" s="304" t="s">
        <v>877</v>
      </c>
      <c r="C87" s="305" t="s">
        <v>893</v>
      </c>
      <c r="D87" s="24">
        <f>'SCH C-2.1 B'!$H75</f>
        <v>35074.020000000004</v>
      </c>
      <c r="E87" s="24">
        <f t="shared" si="16"/>
        <v>-35074.020000000004</v>
      </c>
      <c r="F87" s="24">
        <f>'SCH C-2.1 F'!$H75</f>
        <v>0</v>
      </c>
      <c r="G87" s="24">
        <f>'SCH D-2.1'!$I76</f>
        <v>0</v>
      </c>
      <c r="H87" s="24">
        <f t="shared" si="17"/>
        <v>0</v>
      </c>
      <c r="I87" s="312" t="s">
        <v>1304</v>
      </c>
    </row>
    <row r="88" spans="1:9" ht="21.75" customHeight="1" x14ac:dyDescent="0.2">
      <c r="A88" s="26">
        <f t="shared" ref="A88:A90" si="19">A87+1</f>
        <v>48</v>
      </c>
      <c r="B88" s="304" t="s">
        <v>878</v>
      </c>
      <c r="C88" s="305" t="s">
        <v>894</v>
      </c>
      <c r="D88" s="24">
        <f>'SCH C-2.1 B'!$H76</f>
        <v>732041.13</v>
      </c>
      <c r="E88" s="24">
        <f t="shared" si="16"/>
        <v>-71435.13</v>
      </c>
      <c r="F88" s="24">
        <f>'SCH C-2.1 F'!$H76</f>
        <v>660606</v>
      </c>
      <c r="G88" s="24">
        <f>'SCH D-2.1'!$I77</f>
        <v>0</v>
      </c>
      <c r="H88" s="24">
        <f t="shared" si="17"/>
        <v>660606</v>
      </c>
      <c r="I88" s="190" t="s">
        <v>1034</v>
      </c>
    </row>
    <row r="89" spans="1:9" ht="24.95" customHeight="1" x14ac:dyDescent="0.2">
      <c r="A89" s="26">
        <f t="shared" si="19"/>
        <v>49</v>
      </c>
      <c r="B89" s="304" t="s">
        <v>879</v>
      </c>
      <c r="C89" s="305" t="s">
        <v>895</v>
      </c>
      <c r="D89" s="24">
        <f>'SCH C-2.1 B'!$H77</f>
        <v>386058.73</v>
      </c>
      <c r="E89" s="24">
        <f t="shared" si="16"/>
        <v>-17642.729999999981</v>
      </c>
      <c r="F89" s="24">
        <f>'SCH C-2.1 F'!$H77</f>
        <v>368416</v>
      </c>
      <c r="G89" s="24">
        <f>'SCH D-2.1'!$I78</f>
        <v>0</v>
      </c>
      <c r="H89" s="24">
        <f t="shared" si="17"/>
        <v>368416</v>
      </c>
      <c r="I89" s="189" t="s">
        <v>1034</v>
      </c>
    </row>
    <row r="90" spans="1:9" ht="18.95" customHeight="1" x14ac:dyDescent="0.2">
      <c r="A90" s="26">
        <f t="shared" si="19"/>
        <v>50</v>
      </c>
      <c r="B90" s="304"/>
      <c r="C90" s="309" t="s">
        <v>923</v>
      </c>
      <c r="D90" s="36">
        <f>SUM(D61:D85,D86:D89)</f>
        <v>9476044.2599999979</v>
      </c>
      <c r="E90" s="36">
        <f>SUM(E61:E85,E86:E89)</f>
        <v>1095104.7400000012</v>
      </c>
      <c r="F90" s="36">
        <f>SUM(F61:F85,F86:F89)</f>
        <v>10571149</v>
      </c>
      <c r="G90" s="36">
        <f>SUM(G61:G89)</f>
        <v>0</v>
      </c>
      <c r="H90" s="36">
        <f>SUM(H61:H85,H86:H89)</f>
        <v>10571149</v>
      </c>
    </row>
    <row r="91" spans="1:9" ht="18.95" customHeight="1" x14ac:dyDescent="0.2">
      <c r="B91" s="304"/>
      <c r="C91" s="309"/>
      <c r="I91" s="40"/>
    </row>
    <row r="92" spans="1:9" ht="18.95" customHeight="1" x14ac:dyDescent="0.2">
      <c r="A92" s="26"/>
      <c r="B92" s="304"/>
      <c r="C92" s="305"/>
      <c r="D92" s="24"/>
      <c r="E92" s="24"/>
      <c r="F92" s="24"/>
      <c r="G92" s="24"/>
      <c r="H92" s="24"/>
      <c r="I92" s="40"/>
    </row>
    <row r="93" spans="1:9" ht="18.95" customHeight="1" x14ac:dyDescent="0.2">
      <c r="A93" s="26">
        <f>A90+1</f>
        <v>51</v>
      </c>
      <c r="B93" s="304"/>
      <c r="C93" s="310" t="s">
        <v>117</v>
      </c>
      <c r="I93" s="40"/>
    </row>
    <row r="94" spans="1:9" ht="51" customHeight="1" x14ac:dyDescent="0.2">
      <c r="A94" s="26">
        <f>A93+1</f>
        <v>52</v>
      </c>
      <c r="B94" s="304" t="s">
        <v>880</v>
      </c>
      <c r="C94" s="305" t="s">
        <v>889</v>
      </c>
      <c r="D94" s="24">
        <f>'SCH C-2.1 B'!$H94</f>
        <v>1217870.81</v>
      </c>
      <c r="E94" s="24">
        <f t="shared" ref="E94:E100" si="20">F94-D94</f>
        <v>863598.19</v>
      </c>
      <c r="F94" s="24">
        <f>'SCH C-2.1 F'!$H94</f>
        <v>2081469</v>
      </c>
      <c r="G94" s="24">
        <f>'SCH D-2.1'!$I95</f>
        <v>0</v>
      </c>
      <c r="H94" s="24">
        <f t="shared" ref="H94:H100" si="21">SUM(F94:G94)</f>
        <v>2081469</v>
      </c>
      <c r="I94" s="189" t="s">
        <v>1285</v>
      </c>
    </row>
    <row r="95" spans="1:9" ht="45" customHeight="1" x14ac:dyDescent="0.2">
      <c r="A95" s="26">
        <f t="shared" ref="A95:A101" si="22">A94+1</f>
        <v>53</v>
      </c>
      <c r="B95" s="304" t="s">
        <v>881</v>
      </c>
      <c r="C95" s="305" t="s">
        <v>16</v>
      </c>
      <c r="D95" s="24">
        <f>'SCH C-2.1 B'!$H95</f>
        <v>510886.95</v>
      </c>
      <c r="E95" s="24">
        <f t="shared" si="20"/>
        <v>173957.05</v>
      </c>
      <c r="F95" s="24">
        <f>'SCH C-2.1 F'!$H95</f>
        <v>684844</v>
      </c>
      <c r="G95" s="24">
        <f>'SCH D-2.1'!$I96</f>
        <v>0</v>
      </c>
      <c r="H95" s="24">
        <f t="shared" si="21"/>
        <v>684844</v>
      </c>
      <c r="I95" s="312" t="s">
        <v>1296</v>
      </c>
    </row>
    <row r="96" spans="1:9" ht="18.95" customHeight="1" x14ac:dyDescent="0.2">
      <c r="A96" s="26">
        <f t="shared" si="22"/>
        <v>54</v>
      </c>
      <c r="B96" s="304">
        <v>852</v>
      </c>
      <c r="C96" s="305" t="s">
        <v>896</v>
      </c>
      <c r="D96" s="24">
        <f>'SCH C-2.1 B'!$H96</f>
        <v>0</v>
      </c>
      <c r="E96" s="24">
        <f t="shared" si="20"/>
        <v>0</v>
      </c>
      <c r="F96" s="24">
        <f>'SCH C-2.1 F'!$H96</f>
        <v>0</v>
      </c>
      <c r="G96" s="24">
        <f>'SCH D-2.1'!$I97</f>
        <v>0</v>
      </c>
      <c r="H96" s="24">
        <f t="shared" si="21"/>
        <v>0</v>
      </c>
      <c r="I96" s="190"/>
    </row>
    <row r="97" spans="1:10" ht="36" customHeight="1" x14ac:dyDescent="0.2">
      <c r="A97" s="26">
        <f t="shared" si="22"/>
        <v>55</v>
      </c>
      <c r="B97" s="304" t="s">
        <v>882</v>
      </c>
      <c r="C97" s="305" t="s">
        <v>897</v>
      </c>
      <c r="D97" s="24">
        <f>'SCH C-2.1 B'!$H97</f>
        <v>624158.4</v>
      </c>
      <c r="E97" s="24">
        <f t="shared" si="20"/>
        <v>240682.59999999998</v>
      </c>
      <c r="F97" s="24">
        <f>'SCH C-2.1 F'!$H97</f>
        <v>864841</v>
      </c>
      <c r="G97" s="24">
        <f>'SCH D-2.1'!$I98</f>
        <v>0</v>
      </c>
      <c r="H97" s="24">
        <f t="shared" si="21"/>
        <v>864841</v>
      </c>
      <c r="I97" s="312" t="s">
        <v>1297</v>
      </c>
    </row>
    <row r="98" spans="1:10" ht="24" customHeight="1" x14ac:dyDescent="0.2">
      <c r="A98" s="26">
        <f t="shared" si="22"/>
        <v>56</v>
      </c>
      <c r="B98" s="304">
        <v>859</v>
      </c>
      <c r="C98" s="305" t="s">
        <v>17</v>
      </c>
      <c r="D98" s="24">
        <f>'SCH C-2.1 B'!$H98</f>
        <v>28838.45</v>
      </c>
      <c r="E98" s="24">
        <f t="shared" si="20"/>
        <v>32495.55</v>
      </c>
      <c r="F98" s="24">
        <f>'SCH C-2.1 F'!$H98</f>
        <v>61334</v>
      </c>
      <c r="G98" s="24">
        <f>'SCH D-2.1'!$I99</f>
        <v>0</v>
      </c>
      <c r="H98" s="24">
        <f t="shared" si="21"/>
        <v>61334</v>
      </c>
      <c r="I98" s="189" t="s">
        <v>1034</v>
      </c>
    </row>
    <row r="99" spans="1:10" ht="24.95" customHeight="1" x14ac:dyDescent="0.2">
      <c r="A99" s="26">
        <f t="shared" si="22"/>
        <v>57</v>
      </c>
      <c r="B99" s="304" t="s">
        <v>883</v>
      </c>
      <c r="C99" s="305" t="s">
        <v>898</v>
      </c>
      <c r="D99" s="24">
        <f>'SCH C-2.1 B'!$H99</f>
        <v>28901.959999999905</v>
      </c>
      <c r="E99" s="24">
        <f t="shared" si="20"/>
        <v>-14901.959999999905</v>
      </c>
      <c r="F99" s="24">
        <f>'SCH C-2.1 F'!$H99</f>
        <v>14000</v>
      </c>
      <c r="G99" s="24">
        <f>'SCH D-2.1'!$I100</f>
        <v>0</v>
      </c>
      <c r="H99" s="24">
        <f t="shared" si="21"/>
        <v>14000</v>
      </c>
      <c r="I99" s="312" t="s">
        <v>1034</v>
      </c>
    </row>
    <row r="100" spans="1:10" ht="44.25" customHeight="1" x14ac:dyDescent="0.2">
      <c r="A100" s="26">
        <f t="shared" si="22"/>
        <v>58</v>
      </c>
      <c r="B100" s="304" t="s">
        <v>884</v>
      </c>
      <c r="C100" s="307" t="s">
        <v>899</v>
      </c>
      <c r="D100" s="24">
        <f>'SCH C-2.1 B'!$H100</f>
        <v>5437914.1200000001</v>
      </c>
      <c r="E100" s="24">
        <f t="shared" si="20"/>
        <v>6937987.8799999999</v>
      </c>
      <c r="F100" s="24">
        <f>'SCH C-2.1 F'!$H100</f>
        <v>12375902</v>
      </c>
      <c r="G100" s="24">
        <f>'SCH D-2.1'!$I101</f>
        <v>0</v>
      </c>
      <c r="H100" s="24">
        <f t="shared" si="21"/>
        <v>12375902</v>
      </c>
      <c r="I100" s="312" t="s">
        <v>1299</v>
      </c>
      <c r="J100" s="302"/>
    </row>
    <row r="101" spans="1:10" ht="18.95" customHeight="1" x14ac:dyDescent="0.2">
      <c r="A101" s="26">
        <f t="shared" si="22"/>
        <v>59</v>
      </c>
      <c r="B101" s="304"/>
      <c r="C101" s="307" t="s">
        <v>83</v>
      </c>
      <c r="D101" s="36">
        <f>SUM(D94:D100)</f>
        <v>7848570.6900000004</v>
      </c>
      <c r="E101" s="36">
        <f t="shared" ref="E101" si="23">SUM(E94:E100)</f>
        <v>8233819.3099999996</v>
      </c>
      <c r="F101" s="36">
        <f>SUM(F94:F100)</f>
        <v>16082390</v>
      </c>
      <c r="G101" s="36">
        <f t="shared" ref="G101:H101" si="24">SUM(G94:G100)</f>
        <v>0</v>
      </c>
      <c r="H101" s="36">
        <f t="shared" si="24"/>
        <v>16082390</v>
      </c>
      <c r="J101" s="302"/>
    </row>
    <row r="102" spans="1:10" ht="18.95" customHeight="1" x14ac:dyDescent="0.2">
      <c r="A102" s="26"/>
      <c r="B102" s="304"/>
      <c r="C102" s="307"/>
      <c r="I102" s="190"/>
    </row>
    <row r="103" spans="1:10" s="16" customFormat="1" ht="20.100000000000001" customHeight="1" x14ac:dyDescent="0.2">
      <c r="A103" s="336" t="str">
        <f>$A$1</f>
        <v>LOUISVILLE GAS AND ELECTRIC COMPANY</v>
      </c>
      <c r="B103" s="336"/>
      <c r="C103" s="336"/>
      <c r="D103" s="336"/>
      <c r="E103" s="336"/>
      <c r="F103" s="336"/>
      <c r="G103" s="336"/>
      <c r="H103" s="336"/>
      <c r="I103" s="336"/>
    </row>
    <row r="104" spans="1:10" s="16" customFormat="1" ht="20.100000000000001" customHeight="1" x14ac:dyDescent="0.2">
      <c r="A104" s="336" t="str">
        <f>$A$2</f>
        <v>CASE NO. 2018-00295 - GAS OPERATIONS</v>
      </c>
      <c r="B104" s="336"/>
      <c r="C104" s="336"/>
      <c r="D104" s="336"/>
      <c r="E104" s="336"/>
      <c r="F104" s="336"/>
      <c r="G104" s="336"/>
      <c r="H104" s="336"/>
      <c r="I104" s="336"/>
    </row>
    <row r="105" spans="1:10" s="16" customFormat="1" ht="20.100000000000001" customHeight="1" x14ac:dyDescent="0.2">
      <c r="A105" s="336" t="s">
        <v>105</v>
      </c>
      <c r="B105" s="336"/>
      <c r="C105" s="336"/>
      <c r="D105" s="336"/>
      <c r="E105" s="336"/>
      <c r="F105" s="336"/>
      <c r="G105" s="336"/>
      <c r="H105" s="336"/>
      <c r="I105" s="336"/>
    </row>
    <row r="106" spans="1:10" s="16" customFormat="1" ht="20.100000000000001" customHeight="1" x14ac:dyDescent="0.2">
      <c r="A106" s="336" t="str">
        <f>$A$4</f>
        <v>FOR THE 12 MONTHS ENDED DECEMBER 31, 2018</v>
      </c>
      <c r="B106" s="336"/>
      <c r="C106" s="336"/>
      <c r="D106" s="336"/>
      <c r="E106" s="336"/>
      <c r="F106" s="336"/>
      <c r="G106" s="336"/>
      <c r="H106" s="336"/>
      <c r="I106" s="336"/>
    </row>
    <row r="107" spans="1:10" s="16" customFormat="1" ht="20.100000000000001" customHeight="1" x14ac:dyDescent="0.2">
      <c r="A107" s="306"/>
      <c r="B107" s="306"/>
      <c r="C107" s="306"/>
      <c r="D107" s="306"/>
      <c r="E107" s="306"/>
      <c r="F107" s="306"/>
      <c r="G107" s="306"/>
      <c r="H107" s="306"/>
      <c r="I107" s="306"/>
    </row>
    <row r="108" spans="1:10" s="16" customFormat="1" ht="20.100000000000001" customHeight="1" x14ac:dyDescent="0.2">
      <c r="A108" s="16" t="str">
        <f>$A$6</f>
        <v>DATA:__X__BASE  PERIOD__X__FORECASTED  PERIOD</v>
      </c>
      <c r="B108" s="18"/>
      <c r="I108" s="19" t="s">
        <v>252</v>
      </c>
    </row>
    <row r="109" spans="1:10" s="16" customFormat="1" ht="20.100000000000001" customHeight="1" x14ac:dyDescent="0.2">
      <c r="A109" s="16" t="str">
        <f>$A$7</f>
        <v>TYPE OF FILING: _____ ORIGINAL  _____ UPDATED  __X__ REVISED</v>
      </c>
      <c r="I109" s="19" t="s">
        <v>1025</v>
      </c>
    </row>
    <row r="110" spans="1:10" s="16" customFormat="1" ht="20.100000000000001" customHeight="1" x14ac:dyDescent="0.2">
      <c r="A110" s="18" t="s">
        <v>95</v>
      </c>
      <c r="B110" s="18"/>
      <c r="E110" s="18"/>
      <c r="G110" s="18"/>
      <c r="H110" s="18"/>
      <c r="I110" s="20" t="str">
        <f>$I$8</f>
        <v>WITNESS:   C. M. GARRETT</v>
      </c>
    </row>
    <row r="111" spans="1:10" s="16" customFormat="1" ht="20.100000000000001" customHeight="1" x14ac:dyDescent="0.2"/>
    <row r="112" spans="1:10" ht="75" customHeight="1" x14ac:dyDescent="0.2">
      <c r="A112" s="31" t="s">
        <v>96</v>
      </c>
      <c r="B112" s="31" t="s">
        <v>97</v>
      </c>
      <c r="C112" s="31" t="s">
        <v>101</v>
      </c>
      <c r="D112" s="31" t="s">
        <v>144</v>
      </c>
      <c r="E112" s="31" t="s">
        <v>145</v>
      </c>
      <c r="F112" s="31" t="s">
        <v>151</v>
      </c>
      <c r="G112" s="31" t="s">
        <v>1031</v>
      </c>
      <c r="H112" s="31" t="s">
        <v>153</v>
      </c>
      <c r="I112" s="31" t="s">
        <v>1032</v>
      </c>
    </row>
    <row r="113" spans="1:9" ht="18.95" customHeight="1" x14ac:dyDescent="0.2">
      <c r="A113" s="27"/>
      <c r="B113" s="27"/>
      <c r="C113" s="23"/>
      <c r="D113" s="33" t="s">
        <v>69</v>
      </c>
      <c r="E113" s="33" t="s">
        <v>70</v>
      </c>
      <c r="F113" s="33" t="s">
        <v>106</v>
      </c>
      <c r="G113" s="33" t="s">
        <v>107</v>
      </c>
      <c r="H113" s="33" t="s">
        <v>233</v>
      </c>
      <c r="I113" s="33" t="s">
        <v>71</v>
      </c>
    </row>
    <row r="114" spans="1:9" ht="18.95" customHeight="1" x14ac:dyDescent="0.2">
      <c r="A114" s="22"/>
      <c r="B114" s="22"/>
      <c r="C114" s="29"/>
      <c r="D114" s="30" t="s">
        <v>99</v>
      </c>
      <c r="E114" s="30" t="s">
        <v>99</v>
      </c>
      <c r="F114" s="30" t="s">
        <v>99</v>
      </c>
      <c r="G114" s="30" t="s">
        <v>99</v>
      </c>
      <c r="H114" s="30" t="s">
        <v>99</v>
      </c>
      <c r="I114" s="30"/>
    </row>
    <row r="115" spans="1:9" ht="18.95" customHeight="1" x14ac:dyDescent="0.2">
      <c r="A115" s="26">
        <f>A101+1</f>
        <v>60</v>
      </c>
      <c r="B115" s="304"/>
      <c r="C115" s="310" t="s">
        <v>118</v>
      </c>
      <c r="I115" s="303"/>
    </row>
    <row r="116" spans="1:9" ht="18.95" customHeight="1" x14ac:dyDescent="0.2">
      <c r="A116" s="26">
        <f t="shared" ref="A116:A121" si="25">A115+1</f>
        <v>61</v>
      </c>
      <c r="B116" s="304" t="s">
        <v>835</v>
      </c>
      <c r="C116" s="305" t="s">
        <v>889</v>
      </c>
      <c r="D116" s="24">
        <f>'SCH C-2.1 B'!$H104</f>
        <v>0</v>
      </c>
      <c r="E116" s="24">
        <f>F116-D116</f>
        <v>0</v>
      </c>
      <c r="F116" s="24">
        <f>'SCH C-2.1 F'!$H104</f>
        <v>0</v>
      </c>
      <c r="G116" s="24">
        <f>'SCH D-2.1'!$I105</f>
        <v>0</v>
      </c>
      <c r="H116" s="24">
        <f>SUM(F116:G116)</f>
        <v>0</v>
      </c>
      <c r="I116" s="190"/>
    </row>
    <row r="117" spans="1:9" ht="26.25" customHeight="1" x14ac:dyDescent="0.2">
      <c r="A117" s="26">
        <f t="shared" si="25"/>
        <v>62</v>
      </c>
      <c r="B117" s="304" t="s">
        <v>836</v>
      </c>
      <c r="C117" s="305" t="s">
        <v>900</v>
      </c>
      <c r="D117" s="24">
        <f>'SCH C-2.1 B'!$H105</f>
        <v>867743.33999999985</v>
      </c>
      <c r="E117" s="24">
        <f>F117-D117</f>
        <v>44914.660000000149</v>
      </c>
      <c r="F117" s="24">
        <f>'SCH C-2.1 F'!$H105</f>
        <v>912658</v>
      </c>
      <c r="G117" s="24">
        <f>'SCH D-2.1'!$I106</f>
        <v>0</v>
      </c>
      <c r="H117" s="24">
        <f>SUM(F117:G117)</f>
        <v>912658</v>
      </c>
      <c r="I117" s="189" t="s">
        <v>1034</v>
      </c>
    </row>
    <row r="118" spans="1:9" ht="31.5" customHeight="1" x14ac:dyDescent="0.2">
      <c r="A118" s="26">
        <f t="shared" si="25"/>
        <v>63</v>
      </c>
      <c r="B118" s="304" t="s">
        <v>837</v>
      </c>
      <c r="C118" s="305" t="s">
        <v>901</v>
      </c>
      <c r="D118" s="24">
        <f>'SCH C-2.1 B'!$H106</f>
        <v>4822184.2</v>
      </c>
      <c r="E118" s="24">
        <f>F118-D118</f>
        <v>648509.79999999981</v>
      </c>
      <c r="F118" s="24">
        <f>'SCH C-2.1 F'!$H106</f>
        <v>5470694</v>
      </c>
      <c r="G118" s="24">
        <f>'SCH D-2.1'!$I107</f>
        <v>0</v>
      </c>
      <c r="H118" s="24">
        <f>SUM(F118:G118)</f>
        <v>5470694</v>
      </c>
      <c r="I118" s="189" t="s">
        <v>1281</v>
      </c>
    </row>
    <row r="119" spans="1:9" ht="60" customHeight="1" x14ac:dyDescent="0.2">
      <c r="A119" s="26">
        <f t="shared" si="25"/>
        <v>64</v>
      </c>
      <c r="B119" s="304" t="s">
        <v>838</v>
      </c>
      <c r="C119" s="305" t="s">
        <v>908</v>
      </c>
      <c r="D119" s="24">
        <f>'SCH C-2.1 B'!$H107</f>
        <v>1123386.01</v>
      </c>
      <c r="E119" s="24">
        <f>F119-D119</f>
        <v>197507.99</v>
      </c>
      <c r="F119" s="24">
        <f>'SCH C-2.1 F'!$H107</f>
        <v>1320894</v>
      </c>
      <c r="G119" s="24">
        <f>'SCH D-2.1'!$I108</f>
        <v>0</v>
      </c>
      <c r="H119" s="24">
        <f>SUM(F119:G119)</f>
        <v>1320894</v>
      </c>
      <c r="I119" s="189" t="s">
        <v>1286</v>
      </c>
    </row>
    <row r="120" spans="1:9" ht="55.5" customHeight="1" x14ac:dyDescent="0.2">
      <c r="A120" s="26">
        <f t="shared" si="25"/>
        <v>65</v>
      </c>
      <c r="B120" s="304" t="s">
        <v>839</v>
      </c>
      <c r="C120" s="305" t="s">
        <v>909</v>
      </c>
      <c r="D120" s="24">
        <f>'SCH C-2.1 B'!$H108</f>
        <v>376382.93</v>
      </c>
      <c r="E120" s="24">
        <f>F120-D120</f>
        <v>136458.07</v>
      </c>
      <c r="F120" s="24">
        <f>'SCH C-2.1 F'!$H108</f>
        <v>512841</v>
      </c>
      <c r="G120" s="24">
        <f>'SCH D-2.1'!$I109</f>
        <v>0</v>
      </c>
      <c r="H120" s="24">
        <f>SUM(F120:G120)</f>
        <v>512841</v>
      </c>
      <c r="I120" s="189" t="s">
        <v>1287</v>
      </c>
    </row>
    <row r="121" spans="1:9" ht="24.95" customHeight="1" x14ac:dyDescent="0.2">
      <c r="A121" s="26">
        <f t="shared" si="25"/>
        <v>66</v>
      </c>
      <c r="B121" s="304">
        <v>877</v>
      </c>
      <c r="C121" s="305" t="s">
        <v>910</v>
      </c>
      <c r="D121" s="24">
        <f>'SCH C-2.1 B'!$H109</f>
        <v>273499.75</v>
      </c>
      <c r="E121" s="24">
        <f t="shared" ref="E121:E145" si="26">F121-D121</f>
        <v>-74440.75</v>
      </c>
      <c r="F121" s="24">
        <f>'SCH C-2.1 F'!$H109</f>
        <v>199059</v>
      </c>
      <c r="G121" s="24">
        <f>'SCH D-2.1'!$I110</f>
        <v>0</v>
      </c>
      <c r="H121" s="24">
        <f t="shared" ref="H121:H145" si="27">SUM(F121:G121)</f>
        <v>199059</v>
      </c>
      <c r="I121" s="190" t="s">
        <v>1034</v>
      </c>
    </row>
    <row r="122" spans="1:9" ht="151.5" customHeight="1" x14ac:dyDescent="0.2">
      <c r="A122" s="26">
        <f t="shared" ref="A122:A145" si="28">A121+1</f>
        <v>67</v>
      </c>
      <c r="B122" s="304" t="s">
        <v>840</v>
      </c>
      <c r="C122" s="305" t="s">
        <v>902</v>
      </c>
      <c r="D122" s="24">
        <f>'SCH C-2.1 B'!$H110</f>
        <v>1462622.3199999989</v>
      </c>
      <c r="E122" s="24">
        <f t="shared" si="26"/>
        <v>730587.6800000011</v>
      </c>
      <c r="F122" s="24">
        <f>'SCH C-2.1 F'!$H110</f>
        <v>2193210</v>
      </c>
      <c r="G122" s="24">
        <f>'SCH D-2.1'!$I111</f>
        <v>0</v>
      </c>
      <c r="H122" s="24">
        <f t="shared" si="27"/>
        <v>2193210</v>
      </c>
      <c r="I122" s="315" t="s">
        <v>1305</v>
      </c>
    </row>
    <row r="123" spans="1:9" ht="21.75" customHeight="1" x14ac:dyDescent="0.2">
      <c r="A123" s="26">
        <f>A122+1</f>
        <v>68</v>
      </c>
      <c r="B123" s="304" t="s">
        <v>841</v>
      </c>
      <c r="C123" s="305" t="s">
        <v>903</v>
      </c>
      <c r="D123" s="24">
        <f>'SCH C-2.1 B'!$H111</f>
        <v>317485.2099999999</v>
      </c>
      <c r="E123" s="24">
        <f t="shared" si="26"/>
        <v>-137910.2099999999</v>
      </c>
      <c r="F123" s="24">
        <f>'SCH C-2.1 F'!$H111</f>
        <v>179575</v>
      </c>
      <c r="G123" s="24">
        <f>'SCH D-2.1'!$I112</f>
        <v>0</v>
      </c>
      <c r="H123" s="24">
        <f t="shared" si="27"/>
        <v>179575</v>
      </c>
      <c r="I123" s="315" t="s">
        <v>1309</v>
      </c>
    </row>
    <row r="124" spans="1:9" ht="85.5" customHeight="1" x14ac:dyDescent="0.2">
      <c r="A124" s="26">
        <f t="shared" si="28"/>
        <v>69</v>
      </c>
      <c r="B124" s="304" t="s">
        <v>842</v>
      </c>
      <c r="C124" s="305" t="s">
        <v>17</v>
      </c>
      <c r="D124" s="24">
        <f>'SCH C-2.1 B'!$H112</f>
        <v>5123111.6399999978</v>
      </c>
      <c r="E124" s="24">
        <f t="shared" si="26"/>
        <v>-531910.6399999978</v>
      </c>
      <c r="F124" s="24">
        <f>'SCH C-2.1 F'!$H112</f>
        <v>4591201</v>
      </c>
      <c r="G124" s="24">
        <f>'SCH D-2.1'!$I113</f>
        <v>0</v>
      </c>
      <c r="H124" s="24">
        <f t="shared" si="27"/>
        <v>4591201</v>
      </c>
      <c r="I124" s="313" t="s">
        <v>1290</v>
      </c>
    </row>
    <row r="125" spans="1:9" ht="24.95" customHeight="1" x14ac:dyDescent="0.2">
      <c r="A125" s="26">
        <f t="shared" si="28"/>
        <v>70</v>
      </c>
      <c r="B125" s="304" t="s">
        <v>843</v>
      </c>
      <c r="C125" s="305" t="s">
        <v>904</v>
      </c>
      <c r="D125" s="24">
        <f>'SCH C-2.1 B'!$H113</f>
        <v>24937.51999999999</v>
      </c>
      <c r="E125" s="24">
        <f t="shared" si="26"/>
        <v>-14937.51999999999</v>
      </c>
      <c r="F125" s="24">
        <f>'SCH C-2.1 F'!$H113</f>
        <v>10000</v>
      </c>
      <c r="G125" s="24">
        <f>'SCH D-2.1'!$I114</f>
        <v>0</v>
      </c>
      <c r="H125" s="24">
        <f t="shared" si="27"/>
        <v>10000</v>
      </c>
      <c r="I125" s="189" t="s">
        <v>1034</v>
      </c>
    </row>
    <row r="126" spans="1:9" ht="20.100000000000001" customHeight="1" x14ac:dyDescent="0.2">
      <c r="A126" s="26">
        <f t="shared" si="28"/>
        <v>71</v>
      </c>
      <c r="B126" s="304" t="s">
        <v>844</v>
      </c>
      <c r="C126" s="305" t="s">
        <v>15</v>
      </c>
      <c r="D126" s="24">
        <f>'SCH C-2.1 B'!$H114</f>
        <v>0</v>
      </c>
      <c r="E126" s="24">
        <f t="shared" si="26"/>
        <v>0</v>
      </c>
      <c r="F126" s="24">
        <f>'SCH C-2.1 F'!$H114</f>
        <v>0</v>
      </c>
      <c r="G126" s="24">
        <f>'SCH D-2.1'!$I115</f>
        <v>0</v>
      </c>
      <c r="H126" s="24">
        <f t="shared" si="27"/>
        <v>0</v>
      </c>
      <c r="I126" s="190"/>
    </row>
    <row r="127" spans="1:9" ht="20.100000000000001" customHeight="1" x14ac:dyDescent="0.2">
      <c r="A127" s="26">
        <f t="shared" si="28"/>
        <v>72</v>
      </c>
      <c r="B127" s="304" t="s">
        <v>845</v>
      </c>
      <c r="C127" s="305" t="s">
        <v>905</v>
      </c>
      <c r="D127" s="24">
        <f>'SCH C-2.1 B'!$H115</f>
        <v>0</v>
      </c>
      <c r="E127" s="24">
        <f t="shared" si="26"/>
        <v>0</v>
      </c>
      <c r="F127" s="24">
        <f>'SCH C-2.1 F'!$H115</f>
        <v>0</v>
      </c>
      <c r="G127" s="24">
        <f>'SCH D-2.1'!$I116</f>
        <v>0</v>
      </c>
      <c r="H127" s="24">
        <f t="shared" si="27"/>
        <v>0</v>
      </c>
      <c r="I127" s="189"/>
    </row>
    <row r="128" spans="1:9" ht="21.75" customHeight="1" x14ac:dyDescent="0.2">
      <c r="A128" s="26">
        <f t="shared" si="28"/>
        <v>73</v>
      </c>
      <c r="B128" s="304" t="s">
        <v>846</v>
      </c>
      <c r="C128" s="305" t="s">
        <v>906</v>
      </c>
      <c r="D128" s="24">
        <f>'SCH C-2.1 B'!$H116</f>
        <v>11612395.839999981</v>
      </c>
      <c r="E128" s="24">
        <f t="shared" si="26"/>
        <v>1331236.1600000188</v>
      </c>
      <c r="F128" s="24">
        <f>'SCH C-2.1 F'!$H116</f>
        <v>12943632</v>
      </c>
      <c r="G128" s="24">
        <f>'SCH D-2.1'!$I117</f>
        <v>0</v>
      </c>
      <c r="H128" s="24">
        <f t="shared" si="27"/>
        <v>12943632</v>
      </c>
      <c r="I128" s="190" t="s">
        <v>1312</v>
      </c>
    </row>
    <row r="129" spans="1:9" ht="30.75" customHeight="1" x14ac:dyDescent="0.2">
      <c r="A129" s="26">
        <f t="shared" si="28"/>
        <v>74</v>
      </c>
      <c r="B129" s="304" t="s">
        <v>847</v>
      </c>
      <c r="C129" s="305" t="s">
        <v>907</v>
      </c>
      <c r="D129" s="24">
        <f>'SCH C-2.1 B'!$H117</f>
        <v>133544.35999999999</v>
      </c>
      <c r="E129" s="24">
        <f t="shared" si="26"/>
        <v>156082.64000000001</v>
      </c>
      <c r="F129" s="24">
        <f>'SCH C-2.1 F'!$H117</f>
        <v>289627</v>
      </c>
      <c r="G129" s="24">
        <f>'SCH D-2.1'!$I118</f>
        <v>0</v>
      </c>
      <c r="H129" s="24">
        <f t="shared" si="27"/>
        <v>289627</v>
      </c>
      <c r="I129" s="312" t="s">
        <v>1288</v>
      </c>
    </row>
    <row r="130" spans="1:9" ht="24.95" customHeight="1" x14ac:dyDescent="0.2">
      <c r="A130" s="26">
        <f t="shared" si="28"/>
        <v>75</v>
      </c>
      <c r="B130" s="304" t="s">
        <v>848</v>
      </c>
      <c r="C130" s="305" t="s">
        <v>911</v>
      </c>
      <c r="D130" s="24">
        <f>'SCH C-2.1 B'!$H118</f>
        <v>310942.91000000003</v>
      </c>
      <c r="E130" s="24">
        <f t="shared" si="26"/>
        <v>-47134.910000000033</v>
      </c>
      <c r="F130" s="24">
        <f>'SCH C-2.1 F'!$H118</f>
        <v>263808</v>
      </c>
      <c r="G130" s="24">
        <f>'SCH D-2.1'!$I119</f>
        <v>0</v>
      </c>
      <c r="H130" s="24">
        <f t="shared" si="27"/>
        <v>263808</v>
      </c>
      <c r="I130" s="190" t="s">
        <v>1034</v>
      </c>
    </row>
    <row r="131" spans="1:9" ht="18.75" customHeight="1" x14ac:dyDescent="0.2">
      <c r="A131" s="26">
        <f t="shared" si="28"/>
        <v>76</v>
      </c>
      <c r="B131" s="304">
        <v>891</v>
      </c>
      <c r="C131" s="305" t="s">
        <v>912</v>
      </c>
      <c r="D131" s="24">
        <f>'SCH C-2.1 B'!$H119</f>
        <v>542990.07999999996</v>
      </c>
      <c r="E131" s="24">
        <f t="shared" si="26"/>
        <v>91755.920000000042</v>
      </c>
      <c r="F131" s="24">
        <f>'SCH C-2.1 F'!$H119</f>
        <v>634746</v>
      </c>
      <c r="G131" s="24">
        <f>'SCH D-2.1'!$I120</f>
        <v>0</v>
      </c>
      <c r="H131" s="24">
        <f t="shared" si="27"/>
        <v>634746</v>
      </c>
      <c r="I131" s="190" t="s">
        <v>1034</v>
      </c>
    </row>
    <row r="132" spans="1:9" s="16" customFormat="1" ht="20.100000000000001" customHeight="1" x14ac:dyDescent="0.2">
      <c r="A132" s="336" t="str">
        <f>$A$1</f>
        <v>LOUISVILLE GAS AND ELECTRIC COMPANY</v>
      </c>
      <c r="B132" s="336"/>
      <c r="C132" s="336"/>
      <c r="D132" s="336"/>
      <c r="E132" s="336"/>
      <c r="F132" s="336"/>
      <c r="G132" s="336"/>
      <c r="H132" s="336"/>
      <c r="I132" s="336"/>
    </row>
    <row r="133" spans="1:9" s="16" customFormat="1" ht="20.100000000000001" customHeight="1" x14ac:dyDescent="0.2">
      <c r="A133" s="336" t="str">
        <f>$A$2</f>
        <v>CASE NO. 2018-00295 - GAS OPERATIONS</v>
      </c>
      <c r="B133" s="336"/>
      <c r="C133" s="336"/>
      <c r="D133" s="336"/>
      <c r="E133" s="336"/>
      <c r="F133" s="336"/>
      <c r="G133" s="336"/>
      <c r="H133" s="336"/>
      <c r="I133" s="336"/>
    </row>
    <row r="134" spans="1:9" s="16" customFormat="1" ht="20.100000000000001" customHeight="1" x14ac:dyDescent="0.2">
      <c r="A134" s="336" t="s">
        <v>105</v>
      </c>
      <c r="B134" s="336"/>
      <c r="C134" s="336"/>
      <c r="D134" s="336"/>
      <c r="E134" s="336"/>
      <c r="F134" s="336"/>
      <c r="G134" s="336"/>
      <c r="H134" s="336"/>
      <c r="I134" s="336"/>
    </row>
    <row r="135" spans="1:9" s="16" customFormat="1" ht="20.100000000000001" customHeight="1" x14ac:dyDescent="0.2">
      <c r="A135" s="336" t="str">
        <f>$A$4</f>
        <v>FOR THE 12 MONTHS ENDED DECEMBER 31, 2018</v>
      </c>
      <c r="B135" s="336"/>
      <c r="C135" s="336"/>
      <c r="D135" s="336"/>
      <c r="E135" s="336"/>
      <c r="F135" s="336"/>
      <c r="G135" s="336"/>
      <c r="H135" s="336"/>
      <c r="I135" s="336"/>
    </row>
    <row r="136" spans="1:9" s="16" customFormat="1" ht="20.100000000000001" customHeight="1" x14ac:dyDescent="0.2">
      <c r="A136" s="306"/>
      <c r="B136" s="306"/>
      <c r="C136" s="306"/>
      <c r="D136" s="306"/>
      <c r="E136" s="306"/>
      <c r="F136" s="306"/>
      <c r="G136" s="306"/>
      <c r="H136" s="306"/>
      <c r="I136" s="306"/>
    </row>
    <row r="137" spans="1:9" s="16" customFormat="1" ht="20.100000000000001" customHeight="1" x14ac:dyDescent="0.2">
      <c r="A137" s="16" t="str">
        <f>$A$6</f>
        <v>DATA:__X__BASE  PERIOD__X__FORECASTED  PERIOD</v>
      </c>
      <c r="B137" s="18"/>
      <c r="I137" s="19" t="s">
        <v>252</v>
      </c>
    </row>
    <row r="138" spans="1:9" s="16" customFormat="1" ht="20.100000000000001" customHeight="1" x14ac:dyDescent="0.2">
      <c r="A138" s="16" t="str">
        <f>$A$7</f>
        <v>TYPE OF FILING: _____ ORIGINAL  _____ UPDATED  __X__ REVISED</v>
      </c>
      <c r="I138" s="19" t="s">
        <v>1026</v>
      </c>
    </row>
    <row r="139" spans="1:9" s="16" customFormat="1" ht="20.100000000000001" customHeight="1" x14ac:dyDescent="0.2">
      <c r="A139" s="18" t="s">
        <v>95</v>
      </c>
      <c r="B139" s="18"/>
      <c r="E139" s="18"/>
      <c r="G139" s="18"/>
      <c r="H139" s="18"/>
      <c r="I139" s="20" t="str">
        <f>$I$8</f>
        <v>WITNESS:   C. M. GARRETT</v>
      </c>
    </row>
    <row r="140" spans="1:9" s="16" customFormat="1" ht="20.100000000000001" customHeight="1" x14ac:dyDescent="0.2"/>
    <row r="141" spans="1:9" ht="75" customHeight="1" x14ac:dyDescent="0.2">
      <c r="A141" s="31" t="s">
        <v>96</v>
      </c>
      <c r="B141" s="31" t="s">
        <v>97</v>
      </c>
      <c r="C141" s="31" t="s">
        <v>101</v>
      </c>
      <c r="D141" s="31" t="s">
        <v>144</v>
      </c>
      <c r="E141" s="31" t="s">
        <v>145</v>
      </c>
      <c r="F141" s="31" t="s">
        <v>151</v>
      </c>
      <c r="G141" s="31" t="s">
        <v>1031</v>
      </c>
      <c r="H141" s="31" t="s">
        <v>153</v>
      </c>
      <c r="I141" s="31" t="s">
        <v>1032</v>
      </c>
    </row>
    <row r="142" spans="1:9" ht="18.95" customHeight="1" x14ac:dyDescent="0.2">
      <c r="A142" s="27"/>
      <c r="B142" s="27"/>
      <c r="C142" s="23"/>
      <c r="D142" s="33" t="s">
        <v>69</v>
      </c>
      <c r="E142" s="33" t="s">
        <v>70</v>
      </c>
      <c r="F142" s="33" t="s">
        <v>106</v>
      </c>
      <c r="G142" s="33" t="s">
        <v>107</v>
      </c>
      <c r="H142" s="33" t="s">
        <v>233</v>
      </c>
      <c r="I142" s="33" t="s">
        <v>71</v>
      </c>
    </row>
    <row r="143" spans="1:9" ht="18.95" customHeight="1" x14ac:dyDescent="0.2">
      <c r="A143" s="22"/>
      <c r="B143" s="22"/>
      <c r="C143" s="29"/>
      <c r="D143" s="30" t="s">
        <v>99</v>
      </c>
      <c r="E143" s="30" t="s">
        <v>99</v>
      </c>
      <c r="F143" s="30" t="s">
        <v>99</v>
      </c>
      <c r="G143" s="30" t="s">
        <v>99</v>
      </c>
      <c r="H143" s="30" t="s">
        <v>99</v>
      </c>
      <c r="I143" s="30"/>
    </row>
    <row r="144" spans="1:9" ht="21.75" customHeight="1" x14ac:dyDescent="0.2">
      <c r="A144" s="26">
        <f>A131+1</f>
        <v>77</v>
      </c>
      <c r="B144" s="304" t="s">
        <v>849</v>
      </c>
      <c r="C144" s="305" t="s">
        <v>913</v>
      </c>
      <c r="D144" s="24">
        <f>'SCH C-2.1 B'!$H120</f>
        <v>1377774.8799999971</v>
      </c>
      <c r="E144" s="24">
        <f t="shared" si="26"/>
        <v>-593090.87999999709</v>
      </c>
      <c r="F144" s="24">
        <f>'SCH C-2.1 F'!$H120</f>
        <v>784684</v>
      </c>
      <c r="G144" s="24">
        <f>'SCH D-2.1'!$I121</f>
        <v>0</v>
      </c>
      <c r="H144" s="24">
        <f t="shared" si="27"/>
        <v>784684</v>
      </c>
      <c r="I144" s="190" t="s">
        <v>1312</v>
      </c>
    </row>
    <row r="145" spans="1:9" ht="24.95" customHeight="1" x14ac:dyDescent="0.2">
      <c r="A145" s="26">
        <f t="shared" si="28"/>
        <v>78</v>
      </c>
      <c r="B145" s="304" t="s">
        <v>850</v>
      </c>
      <c r="C145" s="305" t="s">
        <v>914</v>
      </c>
      <c r="D145" s="24">
        <f>'SCH C-2.1 B'!$H121</f>
        <v>0</v>
      </c>
      <c r="E145" s="24">
        <f t="shared" si="26"/>
        <v>0</v>
      </c>
      <c r="F145" s="24">
        <f>'SCH C-2.1 F'!$H121</f>
        <v>0</v>
      </c>
      <c r="G145" s="24">
        <f>'SCH D-2.1'!$I122</f>
        <v>0</v>
      </c>
      <c r="H145" s="24">
        <f t="shared" si="27"/>
        <v>0</v>
      </c>
      <c r="I145" s="190"/>
    </row>
    <row r="146" spans="1:9" ht="24.95" customHeight="1" x14ac:dyDescent="0.2">
      <c r="A146" s="26">
        <f>A128+1</f>
        <v>74</v>
      </c>
      <c r="B146" s="304" t="s">
        <v>851</v>
      </c>
      <c r="C146" s="305" t="s">
        <v>895</v>
      </c>
      <c r="D146" s="24">
        <f>'SCH C-2.1 B'!$H134</f>
        <v>430750.66000000003</v>
      </c>
      <c r="E146" s="24">
        <f>F146-D146</f>
        <v>-4893.660000000149</v>
      </c>
      <c r="F146" s="24">
        <f>'SCH C-2.1 F'!$H134</f>
        <v>425856.99999999988</v>
      </c>
      <c r="G146" s="24">
        <f>'SCH D-2.1'!$I135</f>
        <v>0</v>
      </c>
      <c r="H146" s="24">
        <f t="shared" ref="H146" si="29">SUM(F146:G146)</f>
        <v>425856.99999999988</v>
      </c>
      <c r="I146" s="189" t="s">
        <v>1034</v>
      </c>
    </row>
    <row r="147" spans="1:9" ht="18.95" customHeight="1" x14ac:dyDescent="0.2">
      <c r="A147" s="26">
        <f>A146+1</f>
        <v>75</v>
      </c>
      <c r="B147" s="304"/>
      <c r="C147" s="307" t="s">
        <v>84</v>
      </c>
      <c r="D147" s="36">
        <f>SUM(D116:D131,D144:D146)</f>
        <v>28799751.649999972</v>
      </c>
      <c r="E147" s="36">
        <f t="shared" ref="E147:H147" si="30">SUM(E116:E131,E144:E146)</f>
        <v>1932734.3500000248</v>
      </c>
      <c r="F147" s="36">
        <f t="shared" si="30"/>
        <v>30732486</v>
      </c>
      <c r="G147" s="36">
        <f t="shared" si="30"/>
        <v>0</v>
      </c>
      <c r="H147" s="36">
        <f t="shared" si="30"/>
        <v>30732486</v>
      </c>
      <c r="I147" s="190"/>
    </row>
    <row r="148" spans="1:9" ht="18.95" customHeight="1" x14ac:dyDescent="0.2">
      <c r="B148" s="304"/>
      <c r="C148" s="305"/>
      <c r="I148" s="190"/>
    </row>
    <row r="149" spans="1:9" ht="18.95" customHeight="1" x14ac:dyDescent="0.2">
      <c r="A149" s="26">
        <f>A147+1</f>
        <v>76</v>
      </c>
      <c r="B149" s="304"/>
      <c r="C149" s="310" t="s">
        <v>119</v>
      </c>
      <c r="I149" s="190"/>
    </row>
    <row r="150" spans="1:9" ht="48.75" customHeight="1" x14ac:dyDescent="0.2">
      <c r="A150" s="26">
        <f>A149+1</f>
        <v>77</v>
      </c>
      <c r="B150" s="304">
        <v>901</v>
      </c>
      <c r="C150" s="305" t="s">
        <v>22</v>
      </c>
      <c r="D150" s="24">
        <f>'SCH C-2.1 B'!$H138</f>
        <v>1122200.33</v>
      </c>
      <c r="E150" s="24">
        <f t="shared" ref="E150:E154" si="31">F150-D150</f>
        <v>114528.34999999916</v>
      </c>
      <c r="F150" s="24">
        <f>'SCH C-2.1 F'!$H138</f>
        <v>1236728.6799999992</v>
      </c>
      <c r="G150" s="24">
        <f>'SCH D-2.1'!$I139</f>
        <v>0</v>
      </c>
      <c r="H150" s="24">
        <f t="shared" ref="H150:H154" si="32">SUM(F150:G150)</f>
        <v>1236728.6799999992</v>
      </c>
      <c r="I150" s="189" t="s">
        <v>1301</v>
      </c>
    </row>
    <row r="151" spans="1:9" ht="33" customHeight="1" x14ac:dyDescent="0.2">
      <c r="A151" s="26">
        <f>A150+1</f>
        <v>78</v>
      </c>
      <c r="B151" s="304">
        <v>902</v>
      </c>
      <c r="C151" s="305" t="s">
        <v>18</v>
      </c>
      <c r="D151" s="24">
        <f>'SCH C-2.1 B'!$H139</f>
        <v>1975407.0999999966</v>
      </c>
      <c r="E151" s="24">
        <f t="shared" si="31"/>
        <v>733572.58000000357</v>
      </c>
      <c r="F151" s="24">
        <f>'SCH C-2.1 F'!$H139</f>
        <v>2708979.68</v>
      </c>
      <c r="G151" s="24">
        <f>'SCH D-2.1'!$I140</f>
        <v>0</v>
      </c>
      <c r="H151" s="24">
        <f t="shared" si="32"/>
        <v>2708979.68</v>
      </c>
      <c r="I151" s="189" t="s">
        <v>1307</v>
      </c>
    </row>
    <row r="152" spans="1:9" ht="18.75" customHeight="1" x14ac:dyDescent="0.2">
      <c r="A152" s="26">
        <f>A151+1</f>
        <v>79</v>
      </c>
      <c r="B152" s="304">
        <v>903</v>
      </c>
      <c r="C152" s="305" t="s">
        <v>19</v>
      </c>
      <c r="D152" s="24">
        <f>'SCH C-2.1 B'!$H140</f>
        <v>5577628.71</v>
      </c>
      <c r="E152" s="24">
        <f t="shared" si="31"/>
        <v>-41708.870000001043</v>
      </c>
      <c r="F152" s="24">
        <f>'SCH C-2.1 F'!$H140</f>
        <v>5535919.8399999989</v>
      </c>
      <c r="G152" s="24">
        <f>'SCH D-2.1'!$I141</f>
        <v>0</v>
      </c>
      <c r="H152" s="24">
        <f t="shared" si="32"/>
        <v>5535919.8399999989</v>
      </c>
      <c r="I152" s="189" t="s">
        <v>1034</v>
      </c>
    </row>
    <row r="153" spans="1:9" ht="32.25" customHeight="1" x14ac:dyDescent="0.2">
      <c r="A153" s="26">
        <f t="shared" ref="A153:A155" si="33">A152+1</f>
        <v>80</v>
      </c>
      <c r="B153" s="304">
        <v>904</v>
      </c>
      <c r="C153" s="305" t="s">
        <v>20</v>
      </c>
      <c r="D153" s="24">
        <f>'SCH C-2.1 B'!$H141</f>
        <v>454033.86999999988</v>
      </c>
      <c r="E153" s="24">
        <f t="shared" si="31"/>
        <v>-77869.980000000563</v>
      </c>
      <c r="F153" s="24">
        <f>'SCH C-2.1 F'!$H141</f>
        <v>376163.88999999932</v>
      </c>
      <c r="G153" s="24">
        <f>'SCH D-2.1'!$I142</f>
        <v>0</v>
      </c>
      <c r="H153" s="24">
        <f t="shared" si="32"/>
        <v>376163.88999999932</v>
      </c>
      <c r="I153" s="189" t="s">
        <v>1298</v>
      </c>
    </row>
    <row r="154" spans="1:9" ht="24.95" customHeight="1" x14ac:dyDescent="0.2">
      <c r="A154" s="26">
        <f>A153+1</f>
        <v>81</v>
      </c>
      <c r="B154" s="304">
        <v>905</v>
      </c>
      <c r="C154" s="305" t="s">
        <v>21</v>
      </c>
      <c r="D154" s="24">
        <f>'SCH C-2.1 B'!$H142</f>
        <v>20143.269999999997</v>
      </c>
      <c r="E154" s="24">
        <f t="shared" si="31"/>
        <v>-20143.269999999997</v>
      </c>
      <c r="F154" s="24">
        <f>'SCH C-2.1 F'!$H142</f>
        <v>0</v>
      </c>
      <c r="G154" s="24">
        <f>'SCH D-2.1'!$I143</f>
        <v>0</v>
      </c>
      <c r="H154" s="24">
        <f t="shared" si="32"/>
        <v>0</v>
      </c>
      <c r="I154" s="189" t="s">
        <v>1034</v>
      </c>
    </row>
    <row r="155" spans="1:9" ht="18.95" customHeight="1" x14ac:dyDescent="0.2">
      <c r="A155" s="26">
        <f t="shared" si="33"/>
        <v>82</v>
      </c>
      <c r="B155" s="304"/>
      <c r="C155" s="307" t="s">
        <v>120</v>
      </c>
      <c r="D155" s="36">
        <f>SUM(D150:D154)</f>
        <v>9149413.2799999956</v>
      </c>
      <c r="E155" s="36">
        <f>SUM(E150:E154)</f>
        <v>708378.8100000011</v>
      </c>
      <c r="F155" s="36">
        <f>SUM(F150:F154)</f>
        <v>9857792.089999998</v>
      </c>
      <c r="G155" s="36">
        <f>SUM(G150:G154)</f>
        <v>0</v>
      </c>
      <c r="H155" s="36">
        <f>SUM(H150:H154)</f>
        <v>9857792.089999998</v>
      </c>
      <c r="I155" s="190"/>
    </row>
    <row r="156" spans="1:9" ht="18.95" customHeight="1" x14ac:dyDescent="0.2">
      <c r="B156" s="304"/>
      <c r="C156" s="305"/>
      <c r="I156" s="190"/>
    </row>
    <row r="157" spans="1:9" ht="18.95" customHeight="1" x14ac:dyDescent="0.2">
      <c r="A157" s="26">
        <f>A155+1</f>
        <v>83</v>
      </c>
      <c r="B157" s="304"/>
      <c r="C157" s="310" t="s">
        <v>121</v>
      </c>
      <c r="I157" s="190"/>
    </row>
    <row r="158" spans="1:9" ht="24.95" customHeight="1" x14ac:dyDescent="0.2">
      <c r="A158" s="26">
        <f>A157+1</f>
        <v>84</v>
      </c>
      <c r="B158" s="304">
        <v>907</v>
      </c>
      <c r="C158" s="305" t="s">
        <v>23</v>
      </c>
      <c r="D158" s="24">
        <f>'SCH C-2.1 B'!$H146</f>
        <v>91321.35</v>
      </c>
      <c r="E158" s="24">
        <f t="shared" ref="E158:E161" si="34">F158-D158</f>
        <v>7654.7999999999738</v>
      </c>
      <c r="F158" s="24">
        <f>'SCH C-2.1 F'!$H146</f>
        <v>98976.14999999998</v>
      </c>
      <c r="G158" s="24">
        <f>'SCH D-2.1'!$I147</f>
        <v>0</v>
      </c>
      <c r="H158" s="24">
        <f t="shared" ref="H158:H161" si="35">SUM(F158:G158)</f>
        <v>98976.14999999998</v>
      </c>
      <c r="I158" s="189" t="s">
        <v>1034</v>
      </c>
    </row>
    <row r="159" spans="1:9" ht="24" customHeight="1" x14ac:dyDescent="0.2">
      <c r="A159" s="26">
        <f>A158+1</f>
        <v>85</v>
      </c>
      <c r="B159" s="304">
        <v>908</v>
      </c>
      <c r="C159" s="305" t="s">
        <v>24</v>
      </c>
      <c r="D159" s="24">
        <f>'SCH C-2.1 B'!$H147</f>
        <v>142837.35999999917</v>
      </c>
      <c r="E159" s="24">
        <f t="shared" si="34"/>
        <v>-22267.12000000081</v>
      </c>
      <c r="F159" s="24">
        <f>'SCH C-2.1 F'!$H147</f>
        <v>120570.23999999836</v>
      </c>
      <c r="G159" s="24">
        <f>'SCH D-2.1'!$I148</f>
        <v>0</v>
      </c>
      <c r="H159" s="24">
        <f t="shared" si="35"/>
        <v>120570.23999999836</v>
      </c>
      <c r="I159" s="189" t="s">
        <v>1034</v>
      </c>
    </row>
    <row r="160" spans="1:9" ht="42.75" customHeight="1" x14ac:dyDescent="0.2">
      <c r="A160" s="26">
        <f t="shared" ref="A160:A162" si="36">A159+1</f>
        <v>86</v>
      </c>
      <c r="B160" s="304">
        <v>909</v>
      </c>
      <c r="C160" s="305" t="s">
        <v>25</v>
      </c>
      <c r="D160" s="24">
        <f>'SCH C-2.1 B'!$H148</f>
        <v>107372.1599999999</v>
      </c>
      <c r="E160" s="24">
        <f t="shared" si="34"/>
        <v>440673.59999999963</v>
      </c>
      <c r="F160" s="24">
        <f>'SCH C-2.1 F'!$H148</f>
        <v>548045.75999999954</v>
      </c>
      <c r="G160" s="24">
        <f>'SCH D-2.1'!$I149</f>
        <v>0</v>
      </c>
      <c r="H160" s="24">
        <f t="shared" si="35"/>
        <v>548045.75999999954</v>
      </c>
      <c r="I160" s="189" t="s">
        <v>1289</v>
      </c>
    </row>
    <row r="161" spans="1:9" ht="18.75" customHeight="1" x14ac:dyDescent="0.2">
      <c r="A161" s="26">
        <f t="shared" si="36"/>
        <v>87</v>
      </c>
      <c r="B161" s="304">
        <v>910</v>
      </c>
      <c r="C161" s="305" t="s">
        <v>26</v>
      </c>
      <c r="D161" s="24">
        <f>'SCH C-2.1 B'!$H149</f>
        <v>183031.49999999988</v>
      </c>
      <c r="E161" s="24">
        <f t="shared" si="34"/>
        <v>9992.3099999999686</v>
      </c>
      <c r="F161" s="24">
        <f>'SCH C-2.1 F'!$H149</f>
        <v>193023.80999999985</v>
      </c>
      <c r="G161" s="24">
        <f>'SCH D-2.1'!$I150</f>
        <v>0</v>
      </c>
      <c r="H161" s="24">
        <f t="shared" si="35"/>
        <v>193023.80999999985</v>
      </c>
      <c r="I161" s="189" t="s">
        <v>1034</v>
      </c>
    </row>
    <row r="162" spans="1:9" ht="18.95" customHeight="1" x14ac:dyDescent="0.2">
      <c r="A162" s="26">
        <f t="shared" si="36"/>
        <v>88</v>
      </c>
      <c r="B162" s="304"/>
      <c r="C162" s="307" t="s">
        <v>122</v>
      </c>
      <c r="D162" s="36">
        <f>SUM(D158:D161)</f>
        <v>524562.36999999895</v>
      </c>
      <c r="E162" s="36">
        <f>SUM(E158:E161)</f>
        <v>436053.5899999988</v>
      </c>
      <c r="F162" s="36">
        <f>SUM(F158:F161)</f>
        <v>960615.95999999763</v>
      </c>
      <c r="G162" s="36">
        <f>SUM(G158:G161)</f>
        <v>0</v>
      </c>
      <c r="H162" s="36">
        <f>SUM(H158:H161)</f>
        <v>960615.95999999763</v>
      </c>
      <c r="I162" s="190"/>
    </row>
    <row r="163" spans="1:9" ht="18.95" customHeight="1" x14ac:dyDescent="0.2">
      <c r="A163" s="26"/>
      <c r="B163" s="304"/>
      <c r="C163" s="305"/>
      <c r="I163" s="190"/>
    </row>
    <row r="164" spans="1:9" ht="18.95" customHeight="1" x14ac:dyDescent="0.2">
      <c r="A164" s="26">
        <f>A162+1</f>
        <v>89</v>
      </c>
      <c r="B164" s="304"/>
      <c r="C164" s="310" t="s">
        <v>123</v>
      </c>
      <c r="I164" s="190"/>
    </row>
    <row r="165" spans="1:9" ht="18.95" customHeight="1" x14ac:dyDescent="0.2">
      <c r="A165" s="26">
        <f>A164+1</f>
        <v>90</v>
      </c>
      <c r="B165" s="304">
        <v>911</v>
      </c>
      <c r="C165" s="305" t="s">
        <v>27</v>
      </c>
      <c r="D165" s="24">
        <f>'SCH C-2.1 B'!$H153</f>
        <v>0</v>
      </c>
      <c r="E165" s="24">
        <f t="shared" ref="E165:E168" si="37">F165-D165</f>
        <v>0</v>
      </c>
      <c r="F165" s="24">
        <f>'SCH C-2.1 F'!$H153</f>
        <v>0</v>
      </c>
      <c r="G165" s="24">
        <f>'SCH D-2.1'!$I154</f>
        <v>0</v>
      </c>
      <c r="H165" s="24">
        <f t="shared" ref="H165:H168" si="38">SUM(F165:G165)</f>
        <v>0</v>
      </c>
      <c r="I165" s="190"/>
    </row>
    <row r="166" spans="1:9" ht="18.95" customHeight="1" x14ac:dyDescent="0.2">
      <c r="A166" s="26">
        <f t="shared" ref="A166:A169" si="39">A165+1</f>
        <v>91</v>
      </c>
      <c r="B166" s="304">
        <v>912</v>
      </c>
      <c r="C166" s="305" t="s">
        <v>28</v>
      </c>
      <c r="D166" s="24">
        <f>'SCH C-2.1 B'!$H154</f>
        <v>0</v>
      </c>
      <c r="E166" s="24">
        <f t="shared" si="37"/>
        <v>0</v>
      </c>
      <c r="F166" s="24">
        <f>'SCH C-2.1 F'!$H154</f>
        <v>0</v>
      </c>
      <c r="G166" s="24">
        <f>'SCH D-2.1'!$I155</f>
        <v>0</v>
      </c>
      <c r="H166" s="24">
        <f t="shared" si="38"/>
        <v>0</v>
      </c>
      <c r="I166" s="190"/>
    </row>
    <row r="167" spans="1:9" ht="35.1" customHeight="1" x14ac:dyDescent="0.2">
      <c r="A167" s="26">
        <f t="shared" si="39"/>
        <v>92</v>
      </c>
      <c r="B167" s="304">
        <v>913</v>
      </c>
      <c r="C167" s="305" t="s">
        <v>29</v>
      </c>
      <c r="D167" s="24">
        <f>'SCH C-2.1 B'!$H155</f>
        <v>284822.48999999987</v>
      </c>
      <c r="E167" s="24">
        <f t="shared" si="37"/>
        <v>-6096.2099999999045</v>
      </c>
      <c r="F167" s="24">
        <f>'SCH C-2.1 F'!$H155</f>
        <v>278726.27999999997</v>
      </c>
      <c r="G167" s="24">
        <f>'SCH D-2.1'!$I156</f>
        <v>-278726.28000000003</v>
      </c>
      <c r="H167" s="24">
        <f t="shared" si="38"/>
        <v>0</v>
      </c>
      <c r="I167" s="189" t="s">
        <v>1035</v>
      </c>
    </row>
    <row r="168" spans="1:9" ht="18.95" customHeight="1" x14ac:dyDescent="0.2">
      <c r="A168" s="26">
        <f t="shared" si="39"/>
        <v>93</v>
      </c>
      <c r="B168" s="304">
        <v>916</v>
      </c>
      <c r="C168" s="305" t="s">
        <v>30</v>
      </c>
      <c r="D168" s="24">
        <f>'SCH C-2.1 B'!$H156</f>
        <v>0</v>
      </c>
      <c r="E168" s="24">
        <f t="shared" si="37"/>
        <v>0</v>
      </c>
      <c r="F168" s="24">
        <f>'SCH C-2.1 F'!$H156</f>
        <v>0</v>
      </c>
      <c r="G168" s="24">
        <f>'SCH D-2.1'!$I157</f>
        <v>0</v>
      </c>
      <c r="H168" s="24">
        <f t="shared" si="38"/>
        <v>0</v>
      </c>
      <c r="I168" s="190"/>
    </row>
    <row r="169" spans="1:9" ht="18.95" customHeight="1" x14ac:dyDescent="0.2">
      <c r="A169" s="26">
        <f t="shared" si="39"/>
        <v>94</v>
      </c>
      <c r="B169" s="304"/>
      <c r="C169" s="309" t="s">
        <v>124</v>
      </c>
      <c r="D169" s="36">
        <f>SUM(D165:D168)</f>
        <v>284822.48999999987</v>
      </c>
      <c r="E169" s="36">
        <f>SUM(E165:E168)</f>
        <v>-6096.2099999999045</v>
      </c>
      <c r="F169" s="36">
        <f>SUM(F165:F168)</f>
        <v>278726.27999999997</v>
      </c>
      <c r="G169" s="36">
        <f>SUM(G165:G168)</f>
        <v>-278726.28000000003</v>
      </c>
      <c r="H169" s="36">
        <f>SUM(H165:H168)</f>
        <v>0</v>
      </c>
      <c r="I169" s="190"/>
    </row>
    <row r="170" spans="1:9" ht="18.95" customHeight="1" x14ac:dyDescent="0.2">
      <c r="B170" s="304"/>
      <c r="C170" s="305"/>
      <c r="I170" s="190"/>
    </row>
    <row r="171" spans="1:9" s="16" customFormat="1" ht="20.100000000000001" customHeight="1" x14ac:dyDescent="0.2">
      <c r="A171" s="336" t="str">
        <f>$A$1</f>
        <v>LOUISVILLE GAS AND ELECTRIC COMPANY</v>
      </c>
      <c r="B171" s="336"/>
      <c r="C171" s="336"/>
      <c r="D171" s="336"/>
      <c r="E171" s="336"/>
      <c r="F171" s="336"/>
      <c r="G171" s="336"/>
      <c r="H171" s="336"/>
      <c r="I171" s="336"/>
    </row>
    <row r="172" spans="1:9" s="16" customFormat="1" ht="20.100000000000001" customHeight="1" x14ac:dyDescent="0.2">
      <c r="A172" s="336" t="str">
        <f>$A$2</f>
        <v>CASE NO. 2018-00295 - GAS OPERATIONS</v>
      </c>
      <c r="B172" s="336"/>
      <c r="C172" s="336"/>
      <c r="D172" s="336"/>
      <c r="E172" s="336"/>
      <c r="F172" s="336"/>
      <c r="G172" s="336"/>
      <c r="H172" s="336"/>
      <c r="I172" s="336"/>
    </row>
    <row r="173" spans="1:9" s="16" customFormat="1" ht="20.100000000000001" customHeight="1" x14ac:dyDescent="0.2">
      <c r="A173" s="336" t="s">
        <v>105</v>
      </c>
      <c r="B173" s="336"/>
      <c r="C173" s="336"/>
      <c r="D173" s="336"/>
      <c r="E173" s="336"/>
      <c r="F173" s="336"/>
      <c r="G173" s="336"/>
      <c r="H173" s="336"/>
      <c r="I173" s="336"/>
    </row>
    <row r="174" spans="1:9" s="16" customFormat="1" ht="20.100000000000001" customHeight="1" x14ac:dyDescent="0.2">
      <c r="A174" s="336" t="str">
        <f>$A$4</f>
        <v>FOR THE 12 MONTHS ENDED DECEMBER 31, 2018</v>
      </c>
      <c r="B174" s="336"/>
      <c r="C174" s="336"/>
      <c r="D174" s="336"/>
      <c r="E174" s="336"/>
      <c r="F174" s="336"/>
      <c r="G174" s="336"/>
      <c r="H174" s="336"/>
      <c r="I174" s="336"/>
    </row>
    <row r="175" spans="1:9" s="16" customFormat="1" ht="20.100000000000001" customHeight="1" x14ac:dyDescent="0.2">
      <c r="A175" s="306"/>
      <c r="B175" s="306"/>
      <c r="C175" s="306"/>
      <c r="D175" s="306"/>
      <c r="E175" s="306"/>
      <c r="F175" s="306"/>
      <c r="G175" s="306"/>
      <c r="H175" s="306"/>
      <c r="I175" s="306"/>
    </row>
    <row r="176" spans="1:9" s="16" customFormat="1" ht="20.100000000000001" customHeight="1" x14ac:dyDescent="0.2">
      <c r="A176" s="16" t="str">
        <f>$A$6</f>
        <v>DATA:__X__BASE  PERIOD__X__FORECASTED  PERIOD</v>
      </c>
      <c r="B176" s="18"/>
      <c r="I176" s="19" t="s">
        <v>252</v>
      </c>
    </row>
    <row r="177" spans="1:9" s="16" customFormat="1" ht="20.100000000000001" customHeight="1" x14ac:dyDescent="0.2">
      <c r="A177" s="16" t="str">
        <f>$A$7</f>
        <v>TYPE OF FILING: _____ ORIGINAL  _____ UPDATED  __X__ REVISED</v>
      </c>
      <c r="I177" s="19" t="s">
        <v>1027</v>
      </c>
    </row>
    <row r="178" spans="1:9" s="16" customFormat="1" ht="20.100000000000001" customHeight="1" x14ac:dyDescent="0.2">
      <c r="A178" s="18" t="s">
        <v>95</v>
      </c>
      <c r="B178" s="18"/>
      <c r="E178" s="18"/>
      <c r="G178" s="18"/>
      <c r="H178" s="18"/>
      <c r="I178" s="20" t="str">
        <f>$I$8</f>
        <v>WITNESS:   C. M. GARRETT</v>
      </c>
    </row>
    <row r="179" spans="1:9" s="16" customFormat="1" ht="20.100000000000001" customHeight="1" x14ac:dyDescent="0.2"/>
    <row r="180" spans="1:9" ht="75" customHeight="1" x14ac:dyDescent="0.2">
      <c r="A180" s="31" t="s">
        <v>96</v>
      </c>
      <c r="B180" s="31" t="s">
        <v>97</v>
      </c>
      <c r="C180" s="31" t="s">
        <v>101</v>
      </c>
      <c r="D180" s="31" t="s">
        <v>144</v>
      </c>
      <c r="E180" s="31" t="s">
        <v>145</v>
      </c>
      <c r="F180" s="31" t="s">
        <v>151</v>
      </c>
      <c r="G180" s="31" t="s">
        <v>1031</v>
      </c>
      <c r="H180" s="31" t="s">
        <v>153</v>
      </c>
      <c r="I180" s="31" t="s">
        <v>1032</v>
      </c>
    </row>
    <row r="181" spans="1:9" ht="18.95" customHeight="1" x14ac:dyDescent="0.2">
      <c r="A181" s="27"/>
      <c r="B181" s="27"/>
      <c r="C181" s="23"/>
      <c r="D181" s="33" t="s">
        <v>69</v>
      </c>
      <c r="E181" s="33" t="s">
        <v>70</v>
      </c>
      <c r="F181" s="33" t="s">
        <v>106</v>
      </c>
      <c r="G181" s="33" t="s">
        <v>107</v>
      </c>
      <c r="H181" s="33" t="s">
        <v>233</v>
      </c>
      <c r="I181" s="33" t="s">
        <v>71</v>
      </c>
    </row>
    <row r="182" spans="1:9" ht="18.95" customHeight="1" x14ac:dyDescent="0.2">
      <c r="A182" s="22"/>
      <c r="B182" s="22"/>
      <c r="C182" s="29"/>
      <c r="D182" s="30" t="s">
        <v>99</v>
      </c>
      <c r="E182" s="30" t="s">
        <v>99</v>
      </c>
      <c r="F182" s="30" t="s">
        <v>99</v>
      </c>
      <c r="G182" s="30" t="s">
        <v>99</v>
      </c>
      <c r="H182" s="30" t="s">
        <v>99</v>
      </c>
      <c r="I182" s="30"/>
    </row>
    <row r="183" spans="1:9" ht="18.95" customHeight="1" x14ac:dyDescent="0.2">
      <c r="A183" s="26">
        <f>A169+1</f>
        <v>95</v>
      </c>
      <c r="B183" s="304"/>
      <c r="C183" s="310" t="s">
        <v>125</v>
      </c>
      <c r="I183" s="190"/>
    </row>
    <row r="184" spans="1:9" ht="26.25" customHeight="1" x14ac:dyDescent="0.2">
      <c r="A184" s="26">
        <f>A183+1</f>
        <v>96</v>
      </c>
      <c r="B184" s="304">
        <v>920</v>
      </c>
      <c r="C184" s="305" t="s">
        <v>31</v>
      </c>
      <c r="D184" s="24">
        <f>'SCH C-2.1 B'!$H160</f>
        <v>8084813.7188484026</v>
      </c>
      <c r="E184" s="24">
        <f t="shared" ref="E184:E186" si="40">F184-D184</f>
        <v>526081.36125708651</v>
      </c>
      <c r="F184" s="24">
        <f>'SCH C-2.1 F'!$H160</f>
        <v>8610895.0801054891</v>
      </c>
      <c r="G184" s="24">
        <f>'SCH D-2.1'!$I161</f>
        <v>0</v>
      </c>
      <c r="H184" s="24">
        <f t="shared" ref="H184:H186" si="41">SUM(F184:G184)</f>
        <v>8610895.0801054891</v>
      </c>
      <c r="I184" s="189" t="s">
        <v>1291</v>
      </c>
    </row>
    <row r="185" spans="1:9" ht="24.95" customHeight="1" x14ac:dyDescent="0.2">
      <c r="A185" s="26">
        <f t="shared" ref="A185" si="42">A184+1</f>
        <v>97</v>
      </c>
      <c r="B185" s="304">
        <v>921</v>
      </c>
      <c r="C185" s="305" t="s">
        <v>32</v>
      </c>
      <c r="D185" s="24">
        <f>'SCH C-2.1 B'!$H161</f>
        <v>2285658.8384769079</v>
      </c>
      <c r="E185" s="24">
        <f t="shared" si="40"/>
        <v>143414.34314070642</v>
      </c>
      <c r="F185" s="24">
        <f>'SCH C-2.1 F'!$H161</f>
        <v>2429073.1816176143</v>
      </c>
      <c r="G185" s="24">
        <f>'SCH D-2.1'!$I162</f>
        <v>0</v>
      </c>
      <c r="H185" s="24">
        <f t="shared" si="41"/>
        <v>2429073.1816176143</v>
      </c>
      <c r="I185" s="189" t="s">
        <v>1034</v>
      </c>
    </row>
    <row r="186" spans="1:9" ht="22.5" customHeight="1" x14ac:dyDescent="0.2">
      <c r="A186" s="26">
        <f>A185+1</f>
        <v>98</v>
      </c>
      <c r="B186" s="304">
        <v>922</v>
      </c>
      <c r="C186" s="305" t="s">
        <v>33</v>
      </c>
      <c r="D186" s="24">
        <f>'SCH C-2.1 B'!$H162</f>
        <v>-1054637.4299999995</v>
      </c>
      <c r="E186" s="24">
        <f t="shared" si="40"/>
        <v>-49645.134817863815</v>
      </c>
      <c r="F186" s="24">
        <f>'SCH C-2.1 F'!$H162</f>
        <v>-1104282.5648178633</v>
      </c>
      <c r="G186" s="24">
        <f>'SCH D-2.1'!$I163</f>
        <v>0</v>
      </c>
      <c r="H186" s="24">
        <f t="shared" si="41"/>
        <v>-1104282.5648178633</v>
      </c>
      <c r="I186" s="190" t="s">
        <v>1110</v>
      </c>
    </row>
    <row r="187" spans="1:9" ht="62.25" customHeight="1" x14ac:dyDescent="0.2">
      <c r="A187" s="26">
        <f>A186+1</f>
        <v>99</v>
      </c>
      <c r="B187" s="304">
        <v>923</v>
      </c>
      <c r="C187" s="305" t="s">
        <v>34</v>
      </c>
      <c r="D187" s="24">
        <f>'SCH C-2.1 B'!$H175</f>
        <v>4133875.8399999989</v>
      </c>
      <c r="E187" s="24">
        <f t="shared" ref="E187:E197" si="43">F187-D187</f>
        <v>880788.55999999586</v>
      </c>
      <c r="F187" s="24">
        <f>'SCH C-2.1 F'!$H175</f>
        <v>5014664.3999999948</v>
      </c>
      <c r="G187" s="24">
        <f>'SCH D-2.1'!$I176</f>
        <v>0</v>
      </c>
      <c r="H187" s="24">
        <f t="shared" ref="H187:H197" si="44">SUM(F187:G187)</f>
        <v>5014664.3999999948</v>
      </c>
      <c r="I187" s="189" t="s">
        <v>1310</v>
      </c>
    </row>
    <row r="188" spans="1:9" ht="33" customHeight="1" x14ac:dyDescent="0.2">
      <c r="A188" s="26">
        <f t="shared" ref="A188:A219" si="45">A187+1</f>
        <v>100</v>
      </c>
      <c r="B188" s="304">
        <v>924</v>
      </c>
      <c r="C188" s="305" t="s">
        <v>0</v>
      </c>
      <c r="D188" s="24">
        <f>'SCH C-2.1 B'!$H176</f>
        <v>683121.46999999974</v>
      </c>
      <c r="E188" s="24">
        <f t="shared" si="43"/>
        <v>-368850.83000000007</v>
      </c>
      <c r="F188" s="24">
        <f>'SCH C-2.1 F'!$H176</f>
        <v>314270.63999999966</v>
      </c>
      <c r="G188" s="24">
        <f>'SCH D-2.1'!$I177</f>
        <v>0</v>
      </c>
      <c r="H188" s="24">
        <f t="shared" si="44"/>
        <v>314270.63999999966</v>
      </c>
      <c r="I188" s="189" t="s">
        <v>1303</v>
      </c>
    </row>
    <row r="189" spans="1:9" ht="23.25" customHeight="1" x14ac:dyDescent="0.2">
      <c r="A189" s="26">
        <f t="shared" si="45"/>
        <v>101</v>
      </c>
      <c r="B189" s="304">
        <v>925</v>
      </c>
      <c r="C189" s="305" t="s">
        <v>35</v>
      </c>
      <c r="D189" s="24">
        <f>'SCH C-2.1 B'!$H177</f>
        <v>701785.87999999989</v>
      </c>
      <c r="E189" s="24">
        <f t="shared" si="43"/>
        <v>265183.71999999951</v>
      </c>
      <c r="F189" s="24">
        <f>'SCH C-2.1 F'!$H177</f>
        <v>966969.59999999939</v>
      </c>
      <c r="G189" s="24">
        <f>'SCH D-2.1'!$I178</f>
        <v>0</v>
      </c>
      <c r="H189" s="24">
        <f t="shared" si="44"/>
        <v>966969.59999999939</v>
      </c>
      <c r="I189" s="189" t="s">
        <v>1111</v>
      </c>
    </row>
    <row r="190" spans="1:9" ht="97.5" customHeight="1" x14ac:dyDescent="0.2">
      <c r="A190" s="26">
        <f t="shared" si="45"/>
        <v>102</v>
      </c>
      <c r="B190" s="304">
        <v>926</v>
      </c>
      <c r="C190" s="305" t="s">
        <v>36</v>
      </c>
      <c r="D190" s="24">
        <f>'SCH C-2.1 B'!$H178</f>
        <v>8274897.5199999912</v>
      </c>
      <c r="E190" s="24">
        <f t="shared" si="43"/>
        <v>-504753.91999999899</v>
      </c>
      <c r="F190" s="24">
        <f>'SCH C-2.1 F'!$H178</f>
        <v>7770143.5999999922</v>
      </c>
      <c r="G190" s="24">
        <f>'SCH D-2.1'!$I179</f>
        <v>0</v>
      </c>
      <c r="H190" s="24">
        <f t="shared" si="44"/>
        <v>7770143.5999999922</v>
      </c>
      <c r="I190" s="311" t="s">
        <v>1308</v>
      </c>
    </row>
    <row r="191" spans="1:9" ht="20.100000000000001" customHeight="1" x14ac:dyDescent="0.2">
      <c r="A191" s="26">
        <f t="shared" si="45"/>
        <v>103</v>
      </c>
      <c r="B191" s="304">
        <v>927</v>
      </c>
      <c r="C191" s="305" t="s">
        <v>37</v>
      </c>
      <c r="D191" s="24">
        <f>'SCH C-2.1 B'!$H179</f>
        <v>0</v>
      </c>
      <c r="E191" s="24">
        <f t="shared" si="43"/>
        <v>0</v>
      </c>
      <c r="F191" s="24">
        <f>'SCH C-2.1 F'!$H179</f>
        <v>0</v>
      </c>
      <c r="G191" s="24">
        <f>'SCH D-2.1'!$I180</f>
        <v>0</v>
      </c>
      <c r="H191" s="24">
        <f t="shared" si="44"/>
        <v>0</v>
      </c>
      <c r="I191" s="189"/>
    </row>
    <row r="192" spans="1:9" ht="21.75" customHeight="1" x14ac:dyDescent="0.2">
      <c r="A192" s="26">
        <f t="shared" si="45"/>
        <v>104</v>
      </c>
      <c r="B192" s="304">
        <v>928</v>
      </c>
      <c r="C192" s="305" t="s">
        <v>38</v>
      </c>
      <c r="D192" s="24">
        <f>'SCH C-2.1 B'!$H180</f>
        <v>194818.62999999992</v>
      </c>
      <c r="E192" s="24">
        <f t="shared" si="43"/>
        <v>63524.869999999675</v>
      </c>
      <c r="F192" s="24">
        <f>'SCH C-2.1 F'!$H180</f>
        <v>258343.49999999959</v>
      </c>
      <c r="G192" s="24">
        <f>'SCH D-2.1'!$I181</f>
        <v>0</v>
      </c>
      <c r="H192" s="24">
        <f t="shared" si="44"/>
        <v>258343.49999999959</v>
      </c>
      <c r="I192" s="189" t="s">
        <v>1034</v>
      </c>
    </row>
    <row r="193" spans="1:9" ht="24.95" customHeight="1" x14ac:dyDescent="0.2">
      <c r="A193" s="26">
        <f>A192+1</f>
        <v>105</v>
      </c>
      <c r="B193" s="304">
        <v>929</v>
      </c>
      <c r="C193" s="305" t="s">
        <v>39</v>
      </c>
      <c r="D193" s="24">
        <f>'SCH C-2.1 B'!$H181</f>
        <v>-467919.72000000003</v>
      </c>
      <c r="E193" s="24">
        <f t="shared" si="43"/>
        <v>-103080.27999999997</v>
      </c>
      <c r="F193" s="24">
        <f>'SCH C-2.1 F'!$H181</f>
        <v>-571000</v>
      </c>
      <c r="G193" s="24">
        <f>'SCH D-2.1'!$I182</f>
        <v>0</v>
      </c>
      <c r="H193" s="24">
        <f t="shared" si="44"/>
        <v>-571000</v>
      </c>
      <c r="I193" s="189" t="s">
        <v>1034</v>
      </c>
    </row>
    <row r="194" spans="1:9" ht="35.1" customHeight="1" x14ac:dyDescent="0.2">
      <c r="A194" s="26">
        <f>A193+1</f>
        <v>106</v>
      </c>
      <c r="B194" s="304">
        <v>930.1</v>
      </c>
      <c r="C194" s="305" t="s">
        <v>40</v>
      </c>
      <c r="D194" s="24">
        <f>'SCH C-2.1 B'!$H182</f>
        <v>387.5</v>
      </c>
      <c r="E194" s="24">
        <f t="shared" si="43"/>
        <v>387.49999999999795</v>
      </c>
      <c r="F194" s="24">
        <f>'SCH C-2.1 F'!$H182</f>
        <v>774.99999999999795</v>
      </c>
      <c r="G194" s="24">
        <f>'SCH D-2.1'!$I183</f>
        <v>-774.99999999999807</v>
      </c>
      <c r="H194" s="24">
        <f t="shared" si="44"/>
        <v>0</v>
      </c>
      <c r="I194" s="189" t="s">
        <v>1035</v>
      </c>
    </row>
    <row r="195" spans="1:9" ht="32.25" customHeight="1" x14ac:dyDescent="0.2">
      <c r="A195" s="26">
        <f t="shared" si="45"/>
        <v>107</v>
      </c>
      <c r="B195" s="304">
        <v>930.2</v>
      </c>
      <c r="C195" s="305" t="s">
        <v>41</v>
      </c>
      <c r="D195" s="24">
        <f>'SCH C-2.1 B'!$H183</f>
        <v>601252.6599999998</v>
      </c>
      <c r="E195" s="24">
        <f t="shared" si="43"/>
        <v>-149426.72000000015</v>
      </c>
      <c r="F195" s="24">
        <f>'SCH C-2.1 F'!$H183</f>
        <v>451825.93999999965</v>
      </c>
      <c r="G195" s="24">
        <f>'SCH D-2.1'!$I184</f>
        <v>-143</v>
      </c>
      <c r="H195" s="24">
        <f t="shared" si="44"/>
        <v>451682.93999999965</v>
      </c>
      <c r="I195" s="189" t="s">
        <v>1311</v>
      </c>
    </row>
    <row r="196" spans="1:9" ht="24.95" customHeight="1" x14ac:dyDescent="0.2">
      <c r="A196" s="26">
        <f>A195+1</f>
        <v>108</v>
      </c>
      <c r="B196" s="304">
        <v>931</v>
      </c>
      <c r="C196" s="305" t="s">
        <v>14</v>
      </c>
      <c r="D196" s="24">
        <f>'SCH C-2.1 B'!$H184</f>
        <v>549950.32999999984</v>
      </c>
      <c r="E196" s="24">
        <f t="shared" si="43"/>
        <v>38070.549999999814</v>
      </c>
      <c r="F196" s="24">
        <f>'SCH C-2.1 F'!$H184</f>
        <v>588020.87999999966</v>
      </c>
      <c r="G196" s="24">
        <f>'SCH D-2.1'!$I185</f>
        <v>0</v>
      </c>
      <c r="H196" s="24">
        <f t="shared" si="44"/>
        <v>588020.87999999966</v>
      </c>
      <c r="I196" s="189" t="s">
        <v>1034</v>
      </c>
    </row>
    <row r="197" spans="1:9" ht="24.95" customHeight="1" x14ac:dyDescent="0.2">
      <c r="A197" s="26">
        <f>A196+1</f>
        <v>109</v>
      </c>
      <c r="B197" s="304">
        <v>935</v>
      </c>
      <c r="C197" s="305" t="s">
        <v>42</v>
      </c>
      <c r="D197" s="24">
        <f>'SCH C-2.1 B'!$H185</f>
        <v>369039.35742810293</v>
      </c>
      <c r="E197" s="24">
        <f t="shared" si="43"/>
        <v>-16726.217428102915</v>
      </c>
      <c r="F197" s="24">
        <f>'SCH C-2.1 F'!$H185</f>
        <v>352313.14</v>
      </c>
      <c r="G197" s="24">
        <f>'SCH D-2.1'!$I186</f>
        <v>0</v>
      </c>
      <c r="H197" s="24">
        <f t="shared" si="44"/>
        <v>352313.14</v>
      </c>
      <c r="I197" s="189" t="s">
        <v>1034</v>
      </c>
    </row>
    <row r="198" spans="1:9" ht="18.95" customHeight="1" x14ac:dyDescent="0.2">
      <c r="A198" s="26">
        <f t="shared" si="45"/>
        <v>110</v>
      </c>
      <c r="C198" s="307" t="s">
        <v>126</v>
      </c>
      <c r="D198" s="36">
        <f>SUM(D184:D197)</f>
        <v>24357044.594753403</v>
      </c>
      <c r="E198" s="36">
        <f>SUM(E184:E197)</f>
        <v>724967.80215182179</v>
      </c>
      <c r="F198" s="36">
        <f>SUM(F184:F197)</f>
        <v>25082012.396905228</v>
      </c>
      <c r="G198" s="36">
        <f>SUM(G184:G197)</f>
        <v>-917.99999999999807</v>
      </c>
      <c r="H198" s="36">
        <f>SUM(H184:H197)</f>
        <v>25081094.396905228</v>
      </c>
      <c r="I198" s="40"/>
    </row>
    <row r="199" spans="1:9" ht="18.95" customHeight="1" x14ac:dyDescent="0.2">
      <c r="A199" s="26"/>
      <c r="I199" s="40"/>
    </row>
    <row r="200" spans="1:9" ht="18.95" customHeight="1" x14ac:dyDescent="0.2">
      <c r="A200" s="26">
        <f>A198+1</f>
        <v>111</v>
      </c>
      <c r="C200" s="307" t="s">
        <v>128</v>
      </c>
      <c r="D200" s="35">
        <f>SUM(D58,D90,D101,D147,D155,D162,D169,D198)</f>
        <v>80701945.074753374</v>
      </c>
      <c r="E200" s="35">
        <f>SUM(E58,E90,E101,E147,E155,E162,E169,E198)</f>
        <v>13194303.652151847</v>
      </c>
      <c r="F200" s="35">
        <f>SUM(F58,F90,F101,F147,F155,F162,F169,F198)</f>
        <v>93896248.726905227</v>
      </c>
      <c r="G200" s="35">
        <f>SUM(G58,G90,G101,G147,G155,G162,G169,G198)</f>
        <v>-279644.28000000003</v>
      </c>
      <c r="H200" s="35">
        <f>SUM(H58,H90,H101,H147,H155,H162,H169,H198)</f>
        <v>93616604.446905226</v>
      </c>
      <c r="I200" s="40"/>
    </row>
    <row r="201" spans="1:9" ht="18.95" customHeight="1" x14ac:dyDescent="0.2">
      <c r="A201" s="26"/>
      <c r="C201" s="307"/>
      <c r="I201" s="40"/>
    </row>
    <row r="202" spans="1:9" s="16" customFormat="1" ht="20.100000000000001" customHeight="1" x14ac:dyDescent="0.2">
      <c r="A202" s="336" t="str">
        <f>$A$1</f>
        <v>LOUISVILLE GAS AND ELECTRIC COMPANY</v>
      </c>
      <c r="B202" s="336"/>
      <c r="C202" s="336"/>
      <c r="D202" s="336"/>
      <c r="E202" s="336"/>
      <c r="F202" s="336"/>
      <c r="G202" s="336"/>
      <c r="H202" s="336"/>
      <c r="I202" s="336"/>
    </row>
    <row r="203" spans="1:9" s="16" customFormat="1" ht="20.100000000000001" customHeight="1" x14ac:dyDescent="0.2">
      <c r="A203" s="336" t="str">
        <f>$A$2</f>
        <v>CASE NO. 2018-00295 - GAS OPERATIONS</v>
      </c>
      <c r="B203" s="336"/>
      <c r="C203" s="336"/>
      <c r="D203" s="336"/>
      <c r="E203" s="336"/>
      <c r="F203" s="336"/>
      <c r="G203" s="336"/>
      <c r="H203" s="336"/>
      <c r="I203" s="336"/>
    </row>
    <row r="204" spans="1:9" s="16" customFormat="1" ht="20.100000000000001" customHeight="1" x14ac:dyDescent="0.2">
      <c r="A204" s="336" t="s">
        <v>105</v>
      </c>
      <c r="B204" s="336"/>
      <c r="C204" s="336"/>
      <c r="D204" s="336"/>
      <c r="E204" s="336"/>
      <c r="F204" s="336"/>
      <c r="G204" s="336"/>
      <c r="H204" s="336"/>
      <c r="I204" s="336"/>
    </row>
    <row r="205" spans="1:9" s="16" customFormat="1" ht="20.100000000000001" customHeight="1" x14ac:dyDescent="0.2">
      <c r="A205" s="336" t="str">
        <f>$A$4</f>
        <v>FOR THE 12 MONTHS ENDED DECEMBER 31, 2018</v>
      </c>
      <c r="B205" s="336"/>
      <c r="C205" s="336"/>
      <c r="D205" s="336"/>
      <c r="E205" s="336"/>
      <c r="F205" s="336"/>
      <c r="G205" s="336"/>
      <c r="H205" s="336"/>
      <c r="I205" s="336"/>
    </row>
    <row r="206" spans="1:9" s="16" customFormat="1" ht="20.100000000000001" customHeight="1" x14ac:dyDescent="0.2">
      <c r="A206" s="306"/>
      <c r="B206" s="306"/>
      <c r="C206" s="306"/>
      <c r="D206" s="306"/>
      <c r="E206" s="306"/>
      <c r="F206" s="306"/>
      <c r="G206" s="306"/>
      <c r="H206" s="306"/>
      <c r="I206" s="306"/>
    </row>
    <row r="207" spans="1:9" s="16" customFormat="1" ht="20.100000000000001" customHeight="1" x14ac:dyDescent="0.2">
      <c r="A207" s="16" t="str">
        <f>$A$6</f>
        <v>DATA:__X__BASE  PERIOD__X__FORECASTED  PERIOD</v>
      </c>
      <c r="B207" s="18"/>
      <c r="I207" s="19" t="s">
        <v>252</v>
      </c>
    </row>
    <row r="208" spans="1:9" s="16" customFormat="1" ht="20.100000000000001" customHeight="1" x14ac:dyDescent="0.2">
      <c r="A208" s="16" t="str">
        <f>$A$7</f>
        <v>TYPE OF FILING: _____ ORIGINAL  _____ UPDATED  __X__ REVISED</v>
      </c>
      <c r="I208" s="19" t="s">
        <v>1028</v>
      </c>
    </row>
    <row r="209" spans="1:11" s="16" customFormat="1" ht="20.100000000000001" customHeight="1" x14ac:dyDescent="0.2">
      <c r="A209" s="18" t="s">
        <v>95</v>
      </c>
      <c r="B209" s="18"/>
      <c r="E209" s="18"/>
      <c r="G209" s="18"/>
      <c r="H209" s="18"/>
      <c r="I209" s="20" t="str">
        <f>$I$8</f>
        <v>WITNESS:   C. M. GARRETT</v>
      </c>
    </row>
    <row r="210" spans="1:11" s="16" customFormat="1" ht="20.100000000000001" customHeight="1" x14ac:dyDescent="0.2"/>
    <row r="211" spans="1:11" ht="75" customHeight="1" x14ac:dyDescent="0.2">
      <c r="A211" s="31" t="s">
        <v>96</v>
      </c>
      <c r="B211" s="31" t="s">
        <v>97</v>
      </c>
      <c r="C211" s="31" t="s">
        <v>101</v>
      </c>
      <c r="D211" s="31" t="s">
        <v>144</v>
      </c>
      <c r="E211" s="31" t="s">
        <v>145</v>
      </c>
      <c r="F211" s="31" t="s">
        <v>151</v>
      </c>
      <c r="G211" s="31" t="s">
        <v>1031</v>
      </c>
      <c r="H211" s="31" t="s">
        <v>153</v>
      </c>
      <c r="I211" s="31" t="s">
        <v>1032</v>
      </c>
    </row>
    <row r="212" spans="1:11" ht="18.95" customHeight="1" x14ac:dyDescent="0.2">
      <c r="A212" s="27"/>
      <c r="B212" s="27"/>
      <c r="C212" s="23"/>
      <c r="D212" s="33" t="s">
        <v>69</v>
      </c>
      <c r="E212" s="33" t="s">
        <v>70</v>
      </c>
      <c r="F212" s="33" t="s">
        <v>106</v>
      </c>
      <c r="G212" s="33" t="s">
        <v>107</v>
      </c>
      <c r="H212" s="33" t="s">
        <v>233</v>
      </c>
      <c r="I212" s="33" t="s">
        <v>71</v>
      </c>
    </row>
    <row r="213" spans="1:11" ht="18.95" customHeight="1" x14ac:dyDescent="0.2">
      <c r="A213" s="22"/>
      <c r="B213" s="22"/>
      <c r="C213" s="29"/>
      <c r="D213" s="30" t="s">
        <v>99</v>
      </c>
      <c r="E213" s="30" t="s">
        <v>99</v>
      </c>
      <c r="F213" s="30" t="s">
        <v>99</v>
      </c>
      <c r="G213" s="30" t="s">
        <v>99</v>
      </c>
      <c r="H213" s="30" t="s">
        <v>99</v>
      </c>
      <c r="I213" s="30"/>
    </row>
    <row r="214" spans="1:11" ht="26.25" customHeight="1" x14ac:dyDescent="0.2">
      <c r="A214" s="26">
        <f>A200+1</f>
        <v>112</v>
      </c>
      <c r="B214" s="308" t="s">
        <v>129</v>
      </c>
      <c r="C214" s="307" t="s">
        <v>130</v>
      </c>
      <c r="D214" s="24">
        <f>'SCH C-2.1 B'!$H190</f>
        <v>37074436.631871574</v>
      </c>
      <c r="E214" s="24">
        <f t="shared" ref="E214:E219" si="46">F214-D214</f>
        <v>1343611.7262649611</v>
      </c>
      <c r="F214" s="24">
        <f>'SCH C-2.1 F'!$H190</f>
        <v>38418048.358136535</v>
      </c>
      <c r="G214" s="24">
        <f>'SCH D-2.1'!$I191</f>
        <v>0</v>
      </c>
      <c r="H214" s="24">
        <f t="shared" ref="H214:H219" si="47">SUM(F214:G214)</f>
        <v>38418048.358136535</v>
      </c>
      <c r="I214" s="189" t="s">
        <v>1292</v>
      </c>
    </row>
    <row r="215" spans="1:11" ht="33.75" customHeight="1" x14ac:dyDescent="0.2">
      <c r="A215" s="26">
        <f t="shared" si="45"/>
        <v>113</v>
      </c>
      <c r="B215" s="304">
        <v>408.1</v>
      </c>
      <c r="C215" s="307" t="s">
        <v>10</v>
      </c>
      <c r="D215" s="24">
        <f>'SCH C-2.1 B'!$H191</f>
        <v>11180072.686730986</v>
      </c>
      <c r="E215" s="24">
        <f t="shared" si="46"/>
        <v>588566.82896102592</v>
      </c>
      <c r="F215" s="24">
        <f>'SCH C-2.1 F'!$H191</f>
        <v>11768639.515692012</v>
      </c>
      <c r="G215" s="24">
        <f>'SCH D-2.1'!$I192</f>
        <v>0</v>
      </c>
      <c r="H215" s="24">
        <f t="shared" si="47"/>
        <v>11768639.515692012</v>
      </c>
      <c r="I215" s="189" t="s">
        <v>1306</v>
      </c>
    </row>
    <row r="216" spans="1:11" ht="33" customHeight="1" x14ac:dyDescent="0.2">
      <c r="A216" s="26">
        <f t="shared" si="45"/>
        <v>114</v>
      </c>
      <c r="B216" s="308" t="s">
        <v>131</v>
      </c>
      <c r="C216" s="307" t="s">
        <v>132</v>
      </c>
      <c r="D216" s="24">
        <f>'SCH C-2.1 B'!$H192</f>
        <v>6083769.1289652484</v>
      </c>
      <c r="E216" s="24">
        <f t="shared" si="46"/>
        <v>-2072995.0819572099</v>
      </c>
      <c r="F216" s="24">
        <f>'SCH C-2.1 F'!$H192</f>
        <v>4010774.0470080385</v>
      </c>
      <c r="G216" s="24">
        <f>'SCH D-2.1'!$I193</f>
        <v>55789.033860000003</v>
      </c>
      <c r="H216" s="24">
        <f t="shared" si="47"/>
        <v>4066563.0808680383</v>
      </c>
      <c r="I216" s="189" t="s">
        <v>1300</v>
      </c>
      <c r="K216" s="24"/>
    </row>
    <row r="217" spans="1:11" ht="33" customHeight="1" x14ac:dyDescent="0.2">
      <c r="A217" s="26">
        <f t="shared" si="45"/>
        <v>115</v>
      </c>
      <c r="B217" s="308" t="s">
        <v>131</v>
      </c>
      <c r="C217" s="307" t="s">
        <v>133</v>
      </c>
      <c r="D217" s="24">
        <f>'SCH C-2.1 B'!$H193</f>
        <v>1725287.7392500816</v>
      </c>
      <c r="E217" s="24">
        <f t="shared" si="46"/>
        <v>-444169.11449436913</v>
      </c>
      <c r="F217" s="24">
        <f>'SCH C-2.1 F'!$H193</f>
        <v>1281118.6247557125</v>
      </c>
      <c r="G217" s="24">
        <f>'SCH D-2.1'!$I194</f>
        <v>13982.214000000002</v>
      </c>
      <c r="H217" s="24">
        <f t="shared" si="47"/>
        <v>1295100.8387557124</v>
      </c>
      <c r="I217" s="189" t="s">
        <v>1300</v>
      </c>
      <c r="K217" s="24"/>
    </row>
    <row r="218" spans="1:11" ht="24.95" customHeight="1" x14ac:dyDescent="0.2">
      <c r="A218" s="26">
        <f t="shared" si="45"/>
        <v>116</v>
      </c>
      <c r="B218" s="308">
        <v>411.4</v>
      </c>
      <c r="C218" s="307" t="s">
        <v>136</v>
      </c>
      <c r="D218" s="24">
        <f>'SCH C-2.1 B'!$H194</f>
        <v>-25221.346315095434</v>
      </c>
      <c r="E218" s="24">
        <f t="shared" si="46"/>
        <v>20568.012981762062</v>
      </c>
      <c r="F218" s="24">
        <f>'SCH C-2.1 F'!$H194</f>
        <v>-4653.3333333333721</v>
      </c>
      <c r="G218" s="24">
        <f>'SCH D-2.1'!$I195</f>
        <v>0</v>
      </c>
      <c r="H218" s="24">
        <f t="shared" si="47"/>
        <v>-4653.3333333333721</v>
      </c>
      <c r="I218" s="189" t="s">
        <v>1112</v>
      </c>
    </row>
    <row r="219" spans="1:11" ht="18.95" customHeight="1" x14ac:dyDescent="0.2">
      <c r="A219" s="26">
        <f t="shared" si="45"/>
        <v>117</v>
      </c>
      <c r="B219" s="308">
        <v>411.8</v>
      </c>
      <c r="C219" s="307" t="s">
        <v>137</v>
      </c>
      <c r="D219" s="35">
        <f>'SCH C-2.1 B'!$H195</f>
        <v>0</v>
      </c>
      <c r="E219" s="35">
        <f t="shared" si="46"/>
        <v>0</v>
      </c>
      <c r="F219" s="35">
        <f>'SCH C-2.1 F'!$H195</f>
        <v>0</v>
      </c>
      <c r="G219" s="35">
        <f>'SCH D-2.1'!$I196</f>
        <v>0</v>
      </c>
      <c r="H219" s="35">
        <f t="shared" si="47"/>
        <v>0</v>
      </c>
      <c r="I219" s="40"/>
    </row>
    <row r="220" spans="1:11" ht="18.95" customHeight="1" x14ac:dyDescent="0.2">
      <c r="B220" s="304"/>
      <c r="C220" s="307"/>
      <c r="I220" s="40"/>
    </row>
    <row r="221" spans="1:11" ht="20.100000000000001" customHeight="1" thickBot="1" x14ac:dyDescent="0.25">
      <c r="A221" s="26">
        <f>A219+1</f>
        <v>118</v>
      </c>
      <c r="B221" s="304"/>
      <c r="C221" s="316" t="s">
        <v>47</v>
      </c>
      <c r="D221" s="39">
        <f>SUM(D200:D219)</f>
        <v>136740289.9152562</v>
      </c>
      <c r="E221" s="39">
        <f>SUM(E200:E219)</f>
        <v>12629886.023908017</v>
      </c>
      <c r="F221" s="39">
        <f>SUM(F200:F219)</f>
        <v>149370175.93916419</v>
      </c>
      <c r="G221" s="39">
        <f>SUM(G200:G219)</f>
        <v>-209873.03214000002</v>
      </c>
      <c r="H221" s="39">
        <f>SUM(H200:H219)</f>
        <v>149160302.9070242</v>
      </c>
      <c r="I221" s="40"/>
    </row>
    <row r="222" spans="1:11" ht="18.95" customHeight="1" thickTop="1" x14ac:dyDescent="0.2">
      <c r="B222" s="304"/>
      <c r="C222" s="316"/>
      <c r="I222" s="40"/>
    </row>
    <row r="223" spans="1:11" ht="21" customHeight="1" thickBot="1" x14ac:dyDescent="0.25">
      <c r="A223" s="26">
        <f>A221+1</f>
        <v>119</v>
      </c>
      <c r="B223" s="304"/>
      <c r="C223" s="316" t="s">
        <v>48</v>
      </c>
      <c r="D223" s="39">
        <f>D32-D221</f>
        <v>43576924.205612868</v>
      </c>
      <c r="E223" s="39">
        <f>E32-E221</f>
        <v>-2398717.3295584749</v>
      </c>
      <c r="F223" s="39">
        <f>F32-F221</f>
        <v>41178206.876054347</v>
      </c>
      <c r="G223" s="39">
        <f>G32-G221</f>
        <v>209873.03214000002</v>
      </c>
      <c r="H223" s="39">
        <f>H32-H221</f>
        <v>41388079.908194333</v>
      </c>
      <c r="I223" s="40"/>
    </row>
    <row r="224" spans="1:11" ht="18.95" customHeight="1" thickTop="1" x14ac:dyDescent="0.2">
      <c r="B224" s="304"/>
    </row>
    <row r="225" spans="2:8" ht="20.100000000000001" customHeight="1" x14ac:dyDescent="0.25">
      <c r="B225" s="304"/>
      <c r="C225" s="203" t="s">
        <v>1036</v>
      </c>
      <c r="E225" s="24"/>
      <c r="G225" s="24"/>
      <c r="H225" s="24"/>
    </row>
    <row r="226" spans="2:8" ht="20.100000000000001" customHeight="1" x14ac:dyDescent="0.25">
      <c r="B226" s="304"/>
      <c r="C226" s="203" t="s">
        <v>1037</v>
      </c>
      <c r="G226" s="122"/>
    </row>
    <row r="227" spans="2:8" ht="18.95" customHeight="1" x14ac:dyDescent="0.2">
      <c r="B227" s="304"/>
      <c r="G227" s="24"/>
    </row>
    <row r="228" spans="2:8" ht="18.95" customHeight="1" x14ac:dyDescent="0.2">
      <c r="B228" s="304"/>
      <c r="G228" s="122"/>
    </row>
    <row r="229" spans="2:8" ht="18.95" customHeight="1" x14ac:dyDescent="0.2">
      <c r="B229" s="304"/>
      <c r="G229" s="24"/>
    </row>
    <row r="230" spans="2:8" ht="18.95" customHeight="1" x14ac:dyDescent="0.2">
      <c r="B230" s="304"/>
      <c r="G230" s="24"/>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202:I202"/>
    <mergeCell ref="A203:I203"/>
    <mergeCell ref="A204:I204"/>
    <mergeCell ref="A205:I205"/>
    <mergeCell ref="A75:I75"/>
    <mergeCell ref="A1:I1"/>
    <mergeCell ref="A2:I2"/>
    <mergeCell ref="A3:I3"/>
    <mergeCell ref="A4:I4"/>
    <mergeCell ref="A39:I39"/>
    <mergeCell ref="A40:I40"/>
    <mergeCell ref="A41:I41"/>
    <mergeCell ref="A42:I42"/>
    <mergeCell ref="A72:I72"/>
    <mergeCell ref="A73:I73"/>
    <mergeCell ref="A74:I74"/>
    <mergeCell ref="A173:I173"/>
    <mergeCell ref="A174:I174"/>
    <mergeCell ref="A103:I103"/>
    <mergeCell ref="A104:I104"/>
    <mergeCell ref="A105:I105"/>
    <mergeCell ref="A106:I106"/>
    <mergeCell ref="A171:I171"/>
    <mergeCell ref="A172:I172"/>
    <mergeCell ref="A132:I132"/>
    <mergeCell ref="A133:I133"/>
    <mergeCell ref="A134:I134"/>
    <mergeCell ref="A135:I135"/>
  </mergeCells>
  <printOptions horizontalCentered="1"/>
  <pageMargins left="0.7" right="0.7" top="1" bottom="0.7" header="0.3" footer="0.3"/>
  <pageSetup scale="52" fitToHeight="0" orientation="landscape" r:id="rId1"/>
  <rowBreaks count="6" manualBreakCount="6">
    <brk id="38" max="8" man="1"/>
    <brk id="71" max="8" man="1"/>
    <brk id="102" max="8" man="1"/>
    <brk id="131" max="8" man="1"/>
    <brk id="170" max="8" man="1"/>
    <brk id="20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366"/>
  <sheetViews>
    <sheetView zoomScaleNormal="100" workbookViewId="0">
      <selection activeCell="I21" sqref="I21"/>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4.85546875" style="21" customWidth="1"/>
    <col min="8" max="8" width="20.57031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37" t="str">
        <f>'Rate Case Constants'!C9</f>
        <v>LOUISVILLE GAS AND ELECTRIC COMPANY</v>
      </c>
      <c r="B1" s="336"/>
      <c r="C1" s="336"/>
      <c r="D1" s="336"/>
      <c r="E1" s="336"/>
      <c r="F1" s="336"/>
      <c r="G1" s="336"/>
      <c r="H1" s="336"/>
      <c r="I1" s="336"/>
      <c r="J1" s="336"/>
      <c r="K1" s="336"/>
    </row>
    <row r="2" spans="1:11" s="16" customFormat="1" ht="20.100000000000001" customHeight="1" x14ac:dyDescent="0.2">
      <c r="A2" s="337" t="str">
        <f>'Rate Case Constants'!C10</f>
        <v>CASE NO. 2018-00295 - GAS OPERATIONS</v>
      </c>
      <c r="B2" s="336"/>
      <c r="C2" s="336"/>
      <c r="D2" s="336"/>
      <c r="E2" s="336"/>
      <c r="F2" s="336"/>
      <c r="G2" s="336"/>
      <c r="H2" s="336"/>
      <c r="I2" s="336"/>
      <c r="J2" s="336"/>
      <c r="K2" s="336"/>
    </row>
    <row r="3" spans="1:11" s="16" customFormat="1" ht="20.100000000000001" customHeight="1" x14ac:dyDescent="0.2">
      <c r="A3" s="336" t="s">
        <v>240</v>
      </c>
      <c r="B3" s="336"/>
      <c r="C3" s="336"/>
      <c r="D3" s="336"/>
      <c r="E3" s="336"/>
      <c r="F3" s="336"/>
      <c r="G3" s="336"/>
      <c r="H3" s="336"/>
      <c r="I3" s="336"/>
      <c r="J3" s="336"/>
      <c r="K3" s="336"/>
    </row>
    <row r="4" spans="1:11" s="16" customFormat="1" ht="20.100000000000001" customHeight="1" x14ac:dyDescent="0.2">
      <c r="A4" s="337" t="str">
        <f>'Rate Case Constants'!C16</f>
        <v>FOR THE 12 MONTHS ENDED DECEMBER 31, 2018</v>
      </c>
      <c r="B4" s="336"/>
      <c r="C4" s="336"/>
      <c r="D4" s="336"/>
      <c r="E4" s="336"/>
      <c r="F4" s="336"/>
      <c r="G4" s="336"/>
      <c r="H4" s="336"/>
      <c r="I4" s="336"/>
      <c r="J4" s="336"/>
      <c r="K4" s="336"/>
    </row>
    <row r="5" spans="1:11" s="16" customFormat="1" ht="20.100000000000001" customHeight="1" x14ac:dyDescent="0.2">
      <c r="A5" s="87"/>
      <c r="B5" s="87"/>
      <c r="C5" s="87"/>
      <c r="D5" s="87"/>
      <c r="E5" s="87"/>
      <c r="F5" s="211"/>
      <c r="G5" s="211"/>
      <c r="H5" s="87"/>
      <c r="I5" s="87"/>
      <c r="J5" s="87"/>
      <c r="K5" s="87"/>
    </row>
    <row r="6" spans="1:11" s="16" customFormat="1" ht="20.100000000000001" customHeight="1" x14ac:dyDescent="0.2">
      <c r="A6" s="18" t="s">
        <v>94</v>
      </c>
      <c r="B6" s="18"/>
      <c r="K6" s="19" t="s">
        <v>234</v>
      </c>
    </row>
    <row r="7" spans="1:11" s="16" customFormat="1" ht="20.100000000000001" customHeight="1" x14ac:dyDescent="0.2">
      <c r="A7" s="16" t="str">
        <f>'Rate Case Constants'!C29</f>
        <v>TYPE OF FILING: _____ ORIGINAL  _____ UPDATED  __X__ REVISED</v>
      </c>
      <c r="K7" s="19" t="s">
        <v>950</v>
      </c>
    </row>
    <row r="8" spans="1:11" s="16" customFormat="1" ht="20.100000000000001" customHeight="1" x14ac:dyDescent="0.2">
      <c r="A8" s="18" t="s">
        <v>1015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96</v>
      </c>
      <c r="B11" s="64" t="s">
        <v>97</v>
      </c>
      <c r="C11" s="64" t="s">
        <v>101</v>
      </c>
      <c r="D11" s="64" t="s">
        <v>243</v>
      </c>
      <c r="E11" s="64" t="s">
        <v>975</v>
      </c>
      <c r="F11" s="64" t="s">
        <v>927</v>
      </c>
      <c r="G11" s="161" t="s">
        <v>1040</v>
      </c>
      <c r="H11" s="64" t="s">
        <v>989</v>
      </c>
      <c r="I11" s="64" t="s">
        <v>242</v>
      </c>
      <c r="J11" s="64" t="s">
        <v>98</v>
      </c>
      <c r="K11" s="64" t="s">
        <v>238</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34" t="s">
        <v>254</v>
      </c>
      <c r="B13" s="135"/>
      <c r="C13" s="80"/>
      <c r="D13" s="127" t="s">
        <v>244</v>
      </c>
      <c r="E13" s="40" t="s">
        <v>928</v>
      </c>
      <c r="F13" s="40" t="s">
        <v>929</v>
      </c>
      <c r="G13" s="40"/>
      <c r="H13" s="40" t="s">
        <v>990</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920</v>
      </c>
      <c r="D15" s="24"/>
      <c r="E15" s="24"/>
      <c r="F15" s="24"/>
      <c r="G15" s="24"/>
      <c r="H15" s="24"/>
      <c r="I15" s="24"/>
      <c r="J15" s="25"/>
      <c r="K15" s="24"/>
    </row>
    <row r="16" spans="1:11" ht="18.95" customHeight="1" x14ac:dyDescent="0.2">
      <c r="A16" s="26">
        <f t="shared" ref="A16:A23" si="1">A15+1</f>
        <v>3</v>
      </c>
      <c r="B16" s="27">
        <v>480</v>
      </c>
      <c r="C16" s="23" t="s">
        <v>109</v>
      </c>
      <c r="D16" s="24">
        <f>SUMIFS('Rider Adj B'!$P$11:$P$119,'Rider Adj B'!$A$11:$A$119,'SCH D-2 B'!D$13,'Rider Adj B'!$B$11:$B$119,'SCH D-2 B'!$B16)*-1000</f>
        <v>-1322642.3883618522</v>
      </c>
      <c r="E16" s="24">
        <f>SUMIFS('Rider Adj B'!$P$11:$P$119,'Rider Adj B'!$A$11:$A$119,'SCH D-2 B'!E$13,'Rider Adj B'!$B$11:$B$119,'SCH D-2 B'!$B16)*-1000</f>
        <v>-2825043.3402704084</v>
      </c>
      <c r="F16" s="24">
        <f>SUMIFS('Rider Adj B'!$P$11:$P$119,'Rider Adj B'!$A$11:$A$119,'SCH D-2 B'!F$13,'Rider Adj B'!$B$11:$B$119,'SCH D-2 B'!$B16)*-1000</f>
        <v>-75632310.687201068</v>
      </c>
      <c r="G16" s="24">
        <f>SUMIFS('Rider Adj B'!$P$11:$P$119,'Rider Adj B'!$A$11:$A$119,'SCH D-2 B'!G$13,'Rider Adj B'!$B$11:$B$119,'SCH D-2 B'!$B16)*-1000</f>
        <v>0</v>
      </c>
      <c r="H16" s="24">
        <f>SUMIFS('Rider Adj B'!$P$11:$P$119,'Rider Adj B'!$A$11:$A$119,'SCH D-2 B'!H$13,'Rider Adj B'!$B$11:$B$119,'SCH D-2 B'!$B16)*-1000</f>
        <v>0</v>
      </c>
      <c r="I16" s="24">
        <f>SUM(D16:H16)</f>
        <v>-79779996.415833324</v>
      </c>
      <c r="J16" s="25">
        <v>1</v>
      </c>
      <c r="K16" s="24">
        <f>I16*J16</f>
        <v>-79779996.415833324</v>
      </c>
    </row>
    <row r="17" spans="1:11" ht="18.95" customHeight="1" x14ac:dyDescent="0.2">
      <c r="A17" s="26">
        <f t="shared" si="1"/>
        <v>4</v>
      </c>
      <c r="B17" s="27">
        <v>481.1</v>
      </c>
      <c r="C17" s="23" t="s">
        <v>110</v>
      </c>
      <c r="D17" s="24">
        <f>SUMIFS('Rider Adj B'!$P$11:$P$119,'Rider Adj B'!$A$11:$A$119,'SCH D-2 B'!D$13,'Rider Adj B'!$B$11:$B$119,'SCH D-2 B'!$B17)*-1000</f>
        <v>-219718.25369663548</v>
      </c>
      <c r="E17" s="24">
        <f>SUMIFS('Rider Adj B'!$P$11:$P$119,'Rider Adj B'!$A$11:$A$119,'SCH D-2 B'!E$13,'Rider Adj B'!$B$11:$B$119,'SCH D-2 B'!$B17)*-1000</f>
        <v>-1120498.3520972107</v>
      </c>
      <c r="F17" s="24">
        <f>SUMIFS('Rider Adj B'!$P$11:$P$119,'Rider Adj B'!$A$11:$A$119,'SCH D-2 B'!F$13,'Rider Adj B'!$B$11:$B$119,'SCH D-2 B'!$B17)*-1000</f>
        <v>-36463088.920977511</v>
      </c>
      <c r="G17" s="24">
        <f>SUMIFS('Rider Adj B'!$P$11:$P$119,'Rider Adj B'!$A$11:$A$119,'SCH D-2 B'!G$13,'Rider Adj B'!$B$11:$B$119,'SCH D-2 B'!$B17)*-1000</f>
        <v>0</v>
      </c>
      <c r="H17" s="24">
        <f>SUMIFS('Rider Adj B'!$P$11:$P$119,'Rider Adj B'!$A$11:$A$119,'SCH D-2 B'!H$13,'Rider Adj B'!$B$11:$B$119,'SCH D-2 B'!$B17)*-1000</f>
        <v>0</v>
      </c>
      <c r="I17" s="24">
        <f t="shared" ref="I17:I19" si="2">SUM(D17:H17)</f>
        <v>-37803305.526771359</v>
      </c>
      <c r="J17" s="25">
        <v>1</v>
      </c>
      <c r="K17" s="24">
        <f t="shared" ref="K17:K19" si="3">I17*J17</f>
        <v>-37803305.526771359</v>
      </c>
    </row>
    <row r="18" spans="1:11" ht="18.95" customHeight="1" x14ac:dyDescent="0.2">
      <c r="A18" s="26">
        <f t="shared" si="1"/>
        <v>5</v>
      </c>
      <c r="B18" s="27">
        <v>481.2</v>
      </c>
      <c r="C18" s="23" t="s">
        <v>111</v>
      </c>
      <c r="D18" s="24">
        <f>SUMIFS('Rider Adj B'!$P$11:$P$119,'Rider Adj B'!$A$11:$A$119,'SCH D-2 B'!D$13,'Rider Adj B'!$B$11:$B$119,'SCH D-2 B'!$B18)*-1000</f>
        <v>0</v>
      </c>
      <c r="E18" s="24">
        <f>SUMIFS('Rider Adj B'!$P$11:$P$119,'Rider Adj B'!$A$11:$A$119,'SCH D-2 B'!E$13,'Rider Adj B'!$B$11:$B$119,'SCH D-2 B'!$B18)*-1000</f>
        <v>-138394.46754735333</v>
      </c>
      <c r="F18" s="24">
        <f>SUMIFS('Rider Adj B'!$P$11:$P$119,'Rider Adj B'!$A$11:$A$119,'SCH D-2 B'!F$13,'Rider Adj B'!$B$11:$B$119,'SCH D-2 B'!$B18)*-1000</f>
        <v>-5758844.9157500872</v>
      </c>
      <c r="G18" s="24">
        <f>SUMIFS('Rider Adj B'!$P$11:$P$119,'Rider Adj B'!$A$11:$A$119,'SCH D-2 B'!G$13,'Rider Adj B'!$B$11:$B$119,'SCH D-2 B'!$B18)*-1000</f>
        <v>0</v>
      </c>
      <c r="H18" s="24">
        <f>SUMIFS('Rider Adj B'!$P$11:$P$119,'Rider Adj B'!$A$11:$A$119,'SCH D-2 B'!H$13,'Rider Adj B'!$B$11:$B$119,'SCH D-2 B'!$B18)*-1000</f>
        <v>0</v>
      </c>
      <c r="I18" s="24">
        <f t="shared" si="2"/>
        <v>-5897239.3832974406</v>
      </c>
      <c r="J18" s="25">
        <v>1</v>
      </c>
      <c r="K18" s="24">
        <f t="shared" si="3"/>
        <v>-5897239.3832974406</v>
      </c>
    </row>
    <row r="19" spans="1:11" ht="18.95" customHeight="1" x14ac:dyDescent="0.2">
      <c r="A19" s="26">
        <f>A18+1</f>
        <v>6</v>
      </c>
      <c r="B19" s="26">
        <v>482</v>
      </c>
      <c r="C19" s="10" t="s">
        <v>112</v>
      </c>
      <c r="D19" s="35">
        <f>SUMIFS('Rider Adj B'!$P$11:$P$119,'Rider Adj B'!$A$11:$A$119,'SCH D-2 B'!D$13,'Rider Adj B'!$B$11:$B$119,'SCH D-2 B'!$B19)*-1000</f>
        <v>-31008.428249515877</v>
      </c>
      <c r="E19" s="35">
        <f>SUMIFS('Rider Adj B'!$P$11:$P$119,'Rider Adj B'!$A$11:$A$119,'SCH D-2 B'!E$13,'Rider Adj B'!$B$11:$B$119,'SCH D-2 B'!$B19)*-1000</f>
        <v>-99268.966839735076</v>
      </c>
      <c r="F19" s="35">
        <f>SUMIFS('Rider Adj B'!$P$11:$P$119,'Rider Adj B'!$A$11:$A$119,'SCH D-2 B'!F$13,'Rider Adj B'!$B$11:$B$119,'SCH D-2 B'!$B19)*-1000</f>
        <v>-4850404.6535257017</v>
      </c>
      <c r="G19" s="35">
        <f>SUMIFS('Rider Adj B'!$P$11:$P$119,'Rider Adj B'!$A$11:$A$119,'SCH D-2 B'!G$13,'Rider Adj B'!$B$11:$B$119,'SCH D-2 B'!$B19)*-1000</f>
        <v>0</v>
      </c>
      <c r="H19" s="35">
        <f>SUMIFS('Rider Adj B'!$P$11:$P$119,'Rider Adj B'!$A$11:$A$119,'SCH D-2 B'!H$13,'Rider Adj B'!$B$11:$B$119,'SCH D-2 B'!$B19)*-1000</f>
        <v>0</v>
      </c>
      <c r="I19" s="35">
        <f t="shared" si="2"/>
        <v>-4980682.0486149527</v>
      </c>
      <c r="J19" s="25">
        <v>1</v>
      </c>
      <c r="K19" s="35">
        <f t="shared" si="3"/>
        <v>-4980682.0486149527</v>
      </c>
    </row>
    <row r="20" spans="1:11" ht="18.95" customHeight="1" x14ac:dyDescent="0.2">
      <c r="A20" s="26">
        <f t="shared" si="1"/>
        <v>7</v>
      </c>
      <c r="B20" s="26"/>
      <c r="C20" s="23" t="s">
        <v>113</v>
      </c>
      <c r="D20" s="24">
        <f>SUM(D16:D19)</f>
        <v>-1573369.0703080033</v>
      </c>
      <c r="E20" s="24">
        <f t="shared" ref="E20:K20" si="4">SUM(E16:E19)</f>
        <v>-4183205.1267547072</v>
      </c>
      <c r="F20" s="24">
        <f t="shared" ref="F20:G20" si="5">SUM(F16:F19)</f>
        <v>-122704649.17745437</v>
      </c>
      <c r="G20" s="24">
        <f t="shared" si="5"/>
        <v>0</v>
      </c>
      <c r="H20" s="24">
        <f t="shared" si="4"/>
        <v>0</v>
      </c>
      <c r="I20" s="24">
        <f t="shared" si="4"/>
        <v>-128461223.37451708</v>
      </c>
      <c r="J20" s="25">
        <v>1</v>
      </c>
      <c r="K20" s="24">
        <f t="shared" si="4"/>
        <v>-128461223.37451708</v>
      </c>
    </row>
    <row r="21" spans="1:11" ht="18.95" customHeight="1" x14ac:dyDescent="0.2">
      <c r="A21" s="26">
        <f t="shared" si="1"/>
        <v>8</v>
      </c>
      <c r="B21" s="26" t="s">
        <v>918</v>
      </c>
      <c r="C21" s="23" t="s">
        <v>114</v>
      </c>
      <c r="D21" s="24">
        <f>SUMIFS('Rider Adj B'!$P$11:$P$119,'Rider Adj B'!$A$11:$A$119,'SCH D-2 B'!D$13,'Rider Adj B'!$B$11:$B$119,'SCH D-2 B'!$B21)*-1000</f>
        <v>0</v>
      </c>
      <c r="E21" s="24">
        <f>SUMIFS('Rider Adj B'!$P$11:$P$119,'Rider Adj B'!$A$11:$A$119,'SCH D-2 B'!E$13,'Rider Adj B'!$B$11:$B$119,'SCH D-2 B'!$B21)*-1000</f>
        <v>-2753.46</v>
      </c>
      <c r="F21" s="24">
        <f>SUMIFS('Rider Adj B'!$P$11:$P$119,'Rider Adj B'!$A$11:$A$119,'SCH D-2 B'!F$13,'Rider Adj B'!$B$11:$B$119,'SCH D-2 B'!$B21)*-1000</f>
        <v>-1344813.6097072805</v>
      </c>
      <c r="G21" s="24">
        <f>SUMIFS('Rider Adj B'!$P$11:$P$119,'Rider Adj B'!$A$11:$A$119,'SCH D-2 B'!G$13,'Rider Adj B'!$B$11:$B$119,'SCH D-2 B'!$B21)*-1000</f>
        <v>0</v>
      </c>
      <c r="H21" s="24">
        <f>SUMIFS('Rider Adj B'!$P$11:$P$119,'Rider Adj B'!$A$11:$A$119,'SCH D-2 B'!H$13,'Rider Adj B'!$B$11:$B$119,'SCH D-2 B'!$B21)*-1000</f>
        <v>0</v>
      </c>
      <c r="I21" s="24">
        <f t="shared" ref="I21:I22" si="6">SUM(D21:H21)</f>
        <v>-1347567.0697072805</v>
      </c>
      <c r="J21" s="25">
        <v>1</v>
      </c>
      <c r="K21" s="24">
        <f t="shared" ref="K21:K22" si="7">I21*J21</f>
        <v>-1347567.0697072805</v>
      </c>
    </row>
    <row r="22" spans="1:11" ht="18.95" customHeight="1" x14ac:dyDescent="0.2">
      <c r="A22" s="26">
        <f t="shared" si="1"/>
        <v>9</v>
      </c>
      <c r="B22" s="27">
        <v>496</v>
      </c>
      <c r="C22" s="23" t="s">
        <v>115</v>
      </c>
      <c r="D22" s="35">
        <f>SUMIFS('Rider Adj B'!$P$11:$P$119,'Rider Adj B'!$A$11:$A$119,'SCH D-2 B'!D$13,'Rider Adj B'!$B$11:$B$119,'SCH D-2 B'!$B22)*-1000</f>
        <v>0</v>
      </c>
      <c r="E22" s="35">
        <f>SUMIFS('Rider Adj B'!$P$11:$P$119,'Rider Adj B'!$A$11:$A$119,'SCH D-2 B'!E$13,'Rider Adj B'!$B$11:$B$119,'SCH D-2 B'!$B22)*-1000</f>
        <v>0</v>
      </c>
      <c r="F22" s="35">
        <f>SUMIFS('Rider Adj B'!$P$11:$P$119,'Rider Adj B'!$A$11:$A$119,'SCH D-2 B'!F$13,'Rider Adj B'!$B$11:$B$119,'SCH D-2 B'!$B22)*-1000</f>
        <v>0</v>
      </c>
      <c r="G22" s="35">
        <f>SUMIFS('Rider Adj B'!$P$11:$P$119,'Rider Adj B'!$A$11:$A$119,'SCH D-2 B'!G$13,'Rider Adj B'!$B$11:$B$119,'SCH D-2 B'!$B22)*-1000</f>
        <v>0</v>
      </c>
      <c r="H22" s="35">
        <f>SUMIFS('Rider Adj B'!$P$11:$P$119,'Rider Adj B'!$A$11:$A$119,'SCH D-2 B'!H$13,'Rider Adj B'!$B$11:$B$119,'SCH D-2 B'!$B22)*-1000</f>
        <v>0</v>
      </c>
      <c r="I22" s="35">
        <f t="shared" si="6"/>
        <v>0</v>
      </c>
      <c r="J22" s="25">
        <v>1</v>
      </c>
      <c r="K22" s="35">
        <f t="shared" si="7"/>
        <v>0</v>
      </c>
    </row>
    <row r="23" spans="1:11" ht="18.95" customHeight="1" x14ac:dyDescent="0.2">
      <c r="A23" s="26">
        <f t="shared" si="1"/>
        <v>10</v>
      </c>
      <c r="C23" s="23" t="s">
        <v>919</v>
      </c>
      <c r="D23" s="36">
        <f>SUM(D20:D22)</f>
        <v>-1573369.0703080033</v>
      </c>
      <c r="E23" s="36">
        <f t="shared" ref="E23:K23" si="8">SUM(E20:E22)</f>
        <v>-4185958.5867547072</v>
      </c>
      <c r="F23" s="36">
        <f t="shared" ref="F23:G23" si="9">SUM(F20:F22)</f>
        <v>-124049462.78716165</v>
      </c>
      <c r="G23" s="36">
        <f t="shared" si="9"/>
        <v>0</v>
      </c>
      <c r="H23" s="36">
        <f t="shared" si="8"/>
        <v>0</v>
      </c>
      <c r="I23" s="36">
        <f t="shared" si="8"/>
        <v>-129808790.44422436</v>
      </c>
      <c r="J23" s="25"/>
      <c r="K23" s="36">
        <f t="shared" si="8"/>
        <v>-129808790.44422436</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B'!$P$11:$P$119,'Rider Adj B'!$A$11:$A$119,'SCH D-2 B'!D$13,'Rider Adj B'!$B$11:$B$119,'SCH D-2 B'!$B26)*-1000</f>
        <v>0</v>
      </c>
      <c r="E26" s="24">
        <f>SUMIFS('Rider Adj B'!$P$11:$P$119,'Rider Adj B'!$A$11:$A$119,'SCH D-2 B'!E$13,'Rider Adj B'!$B$11:$B$119,'SCH D-2 B'!$B26)*-1000</f>
        <v>0</v>
      </c>
      <c r="F26" s="24">
        <f>SUMIFS('Rider Adj B'!$P$11:$P$119,'Rider Adj B'!$A$11:$A$119,'SCH D-2 B'!F$13,'Rider Adj B'!$B$11:$B$119,'SCH D-2 B'!$B26)*-1000</f>
        <v>0</v>
      </c>
      <c r="G26" s="24">
        <f>SUMIFS('Rider Adj B'!$P$11:$P$119,'Rider Adj B'!$A$11:$A$119,'SCH D-2 B'!G$13,'Rider Adj B'!$B$11:$B$119,'SCH D-2 B'!$B26)*-1000</f>
        <v>0</v>
      </c>
      <c r="H26" s="24">
        <f>SUMIFS('Rider Adj B'!$P$11:$P$119,'Rider Adj B'!$A$11:$A$119,'SCH D-2 B'!H$13,'Rider Adj B'!$B$11:$B$119,'SCH D-2 B'!$B26)*-1000</f>
        <v>0</v>
      </c>
      <c r="I26" s="24">
        <f t="shared" ref="I26:I30" si="10">SUM(D26:H26)</f>
        <v>0</v>
      </c>
      <c r="J26" s="25">
        <v>1</v>
      </c>
      <c r="K26" s="24">
        <f t="shared" ref="K26:K30" si="11">I26*J26</f>
        <v>0</v>
      </c>
    </row>
    <row r="27" spans="1:11" ht="18.95" customHeight="1" x14ac:dyDescent="0.2">
      <c r="A27" s="26">
        <f t="shared" ref="A27:A30" si="12">A26+1</f>
        <v>13</v>
      </c>
      <c r="B27" s="26">
        <v>488</v>
      </c>
      <c r="C27" s="10" t="s">
        <v>852</v>
      </c>
      <c r="D27" s="24">
        <f>SUMIFS('Rider Adj B'!$P$11:$P$119,'Rider Adj B'!$A$11:$A$119,'SCH D-2 B'!D$13,'Rider Adj B'!$B$11:$B$119,'SCH D-2 B'!$B27)*-1000</f>
        <v>0</v>
      </c>
      <c r="E27" s="24">
        <f>SUMIFS('Rider Adj B'!$P$11:$P$119,'Rider Adj B'!$A$11:$A$119,'SCH D-2 B'!E$13,'Rider Adj B'!$B$11:$B$119,'SCH D-2 B'!$B27)*-1000</f>
        <v>0</v>
      </c>
      <c r="F27" s="24">
        <f>SUMIFS('Rider Adj B'!$P$11:$P$119,'Rider Adj B'!$A$11:$A$119,'SCH D-2 B'!F$13,'Rider Adj B'!$B$11:$B$119,'SCH D-2 B'!$B27)*-1000</f>
        <v>0</v>
      </c>
      <c r="G27" s="24">
        <f>SUMIFS('Rider Adj B'!$P$11:$P$119,'Rider Adj B'!$A$11:$A$119,'SCH D-2 B'!G$13,'Rider Adj B'!$B$11:$B$119,'SCH D-2 B'!$B27)*-1000</f>
        <v>0</v>
      </c>
      <c r="H27" s="24">
        <f>SUMIFS('Rider Adj B'!$P$11:$P$119,'Rider Adj B'!$A$11:$A$119,'SCH D-2 B'!H$13,'Rider Adj B'!$B$11:$B$119,'SCH D-2 B'!$B27)*-1000</f>
        <v>0</v>
      </c>
      <c r="I27" s="24">
        <f t="shared" si="10"/>
        <v>0</v>
      </c>
      <c r="J27" s="25">
        <v>1</v>
      </c>
      <c r="K27" s="24">
        <f t="shared" si="11"/>
        <v>0</v>
      </c>
    </row>
    <row r="28" spans="1:11" ht="18.95" customHeight="1" x14ac:dyDescent="0.2">
      <c r="A28" s="26">
        <f t="shared" si="12"/>
        <v>14</v>
      </c>
      <c r="B28" s="26" t="s">
        <v>824</v>
      </c>
      <c r="C28" s="4" t="s">
        <v>825</v>
      </c>
      <c r="D28" s="24">
        <f>SUMIFS('Rider Adj B'!$P$11:$P$119,'Rider Adj B'!$A$11:$A$119,'SCH D-2 B'!D$13,'Rider Adj B'!$B$11:$B$119,'SCH D-2 B'!$B28)*-1000</f>
        <v>-3546.18</v>
      </c>
      <c r="E28" s="24">
        <f>SUMIFS('Rider Adj B'!$P$11:$P$119,'Rider Adj B'!$A$11:$A$119,'SCH D-2 B'!E$13,'Rider Adj B'!$B$11:$B$119,'SCH D-2 B'!$B28)*-1000</f>
        <v>-39085.370147220761</v>
      </c>
      <c r="F28" s="24">
        <f>SUMIFS('Rider Adj B'!$P$11:$P$119,'Rider Adj B'!$A$11:$A$119,'SCH D-2 B'!F$13,'Rider Adj B'!$B$11:$B$119,'SCH D-2 B'!$B28)*-1000</f>
        <v>0</v>
      </c>
      <c r="G28" s="24">
        <f>SUMIFS('Rider Adj B'!$P$11:$P$119,'Rider Adj B'!$A$11:$A$119,'SCH D-2 B'!G$13,'Rider Adj B'!$B$11:$B$119,'SCH D-2 B'!$B28)*-1000</f>
        <v>0</v>
      </c>
      <c r="H28" s="24">
        <f>SUMIFS('Rider Adj B'!$P$11:$P$119,'Rider Adj B'!$A$11:$A$119,'SCH D-2 B'!H$13,'Rider Adj B'!$B$11:$B$119,'SCH D-2 B'!$B28)*-1000</f>
        <v>0</v>
      </c>
      <c r="I28" s="24">
        <f t="shared" si="10"/>
        <v>-42631.550147220762</v>
      </c>
      <c r="J28" s="25">
        <v>1</v>
      </c>
      <c r="K28" s="24">
        <f t="shared" si="11"/>
        <v>-42631.550147220762</v>
      </c>
    </row>
    <row r="29" spans="1:11" ht="18.95" customHeight="1" x14ac:dyDescent="0.2">
      <c r="A29" s="26">
        <f t="shared" si="12"/>
        <v>15</v>
      </c>
      <c r="B29" s="26">
        <v>493</v>
      </c>
      <c r="C29" s="4" t="s">
        <v>826</v>
      </c>
      <c r="D29" s="24">
        <f>SUMIFS('Rider Adj B'!$P$11:$P$119,'Rider Adj B'!$A$11:$A$119,'SCH D-2 B'!D$13,'Rider Adj B'!$B$11:$B$119,'SCH D-2 B'!$B29)*-1000</f>
        <v>0</v>
      </c>
      <c r="E29" s="24">
        <f>SUMIFS('Rider Adj B'!$P$11:$P$119,'Rider Adj B'!$A$11:$A$119,'SCH D-2 B'!E$13,'Rider Adj B'!$B$11:$B$119,'SCH D-2 B'!$B29)*-1000</f>
        <v>0</v>
      </c>
      <c r="F29" s="24">
        <f>SUMIFS('Rider Adj B'!$P$11:$P$119,'Rider Adj B'!$A$11:$A$119,'SCH D-2 B'!F$13,'Rider Adj B'!$B$11:$B$119,'SCH D-2 B'!$B29)*-1000</f>
        <v>0</v>
      </c>
      <c r="G29" s="24">
        <f>SUMIFS('Rider Adj B'!$P$11:$P$119,'Rider Adj B'!$A$11:$A$119,'SCH D-2 B'!G$13,'Rider Adj B'!$B$11:$B$119,'SCH D-2 B'!$B29)*-1000</f>
        <v>0</v>
      </c>
      <c r="H29" s="24">
        <f>SUMIFS('Rider Adj B'!$P$11:$P$119,'Rider Adj B'!$A$11:$A$119,'SCH D-2 B'!H$13,'Rider Adj B'!$B$11:$B$119,'SCH D-2 B'!$B29)*-1000</f>
        <v>0</v>
      </c>
      <c r="I29" s="24">
        <f t="shared" si="10"/>
        <v>0</v>
      </c>
      <c r="J29" s="25">
        <v>1</v>
      </c>
      <c r="K29" s="24">
        <f t="shared" si="11"/>
        <v>0</v>
      </c>
    </row>
    <row r="30" spans="1:11" ht="18.95" customHeight="1" x14ac:dyDescent="0.2">
      <c r="A30" s="26">
        <f t="shared" si="12"/>
        <v>16</v>
      </c>
      <c r="B30" s="26">
        <v>495</v>
      </c>
      <c r="C30" s="4" t="s">
        <v>827</v>
      </c>
      <c r="D30" s="35">
        <f>SUMIFS('Rider Adj B'!$P$11:$P$119,'Rider Adj B'!$A$11:$A$119,'SCH D-2 B'!D$13,'Rider Adj B'!$B$11:$B$119,'SCH D-2 B'!$B30)*-1000</f>
        <v>0</v>
      </c>
      <c r="E30" s="35">
        <f>SUMIFS('Rider Adj B'!$P$11:$P$119,'Rider Adj B'!$A$11:$A$119,'SCH D-2 B'!E$13,'Rider Adj B'!$B$11:$B$119,'SCH D-2 B'!$B30)*-1000</f>
        <v>0</v>
      </c>
      <c r="F30" s="35">
        <f>SUMIFS('Rider Adj B'!$P$11:$P$119,'Rider Adj B'!$A$11:$A$119,'SCH D-2 B'!F$13,'Rider Adj B'!$B$11:$B$119,'SCH D-2 B'!$B30)*-1000</f>
        <v>0</v>
      </c>
      <c r="G30" s="35">
        <f>SUMIFS('Rider Adj B'!$P$11:$P$119,'Rider Adj B'!$A$11:$A$119,'SCH D-2 B'!G$13,'Rider Adj B'!$B$11:$B$119,'SCH D-2 B'!$B30)*-1000</f>
        <v>0</v>
      </c>
      <c r="H30" s="35">
        <f>SUMIFS('Rider Adj B'!$P$11:$P$119,'Rider Adj B'!$A$11:$A$119,'SCH D-2 B'!H$13,'Rider Adj B'!$B$11:$B$119,'SCH D-2 B'!$B30)*-1000</f>
        <v>0</v>
      </c>
      <c r="I30" s="35">
        <f t="shared" si="10"/>
        <v>0</v>
      </c>
      <c r="J30" s="25">
        <v>1</v>
      </c>
      <c r="K30" s="35">
        <f t="shared" si="11"/>
        <v>0</v>
      </c>
    </row>
    <row r="31" spans="1:11" ht="18.95" customHeight="1" x14ac:dyDescent="0.2">
      <c r="A31" s="26">
        <f>A30+1</f>
        <v>17</v>
      </c>
      <c r="B31" s="26"/>
      <c r="C31" s="23" t="s">
        <v>134</v>
      </c>
      <c r="D31" s="36">
        <f>SUM(D26:D30)</f>
        <v>-3546.18</v>
      </c>
      <c r="E31" s="36">
        <f t="shared" ref="E31:K31" si="13">SUM(E26:E30)</f>
        <v>-39085.370147220761</v>
      </c>
      <c r="F31" s="36">
        <f t="shared" ref="F31:G31" si="14">SUM(F26:F30)</f>
        <v>0</v>
      </c>
      <c r="G31" s="36">
        <f t="shared" si="14"/>
        <v>0</v>
      </c>
      <c r="H31" s="36">
        <f t="shared" si="13"/>
        <v>0</v>
      </c>
      <c r="I31" s="36">
        <f t="shared" si="13"/>
        <v>-42631.550147220762</v>
      </c>
      <c r="K31" s="36">
        <f t="shared" si="13"/>
        <v>-42631.550147220762</v>
      </c>
    </row>
    <row r="32" spans="1:11" ht="18.95" customHeight="1" x14ac:dyDescent="0.2">
      <c r="A32" s="26"/>
      <c r="B32" s="26"/>
      <c r="C32" s="23"/>
    </row>
    <row r="33" spans="1:14" ht="18.95" customHeight="1" x14ac:dyDescent="0.2">
      <c r="A33" s="26">
        <f>A31+1</f>
        <v>18</v>
      </c>
      <c r="B33" s="26"/>
      <c r="C33" s="42" t="s">
        <v>76</v>
      </c>
      <c r="D33" s="35">
        <f>D23+D31</f>
        <v>-1576915.2503080033</v>
      </c>
      <c r="E33" s="35">
        <f t="shared" ref="E33:H33" si="15">E23+E31</f>
        <v>-4225043.9569019275</v>
      </c>
      <c r="F33" s="35">
        <f t="shared" ref="F33:G33" si="16">F23+F31</f>
        <v>-124049462.78716165</v>
      </c>
      <c r="G33" s="35">
        <f t="shared" si="16"/>
        <v>0</v>
      </c>
      <c r="H33" s="35">
        <f t="shared" si="15"/>
        <v>0</v>
      </c>
      <c r="I33" s="35">
        <f t="shared" ref="I33:K33" si="17">I23+I31</f>
        <v>-129851421.99437158</v>
      </c>
      <c r="K33" s="35">
        <f t="shared" si="17"/>
        <v>-129851421.99437158</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8">A36+1</f>
        <v>21</v>
      </c>
      <c r="B37" s="26"/>
      <c r="C37" s="34" t="s">
        <v>924</v>
      </c>
    </row>
    <row r="38" spans="1:14" ht="18.95" customHeight="1" x14ac:dyDescent="0.2">
      <c r="A38" s="26">
        <f t="shared" si="18"/>
        <v>22</v>
      </c>
      <c r="B38" s="38" t="s">
        <v>828</v>
      </c>
      <c r="C38" s="4" t="s">
        <v>853</v>
      </c>
      <c r="D38" s="24">
        <f>SUMIFS('Rider Adj B'!$P$11:$P$119,'Rider Adj B'!$A$11:$A$119,'SCH D-2 B'!D$13,'Rider Adj B'!$B$11:$B$119,'SCH D-2 B'!$B38)*-1000</f>
        <v>0</v>
      </c>
      <c r="E38" s="24">
        <f>SUMIFS('Rider Adj B'!$P$11:$P$119,'Rider Adj B'!$A$11:$A$119,'SCH D-2 B'!E$13,'Rider Adj B'!$B$11:$B$119,'SCH D-2 B'!$B38)*-1000</f>
        <v>0</v>
      </c>
      <c r="F38" s="24">
        <f>SUMIFS('Rider Adj B'!$P$11:$P$119,'Rider Adj B'!$A$11:$A$119,'SCH D-2 B'!F$13,'Rider Adj B'!$B$11:$B$119,'SCH D-2 B'!$B38)*-1000</f>
        <v>-126123882.30618182</v>
      </c>
      <c r="G38" s="24">
        <f>SUMIFS('Rider Adj B'!$P$11:$P$119,'Rider Adj B'!$A$11:$A$119,'SCH D-2 B'!G$13,'Rider Adj B'!$B$11:$B$119,'SCH D-2 B'!$B38)*-1000</f>
        <v>0</v>
      </c>
      <c r="H38" s="24">
        <f>SUMIFS('Rider Adj B'!$P$11:$P$119,'Rider Adj B'!$A$11:$A$119,'SCH D-2 B'!H$13,'Rider Adj B'!$B$11:$B$119,'SCH D-2 B'!$B38)*-1000</f>
        <v>0</v>
      </c>
      <c r="I38" s="24">
        <f t="shared" ref="I38:I41" si="19">SUM(D38:H38)</f>
        <v>-126123882.30618182</v>
      </c>
      <c r="J38" s="25">
        <v>1</v>
      </c>
      <c r="K38" s="24">
        <f t="shared" ref="K38:K41" si="20">I38*J38</f>
        <v>-126123882.30618182</v>
      </c>
    </row>
    <row r="39" spans="1:14" ht="18.95" customHeight="1" x14ac:dyDescent="0.2">
      <c r="A39" s="26">
        <f t="shared" si="18"/>
        <v>23</v>
      </c>
      <c r="B39" s="136" t="s">
        <v>829</v>
      </c>
      <c r="C39" s="4" t="s">
        <v>854</v>
      </c>
      <c r="D39" s="24">
        <f>SUMIFS('Rider Adj B'!$P$11:$P$119,'Rider Adj B'!$A$11:$A$119,'SCH D-2 B'!D$13,'Rider Adj B'!$B$11:$B$119,'SCH D-2 B'!$B39)*-1000</f>
        <v>0</v>
      </c>
      <c r="E39" s="24">
        <f>SUMIFS('Rider Adj B'!$P$11:$P$119,'Rider Adj B'!$A$11:$A$119,'SCH D-2 B'!E$13,'Rider Adj B'!$B$11:$B$119,'SCH D-2 B'!$B39)*-1000</f>
        <v>0</v>
      </c>
      <c r="F39" s="24">
        <f>SUMIFS('Rider Adj B'!$P$11:$P$119,'Rider Adj B'!$A$11:$A$119,'SCH D-2 B'!F$13,'Rider Adj B'!$B$11:$B$119,'SCH D-2 B'!$B39)*-1000</f>
        <v>0</v>
      </c>
      <c r="G39" s="24">
        <f>SUMIFS('Rider Adj B'!$P$11:$P$119,'Rider Adj B'!$A$11:$A$119,'SCH D-2 B'!G$13,'Rider Adj B'!$B$11:$B$119,'SCH D-2 B'!$B39)*-1000</f>
        <v>0</v>
      </c>
      <c r="H39" s="24">
        <f>SUMIFS('Rider Adj B'!$P$11:$P$119,'Rider Adj B'!$A$11:$A$119,'SCH D-2 B'!H$13,'Rider Adj B'!$B$11:$B$119,'SCH D-2 B'!$B39)*-1000</f>
        <v>0</v>
      </c>
      <c r="I39" s="24">
        <f t="shared" si="19"/>
        <v>0</v>
      </c>
      <c r="J39" s="25">
        <v>1</v>
      </c>
      <c r="K39" s="24">
        <f t="shared" si="20"/>
        <v>0</v>
      </c>
      <c r="N39" s="25"/>
    </row>
    <row r="40" spans="1:14" ht="18.95" customHeight="1" x14ac:dyDescent="0.2">
      <c r="A40" s="26">
        <f t="shared" si="18"/>
        <v>24</v>
      </c>
      <c r="B40" s="136" t="s">
        <v>830</v>
      </c>
      <c r="C40" s="4" t="s">
        <v>855</v>
      </c>
      <c r="D40" s="24">
        <f>SUMIFS('Rider Adj B'!$P$11:$P$119,'Rider Adj B'!$A$11:$A$119,'SCH D-2 B'!D$13,'Rider Adj B'!$B$11:$B$119,'SCH D-2 B'!$B40)*-1000</f>
        <v>0</v>
      </c>
      <c r="E40" s="24">
        <f>SUMIFS('Rider Adj B'!$P$11:$P$119,'Rider Adj B'!$A$11:$A$119,'SCH D-2 B'!E$13,'Rider Adj B'!$B$11:$B$119,'SCH D-2 B'!$B40)*-1000</f>
        <v>0</v>
      </c>
      <c r="F40" s="24">
        <f>SUMIFS('Rider Adj B'!$P$11:$P$119,'Rider Adj B'!$A$11:$A$119,'SCH D-2 B'!F$13,'Rider Adj B'!$B$11:$B$119,'SCH D-2 B'!$B40)*-1000</f>
        <v>876802.90999998897</v>
      </c>
      <c r="G40" s="24">
        <f>SUMIFS('Rider Adj B'!$P$11:$P$119,'Rider Adj B'!$A$11:$A$119,'SCH D-2 B'!G$13,'Rider Adj B'!$B$11:$B$119,'SCH D-2 B'!$B40)*-1000</f>
        <v>0</v>
      </c>
      <c r="H40" s="24">
        <f>SUMIFS('Rider Adj B'!$P$11:$P$119,'Rider Adj B'!$A$11:$A$119,'SCH D-2 B'!H$13,'Rider Adj B'!$B$11:$B$119,'SCH D-2 B'!$B40)*-1000</f>
        <v>0</v>
      </c>
      <c r="I40" s="24">
        <f t="shared" si="19"/>
        <v>876802.90999998897</v>
      </c>
      <c r="J40" s="25">
        <v>1</v>
      </c>
      <c r="K40" s="24">
        <f t="shared" si="20"/>
        <v>876802.90999998897</v>
      </c>
    </row>
    <row r="41" spans="1:14" ht="18.95" customHeight="1" x14ac:dyDescent="0.2">
      <c r="A41" s="26">
        <f t="shared" si="18"/>
        <v>25</v>
      </c>
      <c r="B41" s="136" t="s">
        <v>831</v>
      </c>
      <c r="C41" s="4" t="s">
        <v>856</v>
      </c>
      <c r="D41" s="24">
        <f>SUMIFS('Rider Adj B'!$P$11:$P$119,'Rider Adj B'!$A$11:$A$119,'SCH D-2 B'!D$13,'Rider Adj B'!$B$11:$B$119,'SCH D-2 B'!$B41)*-1000</f>
        <v>0</v>
      </c>
      <c r="E41" s="24">
        <f>SUMIFS('Rider Adj B'!$P$11:$P$119,'Rider Adj B'!$A$11:$A$119,'SCH D-2 B'!E$13,'Rider Adj B'!$B$11:$B$119,'SCH D-2 B'!$B41)*-1000</f>
        <v>0</v>
      </c>
      <c r="F41" s="24">
        <f>SUMIFS('Rider Adj B'!$P$11:$P$119,'Rider Adj B'!$A$11:$A$119,'SCH D-2 B'!F$13,'Rider Adj B'!$B$11:$B$119,'SCH D-2 B'!$B41)*-1000</f>
        <v>2014061.3899999897</v>
      </c>
      <c r="G41" s="24">
        <f>SUMIFS('Rider Adj B'!$P$11:$P$119,'Rider Adj B'!$A$11:$A$119,'SCH D-2 B'!G$13,'Rider Adj B'!$B$11:$B$119,'SCH D-2 B'!$B41)*-1000</f>
        <v>0</v>
      </c>
      <c r="H41" s="24">
        <f>SUMIFS('Rider Adj B'!$P$11:$P$119,'Rider Adj B'!$A$11:$A$119,'SCH D-2 B'!H$13,'Rider Adj B'!$B$11:$B$119,'SCH D-2 B'!$B41)*-1000</f>
        <v>0</v>
      </c>
      <c r="I41" s="24">
        <f t="shared" si="19"/>
        <v>2014061.3899999897</v>
      </c>
      <c r="J41" s="25">
        <v>1</v>
      </c>
      <c r="K41" s="24">
        <f t="shared" si="20"/>
        <v>2014061.3899999897</v>
      </c>
    </row>
    <row r="42" spans="1:14" s="16" customFormat="1" ht="20.100000000000001" customHeight="1" x14ac:dyDescent="0.2">
      <c r="A42" s="336" t="str">
        <f>$A$1</f>
        <v>LOUISVILLE GAS AND ELECTRIC COMPANY</v>
      </c>
      <c r="B42" s="336"/>
      <c r="C42" s="336"/>
      <c r="D42" s="336"/>
      <c r="E42" s="336"/>
      <c r="F42" s="336"/>
      <c r="G42" s="336"/>
      <c r="H42" s="336"/>
      <c r="I42" s="336"/>
      <c r="J42" s="336"/>
      <c r="K42" s="336"/>
    </row>
    <row r="43" spans="1:14" s="16" customFormat="1" ht="20.100000000000001" customHeight="1" x14ac:dyDescent="0.2">
      <c r="A43" s="336" t="str">
        <f>$A$2</f>
        <v>CASE NO. 2018-00295 - GAS OPERATIONS</v>
      </c>
      <c r="B43" s="336"/>
      <c r="C43" s="336"/>
      <c r="D43" s="336"/>
      <c r="E43" s="336"/>
      <c r="F43" s="336"/>
      <c r="G43" s="336"/>
      <c r="H43" s="336"/>
      <c r="I43" s="336"/>
      <c r="J43" s="336"/>
      <c r="K43" s="336"/>
    </row>
    <row r="44" spans="1:14" s="16" customFormat="1" ht="20.100000000000001" customHeight="1" x14ac:dyDescent="0.2">
      <c r="A44" s="336" t="s">
        <v>240</v>
      </c>
      <c r="B44" s="336"/>
      <c r="C44" s="336"/>
      <c r="D44" s="336"/>
      <c r="E44" s="336"/>
      <c r="F44" s="336"/>
      <c r="G44" s="336"/>
      <c r="H44" s="336"/>
      <c r="I44" s="336"/>
      <c r="J44" s="336"/>
      <c r="K44" s="336"/>
    </row>
    <row r="45" spans="1:14" s="16" customFormat="1" ht="20.100000000000001" customHeight="1" x14ac:dyDescent="0.2">
      <c r="A45" s="336" t="str">
        <f>$A$4</f>
        <v>FOR THE 12 MONTHS ENDED DECEMBER 31, 2018</v>
      </c>
      <c r="B45" s="336"/>
      <c r="C45" s="336"/>
      <c r="D45" s="336"/>
      <c r="E45" s="336"/>
      <c r="F45" s="336"/>
      <c r="G45" s="336"/>
      <c r="H45" s="336"/>
      <c r="I45" s="336"/>
      <c r="J45" s="336"/>
      <c r="K45" s="336"/>
    </row>
    <row r="46" spans="1:14" s="16" customFormat="1" ht="20.100000000000001" customHeight="1" x14ac:dyDescent="0.2">
      <c r="A46" s="87"/>
      <c r="B46" s="87"/>
      <c r="C46" s="87"/>
      <c r="D46" s="87"/>
      <c r="E46" s="87"/>
      <c r="F46" s="211"/>
      <c r="G46" s="211"/>
      <c r="H46" s="87"/>
      <c r="I46" s="87"/>
      <c r="J46" s="87"/>
      <c r="K46" s="87"/>
    </row>
    <row r="47" spans="1:14" s="16" customFormat="1" ht="20.100000000000001" customHeight="1" x14ac:dyDescent="0.2">
      <c r="A47" s="16" t="str">
        <f>$A$6</f>
        <v>DATA:__X__BASE  PERIOD____FORECASTED  PERIOD</v>
      </c>
      <c r="B47" s="18"/>
      <c r="K47" s="19" t="str">
        <f>$K$6</f>
        <v>SCHEDULE D-2</v>
      </c>
    </row>
    <row r="48" spans="1:14" s="16" customFormat="1" ht="20.100000000000001" customHeight="1" x14ac:dyDescent="0.2">
      <c r="A48" s="16" t="str">
        <f>$A$7</f>
        <v>TYPE OF FILING: _____ ORIGINAL  _____ UPDATED  __X__ REVISED</v>
      </c>
      <c r="K48" s="19" t="s">
        <v>951</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1">E$10</f>
        <v>ADJ 2</v>
      </c>
      <c r="F51" s="126" t="str">
        <f t="shared" si="21"/>
        <v>ADJ 3</v>
      </c>
      <c r="G51" s="126" t="str">
        <f t="shared" si="21"/>
        <v>ADJ 4</v>
      </c>
      <c r="H51" s="126" t="str">
        <f t="shared" si="21"/>
        <v>ADJ 5</v>
      </c>
      <c r="I51" s="63"/>
      <c r="J51" s="63"/>
      <c r="K51" s="63"/>
    </row>
    <row r="52" spans="1:11" ht="44.25" customHeight="1" x14ac:dyDescent="0.2">
      <c r="A52" s="64" t="s">
        <v>96</v>
      </c>
      <c r="B52" s="64" t="s">
        <v>97</v>
      </c>
      <c r="C52" s="64" t="s">
        <v>101</v>
      </c>
      <c r="D52" s="64" t="str">
        <f>D$11</f>
        <v>REMOVE DSM MECHANISM</v>
      </c>
      <c r="E52" s="64" t="str">
        <f t="shared" ref="E52:H52" si="22">E$11</f>
        <v>REMOVE  GLT MECHANISM</v>
      </c>
      <c r="F52" s="64" t="str">
        <f t="shared" si="22"/>
        <v>REMOVE GSC MECHANISM</v>
      </c>
      <c r="G52" s="64" t="str">
        <f t="shared" si="22"/>
        <v>This adjustment left intentionally blank</v>
      </c>
      <c r="H52" s="64" t="str">
        <f t="shared" si="22"/>
        <v>INTEREST SYNCHRONIZATION</v>
      </c>
      <c r="I52" s="64" t="s">
        <v>242</v>
      </c>
      <c r="J52" s="64" t="s">
        <v>98</v>
      </c>
      <c r="K52" s="64" t="s">
        <v>238</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36" t="s">
        <v>832</v>
      </c>
      <c r="C54" s="4" t="s">
        <v>857</v>
      </c>
      <c r="D54" s="24">
        <f>SUMIFS('Rider Adj B'!$P$11:$P$119,'Rider Adj B'!$A$11:$A$119,'SCH D-2 B'!D$13,'Rider Adj B'!$B$11:$B$119,'SCH D-2 B'!$B54)*-1000</f>
        <v>0</v>
      </c>
      <c r="E54" s="24">
        <f>SUMIFS('Rider Adj B'!$P$11:$P$119,'Rider Adj B'!$A$11:$A$119,'SCH D-2 B'!E$13,'Rider Adj B'!$B$11:$B$119,'SCH D-2 B'!$B54)*-1000</f>
        <v>0</v>
      </c>
      <c r="F54" s="24">
        <f>SUMIFS('Rider Adj B'!$P$11:$P$119,'Rider Adj B'!$A$11:$A$119,'SCH D-2 B'!F$13,'Rider Adj B'!$B$11:$B$119,'SCH D-2 B'!$B54)*-1000</f>
        <v>0</v>
      </c>
      <c r="G54" s="24">
        <f>SUMIFS('Rider Adj B'!$P$11:$P$119,'Rider Adj B'!$A$11:$A$119,'SCH D-2 B'!G$13,'Rider Adj B'!$B$11:$B$119,'SCH D-2 B'!$B54)*-1000</f>
        <v>0</v>
      </c>
      <c r="H54" s="24">
        <f>SUMIFS('Rider Adj B'!$P$11:$P$119,'Rider Adj B'!$A$11:$A$119,'SCH D-2 B'!H$13,'Rider Adj B'!$B$11:$B$119,'SCH D-2 B'!$B54)*-1000</f>
        <v>0</v>
      </c>
      <c r="I54" s="24">
        <f>SUM(D54:H54)</f>
        <v>0</v>
      </c>
      <c r="J54" s="25">
        <v>1</v>
      </c>
      <c r="K54" s="24">
        <f>I54*J54</f>
        <v>0</v>
      </c>
    </row>
    <row r="55" spans="1:11" ht="18.95" customHeight="1" x14ac:dyDescent="0.2">
      <c r="A55" s="26">
        <f t="shared" ref="A55:A58" si="23">A54+1</f>
        <v>27</v>
      </c>
      <c r="B55" s="136" t="s">
        <v>833</v>
      </c>
      <c r="C55" s="4" t="s">
        <v>858</v>
      </c>
      <c r="D55" s="24">
        <f>SUMIFS('Rider Adj B'!$P$11:$P$119,'Rider Adj B'!$A$11:$A$119,'SCH D-2 B'!D$13,'Rider Adj B'!$B$11:$B$119,'SCH D-2 B'!$B55)*-1000</f>
        <v>0</v>
      </c>
      <c r="E55" s="24">
        <f>SUMIFS('Rider Adj B'!$P$11:$P$119,'Rider Adj B'!$A$11:$A$119,'SCH D-2 B'!E$13,'Rider Adj B'!$B$11:$B$119,'SCH D-2 B'!$B55)*-1000</f>
        <v>0</v>
      </c>
      <c r="F55" s="24">
        <f>SUMIFS('Rider Adj B'!$P$11:$P$119,'Rider Adj B'!$A$11:$A$119,'SCH D-2 B'!F$13,'Rider Adj B'!$B$11:$B$119,'SCH D-2 B'!$B55)*-1000</f>
        <v>-498631.03097982093</v>
      </c>
      <c r="G55" s="24">
        <f>SUMIFS('Rider Adj B'!$P$11:$P$119,'Rider Adj B'!$A$11:$A$119,'SCH D-2 B'!G$13,'Rider Adj B'!$B$11:$B$119,'SCH D-2 B'!$B55)*-1000</f>
        <v>0</v>
      </c>
      <c r="H55" s="24">
        <f>SUMIFS('Rider Adj B'!$P$11:$P$119,'Rider Adj B'!$A$11:$A$119,'SCH D-2 B'!H$13,'Rider Adj B'!$B$11:$B$119,'SCH D-2 B'!$B55)*-1000</f>
        <v>0</v>
      </c>
      <c r="I55" s="24">
        <f t="shared" ref="I55:I58" si="24">SUM(D55:H55)</f>
        <v>-498631.03097982093</v>
      </c>
      <c r="J55" s="25">
        <v>1</v>
      </c>
      <c r="K55" s="24">
        <f t="shared" ref="K55:K58" si="25">I55*J55</f>
        <v>-498631.03097982093</v>
      </c>
    </row>
    <row r="56" spans="1:11" ht="18.95" customHeight="1" x14ac:dyDescent="0.2">
      <c r="A56" s="26">
        <f t="shared" si="23"/>
        <v>28</v>
      </c>
      <c r="B56" s="136">
        <v>810</v>
      </c>
      <c r="C56" s="4" t="s">
        <v>859</v>
      </c>
      <c r="D56" s="24">
        <f>SUMIFS('Rider Adj B'!$P$11:$P$119,'Rider Adj B'!$A$11:$A$119,'SCH D-2 B'!D$13,'Rider Adj B'!$B$11:$B$119,'SCH D-2 B'!$B56)*-1000</f>
        <v>0</v>
      </c>
      <c r="E56" s="24">
        <f>SUMIFS('Rider Adj B'!$P$11:$P$119,'Rider Adj B'!$A$11:$A$119,'SCH D-2 B'!E$13,'Rider Adj B'!$B$11:$B$119,'SCH D-2 B'!$B56)*-1000</f>
        <v>0</v>
      </c>
      <c r="F56" s="24">
        <f>SUMIFS('Rider Adj B'!$P$11:$P$119,'Rider Adj B'!$A$11:$A$119,'SCH D-2 B'!F$13,'Rider Adj B'!$B$11:$B$119,'SCH D-2 B'!$B56)*-1000</f>
        <v>0</v>
      </c>
      <c r="G56" s="24">
        <f>SUMIFS('Rider Adj B'!$P$11:$P$119,'Rider Adj B'!$A$11:$A$119,'SCH D-2 B'!G$13,'Rider Adj B'!$B$11:$B$119,'SCH D-2 B'!$B56)*-1000</f>
        <v>0</v>
      </c>
      <c r="H56" s="24">
        <f>SUMIFS('Rider Adj B'!$P$11:$P$119,'Rider Adj B'!$A$11:$A$119,'SCH D-2 B'!H$13,'Rider Adj B'!$B$11:$B$119,'SCH D-2 B'!$B56)*-1000</f>
        <v>0</v>
      </c>
      <c r="I56" s="24">
        <f t="shared" si="24"/>
        <v>0</v>
      </c>
      <c r="J56" s="25">
        <v>1</v>
      </c>
      <c r="K56" s="24">
        <f t="shared" si="25"/>
        <v>0</v>
      </c>
    </row>
    <row r="57" spans="1:11" ht="18.95" customHeight="1" x14ac:dyDescent="0.2">
      <c r="A57" s="26">
        <f t="shared" si="23"/>
        <v>29</v>
      </c>
      <c r="B57" s="136" t="s">
        <v>834</v>
      </c>
      <c r="C57" s="4" t="s">
        <v>860</v>
      </c>
      <c r="D57" s="24">
        <f>SUMIFS('Rider Adj B'!$P$11:$P$119,'Rider Adj B'!$A$11:$A$119,'SCH D-2 B'!D$13,'Rider Adj B'!$B$11:$B$119,'SCH D-2 B'!$B57)*-1000</f>
        <v>0</v>
      </c>
      <c r="E57" s="24">
        <f>SUMIFS('Rider Adj B'!$P$11:$P$119,'Rider Adj B'!$A$11:$A$119,'SCH D-2 B'!E$13,'Rider Adj B'!$B$11:$B$119,'SCH D-2 B'!$B57)*-1000</f>
        <v>0</v>
      </c>
      <c r="F57" s="24">
        <f>SUMIFS('Rider Adj B'!$P$11:$P$119,'Rider Adj B'!$A$11:$A$119,'SCH D-2 B'!F$13,'Rider Adj B'!$B$11:$B$119,'SCH D-2 B'!$B57)*-1000</f>
        <v>120216.2799999999</v>
      </c>
      <c r="G57" s="24">
        <f>SUMIFS('Rider Adj B'!$P$11:$P$119,'Rider Adj B'!$A$11:$A$119,'SCH D-2 B'!G$13,'Rider Adj B'!$B$11:$B$119,'SCH D-2 B'!$B57)*-1000</f>
        <v>0</v>
      </c>
      <c r="H57" s="24">
        <f>SUMIFS('Rider Adj B'!$P$11:$P$119,'Rider Adj B'!$A$11:$A$119,'SCH D-2 B'!H$13,'Rider Adj B'!$B$11:$B$119,'SCH D-2 B'!$B57)*-1000</f>
        <v>0</v>
      </c>
      <c r="I57" s="24">
        <f t="shared" si="24"/>
        <v>120216.2799999999</v>
      </c>
      <c r="J57" s="25">
        <v>1</v>
      </c>
      <c r="K57" s="24">
        <f t="shared" si="25"/>
        <v>120216.2799999999</v>
      </c>
    </row>
    <row r="58" spans="1:11" ht="18.95" customHeight="1" x14ac:dyDescent="0.2">
      <c r="A58" s="26">
        <f t="shared" si="23"/>
        <v>30</v>
      </c>
      <c r="B58" s="136">
        <v>813</v>
      </c>
      <c r="C58" s="4" t="s">
        <v>861</v>
      </c>
      <c r="D58" s="24">
        <f>SUMIFS('Rider Adj B'!$P$11:$P$119,'Rider Adj B'!$A$11:$A$119,'SCH D-2 B'!D$13,'Rider Adj B'!$B$11:$B$119,'SCH D-2 B'!$B58)*-1000</f>
        <v>0</v>
      </c>
      <c r="E58" s="24">
        <f>SUMIFS('Rider Adj B'!$P$11:$P$119,'Rider Adj B'!$A$11:$A$119,'SCH D-2 B'!E$13,'Rider Adj B'!$B$11:$B$119,'SCH D-2 B'!$B58)*-1000</f>
        <v>0</v>
      </c>
      <c r="F58" s="24">
        <f>SUMIFS('Rider Adj B'!$P$11:$P$119,'Rider Adj B'!$A$11:$A$119,'SCH D-2 B'!F$13,'Rider Adj B'!$B$11:$B$119,'SCH D-2 B'!$B58)*-1000</f>
        <v>0</v>
      </c>
      <c r="G58" s="24">
        <f>SUMIFS('Rider Adj B'!$P$11:$P$119,'Rider Adj B'!$A$11:$A$119,'SCH D-2 B'!G$13,'Rider Adj B'!$B$11:$B$119,'SCH D-2 B'!$B58)*-1000</f>
        <v>0</v>
      </c>
      <c r="H58" s="24">
        <f>SUMIFS('Rider Adj B'!$P$11:$P$119,'Rider Adj B'!$A$11:$A$119,'SCH D-2 B'!H$13,'Rider Adj B'!$B$11:$B$119,'SCH D-2 B'!$B58)*-1000</f>
        <v>0</v>
      </c>
      <c r="I58" s="24">
        <f t="shared" si="24"/>
        <v>0</v>
      </c>
      <c r="J58" s="25">
        <v>1</v>
      </c>
      <c r="K58" s="24">
        <f t="shared" si="25"/>
        <v>0</v>
      </c>
    </row>
    <row r="59" spans="1:11" ht="18.95" customHeight="1" x14ac:dyDescent="0.2">
      <c r="A59" s="26">
        <f>A58+1</f>
        <v>31</v>
      </c>
      <c r="B59" s="136"/>
      <c r="C59" s="2" t="s">
        <v>925</v>
      </c>
      <c r="D59" s="36">
        <f>SUM(D38:D41,D54:D58)</f>
        <v>0</v>
      </c>
      <c r="E59" s="36">
        <f t="shared" ref="E59:K59" si="26">SUM(E38:E41,E54:E58)</f>
        <v>0</v>
      </c>
      <c r="F59" s="36">
        <f t="shared" ref="F59:G59" si="27">SUM(F38:F41,F54:F58)</f>
        <v>-123611432.75716166</v>
      </c>
      <c r="G59" s="36">
        <f t="shared" si="27"/>
        <v>0</v>
      </c>
      <c r="H59" s="36">
        <f t="shared" si="26"/>
        <v>0</v>
      </c>
      <c r="I59" s="36">
        <f t="shared" si="26"/>
        <v>-123611432.75716166</v>
      </c>
      <c r="J59" s="25"/>
      <c r="K59" s="36">
        <f t="shared" si="26"/>
        <v>-123611432.75716166</v>
      </c>
    </row>
    <row r="60" spans="1:11" ht="18.95" customHeight="1" x14ac:dyDescent="0.2">
      <c r="B60" s="136"/>
      <c r="C60" s="2"/>
      <c r="J60" s="25"/>
    </row>
    <row r="61" spans="1:11" ht="18.95" customHeight="1" x14ac:dyDescent="0.2">
      <c r="A61" s="26">
        <f>A59+1</f>
        <v>32</v>
      </c>
      <c r="B61" s="136"/>
      <c r="C61" s="37" t="s">
        <v>921</v>
      </c>
      <c r="J61" s="25"/>
    </row>
    <row r="62" spans="1:11" ht="18.95" customHeight="1" x14ac:dyDescent="0.2">
      <c r="A62" s="26">
        <f>A61+1</f>
        <v>33</v>
      </c>
      <c r="B62" s="136" t="s">
        <v>863</v>
      </c>
      <c r="C62" s="4" t="s">
        <v>889</v>
      </c>
      <c r="D62" s="24">
        <f>SUMIFS('Rider Adj B'!$P$11:$P$119,'Rider Adj B'!$A$11:$A$119,'SCH D-2 B'!D$13,'Rider Adj B'!$B$11:$B$119,'SCH D-2 B'!$B62)*-1000</f>
        <v>0</v>
      </c>
      <c r="E62" s="24">
        <f>SUMIFS('Rider Adj B'!$P$11:$P$119,'Rider Adj B'!$A$11:$A$119,'SCH D-2 B'!E$13,'Rider Adj B'!$B$11:$B$119,'SCH D-2 B'!$B62)*-1000</f>
        <v>0</v>
      </c>
      <c r="F62" s="24">
        <f>SUMIFS('Rider Adj B'!$P$11:$P$119,'Rider Adj B'!$A$11:$A$119,'SCH D-2 B'!F$13,'Rider Adj B'!$B$11:$B$119,'SCH D-2 B'!$B62)*-1000</f>
        <v>0</v>
      </c>
      <c r="G62" s="24">
        <f>SUMIFS('Rider Adj B'!$P$11:$P$119,'Rider Adj B'!$A$11:$A$119,'SCH D-2 B'!G$13,'Rider Adj B'!$B$11:$B$119,'SCH D-2 B'!$B62)*-1000</f>
        <v>0</v>
      </c>
      <c r="H62" s="24">
        <f>SUMIFS('Rider Adj B'!$P$11:$P$119,'Rider Adj B'!$A$11:$A$119,'SCH D-2 B'!H$13,'Rider Adj B'!$B$11:$B$119,'SCH D-2 B'!$B62)*-1000</f>
        <v>0</v>
      </c>
      <c r="I62" s="24">
        <f t="shared" ref="I62:I78" si="28">SUM(D62:H62)</f>
        <v>0</v>
      </c>
      <c r="J62" s="25">
        <v>1</v>
      </c>
      <c r="K62" s="24">
        <f t="shared" ref="K62:K78" si="29">I62*J62</f>
        <v>0</v>
      </c>
    </row>
    <row r="63" spans="1:11" ht="18.95" customHeight="1" x14ac:dyDescent="0.2">
      <c r="A63" s="26">
        <f t="shared" ref="A63:A71" si="30">A62+1</f>
        <v>34</v>
      </c>
      <c r="B63" s="136" t="s">
        <v>864</v>
      </c>
      <c r="C63" s="4" t="s">
        <v>820</v>
      </c>
      <c r="D63" s="24">
        <f>SUMIFS('Rider Adj B'!$P$11:$P$119,'Rider Adj B'!$A$11:$A$119,'SCH D-2 B'!D$13,'Rider Adj B'!$B$11:$B$119,'SCH D-2 B'!$B63)*-1000</f>
        <v>0</v>
      </c>
      <c r="E63" s="24">
        <f>SUMIFS('Rider Adj B'!$P$11:$P$119,'Rider Adj B'!$A$11:$A$119,'SCH D-2 B'!E$13,'Rider Adj B'!$B$11:$B$119,'SCH D-2 B'!$B63)*-1000</f>
        <v>0</v>
      </c>
      <c r="F63" s="24">
        <f>SUMIFS('Rider Adj B'!$P$11:$P$119,'Rider Adj B'!$A$11:$A$119,'SCH D-2 B'!F$13,'Rider Adj B'!$B$11:$B$119,'SCH D-2 B'!$B63)*-1000</f>
        <v>0</v>
      </c>
      <c r="G63" s="24">
        <f>SUMIFS('Rider Adj B'!$P$11:$P$119,'Rider Adj B'!$A$11:$A$119,'SCH D-2 B'!G$13,'Rider Adj B'!$B$11:$B$119,'SCH D-2 B'!$B63)*-1000</f>
        <v>0</v>
      </c>
      <c r="H63" s="24">
        <f>SUMIFS('Rider Adj B'!$P$11:$P$119,'Rider Adj B'!$A$11:$A$119,'SCH D-2 B'!H$13,'Rider Adj B'!$B$11:$B$119,'SCH D-2 B'!$B63)*-1000</f>
        <v>0</v>
      </c>
      <c r="I63" s="24">
        <f t="shared" si="28"/>
        <v>0</v>
      </c>
      <c r="J63" s="25">
        <v>1</v>
      </c>
      <c r="K63" s="24">
        <f t="shared" si="29"/>
        <v>0</v>
      </c>
    </row>
    <row r="64" spans="1:11" ht="18.95" customHeight="1" x14ac:dyDescent="0.2">
      <c r="A64" s="26">
        <f t="shared" si="30"/>
        <v>35</v>
      </c>
      <c r="B64" s="136" t="s">
        <v>865</v>
      </c>
      <c r="C64" s="4" t="s">
        <v>821</v>
      </c>
      <c r="D64" s="24">
        <f>SUMIFS('Rider Adj B'!$P$11:$P$119,'Rider Adj B'!$A$11:$A$119,'SCH D-2 B'!D$13,'Rider Adj B'!$B$11:$B$119,'SCH D-2 B'!$B64)*-1000</f>
        <v>0</v>
      </c>
      <c r="E64" s="24">
        <f>SUMIFS('Rider Adj B'!$P$11:$P$119,'Rider Adj B'!$A$11:$A$119,'SCH D-2 B'!E$13,'Rider Adj B'!$B$11:$B$119,'SCH D-2 B'!$B64)*-1000</f>
        <v>0</v>
      </c>
      <c r="F64" s="24">
        <f>SUMIFS('Rider Adj B'!$P$11:$P$119,'Rider Adj B'!$A$11:$A$119,'SCH D-2 B'!F$13,'Rider Adj B'!$B$11:$B$119,'SCH D-2 B'!$B64)*-1000</f>
        <v>0</v>
      </c>
      <c r="G64" s="24">
        <f>SUMIFS('Rider Adj B'!$P$11:$P$119,'Rider Adj B'!$A$11:$A$119,'SCH D-2 B'!G$13,'Rider Adj B'!$B$11:$B$119,'SCH D-2 B'!$B64)*-1000</f>
        <v>0</v>
      </c>
      <c r="H64" s="24">
        <f>SUMIFS('Rider Adj B'!$P$11:$P$119,'Rider Adj B'!$A$11:$A$119,'SCH D-2 B'!H$13,'Rider Adj B'!$B$11:$B$119,'SCH D-2 B'!$B64)*-1000</f>
        <v>0</v>
      </c>
      <c r="I64" s="24">
        <f t="shared" si="28"/>
        <v>0</v>
      </c>
      <c r="J64" s="25">
        <v>1</v>
      </c>
      <c r="K64" s="24">
        <f t="shared" si="29"/>
        <v>0</v>
      </c>
    </row>
    <row r="65" spans="1:11" ht="18.95" customHeight="1" x14ac:dyDescent="0.2">
      <c r="A65" s="26">
        <f t="shared" si="30"/>
        <v>36</v>
      </c>
      <c r="B65" s="136" t="s">
        <v>866</v>
      </c>
      <c r="C65" s="4" t="s">
        <v>885</v>
      </c>
      <c r="D65" s="24">
        <f>SUMIFS('Rider Adj B'!$P$11:$P$119,'Rider Adj B'!$A$11:$A$119,'SCH D-2 B'!D$13,'Rider Adj B'!$B$11:$B$119,'SCH D-2 B'!$B65)*-1000</f>
        <v>0</v>
      </c>
      <c r="E65" s="24">
        <f>SUMIFS('Rider Adj B'!$P$11:$P$119,'Rider Adj B'!$A$11:$A$119,'SCH D-2 B'!E$13,'Rider Adj B'!$B$11:$B$119,'SCH D-2 B'!$B65)*-1000</f>
        <v>0</v>
      </c>
      <c r="F65" s="24">
        <f>SUMIFS('Rider Adj B'!$P$11:$P$119,'Rider Adj B'!$A$11:$A$119,'SCH D-2 B'!F$13,'Rider Adj B'!$B$11:$B$119,'SCH D-2 B'!$B65)*-1000</f>
        <v>0</v>
      </c>
      <c r="G65" s="24">
        <f>SUMIFS('Rider Adj B'!$P$11:$P$119,'Rider Adj B'!$A$11:$A$119,'SCH D-2 B'!G$13,'Rider Adj B'!$B$11:$B$119,'SCH D-2 B'!$B65)*-1000</f>
        <v>0</v>
      </c>
      <c r="H65" s="24">
        <f>SUMIFS('Rider Adj B'!$P$11:$P$119,'Rider Adj B'!$A$11:$A$119,'SCH D-2 B'!H$13,'Rider Adj B'!$B$11:$B$119,'SCH D-2 B'!$B65)*-1000</f>
        <v>0</v>
      </c>
      <c r="I65" s="24">
        <f t="shared" si="28"/>
        <v>0</v>
      </c>
      <c r="J65" s="25">
        <v>1</v>
      </c>
      <c r="K65" s="24">
        <f t="shared" si="29"/>
        <v>0</v>
      </c>
    </row>
    <row r="66" spans="1:11" ht="18.95" customHeight="1" x14ac:dyDescent="0.2">
      <c r="A66" s="26">
        <f t="shared" si="30"/>
        <v>37</v>
      </c>
      <c r="B66" s="136" t="s">
        <v>867</v>
      </c>
      <c r="C66" s="4" t="s">
        <v>886</v>
      </c>
      <c r="D66" s="24">
        <f>SUMIFS('Rider Adj B'!$P$11:$P$119,'Rider Adj B'!$A$11:$A$119,'SCH D-2 B'!D$13,'Rider Adj B'!$B$11:$B$119,'SCH D-2 B'!$B66)*-1000</f>
        <v>0</v>
      </c>
      <c r="E66" s="24">
        <f>SUMIFS('Rider Adj B'!$P$11:$P$119,'Rider Adj B'!$A$11:$A$119,'SCH D-2 B'!E$13,'Rider Adj B'!$B$11:$B$119,'SCH D-2 B'!$B66)*-1000</f>
        <v>0</v>
      </c>
      <c r="F66" s="24">
        <f>SUMIFS('Rider Adj B'!$P$11:$P$119,'Rider Adj B'!$A$11:$A$119,'SCH D-2 B'!F$13,'Rider Adj B'!$B$11:$B$119,'SCH D-2 B'!$B66)*-1000</f>
        <v>0</v>
      </c>
      <c r="G66" s="24">
        <f>SUMIFS('Rider Adj B'!$P$11:$P$119,'Rider Adj B'!$A$11:$A$119,'SCH D-2 B'!G$13,'Rider Adj B'!$B$11:$B$119,'SCH D-2 B'!$B66)*-1000</f>
        <v>0</v>
      </c>
      <c r="H66" s="24">
        <f>SUMIFS('Rider Adj B'!$P$11:$P$119,'Rider Adj B'!$A$11:$A$119,'SCH D-2 B'!H$13,'Rider Adj B'!$B$11:$B$119,'SCH D-2 B'!$B66)*-1000</f>
        <v>0</v>
      </c>
      <c r="I66" s="24">
        <f t="shared" si="28"/>
        <v>0</v>
      </c>
      <c r="J66" s="25">
        <v>1</v>
      </c>
      <c r="K66" s="24">
        <f t="shared" si="29"/>
        <v>0</v>
      </c>
    </row>
    <row r="67" spans="1:11" ht="18.95" customHeight="1" x14ac:dyDescent="0.2">
      <c r="A67" s="26">
        <f t="shared" si="30"/>
        <v>38</v>
      </c>
      <c r="B67" s="136" t="s">
        <v>868</v>
      </c>
      <c r="C67" s="4" t="s">
        <v>887</v>
      </c>
      <c r="D67" s="24">
        <f>SUMIFS('Rider Adj B'!$P$11:$P$119,'Rider Adj B'!$A$11:$A$119,'SCH D-2 B'!D$13,'Rider Adj B'!$B$11:$B$119,'SCH D-2 B'!$B67)*-1000</f>
        <v>0</v>
      </c>
      <c r="E67" s="24">
        <f>SUMIFS('Rider Adj B'!$P$11:$P$119,'Rider Adj B'!$A$11:$A$119,'SCH D-2 B'!E$13,'Rider Adj B'!$B$11:$B$119,'SCH D-2 B'!$B67)*-1000</f>
        <v>0</v>
      </c>
      <c r="F67" s="24">
        <f>SUMIFS('Rider Adj B'!$P$11:$P$119,'Rider Adj B'!$A$11:$A$119,'SCH D-2 B'!F$13,'Rider Adj B'!$B$11:$B$119,'SCH D-2 B'!$B67)*-1000</f>
        <v>0</v>
      </c>
      <c r="G67" s="24">
        <f>SUMIFS('Rider Adj B'!$P$11:$P$119,'Rider Adj B'!$A$11:$A$119,'SCH D-2 B'!G$13,'Rider Adj B'!$B$11:$B$119,'SCH D-2 B'!$B67)*-1000</f>
        <v>0</v>
      </c>
      <c r="H67" s="24">
        <f>SUMIFS('Rider Adj B'!$P$11:$P$119,'Rider Adj B'!$A$11:$A$119,'SCH D-2 B'!H$13,'Rider Adj B'!$B$11:$B$119,'SCH D-2 B'!$B67)*-1000</f>
        <v>0</v>
      </c>
      <c r="I67" s="24">
        <f t="shared" si="28"/>
        <v>0</v>
      </c>
      <c r="J67" s="25">
        <v>1</v>
      </c>
      <c r="K67" s="24">
        <f t="shared" si="29"/>
        <v>0</v>
      </c>
    </row>
    <row r="68" spans="1:11" ht="18.95" customHeight="1" x14ac:dyDescent="0.2">
      <c r="A68" s="26">
        <f t="shared" si="30"/>
        <v>39</v>
      </c>
      <c r="B68" s="136" t="s">
        <v>869</v>
      </c>
      <c r="C68" s="4" t="s">
        <v>822</v>
      </c>
      <c r="D68" s="24">
        <f>SUMIFS('Rider Adj B'!$P$11:$P$119,'Rider Adj B'!$A$11:$A$119,'SCH D-2 B'!D$13,'Rider Adj B'!$B$11:$B$119,'SCH D-2 B'!$B68)*-1000</f>
        <v>0</v>
      </c>
      <c r="E68" s="24">
        <f>SUMIFS('Rider Adj B'!$P$11:$P$119,'Rider Adj B'!$A$11:$A$119,'SCH D-2 B'!E$13,'Rider Adj B'!$B$11:$B$119,'SCH D-2 B'!$B68)*-1000</f>
        <v>0</v>
      </c>
      <c r="F68" s="24">
        <f>SUMIFS('Rider Adj B'!$P$11:$P$119,'Rider Adj B'!$A$11:$A$119,'SCH D-2 B'!F$13,'Rider Adj B'!$B$11:$B$119,'SCH D-2 B'!$B68)*-1000</f>
        <v>-1762720</v>
      </c>
      <c r="G68" s="24">
        <f>SUMIFS('Rider Adj B'!$P$11:$P$119,'Rider Adj B'!$A$11:$A$119,'SCH D-2 B'!G$13,'Rider Adj B'!$B$11:$B$119,'SCH D-2 B'!$B68)*-1000</f>
        <v>0</v>
      </c>
      <c r="H68" s="24">
        <f>SUMIFS('Rider Adj B'!$P$11:$P$119,'Rider Adj B'!$A$11:$A$119,'SCH D-2 B'!H$13,'Rider Adj B'!$B$11:$B$119,'SCH D-2 B'!$B68)*-1000</f>
        <v>0</v>
      </c>
      <c r="I68" s="24">
        <f t="shared" si="28"/>
        <v>-1762720</v>
      </c>
      <c r="J68" s="25">
        <v>1</v>
      </c>
      <c r="K68" s="24">
        <f t="shared" si="29"/>
        <v>-1762720</v>
      </c>
    </row>
    <row r="69" spans="1:11" ht="18.95" customHeight="1" x14ac:dyDescent="0.2">
      <c r="A69" s="26">
        <f t="shared" si="30"/>
        <v>40</v>
      </c>
      <c r="B69" s="136" t="s">
        <v>870</v>
      </c>
      <c r="C69" s="4" t="s">
        <v>17</v>
      </c>
      <c r="D69" s="24">
        <f>SUMIFS('Rider Adj B'!$P$11:$P$119,'Rider Adj B'!$A$11:$A$119,'SCH D-2 B'!D$13,'Rider Adj B'!$B$11:$B$119,'SCH D-2 B'!$B69)*-1000</f>
        <v>0</v>
      </c>
      <c r="E69" s="24">
        <f>SUMIFS('Rider Adj B'!$P$11:$P$119,'Rider Adj B'!$A$11:$A$119,'SCH D-2 B'!E$13,'Rider Adj B'!$B$11:$B$119,'SCH D-2 B'!$B69)*-1000</f>
        <v>0</v>
      </c>
      <c r="F69" s="24">
        <f>SUMIFS('Rider Adj B'!$P$11:$P$119,'Rider Adj B'!$A$11:$A$119,'SCH D-2 B'!F$13,'Rider Adj B'!$B$11:$B$119,'SCH D-2 B'!$B69)*-1000</f>
        <v>0</v>
      </c>
      <c r="G69" s="24">
        <f>SUMIFS('Rider Adj B'!$P$11:$P$119,'Rider Adj B'!$A$11:$A$119,'SCH D-2 B'!G$13,'Rider Adj B'!$B$11:$B$119,'SCH D-2 B'!$B69)*-1000</f>
        <v>0</v>
      </c>
      <c r="H69" s="24">
        <f>SUMIFS('Rider Adj B'!$P$11:$P$119,'Rider Adj B'!$A$11:$A$119,'SCH D-2 B'!H$13,'Rider Adj B'!$B$11:$B$119,'SCH D-2 B'!$B69)*-1000</f>
        <v>0</v>
      </c>
      <c r="I69" s="24">
        <f t="shared" si="28"/>
        <v>0</v>
      </c>
      <c r="J69" s="25">
        <v>1</v>
      </c>
      <c r="K69" s="24">
        <f t="shared" si="29"/>
        <v>0</v>
      </c>
    </row>
    <row r="70" spans="1:11" ht="18.95" customHeight="1" x14ac:dyDescent="0.2">
      <c r="A70" s="26">
        <f t="shared" si="30"/>
        <v>41</v>
      </c>
      <c r="B70" s="136" t="s">
        <v>871</v>
      </c>
      <c r="C70" s="4" t="s">
        <v>888</v>
      </c>
      <c r="D70" s="24">
        <f>SUMIFS('Rider Adj B'!$P$11:$P$119,'Rider Adj B'!$A$11:$A$119,'SCH D-2 B'!D$13,'Rider Adj B'!$B$11:$B$119,'SCH D-2 B'!$B70)*-1000</f>
        <v>0</v>
      </c>
      <c r="E70" s="24">
        <f>SUMIFS('Rider Adj B'!$P$11:$P$119,'Rider Adj B'!$A$11:$A$119,'SCH D-2 B'!E$13,'Rider Adj B'!$B$11:$B$119,'SCH D-2 B'!$B70)*-1000</f>
        <v>0</v>
      </c>
      <c r="F70" s="24">
        <f>SUMIFS('Rider Adj B'!$P$11:$P$119,'Rider Adj B'!$A$11:$A$119,'SCH D-2 B'!F$13,'Rider Adj B'!$B$11:$B$119,'SCH D-2 B'!$B70)*-1000</f>
        <v>0</v>
      </c>
      <c r="G70" s="24">
        <f>SUMIFS('Rider Adj B'!$P$11:$P$119,'Rider Adj B'!$A$11:$A$119,'SCH D-2 B'!G$13,'Rider Adj B'!$B$11:$B$119,'SCH D-2 B'!$B70)*-1000</f>
        <v>0</v>
      </c>
      <c r="H70" s="24">
        <f>SUMIFS('Rider Adj B'!$P$11:$P$119,'Rider Adj B'!$A$11:$A$119,'SCH D-2 B'!H$13,'Rider Adj B'!$B$11:$B$119,'SCH D-2 B'!$B70)*-1000</f>
        <v>0</v>
      </c>
      <c r="I70" s="24">
        <f t="shared" si="28"/>
        <v>0</v>
      </c>
      <c r="J70" s="25">
        <v>1</v>
      </c>
      <c r="K70" s="24">
        <f t="shared" si="29"/>
        <v>0</v>
      </c>
    </row>
    <row r="71" spans="1:11" ht="18.95" customHeight="1" x14ac:dyDescent="0.2">
      <c r="A71" s="26">
        <f t="shared" si="30"/>
        <v>42</v>
      </c>
      <c r="B71" s="136" t="s">
        <v>872</v>
      </c>
      <c r="C71" s="4" t="s">
        <v>823</v>
      </c>
      <c r="D71" s="24">
        <f>SUMIFS('Rider Adj B'!$P$11:$P$119,'Rider Adj B'!$A$11:$A$119,'SCH D-2 B'!D$13,'Rider Adj B'!$B$11:$B$119,'SCH D-2 B'!$B71)*-1000</f>
        <v>0</v>
      </c>
      <c r="E71" s="24">
        <f>SUMIFS('Rider Adj B'!$P$11:$P$119,'Rider Adj B'!$A$11:$A$119,'SCH D-2 B'!E$13,'Rider Adj B'!$B$11:$B$119,'SCH D-2 B'!$B71)*-1000</f>
        <v>0</v>
      </c>
      <c r="F71" s="24">
        <f>SUMIFS('Rider Adj B'!$P$11:$P$119,'Rider Adj B'!$A$11:$A$119,'SCH D-2 B'!F$13,'Rider Adj B'!$B$11:$B$119,'SCH D-2 B'!$B71)*-1000</f>
        <v>0</v>
      </c>
      <c r="G71" s="24">
        <f>SUMIFS('Rider Adj B'!$P$11:$P$119,'Rider Adj B'!$A$11:$A$119,'SCH D-2 B'!G$13,'Rider Adj B'!$B$11:$B$119,'SCH D-2 B'!$B71)*-1000</f>
        <v>0</v>
      </c>
      <c r="H71" s="24">
        <f>SUMIFS('Rider Adj B'!$P$11:$P$119,'Rider Adj B'!$A$11:$A$119,'SCH D-2 B'!H$13,'Rider Adj B'!$B$11:$B$119,'SCH D-2 B'!$B71)*-1000</f>
        <v>0</v>
      </c>
      <c r="I71" s="24">
        <f t="shared" si="28"/>
        <v>0</v>
      </c>
      <c r="J71" s="25">
        <v>1</v>
      </c>
      <c r="K71" s="24">
        <f t="shared" si="29"/>
        <v>0</v>
      </c>
    </row>
    <row r="72" spans="1:11" ht="18.95" customHeight="1" x14ac:dyDescent="0.2">
      <c r="A72" s="26">
        <f>A71+1</f>
        <v>43</v>
      </c>
      <c r="B72" s="136" t="s">
        <v>873</v>
      </c>
      <c r="C72" s="4" t="s">
        <v>15</v>
      </c>
      <c r="D72" s="24">
        <f>SUMIFS('Rider Adj B'!$P$11:$P$119,'Rider Adj B'!$A$11:$A$119,'SCH D-2 B'!D$13,'Rider Adj B'!$B$11:$B$119,'SCH D-2 B'!$B72)*-1000</f>
        <v>0</v>
      </c>
      <c r="E72" s="24">
        <f>SUMIFS('Rider Adj B'!$P$11:$P$119,'Rider Adj B'!$A$11:$A$119,'SCH D-2 B'!E$13,'Rider Adj B'!$B$11:$B$119,'SCH D-2 B'!$B72)*-1000</f>
        <v>0</v>
      </c>
      <c r="F72" s="24">
        <f>SUMIFS('Rider Adj B'!$P$11:$P$119,'Rider Adj B'!$A$11:$A$119,'SCH D-2 B'!F$13,'Rider Adj B'!$B$11:$B$119,'SCH D-2 B'!$B72)*-1000</f>
        <v>0</v>
      </c>
      <c r="G72" s="24">
        <f>SUMIFS('Rider Adj B'!$P$11:$P$119,'Rider Adj B'!$A$11:$A$119,'SCH D-2 B'!G$13,'Rider Adj B'!$B$11:$B$119,'SCH D-2 B'!$B72)*-1000</f>
        <v>0</v>
      </c>
      <c r="H72" s="24">
        <f>SUMIFS('Rider Adj B'!$P$11:$P$119,'Rider Adj B'!$A$11:$A$119,'SCH D-2 B'!H$13,'Rider Adj B'!$B$11:$B$119,'SCH D-2 B'!$B72)*-1000</f>
        <v>0</v>
      </c>
      <c r="I72" s="24">
        <f t="shared" si="28"/>
        <v>0</v>
      </c>
      <c r="J72" s="25">
        <v>1</v>
      </c>
      <c r="K72" s="24">
        <f t="shared" si="29"/>
        <v>0</v>
      </c>
    </row>
    <row r="73" spans="1:11" ht="18.95" customHeight="1" x14ac:dyDescent="0.2">
      <c r="A73" s="26">
        <f t="shared" ref="A73:A79" si="31">A72+1</f>
        <v>44</v>
      </c>
      <c r="B73" s="136" t="s">
        <v>874</v>
      </c>
      <c r="C73" s="4" t="s">
        <v>892</v>
      </c>
      <c r="D73" s="24">
        <f>SUMIFS('Rider Adj B'!$P$11:$P$119,'Rider Adj B'!$A$11:$A$119,'SCH D-2 B'!D$13,'Rider Adj B'!$B$11:$B$119,'SCH D-2 B'!$B73)*-1000</f>
        <v>0</v>
      </c>
      <c r="E73" s="24">
        <f>SUMIFS('Rider Adj B'!$P$11:$P$119,'Rider Adj B'!$A$11:$A$119,'SCH D-2 B'!E$13,'Rider Adj B'!$B$11:$B$119,'SCH D-2 B'!$B73)*-1000</f>
        <v>0</v>
      </c>
      <c r="F73" s="24">
        <f>SUMIFS('Rider Adj B'!$P$11:$P$119,'Rider Adj B'!$A$11:$A$119,'SCH D-2 B'!F$13,'Rider Adj B'!$B$11:$B$119,'SCH D-2 B'!$B73)*-1000</f>
        <v>0</v>
      </c>
      <c r="G73" s="24">
        <f>SUMIFS('Rider Adj B'!$P$11:$P$119,'Rider Adj B'!$A$11:$A$119,'SCH D-2 B'!G$13,'Rider Adj B'!$B$11:$B$119,'SCH D-2 B'!$B73)*-1000</f>
        <v>0</v>
      </c>
      <c r="H73" s="24">
        <f>SUMIFS('Rider Adj B'!$P$11:$P$119,'Rider Adj B'!$A$11:$A$119,'SCH D-2 B'!H$13,'Rider Adj B'!$B$11:$B$119,'SCH D-2 B'!$B73)*-1000</f>
        <v>0</v>
      </c>
      <c r="I73" s="24">
        <f t="shared" si="28"/>
        <v>0</v>
      </c>
      <c r="J73" s="25">
        <v>1</v>
      </c>
      <c r="K73" s="24">
        <f t="shared" si="29"/>
        <v>0</v>
      </c>
    </row>
    <row r="74" spans="1:11" ht="18.95" customHeight="1" x14ac:dyDescent="0.2">
      <c r="A74" s="26">
        <f t="shared" si="31"/>
        <v>45</v>
      </c>
      <c r="B74" s="136" t="s">
        <v>875</v>
      </c>
      <c r="C74" s="4" t="s">
        <v>890</v>
      </c>
      <c r="D74" s="24">
        <f>SUMIFS('Rider Adj B'!$P$11:$P$119,'Rider Adj B'!$A$11:$A$119,'SCH D-2 B'!D$13,'Rider Adj B'!$B$11:$B$119,'SCH D-2 B'!$B74)*-1000</f>
        <v>0</v>
      </c>
      <c r="E74" s="24">
        <f>SUMIFS('Rider Adj B'!$P$11:$P$119,'Rider Adj B'!$A$11:$A$119,'SCH D-2 B'!E$13,'Rider Adj B'!$B$11:$B$119,'SCH D-2 B'!$B74)*-1000</f>
        <v>0</v>
      </c>
      <c r="F74" s="24">
        <f>SUMIFS('Rider Adj B'!$P$11:$P$119,'Rider Adj B'!$A$11:$A$119,'SCH D-2 B'!F$13,'Rider Adj B'!$B$11:$B$119,'SCH D-2 B'!$B74)*-1000</f>
        <v>0</v>
      </c>
      <c r="G74" s="24">
        <f>SUMIFS('Rider Adj B'!$P$11:$P$119,'Rider Adj B'!$A$11:$A$119,'SCH D-2 B'!G$13,'Rider Adj B'!$B$11:$B$119,'SCH D-2 B'!$B74)*-1000</f>
        <v>0</v>
      </c>
      <c r="H74" s="24">
        <f>SUMIFS('Rider Adj B'!$P$11:$P$119,'Rider Adj B'!$A$11:$A$119,'SCH D-2 B'!H$13,'Rider Adj B'!$B$11:$B$119,'SCH D-2 B'!$B74)*-1000</f>
        <v>0</v>
      </c>
      <c r="I74" s="24">
        <f t="shared" si="28"/>
        <v>0</v>
      </c>
      <c r="J74" s="25">
        <v>1</v>
      </c>
      <c r="K74" s="24">
        <f t="shared" si="29"/>
        <v>0</v>
      </c>
    </row>
    <row r="75" spans="1:11" ht="18.95" customHeight="1" x14ac:dyDescent="0.2">
      <c r="A75" s="26">
        <f t="shared" si="31"/>
        <v>46</v>
      </c>
      <c r="B75" s="136" t="s">
        <v>876</v>
      </c>
      <c r="C75" s="4" t="s">
        <v>891</v>
      </c>
      <c r="D75" s="24">
        <f>SUMIFS('Rider Adj B'!$P$11:$P$119,'Rider Adj B'!$A$11:$A$119,'SCH D-2 B'!D$13,'Rider Adj B'!$B$11:$B$119,'SCH D-2 B'!$B75)*-1000</f>
        <v>0</v>
      </c>
      <c r="E75" s="24">
        <f>SUMIFS('Rider Adj B'!$P$11:$P$119,'Rider Adj B'!$A$11:$A$119,'SCH D-2 B'!E$13,'Rider Adj B'!$B$11:$B$119,'SCH D-2 B'!$B75)*-1000</f>
        <v>0</v>
      </c>
      <c r="F75" s="24">
        <f>SUMIFS('Rider Adj B'!$P$11:$P$119,'Rider Adj B'!$A$11:$A$119,'SCH D-2 B'!F$13,'Rider Adj B'!$B$11:$B$119,'SCH D-2 B'!$B75)*-1000</f>
        <v>0</v>
      </c>
      <c r="G75" s="24">
        <f>SUMIFS('Rider Adj B'!$P$11:$P$119,'Rider Adj B'!$A$11:$A$119,'SCH D-2 B'!G$13,'Rider Adj B'!$B$11:$B$119,'SCH D-2 B'!$B75)*-1000</f>
        <v>0</v>
      </c>
      <c r="H75" s="24">
        <f>SUMIFS('Rider Adj B'!$P$11:$P$119,'Rider Adj B'!$A$11:$A$119,'SCH D-2 B'!H$13,'Rider Adj B'!$B$11:$B$119,'SCH D-2 B'!$B75)*-1000</f>
        <v>0</v>
      </c>
      <c r="I75" s="24">
        <f t="shared" si="28"/>
        <v>0</v>
      </c>
      <c r="J75" s="25">
        <v>1</v>
      </c>
      <c r="K75" s="24">
        <f t="shared" si="29"/>
        <v>0</v>
      </c>
    </row>
    <row r="76" spans="1:11" ht="18.95" customHeight="1" x14ac:dyDescent="0.2">
      <c r="A76" s="26">
        <f t="shared" si="31"/>
        <v>47</v>
      </c>
      <c r="B76" s="136" t="s">
        <v>877</v>
      </c>
      <c r="C76" s="4" t="s">
        <v>893</v>
      </c>
      <c r="D76" s="24">
        <f>SUMIFS('Rider Adj B'!$P$11:$P$119,'Rider Adj B'!$A$11:$A$119,'SCH D-2 B'!D$13,'Rider Adj B'!$B$11:$B$119,'SCH D-2 B'!$B76)*-1000</f>
        <v>0</v>
      </c>
      <c r="E76" s="24">
        <f>SUMIFS('Rider Adj B'!$P$11:$P$119,'Rider Adj B'!$A$11:$A$119,'SCH D-2 B'!E$13,'Rider Adj B'!$B$11:$B$119,'SCH D-2 B'!$B76)*-1000</f>
        <v>0</v>
      </c>
      <c r="F76" s="24">
        <f>SUMIFS('Rider Adj B'!$P$11:$P$119,'Rider Adj B'!$A$11:$A$119,'SCH D-2 B'!F$13,'Rider Adj B'!$B$11:$B$119,'SCH D-2 B'!$B76)*-1000</f>
        <v>0</v>
      </c>
      <c r="G76" s="24">
        <f>SUMIFS('Rider Adj B'!$P$11:$P$119,'Rider Adj B'!$A$11:$A$119,'SCH D-2 B'!G$13,'Rider Adj B'!$B$11:$B$119,'SCH D-2 B'!$B76)*-1000</f>
        <v>0</v>
      </c>
      <c r="H76" s="24">
        <f>SUMIFS('Rider Adj B'!$P$11:$P$119,'Rider Adj B'!$A$11:$A$119,'SCH D-2 B'!H$13,'Rider Adj B'!$B$11:$B$119,'SCH D-2 B'!$B76)*-1000</f>
        <v>0</v>
      </c>
      <c r="I76" s="24">
        <f t="shared" si="28"/>
        <v>0</v>
      </c>
      <c r="J76" s="25">
        <v>1</v>
      </c>
      <c r="K76" s="24">
        <f t="shared" si="29"/>
        <v>0</v>
      </c>
    </row>
    <row r="77" spans="1:11" ht="18.95" customHeight="1" x14ac:dyDescent="0.2">
      <c r="A77" s="26">
        <f t="shared" si="31"/>
        <v>48</v>
      </c>
      <c r="B77" s="136" t="s">
        <v>878</v>
      </c>
      <c r="C77" s="4" t="s">
        <v>894</v>
      </c>
      <c r="D77" s="24">
        <f>SUMIFS('Rider Adj B'!$P$11:$P$119,'Rider Adj B'!$A$11:$A$119,'SCH D-2 B'!D$13,'Rider Adj B'!$B$11:$B$119,'SCH D-2 B'!$B77)*-1000</f>
        <v>0</v>
      </c>
      <c r="E77" s="24">
        <f>SUMIFS('Rider Adj B'!$P$11:$P$119,'Rider Adj B'!$A$11:$A$119,'SCH D-2 B'!E$13,'Rider Adj B'!$B$11:$B$119,'SCH D-2 B'!$B77)*-1000</f>
        <v>0</v>
      </c>
      <c r="F77" s="24">
        <f>SUMIFS('Rider Adj B'!$P$11:$P$119,'Rider Adj B'!$A$11:$A$119,'SCH D-2 B'!F$13,'Rider Adj B'!$B$11:$B$119,'SCH D-2 B'!$B77)*-1000</f>
        <v>0</v>
      </c>
      <c r="G77" s="24">
        <f>SUMIFS('Rider Adj B'!$P$11:$P$119,'Rider Adj B'!$A$11:$A$119,'SCH D-2 B'!G$13,'Rider Adj B'!$B$11:$B$119,'SCH D-2 B'!$B77)*-1000</f>
        <v>0</v>
      </c>
      <c r="H77" s="24">
        <f>SUMIFS('Rider Adj B'!$P$11:$P$119,'Rider Adj B'!$A$11:$A$119,'SCH D-2 B'!H$13,'Rider Adj B'!$B$11:$B$119,'SCH D-2 B'!$B77)*-1000</f>
        <v>0</v>
      </c>
      <c r="I77" s="24">
        <f t="shared" si="28"/>
        <v>0</v>
      </c>
      <c r="J77" s="25">
        <v>1</v>
      </c>
      <c r="K77" s="24">
        <f t="shared" si="29"/>
        <v>0</v>
      </c>
    </row>
    <row r="78" spans="1:11" ht="18.95" customHeight="1" x14ac:dyDescent="0.2">
      <c r="A78" s="26">
        <f t="shared" si="31"/>
        <v>49</v>
      </c>
      <c r="B78" s="136" t="s">
        <v>879</v>
      </c>
      <c r="C78" s="4" t="s">
        <v>895</v>
      </c>
      <c r="D78" s="24">
        <f>SUMIFS('Rider Adj B'!$P$11:$P$119,'Rider Adj B'!$A$11:$A$119,'SCH D-2 B'!D$13,'Rider Adj B'!$B$11:$B$119,'SCH D-2 B'!$B78)*-1000</f>
        <v>0</v>
      </c>
      <c r="E78" s="24">
        <f>SUMIFS('Rider Adj B'!$P$11:$P$119,'Rider Adj B'!$A$11:$A$119,'SCH D-2 B'!E$13,'Rider Adj B'!$B$11:$B$119,'SCH D-2 B'!$B78)*-1000</f>
        <v>0</v>
      </c>
      <c r="F78" s="24">
        <f>SUMIFS('Rider Adj B'!$P$11:$P$119,'Rider Adj B'!$A$11:$A$119,'SCH D-2 B'!F$13,'Rider Adj B'!$B$11:$B$119,'SCH D-2 B'!$B78)*-1000</f>
        <v>0</v>
      </c>
      <c r="G78" s="24">
        <f>SUMIFS('Rider Adj B'!$P$11:$P$119,'Rider Adj B'!$A$11:$A$119,'SCH D-2 B'!G$13,'Rider Adj B'!$B$11:$B$119,'SCH D-2 B'!$B78)*-1000</f>
        <v>0</v>
      </c>
      <c r="H78" s="24">
        <f>SUMIFS('Rider Adj B'!$P$11:$P$119,'Rider Adj B'!$A$11:$A$119,'SCH D-2 B'!H$13,'Rider Adj B'!$B$11:$B$119,'SCH D-2 B'!$B78)*-1000</f>
        <v>0</v>
      </c>
      <c r="I78" s="24">
        <f t="shared" si="28"/>
        <v>0</v>
      </c>
      <c r="J78" s="25">
        <v>1</v>
      </c>
      <c r="K78" s="24">
        <f t="shared" si="29"/>
        <v>0</v>
      </c>
    </row>
    <row r="79" spans="1:11" ht="18.95" customHeight="1" x14ac:dyDescent="0.2">
      <c r="A79" s="26">
        <f t="shared" si="31"/>
        <v>50</v>
      </c>
      <c r="B79" s="136"/>
      <c r="C79" s="2" t="s">
        <v>923</v>
      </c>
      <c r="D79" s="36">
        <f>SUM(D62:D78)</f>
        <v>0</v>
      </c>
      <c r="E79" s="36">
        <f t="shared" ref="E79:K79" si="32">SUM(E62:E78)</f>
        <v>0</v>
      </c>
      <c r="F79" s="36">
        <f t="shared" ref="F79:G79" si="33">SUM(F62:F78)</f>
        <v>-1762720</v>
      </c>
      <c r="G79" s="36">
        <f t="shared" si="33"/>
        <v>0</v>
      </c>
      <c r="H79" s="36">
        <f t="shared" si="32"/>
        <v>0</v>
      </c>
      <c r="I79" s="36">
        <f t="shared" si="32"/>
        <v>-1762720</v>
      </c>
      <c r="K79" s="36">
        <f t="shared" si="32"/>
        <v>-1762720</v>
      </c>
    </row>
    <row r="80" spans="1:11" ht="18.95" customHeight="1" x14ac:dyDescent="0.2">
      <c r="B80" s="136"/>
      <c r="C80" s="2"/>
      <c r="E80" s="24"/>
      <c r="F80" s="24"/>
      <c r="G80" s="24"/>
      <c r="H80" s="24"/>
      <c r="I80" s="24"/>
      <c r="J80" s="25"/>
      <c r="K80" s="24"/>
    </row>
    <row r="81" spans="1:11" ht="18.95" customHeight="1" x14ac:dyDescent="0.2">
      <c r="A81" s="26"/>
      <c r="B81" s="136"/>
      <c r="C81" s="4"/>
      <c r="D81" s="24"/>
      <c r="E81" s="24"/>
      <c r="F81" s="24"/>
      <c r="G81" s="24"/>
      <c r="H81" s="24"/>
      <c r="I81" s="24"/>
      <c r="J81" s="25"/>
      <c r="K81" s="24"/>
    </row>
    <row r="82" spans="1:11" s="16" customFormat="1" ht="20.100000000000001" customHeight="1" x14ac:dyDescent="0.2">
      <c r="A82" s="336" t="str">
        <f>$A$1</f>
        <v>LOUISVILLE GAS AND ELECTRIC COMPANY</v>
      </c>
      <c r="B82" s="336"/>
      <c r="C82" s="336"/>
      <c r="D82" s="336"/>
      <c r="E82" s="336"/>
      <c r="F82" s="336"/>
      <c r="G82" s="336"/>
      <c r="H82" s="336"/>
      <c r="I82" s="336"/>
      <c r="J82" s="336"/>
      <c r="K82" s="336"/>
    </row>
    <row r="83" spans="1:11" s="16" customFormat="1" ht="20.100000000000001" customHeight="1" x14ac:dyDescent="0.2">
      <c r="A83" s="336" t="str">
        <f>$A$2</f>
        <v>CASE NO. 2018-00295 - GAS OPERATIONS</v>
      </c>
      <c r="B83" s="336"/>
      <c r="C83" s="336"/>
      <c r="D83" s="336"/>
      <c r="E83" s="336"/>
      <c r="F83" s="336"/>
      <c r="G83" s="336"/>
      <c r="H83" s="336"/>
      <c r="I83" s="336"/>
      <c r="J83" s="336"/>
      <c r="K83" s="336"/>
    </row>
    <row r="84" spans="1:11" s="16" customFormat="1" ht="20.100000000000001" customHeight="1" x14ac:dyDescent="0.2">
      <c r="A84" s="336" t="s">
        <v>240</v>
      </c>
      <c r="B84" s="336"/>
      <c r="C84" s="336"/>
      <c r="D84" s="336"/>
      <c r="E84" s="336"/>
      <c r="F84" s="336"/>
      <c r="G84" s="336"/>
      <c r="H84" s="336"/>
      <c r="I84" s="336"/>
      <c r="J84" s="336"/>
      <c r="K84" s="336"/>
    </row>
    <row r="85" spans="1:11" s="16" customFormat="1" ht="20.100000000000001" customHeight="1" x14ac:dyDescent="0.2">
      <c r="A85" s="336" t="str">
        <f>$A$4</f>
        <v>FOR THE 12 MONTHS ENDED DECEMBER 31, 2018</v>
      </c>
      <c r="B85" s="336"/>
      <c r="C85" s="336"/>
      <c r="D85" s="336"/>
      <c r="E85" s="336"/>
      <c r="F85" s="336"/>
      <c r="G85" s="336"/>
      <c r="H85" s="336"/>
      <c r="I85" s="336"/>
      <c r="J85" s="336"/>
      <c r="K85" s="336"/>
    </row>
    <row r="86" spans="1:11" s="16" customFormat="1" ht="20.100000000000001" customHeight="1" x14ac:dyDescent="0.2">
      <c r="A86" s="87"/>
      <c r="B86" s="87"/>
      <c r="C86" s="87"/>
      <c r="D86" s="87"/>
      <c r="E86" s="87"/>
      <c r="F86" s="211"/>
      <c r="G86" s="211"/>
      <c r="H86" s="87"/>
      <c r="I86" s="87"/>
      <c r="J86" s="87"/>
      <c r="K86" s="87"/>
    </row>
    <row r="87" spans="1:11" s="16" customFormat="1" ht="20.100000000000001" customHeight="1" x14ac:dyDescent="0.2">
      <c r="A87" s="16" t="str">
        <f>$A$6</f>
        <v>DATA:__X__BASE  PERIOD____FORECASTED  PERIOD</v>
      </c>
      <c r="B87" s="18"/>
      <c r="K87" s="19" t="str">
        <f>$K$6</f>
        <v>SCHEDULE D-2</v>
      </c>
    </row>
    <row r="88" spans="1:11" s="16" customFormat="1" ht="20.100000000000001" customHeight="1" x14ac:dyDescent="0.2">
      <c r="A88" s="16" t="str">
        <f>$A$7</f>
        <v>TYPE OF FILING: _____ ORIGINAL  _____ UPDATED  __X__ REVISED</v>
      </c>
      <c r="K88" s="19" t="s">
        <v>952</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4">E$10</f>
        <v>ADJ 2</v>
      </c>
      <c r="F91" s="126" t="str">
        <f t="shared" si="34"/>
        <v>ADJ 3</v>
      </c>
      <c r="G91" s="126" t="str">
        <f t="shared" si="34"/>
        <v>ADJ 4</v>
      </c>
      <c r="H91" s="126" t="str">
        <f t="shared" si="34"/>
        <v>ADJ 5</v>
      </c>
      <c r="I91" s="63"/>
      <c r="J91" s="63"/>
      <c r="K91" s="63"/>
    </row>
    <row r="92" spans="1:11" ht="44.25" customHeight="1" x14ac:dyDescent="0.2">
      <c r="A92" s="64" t="s">
        <v>96</v>
      </c>
      <c r="B92" s="64" t="s">
        <v>97</v>
      </c>
      <c r="C92" s="64" t="s">
        <v>101</v>
      </c>
      <c r="D92" s="64" t="str">
        <f>D$11</f>
        <v>REMOVE DSM MECHANISM</v>
      </c>
      <c r="E92" s="64" t="str">
        <f t="shared" ref="E92:H92" si="35">E$11</f>
        <v>REMOVE  GLT MECHANISM</v>
      </c>
      <c r="F92" s="64" t="str">
        <f t="shared" si="35"/>
        <v>REMOVE GSC MECHANISM</v>
      </c>
      <c r="G92" s="64" t="str">
        <f t="shared" si="35"/>
        <v>This adjustment left intentionally blank</v>
      </c>
      <c r="H92" s="64" t="str">
        <f t="shared" si="35"/>
        <v>INTEREST SYNCHRONIZATION</v>
      </c>
      <c r="I92" s="64" t="s">
        <v>242</v>
      </c>
      <c r="J92" s="64" t="s">
        <v>98</v>
      </c>
      <c r="K92" s="64" t="s">
        <v>238</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36"/>
      <c r="C94" s="37" t="s">
        <v>117</v>
      </c>
      <c r="J94" s="25"/>
      <c r="K94" s="24"/>
    </row>
    <row r="95" spans="1:11" ht="18.95" customHeight="1" x14ac:dyDescent="0.2">
      <c r="A95" s="26">
        <f>A94+1</f>
        <v>52</v>
      </c>
      <c r="B95" s="136" t="s">
        <v>880</v>
      </c>
      <c r="C95" s="4" t="s">
        <v>889</v>
      </c>
      <c r="D95" s="24">
        <f>SUMIFS('Rider Adj B'!$P$11:$P$119,'Rider Adj B'!$A$11:$A$119,'SCH D-2 B'!D$13,'Rider Adj B'!$B$11:$B$119,'SCH D-2 B'!$B95)*-1000</f>
        <v>0</v>
      </c>
      <c r="E95" s="24">
        <f>SUMIFS('Rider Adj B'!$P$11:$P$119,'Rider Adj B'!$A$11:$A$119,'SCH D-2 B'!E$13,'Rider Adj B'!$B$11:$B$119,'SCH D-2 B'!$B95)*-1000</f>
        <v>0</v>
      </c>
      <c r="F95" s="24">
        <f>SUMIFS('Rider Adj B'!$P$11:$P$119,'Rider Adj B'!$A$11:$A$119,'SCH D-2 B'!F$13,'Rider Adj B'!$B$11:$B$119,'SCH D-2 B'!$B95)*-1000</f>
        <v>0</v>
      </c>
      <c r="G95" s="24">
        <f>SUMIFS('Rider Adj B'!$P$11:$P$119,'Rider Adj B'!$A$11:$A$119,'SCH D-2 B'!G$13,'Rider Adj B'!$B$11:$B$119,'SCH D-2 B'!$B95)*-1000</f>
        <v>0</v>
      </c>
      <c r="H95" s="24">
        <f>SUMIFS('Rider Adj B'!$P$11:$P$119,'Rider Adj B'!$A$11:$A$119,'SCH D-2 B'!H$13,'Rider Adj B'!$B$11:$B$119,'SCH D-2 B'!$B95)*-1000</f>
        <v>0</v>
      </c>
      <c r="I95" s="24">
        <f>SUM(D95:H95)</f>
        <v>0</v>
      </c>
      <c r="J95" s="25">
        <v>1</v>
      </c>
      <c r="K95" s="24">
        <f>I95*J95</f>
        <v>0</v>
      </c>
    </row>
    <row r="96" spans="1:11" ht="18.95" customHeight="1" x14ac:dyDescent="0.2">
      <c r="A96" s="26">
        <f t="shared" ref="A96:A102" si="36">A95+1</f>
        <v>53</v>
      </c>
      <c r="B96" s="136" t="s">
        <v>881</v>
      </c>
      <c r="C96" s="4" t="s">
        <v>16</v>
      </c>
      <c r="D96" s="24">
        <f>SUMIFS('Rider Adj B'!$P$11:$P$119,'Rider Adj B'!$A$11:$A$119,'SCH D-2 B'!D$13,'Rider Adj B'!$B$11:$B$119,'SCH D-2 B'!$B96)*-1000</f>
        <v>0</v>
      </c>
      <c r="E96" s="24">
        <f>SUMIFS('Rider Adj B'!$P$11:$P$119,'Rider Adj B'!$A$11:$A$119,'SCH D-2 B'!E$13,'Rider Adj B'!$B$11:$B$119,'SCH D-2 B'!$B96)*-1000</f>
        <v>0</v>
      </c>
      <c r="F96" s="24">
        <f>SUMIFS('Rider Adj B'!$P$11:$P$119,'Rider Adj B'!$A$11:$A$119,'SCH D-2 B'!F$13,'Rider Adj B'!$B$11:$B$119,'SCH D-2 B'!$B96)*-1000</f>
        <v>0</v>
      </c>
      <c r="G96" s="24">
        <f>SUMIFS('Rider Adj B'!$P$11:$P$119,'Rider Adj B'!$A$11:$A$119,'SCH D-2 B'!G$13,'Rider Adj B'!$B$11:$B$119,'SCH D-2 B'!$B96)*-1000</f>
        <v>0</v>
      </c>
      <c r="H96" s="24">
        <f>SUMIFS('Rider Adj B'!$P$11:$P$119,'Rider Adj B'!$A$11:$A$119,'SCH D-2 B'!H$13,'Rider Adj B'!$B$11:$B$119,'SCH D-2 B'!$B96)*-1000</f>
        <v>0</v>
      </c>
      <c r="I96" s="24">
        <f t="shared" ref="I96:I101" si="37">SUM(D96:H96)</f>
        <v>0</v>
      </c>
      <c r="J96" s="25">
        <v>1</v>
      </c>
      <c r="K96" s="24">
        <f t="shared" ref="K96:K101" si="38">I96*J96</f>
        <v>0</v>
      </c>
    </row>
    <row r="97" spans="1:11" ht="18.95" customHeight="1" x14ac:dyDescent="0.2">
      <c r="A97" s="26">
        <f t="shared" si="36"/>
        <v>54</v>
      </c>
      <c r="B97" s="136">
        <v>852</v>
      </c>
      <c r="C97" s="4" t="s">
        <v>896</v>
      </c>
      <c r="D97" s="24">
        <f>SUMIFS('Rider Adj B'!$P$11:$P$119,'Rider Adj B'!$A$11:$A$119,'SCH D-2 B'!D$13,'Rider Adj B'!$B$11:$B$119,'SCH D-2 B'!$B97)*-1000</f>
        <v>0</v>
      </c>
      <c r="E97" s="24">
        <f>SUMIFS('Rider Adj B'!$P$11:$P$119,'Rider Adj B'!$A$11:$A$119,'SCH D-2 B'!E$13,'Rider Adj B'!$B$11:$B$119,'SCH D-2 B'!$B97)*-1000</f>
        <v>0</v>
      </c>
      <c r="F97" s="24">
        <f>SUMIFS('Rider Adj B'!$P$11:$P$119,'Rider Adj B'!$A$11:$A$119,'SCH D-2 B'!F$13,'Rider Adj B'!$B$11:$B$119,'SCH D-2 B'!$B97)*-1000</f>
        <v>0</v>
      </c>
      <c r="G97" s="24">
        <f>SUMIFS('Rider Adj B'!$P$11:$P$119,'Rider Adj B'!$A$11:$A$119,'SCH D-2 B'!G$13,'Rider Adj B'!$B$11:$B$119,'SCH D-2 B'!$B97)*-1000</f>
        <v>0</v>
      </c>
      <c r="H97" s="24">
        <f>SUMIFS('Rider Adj B'!$P$11:$P$119,'Rider Adj B'!$A$11:$A$119,'SCH D-2 B'!H$13,'Rider Adj B'!$B$11:$B$119,'SCH D-2 B'!$B97)*-1000</f>
        <v>0</v>
      </c>
      <c r="I97" s="24">
        <f t="shared" si="37"/>
        <v>0</v>
      </c>
      <c r="J97" s="25">
        <v>1</v>
      </c>
      <c r="K97" s="24">
        <f t="shared" si="38"/>
        <v>0</v>
      </c>
    </row>
    <row r="98" spans="1:11" ht="18.95" customHeight="1" x14ac:dyDescent="0.2">
      <c r="A98" s="26">
        <f t="shared" si="36"/>
        <v>55</v>
      </c>
      <c r="B98" s="136" t="s">
        <v>882</v>
      </c>
      <c r="C98" s="4" t="s">
        <v>897</v>
      </c>
      <c r="D98" s="24">
        <f>SUMIFS('Rider Adj B'!$P$11:$P$119,'Rider Adj B'!$A$11:$A$119,'SCH D-2 B'!D$13,'Rider Adj B'!$B$11:$B$119,'SCH D-2 B'!$B98)*-1000</f>
        <v>0</v>
      </c>
      <c r="E98" s="24">
        <f>SUMIFS('Rider Adj B'!$P$11:$P$119,'Rider Adj B'!$A$11:$A$119,'SCH D-2 B'!E$13,'Rider Adj B'!$B$11:$B$119,'SCH D-2 B'!$B98)*-1000</f>
        <v>0</v>
      </c>
      <c r="F98" s="24">
        <f>SUMIFS('Rider Adj B'!$P$11:$P$119,'Rider Adj B'!$A$11:$A$119,'SCH D-2 B'!F$13,'Rider Adj B'!$B$11:$B$119,'SCH D-2 B'!$B98)*-1000</f>
        <v>0</v>
      </c>
      <c r="G98" s="24">
        <f>SUMIFS('Rider Adj B'!$P$11:$P$119,'Rider Adj B'!$A$11:$A$119,'SCH D-2 B'!G$13,'Rider Adj B'!$B$11:$B$119,'SCH D-2 B'!$B98)*-1000</f>
        <v>0</v>
      </c>
      <c r="H98" s="24">
        <f>SUMIFS('Rider Adj B'!$P$11:$P$119,'Rider Adj B'!$A$11:$A$119,'SCH D-2 B'!H$13,'Rider Adj B'!$B$11:$B$119,'SCH D-2 B'!$B98)*-1000</f>
        <v>0</v>
      </c>
      <c r="I98" s="24">
        <f t="shared" si="37"/>
        <v>0</v>
      </c>
      <c r="J98" s="25">
        <v>1</v>
      </c>
      <c r="K98" s="24">
        <f t="shared" si="38"/>
        <v>0</v>
      </c>
    </row>
    <row r="99" spans="1:11" ht="18.95" customHeight="1" x14ac:dyDescent="0.2">
      <c r="A99" s="26">
        <f t="shared" si="36"/>
        <v>56</v>
      </c>
      <c r="B99" s="136">
        <v>859</v>
      </c>
      <c r="C99" s="4" t="s">
        <v>17</v>
      </c>
      <c r="D99" s="24">
        <f>SUMIFS('Rider Adj B'!$P$11:$P$119,'Rider Adj B'!$A$11:$A$119,'SCH D-2 B'!D$13,'Rider Adj B'!$B$11:$B$119,'SCH D-2 B'!$B99)*-1000</f>
        <v>0</v>
      </c>
      <c r="E99" s="24">
        <f>SUMIFS('Rider Adj B'!$P$11:$P$119,'Rider Adj B'!$A$11:$A$119,'SCH D-2 B'!E$13,'Rider Adj B'!$B$11:$B$119,'SCH D-2 B'!$B99)*-1000</f>
        <v>0</v>
      </c>
      <c r="F99" s="24">
        <f>SUMIFS('Rider Adj B'!$P$11:$P$119,'Rider Adj B'!$A$11:$A$119,'SCH D-2 B'!F$13,'Rider Adj B'!$B$11:$B$119,'SCH D-2 B'!$B99)*-1000</f>
        <v>0</v>
      </c>
      <c r="G99" s="24">
        <f>SUMIFS('Rider Adj B'!$P$11:$P$119,'Rider Adj B'!$A$11:$A$119,'SCH D-2 B'!G$13,'Rider Adj B'!$B$11:$B$119,'SCH D-2 B'!$B99)*-1000</f>
        <v>0</v>
      </c>
      <c r="H99" s="24">
        <f>SUMIFS('Rider Adj B'!$P$11:$P$119,'Rider Adj B'!$A$11:$A$119,'SCH D-2 B'!H$13,'Rider Adj B'!$B$11:$B$119,'SCH D-2 B'!$B99)*-1000</f>
        <v>0</v>
      </c>
      <c r="I99" s="24">
        <f t="shared" si="37"/>
        <v>0</v>
      </c>
      <c r="J99" s="25">
        <v>1</v>
      </c>
      <c r="K99" s="24">
        <f t="shared" si="38"/>
        <v>0</v>
      </c>
    </row>
    <row r="100" spans="1:11" ht="18.95" customHeight="1" x14ac:dyDescent="0.2">
      <c r="A100" s="26">
        <f t="shared" si="36"/>
        <v>57</v>
      </c>
      <c r="B100" s="136" t="s">
        <v>883</v>
      </c>
      <c r="C100" s="4" t="s">
        <v>898</v>
      </c>
      <c r="D100" s="24">
        <f>SUMIFS('Rider Adj B'!$P$11:$P$119,'Rider Adj B'!$A$11:$A$119,'SCH D-2 B'!D$13,'Rider Adj B'!$B$11:$B$119,'SCH D-2 B'!$B100)*-1000</f>
        <v>0</v>
      </c>
      <c r="E100" s="24">
        <f>SUMIFS('Rider Adj B'!$P$11:$P$119,'Rider Adj B'!$A$11:$A$119,'SCH D-2 B'!E$13,'Rider Adj B'!$B$11:$B$119,'SCH D-2 B'!$B100)*-1000</f>
        <v>0</v>
      </c>
      <c r="F100" s="24">
        <f>SUMIFS('Rider Adj B'!$P$11:$P$119,'Rider Adj B'!$A$11:$A$119,'SCH D-2 B'!F$13,'Rider Adj B'!$B$11:$B$119,'SCH D-2 B'!$B100)*-1000</f>
        <v>0</v>
      </c>
      <c r="G100" s="24">
        <f>SUMIFS('Rider Adj B'!$P$11:$P$119,'Rider Adj B'!$A$11:$A$119,'SCH D-2 B'!G$13,'Rider Adj B'!$B$11:$B$119,'SCH D-2 B'!$B100)*-1000</f>
        <v>0</v>
      </c>
      <c r="H100" s="24">
        <f>SUMIFS('Rider Adj B'!$P$11:$P$119,'Rider Adj B'!$A$11:$A$119,'SCH D-2 B'!H$13,'Rider Adj B'!$B$11:$B$119,'SCH D-2 B'!$B100)*-1000</f>
        <v>0</v>
      </c>
      <c r="I100" s="24">
        <f t="shared" si="37"/>
        <v>0</v>
      </c>
      <c r="K100" s="24">
        <f t="shared" si="38"/>
        <v>0</v>
      </c>
    </row>
    <row r="101" spans="1:11" ht="18.95" customHeight="1" x14ac:dyDescent="0.2">
      <c r="A101" s="26">
        <f t="shared" si="36"/>
        <v>58</v>
      </c>
      <c r="B101" s="136" t="s">
        <v>884</v>
      </c>
      <c r="C101" s="10" t="s">
        <v>899</v>
      </c>
      <c r="D101" s="24">
        <f>SUMIFS('Rider Adj B'!$P$11:$P$119,'Rider Adj B'!$A$11:$A$119,'SCH D-2 B'!D$13,'Rider Adj B'!$B$11:$B$119,'SCH D-2 B'!$B101)*-1000</f>
        <v>0</v>
      </c>
      <c r="E101" s="24">
        <f>SUMIFS('Rider Adj B'!$P$11:$P$119,'Rider Adj B'!$A$11:$A$119,'SCH D-2 B'!E$13,'Rider Adj B'!$B$11:$B$119,'SCH D-2 B'!$B101)*-1000</f>
        <v>0</v>
      </c>
      <c r="F101" s="24">
        <f>SUMIFS('Rider Adj B'!$P$11:$P$119,'Rider Adj B'!$A$11:$A$119,'SCH D-2 B'!F$13,'Rider Adj B'!$B$11:$B$119,'SCH D-2 B'!$B101)*-1000</f>
        <v>0</v>
      </c>
      <c r="G101" s="24">
        <f>SUMIFS('Rider Adj B'!$P$11:$P$119,'Rider Adj B'!$A$11:$A$119,'SCH D-2 B'!G$13,'Rider Adj B'!$B$11:$B$119,'SCH D-2 B'!$B101)*-1000</f>
        <v>0</v>
      </c>
      <c r="H101" s="24">
        <f>SUMIFS('Rider Adj B'!$P$11:$P$119,'Rider Adj B'!$A$11:$A$119,'SCH D-2 B'!H$13,'Rider Adj B'!$B$11:$B$119,'SCH D-2 B'!$B101)*-1000</f>
        <v>0</v>
      </c>
      <c r="I101" s="24">
        <f t="shared" si="37"/>
        <v>0</v>
      </c>
      <c r="K101" s="24">
        <f t="shared" si="38"/>
        <v>0</v>
      </c>
    </row>
    <row r="102" spans="1:11" ht="18.95" customHeight="1" x14ac:dyDescent="0.2">
      <c r="A102" s="26">
        <f t="shared" si="36"/>
        <v>59</v>
      </c>
      <c r="B102" s="136"/>
      <c r="C102" s="10" t="s">
        <v>83</v>
      </c>
      <c r="D102" s="36">
        <f>SUM(D95:D101)</f>
        <v>0</v>
      </c>
      <c r="E102" s="36">
        <f t="shared" ref="E102:K102" si="39">SUM(E95:E101)</f>
        <v>0</v>
      </c>
      <c r="F102" s="36">
        <f t="shared" ref="F102:G102" si="40">SUM(F95:F101)</f>
        <v>0</v>
      </c>
      <c r="G102" s="36">
        <f t="shared" si="40"/>
        <v>0</v>
      </c>
      <c r="H102" s="36">
        <f t="shared" si="39"/>
        <v>0</v>
      </c>
      <c r="I102" s="36">
        <f t="shared" si="39"/>
        <v>0</v>
      </c>
      <c r="K102" s="36">
        <f t="shared" si="39"/>
        <v>0</v>
      </c>
    </row>
    <row r="103" spans="1:11" ht="18.95" customHeight="1" x14ac:dyDescent="0.2">
      <c r="A103" s="26"/>
      <c r="B103" s="136"/>
      <c r="C103" s="10"/>
      <c r="J103" s="25"/>
    </row>
    <row r="104" spans="1:11" ht="18.95" customHeight="1" x14ac:dyDescent="0.2">
      <c r="A104" s="26">
        <f>A102+1</f>
        <v>60</v>
      </c>
      <c r="B104" s="136"/>
      <c r="C104" s="37" t="s">
        <v>118</v>
      </c>
      <c r="J104" s="25"/>
    </row>
    <row r="105" spans="1:11" ht="18.95" customHeight="1" x14ac:dyDescent="0.2">
      <c r="A105" s="26">
        <f>A104+1</f>
        <v>61</v>
      </c>
      <c r="B105" s="136" t="s">
        <v>835</v>
      </c>
      <c r="C105" s="4" t="s">
        <v>889</v>
      </c>
      <c r="D105" s="24">
        <f>SUMIFS('Rider Adj B'!$P$11:$P$119,'Rider Adj B'!$A$11:$A$119,'SCH D-2 B'!D$13,'Rider Adj B'!$B$11:$B$119,'SCH D-2 B'!$B105)*-1000</f>
        <v>0</v>
      </c>
      <c r="E105" s="24">
        <f>SUMIFS('Rider Adj B'!$P$11:$P$119,'Rider Adj B'!$A$11:$A$119,'SCH D-2 B'!E$13,'Rider Adj B'!$B$11:$B$119,'SCH D-2 B'!$B105)*-1000</f>
        <v>0</v>
      </c>
      <c r="F105" s="24">
        <f>SUMIFS('Rider Adj B'!$P$11:$P$119,'Rider Adj B'!$A$11:$A$119,'SCH D-2 B'!F$13,'Rider Adj B'!$B$11:$B$119,'SCH D-2 B'!$B105)*-1000</f>
        <v>0</v>
      </c>
      <c r="G105" s="24">
        <f>SUMIFS('Rider Adj B'!$P$11:$P$119,'Rider Adj B'!$A$11:$A$119,'SCH D-2 B'!G$13,'Rider Adj B'!$B$11:$B$119,'SCH D-2 B'!$B105)*-1000</f>
        <v>0</v>
      </c>
      <c r="H105" s="24">
        <f>SUMIFS('Rider Adj B'!$P$11:$P$119,'Rider Adj B'!$A$11:$A$119,'SCH D-2 B'!H$13,'Rider Adj B'!$B$11:$B$119,'SCH D-2 B'!$B105)*-1000</f>
        <v>0</v>
      </c>
      <c r="I105" s="24">
        <f t="shared" ref="I105:I122" si="41">SUM(D105:H105)</f>
        <v>0</v>
      </c>
      <c r="J105" s="25">
        <v>1</v>
      </c>
      <c r="K105" s="24">
        <f t="shared" ref="K105:K122" si="42">I105*J105</f>
        <v>0</v>
      </c>
    </row>
    <row r="106" spans="1:11" ht="18.95" customHeight="1" x14ac:dyDescent="0.2">
      <c r="A106" s="26">
        <f t="shared" ref="A106:A122" si="43">A105+1</f>
        <v>62</v>
      </c>
      <c r="B106" s="136" t="s">
        <v>836</v>
      </c>
      <c r="C106" s="4" t="s">
        <v>900</v>
      </c>
      <c r="D106" s="24">
        <f>SUMIFS('Rider Adj B'!$P$11:$P$119,'Rider Adj B'!$A$11:$A$119,'SCH D-2 B'!D$13,'Rider Adj B'!$B$11:$B$119,'SCH D-2 B'!$B106)*-1000</f>
        <v>0</v>
      </c>
      <c r="E106" s="24">
        <f>SUMIFS('Rider Adj B'!$P$11:$P$119,'Rider Adj B'!$A$11:$A$119,'SCH D-2 B'!E$13,'Rider Adj B'!$B$11:$B$119,'SCH D-2 B'!$B106)*-1000</f>
        <v>0</v>
      </c>
      <c r="F106" s="24">
        <f>SUMIFS('Rider Adj B'!$P$11:$P$119,'Rider Adj B'!$A$11:$A$119,'SCH D-2 B'!F$13,'Rider Adj B'!$B$11:$B$119,'SCH D-2 B'!$B106)*-1000</f>
        <v>0</v>
      </c>
      <c r="G106" s="24">
        <f>SUMIFS('Rider Adj B'!$P$11:$P$119,'Rider Adj B'!$A$11:$A$119,'SCH D-2 B'!G$13,'Rider Adj B'!$B$11:$B$119,'SCH D-2 B'!$B106)*-1000</f>
        <v>0</v>
      </c>
      <c r="H106" s="24">
        <f>SUMIFS('Rider Adj B'!$P$11:$P$119,'Rider Adj B'!$A$11:$A$119,'SCH D-2 B'!H$13,'Rider Adj B'!$B$11:$B$119,'SCH D-2 B'!$B106)*-1000</f>
        <v>0</v>
      </c>
      <c r="I106" s="24">
        <f t="shared" si="41"/>
        <v>0</v>
      </c>
      <c r="J106" s="25">
        <v>1</v>
      </c>
      <c r="K106" s="24">
        <f t="shared" si="42"/>
        <v>0</v>
      </c>
    </row>
    <row r="107" spans="1:11" ht="18.95" customHeight="1" x14ac:dyDescent="0.2">
      <c r="A107" s="26">
        <f t="shared" si="43"/>
        <v>63</v>
      </c>
      <c r="B107" s="136" t="s">
        <v>837</v>
      </c>
      <c r="C107" s="4" t="s">
        <v>901</v>
      </c>
      <c r="D107" s="24">
        <f>SUMIFS('Rider Adj B'!$P$11:$P$119,'Rider Adj B'!$A$11:$A$119,'SCH D-2 B'!D$13,'Rider Adj B'!$B$11:$B$119,'SCH D-2 B'!$B107)*-1000</f>
        <v>0</v>
      </c>
      <c r="E107" s="24">
        <f>SUMIFS('Rider Adj B'!$P$11:$P$119,'Rider Adj B'!$A$11:$A$119,'SCH D-2 B'!E$13,'Rider Adj B'!$B$11:$B$119,'SCH D-2 B'!$B107)*-1000</f>
        <v>24314.189999999995</v>
      </c>
      <c r="F107" s="24">
        <f>SUMIFS('Rider Adj B'!$P$11:$P$119,'Rider Adj B'!$A$11:$A$119,'SCH D-2 B'!F$13,'Rider Adj B'!$B$11:$B$119,'SCH D-2 B'!$B107)*-1000</f>
        <v>0</v>
      </c>
      <c r="G107" s="24">
        <f>SUMIFS('Rider Adj B'!$P$11:$P$119,'Rider Adj B'!$A$11:$A$119,'SCH D-2 B'!G$13,'Rider Adj B'!$B$11:$B$119,'SCH D-2 B'!$B107)*-1000</f>
        <v>0</v>
      </c>
      <c r="H107" s="24">
        <f>SUMIFS('Rider Adj B'!$P$11:$P$119,'Rider Adj B'!$A$11:$A$119,'SCH D-2 B'!H$13,'Rider Adj B'!$B$11:$B$119,'SCH D-2 B'!$B107)*-1000</f>
        <v>0</v>
      </c>
      <c r="I107" s="24">
        <f t="shared" si="41"/>
        <v>24314.189999999995</v>
      </c>
      <c r="J107" s="25">
        <v>1</v>
      </c>
      <c r="K107" s="24">
        <f t="shared" si="42"/>
        <v>24314.189999999995</v>
      </c>
    </row>
    <row r="108" spans="1:11" ht="18.95" customHeight="1" x14ac:dyDescent="0.2">
      <c r="A108" s="26">
        <f t="shared" si="43"/>
        <v>64</v>
      </c>
      <c r="B108" s="136" t="s">
        <v>838</v>
      </c>
      <c r="C108" s="4" t="s">
        <v>908</v>
      </c>
      <c r="D108" s="24">
        <f>SUMIFS('Rider Adj B'!$P$11:$P$119,'Rider Adj B'!$A$11:$A$119,'SCH D-2 B'!D$13,'Rider Adj B'!$B$11:$B$119,'SCH D-2 B'!$B108)*-1000</f>
        <v>0</v>
      </c>
      <c r="E108" s="24">
        <f>SUMIFS('Rider Adj B'!$P$11:$P$119,'Rider Adj B'!$A$11:$A$119,'SCH D-2 B'!E$13,'Rider Adj B'!$B$11:$B$119,'SCH D-2 B'!$B108)*-1000</f>
        <v>0</v>
      </c>
      <c r="F108" s="24">
        <f>SUMIFS('Rider Adj B'!$P$11:$P$119,'Rider Adj B'!$A$11:$A$119,'SCH D-2 B'!F$13,'Rider Adj B'!$B$11:$B$119,'SCH D-2 B'!$B108)*-1000</f>
        <v>0</v>
      </c>
      <c r="G108" s="24">
        <f>SUMIFS('Rider Adj B'!$P$11:$P$119,'Rider Adj B'!$A$11:$A$119,'SCH D-2 B'!G$13,'Rider Adj B'!$B$11:$B$119,'SCH D-2 B'!$B108)*-1000</f>
        <v>0</v>
      </c>
      <c r="H108" s="24">
        <f>SUMIFS('Rider Adj B'!$P$11:$P$119,'Rider Adj B'!$A$11:$A$119,'SCH D-2 B'!H$13,'Rider Adj B'!$B$11:$B$119,'SCH D-2 B'!$B108)*-1000</f>
        <v>0</v>
      </c>
      <c r="I108" s="24">
        <f t="shared" si="41"/>
        <v>0</v>
      </c>
      <c r="J108" s="25">
        <v>1</v>
      </c>
      <c r="K108" s="24">
        <f t="shared" si="42"/>
        <v>0</v>
      </c>
    </row>
    <row r="109" spans="1:11" ht="18.95" customHeight="1" x14ac:dyDescent="0.2">
      <c r="A109" s="26">
        <f t="shared" si="43"/>
        <v>65</v>
      </c>
      <c r="B109" s="136" t="s">
        <v>839</v>
      </c>
      <c r="C109" s="4" t="s">
        <v>909</v>
      </c>
      <c r="D109" s="24">
        <f>SUMIFS('Rider Adj B'!$P$11:$P$119,'Rider Adj B'!$A$11:$A$119,'SCH D-2 B'!D$13,'Rider Adj B'!$B$11:$B$119,'SCH D-2 B'!$B109)*-1000</f>
        <v>0</v>
      </c>
      <c r="E109" s="24">
        <f>SUMIFS('Rider Adj B'!$P$11:$P$119,'Rider Adj B'!$A$11:$A$119,'SCH D-2 B'!E$13,'Rider Adj B'!$B$11:$B$119,'SCH D-2 B'!$B109)*-1000</f>
        <v>0</v>
      </c>
      <c r="F109" s="24">
        <f>SUMIFS('Rider Adj B'!$P$11:$P$119,'Rider Adj B'!$A$11:$A$119,'SCH D-2 B'!F$13,'Rider Adj B'!$B$11:$B$119,'SCH D-2 B'!$B109)*-1000</f>
        <v>0</v>
      </c>
      <c r="G109" s="24">
        <f>SUMIFS('Rider Adj B'!$P$11:$P$119,'Rider Adj B'!$A$11:$A$119,'SCH D-2 B'!G$13,'Rider Adj B'!$B$11:$B$119,'SCH D-2 B'!$B109)*-1000</f>
        <v>0</v>
      </c>
      <c r="H109" s="24">
        <f>SUMIFS('Rider Adj B'!$P$11:$P$119,'Rider Adj B'!$A$11:$A$119,'SCH D-2 B'!H$13,'Rider Adj B'!$B$11:$B$119,'SCH D-2 B'!$B109)*-1000</f>
        <v>0</v>
      </c>
      <c r="I109" s="24">
        <f t="shared" si="41"/>
        <v>0</v>
      </c>
      <c r="J109" s="25">
        <v>1</v>
      </c>
      <c r="K109" s="24">
        <f t="shared" si="42"/>
        <v>0</v>
      </c>
    </row>
    <row r="110" spans="1:11" ht="18.95" customHeight="1" x14ac:dyDescent="0.2">
      <c r="A110" s="26">
        <f t="shared" si="43"/>
        <v>66</v>
      </c>
      <c r="B110" s="136">
        <v>877</v>
      </c>
      <c r="C110" s="4" t="s">
        <v>910</v>
      </c>
      <c r="D110" s="24">
        <f>SUMIFS('Rider Adj B'!$P$11:$P$119,'Rider Adj B'!$A$11:$A$119,'SCH D-2 B'!D$13,'Rider Adj B'!$B$11:$B$119,'SCH D-2 B'!$B110)*-1000</f>
        <v>0</v>
      </c>
      <c r="E110" s="24">
        <f>SUMIFS('Rider Adj B'!$P$11:$P$119,'Rider Adj B'!$A$11:$A$119,'SCH D-2 B'!E$13,'Rider Adj B'!$B$11:$B$119,'SCH D-2 B'!$B110)*-1000</f>
        <v>0</v>
      </c>
      <c r="F110" s="24">
        <f>SUMIFS('Rider Adj B'!$P$11:$P$119,'Rider Adj B'!$A$11:$A$119,'SCH D-2 B'!F$13,'Rider Adj B'!$B$11:$B$119,'SCH D-2 B'!$B110)*-1000</f>
        <v>0</v>
      </c>
      <c r="G110" s="24">
        <f>SUMIFS('Rider Adj B'!$P$11:$P$119,'Rider Adj B'!$A$11:$A$119,'SCH D-2 B'!G$13,'Rider Adj B'!$B$11:$B$119,'SCH D-2 B'!$B110)*-1000</f>
        <v>0</v>
      </c>
      <c r="H110" s="24">
        <f>SUMIFS('Rider Adj B'!$P$11:$P$119,'Rider Adj B'!$A$11:$A$119,'SCH D-2 B'!H$13,'Rider Adj B'!$B$11:$B$119,'SCH D-2 B'!$B110)*-1000</f>
        <v>0</v>
      </c>
      <c r="I110" s="24">
        <f t="shared" si="41"/>
        <v>0</v>
      </c>
      <c r="J110" s="25">
        <v>1</v>
      </c>
      <c r="K110" s="24">
        <f t="shared" si="42"/>
        <v>0</v>
      </c>
    </row>
    <row r="111" spans="1:11" ht="18.95" customHeight="1" x14ac:dyDescent="0.2">
      <c r="A111" s="26">
        <f t="shared" si="43"/>
        <v>67</v>
      </c>
      <c r="B111" s="136" t="s">
        <v>840</v>
      </c>
      <c r="C111" s="4" t="s">
        <v>902</v>
      </c>
      <c r="D111" s="24">
        <f>SUMIFS('Rider Adj B'!$P$11:$P$119,'Rider Adj B'!$A$11:$A$119,'SCH D-2 B'!D$13,'Rider Adj B'!$B$11:$B$119,'SCH D-2 B'!$B111)*-1000</f>
        <v>0</v>
      </c>
      <c r="E111" s="24">
        <f>SUMIFS('Rider Adj B'!$P$11:$P$119,'Rider Adj B'!$A$11:$A$119,'SCH D-2 B'!E$13,'Rider Adj B'!$B$11:$B$119,'SCH D-2 B'!$B111)*-1000</f>
        <v>-778225.58000000007</v>
      </c>
      <c r="F111" s="24">
        <f>SUMIFS('Rider Adj B'!$P$11:$P$119,'Rider Adj B'!$A$11:$A$119,'SCH D-2 B'!F$13,'Rider Adj B'!$B$11:$B$119,'SCH D-2 B'!$B111)*-1000</f>
        <v>0</v>
      </c>
      <c r="G111" s="24">
        <f>SUMIFS('Rider Adj B'!$P$11:$P$119,'Rider Adj B'!$A$11:$A$119,'SCH D-2 B'!G$13,'Rider Adj B'!$B$11:$B$119,'SCH D-2 B'!$B111)*-1000</f>
        <v>0</v>
      </c>
      <c r="H111" s="24">
        <f>SUMIFS('Rider Adj B'!$P$11:$P$119,'Rider Adj B'!$A$11:$A$119,'SCH D-2 B'!H$13,'Rider Adj B'!$B$11:$B$119,'SCH D-2 B'!$B111)*-1000</f>
        <v>0</v>
      </c>
      <c r="I111" s="24">
        <f t="shared" si="41"/>
        <v>-778225.58000000007</v>
      </c>
      <c r="J111" s="25">
        <v>1</v>
      </c>
      <c r="K111" s="24">
        <f t="shared" si="42"/>
        <v>-778225.58000000007</v>
      </c>
    </row>
    <row r="112" spans="1:11" ht="18.95" customHeight="1" x14ac:dyDescent="0.2">
      <c r="A112" s="26">
        <f t="shared" si="43"/>
        <v>68</v>
      </c>
      <c r="B112" s="136" t="s">
        <v>841</v>
      </c>
      <c r="C112" s="4" t="s">
        <v>903</v>
      </c>
      <c r="D112" s="24">
        <f>SUMIFS('Rider Adj B'!$P$11:$P$119,'Rider Adj B'!$A$11:$A$119,'SCH D-2 B'!D$13,'Rider Adj B'!$B$11:$B$119,'SCH D-2 B'!$B112)*-1000</f>
        <v>0</v>
      </c>
      <c r="E112" s="24">
        <f>SUMIFS('Rider Adj B'!$P$11:$P$119,'Rider Adj B'!$A$11:$A$119,'SCH D-2 B'!E$13,'Rider Adj B'!$B$11:$B$119,'SCH D-2 B'!$B112)*-1000</f>
        <v>123789.17</v>
      </c>
      <c r="F112" s="24">
        <f>SUMIFS('Rider Adj B'!$P$11:$P$119,'Rider Adj B'!$A$11:$A$119,'SCH D-2 B'!F$13,'Rider Adj B'!$B$11:$B$119,'SCH D-2 B'!$B112)*-1000</f>
        <v>0</v>
      </c>
      <c r="G112" s="24">
        <f>SUMIFS('Rider Adj B'!$P$11:$P$119,'Rider Adj B'!$A$11:$A$119,'SCH D-2 B'!G$13,'Rider Adj B'!$B$11:$B$119,'SCH D-2 B'!$B112)*-1000</f>
        <v>0</v>
      </c>
      <c r="H112" s="24">
        <f>SUMIFS('Rider Adj B'!$P$11:$P$119,'Rider Adj B'!$A$11:$A$119,'SCH D-2 B'!H$13,'Rider Adj B'!$B$11:$B$119,'SCH D-2 B'!$B112)*-1000</f>
        <v>0</v>
      </c>
      <c r="I112" s="24">
        <f t="shared" si="41"/>
        <v>123789.17</v>
      </c>
      <c r="J112" s="25">
        <v>1</v>
      </c>
      <c r="K112" s="24">
        <f t="shared" si="42"/>
        <v>123789.17</v>
      </c>
    </row>
    <row r="113" spans="1:11" ht="18.95" customHeight="1" x14ac:dyDescent="0.2">
      <c r="A113" s="26">
        <f t="shared" si="43"/>
        <v>69</v>
      </c>
      <c r="B113" s="136" t="s">
        <v>842</v>
      </c>
      <c r="C113" s="4" t="s">
        <v>17</v>
      </c>
      <c r="D113" s="24">
        <f>SUMIFS('Rider Adj B'!$P$11:$P$119,'Rider Adj B'!$A$11:$A$119,'SCH D-2 B'!D$13,'Rider Adj B'!$B$11:$B$119,'SCH D-2 B'!$B113)*-1000</f>
        <v>0</v>
      </c>
      <c r="E113" s="24">
        <f>SUMIFS('Rider Adj B'!$P$11:$P$119,'Rider Adj B'!$A$11:$A$119,'SCH D-2 B'!E$13,'Rider Adj B'!$B$11:$B$119,'SCH D-2 B'!$B113)*-1000</f>
        <v>-213919.4599999999</v>
      </c>
      <c r="F113" s="24">
        <f>SUMIFS('Rider Adj B'!$P$11:$P$119,'Rider Adj B'!$A$11:$A$119,'SCH D-2 B'!F$13,'Rider Adj B'!$B$11:$B$119,'SCH D-2 B'!$B113)*-1000</f>
        <v>0</v>
      </c>
      <c r="G113" s="24">
        <f>SUMIFS('Rider Adj B'!$P$11:$P$119,'Rider Adj B'!$A$11:$A$119,'SCH D-2 B'!G$13,'Rider Adj B'!$B$11:$B$119,'SCH D-2 B'!$B113)*-1000</f>
        <v>0</v>
      </c>
      <c r="H113" s="24">
        <f>SUMIFS('Rider Adj B'!$P$11:$P$119,'Rider Adj B'!$A$11:$A$119,'SCH D-2 B'!H$13,'Rider Adj B'!$B$11:$B$119,'SCH D-2 B'!$B113)*-1000</f>
        <v>0</v>
      </c>
      <c r="I113" s="24">
        <f t="shared" si="41"/>
        <v>-213919.4599999999</v>
      </c>
      <c r="J113" s="25">
        <v>1</v>
      </c>
      <c r="K113" s="24">
        <f t="shared" si="42"/>
        <v>-213919.4599999999</v>
      </c>
    </row>
    <row r="114" spans="1:11" ht="18.95" customHeight="1" x14ac:dyDescent="0.2">
      <c r="A114" s="26">
        <f t="shared" si="43"/>
        <v>70</v>
      </c>
      <c r="B114" s="136" t="s">
        <v>843</v>
      </c>
      <c r="C114" s="4" t="s">
        <v>904</v>
      </c>
      <c r="D114" s="24">
        <f>SUMIFS('Rider Adj B'!$P$11:$P$119,'Rider Adj B'!$A$11:$A$119,'SCH D-2 B'!D$13,'Rider Adj B'!$B$11:$B$119,'SCH D-2 B'!$B114)*-1000</f>
        <v>0</v>
      </c>
      <c r="E114" s="24">
        <f>SUMIFS('Rider Adj B'!$P$11:$P$119,'Rider Adj B'!$A$11:$A$119,'SCH D-2 B'!E$13,'Rider Adj B'!$B$11:$B$119,'SCH D-2 B'!$B114)*-1000</f>
        <v>0</v>
      </c>
      <c r="F114" s="24">
        <f>SUMIFS('Rider Adj B'!$P$11:$P$119,'Rider Adj B'!$A$11:$A$119,'SCH D-2 B'!F$13,'Rider Adj B'!$B$11:$B$119,'SCH D-2 B'!$B114)*-1000</f>
        <v>0</v>
      </c>
      <c r="G114" s="24">
        <f>SUMIFS('Rider Adj B'!$P$11:$P$119,'Rider Adj B'!$A$11:$A$119,'SCH D-2 B'!G$13,'Rider Adj B'!$B$11:$B$119,'SCH D-2 B'!$B114)*-1000</f>
        <v>0</v>
      </c>
      <c r="H114" s="24">
        <f>SUMIFS('Rider Adj B'!$P$11:$P$119,'Rider Adj B'!$A$11:$A$119,'SCH D-2 B'!H$13,'Rider Adj B'!$B$11:$B$119,'SCH D-2 B'!$B114)*-1000</f>
        <v>0</v>
      </c>
      <c r="I114" s="24">
        <f t="shared" si="41"/>
        <v>0</v>
      </c>
      <c r="J114" s="25">
        <v>1</v>
      </c>
      <c r="K114" s="24">
        <f t="shared" si="42"/>
        <v>0</v>
      </c>
    </row>
    <row r="115" spans="1:11" ht="18.95" customHeight="1" x14ac:dyDescent="0.2">
      <c r="A115" s="26">
        <f t="shared" si="43"/>
        <v>71</v>
      </c>
      <c r="B115" s="136" t="s">
        <v>844</v>
      </c>
      <c r="C115" s="4" t="s">
        <v>15</v>
      </c>
      <c r="D115" s="24">
        <f>SUMIFS('Rider Adj B'!$P$11:$P$119,'Rider Adj B'!$A$11:$A$119,'SCH D-2 B'!D$13,'Rider Adj B'!$B$11:$B$119,'SCH D-2 B'!$B115)*-1000</f>
        <v>0</v>
      </c>
      <c r="E115" s="24">
        <f>SUMIFS('Rider Adj B'!$P$11:$P$119,'Rider Adj B'!$A$11:$A$119,'SCH D-2 B'!E$13,'Rider Adj B'!$B$11:$B$119,'SCH D-2 B'!$B115)*-1000</f>
        <v>0</v>
      </c>
      <c r="F115" s="24">
        <f>SUMIFS('Rider Adj B'!$P$11:$P$119,'Rider Adj B'!$A$11:$A$119,'SCH D-2 B'!F$13,'Rider Adj B'!$B$11:$B$119,'SCH D-2 B'!$B115)*-1000</f>
        <v>0</v>
      </c>
      <c r="G115" s="24">
        <f>SUMIFS('Rider Adj B'!$P$11:$P$119,'Rider Adj B'!$A$11:$A$119,'SCH D-2 B'!G$13,'Rider Adj B'!$B$11:$B$119,'SCH D-2 B'!$B115)*-1000</f>
        <v>0</v>
      </c>
      <c r="H115" s="24">
        <f>SUMIFS('Rider Adj B'!$P$11:$P$119,'Rider Adj B'!$A$11:$A$119,'SCH D-2 B'!H$13,'Rider Adj B'!$B$11:$B$119,'SCH D-2 B'!$B115)*-1000</f>
        <v>0</v>
      </c>
      <c r="I115" s="24">
        <f t="shared" si="41"/>
        <v>0</v>
      </c>
      <c r="J115" s="25">
        <v>1</v>
      </c>
      <c r="K115" s="24">
        <f t="shared" si="42"/>
        <v>0</v>
      </c>
    </row>
    <row r="116" spans="1:11" ht="18.95" customHeight="1" x14ac:dyDescent="0.2">
      <c r="A116" s="26">
        <f t="shared" si="43"/>
        <v>72</v>
      </c>
      <c r="B116" s="136" t="s">
        <v>845</v>
      </c>
      <c r="C116" s="4" t="s">
        <v>905</v>
      </c>
      <c r="D116" s="24">
        <f>SUMIFS('Rider Adj B'!$P$11:$P$119,'Rider Adj B'!$A$11:$A$119,'SCH D-2 B'!D$13,'Rider Adj B'!$B$11:$B$119,'SCH D-2 B'!$B116)*-1000</f>
        <v>0</v>
      </c>
      <c r="E116" s="24">
        <f>SUMIFS('Rider Adj B'!$P$11:$P$119,'Rider Adj B'!$A$11:$A$119,'SCH D-2 B'!E$13,'Rider Adj B'!$B$11:$B$119,'SCH D-2 B'!$B116)*-1000</f>
        <v>0</v>
      </c>
      <c r="F116" s="24">
        <f>SUMIFS('Rider Adj B'!$P$11:$P$119,'Rider Adj B'!$A$11:$A$119,'SCH D-2 B'!F$13,'Rider Adj B'!$B$11:$B$119,'SCH D-2 B'!$B116)*-1000</f>
        <v>0</v>
      </c>
      <c r="G116" s="24">
        <f>SUMIFS('Rider Adj B'!$P$11:$P$119,'Rider Adj B'!$A$11:$A$119,'SCH D-2 B'!G$13,'Rider Adj B'!$B$11:$B$119,'SCH D-2 B'!$B116)*-1000</f>
        <v>0</v>
      </c>
      <c r="H116" s="24">
        <f>SUMIFS('Rider Adj B'!$P$11:$P$119,'Rider Adj B'!$A$11:$A$119,'SCH D-2 B'!H$13,'Rider Adj B'!$B$11:$B$119,'SCH D-2 B'!$B116)*-1000</f>
        <v>0</v>
      </c>
      <c r="I116" s="24">
        <f t="shared" si="41"/>
        <v>0</v>
      </c>
      <c r="J116" s="25">
        <v>1</v>
      </c>
      <c r="K116" s="24">
        <f t="shared" si="42"/>
        <v>0</v>
      </c>
    </row>
    <row r="117" spans="1:11" ht="18.95" customHeight="1" x14ac:dyDescent="0.2">
      <c r="A117" s="26">
        <f t="shared" si="43"/>
        <v>73</v>
      </c>
      <c r="B117" s="136" t="s">
        <v>846</v>
      </c>
      <c r="C117" s="4" t="s">
        <v>906</v>
      </c>
      <c r="D117" s="24">
        <f>SUMIFS('Rider Adj B'!$P$11:$P$119,'Rider Adj B'!$A$11:$A$119,'SCH D-2 B'!D$13,'Rider Adj B'!$B$11:$B$119,'SCH D-2 B'!$B117)*-1000</f>
        <v>0</v>
      </c>
      <c r="E117" s="24">
        <f>SUMIFS('Rider Adj B'!$P$11:$P$119,'Rider Adj B'!$A$11:$A$119,'SCH D-2 B'!E$13,'Rider Adj B'!$B$11:$B$119,'SCH D-2 B'!$B117)*-1000</f>
        <v>409127.71000000008</v>
      </c>
      <c r="F117" s="24">
        <f>SUMIFS('Rider Adj B'!$P$11:$P$119,'Rider Adj B'!$A$11:$A$119,'SCH D-2 B'!F$13,'Rider Adj B'!$B$11:$B$119,'SCH D-2 B'!$B117)*-1000</f>
        <v>0</v>
      </c>
      <c r="G117" s="24">
        <f>SUMIFS('Rider Adj B'!$P$11:$P$119,'Rider Adj B'!$A$11:$A$119,'SCH D-2 B'!G$13,'Rider Adj B'!$B$11:$B$119,'SCH D-2 B'!$B117)*-1000</f>
        <v>0</v>
      </c>
      <c r="H117" s="24">
        <f>SUMIFS('Rider Adj B'!$P$11:$P$119,'Rider Adj B'!$A$11:$A$119,'SCH D-2 B'!H$13,'Rider Adj B'!$B$11:$B$119,'SCH D-2 B'!$B117)*-1000</f>
        <v>0</v>
      </c>
      <c r="I117" s="24">
        <f t="shared" si="41"/>
        <v>409127.71000000008</v>
      </c>
      <c r="J117" s="25">
        <v>1</v>
      </c>
      <c r="K117" s="24">
        <f t="shared" si="42"/>
        <v>409127.71000000008</v>
      </c>
    </row>
    <row r="118" spans="1:11" ht="18.95" customHeight="1" x14ac:dyDescent="0.2">
      <c r="A118" s="26">
        <f t="shared" si="43"/>
        <v>74</v>
      </c>
      <c r="B118" s="136" t="s">
        <v>847</v>
      </c>
      <c r="C118" s="4" t="s">
        <v>907</v>
      </c>
      <c r="D118" s="24">
        <f>SUMIFS('Rider Adj B'!$P$11:$P$119,'Rider Adj B'!$A$11:$A$119,'SCH D-2 B'!D$13,'Rider Adj B'!$B$11:$B$119,'SCH D-2 B'!$B118)*-1000</f>
        <v>0</v>
      </c>
      <c r="E118" s="24">
        <f>SUMIFS('Rider Adj B'!$P$11:$P$119,'Rider Adj B'!$A$11:$A$119,'SCH D-2 B'!E$13,'Rider Adj B'!$B$11:$B$119,'SCH D-2 B'!$B118)*-1000</f>
        <v>0</v>
      </c>
      <c r="F118" s="24">
        <f>SUMIFS('Rider Adj B'!$P$11:$P$119,'Rider Adj B'!$A$11:$A$119,'SCH D-2 B'!F$13,'Rider Adj B'!$B$11:$B$119,'SCH D-2 B'!$B118)*-1000</f>
        <v>0</v>
      </c>
      <c r="G118" s="24">
        <f>SUMIFS('Rider Adj B'!$P$11:$P$119,'Rider Adj B'!$A$11:$A$119,'SCH D-2 B'!G$13,'Rider Adj B'!$B$11:$B$119,'SCH D-2 B'!$B118)*-1000</f>
        <v>0</v>
      </c>
      <c r="H118" s="24">
        <f>SUMIFS('Rider Adj B'!$P$11:$P$119,'Rider Adj B'!$A$11:$A$119,'SCH D-2 B'!H$13,'Rider Adj B'!$B$11:$B$119,'SCH D-2 B'!$B118)*-1000</f>
        <v>0</v>
      </c>
      <c r="I118" s="24">
        <f t="shared" si="41"/>
        <v>0</v>
      </c>
      <c r="J118" s="25">
        <v>1</v>
      </c>
      <c r="K118" s="24">
        <f t="shared" si="42"/>
        <v>0</v>
      </c>
    </row>
    <row r="119" spans="1:11" ht="18.95" customHeight="1" x14ac:dyDescent="0.2">
      <c r="A119" s="26">
        <f t="shared" si="43"/>
        <v>75</v>
      </c>
      <c r="B119" s="136" t="s">
        <v>848</v>
      </c>
      <c r="C119" s="4" t="s">
        <v>911</v>
      </c>
      <c r="D119" s="24">
        <f>SUMIFS('Rider Adj B'!$P$11:$P$119,'Rider Adj B'!$A$11:$A$119,'SCH D-2 B'!D$13,'Rider Adj B'!$B$11:$B$119,'SCH D-2 B'!$B119)*-1000</f>
        <v>0</v>
      </c>
      <c r="E119" s="24">
        <f>SUMIFS('Rider Adj B'!$P$11:$P$119,'Rider Adj B'!$A$11:$A$119,'SCH D-2 B'!E$13,'Rider Adj B'!$B$11:$B$119,'SCH D-2 B'!$B119)*-1000</f>
        <v>0</v>
      </c>
      <c r="F119" s="24">
        <f>SUMIFS('Rider Adj B'!$P$11:$P$119,'Rider Adj B'!$A$11:$A$119,'SCH D-2 B'!F$13,'Rider Adj B'!$B$11:$B$119,'SCH D-2 B'!$B119)*-1000</f>
        <v>0</v>
      </c>
      <c r="G119" s="24">
        <f>SUMIFS('Rider Adj B'!$P$11:$P$119,'Rider Adj B'!$A$11:$A$119,'SCH D-2 B'!G$13,'Rider Adj B'!$B$11:$B$119,'SCH D-2 B'!$B119)*-1000</f>
        <v>0</v>
      </c>
      <c r="H119" s="24">
        <f>SUMIFS('Rider Adj B'!$P$11:$P$119,'Rider Adj B'!$A$11:$A$119,'SCH D-2 B'!H$13,'Rider Adj B'!$B$11:$B$119,'SCH D-2 B'!$B119)*-1000</f>
        <v>0</v>
      </c>
      <c r="I119" s="24">
        <f t="shared" si="41"/>
        <v>0</v>
      </c>
      <c r="J119" s="25">
        <v>1</v>
      </c>
      <c r="K119" s="24">
        <f t="shared" si="42"/>
        <v>0</v>
      </c>
    </row>
    <row r="120" spans="1:11" ht="18.95" customHeight="1" x14ac:dyDescent="0.2">
      <c r="A120" s="26">
        <f t="shared" si="43"/>
        <v>76</v>
      </c>
      <c r="B120" s="136">
        <v>891</v>
      </c>
      <c r="C120" s="4" t="s">
        <v>912</v>
      </c>
      <c r="D120" s="24">
        <f>SUMIFS('Rider Adj B'!$P$11:$P$119,'Rider Adj B'!$A$11:$A$119,'SCH D-2 B'!D$13,'Rider Adj B'!$B$11:$B$119,'SCH D-2 B'!$B120)*-1000</f>
        <v>0</v>
      </c>
      <c r="E120" s="24">
        <f>SUMIFS('Rider Adj B'!$P$11:$P$119,'Rider Adj B'!$A$11:$A$119,'SCH D-2 B'!E$13,'Rider Adj B'!$B$11:$B$119,'SCH D-2 B'!$B120)*-1000</f>
        <v>0</v>
      </c>
      <c r="F120" s="24">
        <f>SUMIFS('Rider Adj B'!$P$11:$P$119,'Rider Adj B'!$A$11:$A$119,'SCH D-2 B'!F$13,'Rider Adj B'!$B$11:$B$119,'SCH D-2 B'!$B120)*-1000</f>
        <v>0</v>
      </c>
      <c r="G120" s="24">
        <f>SUMIFS('Rider Adj B'!$P$11:$P$119,'Rider Adj B'!$A$11:$A$119,'SCH D-2 B'!G$13,'Rider Adj B'!$B$11:$B$119,'SCH D-2 B'!$B120)*-1000</f>
        <v>0</v>
      </c>
      <c r="H120" s="24">
        <f>SUMIFS('Rider Adj B'!$P$11:$P$119,'Rider Adj B'!$A$11:$A$119,'SCH D-2 B'!H$13,'Rider Adj B'!$B$11:$B$119,'SCH D-2 B'!$B120)*-1000</f>
        <v>0</v>
      </c>
      <c r="I120" s="24">
        <f t="shared" si="41"/>
        <v>0</v>
      </c>
      <c r="J120" s="25">
        <v>1</v>
      </c>
      <c r="K120" s="24">
        <f t="shared" si="42"/>
        <v>0</v>
      </c>
    </row>
    <row r="121" spans="1:11" ht="18.95" customHeight="1" x14ac:dyDescent="0.2">
      <c r="A121" s="26">
        <f t="shared" si="43"/>
        <v>77</v>
      </c>
      <c r="B121" s="136" t="s">
        <v>849</v>
      </c>
      <c r="C121" s="4" t="s">
        <v>913</v>
      </c>
      <c r="D121" s="24">
        <f>SUMIFS('Rider Adj B'!$P$11:$P$119,'Rider Adj B'!$A$11:$A$119,'SCH D-2 B'!D$13,'Rider Adj B'!$B$11:$B$119,'SCH D-2 B'!$B121)*-1000</f>
        <v>0</v>
      </c>
      <c r="E121" s="24">
        <f>SUMIFS('Rider Adj B'!$P$11:$P$119,'Rider Adj B'!$A$11:$A$119,'SCH D-2 B'!E$13,'Rider Adj B'!$B$11:$B$119,'SCH D-2 B'!$B121)*-1000</f>
        <v>-339712.02999999997</v>
      </c>
      <c r="F121" s="24">
        <f>SUMIFS('Rider Adj B'!$P$11:$P$119,'Rider Adj B'!$A$11:$A$119,'SCH D-2 B'!F$13,'Rider Adj B'!$B$11:$B$119,'SCH D-2 B'!$B121)*-1000</f>
        <v>0</v>
      </c>
      <c r="G121" s="24">
        <f>SUMIFS('Rider Adj B'!$P$11:$P$119,'Rider Adj B'!$A$11:$A$119,'SCH D-2 B'!G$13,'Rider Adj B'!$B$11:$B$119,'SCH D-2 B'!$B121)*-1000</f>
        <v>0</v>
      </c>
      <c r="H121" s="24">
        <f>SUMIFS('Rider Adj B'!$P$11:$P$119,'Rider Adj B'!$A$11:$A$119,'SCH D-2 B'!H$13,'Rider Adj B'!$B$11:$B$119,'SCH D-2 B'!$B121)*-1000</f>
        <v>0</v>
      </c>
      <c r="I121" s="24">
        <f t="shared" si="41"/>
        <v>-339712.02999999997</v>
      </c>
      <c r="J121" s="25">
        <v>1</v>
      </c>
      <c r="K121" s="24">
        <f t="shared" si="42"/>
        <v>-339712.02999999997</v>
      </c>
    </row>
    <row r="122" spans="1:11" ht="18.95" customHeight="1" x14ac:dyDescent="0.2">
      <c r="A122" s="26">
        <f t="shared" si="43"/>
        <v>78</v>
      </c>
      <c r="B122" s="136" t="s">
        <v>850</v>
      </c>
      <c r="C122" s="4" t="s">
        <v>914</v>
      </c>
      <c r="D122" s="24">
        <f>SUMIFS('Rider Adj B'!$P$11:$P$119,'Rider Adj B'!$A$11:$A$119,'SCH D-2 B'!D$13,'Rider Adj B'!$B$11:$B$119,'SCH D-2 B'!$B122)*-1000</f>
        <v>0</v>
      </c>
      <c r="E122" s="24">
        <f>SUMIFS('Rider Adj B'!$P$11:$P$119,'Rider Adj B'!$A$11:$A$119,'SCH D-2 B'!E$13,'Rider Adj B'!$B$11:$B$119,'SCH D-2 B'!$B122)*-1000</f>
        <v>0</v>
      </c>
      <c r="F122" s="24">
        <f>SUMIFS('Rider Adj B'!$P$11:$P$119,'Rider Adj B'!$A$11:$A$119,'SCH D-2 B'!F$13,'Rider Adj B'!$B$11:$B$119,'SCH D-2 B'!$B122)*-1000</f>
        <v>0</v>
      </c>
      <c r="G122" s="24">
        <f>SUMIFS('Rider Adj B'!$P$11:$P$119,'Rider Adj B'!$A$11:$A$119,'SCH D-2 B'!G$13,'Rider Adj B'!$B$11:$B$119,'SCH D-2 B'!$B122)*-1000</f>
        <v>0</v>
      </c>
      <c r="H122" s="24">
        <f>SUMIFS('Rider Adj B'!$P$11:$P$119,'Rider Adj B'!$A$11:$A$119,'SCH D-2 B'!H$13,'Rider Adj B'!$B$11:$B$119,'SCH D-2 B'!$B122)*-1000</f>
        <v>0</v>
      </c>
      <c r="I122" s="24">
        <f t="shared" si="41"/>
        <v>0</v>
      </c>
      <c r="J122" s="25">
        <v>1</v>
      </c>
      <c r="K122" s="24">
        <f t="shared" si="42"/>
        <v>0</v>
      </c>
    </row>
    <row r="123" spans="1:11" s="16" customFormat="1" ht="20.100000000000001" customHeight="1" x14ac:dyDescent="0.2">
      <c r="A123" s="336" t="str">
        <f>$A$1</f>
        <v>LOUISVILLE GAS AND ELECTRIC COMPANY</v>
      </c>
      <c r="B123" s="336"/>
      <c r="C123" s="336"/>
      <c r="D123" s="336"/>
      <c r="E123" s="336"/>
      <c r="F123" s="336"/>
      <c r="G123" s="336"/>
      <c r="H123" s="336"/>
      <c r="I123" s="336"/>
      <c r="J123" s="336"/>
      <c r="K123" s="336"/>
    </row>
    <row r="124" spans="1:11" s="16" customFormat="1" ht="20.100000000000001" customHeight="1" x14ac:dyDescent="0.2">
      <c r="A124" s="336" t="str">
        <f>$A$2</f>
        <v>CASE NO. 2018-00295 - GAS OPERATIONS</v>
      </c>
      <c r="B124" s="336"/>
      <c r="C124" s="336"/>
      <c r="D124" s="336"/>
      <c r="E124" s="336"/>
      <c r="F124" s="336"/>
      <c r="G124" s="336"/>
      <c r="H124" s="336"/>
      <c r="I124" s="336"/>
      <c r="J124" s="336"/>
      <c r="K124" s="336"/>
    </row>
    <row r="125" spans="1:11" s="16" customFormat="1" ht="20.100000000000001" customHeight="1" x14ac:dyDescent="0.2">
      <c r="A125" s="336" t="s">
        <v>240</v>
      </c>
      <c r="B125" s="336"/>
      <c r="C125" s="336"/>
      <c r="D125" s="336"/>
      <c r="E125" s="336"/>
      <c r="F125" s="336"/>
      <c r="G125" s="336"/>
      <c r="H125" s="336"/>
      <c r="I125" s="336"/>
      <c r="J125" s="336"/>
      <c r="K125" s="336"/>
    </row>
    <row r="126" spans="1:11" s="16" customFormat="1" ht="20.100000000000001" customHeight="1" x14ac:dyDescent="0.2">
      <c r="A126" s="336" t="str">
        <f>$A$4</f>
        <v>FOR THE 12 MONTHS ENDED DECEMBER 31, 2018</v>
      </c>
      <c r="B126" s="336"/>
      <c r="C126" s="336"/>
      <c r="D126" s="336"/>
      <c r="E126" s="336"/>
      <c r="F126" s="336"/>
      <c r="G126" s="336"/>
      <c r="H126" s="336"/>
      <c r="I126" s="336"/>
      <c r="J126" s="336"/>
      <c r="K126" s="336"/>
    </row>
    <row r="127" spans="1:11" s="16" customFormat="1" ht="20.100000000000001" customHeight="1" x14ac:dyDescent="0.2">
      <c r="A127" s="87"/>
      <c r="B127" s="87"/>
      <c r="C127" s="87"/>
      <c r="D127" s="87"/>
      <c r="E127" s="87"/>
      <c r="F127" s="211"/>
      <c r="G127" s="211"/>
      <c r="H127" s="87"/>
      <c r="I127" s="87"/>
      <c r="J127" s="87"/>
      <c r="K127" s="87"/>
    </row>
    <row r="128" spans="1:11" s="16" customFormat="1" ht="20.100000000000001" customHeight="1" x14ac:dyDescent="0.2">
      <c r="A128" s="16" t="str">
        <f>$A$6</f>
        <v>DATA:__X__BASE  PERIOD____FORECASTED  PERIOD</v>
      </c>
      <c r="B128" s="18"/>
      <c r="K128" s="19" t="str">
        <f>$K$6</f>
        <v>SCHEDULE D-2</v>
      </c>
    </row>
    <row r="129" spans="1:11" s="16" customFormat="1" ht="20.100000000000001" customHeight="1" x14ac:dyDescent="0.2">
      <c r="A129" s="16" t="str">
        <f>$A$7</f>
        <v>TYPE OF FILING: _____ ORIGINAL  _____ UPDATED  __X__ REVISED</v>
      </c>
      <c r="K129" s="19" t="s">
        <v>953</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4">E$10</f>
        <v>ADJ 2</v>
      </c>
      <c r="F132" s="126" t="str">
        <f t="shared" si="44"/>
        <v>ADJ 3</v>
      </c>
      <c r="G132" s="126" t="str">
        <f t="shared" si="44"/>
        <v>ADJ 4</v>
      </c>
      <c r="H132" s="126" t="str">
        <f t="shared" si="44"/>
        <v>ADJ 5</v>
      </c>
      <c r="I132" s="63"/>
      <c r="J132" s="63"/>
      <c r="K132" s="63"/>
    </row>
    <row r="133" spans="1:11" ht="44.25" customHeight="1" x14ac:dyDescent="0.2">
      <c r="A133" s="64" t="s">
        <v>96</v>
      </c>
      <c r="B133" s="64" t="s">
        <v>97</v>
      </c>
      <c r="C133" s="64" t="s">
        <v>101</v>
      </c>
      <c r="D133" s="64" t="str">
        <f>D$11</f>
        <v>REMOVE DSM MECHANISM</v>
      </c>
      <c r="E133" s="64" t="str">
        <f t="shared" ref="E133:H133" si="45">E$11</f>
        <v>REMOVE  GLT MECHANISM</v>
      </c>
      <c r="F133" s="64" t="str">
        <f t="shared" si="45"/>
        <v>REMOVE GSC MECHANISM</v>
      </c>
      <c r="G133" s="64" t="str">
        <f t="shared" si="45"/>
        <v>This adjustment left intentionally blank</v>
      </c>
      <c r="H133" s="64" t="str">
        <f t="shared" si="45"/>
        <v>INTEREST SYNCHRONIZATION</v>
      </c>
      <c r="I133" s="64" t="s">
        <v>242</v>
      </c>
      <c r="J133" s="64" t="s">
        <v>98</v>
      </c>
      <c r="K133" s="64" t="s">
        <v>238</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36" t="s">
        <v>851</v>
      </c>
      <c r="C135" s="4" t="s">
        <v>895</v>
      </c>
      <c r="D135" s="24">
        <f>SUMIFS('Rider Adj B'!$P$11:$P$119,'Rider Adj B'!$A$11:$A$119,'SCH D-2 B'!D$13,'Rider Adj B'!$B$11:$B$119,'SCH D-2 B'!$B135)*-1000</f>
        <v>0</v>
      </c>
      <c r="E135" s="24">
        <f>SUMIFS('Rider Adj B'!$P$11:$P$119,'Rider Adj B'!$A$11:$A$119,'SCH D-2 B'!E$13,'Rider Adj B'!$B$11:$B$119,'SCH D-2 B'!$B135)*-1000</f>
        <v>0</v>
      </c>
      <c r="F135" s="24">
        <f>SUMIFS('Rider Adj B'!$P$11:$P$119,'Rider Adj B'!$A$11:$A$119,'SCH D-2 B'!F$13,'Rider Adj B'!$B$11:$B$119,'SCH D-2 B'!$B135)*-1000</f>
        <v>0</v>
      </c>
      <c r="G135" s="24">
        <f>SUMIFS('Rider Adj B'!$P$11:$P$119,'Rider Adj B'!$A$11:$A$119,'SCH D-2 B'!G$13,'Rider Adj B'!$B$11:$B$119,'SCH D-2 B'!$B135)*-1000</f>
        <v>0</v>
      </c>
      <c r="H135" s="24">
        <f>SUMIFS('Rider Adj B'!$P$11:$P$119,'Rider Adj B'!$A$11:$A$119,'SCH D-2 B'!H$13,'Rider Adj B'!$B$11:$B$119,'SCH D-2 B'!$B135)*-1000</f>
        <v>0</v>
      </c>
      <c r="I135" s="24">
        <f>SUM(D135:H135)</f>
        <v>0</v>
      </c>
      <c r="J135" s="25">
        <v>1</v>
      </c>
      <c r="K135" s="24">
        <f t="shared" ref="K135" si="46">I135*J135</f>
        <v>0</v>
      </c>
    </row>
    <row r="136" spans="1:11" ht="18.95" customHeight="1" x14ac:dyDescent="0.2">
      <c r="A136" s="26">
        <f>A135+1</f>
        <v>75</v>
      </c>
      <c r="B136" s="136"/>
      <c r="C136" s="10" t="s">
        <v>84</v>
      </c>
      <c r="D136" s="36">
        <f>SUM(D105:D122,D135)</f>
        <v>0</v>
      </c>
      <c r="E136" s="36">
        <f t="shared" ref="E136:K136" si="47">SUM(E105:E122,E135)</f>
        <v>-774625.99999999977</v>
      </c>
      <c r="F136" s="36">
        <f t="shared" ref="F136:G136" si="48">SUM(F105:F122,F135)</f>
        <v>0</v>
      </c>
      <c r="G136" s="36">
        <f t="shared" si="48"/>
        <v>0</v>
      </c>
      <c r="H136" s="36">
        <f t="shared" si="47"/>
        <v>0</v>
      </c>
      <c r="I136" s="36">
        <f t="shared" si="47"/>
        <v>-774625.99999999977</v>
      </c>
      <c r="J136" s="25"/>
      <c r="K136" s="36">
        <f t="shared" si="47"/>
        <v>-774625.99999999977</v>
      </c>
    </row>
    <row r="137" spans="1:11" ht="18.95" customHeight="1" x14ac:dyDescent="0.2">
      <c r="B137" s="136"/>
      <c r="C137" s="4"/>
    </row>
    <row r="138" spans="1:11" ht="18.95" customHeight="1" x14ac:dyDescent="0.2">
      <c r="A138" s="26">
        <f>A136+1</f>
        <v>76</v>
      </c>
      <c r="B138" s="136"/>
      <c r="C138" s="37" t="s">
        <v>119</v>
      </c>
    </row>
    <row r="139" spans="1:11" ht="18.95" customHeight="1" x14ac:dyDescent="0.2">
      <c r="A139" s="26">
        <f>A138+1</f>
        <v>77</v>
      </c>
      <c r="B139" s="136">
        <v>901</v>
      </c>
      <c r="C139" s="4" t="s">
        <v>22</v>
      </c>
      <c r="D139" s="24">
        <f>SUMIFS('Rider Adj B'!$P$11:$P$119,'Rider Adj B'!$A$11:$A$119,'SCH D-2 B'!D$13,'Rider Adj B'!$B$11:$B$119,'SCH D-2 B'!$B139)*-1000</f>
        <v>0</v>
      </c>
      <c r="E139" s="24">
        <f>SUMIFS('Rider Adj B'!$P$11:$P$119,'Rider Adj B'!$A$11:$A$119,'SCH D-2 B'!E$13,'Rider Adj B'!$B$11:$B$119,'SCH D-2 B'!$B139)*-1000</f>
        <v>0</v>
      </c>
      <c r="F139" s="24">
        <f>SUMIFS('Rider Adj B'!$P$11:$P$119,'Rider Adj B'!$A$11:$A$119,'SCH D-2 B'!F$13,'Rider Adj B'!$B$11:$B$119,'SCH D-2 B'!$B139)*-1000</f>
        <v>0</v>
      </c>
      <c r="G139" s="24">
        <f>SUMIFS('Rider Adj B'!$P$11:$P$119,'Rider Adj B'!$A$11:$A$119,'SCH D-2 B'!G$13,'Rider Adj B'!$B$11:$B$119,'SCH D-2 B'!$B139)*-1000</f>
        <v>0</v>
      </c>
      <c r="H139" s="24">
        <f>SUMIFS('Rider Adj B'!$P$11:$P$119,'Rider Adj B'!$A$11:$A$119,'SCH D-2 B'!H$13,'Rider Adj B'!$B$11:$B$119,'SCH D-2 B'!$B139)*-1000</f>
        <v>0</v>
      </c>
      <c r="I139" s="24">
        <f t="shared" ref="I139:I143" si="49">SUM(D139:H139)</f>
        <v>0</v>
      </c>
      <c r="J139" s="25">
        <v>1</v>
      </c>
      <c r="K139" s="24">
        <f t="shared" ref="K139:K143" si="50">I139*J139</f>
        <v>0</v>
      </c>
    </row>
    <row r="140" spans="1:11" ht="18.95" customHeight="1" x14ac:dyDescent="0.2">
      <c r="A140" s="26">
        <f t="shared" ref="A140:A144" si="51">A139+1</f>
        <v>78</v>
      </c>
      <c r="B140" s="136">
        <v>902</v>
      </c>
      <c r="C140" s="4" t="s">
        <v>18</v>
      </c>
      <c r="D140" s="24">
        <f>SUMIFS('Rider Adj B'!$P$11:$P$119,'Rider Adj B'!$A$11:$A$119,'SCH D-2 B'!D$13,'Rider Adj B'!$B$11:$B$119,'SCH D-2 B'!$B140)*-1000</f>
        <v>0</v>
      </c>
      <c r="E140" s="24">
        <f>SUMIFS('Rider Adj B'!$P$11:$P$119,'Rider Adj B'!$A$11:$A$119,'SCH D-2 B'!E$13,'Rider Adj B'!$B$11:$B$119,'SCH D-2 B'!$B140)*-1000</f>
        <v>0</v>
      </c>
      <c r="F140" s="24">
        <f>SUMIFS('Rider Adj B'!$P$11:$P$119,'Rider Adj B'!$A$11:$A$119,'SCH D-2 B'!F$13,'Rider Adj B'!$B$11:$B$119,'SCH D-2 B'!$B140)*-1000</f>
        <v>0</v>
      </c>
      <c r="G140" s="24">
        <f>SUMIFS('Rider Adj B'!$P$11:$P$119,'Rider Adj B'!$A$11:$A$119,'SCH D-2 B'!G$13,'Rider Adj B'!$B$11:$B$119,'SCH D-2 B'!$B140)*-1000</f>
        <v>0</v>
      </c>
      <c r="H140" s="24">
        <f>SUMIFS('Rider Adj B'!$P$11:$P$119,'Rider Adj B'!$A$11:$A$119,'SCH D-2 B'!H$13,'Rider Adj B'!$B$11:$B$119,'SCH D-2 B'!$B140)*-1000</f>
        <v>0</v>
      </c>
      <c r="I140" s="24">
        <f t="shared" si="49"/>
        <v>0</v>
      </c>
      <c r="J140" s="25">
        <v>1</v>
      </c>
      <c r="K140" s="24">
        <f t="shared" si="50"/>
        <v>0</v>
      </c>
    </row>
    <row r="141" spans="1:11" ht="18.95" customHeight="1" x14ac:dyDescent="0.2">
      <c r="A141" s="26">
        <f>A140+1</f>
        <v>79</v>
      </c>
      <c r="B141" s="136">
        <v>903</v>
      </c>
      <c r="C141" s="4" t="s">
        <v>19</v>
      </c>
      <c r="D141" s="24">
        <f>SUMIFS('Rider Adj B'!$P$11:$P$119,'Rider Adj B'!$A$11:$A$119,'SCH D-2 B'!D$13,'Rider Adj B'!$B$11:$B$119,'SCH D-2 B'!$B141)*-1000</f>
        <v>0</v>
      </c>
      <c r="E141" s="24">
        <f>SUMIFS('Rider Adj B'!$P$11:$P$119,'Rider Adj B'!$A$11:$A$119,'SCH D-2 B'!E$13,'Rider Adj B'!$B$11:$B$119,'SCH D-2 B'!$B141)*-1000</f>
        <v>0</v>
      </c>
      <c r="F141" s="24">
        <f>SUMIFS('Rider Adj B'!$P$11:$P$119,'Rider Adj B'!$A$11:$A$119,'SCH D-2 B'!F$13,'Rider Adj B'!$B$11:$B$119,'SCH D-2 B'!$B141)*-1000</f>
        <v>0</v>
      </c>
      <c r="G141" s="24">
        <f>SUMIFS('Rider Adj B'!$P$11:$P$119,'Rider Adj B'!$A$11:$A$119,'SCH D-2 B'!G$13,'Rider Adj B'!$B$11:$B$119,'SCH D-2 B'!$B141)*-1000</f>
        <v>0</v>
      </c>
      <c r="H141" s="24">
        <f>SUMIFS('Rider Adj B'!$P$11:$P$119,'Rider Adj B'!$A$11:$A$119,'SCH D-2 B'!H$13,'Rider Adj B'!$B$11:$B$119,'SCH D-2 B'!$B141)*-1000</f>
        <v>0</v>
      </c>
      <c r="I141" s="24">
        <f t="shared" si="49"/>
        <v>0</v>
      </c>
      <c r="J141" s="25">
        <v>1</v>
      </c>
      <c r="K141" s="24">
        <f t="shared" si="50"/>
        <v>0</v>
      </c>
    </row>
    <row r="142" spans="1:11" ht="18.95" customHeight="1" x14ac:dyDescent="0.2">
      <c r="A142" s="26">
        <f t="shared" si="51"/>
        <v>80</v>
      </c>
      <c r="B142" s="136">
        <v>904</v>
      </c>
      <c r="C142" s="4" t="s">
        <v>20</v>
      </c>
      <c r="D142" s="24">
        <f>SUMIFS('Rider Adj B'!$P$11:$P$119,'Rider Adj B'!$A$11:$A$119,'SCH D-2 B'!D$13,'Rider Adj B'!$B$11:$B$119,'SCH D-2 B'!$B142)*-1000</f>
        <v>0</v>
      </c>
      <c r="E142" s="24">
        <f>SUMIFS('Rider Adj B'!$P$11:$P$119,'Rider Adj B'!$A$11:$A$119,'SCH D-2 B'!E$13,'Rider Adj B'!$B$11:$B$119,'SCH D-2 B'!$B142)*-1000</f>
        <v>0</v>
      </c>
      <c r="F142" s="24">
        <f>SUMIFS('Rider Adj B'!$P$11:$P$119,'Rider Adj B'!$A$11:$A$119,'SCH D-2 B'!F$13,'Rider Adj B'!$B$11:$B$119,'SCH D-2 B'!$B142)*-1000</f>
        <v>-228260.57999999996</v>
      </c>
      <c r="G142" s="24">
        <f>SUMIFS('Rider Adj B'!$P$11:$P$119,'Rider Adj B'!$A$11:$A$119,'SCH D-2 B'!G$13,'Rider Adj B'!$B$11:$B$119,'SCH D-2 B'!$B142)*-1000</f>
        <v>0</v>
      </c>
      <c r="H142" s="24">
        <f>SUMIFS('Rider Adj B'!$P$11:$P$119,'Rider Adj B'!$A$11:$A$119,'SCH D-2 B'!H$13,'Rider Adj B'!$B$11:$B$119,'SCH D-2 B'!$B142)*-1000</f>
        <v>0</v>
      </c>
      <c r="I142" s="24">
        <f t="shared" si="49"/>
        <v>-228260.57999999996</v>
      </c>
      <c r="J142" s="25">
        <v>1</v>
      </c>
      <c r="K142" s="24">
        <f t="shared" si="50"/>
        <v>-228260.57999999996</v>
      </c>
    </row>
    <row r="143" spans="1:11" ht="18.95" customHeight="1" x14ac:dyDescent="0.2">
      <c r="A143" s="26">
        <f t="shared" si="51"/>
        <v>81</v>
      </c>
      <c r="B143" s="136">
        <v>905</v>
      </c>
      <c r="C143" s="4" t="s">
        <v>21</v>
      </c>
      <c r="D143" s="24">
        <f>SUMIFS('Rider Adj B'!$P$11:$P$119,'Rider Adj B'!$A$11:$A$119,'SCH D-2 B'!D$13,'Rider Adj B'!$B$11:$B$119,'SCH D-2 B'!$B143)*-1000</f>
        <v>0</v>
      </c>
      <c r="E143" s="24">
        <f>SUMIFS('Rider Adj B'!$P$11:$P$119,'Rider Adj B'!$A$11:$A$119,'SCH D-2 B'!E$13,'Rider Adj B'!$B$11:$B$119,'SCH D-2 B'!$B143)*-1000</f>
        <v>0</v>
      </c>
      <c r="F143" s="24">
        <f>SUMIFS('Rider Adj B'!$P$11:$P$119,'Rider Adj B'!$A$11:$A$119,'SCH D-2 B'!F$13,'Rider Adj B'!$B$11:$B$119,'SCH D-2 B'!$B143)*-1000</f>
        <v>0</v>
      </c>
      <c r="G143" s="24">
        <f>SUMIFS('Rider Adj B'!$P$11:$P$119,'Rider Adj B'!$A$11:$A$119,'SCH D-2 B'!G$13,'Rider Adj B'!$B$11:$B$119,'SCH D-2 B'!$B143)*-1000</f>
        <v>0</v>
      </c>
      <c r="H143" s="24">
        <f>SUMIFS('Rider Adj B'!$P$11:$P$119,'Rider Adj B'!$A$11:$A$119,'SCH D-2 B'!H$13,'Rider Adj B'!$B$11:$B$119,'SCH D-2 B'!$B143)*-1000</f>
        <v>0</v>
      </c>
      <c r="I143" s="24">
        <f t="shared" si="49"/>
        <v>0</v>
      </c>
      <c r="J143" s="25">
        <v>1</v>
      </c>
      <c r="K143" s="24">
        <f t="shared" si="50"/>
        <v>0</v>
      </c>
    </row>
    <row r="144" spans="1:11" ht="18.95" customHeight="1" x14ac:dyDescent="0.2">
      <c r="A144" s="26">
        <f t="shared" si="51"/>
        <v>82</v>
      </c>
      <c r="B144" s="136"/>
      <c r="C144" s="10" t="s">
        <v>120</v>
      </c>
      <c r="D144" s="36">
        <f>SUM(D139:D143)</f>
        <v>0</v>
      </c>
      <c r="E144" s="36">
        <f t="shared" ref="E144:K144" si="52">SUM(E139:E143)</f>
        <v>0</v>
      </c>
      <c r="F144" s="36">
        <f t="shared" ref="F144:G144" si="53">SUM(F139:F143)</f>
        <v>-228260.57999999996</v>
      </c>
      <c r="G144" s="36">
        <f t="shared" si="53"/>
        <v>0</v>
      </c>
      <c r="H144" s="36">
        <f t="shared" si="52"/>
        <v>0</v>
      </c>
      <c r="I144" s="36">
        <f t="shared" si="52"/>
        <v>-228260.57999999996</v>
      </c>
      <c r="J144" s="25"/>
      <c r="K144" s="36">
        <f t="shared" si="52"/>
        <v>-228260.57999999996</v>
      </c>
    </row>
    <row r="145" spans="1:11" ht="18.95" customHeight="1" x14ac:dyDescent="0.2">
      <c r="B145" s="136"/>
      <c r="C145" s="4"/>
      <c r="J145" s="25"/>
    </row>
    <row r="146" spans="1:11" ht="18.95" customHeight="1" x14ac:dyDescent="0.2">
      <c r="A146" s="26">
        <f>A144+1</f>
        <v>83</v>
      </c>
      <c r="B146" s="136"/>
      <c r="C146" s="37" t="s">
        <v>121</v>
      </c>
      <c r="J146" s="25"/>
    </row>
    <row r="147" spans="1:11" ht="18.95" customHeight="1" x14ac:dyDescent="0.2">
      <c r="A147" s="26">
        <f>A146+1</f>
        <v>84</v>
      </c>
      <c r="B147" s="136">
        <v>907</v>
      </c>
      <c r="C147" s="4" t="s">
        <v>23</v>
      </c>
      <c r="D147" s="24">
        <f>SUMIFS('Rider Adj B'!$P$11:$P$119,'Rider Adj B'!$A$11:$A$119,'SCH D-2 B'!D$13,'Rider Adj B'!$B$11:$B$119,'SCH D-2 B'!$B147)*-1000</f>
        <v>0</v>
      </c>
      <c r="E147" s="24">
        <f>SUMIFS('Rider Adj B'!$P$11:$P$119,'Rider Adj B'!$A$11:$A$119,'SCH D-2 B'!E$13,'Rider Adj B'!$B$11:$B$119,'SCH D-2 B'!$B147)*-1000</f>
        <v>0</v>
      </c>
      <c r="F147" s="24">
        <f>SUMIFS('Rider Adj B'!$P$11:$P$119,'Rider Adj B'!$A$11:$A$119,'SCH D-2 B'!F$13,'Rider Adj B'!$B$11:$B$119,'SCH D-2 B'!$B147)*-1000</f>
        <v>0</v>
      </c>
      <c r="G147" s="24">
        <f>SUMIFS('Rider Adj B'!$P$11:$P$119,'Rider Adj B'!$A$11:$A$119,'SCH D-2 B'!G$13,'Rider Adj B'!$B$11:$B$119,'SCH D-2 B'!$B147)*-1000</f>
        <v>0</v>
      </c>
      <c r="H147" s="24">
        <f>SUMIFS('Rider Adj B'!$P$11:$P$119,'Rider Adj B'!$A$11:$A$119,'SCH D-2 B'!H$13,'Rider Adj B'!$B$11:$B$119,'SCH D-2 B'!$B147)*-1000</f>
        <v>0</v>
      </c>
      <c r="I147" s="24">
        <f t="shared" ref="I147:I150" si="54">SUM(D147:H147)</f>
        <v>0</v>
      </c>
      <c r="J147" s="25">
        <v>1</v>
      </c>
      <c r="K147" s="24">
        <f t="shared" ref="K147:K150" si="55">I147*J147</f>
        <v>0</v>
      </c>
    </row>
    <row r="148" spans="1:11" ht="18.95" customHeight="1" x14ac:dyDescent="0.2">
      <c r="A148" s="26">
        <f t="shared" ref="A148:A151" si="56">A147+1</f>
        <v>85</v>
      </c>
      <c r="B148" s="136">
        <v>908</v>
      </c>
      <c r="C148" s="4" t="s">
        <v>24</v>
      </c>
      <c r="D148" s="24">
        <f>SUMIFS('Rider Adj B'!$P$11:$P$119,'Rider Adj B'!$A$11:$A$119,'SCH D-2 B'!D$13,'Rider Adj B'!$B$11:$B$119,'SCH D-2 B'!$B148)*-1000</f>
        <v>-1805691.78</v>
      </c>
      <c r="E148" s="24">
        <f>SUMIFS('Rider Adj B'!$P$11:$P$119,'Rider Adj B'!$A$11:$A$119,'SCH D-2 B'!E$13,'Rider Adj B'!$B$11:$B$119,'SCH D-2 B'!$B148)*-1000</f>
        <v>0</v>
      </c>
      <c r="F148" s="24">
        <f>SUMIFS('Rider Adj B'!$P$11:$P$119,'Rider Adj B'!$A$11:$A$119,'SCH D-2 B'!F$13,'Rider Adj B'!$B$11:$B$119,'SCH D-2 B'!$B148)*-1000</f>
        <v>0</v>
      </c>
      <c r="G148" s="24">
        <f>SUMIFS('Rider Adj B'!$P$11:$P$119,'Rider Adj B'!$A$11:$A$119,'SCH D-2 B'!G$13,'Rider Adj B'!$B$11:$B$119,'SCH D-2 B'!$B148)*-1000</f>
        <v>0</v>
      </c>
      <c r="H148" s="24">
        <f>SUMIFS('Rider Adj B'!$P$11:$P$119,'Rider Adj B'!$A$11:$A$119,'SCH D-2 B'!H$13,'Rider Adj B'!$B$11:$B$119,'SCH D-2 B'!$B148)*-1000</f>
        <v>0</v>
      </c>
      <c r="I148" s="24">
        <f t="shared" si="54"/>
        <v>-1805691.78</v>
      </c>
      <c r="J148" s="25">
        <v>1</v>
      </c>
      <c r="K148" s="24">
        <f t="shared" si="55"/>
        <v>-1805691.78</v>
      </c>
    </row>
    <row r="149" spans="1:11" ht="18.95" customHeight="1" x14ac:dyDescent="0.2">
      <c r="A149" s="26">
        <f t="shared" si="56"/>
        <v>86</v>
      </c>
      <c r="B149" s="136">
        <v>909</v>
      </c>
      <c r="C149" s="4" t="s">
        <v>25</v>
      </c>
      <c r="D149" s="24">
        <f>SUMIFS('Rider Adj B'!$P$11:$P$119,'Rider Adj B'!$A$11:$A$119,'SCH D-2 B'!D$13,'Rider Adj B'!$B$11:$B$119,'SCH D-2 B'!$B149)*-1000</f>
        <v>0</v>
      </c>
      <c r="E149" s="24">
        <f>SUMIFS('Rider Adj B'!$P$11:$P$119,'Rider Adj B'!$A$11:$A$119,'SCH D-2 B'!E$13,'Rider Adj B'!$B$11:$B$119,'SCH D-2 B'!$B149)*-1000</f>
        <v>0</v>
      </c>
      <c r="F149" s="24">
        <f>SUMIFS('Rider Adj B'!$P$11:$P$119,'Rider Adj B'!$A$11:$A$119,'SCH D-2 B'!F$13,'Rider Adj B'!$B$11:$B$119,'SCH D-2 B'!$B149)*-1000</f>
        <v>0</v>
      </c>
      <c r="G149" s="24">
        <f>SUMIFS('Rider Adj B'!$P$11:$P$119,'Rider Adj B'!$A$11:$A$119,'SCH D-2 B'!G$13,'Rider Adj B'!$B$11:$B$119,'SCH D-2 B'!$B149)*-1000</f>
        <v>0</v>
      </c>
      <c r="H149" s="24">
        <f>SUMIFS('Rider Adj B'!$P$11:$P$119,'Rider Adj B'!$A$11:$A$119,'SCH D-2 B'!H$13,'Rider Adj B'!$B$11:$B$119,'SCH D-2 B'!$B149)*-1000</f>
        <v>0</v>
      </c>
      <c r="I149" s="24">
        <f t="shared" si="54"/>
        <v>0</v>
      </c>
      <c r="J149" s="25">
        <v>1</v>
      </c>
      <c r="K149" s="24">
        <f t="shared" si="55"/>
        <v>0</v>
      </c>
    </row>
    <row r="150" spans="1:11" ht="18.95" customHeight="1" x14ac:dyDescent="0.2">
      <c r="A150" s="26">
        <f t="shared" si="56"/>
        <v>87</v>
      </c>
      <c r="B150" s="136">
        <v>910</v>
      </c>
      <c r="C150" s="4" t="s">
        <v>26</v>
      </c>
      <c r="D150" s="24">
        <f>SUMIFS('Rider Adj B'!$P$11:$P$119,'Rider Adj B'!$A$11:$A$119,'SCH D-2 B'!D$13,'Rider Adj B'!$B$11:$B$119,'SCH D-2 B'!$B150)*-1000</f>
        <v>0</v>
      </c>
      <c r="E150" s="24">
        <f>SUMIFS('Rider Adj B'!$P$11:$P$119,'Rider Adj B'!$A$11:$A$119,'SCH D-2 B'!E$13,'Rider Adj B'!$B$11:$B$119,'SCH D-2 B'!$B150)*-1000</f>
        <v>0</v>
      </c>
      <c r="F150" s="24">
        <f>SUMIFS('Rider Adj B'!$P$11:$P$119,'Rider Adj B'!$A$11:$A$119,'SCH D-2 B'!F$13,'Rider Adj B'!$B$11:$B$119,'SCH D-2 B'!$B150)*-1000</f>
        <v>0</v>
      </c>
      <c r="G150" s="24">
        <f>SUMIFS('Rider Adj B'!$P$11:$P$119,'Rider Adj B'!$A$11:$A$119,'SCH D-2 B'!G$13,'Rider Adj B'!$B$11:$B$119,'SCH D-2 B'!$B150)*-1000</f>
        <v>0</v>
      </c>
      <c r="H150" s="24">
        <f>SUMIFS('Rider Adj B'!$P$11:$P$119,'Rider Adj B'!$A$11:$A$119,'SCH D-2 B'!H$13,'Rider Adj B'!$B$11:$B$119,'SCH D-2 B'!$B150)*-1000</f>
        <v>0</v>
      </c>
      <c r="I150" s="24">
        <f t="shared" si="54"/>
        <v>0</v>
      </c>
      <c r="J150" s="25">
        <v>1</v>
      </c>
      <c r="K150" s="24">
        <f t="shared" si="55"/>
        <v>0</v>
      </c>
    </row>
    <row r="151" spans="1:11" ht="18.95" customHeight="1" x14ac:dyDescent="0.2">
      <c r="A151" s="26">
        <f t="shared" si="56"/>
        <v>88</v>
      </c>
      <c r="B151" s="136"/>
      <c r="C151" s="10" t="s">
        <v>122</v>
      </c>
      <c r="D151" s="36">
        <f>SUM(D147:D150)</f>
        <v>-1805691.78</v>
      </c>
      <c r="E151" s="36">
        <f t="shared" ref="E151:K151" si="57">SUM(E147:E150)</f>
        <v>0</v>
      </c>
      <c r="F151" s="36">
        <f t="shared" ref="F151:G151" si="58">SUM(F147:F150)</f>
        <v>0</v>
      </c>
      <c r="G151" s="36">
        <f t="shared" si="58"/>
        <v>0</v>
      </c>
      <c r="H151" s="36">
        <f t="shared" si="57"/>
        <v>0</v>
      </c>
      <c r="I151" s="36">
        <f t="shared" si="57"/>
        <v>-1805691.78</v>
      </c>
      <c r="J151" s="25"/>
      <c r="K151" s="36">
        <f t="shared" si="57"/>
        <v>-1805691.78</v>
      </c>
    </row>
    <row r="152" spans="1:11" ht="18.95" customHeight="1" x14ac:dyDescent="0.2">
      <c r="A152" s="26"/>
      <c r="B152" s="136"/>
      <c r="C152" s="4"/>
      <c r="J152" s="25"/>
    </row>
    <row r="153" spans="1:11" ht="18.95" customHeight="1" x14ac:dyDescent="0.2">
      <c r="A153" s="26">
        <f>A151+1</f>
        <v>89</v>
      </c>
      <c r="B153" s="136"/>
      <c r="C153" s="37" t="s">
        <v>123</v>
      </c>
      <c r="J153" s="25"/>
    </row>
    <row r="154" spans="1:11" ht="18.95" customHeight="1" x14ac:dyDescent="0.2">
      <c r="A154" s="26">
        <f>A153+1</f>
        <v>90</v>
      </c>
      <c r="B154" s="136">
        <v>911</v>
      </c>
      <c r="C154" s="4" t="s">
        <v>27</v>
      </c>
      <c r="D154" s="24">
        <f>SUMIFS('Rider Adj B'!$P$11:$P$119,'Rider Adj B'!$A$11:$A$119,'SCH D-2 B'!D$13,'Rider Adj B'!$B$11:$B$119,'SCH D-2 B'!$B154)*-1000</f>
        <v>0</v>
      </c>
      <c r="E154" s="24">
        <f>SUMIFS('Rider Adj B'!$P$11:$P$119,'Rider Adj B'!$A$11:$A$119,'SCH D-2 B'!E$13,'Rider Adj B'!$B$11:$B$119,'SCH D-2 B'!$B154)*-1000</f>
        <v>0</v>
      </c>
      <c r="F154" s="24">
        <f>SUMIFS('Rider Adj B'!$P$11:$P$119,'Rider Adj B'!$A$11:$A$119,'SCH D-2 B'!F$13,'Rider Adj B'!$B$11:$B$119,'SCH D-2 B'!$B154)*-1000</f>
        <v>0</v>
      </c>
      <c r="G154" s="24">
        <f>SUMIFS('Rider Adj B'!$P$11:$P$119,'Rider Adj B'!$A$11:$A$119,'SCH D-2 B'!G$13,'Rider Adj B'!$B$11:$B$119,'SCH D-2 B'!$B154)*-1000</f>
        <v>0</v>
      </c>
      <c r="H154" s="24">
        <f>SUMIFS('Rider Adj B'!$P$11:$P$119,'Rider Adj B'!$A$11:$A$119,'SCH D-2 B'!H$13,'Rider Adj B'!$B$11:$B$119,'SCH D-2 B'!$B154)*-1000</f>
        <v>0</v>
      </c>
      <c r="I154" s="24">
        <f t="shared" ref="I154:I157" si="59">SUM(D154:H154)</f>
        <v>0</v>
      </c>
      <c r="J154" s="25">
        <v>1</v>
      </c>
      <c r="K154" s="24">
        <f t="shared" ref="K154:K157" si="60">I154*J154</f>
        <v>0</v>
      </c>
    </row>
    <row r="155" spans="1:11" ht="18.95" customHeight="1" x14ac:dyDescent="0.2">
      <c r="A155" s="26">
        <f t="shared" ref="A155:A158" si="61">A154+1</f>
        <v>91</v>
      </c>
      <c r="B155" s="136">
        <v>912</v>
      </c>
      <c r="C155" s="4" t="s">
        <v>28</v>
      </c>
      <c r="D155" s="24">
        <f>SUMIFS('Rider Adj B'!$P$11:$P$119,'Rider Adj B'!$A$11:$A$119,'SCH D-2 B'!D$13,'Rider Adj B'!$B$11:$B$119,'SCH D-2 B'!$B155)*-1000</f>
        <v>0</v>
      </c>
      <c r="E155" s="24">
        <f>SUMIFS('Rider Adj B'!$P$11:$P$119,'Rider Adj B'!$A$11:$A$119,'SCH D-2 B'!E$13,'Rider Adj B'!$B$11:$B$119,'SCH D-2 B'!$B155)*-1000</f>
        <v>0</v>
      </c>
      <c r="F155" s="24">
        <f>SUMIFS('Rider Adj B'!$P$11:$P$119,'Rider Adj B'!$A$11:$A$119,'SCH D-2 B'!F$13,'Rider Adj B'!$B$11:$B$119,'SCH D-2 B'!$B155)*-1000</f>
        <v>0</v>
      </c>
      <c r="G155" s="24">
        <f>SUMIFS('Rider Adj B'!$P$11:$P$119,'Rider Adj B'!$A$11:$A$119,'SCH D-2 B'!G$13,'Rider Adj B'!$B$11:$B$119,'SCH D-2 B'!$B155)*-1000</f>
        <v>0</v>
      </c>
      <c r="H155" s="24">
        <f>SUMIFS('Rider Adj B'!$P$11:$P$119,'Rider Adj B'!$A$11:$A$119,'SCH D-2 B'!H$13,'Rider Adj B'!$B$11:$B$119,'SCH D-2 B'!$B155)*-1000</f>
        <v>0</v>
      </c>
      <c r="I155" s="24">
        <f t="shared" si="59"/>
        <v>0</v>
      </c>
      <c r="J155" s="25">
        <v>1</v>
      </c>
      <c r="K155" s="24">
        <f t="shared" si="60"/>
        <v>0</v>
      </c>
    </row>
    <row r="156" spans="1:11" ht="18.95" customHeight="1" x14ac:dyDescent="0.2">
      <c r="A156" s="26">
        <f t="shared" si="61"/>
        <v>92</v>
      </c>
      <c r="B156" s="136">
        <v>913</v>
      </c>
      <c r="C156" s="4" t="s">
        <v>29</v>
      </c>
      <c r="D156" s="24">
        <f>SUMIFS('Rider Adj B'!$P$11:$P$119,'Rider Adj B'!$A$11:$A$119,'SCH D-2 B'!D$13,'Rider Adj B'!$B$11:$B$119,'SCH D-2 B'!$B156)*-1000</f>
        <v>0</v>
      </c>
      <c r="E156" s="24">
        <f>SUMIFS('Rider Adj B'!$P$11:$P$119,'Rider Adj B'!$A$11:$A$119,'SCH D-2 B'!E$13,'Rider Adj B'!$B$11:$B$119,'SCH D-2 B'!$B156)*-1000</f>
        <v>0</v>
      </c>
      <c r="F156" s="24">
        <f>SUMIFS('Rider Adj B'!$P$11:$P$119,'Rider Adj B'!$A$11:$A$119,'SCH D-2 B'!F$13,'Rider Adj B'!$B$11:$B$119,'SCH D-2 B'!$B156)*-1000</f>
        <v>0</v>
      </c>
      <c r="G156" s="24">
        <f>SUMIFS('Rider Adj B'!$P$11:$P$119,'Rider Adj B'!$A$11:$A$119,'SCH D-2 B'!G$13,'Rider Adj B'!$B$11:$B$119,'SCH D-2 B'!$B156)*-1000</f>
        <v>0</v>
      </c>
      <c r="H156" s="24">
        <f>SUMIFS('Rider Adj B'!$P$11:$P$119,'Rider Adj B'!$A$11:$A$119,'SCH D-2 B'!H$13,'Rider Adj B'!$B$11:$B$119,'SCH D-2 B'!$B156)*-1000</f>
        <v>0</v>
      </c>
      <c r="I156" s="24">
        <f t="shared" si="59"/>
        <v>0</v>
      </c>
      <c r="J156" s="25">
        <v>1</v>
      </c>
      <c r="K156" s="24">
        <f t="shared" si="60"/>
        <v>0</v>
      </c>
    </row>
    <row r="157" spans="1:11" ht="18.95" customHeight="1" x14ac:dyDescent="0.2">
      <c r="A157" s="26">
        <f t="shared" si="61"/>
        <v>93</v>
      </c>
      <c r="B157" s="136">
        <v>916</v>
      </c>
      <c r="C157" s="4" t="s">
        <v>30</v>
      </c>
      <c r="D157" s="24">
        <f>SUMIFS('Rider Adj B'!$P$11:$P$119,'Rider Adj B'!$A$11:$A$119,'SCH D-2 B'!D$13,'Rider Adj B'!$B$11:$B$119,'SCH D-2 B'!$B157)*-1000</f>
        <v>0</v>
      </c>
      <c r="E157" s="24">
        <f>SUMIFS('Rider Adj B'!$P$11:$P$119,'Rider Adj B'!$A$11:$A$119,'SCH D-2 B'!E$13,'Rider Adj B'!$B$11:$B$119,'SCH D-2 B'!$B157)*-1000</f>
        <v>0</v>
      </c>
      <c r="F157" s="24">
        <f>SUMIFS('Rider Adj B'!$P$11:$P$119,'Rider Adj B'!$A$11:$A$119,'SCH D-2 B'!F$13,'Rider Adj B'!$B$11:$B$119,'SCH D-2 B'!$B157)*-1000</f>
        <v>0</v>
      </c>
      <c r="G157" s="24">
        <f>SUMIFS('Rider Adj B'!$P$11:$P$119,'Rider Adj B'!$A$11:$A$119,'SCH D-2 B'!G$13,'Rider Adj B'!$B$11:$B$119,'SCH D-2 B'!$B157)*-1000</f>
        <v>0</v>
      </c>
      <c r="H157" s="24">
        <f>SUMIFS('Rider Adj B'!$P$11:$P$119,'Rider Adj B'!$A$11:$A$119,'SCH D-2 B'!H$13,'Rider Adj B'!$B$11:$B$119,'SCH D-2 B'!$B157)*-1000</f>
        <v>0</v>
      </c>
      <c r="I157" s="24">
        <f t="shared" si="59"/>
        <v>0</v>
      </c>
      <c r="J157" s="25">
        <v>1</v>
      </c>
      <c r="K157" s="24">
        <f t="shared" si="60"/>
        <v>0</v>
      </c>
    </row>
    <row r="158" spans="1:11" ht="18.95" customHeight="1" x14ac:dyDescent="0.2">
      <c r="A158" s="26">
        <f t="shared" si="61"/>
        <v>94</v>
      </c>
      <c r="B158" s="136"/>
      <c r="C158" s="2" t="s">
        <v>124</v>
      </c>
      <c r="D158" s="36">
        <f>SUM(D154:D157)</f>
        <v>0</v>
      </c>
      <c r="E158" s="36">
        <f t="shared" ref="E158:K158" si="62">SUM(E154:E157)</f>
        <v>0</v>
      </c>
      <c r="F158" s="36">
        <f t="shared" ref="F158:G158" si="63">SUM(F154:F157)</f>
        <v>0</v>
      </c>
      <c r="G158" s="36">
        <f t="shared" si="63"/>
        <v>0</v>
      </c>
      <c r="H158" s="36">
        <f t="shared" si="62"/>
        <v>0</v>
      </c>
      <c r="I158" s="36">
        <f t="shared" si="62"/>
        <v>0</v>
      </c>
      <c r="J158" s="25"/>
      <c r="K158" s="36">
        <f t="shared" si="62"/>
        <v>0</v>
      </c>
    </row>
    <row r="159" spans="1:11" ht="18.95" customHeight="1" x14ac:dyDescent="0.2">
      <c r="B159" s="136"/>
      <c r="C159" s="4"/>
    </row>
    <row r="160" spans="1:11" ht="18.95" customHeight="1" x14ac:dyDescent="0.2">
      <c r="A160" s="26">
        <f>A158+1</f>
        <v>95</v>
      </c>
      <c r="B160" s="136"/>
      <c r="C160" s="37" t="s">
        <v>125</v>
      </c>
    </row>
    <row r="161" spans="1:11" ht="18.95" customHeight="1" x14ac:dyDescent="0.2">
      <c r="A161" s="26">
        <f>A160+1</f>
        <v>96</v>
      </c>
      <c r="B161" s="136">
        <v>920</v>
      </c>
      <c r="C161" s="4" t="s">
        <v>31</v>
      </c>
      <c r="D161" s="24">
        <f>SUMIFS('Rider Adj B'!$P$11:$P$119,'Rider Adj B'!$A$11:$A$119,'SCH D-2 B'!D$13,'Rider Adj B'!$B$11:$B$119,'SCH D-2 B'!$B161)*-1000</f>
        <v>0</v>
      </c>
      <c r="E161" s="24">
        <f>SUMIFS('Rider Adj B'!$P$11:$P$119,'Rider Adj B'!$A$11:$A$119,'SCH D-2 B'!E$13,'Rider Adj B'!$B$11:$B$119,'SCH D-2 B'!$B161)*-1000</f>
        <v>0</v>
      </c>
      <c r="F161" s="24">
        <f>SUMIFS('Rider Adj B'!$P$11:$P$119,'Rider Adj B'!$A$11:$A$119,'SCH D-2 B'!F$13,'Rider Adj B'!$B$11:$B$119,'SCH D-2 B'!$B161)*-1000</f>
        <v>0</v>
      </c>
      <c r="G161" s="24">
        <f>SUMIFS('Rider Adj B'!$P$11:$P$119,'Rider Adj B'!$A$11:$A$119,'SCH D-2 B'!G$13,'Rider Adj B'!$B$11:$B$119,'SCH D-2 B'!$B161)*-1000</f>
        <v>0</v>
      </c>
      <c r="H161" s="24">
        <f>SUMIFS('Rider Adj B'!$P$11:$P$119,'Rider Adj B'!$A$11:$A$119,'SCH D-2 B'!H$13,'Rider Adj B'!$B$11:$B$119,'SCH D-2 B'!$B161)*-1000</f>
        <v>0</v>
      </c>
      <c r="I161" s="24">
        <f t="shared" ref="I161:I163" si="64">SUM(D161:H161)</f>
        <v>0</v>
      </c>
      <c r="J161" s="25">
        <v>1</v>
      </c>
      <c r="K161" s="24">
        <f t="shared" ref="K161:K163" si="65">I161*J161</f>
        <v>0</v>
      </c>
    </row>
    <row r="162" spans="1:11" ht="18.95" customHeight="1" x14ac:dyDescent="0.2">
      <c r="A162" s="26">
        <f t="shared" ref="A162:A163" si="66">A161+1</f>
        <v>97</v>
      </c>
      <c r="B162" s="136">
        <v>921</v>
      </c>
      <c r="C162" s="4" t="s">
        <v>32</v>
      </c>
      <c r="D162" s="24">
        <f>SUMIFS('Rider Adj B'!$P$11:$P$119,'Rider Adj B'!$A$11:$A$119,'SCH D-2 B'!D$13,'Rider Adj B'!$B$11:$B$119,'SCH D-2 B'!$B162)*-1000</f>
        <v>0</v>
      </c>
      <c r="E162" s="24">
        <f>SUMIFS('Rider Adj B'!$P$11:$P$119,'Rider Adj B'!$A$11:$A$119,'SCH D-2 B'!E$13,'Rider Adj B'!$B$11:$B$119,'SCH D-2 B'!$B162)*-1000</f>
        <v>0</v>
      </c>
      <c r="F162" s="24">
        <f>SUMIFS('Rider Adj B'!$P$11:$P$119,'Rider Adj B'!$A$11:$A$119,'SCH D-2 B'!F$13,'Rider Adj B'!$B$11:$B$119,'SCH D-2 B'!$B162)*-1000</f>
        <v>0</v>
      </c>
      <c r="G162" s="24">
        <f>SUMIFS('Rider Adj B'!$P$11:$P$119,'Rider Adj B'!$A$11:$A$119,'SCH D-2 B'!G$13,'Rider Adj B'!$B$11:$B$119,'SCH D-2 B'!$B162)*-1000</f>
        <v>0</v>
      </c>
      <c r="H162" s="24">
        <f>SUMIFS('Rider Adj B'!$P$11:$P$119,'Rider Adj B'!$A$11:$A$119,'SCH D-2 B'!H$13,'Rider Adj B'!$B$11:$B$119,'SCH D-2 B'!$B162)*-1000</f>
        <v>0</v>
      </c>
      <c r="I162" s="24">
        <f t="shared" si="64"/>
        <v>0</v>
      </c>
      <c r="J162" s="25">
        <v>1</v>
      </c>
      <c r="K162" s="24">
        <f t="shared" si="65"/>
        <v>0</v>
      </c>
    </row>
    <row r="163" spans="1:11" ht="18.95" customHeight="1" x14ac:dyDescent="0.2">
      <c r="A163" s="26">
        <f t="shared" si="66"/>
        <v>98</v>
      </c>
      <c r="B163" s="136">
        <v>922</v>
      </c>
      <c r="C163" s="4" t="s">
        <v>33</v>
      </c>
      <c r="D163" s="24">
        <f>SUMIFS('Rider Adj B'!$P$11:$P$119,'Rider Adj B'!$A$11:$A$119,'SCH D-2 B'!D$13,'Rider Adj B'!$B$11:$B$119,'SCH D-2 B'!$B163)*-1000</f>
        <v>0</v>
      </c>
      <c r="E163" s="24">
        <f>SUMIFS('Rider Adj B'!$P$11:$P$119,'Rider Adj B'!$A$11:$A$119,'SCH D-2 B'!E$13,'Rider Adj B'!$B$11:$B$119,'SCH D-2 B'!$B163)*-1000</f>
        <v>0</v>
      </c>
      <c r="F163" s="24">
        <f>SUMIFS('Rider Adj B'!$P$11:$P$119,'Rider Adj B'!$A$11:$A$119,'SCH D-2 B'!F$13,'Rider Adj B'!$B$11:$B$119,'SCH D-2 B'!$B163)*-1000</f>
        <v>0</v>
      </c>
      <c r="G163" s="24">
        <f>SUMIFS('Rider Adj B'!$P$11:$P$119,'Rider Adj B'!$A$11:$A$119,'SCH D-2 B'!G$13,'Rider Adj B'!$B$11:$B$119,'SCH D-2 B'!$B163)*-1000</f>
        <v>0</v>
      </c>
      <c r="H163" s="24">
        <f>SUMIFS('Rider Adj B'!$P$11:$P$119,'Rider Adj B'!$A$11:$A$119,'SCH D-2 B'!H$13,'Rider Adj B'!$B$11:$B$119,'SCH D-2 B'!$B163)*-1000</f>
        <v>0</v>
      </c>
      <c r="I163" s="24">
        <f t="shared" si="64"/>
        <v>0</v>
      </c>
      <c r="J163" s="25">
        <v>1</v>
      </c>
      <c r="K163" s="24">
        <f t="shared" si="65"/>
        <v>0</v>
      </c>
    </row>
    <row r="164" spans="1:11" s="16" customFormat="1" ht="20.100000000000001" customHeight="1" x14ac:dyDescent="0.2">
      <c r="A164" s="336" t="str">
        <f>$A$1</f>
        <v>LOUISVILLE GAS AND ELECTRIC COMPANY</v>
      </c>
      <c r="B164" s="336"/>
      <c r="C164" s="336"/>
      <c r="D164" s="336"/>
      <c r="E164" s="336"/>
      <c r="F164" s="336"/>
      <c r="G164" s="336"/>
      <c r="H164" s="336"/>
      <c r="I164" s="336"/>
      <c r="J164" s="336"/>
      <c r="K164" s="336"/>
    </row>
    <row r="165" spans="1:11" s="16" customFormat="1" ht="20.100000000000001" customHeight="1" x14ac:dyDescent="0.2">
      <c r="A165" s="336" t="str">
        <f>$A$2</f>
        <v>CASE NO. 2018-00295 - GAS OPERATIONS</v>
      </c>
      <c r="B165" s="336"/>
      <c r="C165" s="336"/>
      <c r="D165" s="336"/>
      <c r="E165" s="336"/>
      <c r="F165" s="336"/>
      <c r="G165" s="336"/>
      <c r="H165" s="336"/>
      <c r="I165" s="336"/>
      <c r="J165" s="336"/>
      <c r="K165" s="336"/>
    </row>
    <row r="166" spans="1:11" s="16" customFormat="1" ht="20.100000000000001" customHeight="1" x14ac:dyDescent="0.2">
      <c r="A166" s="336" t="s">
        <v>240</v>
      </c>
      <c r="B166" s="336"/>
      <c r="C166" s="336"/>
      <c r="D166" s="336"/>
      <c r="E166" s="336"/>
      <c r="F166" s="336"/>
      <c r="G166" s="336"/>
      <c r="H166" s="336"/>
      <c r="I166" s="336"/>
      <c r="J166" s="336"/>
      <c r="K166" s="336"/>
    </row>
    <row r="167" spans="1:11" s="16" customFormat="1" ht="20.100000000000001" customHeight="1" x14ac:dyDescent="0.2">
      <c r="A167" s="336" t="str">
        <f>$A$4</f>
        <v>FOR THE 12 MONTHS ENDED DECEMBER 31, 2018</v>
      </c>
      <c r="B167" s="336"/>
      <c r="C167" s="336"/>
      <c r="D167" s="336"/>
      <c r="E167" s="336"/>
      <c r="F167" s="336"/>
      <c r="G167" s="336"/>
      <c r="H167" s="336"/>
      <c r="I167" s="336"/>
      <c r="J167" s="336"/>
      <c r="K167" s="336"/>
    </row>
    <row r="168" spans="1:11" s="16" customFormat="1" ht="20.100000000000001" customHeight="1" x14ac:dyDescent="0.2">
      <c r="A168" s="87"/>
      <c r="B168" s="87"/>
      <c r="C168" s="87"/>
      <c r="D168" s="87"/>
      <c r="E168" s="87"/>
      <c r="F168" s="211"/>
      <c r="G168" s="211"/>
      <c r="H168" s="87"/>
      <c r="I168" s="87"/>
      <c r="J168" s="87"/>
      <c r="K168" s="87"/>
    </row>
    <row r="169" spans="1:11" s="16" customFormat="1" ht="20.100000000000001" customHeight="1" x14ac:dyDescent="0.2">
      <c r="A169" s="16" t="str">
        <f>$A$6</f>
        <v>DATA:__X__BASE  PERIOD____FORECASTED  PERIOD</v>
      </c>
      <c r="B169" s="18"/>
      <c r="K169" s="19" t="str">
        <f>$K$6</f>
        <v>SCHEDULE D-2</v>
      </c>
    </row>
    <row r="170" spans="1:11" s="16" customFormat="1" ht="20.100000000000001" customHeight="1" x14ac:dyDescent="0.2">
      <c r="A170" s="16" t="str">
        <f>$A$7</f>
        <v>TYPE OF FILING: _____ ORIGINAL  _____ UPDATED  __X__ REVISED</v>
      </c>
      <c r="K170" s="19" t="s">
        <v>954</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7">E$10</f>
        <v>ADJ 2</v>
      </c>
      <c r="F173" s="126" t="str">
        <f t="shared" si="67"/>
        <v>ADJ 3</v>
      </c>
      <c r="G173" s="126" t="str">
        <f t="shared" si="67"/>
        <v>ADJ 4</v>
      </c>
      <c r="H173" s="126" t="str">
        <f t="shared" si="67"/>
        <v>ADJ 5</v>
      </c>
      <c r="I173" s="63"/>
      <c r="J173" s="63"/>
      <c r="K173" s="63"/>
    </row>
    <row r="174" spans="1:11" ht="44.25" customHeight="1" x14ac:dyDescent="0.2">
      <c r="A174" s="64" t="s">
        <v>96</v>
      </c>
      <c r="B174" s="64" t="s">
        <v>97</v>
      </c>
      <c r="C174" s="64" t="s">
        <v>101</v>
      </c>
      <c r="D174" s="64" t="str">
        <f>D$11</f>
        <v>REMOVE DSM MECHANISM</v>
      </c>
      <c r="E174" s="64" t="str">
        <f t="shared" ref="E174:H174" si="68">E$11</f>
        <v>REMOVE  GLT MECHANISM</v>
      </c>
      <c r="F174" s="64" t="str">
        <f t="shared" si="68"/>
        <v>REMOVE GSC MECHANISM</v>
      </c>
      <c r="G174" s="64" t="str">
        <f t="shared" si="68"/>
        <v>This adjustment left intentionally blank</v>
      </c>
      <c r="H174" s="64" t="str">
        <f t="shared" si="68"/>
        <v>INTEREST SYNCHRONIZATION</v>
      </c>
      <c r="I174" s="64" t="s">
        <v>242</v>
      </c>
      <c r="J174" s="64" t="s">
        <v>98</v>
      </c>
      <c r="K174" s="64" t="s">
        <v>238</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36">
        <v>923</v>
      </c>
      <c r="C176" s="4" t="s">
        <v>34</v>
      </c>
      <c r="D176" s="24">
        <f>SUMIFS('Rider Adj B'!$P$11:$P$119,'Rider Adj B'!$A$11:$A$119,'SCH D-2 B'!D$13,'Rider Adj B'!$B$11:$B$119,'SCH D-2 B'!$B176)*-1000</f>
        <v>0</v>
      </c>
      <c r="E176" s="24">
        <f>SUMIFS('Rider Adj B'!$P$11:$P$119,'Rider Adj B'!$A$11:$A$119,'SCH D-2 B'!E$13,'Rider Adj B'!$B$11:$B$119,'SCH D-2 B'!$B176)*-1000</f>
        <v>0</v>
      </c>
      <c r="F176" s="24">
        <f>SUMIFS('Rider Adj B'!$P$11:$P$119,'Rider Adj B'!$A$11:$A$119,'SCH D-2 B'!F$13,'Rider Adj B'!$B$11:$B$119,'SCH D-2 B'!$B176)*-1000</f>
        <v>0</v>
      </c>
      <c r="G176" s="24">
        <f>SUMIFS('Rider Adj B'!$P$11:$P$119,'Rider Adj B'!$A$11:$A$119,'SCH D-2 B'!G$13,'Rider Adj B'!$B$11:$B$119,'SCH D-2 B'!$B176)*-1000</f>
        <v>0</v>
      </c>
      <c r="H176" s="24">
        <f>SUMIFS('Rider Adj B'!$P$11:$P$119,'Rider Adj B'!$A$11:$A$119,'SCH D-2 B'!H$13,'Rider Adj B'!$B$11:$B$119,'SCH D-2 B'!$B176)*-1000</f>
        <v>0</v>
      </c>
      <c r="I176" s="24">
        <f t="shared" ref="I176:I181" si="69">SUM(D176:H176)</f>
        <v>0</v>
      </c>
      <c r="J176" s="25">
        <v>1</v>
      </c>
      <c r="K176" s="24">
        <f t="shared" ref="K176:K181" si="70">I176*J176</f>
        <v>0</v>
      </c>
    </row>
    <row r="177" spans="1:15" ht="18.95" customHeight="1" x14ac:dyDescent="0.2">
      <c r="A177" s="26">
        <f t="shared" ref="A177:A196" si="71">A176+1</f>
        <v>100</v>
      </c>
      <c r="B177" s="136">
        <v>924</v>
      </c>
      <c r="C177" s="4" t="s">
        <v>0</v>
      </c>
      <c r="D177" s="24">
        <f>SUMIFS('Rider Adj B'!$P$11:$P$119,'Rider Adj B'!$A$11:$A$119,'SCH D-2 B'!D$13,'Rider Adj B'!$B$11:$B$119,'SCH D-2 B'!$B177)*-1000</f>
        <v>0</v>
      </c>
      <c r="E177" s="24">
        <f>SUMIFS('Rider Adj B'!$P$11:$P$119,'Rider Adj B'!$A$11:$A$119,'SCH D-2 B'!E$13,'Rider Adj B'!$B$11:$B$119,'SCH D-2 B'!$B177)*-1000</f>
        <v>0</v>
      </c>
      <c r="F177" s="24">
        <f>SUMIFS('Rider Adj B'!$P$11:$P$119,'Rider Adj B'!$A$11:$A$119,'SCH D-2 B'!F$13,'Rider Adj B'!$B$11:$B$119,'SCH D-2 B'!$B177)*-1000</f>
        <v>0</v>
      </c>
      <c r="G177" s="24">
        <f>SUMIFS('Rider Adj B'!$P$11:$P$119,'Rider Adj B'!$A$11:$A$119,'SCH D-2 B'!G$13,'Rider Adj B'!$B$11:$B$119,'SCH D-2 B'!$B177)*-1000</f>
        <v>0</v>
      </c>
      <c r="H177" s="24">
        <f>SUMIFS('Rider Adj B'!$P$11:$P$119,'Rider Adj B'!$A$11:$A$119,'SCH D-2 B'!H$13,'Rider Adj B'!$B$11:$B$119,'SCH D-2 B'!$B177)*-1000</f>
        <v>0</v>
      </c>
      <c r="I177" s="24">
        <f t="shared" si="69"/>
        <v>0</v>
      </c>
      <c r="J177" s="25">
        <v>1</v>
      </c>
      <c r="K177" s="24">
        <f t="shared" si="70"/>
        <v>0</v>
      </c>
    </row>
    <row r="178" spans="1:15" ht="18.95" customHeight="1" x14ac:dyDescent="0.2">
      <c r="A178" s="26">
        <f t="shared" si="71"/>
        <v>101</v>
      </c>
      <c r="B178" s="136">
        <v>925</v>
      </c>
      <c r="C178" s="4" t="s">
        <v>35</v>
      </c>
      <c r="D178" s="24">
        <f>SUMIFS('Rider Adj B'!$P$11:$P$119,'Rider Adj B'!$A$11:$A$119,'SCH D-2 B'!D$13,'Rider Adj B'!$B$11:$B$119,'SCH D-2 B'!$B178)*-1000</f>
        <v>0</v>
      </c>
      <c r="E178" s="24">
        <f>SUMIFS('Rider Adj B'!$P$11:$P$119,'Rider Adj B'!$A$11:$A$119,'SCH D-2 B'!E$13,'Rider Adj B'!$B$11:$B$119,'SCH D-2 B'!$B178)*-1000</f>
        <v>0</v>
      </c>
      <c r="F178" s="24">
        <f>SUMIFS('Rider Adj B'!$P$11:$P$119,'Rider Adj B'!$A$11:$A$119,'SCH D-2 B'!F$13,'Rider Adj B'!$B$11:$B$119,'SCH D-2 B'!$B178)*-1000</f>
        <v>0</v>
      </c>
      <c r="G178" s="24">
        <f>SUMIFS('Rider Adj B'!$P$11:$P$119,'Rider Adj B'!$A$11:$A$119,'SCH D-2 B'!G$13,'Rider Adj B'!$B$11:$B$119,'SCH D-2 B'!$B178)*-1000</f>
        <v>0</v>
      </c>
      <c r="H178" s="24">
        <f>SUMIFS('Rider Adj B'!$P$11:$P$119,'Rider Adj B'!$A$11:$A$119,'SCH D-2 B'!H$13,'Rider Adj B'!$B$11:$B$119,'SCH D-2 B'!$B178)*-1000</f>
        <v>0</v>
      </c>
      <c r="I178" s="24">
        <f t="shared" si="69"/>
        <v>0</v>
      </c>
      <c r="J178" s="25">
        <v>1</v>
      </c>
      <c r="K178" s="24">
        <f t="shared" si="70"/>
        <v>0</v>
      </c>
    </row>
    <row r="179" spans="1:15" ht="18.95" customHeight="1" x14ac:dyDescent="0.2">
      <c r="A179" s="26">
        <f t="shared" si="71"/>
        <v>102</v>
      </c>
      <c r="B179" s="136">
        <v>926</v>
      </c>
      <c r="C179" s="4" t="s">
        <v>36</v>
      </c>
      <c r="D179" s="24">
        <f>SUMIFS('Rider Adj B'!$P$11:$P$119,'Rider Adj B'!$A$11:$A$119,'SCH D-2 B'!D$13,'Rider Adj B'!$B$11:$B$119,'SCH D-2 B'!$B179)*-1000</f>
        <v>0</v>
      </c>
      <c r="E179" s="24">
        <f>SUMIFS('Rider Adj B'!$P$11:$P$119,'Rider Adj B'!$A$11:$A$119,'SCH D-2 B'!E$13,'Rider Adj B'!$B$11:$B$119,'SCH D-2 B'!$B179)*-1000</f>
        <v>0</v>
      </c>
      <c r="F179" s="24">
        <f>SUMIFS('Rider Adj B'!$P$11:$P$119,'Rider Adj B'!$A$11:$A$119,'SCH D-2 B'!F$13,'Rider Adj B'!$B$11:$B$119,'SCH D-2 B'!$B179)*-1000</f>
        <v>0</v>
      </c>
      <c r="G179" s="24">
        <f>SUMIFS('Rider Adj B'!$P$11:$P$119,'Rider Adj B'!$A$11:$A$119,'SCH D-2 B'!G$13,'Rider Adj B'!$B$11:$B$119,'SCH D-2 B'!$B179)*-1000</f>
        <v>0</v>
      </c>
      <c r="H179" s="24">
        <f>SUMIFS('Rider Adj B'!$P$11:$P$119,'Rider Adj B'!$A$11:$A$119,'SCH D-2 B'!H$13,'Rider Adj B'!$B$11:$B$119,'SCH D-2 B'!$B179)*-1000</f>
        <v>0</v>
      </c>
      <c r="I179" s="24">
        <f t="shared" si="69"/>
        <v>0</v>
      </c>
      <c r="J179" s="25">
        <v>1</v>
      </c>
      <c r="K179" s="24">
        <f t="shared" si="70"/>
        <v>0</v>
      </c>
    </row>
    <row r="180" spans="1:15" ht="18.95" customHeight="1" x14ac:dyDescent="0.2">
      <c r="A180" s="26">
        <f t="shared" si="71"/>
        <v>103</v>
      </c>
      <c r="B180" s="136">
        <v>927</v>
      </c>
      <c r="C180" s="4" t="s">
        <v>37</v>
      </c>
      <c r="D180" s="24">
        <f>SUMIFS('Rider Adj B'!$P$11:$P$119,'Rider Adj B'!$A$11:$A$119,'SCH D-2 B'!D$13,'Rider Adj B'!$B$11:$B$119,'SCH D-2 B'!$B180)*-1000</f>
        <v>0</v>
      </c>
      <c r="E180" s="24">
        <f>SUMIFS('Rider Adj B'!$P$11:$P$119,'Rider Adj B'!$A$11:$A$119,'SCH D-2 B'!E$13,'Rider Adj B'!$B$11:$B$119,'SCH D-2 B'!$B180)*-1000</f>
        <v>0</v>
      </c>
      <c r="F180" s="24">
        <f>SUMIFS('Rider Adj B'!$P$11:$P$119,'Rider Adj B'!$A$11:$A$119,'SCH D-2 B'!F$13,'Rider Adj B'!$B$11:$B$119,'SCH D-2 B'!$B180)*-1000</f>
        <v>0</v>
      </c>
      <c r="G180" s="24">
        <f>SUMIFS('Rider Adj B'!$P$11:$P$119,'Rider Adj B'!$A$11:$A$119,'SCH D-2 B'!G$13,'Rider Adj B'!$B$11:$B$119,'SCH D-2 B'!$B180)*-1000</f>
        <v>0</v>
      </c>
      <c r="H180" s="24">
        <f>SUMIFS('Rider Adj B'!$P$11:$P$119,'Rider Adj B'!$A$11:$A$119,'SCH D-2 B'!H$13,'Rider Adj B'!$B$11:$B$119,'SCH D-2 B'!$B180)*-1000</f>
        <v>0</v>
      </c>
      <c r="I180" s="24">
        <f t="shared" si="69"/>
        <v>0</v>
      </c>
      <c r="J180" s="25">
        <v>1</v>
      </c>
      <c r="K180" s="24">
        <f t="shared" si="70"/>
        <v>0</v>
      </c>
    </row>
    <row r="181" spans="1:15" ht="18.95" customHeight="1" x14ac:dyDescent="0.2">
      <c r="A181" s="26">
        <f t="shared" si="71"/>
        <v>104</v>
      </c>
      <c r="B181" s="136">
        <v>928</v>
      </c>
      <c r="C181" s="4" t="s">
        <v>38</v>
      </c>
      <c r="D181" s="24">
        <f>SUMIFS('Rider Adj B'!$P$11:$P$119,'Rider Adj B'!$A$11:$A$119,'SCH D-2 B'!D$13,'Rider Adj B'!$B$11:$B$119,'SCH D-2 B'!$B181)*-1000</f>
        <v>0</v>
      </c>
      <c r="E181" s="24">
        <f>SUMIFS('Rider Adj B'!$P$11:$P$119,'Rider Adj B'!$A$11:$A$119,'SCH D-2 B'!E$13,'Rider Adj B'!$B$11:$B$119,'SCH D-2 B'!$B181)*-1000</f>
        <v>0</v>
      </c>
      <c r="F181" s="24">
        <f>SUMIFS('Rider Adj B'!$P$11:$P$119,'Rider Adj B'!$A$11:$A$119,'SCH D-2 B'!F$13,'Rider Adj B'!$B$11:$B$119,'SCH D-2 B'!$B181)*-1000</f>
        <v>0</v>
      </c>
      <c r="G181" s="24">
        <f>SUMIFS('Rider Adj B'!$P$11:$P$119,'Rider Adj B'!$A$11:$A$119,'SCH D-2 B'!G$13,'Rider Adj B'!$B$11:$B$119,'SCH D-2 B'!$B181)*-1000</f>
        <v>0</v>
      </c>
      <c r="H181" s="24">
        <f>SUMIFS('Rider Adj B'!$P$11:$P$119,'Rider Adj B'!$A$11:$A$119,'SCH D-2 B'!H$13,'Rider Adj B'!$B$11:$B$119,'SCH D-2 B'!$B181)*-1000</f>
        <v>0</v>
      </c>
      <c r="I181" s="24">
        <f t="shared" si="69"/>
        <v>0</v>
      </c>
      <c r="J181" s="25">
        <v>1</v>
      </c>
      <c r="K181" s="24">
        <f t="shared" si="70"/>
        <v>0</v>
      </c>
    </row>
    <row r="182" spans="1:15" ht="18.95" customHeight="1" x14ac:dyDescent="0.2">
      <c r="A182" s="26">
        <f>A181+1</f>
        <v>105</v>
      </c>
      <c r="B182" s="136">
        <v>929</v>
      </c>
      <c r="C182" s="4" t="s">
        <v>39</v>
      </c>
      <c r="D182" s="24">
        <f>SUMIFS('Rider Adj B'!$P$11:$P$119,'Rider Adj B'!$A$11:$A$119,'SCH D-2 B'!D$13,'Rider Adj B'!$B$11:$B$119,'SCH D-2 B'!$B182)*-1000</f>
        <v>0</v>
      </c>
      <c r="E182" s="24">
        <f>SUMIFS('Rider Adj B'!$P$11:$P$119,'Rider Adj B'!$A$11:$A$119,'SCH D-2 B'!E$13,'Rider Adj B'!$B$11:$B$119,'SCH D-2 B'!$B182)*-1000</f>
        <v>0</v>
      </c>
      <c r="F182" s="24">
        <f>SUMIFS('Rider Adj B'!$P$11:$P$119,'Rider Adj B'!$A$11:$A$119,'SCH D-2 B'!F$13,'Rider Adj B'!$B$11:$B$119,'SCH D-2 B'!$B182)*-1000</f>
        <v>0</v>
      </c>
      <c r="G182" s="24">
        <f>SUMIFS('Rider Adj B'!$P$11:$P$119,'Rider Adj B'!$A$11:$A$119,'SCH D-2 B'!G$13,'Rider Adj B'!$B$11:$B$119,'SCH D-2 B'!$B182)*-1000</f>
        <v>0</v>
      </c>
      <c r="H182" s="24">
        <f>SUMIFS('Rider Adj B'!$P$11:$P$119,'Rider Adj B'!$A$11:$A$119,'SCH D-2 B'!H$13,'Rider Adj B'!$B$11:$B$119,'SCH D-2 B'!$B182)*-1000</f>
        <v>0</v>
      </c>
      <c r="I182" s="24">
        <f t="shared" ref="I182:I186" si="72">SUM(D182:H182)</f>
        <v>0</v>
      </c>
      <c r="J182" s="25">
        <v>1</v>
      </c>
      <c r="K182" s="24">
        <f t="shared" ref="K182:K186" si="73">I182*J182</f>
        <v>0</v>
      </c>
    </row>
    <row r="183" spans="1:15" ht="18.95" customHeight="1" x14ac:dyDescent="0.2">
      <c r="A183" s="26">
        <f t="shared" si="71"/>
        <v>106</v>
      </c>
      <c r="B183" s="136">
        <v>930.1</v>
      </c>
      <c r="C183" s="4" t="s">
        <v>40</v>
      </c>
      <c r="D183" s="24">
        <f>SUMIFS('Rider Adj B'!$P$11:$P$119,'Rider Adj B'!$A$11:$A$119,'SCH D-2 B'!D$13,'Rider Adj B'!$B$11:$B$119,'SCH D-2 B'!$B183)*-1000</f>
        <v>0</v>
      </c>
      <c r="E183" s="24">
        <f>SUMIFS('Rider Adj B'!$P$11:$P$119,'Rider Adj B'!$A$11:$A$119,'SCH D-2 B'!E$13,'Rider Adj B'!$B$11:$B$119,'SCH D-2 B'!$B183)*-1000</f>
        <v>0</v>
      </c>
      <c r="F183" s="24">
        <f>SUMIFS('Rider Adj B'!$P$11:$P$119,'Rider Adj B'!$A$11:$A$119,'SCH D-2 B'!F$13,'Rider Adj B'!$B$11:$B$119,'SCH D-2 B'!$B183)*-1000</f>
        <v>0</v>
      </c>
      <c r="G183" s="24">
        <f>SUMIFS('Rider Adj B'!$P$11:$P$119,'Rider Adj B'!$A$11:$A$119,'SCH D-2 B'!G$13,'Rider Adj B'!$B$11:$B$119,'SCH D-2 B'!$B183)*-1000</f>
        <v>0</v>
      </c>
      <c r="H183" s="24">
        <f>SUMIFS('Rider Adj B'!$P$11:$P$119,'Rider Adj B'!$A$11:$A$119,'SCH D-2 B'!H$13,'Rider Adj B'!$B$11:$B$119,'SCH D-2 B'!$B183)*-1000</f>
        <v>0</v>
      </c>
      <c r="I183" s="24">
        <f t="shared" si="72"/>
        <v>0</v>
      </c>
      <c r="J183" s="25">
        <v>1</v>
      </c>
      <c r="K183" s="24">
        <f t="shared" si="73"/>
        <v>0</v>
      </c>
    </row>
    <row r="184" spans="1:15" ht="18.95" customHeight="1" x14ac:dyDescent="0.2">
      <c r="A184" s="26">
        <f t="shared" si="71"/>
        <v>107</v>
      </c>
      <c r="B184" s="136">
        <v>930.2</v>
      </c>
      <c r="C184" s="4" t="s">
        <v>41</v>
      </c>
      <c r="D184" s="24">
        <f>SUMIFS('Rider Adj B'!$P$11:$P$119,'Rider Adj B'!$A$11:$A$119,'SCH D-2 B'!D$13,'Rider Adj B'!$B$11:$B$119,'SCH D-2 B'!$B184)*-1000</f>
        <v>0</v>
      </c>
      <c r="E184" s="24">
        <f>SUMIFS('Rider Adj B'!$P$11:$P$119,'Rider Adj B'!$A$11:$A$119,'SCH D-2 B'!E$13,'Rider Adj B'!$B$11:$B$119,'SCH D-2 B'!$B184)*-1000</f>
        <v>0</v>
      </c>
      <c r="F184" s="24">
        <f>SUMIFS('Rider Adj B'!$P$11:$P$119,'Rider Adj B'!$A$11:$A$119,'SCH D-2 B'!F$13,'Rider Adj B'!$B$11:$B$119,'SCH D-2 B'!$B184)*-1000</f>
        <v>0</v>
      </c>
      <c r="G184" s="24">
        <f>SUMIFS('Rider Adj B'!$P$11:$P$119,'Rider Adj B'!$A$11:$A$119,'SCH D-2 B'!G$13,'Rider Adj B'!$B$11:$B$119,'SCH D-2 B'!$B184)*-1000</f>
        <v>0</v>
      </c>
      <c r="H184" s="24">
        <f>SUMIFS('Rider Adj B'!$P$11:$P$119,'Rider Adj B'!$A$11:$A$119,'SCH D-2 B'!H$13,'Rider Adj B'!$B$11:$B$119,'SCH D-2 B'!$B184)*-1000</f>
        <v>0</v>
      </c>
      <c r="I184" s="24">
        <f t="shared" si="72"/>
        <v>0</v>
      </c>
      <c r="J184" s="25">
        <v>1</v>
      </c>
      <c r="K184" s="24">
        <f t="shared" si="73"/>
        <v>0</v>
      </c>
    </row>
    <row r="185" spans="1:15" ht="18.95" customHeight="1" x14ac:dyDescent="0.2">
      <c r="A185" s="26">
        <f t="shared" si="71"/>
        <v>108</v>
      </c>
      <c r="B185" s="136">
        <v>931</v>
      </c>
      <c r="C185" s="4" t="s">
        <v>14</v>
      </c>
      <c r="D185" s="24">
        <f>SUMIFS('Rider Adj B'!$P$11:$P$119,'Rider Adj B'!$A$11:$A$119,'SCH D-2 B'!D$13,'Rider Adj B'!$B$11:$B$119,'SCH D-2 B'!$B185)*-1000</f>
        <v>0</v>
      </c>
      <c r="E185" s="24">
        <f>SUMIFS('Rider Adj B'!$P$11:$P$119,'Rider Adj B'!$A$11:$A$119,'SCH D-2 B'!E$13,'Rider Adj B'!$B$11:$B$119,'SCH D-2 B'!$B185)*-1000</f>
        <v>0</v>
      </c>
      <c r="F185" s="24">
        <f>SUMIFS('Rider Adj B'!$P$11:$P$119,'Rider Adj B'!$A$11:$A$119,'SCH D-2 B'!F$13,'Rider Adj B'!$B$11:$B$119,'SCH D-2 B'!$B185)*-1000</f>
        <v>0</v>
      </c>
      <c r="G185" s="24">
        <f>SUMIFS('Rider Adj B'!$P$11:$P$119,'Rider Adj B'!$A$11:$A$119,'SCH D-2 B'!G$13,'Rider Adj B'!$B$11:$B$119,'SCH D-2 B'!$B185)*-1000</f>
        <v>0</v>
      </c>
      <c r="H185" s="24">
        <f>SUMIFS('Rider Adj B'!$P$11:$P$119,'Rider Adj B'!$A$11:$A$119,'SCH D-2 B'!H$13,'Rider Adj B'!$B$11:$B$119,'SCH D-2 B'!$B185)*-1000</f>
        <v>0</v>
      </c>
      <c r="I185" s="24">
        <f t="shared" si="72"/>
        <v>0</v>
      </c>
      <c r="J185" s="25">
        <v>1</v>
      </c>
      <c r="K185" s="24">
        <f t="shared" si="73"/>
        <v>0</v>
      </c>
    </row>
    <row r="186" spans="1:15" ht="18.95" customHeight="1" x14ac:dyDescent="0.2">
      <c r="A186" s="26">
        <f t="shared" si="71"/>
        <v>109</v>
      </c>
      <c r="B186" s="136">
        <v>935</v>
      </c>
      <c r="C186" s="4" t="s">
        <v>42</v>
      </c>
      <c r="D186" s="24">
        <f>SUMIFS('Rider Adj B'!$P$11:$P$119,'Rider Adj B'!$A$11:$A$119,'SCH D-2 B'!D$13,'Rider Adj B'!$B$11:$B$119,'SCH D-2 B'!$B186)*-1000</f>
        <v>0</v>
      </c>
      <c r="E186" s="24">
        <f>SUMIFS('Rider Adj B'!$P$11:$P$119,'Rider Adj B'!$A$11:$A$119,'SCH D-2 B'!E$13,'Rider Adj B'!$B$11:$B$119,'SCH D-2 B'!$B186)*-1000</f>
        <v>0</v>
      </c>
      <c r="F186" s="24">
        <f>SUMIFS('Rider Adj B'!$P$11:$P$119,'Rider Adj B'!$A$11:$A$119,'SCH D-2 B'!F$13,'Rider Adj B'!$B$11:$B$119,'SCH D-2 B'!$B186)*-1000</f>
        <v>0</v>
      </c>
      <c r="G186" s="24">
        <f>SUMIFS('Rider Adj B'!$P$11:$P$119,'Rider Adj B'!$A$11:$A$119,'SCH D-2 B'!G$13,'Rider Adj B'!$B$11:$B$119,'SCH D-2 B'!$B186)*-1000</f>
        <v>0</v>
      </c>
      <c r="H186" s="24">
        <f>SUMIFS('Rider Adj B'!$P$11:$P$119,'Rider Adj B'!$A$11:$A$119,'SCH D-2 B'!H$13,'Rider Adj B'!$B$11:$B$119,'SCH D-2 B'!$B186)*-1000</f>
        <v>0</v>
      </c>
      <c r="I186" s="24">
        <f t="shared" si="72"/>
        <v>0</v>
      </c>
      <c r="J186" s="25">
        <v>1</v>
      </c>
      <c r="K186" s="24">
        <f t="shared" si="73"/>
        <v>0</v>
      </c>
    </row>
    <row r="187" spans="1:15" ht="18.95" customHeight="1" x14ac:dyDescent="0.2">
      <c r="A187" s="26">
        <f t="shared" si="71"/>
        <v>110</v>
      </c>
      <c r="C187" s="10" t="s">
        <v>126</v>
      </c>
      <c r="D187" s="36">
        <f>SUM(D161:D163,D176:D186)</f>
        <v>0</v>
      </c>
      <c r="E187" s="36">
        <f t="shared" ref="E187:K187" si="74">SUM(E161:E163,E176:E186)</f>
        <v>0</v>
      </c>
      <c r="F187" s="36">
        <f t="shared" ref="F187:G187" si="75">SUM(F161:F163,F176:F186)</f>
        <v>0</v>
      </c>
      <c r="G187" s="36">
        <f t="shared" si="75"/>
        <v>0</v>
      </c>
      <c r="H187" s="36">
        <f t="shared" si="74"/>
        <v>0</v>
      </c>
      <c r="I187" s="36">
        <f t="shared" si="74"/>
        <v>0</v>
      </c>
      <c r="K187" s="36">
        <f t="shared" si="74"/>
        <v>0</v>
      </c>
    </row>
    <row r="188" spans="1:15" ht="18.95" customHeight="1" x14ac:dyDescent="0.2">
      <c r="A188" s="26"/>
    </row>
    <row r="189" spans="1:15" ht="18.95" customHeight="1" x14ac:dyDescent="0.2">
      <c r="A189" s="26">
        <f>A187+1</f>
        <v>111</v>
      </c>
      <c r="C189" s="10" t="s">
        <v>128</v>
      </c>
      <c r="D189" s="35">
        <f>SUM(D59,D79,D102,D136,D144,D151,D158,D187)</f>
        <v>-1805691.78</v>
      </c>
      <c r="E189" s="35">
        <f t="shared" ref="E189:K189" si="76">SUM(E59,E79,E102,E136,E144,E151,E158,E187)</f>
        <v>-774625.99999999977</v>
      </c>
      <c r="F189" s="35">
        <f t="shared" ref="F189:G189" si="77">SUM(F59,F79,F102,F136,F144,F151,F158,F187)</f>
        <v>-125602413.33716166</v>
      </c>
      <c r="G189" s="35">
        <f t="shared" si="77"/>
        <v>0</v>
      </c>
      <c r="H189" s="35">
        <f t="shared" si="76"/>
        <v>0</v>
      </c>
      <c r="I189" s="35">
        <f t="shared" si="76"/>
        <v>-128182731.11716166</v>
      </c>
      <c r="K189" s="35">
        <f t="shared" si="76"/>
        <v>-128182731.11716166</v>
      </c>
    </row>
    <row r="190" spans="1:15" ht="18.95" customHeight="1" x14ac:dyDescent="0.2">
      <c r="A190" s="26"/>
      <c r="C190" s="10"/>
      <c r="M190" s="131"/>
      <c r="N190" s="131"/>
    </row>
    <row r="191" spans="1:15" ht="18.95" customHeight="1" x14ac:dyDescent="0.2">
      <c r="A191" s="26">
        <f>A189+1</f>
        <v>112</v>
      </c>
      <c r="B191" s="38" t="s">
        <v>129</v>
      </c>
      <c r="C191" s="10" t="s">
        <v>130</v>
      </c>
      <c r="D191" s="24">
        <f>SUMIFS('Rider Adj B'!$P$11:$P$119,'Rider Adj B'!$A$11:$A$119,'SCH D-2 B'!D$13,'Rider Adj B'!$B$11:$B$119,'SCH D-2 B'!$B191)*-1000</f>
        <v>0</v>
      </c>
      <c r="E191" s="24">
        <f>SUMIFS('Rider Adj B'!$P$11:$P$119,'Rider Adj B'!$A$11:$A$119,'SCH D-2 B'!E$13,'Rider Adj B'!$B$11:$B$119,'SCH D-2 B'!$B191)*-1000</f>
        <v>-703162.09868989978</v>
      </c>
      <c r="F191" s="24">
        <f>SUMIFS('Rider Adj B'!$P$11:$P$119,'Rider Adj B'!$A$11:$A$119,'SCH D-2 B'!F$13,'Rider Adj B'!$B$11:$B$119,'SCH D-2 B'!$B191)*-1000</f>
        <v>0</v>
      </c>
      <c r="G191" s="24">
        <f>SUMIFS('Rider Adj B'!$P$11:$P$119,'Rider Adj B'!$A$11:$A$119,'SCH D-2 B'!G$13,'Rider Adj B'!$B$11:$B$119,'SCH D-2 B'!$B191)*-1000</f>
        <v>0</v>
      </c>
      <c r="H191" s="24">
        <f>SUMIFS('Rider Adj B'!$P$11:$P$119,'Rider Adj B'!$A$11:$A$119,'SCH D-2 B'!H$13,'Rider Adj B'!$B$11:$B$119,'SCH D-2 B'!$B191)*-1000</f>
        <v>0</v>
      </c>
      <c r="I191" s="24">
        <f t="shared" ref="I191:I194" si="78">SUM(D191:H191)</f>
        <v>-703162.09868989978</v>
      </c>
      <c r="J191" s="25">
        <v>1</v>
      </c>
      <c r="K191" s="24">
        <f>J191*I191</f>
        <v>-703162.09868989978</v>
      </c>
      <c r="M191" s="25"/>
      <c r="N191" s="25"/>
      <c r="O191" s="25"/>
    </row>
    <row r="192" spans="1:15" ht="18.95" customHeight="1" x14ac:dyDescent="0.2">
      <c r="A192" s="26">
        <f t="shared" si="71"/>
        <v>113</v>
      </c>
      <c r="B192" s="136">
        <v>408.1</v>
      </c>
      <c r="C192" s="10" t="s">
        <v>10</v>
      </c>
      <c r="D192" s="24">
        <f>SUMIFS('Rider Adj B'!$P$11:$P$119,'Rider Adj B'!$A$11:$A$119,'SCH D-2 B'!D$13,'Rider Adj B'!$B$11:$B$119,'SCH D-2 B'!$B192)*-1000</f>
        <v>0</v>
      </c>
      <c r="E192" s="24">
        <f>SUMIFS('Rider Adj B'!$P$11:$P$119,'Rider Adj B'!$A$11:$A$119,'SCH D-2 B'!E$13,'Rider Adj B'!$B$11:$B$119,'SCH D-2 B'!$B192)*-1000</f>
        <v>-280225.60420393985</v>
      </c>
      <c r="F192" s="24">
        <f>SUMIFS('Rider Adj B'!$P$11:$P$119,'Rider Adj B'!$A$11:$A$119,'SCH D-2 B'!F$13,'Rider Adj B'!$B$11:$B$119,'SCH D-2 B'!$B192)*-1000</f>
        <v>0</v>
      </c>
      <c r="G192" s="24">
        <f>SUMIFS('Rider Adj B'!$P$11:$P$119,'Rider Adj B'!$A$11:$A$119,'SCH D-2 B'!G$13,'Rider Adj B'!$B$11:$B$119,'SCH D-2 B'!$B192)*-1000</f>
        <v>0</v>
      </c>
      <c r="H192" s="24">
        <f>SUMIFS('Rider Adj B'!$P$11:$P$119,'Rider Adj B'!$A$11:$A$119,'SCH D-2 B'!H$13,'Rider Adj B'!$B$11:$B$119,'SCH D-2 B'!$B192)*-1000</f>
        <v>0</v>
      </c>
      <c r="I192" s="24">
        <f t="shared" si="78"/>
        <v>-280225.60420393985</v>
      </c>
      <c r="J192" s="25">
        <v>1</v>
      </c>
      <c r="K192" s="24">
        <f>J192*I192</f>
        <v>-280225.60420393985</v>
      </c>
    </row>
    <row r="193" spans="1:14" ht="18.95" customHeight="1" x14ac:dyDescent="0.2">
      <c r="A193" s="26">
        <f t="shared" si="71"/>
        <v>114</v>
      </c>
      <c r="B193" s="38" t="s">
        <v>131</v>
      </c>
      <c r="C193" s="10" t="s">
        <v>132</v>
      </c>
      <c r="D193" s="24">
        <f t="shared" ref="D193:H193" si="79">D206</f>
        <v>45640.917673553347</v>
      </c>
      <c r="E193" s="24">
        <f t="shared" si="79"/>
        <v>-492172.53567461355</v>
      </c>
      <c r="F193" s="24">
        <f t="shared" ref="F193:G193" si="80">F206</f>
        <v>309813.63472500234</v>
      </c>
      <c r="G193" s="24">
        <f t="shared" si="80"/>
        <v>0</v>
      </c>
      <c r="H193" s="24">
        <f t="shared" si="79"/>
        <v>-9185.3171227429848</v>
      </c>
      <c r="I193" s="24">
        <f t="shared" si="78"/>
        <v>-145903.30039880087</v>
      </c>
      <c r="J193" s="25">
        <v>1</v>
      </c>
      <c r="K193" s="24">
        <f t="shared" ref="K193:K194" si="81">J193*I193</f>
        <v>-145903.30039880087</v>
      </c>
      <c r="M193" s="24"/>
      <c r="N193" s="25"/>
    </row>
    <row r="194" spans="1:14" ht="18.95" customHeight="1" x14ac:dyDescent="0.2">
      <c r="A194" s="26">
        <f t="shared" si="71"/>
        <v>115</v>
      </c>
      <c r="B194" s="38" t="s">
        <v>131</v>
      </c>
      <c r="C194" s="10" t="s">
        <v>133</v>
      </c>
      <c r="D194" s="24">
        <f t="shared" ref="D194:H194" si="82">D204</f>
        <v>11438.826484599838</v>
      </c>
      <c r="E194" s="24">
        <f t="shared" si="82"/>
        <v>-123351.51270040442</v>
      </c>
      <c r="F194" s="24">
        <f t="shared" ref="F194:G194" si="83">F204</f>
        <v>77647.527500000593</v>
      </c>
      <c r="G194" s="24">
        <f t="shared" si="83"/>
        <v>0</v>
      </c>
      <c r="H194" s="24">
        <f t="shared" si="82"/>
        <v>-2302.0844919155352</v>
      </c>
      <c r="I194" s="24">
        <f t="shared" si="78"/>
        <v>-36567.243207719526</v>
      </c>
      <c r="J194" s="25">
        <v>1</v>
      </c>
      <c r="K194" s="24">
        <f t="shared" si="81"/>
        <v>-36567.243207719526</v>
      </c>
      <c r="M194" s="24"/>
      <c r="N194" s="25"/>
    </row>
    <row r="195" spans="1:14" ht="18.95" customHeight="1" x14ac:dyDescent="0.2">
      <c r="A195" s="26">
        <f t="shared" si="71"/>
        <v>116</v>
      </c>
      <c r="B195" s="38">
        <v>411.4</v>
      </c>
      <c r="C195" s="10" t="s">
        <v>136</v>
      </c>
      <c r="D195" s="24">
        <f>SUMIFS('Rider Adj B'!$P$11:$P$119,'Rider Adj B'!$A$11:$A$119,'SCH D-2 B'!D$13,'Rider Adj B'!$B$11:$B$119,'SCH D-2 B'!$B195)*-1000</f>
        <v>0</v>
      </c>
      <c r="E195" s="24">
        <f>SUMIFS('Rider Adj B'!$P$11:$P$119,'Rider Adj B'!$A$11:$A$119,'SCH D-2 B'!E$13,'Rider Adj B'!$B$11:$B$119,'SCH D-2 B'!$B195)*-1000</f>
        <v>0</v>
      </c>
      <c r="F195" s="24">
        <f>SUMIFS('Rider Adj B'!$P$11:$P$119,'Rider Adj B'!$A$11:$A$119,'SCH D-2 B'!F$13,'Rider Adj B'!$B$11:$B$119,'SCH D-2 B'!$B195)*-1000</f>
        <v>0</v>
      </c>
      <c r="G195" s="24">
        <f>SUMIFS('Rider Adj B'!$P$11:$P$119,'Rider Adj B'!$A$11:$A$119,'SCH D-2 B'!G$13,'Rider Adj B'!$B$11:$B$119,'SCH D-2 B'!$B195)*-1000</f>
        <v>0</v>
      </c>
      <c r="H195" s="24">
        <f>SUMIFS('Rider Adj B'!$P$11:$P$119,'Rider Adj B'!$A$11:$A$119,'SCH D-2 B'!H$13,'Rider Adj B'!$B$11:$B$119,'SCH D-2 B'!$B195)*-1000</f>
        <v>0</v>
      </c>
      <c r="I195" s="24">
        <f t="shared" ref="I195:I196" si="84">SUM(D195:H195)</f>
        <v>0</v>
      </c>
      <c r="J195" s="25">
        <v>1</v>
      </c>
      <c r="K195" s="24">
        <f t="shared" ref="K195:K196" si="85">I195*J195</f>
        <v>0</v>
      </c>
    </row>
    <row r="196" spans="1:14" ht="18.95" customHeight="1" x14ac:dyDescent="0.2">
      <c r="A196" s="26">
        <f t="shared" si="71"/>
        <v>117</v>
      </c>
      <c r="B196" s="38">
        <v>411.8</v>
      </c>
      <c r="C196" s="10" t="s">
        <v>137</v>
      </c>
      <c r="D196" s="35">
        <f>SUMIFS('Rider Adj B'!$P$11:$P$119,'Rider Adj B'!$A$11:$A$119,'SCH D-2 B'!D$13,'Rider Adj B'!$B$11:$B$119,'SCH D-2 B'!$B196)*-1000</f>
        <v>0</v>
      </c>
      <c r="E196" s="35">
        <f>SUMIFS('Rider Adj B'!$P$11:$P$119,'Rider Adj B'!$A$11:$A$119,'SCH D-2 B'!E$13,'Rider Adj B'!$B$11:$B$119,'SCH D-2 B'!$B196)*-1000</f>
        <v>0</v>
      </c>
      <c r="F196" s="35">
        <f>SUMIFS('Rider Adj B'!$P$11:$P$119,'Rider Adj B'!$A$11:$A$119,'SCH D-2 B'!F$13,'Rider Adj B'!$B$11:$B$119,'SCH D-2 B'!$B196)*-1000</f>
        <v>0</v>
      </c>
      <c r="G196" s="35">
        <f>SUMIFS('Rider Adj B'!$P$11:$P$119,'Rider Adj B'!$A$11:$A$119,'SCH D-2 B'!G$13,'Rider Adj B'!$B$11:$B$119,'SCH D-2 B'!$B196)*-1000</f>
        <v>0</v>
      </c>
      <c r="H196" s="35">
        <f>SUMIFS('Rider Adj B'!$P$11:$P$119,'Rider Adj B'!$A$11:$A$119,'SCH D-2 B'!H$13,'Rider Adj B'!$B$11:$B$119,'SCH D-2 B'!$B196)*-1000</f>
        <v>0</v>
      </c>
      <c r="I196" s="35">
        <f t="shared" si="84"/>
        <v>0</v>
      </c>
      <c r="J196" s="25">
        <v>1</v>
      </c>
      <c r="K196" s="35">
        <f t="shared" si="85"/>
        <v>0</v>
      </c>
    </row>
    <row r="197" spans="1:14" ht="18.95" customHeight="1" x14ac:dyDescent="0.2">
      <c r="B197" s="136"/>
      <c r="C197" s="10"/>
    </row>
    <row r="198" spans="1:14" ht="18.95" customHeight="1" thickBot="1" x14ac:dyDescent="0.25">
      <c r="A198" s="26">
        <f>A196+1</f>
        <v>118</v>
      </c>
      <c r="B198" s="136"/>
      <c r="C198" s="43" t="s">
        <v>47</v>
      </c>
      <c r="D198" s="39">
        <f>SUM(D189:D196)</f>
        <v>-1748612.0358418468</v>
      </c>
      <c r="E198" s="39">
        <f t="shared" ref="E198:H198" si="86">SUM(E189:E196)</f>
        <v>-2373537.7512688576</v>
      </c>
      <c r="F198" s="39">
        <f t="shared" ref="F198:G198" si="87">SUM(F189:F196)</f>
        <v>-125214952.17493665</v>
      </c>
      <c r="G198" s="39">
        <f t="shared" si="87"/>
        <v>0</v>
      </c>
      <c r="H198" s="39">
        <f t="shared" si="86"/>
        <v>-11487.40161465852</v>
      </c>
      <c r="I198" s="39">
        <f>SUM(I189:I196)</f>
        <v>-129348589.36366202</v>
      </c>
      <c r="K198" s="39">
        <f>SUM(K189:K196)</f>
        <v>-129348589.36366202</v>
      </c>
    </row>
    <row r="199" spans="1:14" ht="18.95" customHeight="1" thickTop="1" x14ac:dyDescent="0.2">
      <c r="B199" s="136"/>
      <c r="C199" s="43"/>
    </row>
    <row r="200" spans="1:14" ht="18.95" customHeight="1" thickBot="1" x14ac:dyDescent="0.25">
      <c r="A200" s="26">
        <f>A198+1</f>
        <v>119</v>
      </c>
      <c r="B200" s="136"/>
      <c r="C200" s="43" t="s">
        <v>48</v>
      </c>
      <c r="D200" s="39">
        <f>D33-D198</f>
        <v>171696.78553384356</v>
      </c>
      <c r="E200" s="39">
        <f t="shared" ref="E200:H200" si="88">E33-E198</f>
        <v>-1851506.2056330699</v>
      </c>
      <c r="F200" s="39">
        <f t="shared" ref="F200:G200" si="89">F33-F198</f>
        <v>1165489.3877750039</v>
      </c>
      <c r="G200" s="39">
        <f t="shared" si="89"/>
        <v>0</v>
      </c>
      <c r="H200" s="39">
        <f t="shared" si="88"/>
        <v>11487.40161465852</v>
      </c>
      <c r="I200" s="39">
        <f>I33-I198</f>
        <v>-502832.63070955873</v>
      </c>
      <c r="K200" s="39">
        <f>K33-K198</f>
        <v>-502832.63070955873</v>
      </c>
    </row>
    <row r="201" spans="1:14" ht="18.95" customHeight="1" thickTop="1" x14ac:dyDescent="0.2">
      <c r="B201" s="88"/>
    </row>
    <row r="202" spans="1:14" ht="18.95" customHeight="1" x14ac:dyDescent="0.2">
      <c r="B202" s="88"/>
      <c r="C202" s="246" t="s">
        <v>1103</v>
      </c>
      <c r="D202" s="24">
        <f>D33-SUM(D189:D192,D196)</f>
        <v>228776.52969199675</v>
      </c>
      <c r="E202" s="24">
        <f t="shared" ref="E202:G202" si="90">E33-SUM(E189:E192,E196)</f>
        <v>-2467030.2540080883</v>
      </c>
      <c r="F202" s="24">
        <f t="shared" si="90"/>
        <v>1552950.5500000119</v>
      </c>
      <c r="G202" s="24">
        <f t="shared" si="90"/>
        <v>0</v>
      </c>
      <c r="H202" s="24">
        <f>IntSync!D21</f>
        <v>-46041.689838310704</v>
      </c>
      <c r="I202" s="24"/>
      <c r="K202" s="24">
        <f t="shared" ref="K202" si="91">K33-SUM(K189:K192,K196)</f>
        <v>-685303.17431607842</v>
      </c>
    </row>
    <row r="203" spans="1:14" ht="18.95" customHeight="1" x14ac:dyDescent="0.2">
      <c r="B203" s="88"/>
      <c r="D203" s="122">
        <f>'WPH-1 Effective Tax Rate'!F9</f>
        <v>0.05</v>
      </c>
      <c r="E203" s="122">
        <f>$D203</f>
        <v>0.05</v>
      </c>
      <c r="F203" s="122">
        <f>$D203</f>
        <v>0.05</v>
      </c>
      <c r="G203" s="122">
        <f>$D203</f>
        <v>0.05</v>
      </c>
      <c r="H203" s="122">
        <f>$D203</f>
        <v>0.05</v>
      </c>
      <c r="I203" s="122"/>
      <c r="K203" s="122"/>
    </row>
    <row r="204" spans="1:14" ht="18.95" customHeight="1" x14ac:dyDescent="0.2">
      <c r="B204" s="88"/>
      <c r="D204" s="24">
        <f>D202*D203</f>
        <v>11438.826484599838</v>
      </c>
      <c r="E204" s="24">
        <f>E202*E203</f>
        <v>-123351.51270040442</v>
      </c>
      <c r="F204" s="24">
        <f>F202*F203</f>
        <v>77647.527500000593</v>
      </c>
      <c r="G204" s="24">
        <f>G202*G203</f>
        <v>0</v>
      </c>
      <c r="H204" s="24">
        <f>H202*H203</f>
        <v>-2302.0844919155352</v>
      </c>
      <c r="I204" s="24"/>
      <c r="K204" s="24"/>
    </row>
    <row r="205" spans="1:14" ht="18.95" customHeight="1" x14ac:dyDescent="0.2">
      <c r="B205" s="88"/>
      <c r="D205" s="122">
        <f>'WPH-1 Effective Tax Rate'!F13</f>
        <v>0.19949999999999998</v>
      </c>
      <c r="E205" s="122">
        <f>$D205</f>
        <v>0.19949999999999998</v>
      </c>
      <c r="F205" s="122">
        <f>$D205</f>
        <v>0.19949999999999998</v>
      </c>
      <c r="G205" s="122">
        <f>$D205</f>
        <v>0.19949999999999998</v>
      </c>
      <c r="H205" s="122">
        <f>$D205</f>
        <v>0.19949999999999998</v>
      </c>
      <c r="I205" s="122"/>
      <c r="K205" s="122"/>
    </row>
    <row r="206" spans="1:14" ht="18.95" customHeight="1" x14ac:dyDescent="0.2">
      <c r="B206" s="88"/>
      <c r="D206" s="24">
        <f>D202*D205</f>
        <v>45640.917673553347</v>
      </c>
      <c r="E206" s="24">
        <f>E202*E205</f>
        <v>-492172.53567461355</v>
      </c>
      <c r="F206" s="24">
        <f>F202*F205</f>
        <v>309813.63472500234</v>
      </c>
      <c r="G206" s="24">
        <f>G202*G205</f>
        <v>0</v>
      </c>
      <c r="H206" s="24">
        <f>H202*H205</f>
        <v>-9185.3171227429848</v>
      </c>
      <c r="I206" s="24"/>
      <c r="K206" s="24"/>
    </row>
    <row r="207" spans="1:14" ht="18.95" customHeight="1" x14ac:dyDescent="0.2">
      <c r="B207" s="88"/>
      <c r="D207" s="24">
        <f>D204+D206</f>
        <v>57079.744158153189</v>
      </c>
      <c r="E207" s="24">
        <f>E204+E206</f>
        <v>-615524.04837501794</v>
      </c>
      <c r="F207" s="24">
        <f>F204+F206</f>
        <v>387461.16222500295</v>
      </c>
      <c r="G207" s="24">
        <f>G204+G206</f>
        <v>0</v>
      </c>
      <c r="H207" s="24">
        <f>H204+H206</f>
        <v>-11487.40161465852</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K85"/>
    <mergeCell ref="A1:K1"/>
    <mergeCell ref="A2:K2"/>
    <mergeCell ref="A3:K3"/>
    <mergeCell ref="A4:K4"/>
    <mergeCell ref="A42:K42"/>
    <mergeCell ref="A43:K43"/>
    <mergeCell ref="A44:K44"/>
    <mergeCell ref="A45:K45"/>
    <mergeCell ref="A82:K82"/>
    <mergeCell ref="A83:K83"/>
    <mergeCell ref="A84:K84"/>
    <mergeCell ref="A165:K165"/>
    <mergeCell ref="A166:K166"/>
    <mergeCell ref="A167:K167"/>
    <mergeCell ref="A123:K123"/>
    <mergeCell ref="A124:K124"/>
    <mergeCell ref="A125:K125"/>
    <mergeCell ref="A126:K126"/>
    <mergeCell ref="A164:K16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366"/>
  <sheetViews>
    <sheetView zoomScaleNormal="100" workbookViewId="0">
      <selection activeCell="A3" sqref="A3:K3"/>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6" style="21" customWidth="1"/>
    <col min="8" max="8" width="20.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37" t="str">
        <f>'Rate Case Constants'!C9</f>
        <v>LOUISVILLE GAS AND ELECTRIC COMPANY</v>
      </c>
      <c r="B1" s="336"/>
      <c r="C1" s="336"/>
      <c r="D1" s="336"/>
      <c r="E1" s="336"/>
      <c r="F1" s="336"/>
      <c r="G1" s="336"/>
      <c r="H1" s="336"/>
      <c r="I1" s="336"/>
      <c r="J1" s="336"/>
      <c r="K1" s="336"/>
    </row>
    <row r="2" spans="1:11" s="16" customFormat="1" ht="20.100000000000001" customHeight="1" x14ac:dyDescent="0.2">
      <c r="A2" s="337" t="str">
        <f>'Rate Case Constants'!C10</f>
        <v>CASE NO. 2018-00295 - GAS OPERATIONS</v>
      </c>
      <c r="B2" s="336"/>
      <c r="C2" s="336"/>
      <c r="D2" s="336"/>
      <c r="E2" s="336"/>
      <c r="F2" s="336"/>
      <c r="G2" s="336"/>
      <c r="H2" s="336"/>
      <c r="I2" s="336"/>
      <c r="J2" s="336"/>
      <c r="K2" s="336"/>
    </row>
    <row r="3" spans="1:11" s="16" customFormat="1" ht="20.100000000000001" customHeight="1" x14ac:dyDescent="0.2">
      <c r="A3" s="336" t="s">
        <v>240</v>
      </c>
      <c r="B3" s="336"/>
      <c r="C3" s="336"/>
      <c r="D3" s="336"/>
      <c r="E3" s="336"/>
      <c r="F3" s="336"/>
      <c r="G3" s="336"/>
      <c r="H3" s="336"/>
      <c r="I3" s="336"/>
      <c r="J3" s="336"/>
      <c r="K3" s="336"/>
    </row>
    <row r="4" spans="1:11" s="16" customFormat="1" ht="20.100000000000001" customHeight="1" x14ac:dyDescent="0.2">
      <c r="A4" s="336" t="str">
        <f>'Rate Case Constants'!C22</f>
        <v>FOR THE 12 MONTHS ENDED APRIL 30, 2020</v>
      </c>
      <c r="B4" s="336"/>
      <c r="C4" s="336"/>
      <c r="D4" s="336"/>
      <c r="E4" s="336"/>
      <c r="F4" s="336"/>
      <c r="G4" s="336"/>
      <c r="H4" s="336"/>
      <c r="I4" s="336"/>
      <c r="J4" s="336"/>
      <c r="K4" s="336"/>
    </row>
    <row r="5" spans="1:11" s="16" customFormat="1" ht="20.100000000000001" customHeight="1" x14ac:dyDescent="0.2">
      <c r="A5" s="159"/>
      <c r="B5" s="159"/>
      <c r="C5" s="159"/>
      <c r="D5" s="159"/>
      <c r="E5" s="159"/>
      <c r="F5" s="211"/>
      <c r="G5" s="211"/>
      <c r="H5" s="159"/>
      <c r="I5" s="159"/>
      <c r="J5" s="159"/>
      <c r="K5" s="159"/>
    </row>
    <row r="6" spans="1:11" s="16" customFormat="1" ht="20.100000000000001" customHeight="1" x14ac:dyDescent="0.2">
      <c r="A6" s="18" t="s">
        <v>138</v>
      </c>
      <c r="B6" s="18"/>
      <c r="K6" s="19" t="s">
        <v>234</v>
      </c>
    </row>
    <row r="7" spans="1:11" s="16" customFormat="1" ht="20.100000000000001" customHeight="1" x14ac:dyDescent="0.2">
      <c r="A7" s="16" t="str">
        <f>'Rate Case Constants'!C29</f>
        <v>TYPE OF FILING: _____ ORIGINAL  _____ UPDATED  __X__ REVISED</v>
      </c>
      <c r="K7" s="19" t="s">
        <v>926</v>
      </c>
    </row>
    <row r="8" spans="1:11" s="16" customFormat="1" ht="20.100000000000001" customHeight="1" x14ac:dyDescent="0.2">
      <c r="A8" s="18" t="s">
        <v>1015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96</v>
      </c>
      <c r="B11" s="64" t="s">
        <v>97</v>
      </c>
      <c r="C11" s="64" t="s">
        <v>101</v>
      </c>
      <c r="D11" s="64" t="s">
        <v>243</v>
      </c>
      <c r="E11" s="64" t="s">
        <v>975</v>
      </c>
      <c r="F11" s="64" t="s">
        <v>927</v>
      </c>
      <c r="G11" s="161" t="s">
        <v>1040</v>
      </c>
      <c r="H11" s="64" t="s">
        <v>989</v>
      </c>
      <c r="I11" s="64" t="s">
        <v>242</v>
      </c>
      <c r="J11" s="64" t="s">
        <v>98</v>
      </c>
      <c r="K11" s="64" t="s">
        <v>238</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34" t="s">
        <v>254</v>
      </c>
      <c r="B13" s="135"/>
      <c r="C13" s="80"/>
      <c r="D13" s="127" t="s">
        <v>244</v>
      </c>
      <c r="E13" s="40" t="s">
        <v>928</v>
      </c>
      <c r="F13" s="40" t="s">
        <v>929</v>
      </c>
      <c r="G13" s="40"/>
      <c r="H13" s="40" t="s">
        <v>990</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920</v>
      </c>
      <c r="D15" s="24"/>
      <c r="E15" s="24"/>
      <c r="F15" s="24"/>
      <c r="G15" s="24"/>
      <c r="H15" s="24"/>
      <c r="I15" s="24"/>
      <c r="J15" s="25"/>
      <c r="K15" s="24"/>
    </row>
    <row r="16" spans="1:11" ht="18.95" customHeight="1" x14ac:dyDescent="0.2">
      <c r="A16" s="26">
        <f t="shared" ref="A16:A23" si="1">A15+1</f>
        <v>3</v>
      </c>
      <c r="B16" s="27">
        <v>480</v>
      </c>
      <c r="C16" s="23" t="s">
        <v>109</v>
      </c>
      <c r="D16" s="24">
        <f>SUMIFS('Rider Adj F'!$P$11:$P$128,'Rider Adj F'!$A$11:$A$128,'SCH D-2 F'!D$13,'Rider Adj F'!$B$11:$B$128,'SCH D-2 F'!$B16)*-1000</f>
        <v>-1435561.3472547522</v>
      </c>
      <c r="E16" s="24">
        <f>SUMIFS('Rider Adj F'!$P$11:$P$128,'Rider Adj F'!$A$11:$A$128,'SCH D-2 F'!E$13,'Rider Adj F'!$B$11:$B$128,'SCH D-2 F'!$B16)*-1000</f>
        <v>-9542287.5096951965</v>
      </c>
      <c r="F16" s="24">
        <f>SUMIFS('Rider Adj F'!$P$11:$P$128,'Rider Adj F'!$A$11:$A$128,'SCH D-2 F'!F$13,'Rider Adj F'!$B$11:$B$128,'SCH D-2 F'!$B16)*-1000</f>
        <v>-78109569.334308982</v>
      </c>
      <c r="G16" s="24">
        <f>SUMIFS('Rider Adj F'!$P$11:$P$128,'Rider Adj F'!$A$11:$A$128,'SCH D-2 F'!G$13,'Rider Adj F'!$B$11:$B$128,'SCH D-2 F'!$B16)*-1000</f>
        <v>0</v>
      </c>
      <c r="H16" s="24">
        <f>SUMIFS('Rider Adj F'!$P$11:$P$128,'Rider Adj F'!$A$11:$A$128,'SCH D-2 F'!H$13,'Rider Adj F'!$B$11:$B$128,'SCH D-2 F'!$B16)*-1000</f>
        <v>0</v>
      </c>
      <c r="I16" s="24">
        <f>SUM(D16:H16)</f>
        <v>-89087418.191258937</v>
      </c>
      <c r="J16" s="25">
        <v>1</v>
      </c>
      <c r="K16" s="24">
        <f>I16*J16</f>
        <v>-89087418.191258937</v>
      </c>
    </row>
    <row r="17" spans="1:11" ht="18.95" customHeight="1" x14ac:dyDescent="0.2">
      <c r="A17" s="26">
        <f t="shared" si="1"/>
        <v>4</v>
      </c>
      <c r="B17" s="27">
        <v>481.1</v>
      </c>
      <c r="C17" s="23" t="s">
        <v>110</v>
      </c>
      <c r="D17" s="24">
        <f>SUMIFS('Rider Adj F'!$P$11:$P$128,'Rider Adj F'!$A$11:$A$128,'SCH D-2 F'!D$13,'Rider Adj F'!$B$11:$B$128,'SCH D-2 F'!$B17)*-1000</f>
        <v>-734602.26317247306</v>
      </c>
      <c r="E17" s="24">
        <f>SUMIFS('Rider Adj F'!$P$11:$P$128,'Rider Adj F'!$A$11:$A$128,'SCH D-2 F'!E$13,'Rider Adj F'!$B$11:$B$128,'SCH D-2 F'!$B17)*-1000</f>
        <v>-3629567.8752181665</v>
      </c>
      <c r="F17" s="24">
        <f>SUMIFS('Rider Adj F'!$P$11:$P$128,'Rider Adj F'!$A$11:$A$128,'SCH D-2 F'!F$13,'Rider Adj F'!$B$11:$B$128,'SCH D-2 F'!$B17)*-1000</f>
        <v>-35294672.127479531</v>
      </c>
      <c r="G17" s="24">
        <f>SUMIFS('Rider Adj F'!$P$11:$P$128,'Rider Adj F'!$A$11:$A$128,'SCH D-2 F'!G$13,'Rider Adj F'!$B$11:$B$128,'SCH D-2 F'!$B17)*-1000</f>
        <v>0</v>
      </c>
      <c r="H17" s="24">
        <f>SUMIFS('Rider Adj F'!$P$11:$P$128,'Rider Adj F'!$A$11:$A$128,'SCH D-2 F'!H$13,'Rider Adj F'!$B$11:$B$128,'SCH D-2 F'!$B17)*-1000</f>
        <v>0</v>
      </c>
      <c r="I17" s="24">
        <f t="shared" ref="I17:I19" si="2">SUM(D17:H17)</f>
        <v>-39658842.265870169</v>
      </c>
      <c r="J17" s="25">
        <v>1</v>
      </c>
      <c r="K17" s="24">
        <f t="shared" ref="K17:K19" si="3">I17*J17</f>
        <v>-39658842.265870169</v>
      </c>
    </row>
    <row r="18" spans="1:11" ht="18.95" customHeight="1" x14ac:dyDescent="0.2">
      <c r="A18" s="26">
        <f t="shared" si="1"/>
        <v>5</v>
      </c>
      <c r="B18" s="27">
        <v>481.2</v>
      </c>
      <c r="C18" s="23" t="s">
        <v>111</v>
      </c>
      <c r="D18" s="24">
        <f>SUMIFS('Rider Adj F'!$P$11:$P$128,'Rider Adj F'!$A$11:$A$128,'SCH D-2 F'!D$13,'Rider Adj F'!$B$11:$B$128,'SCH D-2 F'!$B18)*-1000</f>
        <v>0</v>
      </c>
      <c r="E18" s="24">
        <f>SUMIFS('Rider Adj F'!$P$11:$P$128,'Rider Adj F'!$A$11:$A$128,'SCH D-2 F'!E$13,'Rider Adj F'!$B$11:$B$128,'SCH D-2 F'!$B18)*-1000</f>
        <v>-491968.95991594263</v>
      </c>
      <c r="F18" s="24">
        <f>SUMIFS('Rider Adj F'!$P$11:$P$128,'Rider Adj F'!$A$11:$A$128,'SCH D-2 F'!F$13,'Rider Adj F'!$B$11:$B$128,'SCH D-2 F'!$B18)*-1000</f>
        <v>-5590307.5655465163</v>
      </c>
      <c r="G18" s="24">
        <f>SUMIFS('Rider Adj F'!$P$11:$P$128,'Rider Adj F'!$A$11:$A$128,'SCH D-2 F'!G$13,'Rider Adj F'!$B$11:$B$128,'SCH D-2 F'!$B18)*-1000</f>
        <v>0</v>
      </c>
      <c r="H18" s="24">
        <f>SUMIFS('Rider Adj F'!$P$11:$P$128,'Rider Adj F'!$A$11:$A$128,'SCH D-2 F'!H$13,'Rider Adj F'!$B$11:$B$128,'SCH D-2 F'!$B18)*-1000</f>
        <v>0</v>
      </c>
      <c r="I18" s="24">
        <f t="shared" si="2"/>
        <v>-6082276.5254624588</v>
      </c>
      <c r="J18" s="25">
        <v>1</v>
      </c>
      <c r="K18" s="24">
        <f t="shared" si="3"/>
        <v>-6082276.5254624588</v>
      </c>
    </row>
    <row r="19" spans="1:11" ht="18.95" customHeight="1" x14ac:dyDescent="0.2">
      <c r="A19" s="26">
        <f>A18+1</f>
        <v>6</v>
      </c>
      <c r="B19" s="26">
        <v>482</v>
      </c>
      <c r="C19" s="10" t="s">
        <v>112</v>
      </c>
      <c r="D19" s="35">
        <f>SUMIFS('Rider Adj F'!$P$11:$P$128,'Rider Adj F'!$A$11:$A$128,'SCH D-2 F'!D$13,'Rider Adj F'!$B$11:$B$128,'SCH D-2 F'!$B19)*-1000</f>
        <v>-98957.00088440947</v>
      </c>
      <c r="E19" s="35">
        <f>SUMIFS('Rider Adj F'!$P$11:$P$128,'Rider Adj F'!$A$11:$A$128,'SCH D-2 F'!E$13,'Rider Adj F'!$B$11:$B$128,'SCH D-2 F'!$B19)*-1000</f>
        <v>-414841.07121275977</v>
      </c>
      <c r="F19" s="35">
        <f>SUMIFS('Rider Adj F'!$P$11:$P$128,'Rider Adj F'!$A$11:$A$128,'SCH D-2 F'!F$13,'Rider Adj F'!$B$11:$B$128,'SCH D-2 F'!$B19)*-1000</f>
        <v>-4688038.1738216905</v>
      </c>
      <c r="G19" s="35">
        <f>SUMIFS('Rider Adj F'!$P$11:$P$128,'Rider Adj F'!$A$11:$A$128,'SCH D-2 F'!G$13,'Rider Adj F'!$B$11:$B$128,'SCH D-2 F'!$B19)*-1000</f>
        <v>0</v>
      </c>
      <c r="H19" s="35">
        <f>SUMIFS('Rider Adj F'!$P$11:$P$128,'Rider Adj F'!$A$11:$A$128,'SCH D-2 F'!H$13,'Rider Adj F'!$B$11:$B$128,'SCH D-2 F'!$B19)*-1000</f>
        <v>0</v>
      </c>
      <c r="I19" s="35">
        <f t="shared" si="2"/>
        <v>-5201836.2459188597</v>
      </c>
      <c r="J19" s="25">
        <v>1</v>
      </c>
      <c r="K19" s="35">
        <f t="shared" si="3"/>
        <v>-5201836.2459188597</v>
      </c>
    </row>
    <row r="20" spans="1:11" ht="18.95" customHeight="1" x14ac:dyDescent="0.2">
      <c r="A20" s="26">
        <f t="shared" si="1"/>
        <v>7</v>
      </c>
      <c r="B20" s="26"/>
      <c r="C20" s="23" t="s">
        <v>113</v>
      </c>
      <c r="D20" s="24">
        <f>SUM(D16:D19)</f>
        <v>-2269120.6113116345</v>
      </c>
      <c r="E20" s="24">
        <f t="shared" ref="E20:K20" si="4">SUM(E16:E19)</f>
        <v>-14078665.416042065</v>
      </c>
      <c r="F20" s="24">
        <f t="shared" ref="F20:G20" si="5">SUM(F16:F19)</f>
        <v>-123682587.20115671</v>
      </c>
      <c r="G20" s="24">
        <f t="shared" si="5"/>
        <v>0</v>
      </c>
      <c r="H20" s="24">
        <f t="shared" si="4"/>
        <v>0</v>
      </c>
      <c r="I20" s="24">
        <f t="shared" si="4"/>
        <v>-140030373.22851044</v>
      </c>
      <c r="J20" s="25">
        <v>1</v>
      </c>
      <c r="K20" s="24">
        <f t="shared" si="4"/>
        <v>-140030373.22851044</v>
      </c>
    </row>
    <row r="21" spans="1:11" ht="18.95" customHeight="1" x14ac:dyDescent="0.2">
      <c r="A21" s="26">
        <f t="shared" si="1"/>
        <v>8</v>
      </c>
      <c r="B21" s="26" t="s">
        <v>918</v>
      </c>
      <c r="C21" s="23" t="s">
        <v>114</v>
      </c>
      <c r="D21" s="24">
        <f>SUMIFS('Rider Adj F'!$P$11:$P$128,'Rider Adj F'!$A$11:$A$128,'SCH D-2 F'!D$13,'Rider Adj F'!$B$11:$B$128,'SCH D-2 F'!$B21)*-1000</f>
        <v>0</v>
      </c>
      <c r="E21" s="24">
        <f>SUMIFS('Rider Adj F'!$P$11:$P$128,'Rider Adj F'!$A$11:$A$128,'SCH D-2 F'!E$13,'Rider Adj F'!$B$11:$B$128,'SCH D-2 F'!$B21)*-1000</f>
        <v>0</v>
      </c>
      <c r="F21" s="24">
        <f>SUMIFS('Rider Adj F'!$P$11:$P$128,'Rider Adj F'!$A$11:$A$128,'SCH D-2 F'!F$13,'Rider Adj F'!$B$11:$B$128,'SCH D-2 F'!$B21)*-1000</f>
        <v>-1470692.361485549</v>
      </c>
      <c r="G21" s="24">
        <f>SUMIFS('Rider Adj F'!$P$11:$P$128,'Rider Adj F'!$A$11:$A$128,'SCH D-2 F'!G$13,'Rider Adj F'!$B$11:$B$128,'SCH D-2 F'!$B21)*-1000</f>
        <v>0</v>
      </c>
      <c r="H21" s="24">
        <f>SUMIFS('Rider Adj F'!$P$11:$P$128,'Rider Adj F'!$A$11:$A$128,'SCH D-2 F'!H$13,'Rider Adj F'!$B$11:$B$128,'SCH D-2 F'!$B21)*-1000</f>
        <v>0</v>
      </c>
      <c r="I21" s="24">
        <f t="shared" ref="I21:I22" si="6">SUM(D21:H21)</f>
        <v>-1470692.361485549</v>
      </c>
      <c r="J21" s="25">
        <v>1</v>
      </c>
      <c r="K21" s="24">
        <f t="shared" ref="K21:K22" si="7">I21*J21</f>
        <v>-1470692.361485549</v>
      </c>
    </row>
    <row r="22" spans="1:11" ht="18.95" customHeight="1" x14ac:dyDescent="0.2">
      <c r="A22" s="26">
        <f t="shared" si="1"/>
        <v>9</v>
      </c>
      <c r="B22" s="27">
        <v>496</v>
      </c>
      <c r="C22" s="23" t="s">
        <v>115</v>
      </c>
      <c r="D22" s="35">
        <f>SUMIFS('Rider Adj F'!$P$11:$P$128,'Rider Adj F'!$A$11:$A$128,'SCH D-2 F'!D$13,'Rider Adj F'!$B$11:$B$128,'SCH D-2 F'!$B22)*-1000</f>
        <v>0</v>
      </c>
      <c r="E22" s="35">
        <f>SUMIFS('Rider Adj F'!$P$11:$P$128,'Rider Adj F'!$A$11:$A$128,'SCH D-2 F'!E$13,'Rider Adj F'!$B$11:$B$128,'SCH D-2 F'!$B22)*-1000</f>
        <v>0</v>
      </c>
      <c r="F22" s="35">
        <f>SUMIFS('Rider Adj F'!$P$11:$P$128,'Rider Adj F'!$A$11:$A$128,'SCH D-2 F'!F$13,'Rider Adj F'!$B$11:$B$128,'SCH D-2 F'!$B22)*-1000</f>
        <v>0</v>
      </c>
      <c r="G22" s="35">
        <f>SUMIFS('Rider Adj F'!$P$11:$P$128,'Rider Adj F'!$A$11:$A$128,'SCH D-2 F'!G$13,'Rider Adj F'!$B$11:$B$128,'SCH D-2 F'!$B22)*-1000</f>
        <v>0</v>
      </c>
      <c r="H22" s="35">
        <f>SUMIFS('Rider Adj F'!$P$11:$P$128,'Rider Adj F'!$A$11:$A$128,'SCH D-2 F'!H$13,'Rider Adj F'!$B$11:$B$128,'SCH D-2 F'!$B22)*-1000</f>
        <v>0</v>
      </c>
      <c r="I22" s="35">
        <f t="shared" si="6"/>
        <v>0</v>
      </c>
      <c r="J22" s="25">
        <v>1</v>
      </c>
      <c r="K22" s="35">
        <f t="shared" si="7"/>
        <v>0</v>
      </c>
    </row>
    <row r="23" spans="1:11" ht="18.95" customHeight="1" x14ac:dyDescent="0.2">
      <c r="A23" s="26">
        <f t="shared" si="1"/>
        <v>10</v>
      </c>
      <c r="C23" s="23" t="s">
        <v>919</v>
      </c>
      <c r="D23" s="36">
        <f>SUM(D20:D22)</f>
        <v>-2269120.6113116345</v>
      </c>
      <c r="E23" s="36">
        <f t="shared" ref="E23:K23" si="8">SUM(E20:E22)</f>
        <v>-14078665.416042065</v>
      </c>
      <c r="F23" s="36">
        <f t="shared" ref="F23:G23" si="9">SUM(F20:F22)</f>
        <v>-125153279.56264226</v>
      </c>
      <c r="G23" s="36">
        <f t="shared" si="9"/>
        <v>0</v>
      </c>
      <c r="H23" s="36">
        <f t="shared" si="8"/>
        <v>0</v>
      </c>
      <c r="I23" s="36">
        <f t="shared" si="8"/>
        <v>-141501065.58999598</v>
      </c>
      <c r="J23" s="25"/>
      <c r="K23" s="36">
        <f t="shared" si="8"/>
        <v>-141501065.58999598</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F'!$P$11:$P$128,'Rider Adj F'!$A$11:$A$128,'SCH D-2 F'!D$13,'Rider Adj F'!$B$11:$B$128,'SCH D-2 F'!$B26)*-1000</f>
        <v>0</v>
      </c>
      <c r="E26" s="24">
        <f>SUMIFS('Rider Adj F'!$P$11:$P$128,'Rider Adj F'!$A$11:$A$128,'SCH D-2 F'!E$13,'Rider Adj F'!$B$11:$B$128,'SCH D-2 F'!$B26)*-1000</f>
        <v>0</v>
      </c>
      <c r="F26" s="24">
        <f>SUMIFS('Rider Adj F'!$P$11:$P$128,'Rider Adj F'!$A$11:$A$128,'SCH D-2 F'!F$13,'Rider Adj F'!$B$11:$B$128,'SCH D-2 F'!$B26)*-1000</f>
        <v>0</v>
      </c>
      <c r="G26" s="24">
        <f>SUMIFS('Rider Adj F'!$P$11:$P$128,'Rider Adj F'!$A$11:$A$128,'SCH D-2 F'!G$13,'Rider Adj F'!$B$11:$B$128,'SCH D-2 F'!$B26)*-1000</f>
        <v>0</v>
      </c>
      <c r="H26" s="24">
        <f>SUMIFS('Rider Adj F'!$P$11:$P$128,'Rider Adj F'!$A$11:$A$128,'SCH D-2 F'!H$13,'Rider Adj F'!$B$11:$B$128,'SCH D-2 F'!$B26)*-1000</f>
        <v>0</v>
      </c>
      <c r="I26" s="24">
        <f t="shared" ref="I26:I30" si="10">SUM(D26:H26)</f>
        <v>0</v>
      </c>
      <c r="J26" s="25">
        <v>1</v>
      </c>
      <c r="K26" s="24">
        <f t="shared" ref="K26:K30" si="11">I26*J26</f>
        <v>0</v>
      </c>
    </row>
    <row r="27" spans="1:11" ht="18.95" customHeight="1" x14ac:dyDescent="0.2">
      <c r="A27" s="26">
        <f t="shared" ref="A27:A30" si="12">A26+1</f>
        <v>13</v>
      </c>
      <c r="B27" s="26">
        <v>488</v>
      </c>
      <c r="C27" s="10" t="s">
        <v>852</v>
      </c>
      <c r="D27" s="24">
        <f>SUMIFS('Rider Adj F'!$P$11:$P$128,'Rider Adj F'!$A$11:$A$128,'SCH D-2 F'!D$13,'Rider Adj F'!$B$11:$B$128,'SCH D-2 F'!$B27)*-1000</f>
        <v>0</v>
      </c>
      <c r="E27" s="24">
        <f>SUMIFS('Rider Adj F'!$P$11:$P$128,'Rider Adj F'!$A$11:$A$128,'SCH D-2 F'!E$13,'Rider Adj F'!$B$11:$B$128,'SCH D-2 F'!$B27)*-1000</f>
        <v>0</v>
      </c>
      <c r="F27" s="24">
        <f>SUMIFS('Rider Adj F'!$P$11:$P$128,'Rider Adj F'!$A$11:$A$128,'SCH D-2 F'!F$13,'Rider Adj F'!$B$11:$B$128,'SCH D-2 F'!$B27)*-1000</f>
        <v>0</v>
      </c>
      <c r="G27" s="24">
        <f>SUMIFS('Rider Adj F'!$P$11:$P$128,'Rider Adj F'!$A$11:$A$128,'SCH D-2 F'!G$13,'Rider Adj F'!$B$11:$B$128,'SCH D-2 F'!$B27)*-1000</f>
        <v>0</v>
      </c>
      <c r="H27" s="24">
        <f>SUMIFS('Rider Adj F'!$P$11:$P$128,'Rider Adj F'!$A$11:$A$128,'SCH D-2 F'!H$13,'Rider Adj F'!$B$11:$B$128,'SCH D-2 F'!$B27)*-1000</f>
        <v>0</v>
      </c>
      <c r="I27" s="24">
        <f t="shared" si="10"/>
        <v>0</v>
      </c>
      <c r="J27" s="25">
        <v>1</v>
      </c>
      <c r="K27" s="24">
        <f t="shared" si="11"/>
        <v>0</v>
      </c>
    </row>
    <row r="28" spans="1:11" ht="18.95" customHeight="1" x14ac:dyDescent="0.2">
      <c r="A28" s="26">
        <f t="shared" si="12"/>
        <v>14</v>
      </c>
      <c r="B28" s="26" t="s">
        <v>824</v>
      </c>
      <c r="C28" s="4" t="s">
        <v>825</v>
      </c>
      <c r="D28" s="24">
        <f>SUMIFS('Rider Adj F'!$P$11:$P$128,'Rider Adj F'!$A$11:$A$128,'SCH D-2 F'!D$13,'Rider Adj F'!$B$11:$B$128,'SCH D-2 F'!$B28)*-1000</f>
        <v>0</v>
      </c>
      <c r="E28" s="24">
        <f>SUMIFS('Rider Adj F'!$P$11:$P$128,'Rider Adj F'!$A$11:$A$128,'SCH D-2 F'!E$13,'Rider Adj F'!$B$11:$B$128,'SCH D-2 F'!$B28)*-1000</f>
        <v>-123280.57249074755</v>
      </c>
      <c r="F28" s="24">
        <f>SUMIFS('Rider Adj F'!$P$11:$P$128,'Rider Adj F'!$A$11:$A$128,'SCH D-2 F'!F$13,'Rider Adj F'!$B$11:$B$128,'SCH D-2 F'!$B28)*-1000</f>
        <v>0</v>
      </c>
      <c r="G28" s="24">
        <f>SUMIFS('Rider Adj F'!$P$11:$P$128,'Rider Adj F'!$A$11:$A$128,'SCH D-2 F'!G$13,'Rider Adj F'!$B$11:$B$128,'SCH D-2 F'!$B28)*-1000</f>
        <v>0</v>
      </c>
      <c r="H28" s="24">
        <f>SUMIFS('Rider Adj F'!$P$11:$P$128,'Rider Adj F'!$A$11:$A$128,'SCH D-2 F'!H$13,'Rider Adj F'!$B$11:$B$128,'SCH D-2 F'!$B28)*-1000</f>
        <v>0</v>
      </c>
      <c r="I28" s="24">
        <f t="shared" si="10"/>
        <v>-123280.57249074755</v>
      </c>
      <c r="J28" s="25">
        <v>1</v>
      </c>
      <c r="K28" s="24">
        <f t="shared" si="11"/>
        <v>-123280.57249074755</v>
      </c>
    </row>
    <row r="29" spans="1:11" ht="18.95" customHeight="1" x14ac:dyDescent="0.2">
      <c r="A29" s="26">
        <f t="shared" si="12"/>
        <v>15</v>
      </c>
      <c r="B29" s="26">
        <v>493</v>
      </c>
      <c r="C29" s="4" t="s">
        <v>826</v>
      </c>
      <c r="D29" s="24">
        <f>SUMIFS('Rider Adj F'!$P$11:$P$128,'Rider Adj F'!$A$11:$A$128,'SCH D-2 F'!D$13,'Rider Adj F'!$B$11:$B$128,'SCH D-2 F'!$B29)*-1000</f>
        <v>0</v>
      </c>
      <c r="E29" s="24">
        <f>SUMIFS('Rider Adj F'!$P$11:$P$128,'Rider Adj F'!$A$11:$A$128,'SCH D-2 F'!E$13,'Rider Adj F'!$B$11:$B$128,'SCH D-2 F'!$B29)*-1000</f>
        <v>0</v>
      </c>
      <c r="F29" s="24">
        <f>SUMIFS('Rider Adj F'!$P$11:$P$128,'Rider Adj F'!$A$11:$A$128,'SCH D-2 F'!F$13,'Rider Adj F'!$B$11:$B$128,'SCH D-2 F'!$B29)*-1000</f>
        <v>0</v>
      </c>
      <c r="G29" s="24">
        <f>SUMIFS('Rider Adj F'!$P$11:$P$128,'Rider Adj F'!$A$11:$A$128,'SCH D-2 F'!G$13,'Rider Adj F'!$B$11:$B$128,'SCH D-2 F'!$B29)*-1000</f>
        <v>0</v>
      </c>
      <c r="H29" s="24">
        <f>SUMIFS('Rider Adj F'!$P$11:$P$128,'Rider Adj F'!$A$11:$A$128,'SCH D-2 F'!H$13,'Rider Adj F'!$B$11:$B$128,'SCH D-2 F'!$B29)*-1000</f>
        <v>0</v>
      </c>
      <c r="I29" s="24">
        <f t="shared" si="10"/>
        <v>0</v>
      </c>
      <c r="J29" s="25">
        <v>1</v>
      </c>
      <c r="K29" s="24">
        <f t="shared" si="11"/>
        <v>0</v>
      </c>
    </row>
    <row r="30" spans="1:11" ht="18.95" customHeight="1" x14ac:dyDescent="0.2">
      <c r="A30" s="26">
        <f t="shared" si="12"/>
        <v>16</v>
      </c>
      <c r="B30" s="26">
        <v>495</v>
      </c>
      <c r="C30" s="4" t="s">
        <v>827</v>
      </c>
      <c r="D30" s="35">
        <f>SUMIFS('Rider Adj F'!$P$11:$P$128,'Rider Adj F'!$A$11:$A$128,'SCH D-2 F'!D$13,'Rider Adj F'!$B$11:$B$128,'SCH D-2 F'!$B30)*-1000</f>
        <v>0</v>
      </c>
      <c r="E30" s="35">
        <f>SUMIFS('Rider Adj F'!$P$11:$P$128,'Rider Adj F'!$A$11:$A$128,'SCH D-2 F'!E$13,'Rider Adj F'!$B$11:$B$128,'SCH D-2 F'!$B30)*-1000</f>
        <v>0</v>
      </c>
      <c r="F30" s="35">
        <f>SUMIFS('Rider Adj F'!$P$11:$P$128,'Rider Adj F'!$A$11:$A$128,'SCH D-2 F'!F$13,'Rider Adj F'!$B$11:$B$128,'SCH D-2 F'!$B30)*-1000</f>
        <v>0</v>
      </c>
      <c r="G30" s="35">
        <f>SUMIFS('Rider Adj F'!$P$11:$P$128,'Rider Adj F'!$A$11:$A$128,'SCH D-2 F'!G$13,'Rider Adj F'!$B$11:$B$128,'SCH D-2 F'!$B30)*-1000</f>
        <v>0</v>
      </c>
      <c r="H30" s="35">
        <f>SUMIFS('Rider Adj F'!$P$11:$P$128,'Rider Adj F'!$A$11:$A$128,'SCH D-2 F'!H$13,'Rider Adj F'!$B$11:$B$128,'SCH D-2 F'!$B30)*-1000</f>
        <v>0</v>
      </c>
      <c r="I30" s="35">
        <f t="shared" si="10"/>
        <v>0</v>
      </c>
      <c r="J30" s="25">
        <v>1</v>
      </c>
      <c r="K30" s="35">
        <f t="shared" si="11"/>
        <v>0</v>
      </c>
    </row>
    <row r="31" spans="1:11" ht="18.95" customHeight="1" x14ac:dyDescent="0.2">
      <c r="A31" s="26">
        <f>A30+1</f>
        <v>17</v>
      </c>
      <c r="B31" s="26"/>
      <c r="C31" s="23" t="s">
        <v>134</v>
      </c>
      <c r="D31" s="36">
        <f>SUM(D26:D30)</f>
        <v>0</v>
      </c>
      <c r="E31" s="36">
        <f t="shared" ref="E31:K31" si="13">SUM(E26:E30)</f>
        <v>-123280.57249074755</v>
      </c>
      <c r="F31" s="36">
        <f t="shared" ref="F31:G31" si="14">SUM(F26:F30)</f>
        <v>0</v>
      </c>
      <c r="G31" s="36">
        <f t="shared" si="14"/>
        <v>0</v>
      </c>
      <c r="H31" s="36">
        <f t="shared" si="13"/>
        <v>0</v>
      </c>
      <c r="I31" s="36">
        <f t="shared" si="13"/>
        <v>-123280.57249074755</v>
      </c>
      <c r="K31" s="36">
        <f t="shared" si="13"/>
        <v>-123280.57249074755</v>
      </c>
    </row>
    <row r="32" spans="1:11" ht="18.95" customHeight="1" x14ac:dyDescent="0.2">
      <c r="A32" s="26"/>
      <c r="B32" s="26"/>
      <c r="C32" s="23"/>
    </row>
    <row r="33" spans="1:14" ht="18.95" customHeight="1" x14ac:dyDescent="0.2">
      <c r="A33" s="26">
        <f>A31+1</f>
        <v>18</v>
      </c>
      <c r="B33" s="26"/>
      <c r="C33" s="42" t="s">
        <v>76</v>
      </c>
      <c r="D33" s="35">
        <f>D23+D31</f>
        <v>-2269120.6113116345</v>
      </c>
      <c r="E33" s="35">
        <f t="shared" ref="E33:K33" si="15">E23+E31</f>
        <v>-14201945.988532813</v>
      </c>
      <c r="F33" s="35">
        <f t="shared" ref="F33:G33" si="16">F23+F31</f>
        <v>-125153279.56264226</v>
      </c>
      <c r="G33" s="35">
        <f t="shared" si="16"/>
        <v>0</v>
      </c>
      <c r="H33" s="35">
        <f t="shared" si="15"/>
        <v>0</v>
      </c>
      <c r="I33" s="35">
        <f t="shared" si="15"/>
        <v>-141624346.16248673</v>
      </c>
      <c r="K33" s="35">
        <f t="shared" si="15"/>
        <v>-141624346.16248673</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7">A36+1</f>
        <v>21</v>
      </c>
      <c r="B37" s="26"/>
      <c r="C37" s="34" t="s">
        <v>924</v>
      </c>
    </row>
    <row r="38" spans="1:14" ht="18.95" customHeight="1" x14ac:dyDescent="0.2">
      <c r="A38" s="26">
        <f t="shared" si="17"/>
        <v>22</v>
      </c>
      <c r="B38" s="38" t="s">
        <v>828</v>
      </c>
      <c r="C38" s="4" t="s">
        <v>853</v>
      </c>
      <c r="D38" s="24">
        <f>SUMIFS('Rider Adj F'!$P$11:$P$128,'Rider Adj F'!$A$11:$A$128,'SCH D-2 F'!D$13,'Rider Adj F'!$B$11:$B$128,'SCH D-2 F'!$B38)*-1000</f>
        <v>0</v>
      </c>
      <c r="E38" s="24">
        <f>SUMIFS('Rider Adj F'!$P$11:$P$128,'Rider Adj F'!$A$11:$A$128,'SCH D-2 F'!E$13,'Rider Adj F'!$B$11:$B$128,'SCH D-2 F'!$B38)*-1000</f>
        <v>0</v>
      </c>
      <c r="F38" s="24">
        <f>SUMIFS('Rider Adj F'!$P$11:$P$128,'Rider Adj F'!$A$11:$A$128,'SCH D-2 F'!F$13,'Rider Adj F'!$B$11:$B$128,'SCH D-2 F'!$B38)*-1000</f>
        <v>-124395376.68086247</v>
      </c>
      <c r="G38" s="24">
        <f>SUMIFS('Rider Adj F'!$P$11:$P$128,'Rider Adj F'!$A$11:$A$128,'SCH D-2 F'!G$13,'Rider Adj F'!$B$11:$B$128,'SCH D-2 F'!$B38)*-1000</f>
        <v>0</v>
      </c>
      <c r="H38" s="24">
        <f>SUMIFS('Rider Adj F'!$P$11:$P$128,'Rider Adj F'!$A$11:$A$128,'SCH D-2 F'!H$13,'Rider Adj F'!$B$11:$B$128,'SCH D-2 F'!$B38)*-1000</f>
        <v>0</v>
      </c>
      <c r="I38" s="24">
        <f t="shared" ref="I38:I41" si="18">SUM(D38:H38)</f>
        <v>-124395376.68086247</v>
      </c>
      <c r="J38" s="25">
        <v>1</v>
      </c>
      <c r="K38" s="24">
        <f t="shared" ref="K38:K41" si="19">I38*J38</f>
        <v>-124395376.68086247</v>
      </c>
    </row>
    <row r="39" spans="1:14" ht="18.95" customHeight="1" x14ac:dyDescent="0.2">
      <c r="A39" s="26">
        <f t="shared" si="17"/>
        <v>23</v>
      </c>
      <c r="B39" s="160" t="s">
        <v>829</v>
      </c>
      <c r="C39" s="4" t="s">
        <v>854</v>
      </c>
      <c r="D39" s="24">
        <f>SUMIFS('Rider Adj F'!$P$11:$P$128,'Rider Adj F'!$A$11:$A$128,'SCH D-2 F'!D$13,'Rider Adj F'!$B$11:$B$128,'SCH D-2 F'!$B39)*-1000</f>
        <v>0</v>
      </c>
      <c r="E39" s="24">
        <f>SUMIFS('Rider Adj F'!$P$11:$P$128,'Rider Adj F'!$A$11:$A$128,'SCH D-2 F'!E$13,'Rider Adj F'!$B$11:$B$128,'SCH D-2 F'!$B39)*-1000</f>
        <v>0</v>
      </c>
      <c r="F39" s="24">
        <f>SUMIFS('Rider Adj F'!$P$11:$P$128,'Rider Adj F'!$A$11:$A$128,'SCH D-2 F'!F$13,'Rider Adj F'!$B$11:$B$128,'SCH D-2 F'!$B39)*-1000</f>
        <v>0</v>
      </c>
      <c r="G39" s="24">
        <f>SUMIFS('Rider Adj F'!$P$11:$P$128,'Rider Adj F'!$A$11:$A$128,'SCH D-2 F'!G$13,'Rider Adj F'!$B$11:$B$128,'SCH D-2 F'!$B39)*-1000</f>
        <v>0</v>
      </c>
      <c r="H39" s="24">
        <f>SUMIFS('Rider Adj F'!$P$11:$P$128,'Rider Adj F'!$A$11:$A$128,'SCH D-2 F'!H$13,'Rider Adj F'!$B$11:$B$128,'SCH D-2 F'!$B39)*-1000</f>
        <v>0</v>
      </c>
      <c r="I39" s="24">
        <f t="shared" si="18"/>
        <v>0</v>
      </c>
      <c r="J39" s="25">
        <v>1</v>
      </c>
      <c r="K39" s="24">
        <f t="shared" si="19"/>
        <v>0</v>
      </c>
      <c r="N39" s="25"/>
    </row>
    <row r="40" spans="1:14" ht="18.95" customHeight="1" x14ac:dyDescent="0.2">
      <c r="A40" s="26">
        <f t="shared" si="17"/>
        <v>24</v>
      </c>
      <c r="B40" s="160" t="s">
        <v>830</v>
      </c>
      <c r="C40" s="4" t="s">
        <v>855</v>
      </c>
      <c r="D40" s="24">
        <f>SUMIFS('Rider Adj F'!$P$11:$P$128,'Rider Adj F'!$A$11:$A$128,'SCH D-2 F'!D$13,'Rider Adj F'!$B$11:$B$128,'SCH D-2 F'!$B40)*-1000</f>
        <v>0</v>
      </c>
      <c r="E40" s="24">
        <f>SUMIFS('Rider Adj F'!$P$11:$P$128,'Rider Adj F'!$A$11:$A$128,'SCH D-2 F'!E$13,'Rider Adj F'!$B$11:$B$128,'SCH D-2 F'!$B40)*-1000</f>
        <v>0</v>
      </c>
      <c r="F40" s="24">
        <f>SUMIFS('Rider Adj F'!$P$11:$P$128,'Rider Adj F'!$A$11:$A$128,'SCH D-2 F'!F$13,'Rider Adj F'!$B$11:$B$128,'SCH D-2 F'!$B40)*-1000</f>
        <v>0</v>
      </c>
      <c r="G40" s="24">
        <f>SUMIFS('Rider Adj F'!$P$11:$P$128,'Rider Adj F'!$A$11:$A$128,'SCH D-2 F'!G$13,'Rider Adj F'!$B$11:$B$128,'SCH D-2 F'!$B40)*-1000</f>
        <v>0</v>
      </c>
      <c r="H40" s="24">
        <f>SUMIFS('Rider Adj F'!$P$11:$P$128,'Rider Adj F'!$A$11:$A$128,'SCH D-2 F'!H$13,'Rider Adj F'!$B$11:$B$128,'SCH D-2 F'!$B40)*-1000</f>
        <v>0</v>
      </c>
      <c r="I40" s="24">
        <f t="shared" si="18"/>
        <v>0</v>
      </c>
      <c r="J40" s="25">
        <v>1</v>
      </c>
      <c r="K40" s="24">
        <f t="shared" si="19"/>
        <v>0</v>
      </c>
    </row>
    <row r="41" spans="1:14" ht="18.95" customHeight="1" x14ac:dyDescent="0.2">
      <c r="A41" s="26">
        <f t="shared" si="17"/>
        <v>25</v>
      </c>
      <c r="B41" s="160" t="s">
        <v>831</v>
      </c>
      <c r="C41" s="4" t="s">
        <v>856</v>
      </c>
      <c r="D41" s="24">
        <f>SUMIFS('Rider Adj F'!$P$11:$P$128,'Rider Adj F'!$A$11:$A$128,'SCH D-2 F'!D$13,'Rider Adj F'!$B$11:$B$128,'SCH D-2 F'!$B41)*-1000</f>
        <v>0</v>
      </c>
      <c r="E41" s="24">
        <f>SUMIFS('Rider Adj F'!$P$11:$P$128,'Rider Adj F'!$A$11:$A$128,'SCH D-2 F'!E$13,'Rider Adj F'!$B$11:$B$128,'SCH D-2 F'!$B41)*-1000</f>
        <v>0</v>
      </c>
      <c r="F41" s="24">
        <f>SUMIFS('Rider Adj F'!$P$11:$P$128,'Rider Adj F'!$A$11:$A$128,'SCH D-2 F'!F$13,'Rider Adj F'!$B$11:$B$128,'SCH D-2 F'!$B41)*-1000</f>
        <v>0</v>
      </c>
      <c r="G41" s="24">
        <f>SUMIFS('Rider Adj F'!$P$11:$P$128,'Rider Adj F'!$A$11:$A$128,'SCH D-2 F'!G$13,'Rider Adj F'!$B$11:$B$128,'SCH D-2 F'!$B41)*-1000</f>
        <v>0</v>
      </c>
      <c r="H41" s="24">
        <f>SUMIFS('Rider Adj F'!$P$11:$P$128,'Rider Adj F'!$A$11:$A$128,'SCH D-2 F'!H$13,'Rider Adj F'!$B$11:$B$128,'SCH D-2 F'!$B41)*-1000</f>
        <v>0</v>
      </c>
      <c r="I41" s="24">
        <f t="shared" si="18"/>
        <v>0</v>
      </c>
      <c r="J41" s="25">
        <v>1</v>
      </c>
      <c r="K41" s="24">
        <f t="shared" si="19"/>
        <v>0</v>
      </c>
    </row>
    <row r="42" spans="1:14" s="16" customFormat="1" ht="20.100000000000001" customHeight="1" x14ac:dyDescent="0.2">
      <c r="A42" s="336" t="str">
        <f>$A$1</f>
        <v>LOUISVILLE GAS AND ELECTRIC COMPANY</v>
      </c>
      <c r="B42" s="336"/>
      <c r="C42" s="336"/>
      <c r="D42" s="336"/>
      <c r="E42" s="336"/>
      <c r="F42" s="336"/>
      <c r="G42" s="336"/>
      <c r="H42" s="336"/>
      <c r="I42" s="336"/>
      <c r="J42" s="336"/>
      <c r="K42" s="336"/>
    </row>
    <row r="43" spans="1:14" s="16" customFormat="1" ht="20.100000000000001" customHeight="1" x14ac:dyDescent="0.2">
      <c r="A43" s="336" t="str">
        <f>$A$2</f>
        <v>CASE NO. 2018-00295 - GAS OPERATIONS</v>
      </c>
      <c r="B43" s="336"/>
      <c r="C43" s="336"/>
      <c r="D43" s="336"/>
      <c r="E43" s="336"/>
      <c r="F43" s="336"/>
      <c r="G43" s="336"/>
      <c r="H43" s="336"/>
      <c r="I43" s="336"/>
      <c r="J43" s="336"/>
      <c r="K43" s="336"/>
    </row>
    <row r="44" spans="1:14" s="16" customFormat="1" ht="20.100000000000001" customHeight="1" x14ac:dyDescent="0.2">
      <c r="A44" s="336" t="s">
        <v>240</v>
      </c>
      <c r="B44" s="336"/>
      <c r="C44" s="336"/>
      <c r="D44" s="336"/>
      <c r="E44" s="336"/>
      <c r="F44" s="336"/>
      <c r="G44" s="336"/>
      <c r="H44" s="336"/>
      <c r="I44" s="336"/>
      <c r="J44" s="336"/>
      <c r="K44" s="336"/>
    </row>
    <row r="45" spans="1:14" s="16" customFormat="1" ht="20.100000000000001" customHeight="1" x14ac:dyDescent="0.2">
      <c r="A45" s="336" t="str">
        <f>$A$4</f>
        <v>FOR THE 12 MONTHS ENDED APRIL 30, 2020</v>
      </c>
      <c r="B45" s="336"/>
      <c r="C45" s="336"/>
      <c r="D45" s="336"/>
      <c r="E45" s="336"/>
      <c r="F45" s="336"/>
      <c r="G45" s="336"/>
      <c r="H45" s="336"/>
      <c r="I45" s="336"/>
      <c r="J45" s="336"/>
      <c r="K45" s="336"/>
    </row>
    <row r="46" spans="1:14" s="16" customFormat="1" ht="20.100000000000001" customHeight="1" x14ac:dyDescent="0.2">
      <c r="A46" s="159"/>
      <c r="B46" s="159"/>
      <c r="C46" s="159"/>
      <c r="D46" s="159"/>
      <c r="E46" s="159"/>
      <c r="F46" s="211"/>
      <c r="G46" s="211"/>
      <c r="H46" s="159"/>
      <c r="I46" s="159"/>
      <c r="J46" s="159"/>
      <c r="K46" s="159"/>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_____ ORIGINAL  _____ UPDATED  __X__ REVISED</v>
      </c>
      <c r="K48" s="19" t="s">
        <v>946</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0">E$10</f>
        <v>ADJ 2</v>
      </c>
      <c r="F51" s="126" t="str">
        <f t="shared" si="20"/>
        <v>ADJ 3</v>
      </c>
      <c r="G51" s="126" t="str">
        <f t="shared" si="20"/>
        <v>ADJ 4</v>
      </c>
      <c r="H51" s="126" t="str">
        <f t="shared" si="20"/>
        <v>ADJ 5</v>
      </c>
      <c r="I51" s="63"/>
      <c r="J51" s="63"/>
      <c r="K51" s="63"/>
    </row>
    <row r="52" spans="1:11" ht="44.25" customHeight="1" x14ac:dyDescent="0.2">
      <c r="A52" s="64" t="s">
        <v>96</v>
      </c>
      <c r="B52" s="64" t="s">
        <v>97</v>
      </c>
      <c r="C52" s="64" t="s">
        <v>101</v>
      </c>
      <c r="D52" s="64" t="str">
        <f>D$11</f>
        <v>REMOVE DSM MECHANISM</v>
      </c>
      <c r="E52" s="64" t="str">
        <f t="shared" ref="E52:H52" si="21">E$11</f>
        <v>REMOVE  GLT MECHANISM</v>
      </c>
      <c r="F52" s="64" t="str">
        <f t="shared" si="21"/>
        <v>REMOVE GSC MECHANISM</v>
      </c>
      <c r="G52" s="64" t="str">
        <f t="shared" si="21"/>
        <v>This adjustment left intentionally blank</v>
      </c>
      <c r="H52" s="64" t="str">
        <f t="shared" si="21"/>
        <v>INTEREST SYNCHRONIZATION</v>
      </c>
      <c r="I52" s="64" t="s">
        <v>242</v>
      </c>
      <c r="J52" s="64" t="s">
        <v>98</v>
      </c>
      <c r="K52" s="64" t="s">
        <v>238</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60" t="s">
        <v>832</v>
      </c>
      <c r="C54" s="4" t="s">
        <v>857</v>
      </c>
      <c r="D54" s="24">
        <f>SUMIFS('Rider Adj F'!$P$11:$P$128,'Rider Adj F'!$A$11:$A$128,'SCH D-2 F'!D$13,'Rider Adj F'!$B$11:$B$128,'SCH D-2 F'!$B54)*-1000</f>
        <v>0</v>
      </c>
      <c r="E54" s="24">
        <f>SUMIFS('Rider Adj F'!$P$11:$P$128,'Rider Adj F'!$A$11:$A$128,'SCH D-2 F'!E$13,'Rider Adj F'!$B$11:$B$128,'SCH D-2 F'!$B54)*-1000</f>
        <v>0</v>
      </c>
      <c r="F54" s="24">
        <f>SUMIFS('Rider Adj F'!$P$11:$P$128,'Rider Adj F'!$A$11:$A$128,'SCH D-2 F'!F$13,'Rider Adj F'!$B$11:$B$128,'SCH D-2 F'!$B54)*-1000</f>
        <v>0</v>
      </c>
      <c r="G54" s="24">
        <f>SUMIFS('Rider Adj F'!$P$11:$P$128,'Rider Adj F'!$A$11:$A$128,'SCH D-2 F'!G$13,'Rider Adj F'!$B$11:$B$128,'SCH D-2 F'!$B54)*-1000</f>
        <v>0</v>
      </c>
      <c r="H54" s="24">
        <f>SUMIFS('Rider Adj F'!$P$11:$P$128,'Rider Adj F'!$A$11:$A$128,'SCH D-2 F'!H$13,'Rider Adj F'!$B$11:$B$128,'SCH D-2 F'!$B54)*-1000</f>
        <v>0</v>
      </c>
      <c r="I54" s="24">
        <f>SUM(D54:H54)</f>
        <v>0</v>
      </c>
      <c r="J54" s="25">
        <v>1</v>
      </c>
      <c r="K54" s="24">
        <f>I54*J54</f>
        <v>0</v>
      </c>
    </row>
    <row r="55" spans="1:11" ht="18.95" customHeight="1" x14ac:dyDescent="0.2">
      <c r="A55" s="26">
        <f t="shared" ref="A55:A58" si="22">A54+1</f>
        <v>27</v>
      </c>
      <c r="B55" s="160" t="s">
        <v>833</v>
      </c>
      <c r="C55" s="4" t="s">
        <v>858</v>
      </c>
      <c r="D55" s="24">
        <f>SUMIFS('Rider Adj F'!$P$11:$P$128,'Rider Adj F'!$A$11:$A$128,'SCH D-2 F'!D$13,'Rider Adj F'!$B$11:$B$128,'SCH D-2 F'!$B55)*-1000</f>
        <v>0</v>
      </c>
      <c r="E55" s="24">
        <f>SUMIFS('Rider Adj F'!$P$11:$P$128,'Rider Adj F'!$A$11:$A$128,'SCH D-2 F'!E$13,'Rider Adj F'!$B$11:$B$128,'SCH D-2 F'!$B55)*-1000</f>
        <v>0</v>
      </c>
      <c r="F55" s="24">
        <f>SUMIFS('Rider Adj F'!$P$11:$P$128,'Rider Adj F'!$A$11:$A$128,'SCH D-2 F'!F$13,'Rider Adj F'!$B$11:$B$128,'SCH D-2 F'!$B55)*-1000</f>
        <v>1235161.2682203841</v>
      </c>
      <c r="G55" s="24">
        <f>SUMIFS('Rider Adj F'!$P$11:$P$128,'Rider Adj F'!$A$11:$A$128,'SCH D-2 F'!G$13,'Rider Adj F'!$B$11:$B$128,'SCH D-2 F'!$B55)*-1000</f>
        <v>0</v>
      </c>
      <c r="H55" s="24">
        <f>SUMIFS('Rider Adj F'!$P$11:$P$128,'Rider Adj F'!$A$11:$A$128,'SCH D-2 F'!H$13,'Rider Adj F'!$B$11:$B$128,'SCH D-2 F'!$B55)*-1000</f>
        <v>0</v>
      </c>
      <c r="I55" s="24">
        <f t="shared" ref="I55:I58" si="23">SUM(D55:H55)</f>
        <v>1235161.2682203841</v>
      </c>
      <c r="J55" s="25">
        <v>1</v>
      </c>
      <c r="K55" s="24">
        <f t="shared" ref="K55:K58" si="24">I55*J55</f>
        <v>1235161.2682203841</v>
      </c>
    </row>
    <row r="56" spans="1:11" ht="18.95" customHeight="1" x14ac:dyDescent="0.2">
      <c r="A56" s="26">
        <f t="shared" si="22"/>
        <v>28</v>
      </c>
      <c r="B56" s="160">
        <v>810</v>
      </c>
      <c r="C56" s="4" t="s">
        <v>859</v>
      </c>
      <c r="D56" s="24">
        <f>SUMIFS('Rider Adj F'!$P$11:$P$128,'Rider Adj F'!$A$11:$A$128,'SCH D-2 F'!D$13,'Rider Adj F'!$B$11:$B$128,'SCH D-2 F'!$B56)*-1000</f>
        <v>0</v>
      </c>
      <c r="E56" s="24">
        <f>SUMIFS('Rider Adj F'!$P$11:$P$128,'Rider Adj F'!$A$11:$A$128,'SCH D-2 F'!E$13,'Rider Adj F'!$B$11:$B$128,'SCH D-2 F'!$B56)*-1000</f>
        <v>0</v>
      </c>
      <c r="F56" s="24">
        <f>SUMIFS('Rider Adj F'!$P$11:$P$128,'Rider Adj F'!$A$11:$A$128,'SCH D-2 F'!F$13,'Rider Adj F'!$B$11:$B$128,'SCH D-2 F'!$B56)*-1000</f>
        <v>0</v>
      </c>
      <c r="G56" s="24">
        <f>SUMIFS('Rider Adj F'!$P$11:$P$128,'Rider Adj F'!$A$11:$A$128,'SCH D-2 F'!G$13,'Rider Adj F'!$B$11:$B$128,'SCH D-2 F'!$B56)*-1000</f>
        <v>0</v>
      </c>
      <c r="H56" s="24">
        <f>SUMIFS('Rider Adj F'!$P$11:$P$128,'Rider Adj F'!$A$11:$A$128,'SCH D-2 F'!H$13,'Rider Adj F'!$B$11:$B$128,'SCH D-2 F'!$B56)*-1000</f>
        <v>0</v>
      </c>
      <c r="I56" s="24">
        <f t="shared" si="23"/>
        <v>0</v>
      </c>
      <c r="J56" s="25">
        <v>1</v>
      </c>
      <c r="K56" s="24">
        <f t="shared" si="24"/>
        <v>0</v>
      </c>
    </row>
    <row r="57" spans="1:11" ht="18.95" customHeight="1" x14ac:dyDescent="0.2">
      <c r="A57" s="26">
        <f t="shared" si="22"/>
        <v>29</v>
      </c>
      <c r="B57" s="160" t="s">
        <v>834</v>
      </c>
      <c r="C57" s="4" t="s">
        <v>860</v>
      </c>
      <c r="D57" s="24">
        <f>SUMIFS('Rider Adj F'!$P$11:$P$128,'Rider Adj F'!$A$11:$A$128,'SCH D-2 F'!D$13,'Rider Adj F'!$B$11:$B$128,'SCH D-2 F'!$B57)*-1000</f>
        <v>0</v>
      </c>
      <c r="E57" s="24">
        <f>SUMIFS('Rider Adj F'!$P$11:$P$128,'Rider Adj F'!$A$11:$A$128,'SCH D-2 F'!E$13,'Rider Adj F'!$B$11:$B$128,'SCH D-2 F'!$B57)*-1000</f>
        <v>0</v>
      </c>
      <c r="F57" s="24">
        <f>SUMIFS('Rider Adj F'!$P$11:$P$128,'Rider Adj F'!$A$11:$A$128,'SCH D-2 F'!F$13,'Rider Adj F'!$B$11:$B$128,'SCH D-2 F'!$B57)*-1000</f>
        <v>0</v>
      </c>
      <c r="G57" s="24">
        <f>SUMIFS('Rider Adj F'!$P$11:$P$128,'Rider Adj F'!$A$11:$A$128,'SCH D-2 F'!G$13,'Rider Adj F'!$B$11:$B$128,'SCH D-2 F'!$B57)*-1000</f>
        <v>0</v>
      </c>
      <c r="H57" s="24">
        <f>SUMIFS('Rider Adj F'!$P$11:$P$128,'Rider Adj F'!$A$11:$A$128,'SCH D-2 F'!H$13,'Rider Adj F'!$B$11:$B$128,'SCH D-2 F'!$B57)*-1000</f>
        <v>0</v>
      </c>
      <c r="I57" s="24">
        <f t="shared" si="23"/>
        <v>0</v>
      </c>
      <c r="J57" s="25">
        <v>1</v>
      </c>
      <c r="K57" s="24">
        <f t="shared" si="24"/>
        <v>0</v>
      </c>
    </row>
    <row r="58" spans="1:11" ht="18.95" customHeight="1" x14ac:dyDescent="0.2">
      <c r="A58" s="26">
        <f t="shared" si="22"/>
        <v>30</v>
      </c>
      <c r="B58" s="160">
        <v>813</v>
      </c>
      <c r="C58" s="4" t="s">
        <v>861</v>
      </c>
      <c r="D58" s="24">
        <f>SUMIFS('Rider Adj F'!$P$11:$P$128,'Rider Adj F'!$A$11:$A$128,'SCH D-2 F'!D$13,'Rider Adj F'!$B$11:$B$128,'SCH D-2 F'!$B58)*-1000</f>
        <v>0</v>
      </c>
      <c r="E58" s="24">
        <f>SUMIFS('Rider Adj F'!$P$11:$P$128,'Rider Adj F'!$A$11:$A$128,'SCH D-2 F'!E$13,'Rider Adj F'!$B$11:$B$128,'SCH D-2 F'!$B58)*-1000</f>
        <v>0</v>
      </c>
      <c r="F58" s="24">
        <f>SUMIFS('Rider Adj F'!$P$11:$P$128,'Rider Adj F'!$A$11:$A$128,'SCH D-2 F'!F$13,'Rider Adj F'!$B$11:$B$128,'SCH D-2 F'!$B58)*-1000</f>
        <v>0</v>
      </c>
      <c r="G58" s="24">
        <f>SUMIFS('Rider Adj F'!$P$11:$P$128,'Rider Adj F'!$A$11:$A$128,'SCH D-2 F'!G$13,'Rider Adj F'!$B$11:$B$128,'SCH D-2 F'!$B58)*-1000</f>
        <v>0</v>
      </c>
      <c r="H58" s="24">
        <f>SUMIFS('Rider Adj F'!$P$11:$P$128,'Rider Adj F'!$A$11:$A$128,'SCH D-2 F'!H$13,'Rider Adj F'!$B$11:$B$128,'SCH D-2 F'!$B58)*-1000</f>
        <v>0</v>
      </c>
      <c r="I58" s="24">
        <f t="shared" si="23"/>
        <v>0</v>
      </c>
      <c r="J58" s="25">
        <v>1</v>
      </c>
      <c r="K58" s="24">
        <f t="shared" si="24"/>
        <v>0</v>
      </c>
    </row>
    <row r="59" spans="1:11" ht="18.95" customHeight="1" x14ac:dyDescent="0.2">
      <c r="A59" s="26">
        <f>A58+1</f>
        <v>31</v>
      </c>
      <c r="B59" s="160"/>
      <c r="C59" s="2" t="s">
        <v>925</v>
      </c>
      <c r="D59" s="36">
        <f>SUM(D38:D41,D54:D58)</f>
        <v>0</v>
      </c>
      <c r="E59" s="36">
        <f t="shared" ref="E59:K59" si="25">SUM(E38:E41,E54:E58)</f>
        <v>0</v>
      </c>
      <c r="F59" s="36">
        <f t="shared" ref="F59:G59" si="26">SUM(F38:F41,F54:F58)</f>
        <v>-123160215.41264209</v>
      </c>
      <c r="G59" s="36">
        <f t="shared" si="26"/>
        <v>0</v>
      </c>
      <c r="H59" s="36">
        <f t="shared" si="25"/>
        <v>0</v>
      </c>
      <c r="I59" s="36">
        <f t="shared" si="25"/>
        <v>-123160215.41264209</v>
      </c>
      <c r="J59" s="25"/>
      <c r="K59" s="36">
        <f t="shared" si="25"/>
        <v>-123160215.41264209</v>
      </c>
    </row>
    <row r="60" spans="1:11" ht="18.95" customHeight="1" x14ac:dyDescent="0.2">
      <c r="B60" s="160"/>
      <c r="C60" s="2"/>
      <c r="J60" s="25"/>
    </row>
    <row r="61" spans="1:11" ht="18.95" customHeight="1" x14ac:dyDescent="0.2">
      <c r="A61" s="26">
        <f>A59+1</f>
        <v>32</v>
      </c>
      <c r="B61" s="160"/>
      <c r="C61" s="37" t="s">
        <v>921</v>
      </c>
      <c r="J61" s="25"/>
    </row>
    <row r="62" spans="1:11" ht="18.95" customHeight="1" x14ac:dyDescent="0.2">
      <c r="A62" s="26">
        <f>A61+1</f>
        <v>33</v>
      </c>
      <c r="B62" s="160" t="s">
        <v>863</v>
      </c>
      <c r="C62" s="4" t="s">
        <v>889</v>
      </c>
      <c r="D62" s="24">
        <f>SUMIFS('Rider Adj F'!$P$11:$P$128,'Rider Adj F'!$A$11:$A$128,'SCH D-2 F'!D$13,'Rider Adj F'!$B$11:$B$128,'SCH D-2 F'!$B62)*-1000</f>
        <v>0</v>
      </c>
      <c r="E62" s="24">
        <f>SUMIFS('Rider Adj F'!$P$11:$P$128,'Rider Adj F'!$A$11:$A$128,'SCH D-2 F'!E$13,'Rider Adj F'!$B$11:$B$128,'SCH D-2 F'!$B62)*-1000</f>
        <v>0</v>
      </c>
      <c r="F62" s="24">
        <f>SUMIFS('Rider Adj F'!$P$11:$P$128,'Rider Adj F'!$A$11:$A$128,'SCH D-2 F'!F$13,'Rider Adj F'!$B$11:$B$128,'SCH D-2 F'!$B62)*-1000</f>
        <v>0</v>
      </c>
      <c r="G62" s="24">
        <f>SUMIFS('Rider Adj F'!$P$11:$P$128,'Rider Adj F'!$A$11:$A$128,'SCH D-2 F'!G$13,'Rider Adj F'!$B$11:$B$128,'SCH D-2 F'!$B62)*-1000</f>
        <v>0</v>
      </c>
      <c r="H62" s="24">
        <f>SUMIFS('Rider Adj F'!$P$11:$P$128,'Rider Adj F'!$A$11:$A$128,'SCH D-2 F'!H$13,'Rider Adj F'!$B$11:$B$128,'SCH D-2 F'!$B62)*-1000</f>
        <v>0</v>
      </c>
      <c r="I62" s="24">
        <f t="shared" ref="I62:I78" si="27">SUM(D62:H62)</f>
        <v>0</v>
      </c>
      <c r="J62" s="25">
        <v>1</v>
      </c>
      <c r="K62" s="24">
        <f t="shared" ref="K62:K78" si="28">I62*J62</f>
        <v>0</v>
      </c>
    </row>
    <row r="63" spans="1:11" ht="18.95" customHeight="1" x14ac:dyDescent="0.2">
      <c r="A63" s="26">
        <f t="shared" ref="A63:A71" si="29">A62+1</f>
        <v>34</v>
      </c>
      <c r="B63" s="160" t="s">
        <v>864</v>
      </c>
      <c r="C63" s="4" t="s">
        <v>820</v>
      </c>
      <c r="D63" s="24">
        <f>SUMIFS('Rider Adj F'!$P$11:$P$128,'Rider Adj F'!$A$11:$A$128,'SCH D-2 F'!D$13,'Rider Adj F'!$B$11:$B$128,'SCH D-2 F'!$B63)*-1000</f>
        <v>0</v>
      </c>
      <c r="E63" s="24">
        <f>SUMIFS('Rider Adj F'!$P$11:$P$128,'Rider Adj F'!$A$11:$A$128,'SCH D-2 F'!E$13,'Rider Adj F'!$B$11:$B$128,'SCH D-2 F'!$B63)*-1000</f>
        <v>0</v>
      </c>
      <c r="F63" s="24">
        <f>SUMIFS('Rider Adj F'!$P$11:$P$128,'Rider Adj F'!$A$11:$A$128,'SCH D-2 F'!F$13,'Rider Adj F'!$B$11:$B$128,'SCH D-2 F'!$B63)*-1000</f>
        <v>0</v>
      </c>
      <c r="G63" s="24">
        <f>SUMIFS('Rider Adj F'!$P$11:$P$128,'Rider Adj F'!$A$11:$A$128,'SCH D-2 F'!G$13,'Rider Adj F'!$B$11:$B$128,'SCH D-2 F'!$B63)*-1000</f>
        <v>0</v>
      </c>
      <c r="H63" s="24">
        <f>SUMIFS('Rider Adj F'!$P$11:$P$128,'Rider Adj F'!$A$11:$A$128,'SCH D-2 F'!H$13,'Rider Adj F'!$B$11:$B$128,'SCH D-2 F'!$B63)*-1000</f>
        <v>0</v>
      </c>
      <c r="I63" s="24">
        <f t="shared" si="27"/>
        <v>0</v>
      </c>
      <c r="J63" s="25">
        <v>1</v>
      </c>
      <c r="K63" s="24">
        <f t="shared" si="28"/>
        <v>0</v>
      </c>
    </row>
    <row r="64" spans="1:11" ht="18.95" customHeight="1" x14ac:dyDescent="0.2">
      <c r="A64" s="26">
        <f t="shared" si="29"/>
        <v>35</v>
      </c>
      <c r="B64" s="160" t="s">
        <v>865</v>
      </c>
      <c r="C64" s="4" t="s">
        <v>821</v>
      </c>
      <c r="D64" s="24">
        <f>SUMIFS('Rider Adj F'!$P$11:$P$128,'Rider Adj F'!$A$11:$A$128,'SCH D-2 F'!D$13,'Rider Adj F'!$B$11:$B$128,'SCH D-2 F'!$B64)*-1000</f>
        <v>0</v>
      </c>
      <c r="E64" s="24">
        <f>SUMIFS('Rider Adj F'!$P$11:$P$128,'Rider Adj F'!$A$11:$A$128,'SCH D-2 F'!E$13,'Rider Adj F'!$B$11:$B$128,'SCH D-2 F'!$B64)*-1000</f>
        <v>0</v>
      </c>
      <c r="F64" s="24">
        <f>SUMIFS('Rider Adj F'!$P$11:$P$128,'Rider Adj F'!$A$11:$A$128,'SCH D-2 F'!F$13,'Rider Adj F'!$B$11:$B$128,'SCH D-2 F'!$B64)*-1000</f>
        <v>0</v>
      </c>
      <c r="G64" s="24">
        <f>SUMIFS('Rider Adj F'!$P$11:$P$128,'Rider Adj F'!$A$11:$A$128,'SCH D-2 F'!G$13,'Rider Adj F'!$B$11:$B$128,'SCH D-2 F'!$B64)*-1000</f>
        <v>0</v>
      </c>
      <c r="H64" s="24">
        <f>SUMIFS('Rider Adj F'!$P$11:$P$128,'Rider Adj F'!$A$11:$A$128,'SCH D-2 F'!H$13,'Rider Adj F'!$B$11:$B$128,'SCH D-2 F'!$B64)*-1000</f>
        <v>0</v>
      </c>
      <c r="I64" s="24">
        <f t="shared" si="27"/>
        <v>0</v>
      </c>
      <c r="J64" s="25">
        <v>1</v>
      </c>
      <c r="K64" s="24">
        <f t="shared" si="28"/>
        <v>0</v>
      </c>
    </row>
    <row r="65" spans="1:11" ht="18.95" customHeight="1" x14ac:dyDescent="0.2">
      <c r="A65" s="26">
        <f t="shared" si="29"/>
        <v>36</v>
      </c>
      <c r="B65" s="160" t="s">
        <v>866</v>
      </c>
      <c r="C65" s="4" t="s">
        <v>885</v>
      </c>
      <c r="D65" s="24">
        <f>SUMIFS('Rider Adj F'!$P$11:$P$128,'Rider Adj F'!$A$11:$A$128,'SCH D-2 F'!D$13,'Rider Adj F'!$B$11:$B$128,'SCH D-2 F'!$B65)*-1000</f>
        <v>0</v>
      </c>
      <c r="E65" s="24">
        <f>SUMIFS('Rider Adj F'!$P$11:$P$128,'Rider Adj F'!$A$11:$A$128,'SCH D-2 F'!E$13,'Rider Adj F'!$B$11:$B$128,'SCH D-2 F'!$B65)*-1000</f>
        <v>0</v>
      </c>
      <c r="F65" s="24">
        <f>SUMIFS('Rider Adj F'!$P$11:$P$128,'Rider Adj F'!$A$11:$A$128,'SCH D-2 F'!F$13,'Rider Adj F'!$B$11:$B$128,'SCH D-2 F'!$B65)*-1000</f>
        <v>0</v>
      </c>
      <c r="G65" s="24">
        <f>SUMIFS('Rider Adj F'!$P$11:$P$128,'Rider Adj F'!$A$11:$A$128,'SCH D-2 F'!G$13,'Rider Adj F'!$B$11:$B$128,'SCH D-2 F'!$B65)*-1000</f>
        <v>0</v>
      </c>
      <c r="H65" s="24">
        <f>SUMIFS('Rider Adj F'!$P$11:$P$128,'Rider Adj F'!$A$11:$A$128,'SCH D-2 F'!H$13,'Rider Adj F'!$B$11:$B$128,'SCH D-2 F'!$B65)*-1000</f>
        <v>0</v>
      </c>
      <c r="I65" s="24">
        <f t="shared" si="27"/>
        <v>0</v>
      </c>
      <c r="J65" s="25">
        <v>1</v>
      </c>
      <c r="K65" s="24">
        <f t="shared" si="28"/>
        <v>0</v>
      </c>
    </row>
    <row r="66" spans="1:11" ht="18.95" customHeight="1" x14ac:dyDescent="0.2">
      <c r="A66" s="26">
        <f t="shared" si="29"/>
        <v>37</v>
      </c>
      <c r="B66" s="160" t="s">
        <v>867</v>
      </c>
      <c r="C66" s="4" t="s">
        <v>886</v>
      </c>
      <c r="D66" s="24">
        <f>SUMIFS('Rider Adj F'!$P$11:$P$128,'Rider Adj F'!$A$11:$A$128,'SCH D-2 F'!D$13,'Rider Adj F'!$B$11:$B$128,'SCH D-2 F'!$B66)*-1000</f>
        <v>0</v>
      </c>
      <c r="E66" s="24">
        <f>SUMIFS('Rider Adj F'!$P$11:$P$128,'Rider Adj F'!$A$11:$A$128,'SCH D-2 F'!E$13,'Rider Adj F'!$B$11:$B$128,'SCH D-2 F'!$B66)*-1000</f>
        <v>0</v>
      </c>
      <c r="F66" s="24">
        <f>SUMIFS('Rider Adj F'!$P$11:$P$128,'Rider Adj F'!$A$11:$A$128,'SCH D-2 F'!F$13,'Rider Adj F'!$B$11:$B$128,'SCH D-2 F'!$B66)*-1000</f>
        <v>0</v>
      </c>
      <c r="G66" s="24">
        <f>SUMIFS('Rider Adj F'!$P$11:$P$128,'Rider Adj F'!$A$11:$A$128,'SCH D-2 F'!G$13,'Rider Adj F'!$B$11:$B$128,'SCH D-2 F'!$B66)*-1000</f>
        <v>0</v>
      </c>
      <c r="H66" s="24">
        <f>SUMIFS('Rider Adj F'!$P$11:$P$128,'Rider Adj F'!$A$11:$A$128,'SCH D-2 F'!H$13,'Rider Adj F'!$B$11:$B$128,'SCH D-2 F'!$B66)*-1000</f>
        <v>0</v>
      </c>
      <c r="I66" s="24">
        <f t="shared" si="27"/>
        <v>0</v>
      </c>
      <c r="J66" s="25">
        <v>1</v>
      </c>
      <c r="K66" s="24">
        <f t="shared" si="28"/>
        <v>0</v>
      </c>
    </row>
    <row r="67" spans="1:11" ht="18.95" customHeight="1" x14ac:dyDescent="0.2">
      <c r="A67" s="26">
        <f t="shared" si="29"/>
        <v>38</v>
      </c>
      <c r="B67" s="160" t="s">
        <v>868</v>
      </c>
      <c r="C67" s="4" t="s">
        <v>887</v>
      </c>
      <c r="D67" s="24">
        <f>SUMIFS('Rider Adj F'!$P$11:$P$128,'Rider Adj F'!$A$11:$A$128,'SCH D-2 F'!D$13,'Rider Adj F'!$B$11:$B$128,'SCH D-2 F'!$B67)*-1000</f>
        <v>0</v>
      </c>
      <c r="E67" s="24">
        <f>SUMIFS('Rider Adj F'!$P$11:$P$128,'Rider Adj F'!$A$11:$A$128,'SCH D-2 F'!E$13,'Rider Adj F'!$B$11:$B$128,'SCH D-2 F'!$B67)*-1000</f>
        <v>0</v>
      </c>
      <c r="F67" s="24">
        <f>SUMIFS('Rider Adj F'!$P$11:$P$128,'Rider Adj F'!$A$11:$A$128,'SCH D-2 F'!F$13,'Rider Adj F'!$B$11:$B$128,'SCH D-2 F'!$B67)*-1000</f>
        <v>0</v>
      </c>
      <c r="G67" s="24">
        <f>SUMIFS('Rider Adj F'!$P$11:$P$128,'Rider Adj F'!$A$11:$A$128,'SCH D-2 F'!G$13,'Rider Adj F'!$B$11:$B$128,'SCH D-2 F'!$B67)*-1000</f>
        <v>0</v>
      </c>
      <c r="H67" s="24">
        <f>SUMIFS('Rider Adj F'!$P$11:$P$128,'Rider Adj F'!$A$11:$A$128,'SCH D-2 F'!H$13,'Rider Adj F'!$B$11:$B$128,'SCH D-2 F'!$B67)*-1000</f>
        <v>0</v>
      </c>
      <c r="I67" s="24">
        <f t="shared" si="27"/>
        <v>0</v>
      </c>
      <c r="J67" s="25">
        <v>1</v>
      </c>
      <c r="K67" s="24">
        <f t="shared" si="28"/>
        <v>0</v>
      </c>
    </row>
    <row r="68" spans="1:11" ht="18.95" customHeight="1" x14ac:dyDescent="0.2">
      <c r="A68" s="26">
        <f t="shared" si="29"/>
        <v>39</v>
      </c>
      <c r="B68" s="160" t="s">
        <v>869</v>
      </c>
      <c r="C68" s="4" t="s">
        <v>822</v>
      </c>
      <c r="D68" s="24">
        <f>SUMIFS('Rider Adj F'!$P$11:$P$128,'Rider Adj F'!$A$11:$A$128,'SCH D-2 F'!D$13,'Rider Adj F'!$B$11:$B$128,'SCH D-2 F'!$B68)*-1000</f>
        <v>0</v>
      </c>
      <c r="E68" s="24">
        <f>SUMIFS('Rider Adj F'!$P$11:$P$128,'Rider Adj F'!$A$11:$A$128,'SCH D-2 F'!E$13,'Rider Adj F'!$B$11:$B$128,'SCH D-2 F'!$B68)*-1000</f>
        <v>0</v>
      </c>
      <c r="F68" s="24">
        <f>SUMIFS('Rider Adj F'!$P$11:$P$128,'Rider Adj F'!$A$11:$A$128,'SCH D-2 F'!F$13,'Rider Adj F'!$B$11:$B$128,'SCH D-2 F'!$B68)*-1000</f>
        <v>-1776971</v>
      </c>
      <c r="G68" s="24">
        <f>SUMIFS('Rider Adj F'!$P$11:$P$128,'Rider Adj F'!$A$11:$A$128,'SCH D-2 F'!G$13,'Rider Adj F'!$B$11:$B$128,'SCH D-2 F'!$B68)*-1000</f>
        <v>0</v>
      </c>
      <c r="H68" s="24">
        <f>SUMIFS('Rider Adj F'!$P$11:$P$128,'Rider Adj F'!$A$11:$A$128,'SCH D-2 F'!H$13,'Rider Adj F'!$B$11:$B$128,'SCH D-2 F'!$B68)*-1000</f>
        <v>0</v>
      </c>
      <c r="I68" s="24">
        <f t="shared" si="27"/>
        <v>-1776971</v>
      </c>
      <c r="J68" s="25">
        <v>1</v>
      </c>
      <c r="K68" s="24">
        <f t="shared" si="28"/>
        <v>-1776971</v>
      </c>
    </row>
    <row r="69" spans="1:11" ht="18.95" customHeight="1" x14ac:dyDescent="0.2">
      <c r="A69" s="26">
        <f t="shared" si="29"/>
        <v>40</v>
      </c>
      <c r="B69" s="160" t="s">
        <v>870</v>
      </c>
      <c r="C69" s="4" t="s">
        <v>17</v>
      </c>
      <c r="D69" s="24">
        <f>SUMIFS('Rider Adj F'!$P$11:$P$128,'Rider Adj F'!$A$11:$A$128,'SCH D-2 F'!D$13,'Rider Adj F'!$B$11:$B$128,'SCH D-2 F'!$B69)*-1000</f>
        <v>0</v>
      </c>
      <c r="E69" s="24">
        <f>SUMIFS('Rider Adj F'!$P$11:$P$128,'Rider Adj F'!$A$11:$A$128,'SCH D-2 F'!E$13,'Rider Adj F'!$B$11:$B$128,'SCH D-2 F'!$B69)*-1000</f>
        <v>0</v>
      </c>
      <c r="F69" s="24">
        <f>SUMIFS('Rider Adj F'!$P$11:$P$128,'Rider Adj F'!$A$11:$A$128,'SCH D-2 F'!F$13,'Rider Adj F'!$B$11:$B$128,'SCH D-2 F'!$B69)*-1000</f>
        <v>0</v>
      </c>
      <c r="G69" s="24">
        <f>SUMIFS('Rider Adj F'!$P$11:$P$128,'Rider Adj F'!$A$11:$A$128,'SCH D-2 F'!G$13,'Rider Adj F'!$B$11:$B$128,'SCH D-2 F'!$B69)*-1000</f>
        <v>0</v>
      </c>
      <c r="H69" s="24">
        <f>SUMIFS('Rider Adj F'!$P$11:$P$128,'Rider Adj F'!$A$11:$A$128,'SCH D-2 F'!H$13,'Rider Adj F'!$B$11:$B$128,'SCH D-2 F'!$B69)*-1000</f>
        <v>0</v>
      </c>
      <c r="I69" s="24">
        <f t="shared" si="27"/>
        <v>0</v>
      </c>
      <c r="J69" s="25">
        <v>1</v>
      </c>
      <c r="K69" s="24">
        <f t="shared" si="28"/>
        <v>0</v>
      </c>
    </row>
    <row r="70" spans="1:11" ht="18.95" customHeight="1" x14ac:dyDescent="0.2">
      <c r="A70" s="26">
        <f t="shared" si="29"/>
        <v>41</v>
      </c>
      <c r="B70" s="160" t="s">
        <v>871</v>
      </c>
      <c r="C70" s="4" t="s">
        <v>888</v>
      </c>
      <c r="D70" s="24">
        <f>SUMIFS('Rider Adj F'!$P$11:$P$128,'Rider Adj F'!$A$11:$A$128,'SCH D-2 F'!D$13,'Rider Adj F'!$B$11:$B$128,'SCH D-2 F'!$B70)*-1000</f>
        <v>0</v>
      </c>
      <c r="E70" s="24">
        <f>SUMIFS('Rider Adj F'!$P$11:$P$128,'Rider Adj F'!$A$11:$A$128,'SCH D-2 F'!E$13,'Rider Adj F'!$B$11:$B$128,'SCH D-2 F'!$B70)*-1000</f>
        <v>0</v>
      </c>
      <c r="F70" s="24">
        <f>SUMIFS('Rider Adj F'!$P$11:$P$128,'Rider Adj F'!$A$11:$A$128,'SCH D-2 F'!F$13,'Rider Adj F'!$B$11:$B$128,'SCH D-2 F'!$B70)*-1000</f>
        <v>0</v>
      </c>
      <c r="G70" s="24">
        <f>SUMIFS('Rider Adj F'!$P$11:$P$128,'Rider Adj F'!$A$11:$A$128,'SCH D-2 F'!G$13,'Rider Adj F'!$B$11:$B$128,'SCH D-2 F'!$B70)*-1000</f>
        <v>0</v>
      </c>
      <c r="H70" s="24">
        <f>SUMIFS('Rider Adj F'!$P$11:$P$128,'Rider Adj F'!$A$11:$A$128,'SCH D-2 F'!H$13,'Rider Adj F'!$B$11:$B$128,'SCH D-2 F'!$B70)*-1000</f>
        <v>0</v>
      </c>
      <c r="I70" s="24">
        <f t="shared" si="27"/>
        <v>0</v>
      </c>
      <c r="J70" s="25">
        <v>1</v>
      </c>
      <c r="K70" s="24">
        <f t="shared" si="28"/>
        <v>0</v>
      </c>
    </row>
    <row r="71" spans="1:11" ht="18.95" customHeight="1" x14ac:dyDescent="0.2">
      <c r="A71" s="26">
        <f t="shared" si="29"/>
        <v>42</v>
      </c>
      <c r="B71" s="160" t="s">
        <v>872</v>
      </c>
      <c r="C71" s="4" t="s">
        <v>823</v>
      </c>
      <c r="D71" s="24">
        <f>SUMIFS('Rider Adj F'!$P$11:$P$128,'Rider Adj F'!$A$11:$A$128,'SCH D-2 F'!D$13,'Rider Adj F'!$B$11:$B$128,'SCH D-2 F'!$B71)*-1000</f>
        <v>0</v>
      </c>
      <c r="E71" s="24">
        <f>SUMIFS('Rider Adj F'!$P$11:$P$128,'Rider Adj F'!$A$11:$A$128,'SCH D-2 F'!E$13,'Rider Adj F'!$B$11:$B$128,'SCH D-2 F'!$B71)*-1000</f>
        <v>0</v>
      </c>
      <c r="F71" s="24">
        <f>SUMIFS('Rider Adj F'!$P$11:$P$128,'Rider Adj F'!$A$11:$A$128,'SCH D-2 F'!F$13,'Rider Adj F'!$B$11:$B$128,'SCH D-2 F'!$B71)*-1000</f>
        <v>0</v>
      </c>
      <c r="G71" s="24">
        <f>SUMIFS('Rider Adj F'!$P$11:$P$128,'Rider Adj F'!$A$11:$A$128,'SCH D-2 F'!G$13,'Rider Adj F'!$B$11:$B$128,'SCH D-2 F'!$B71)*-1000</f>
        <v>0</v>
      </c>
      <c r="H71" s="24">
        <f>SUMIFS('Rider Adj F'!$P$11:$P$128,'Rider Adj F'!$A$11:$A$128,'SCH D-2 F'!H$13,'Rider Adj F'!$B$11:$B$128,'SCH D-2 F'!$B71)*-1000</f>
        <v>0</v>
      </c>
      <c r="I71" s="24">
        <f t="shared" si="27"/>
        <v>0</v>
      </c>
      <c r="J71" s="25">
        <v>1</v>
      </c>
      <c r="K71" s="24">
        <f t="shared" si="28"/>
        <v>0</v>
      </c>
    </row>
    <row r="72" spans="1:11" ht="18.95" customHeight="1" x14ac:dyDescent="0.2">
      <c r="A72" s="26">
        <f>A71+1</f>
        <v>43</v>
      </c>
      <c r="B72" s="160" t="s">
        <v>873</v>
      </c>
      <c r="C72" s="4" t="s">
        <v>15</v>
      </c>
      <c r="D72" s="24">
        <f>SUMIFS('Rider Adj F'!$P$11:$P$128,'Rider Adj F'!$A$11:$A$128,'SCH D-2 F'!D$13,'Rider Adj F'!$B$11:$B$128,'SCH D-2 F'!$B72)*-1000</f>
        <v>0</v>
      </c>
      <c r="E72" s="24">
        <f>SUMIFS('Rider Adj F'!$P$11:$P$128,'Rider Adj F'!$A$11:$A$128,'SCH D-2 F'!E$13,'Rider Adj F'!$B$11:$B$128,'SCH D-2 F'!$B72)*-1000</f>
        <v>0</v>
      </c>
      <c r="F72" s="24">
        <f>SUMIFS('Rider Adj F'!$P$11:$P$128,'Rider Adj F'!$A$11:$A$128,'SCH D-2 F'!F$13,'Rider Adj F'!$B$11:$B$128,'SCH D-2 F'!$B72)*-1000</f>
        <v>0</v>
      </c>
      <c r="G72" s="24">
        <f>SUMIFS('Rider Adj F'!$P$11:$P$128,'Rider Adj F'!$A$11:$A$128,'SCH D-2 F'!G$13,'Rider Adj F'!$B$11:$B$128,'SCH D-2 F'!$B72)*-1000</f>
        <v>0</v>
      </c>
      <c r="H72" s="24">
        <f>SUMIFS('Rider Adj F'!$P$11:$P$128,'Rider Adj F'!$A$11:$A$128,'SCH D-2 F'!H$13,'Rider Adj F'!$B$11:$B$128,'SCH D-2 F'!$B72)*-1000</f>
        <v>0</v>
      </c>
      <c r="I72" s="24">
        <f t="shared" si="27"/>
        <v>0</v>
      </c>
      <c r="J72" s="25">
        <v>1</v>
      </c>
      <c r="K72" s="24">
        <f t="shared" si="28"/>
        <v>0</v>
      </c>
    </row>
    <row r="73" spans="1:11" ht="18.95" customHeight="1" x14ac:dyDescent="0.2">
      <c r="A73" s="26">
        <f t="shared" ref="A73:A79" si="30">A72+1</f>
        <v>44</v>
      </c>
      <c r="B73" s="160" t="s">
        <v>874</v>
      </c>
      <c r="C73" s="4" t="s">
        <v>892</v>
      </c>
      <c r="D73" s="24">
        <f>SUMIFS('Rider Adj F'!$P$11:$P$128,'Rider Adj F'!$A$11:$A$128,'SCH D-2 F'!D$13,'Rider Adj F'!$B$11:$B$128,'SCH D-2 F'!$B73)*-1000</f>
        <v>0</v>
      </c>
      <c r="E73" s="24">
        <f>SUMIFS('Rider Adj F'!$P$11:$P$128,'Rider Adj F'!$A$11:$A$128,'SCH D-2 F'!E$13,'Rider Adj F'!$B$11:$B$128,'SCH D-2 F'!$B73)*-1000</f>
        <v>0</v>
      </c>
      <c r="F73" s="24">
        <f>SUMIFS('Rider Adj F'!$P$11:$P$128,'Rider Adj F'!$A$11:$A$128,'SCH D-2 F'!F$13,'Rider Adj F'!$B$11:$B$128,'SCH D-2 F'!$B73)*-1000</f>
        <v>0</v>
      </c>
      <c r="G73" s="24">
        <f>SUMIFS('Rider Adj F'!$P$11:$P$128,'Rider Adj F'!$A$11:$A$128,'SCH D-2 F'!G$13,'Rider Adj F'!$B$11:$B$128,'SCH D-2 F'!$B73)*-1000</f>
        <v>0</v>
      </c>
      <c r="H73" s="24">
        <f>SUMIFS('Rider Adj F'!$P$11:$P$128,'Rider Adj F'!$A$11:$A$128,'SCH D-2 F'!H$13,'Rider Adj F'!$B$11:$B$128,'SCH D-2 F'!$B73)*-1000</f>
        <v>0</v>
      </c>
      <c r="I73" s="24">
        <f t="shared" si="27"/>
        <v>0</v>
      </c>
      <c r="J73" s="25">
        <v>1</v>
      </c>
      <c r="K73" s="24">
        <f t="shared" si="28"/>
        <v>0</v>
      </c>
    </row>
    <row r="74" spans="1:11" ht="18.95" customHeight="1" x14ac:dyDescent="0.2">
      <c r="A74" s="26">
        <f t="shared" si="30"/>
        <v>45</v>
      </c>
      <c r="B74" s="160" t="s">
        <v>875</v>
      </c>
      <c r="C74" s="4" t="s">
        <v>890</v>
      </c>
      <c r="D74" s="24">
        <f>SUMIFS('Rider Adj F'!$P$11:$P$128,'Rider Adj F'!$A$11:$A$128,'SCH D-2 F'!D$13,'Rider Adj F'!$B$11:$B$128,'SCH D-2 F'!$B74)*-1000</f>
        <v>0</v>
      </c>
      <c r="E74" s="24">
        <f>SUMIFS('Rider Adj F'!$P$11:$P$128,'Rider Adj F'!$A$11:$A$128,'SCH D-2 F'!E$13,'Rider Adj F'!$B$11:$B$128,'SCH D-2 F'!$B74)*-1000</f>
        <v>0</v>
      </c>
      <c r="F74" s="24">
        <f>SUMIFS('Rider Adj F'!$P$11:$P$128,'Rider Adj F'!$A$11:$A$128,'SCH D-2 F'!F$13,'Rider Adj F'!$B$11:$B$128,'SCH D-2 F'!$B74)*-1000</f>
        <v>0</v>
      </c>
      <c r="G74" s="24">
        <f>SUMIFS('Rider Adj F'!$P$11:$P$128,'Rider Adj F'!$A$11:$A$128,'SCH D-2 F'!G$13,'Rider Adj F'!$B$11:$B$128,'SCH D-2 F'!$B74)*-1000</f>
        <v>0</v>
      </c>
      <c r="H74" s="24">
        <f>SUMIFS('Rider Adj F'!$P$11:$P$128,'Rider Adj F'!$A$11:$A$128,'SCH D-2 F'!H$13,'Rider Adj F'!$B$11:$B$128,'SCH D-2 F'!$B74)*-1000</f>
        <v>0</v>
      </c>
      <c r="I74" s="24">
        <f t="shared" si="27"/>
        <v>0</v>
      </c>
      <c r="J74" s="25">
        <v>1</v>
      </c>
      <c r="K74" s="24">
        <f t="shared" si="28"/>
        <v>0</v>
      </c>
    </row>
    <row r="75" spans="1:11" ht="18.95" customHeight="1" x14ac:dyDescent="0.2">
      <c r="A75" s="26">
        <f t="shared" si="30"/>
        <v>46</v>
      </c>
      <c r="B75" s="160" t="s">
        <v>876</v>
      </c>
      <c r="C75" s="4" t="s">
        <v>891</v>
      </c>
      <c r="D75" s="24">
        <f>SUMIFS('Rider Adj F'!$P$11:$P$128,'Rider Adj F'!$A$11:$A$128,'SCH D-2 F'!D$13,'Rider Adj F'!$B$11:$B$128,'SCH D-2 F'!$B75)*-1000</f>
        <v>0</v>
      </c>
      <c r="E75" s="24">
        <f>SUMIFS('Rider Adj F'!$P$11:$P$128,'Rider Adj F'!$A$11:$A$128,'SCH D-2 F'!E$13,'Rider Adj F'!$B$11:$B$128,'SCH D-2 F'!$B75)*-1000</f>
        <v>0</v>
      </c>
      <c r="F75" s="24">
        <f>SUMIFS('Rider Adj F'!$P$11:$P$128,'Rider Adj F'!$A$11:$A$128,'SCH D-2 F'!F$13,'Rider Adj F'!$B$11:$B$128,'SCH D-2 F'!$B75)*-1000</f>
        <v>0</v>
      </c>
      <c r="G75" s="24">
        <f>SUMIFS('Rider Adj F'!$P$11:$P$128,'Rider Adj F'!$A$11:$A$128,'SCH D-2 F'!G$13,'Rider Adj F'!$B$11:$B$128,'SCH D-2 F'!$B75)*-1000</f>
        <v>0</v>
      </c>
      <c r="H75" s="24">
        <f>SUMIFS('Rider Adj F'!$P$11:$P$128,'Rider Adj F'!$A$11:$A$128,'SCH D-2 F'!H$13,'Rider Adj F'!$B$11:$B$128,'SCH D-2 F'!$B75)*-1000</f>
        <v>0</v>
      </c>
      <c r="I75" s="24">
        <f t="shared" si="27"/>
        <v>0</v>
      </c>
      <c r="J75" s="25">
        <v>1</v>
      </c>
      <c r="K75" s="24">
        <f t="shared" si="28"/>
        <v>0</v>
      </c>
    </row>
    <row r="76" spans="1:11" ht="18.95" customHeight="1" x14ac:dyDescent="0.2">
      <c r="A76" s="26">
        <f t="shared" si="30"/>
        <v>47</v>
      </c>
      <c r="B76" s="160" t="s">
        <v>877</v>
      </c>
      <c r="C76" s="4" t="s">
        <v>893</v>
      </c>
      <c r="D76" s="24">
        <f>SUMIFS('Rider Adj F'!$P$11:$P$128,'Rider Adj F'!$A$11:$A$128,'SCH D-2 F'!D$13,'Rider Adj F'!$B$11:$B$128,'SCH D-2 F'!$B76)*-1000</f>
        <v>0</v>
      </c>
      <c r="E76" s="24">
        <f>SUMIFS('Rider Adj F'!$P$11:$P$128,'Rider Adj F'!$A$11:$A$128,'SCH D-2 F'!E$13,'Rider Adj F'!$B$11:$B$128,'SCH D-2 F'!$B76)*-1000</f>
        <v>0</v>
      </c>
      <c r="F76" s="24">
        <f>SUMIFS('Rider Adj F'!$P$11:$P$128,'Rider Adj F'!$A$11:$A$128,'SCH D-2 F'!F$13,'Rider Adj F'!$B$11:$B$128,'SCH D-2 F'!$B76)*-1000</f>
        <v>0</v>
      </c>
      <c r="G76" s="24">
        <f>SUMIFS('Rider Adj F'!$P$11:$P$128,'Rider Adj F'!$A$11:$A$128,'SCH D-2 F'!G$13,'Rider Adj F'!$B$11:$B$128,'SCH D-2 F'!$B76)*-1000</f>
        <v>0</v>
      </c>
      <c r="H76" s="24">
        <f>SUMIFS('Rider Adj F'!$P$11:$P$128,'Rider Adj F'!$A$11:$A$128,'SCH D-2 F'!H$13,'Rider Adj F'!$B$11:$B$128,'SCH D-2 F'!$B76)*-1000</f>
        <v>0</v>
      </c>
      <c r="I76" s="24">
        <f t="shared" si="27"/>
        <v>0</v>
      </c>
      <c r="J76" s="25">
        <v>1</v>
      </c>
      <c r="K76" s="24">
        <f t="shared" si="28"/>
        <v>0</v>
      </c>
    </row>
    <row r="77" spans="1:11" ht="18.95" customHeight="1" x14ac:dyDescent="0.2">
      <c r="A77" s="26">
        <f t="shared" si="30"/>
        <v>48</v>
      </c>
      <c r="B77" s="160" t="s">
        <v>878</v>
      </c>
      <c r="C77" s="4" t="s">
        <v>894</v>
      </c>
      <c r="D77" s="24">
        <f>SUMIFS('Rider Adj F'!$P$11:$P$128,'Rider Adj F'!$A$11:$A$128,'SCH D-2 F'!D$13,'Rider Adj F'!$B$11:$B$128,'SCH D-2 F'!$B77)*-1000</f>
        <v>0</v>
      </c>
      <c r="E77" s="24">
        <f>SUMIFS('Rider Adj F'!$P$11:$P$128,'Rider Adj F'!$A$11:$A$128,'SCH D-2 F'!E$13,'Rider Adj F'!$B$11:$B$128,'SCH D-2 F'!$B77)*-1000</f>
        <v>0</v>
      </c>
      <c r="F77" s="24">
        <f>SUMIFS('Rider Adj F'!$P$11:$P$128,'Rider Adj F'!$A$11:$A$128,'SCH D-2 F'!F$13,'Rider Adj F'!$B$11:$B$128,'SCH D-2 F'!$B77)*-1000</f>
        <v>0</v>
      </c>
      <c r="G77" s="24">
        <f>SUMIFS('Rider Adj F'!$P$11:$P$128,'Rider Adj F'!$A$11:$A$128,'SCH D-2 F'!G$13,'Rider Adj F'!$B$11:$B$128,'SCH D-2 F'!$B77)*-1000</f>
        <v>0</v>
      </c>
      <c r="H77" s="24">
        <f>SUMIFS('Rider Adj F'!$P$11:$P$128,'Rider Adj F'!$A$11:$A$128,'SCH D-2 F'!H$13,'Rider Adj F'!$B$11:$B$128,'SCH D-2 F'!$B77)*-1000</f>
        <v>0</v>
      </c>
      <c r="I77" s="24">
        <f t="shared" si="27"/>
        <v>0</v>
      </c>
      <c r="J77" s="25">
        <v>1</v>
      </c>
      <c r="K77" s="24">
        <f t="shared" si="28"/>
        <v>0</v>
      </c>
    </row>
    <row r="78" spans="1:11" ht="18.95" customHeight="1" x14ac:dyDescent="0.2">
      <c r="A78" s="26">
        <f t="shared" si="30"/>
        <v>49</v>
      </c>
      <c r="B78" s="160" t="s">
        <v>879</v>
      </c>
      <c r="C78" s="4" t="s">
        <v>895</v>
      </c>
      <c r="D78" s="24">
        <f>SUMIFS('Rider Adj F'!$P$11:$P$128,'Rider Adj F'!$A$11:$A$128,'SCH D-2 F'!D$13,'Rider Adj F'!$B$11:$B$128,'SCH D-2 F'!$B78)*-1000</f>
        <v>0</v>
      </c>
      <c r="E78" s="24">
        <f>SUMIFS('Rider Adj F'!$P$11:$P$128,'Rider Adj F'!$A$11:$A$128,'SCH D-2 F'!E$13,'Rider Adj F'!$B$11:$B$128,'SCH D-2 F'!$B78)*-1000</f>
        <v>0</v>
      </c>
      <c r="F78" s="24">
        <f>SUMIFS('Rider Adj F'!$P$11:$P$128,'Rider Adj F'!$A$11:$A$128,'SCH D-2 F'!F$13,'Rider Adj F'!$B$11:$B$128,'SCH D-2 F'!$B78)*-1000</f>
        <v>0</v>
      </c>
      <c r="G78" s="24">
        <f>SUMIFS('Rider Adj F'!$P$11:$P$128,'Rider Adj F'!$A$11:$A$128,'SCH D-2 F'!G$13,'Rider Adj F'!$B$11:$B$128,'SCH D-2 F'!$B78)*-1000</f>
        <v>0</v>
      </c>
      <c r="H78" s="24">
        <f>SUMIFS('Rider Adj F'!$P$11:$P$128,'Rider Adj F'!$A$11:$A$128,'SCH D-2 F'!H$13,'Rider Adj F'!$B$11:$B$128,'SCH D-2 F'!$B78)*-1000</f>
        <v>0</v>
      </c>
      <c r="I78" s="24">
        <f t="shared" si="27"/>
        <v>0</v>
      </c>
      <c r="J78" s="25">
        <v>1</v>
      </c>
      <c r="K78" s="24">
        <f t="shared" si="28"/>
        <v>0</v>
      </c>
    </row>
    <row r="79" spans="1:11" ht="18.95" customHeight="1" x14ac:dyDescent="0.2">
      <c r="A79" s="26">
        <f t="shared" si="30"/>
        <v>50</v>
      </c>
      <c r="B79" s="160"/>
      <c r="C79" s="2" t="s">
        <v>923</v>
      </c>
      <c r="D79" s="36">
        <f>SUM(D62:D78)</f>
        <v>0</v>
      </c>
      <c r="E79" s="36">
        <f t="shared" ref="E79:K79" si="31">SUM(E62:E78)</f>
        <v>0</v>
      </c>
      <c r="F79" s="36">
        <f t="shared" ref="F79:G79" si="32">SUM(F62:F78)</f>
        <v>-1776971</v>
      </c>
      <c r="G79" s="36">
        <f t="shared" si="32"/>
        <v>0</v>
      </c>
      <c r="H79" s="36">
        <f t="shared" si="31"/>
        <v>0</v>
      </c>
      <c r="I79" s="36">
        <f t="shared" si="31"/>
        <v>-1776971</v>
      </c>
      <c r="K79" s="36">
        <f t="shared" si="31"/>
        <v>-1776971</v>
      </c>
    </row>
    <row r="80" spans="1:11" ht="18.95" customHeight="1" x14ac:dyDescent="0.2">
      <c r="B80" s="160"/>
      <c r="C80" s="2"/>
      <c r="E80" s="24"/>
      <c r="F80" s="24"/>
      <c r="G80" s="24"/>
      <c r="H80" s="24"/>
      <c r="I80" s="24"/>
      <c r="J80" s="25"/>
      <c r="K80" s="24"/>
    </row>
    <row r="81" spans="1:11" ht="18.95" customHeight="1" x14ac:dyDescent="0.2">
      <c r="A81" s="26"/>
      <c r="B81" s="160"/>
      <c r="C81" s="4"/>
      <c r="D81" s="24"/>
      <c r="E81" s="24"/>
      <c r="F81" s="24"/>
      <c r="G81" s="24"/>
      <c r="H81" s="24"/>
      <c r="I81" s="24"/>
      <c r="J81" s="25"/>
      <c r="K81" s="24"/>
    </row>
    <row r="82" spans="1:11" s="16" customFormat="1" ht="20.100000000000001" customHeight="1" x14ac:dyDescent="0.2">
      <c r="A82" s="336" t="str">
        <f>$A$1</f>
        <v>LOUISVILLE GAS AND ELECTRIC COMPANY</v>
      </c>
      <c r="B82" s="336"/>
      <c r="C82" s="336"/>
      <c r="D82" s="336"/>
      <c r="E82" s="336"/>
      <c r="F82" s="336"/>
      <c r="G82" s="336"/>
      <c r="H82" s="336"/>
      <c r="I82" s="336"/>
      <c r="J82" s="336"/>
      <c r="K82" s="336"/>
    </row>
    <row r="83" spans="1:11" s="16" customFormat="1" ht="20.100000000000001" customHeight="1" x14ac:dyDescent="0.2">
      <c r="A83" s="336" t="str">
        <f>$A$2</f>
        <v>CASE NO. 2018-00295 - GAS OPERATIONS</v>
      </c>
      <c r="B83" s="336"/>
      <c r="C83" s="336"/>
      <c r="D83" s="336"/>
      <c r="E83" s="336"/>
      <c r="F83" s="336"/>
      <c r="G83" s="336"/>
      <c r="H83" s="336"/>
      <c r="I83" s="336"/>
      <c r="J83" s="336"/>
      <c r="K83" s="336"/>
    </row>
    <row r="84" spans="1:11" s="16" customFormat="1" ht="20.100000000000001" customHeight="1" x14ac:dyDescent="0.2">
      <c r="A84" s="336" t="s">
        <v>240</v>
      </c>
      <c r="B84" s="336"/>
      <c r="C84" s="336"/>
      <c r="D84" s="336"/>
      <c r="E84" s="336"/>
      <c r="F84" s="336"/>
      <c r="G84" s="336"/>
      <c r="H84" s="336"/>
      <c r="I84" s="336"/>
      <c r="J84" s="336"/>
      <c r="K84" s="336"/>
    </row>
    <row r="85" spans="1:11" s="16" customFormat="1" ht="20.100000000000001" customHeight="1" x14ac:dyDescent="0.2">
      <c r="A85" s="336" t="str">
        <f>$A$4</f>
        <v>FOR THE 12 MONTHS ENDED APRIL 30, 2020</v>
      </c>
      <c r="B85" s="336"/>
      <c r="C85" s="336"/>
      <c r="D85" s="336"/>
      <c r="E85" s="336"/>
      <c r="F85" s="336"/>
      <c r="G85" s="336"/>
      <c r="H85" s="336"/>
      <c r="I85" s="336"/>
      <c r="J85" s="336"/>
      <c r="K85" s="336"/>
    </row>
    <row r="86" spans="1:11" s="16" customFormat="1" ht="20.100000000000001" customHeight="1" x14ac:dyDescent="0.2">
      <c r="A86" s="159"/>
      <c r="B86" s="159"/>
      <c r="C86" s="159"/>
      <c r="D86" s="159"/>
      <c r="E86" s="159"/>
      <c r="F86" s="211"/>
      <c r="G86" s="211"/>
      <c r="H86" s="159"/>
      <c r="I86" s="159"/>
      <c r="J86" s="159"/>
      <c r="K86" s="159"/>
    </row>
    <row r="87" spans="1:11" s="16" customFormat="1" ht="20.100000000000001" customHeight="1" x14ac:dyDescent="0.2">
      <c r="A87" s="16" t="str">
        <f>$A$6</f>
        <v>DATA:____BASE  PERIOD__X__FORECASTED  PERIOD</v>
      </c>
      <c r="B87" s="18"/>
      <c r="K87" s="19" t="str">
        <f>$K$6</f>
        <v>SCHEDULE D-2</v>
      </c>
    </row>
    <row r="88" spans="1:11" s="16" customFormat="1" ht="20.100000000000001" customHeight="1" x14ac:dyDescent="0.2">
      <c r="A88" s="16" t="str">
        <f>$A$7</f>
        <v>TYPE OF FILING: _____ ORIGINAL  _____ UPDATED  __X__ REVISED</v>
      </c>
      <c r="K88" s="19" t="s">
        <v>947</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3">E$10</f>
        <v>ADJ 2</v>
      </c>
      <c r="F91" s="126" t="str">
        <f t="shared" si="33"/>
        <v>ADJ 3</v>
      </c>
      <c r="G91" s="126" t="str">
        <f t="shared" si="33"/>
        <v>ADJ 4</v>
      </c>
      <c r="H91" s="126" t="str">
        <f t="shared" si="33"/>
        <v>ADJ 5</v>
      </c>
      <c r="I91" s="63"/>
      <c r="J91" s="63"/>
      <c r="K91" s="63"/>
    </row>
    <row r="92" spans="1:11" ht="44.25" customHeight="1" x14ac:dyDescent="0.2">
      <c r="A92" s="64" t="s">
        <v>96</v>
      </c>
      <c r="B92" s="64" t="s">
        <v>97</v>
      </c>
      <c r="C92" s="64" t="s">
        <v>101</v>
      </c>
      <c r="D92" s="64" t="str">
        <f>D$11</f>
        <v>REMOVE DSM MECHANISM</v>
      </c>
      <c r="E92" s="64" t="str">
        <f t="shared" ref="E92:H92" si="34">E$11</f>
        <v>REMOVE  GLT MECHANISM</v>
      </c>
      <c r="F92" s="64" t="str">
        <f t="shared" si="34"/>
        <v>REMOVE GSC MECHANISM</v>
      </c>
      <c r="G92" s="64" t="str">
        <f t="shared" si="34"/>
        <v>This adjustment left intentionally blank</v>
      </c>
      <c r="H92" s="64" t="str">
        <f t="shared" si="34"/>
        <v>INTEREST SYNCHRONIZATION</v>
      </c>
      <c r="I92" s="64" t="s">
        <v>242</v>
      </c>
      <c r="J92" s="64" t="s">
        <v>98</v>
      </c>
      <c r="K92" s="64" t="s">
        <v>238</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60"/>
      <c r="C94" s="37" t="s">
        <v>117</v>
      </c>
      <c r="J94" s="25"/>
      <c r="K94" s="24"/>
    </row>
    <row r="95" spans="1:11" ht="18.95" customHeight="1" x14ac:dyDescent="0.2">
      <c r="A95" s="26">
        <f>A94+1</f>
        <v>52</v>
      </c>
      <c r="B95" s="160" t="s">
        <v>880</v>
      </c>
      <c r="C95" s="4" t="s">
        <v>889</v>
      </c>
      <c r="D95" s="24">
        <f>SUMIFS('Rider Adj F'!$P$11:$P$128,'Rider Adj F'!$A$11:$A$128,'SCH D-2 F'!D$13,'Rider Adj F'!$B$11:$B$128,'SCH D-2 F'!$B95)*-1000</f>
        <v>0</v>
      </c>
      <c r="E95" s="24">
        <f>SUMIFS('Rider Adj F'!$P$11:$P$128,'Rider Adj F'!$A$11:$A$128,'SCH D-2 F'!E$13,'Rider Adj F'!$B$11:$B$128,'SCH D-2 F'!$B95)*-1000</f>
        <v>0</v>
      </c>
      <c r="F95" s="24">
        <f>SUMIFS('Rider Adj F'!$P$11:$P$128,'Rider Adj F'!$A$11:$A$128,'SCH D-2 F'!F$13,'Rider Adj F'!$B$11:$B$128,'SCH D-2 F'!$B95)*-1000</f>
        <v>0</v>
      </c>
      <c r="G95" s="24">
        <f>SUMIFS('Rider Adj F'!$P$11:$P$128,'Rider Adj F'!$A$11:$A$128,'SCH D-2 F'!G$13,'Rider Adj F'!$B$11:$B$128,'SCH D-2 F'!$B95)*-1000</f>
        <v>0</v>
      </c>
      <c r="H95" s="24">
        <f>SUMIFS('Rider Adj F'!$P$11:$P$128,'Rider Adj F'!$A$11:$A$128,'SCH D-2 F'!H$13,'Rider Adj F'!$B$11:$B$128,'SCH D-2 F'!$B95)*-1000</f>
        <v>0</v>
      </c>
      <c r="I95" s="24">
        <f>SUM(D95:H95)</f>
        <v>0</v>
      </c>
      <c r="J95" s="25">
        <v>1</v>
      </c>
      <c r="K95" s="24">
        <f>I95*J95</f>
        <v>0</v>
      </c>
    </row>
    <row r="96" spans="1:11" ht="18.95" customHeight="1" x14ac:dyDescent="0.2">
      <c r="A96" s="26">
        <f t="shared" ref="A96:A102" si="35">A95+1</f>
        <v>53</v>
      </c>
      <c r="B96" s="160" t="s">
        <v>881</v>
      </c>
      <c r="C96" s="4" t="s">
        <v>16</v>
      </c>
      <c r="D96" s="24">
        <f>SUMIFS('Rider Adj F'!$P$11:$P$128,'Rider Adj F'!$A$11:$A$128,'SCH D-2 F'!D$13,'Rider Adj F'!$B$11:$B$128,'SCH D-2 F'!$B96)*-1000</f>
        <v>0</v>
      </c>
      <c r="E96" s="24">
        <f>SUMIFS('Rider Adj F'!$P$11:$P$128,'Rider Adj F'!$A$11:$A$128,'SCH D-2 F'!E$13,'Rider Adj F'!$B$11:$B$128,'SCH D-2 F'!$B96)*-1000</f>
        <v>0</v>
      </c>
      <c r="F96" s="24">
        <f>SUMIFS('Rider Adj F'!$P$11:$P$128,'Rider Adj F'!$A$11:$A$128,'SCH D-2 F'!F$13,'Rider Adj F'!$B$11:$B$128,'SCH D-2 F'!$B96)*-1000</f>
        <v>0</v>
      </c>
      <c r="G96" s="24">
        <f>SUMIFS('Rider Adj F'!$P$11:$P$128,'Rider Adj F'!$A$11:$A$128,'SCH D-2 F'!G$13,'Rider Adj F'!$B$11:$B$128,'SCH D-2 F'!$B96)*-1000</f>
        <v>0</v>
      </c>
      <c r="H96" s="24">
        <f>SUMIFS('Rider Adj F'!$P$11:$P$128,'Rider Adj F'!$A$11:$A$128,'SCH D-2 F'!H$13,'Rider Adj F'!$B$11:$B$128,'SCH D-2 F'!$B96)*-1000</f>
        <v>0</v>
      </c>
      <c r="I96" s="24">
        <f t="shared" ref="I96:I101" si="36">SUM(D96:H96)</f>
        <v>0</v>
      </c>
      <c r="J96" s="25">
        <v>1</v>
      </c>
      <c r="K96" s="24">
        <f t="shared" ref="K96:K101" si="37">I96*J96</f>
        <v>0</v>
      </c>
    </row>
    <row r="97" spans="1:11" ht="18.95" customHeight="1" x14ac:dyDescent="0.2">
      <c r="A97" s="26">
        <f t="shared" si="35"/>
        <v>54</v>
      </c>
      <c r="B97" s="160">
        <v>852</v>
      </c>
      <c r="C97" s="4" t="s">
        <v>896</v>
      </c>
      <c r="D97" s="24">
        <f>SUMIFS('Rider Adj F'!$P$11:$P$128,'Rider Adj F'!$A$11:$A$128,'SCH D-2 F'!D$13,'Rider Adj F'!$B$11:$B$128,'SCH D-2 F'!$B97)*-1000</f>
        <v>0</v>
      </c>
      <c r="E97" s="24">
        <f>SUMIFS('Rider Adj F'!$P$11:$P$128,'Rider Adj F'!$A$11:$A$128,'SCH D-2 F'!E$13,'Rider Adj F'!$B$11:$B$128,'SCH D-2 F'!$B97)*-1000</f>
        <v>0</v>
      </c>
      <c r="F97" s="24">
        <f>SUMIFS('Rider Adj F'!$P$11:$P$128,'Rider Adj F'!$A$11:$A$128,'SCH D-2 F'!F$13,'Rider Adj F'!$B$11:$B$128,'SCH D-2 F'!$B97)*-1000</f>
        <v>0</v>
      </c>
      <c r="G97" s="24">
        <f>SUMIFS('Rider Adj F'!$P$11:$P$128,'Rider Adj F'!$A$11:$A$128,'SCH D-2 F'!G$13,'Rider Adj F'!$B$11:$B$128,'SCH D-2 F'!$B97)*-1000</f>
        <v>0</v>
      </c>
      <c r="H97" s="24">
        <f>SUMIFS('Rider Adj F'!$P$11:$P$128,'Rider Adj F'!$A$11:$A$128,'SCH D-2 F'!H$13,'Rider Adj F'!$B$11:$B$128,'SCH D-2 F'!$B97)*-1000</f>
        <v>0</v>
      </c>
      <c r="I97" s="24">
        <f t="shared" si="36"/>
        <v>0</v>
      </c>
      <c r="J97" s="25">
        <v>1</v>
      </c>
      <c r="K97" s="24">
        <f t="shared" si="37"/>
        <v>0</v>
      </c>
    </row>
    <row r="98" spans="1:11" ht="18.95" customHeight="1" x14ac:dyDescent="0.2">
      <c r="A98" s="26">
        <f t="shared" si="35"/>
        <v>55</v>
      </c>
      <c r="B98" s="160" t="s">
        <v>882</v>
      </c>
      <c r="C98" s="4" t="s">
        <v>897</v>
      </c>
      <c r="D98" s="24">
        <f>SUMIFS('Rider Adj F'!$P$11:$P$128,'Rider Adj F'!$A$11:$A$128,'SCH D-2 F'!D$13,'Rider Adj F'!$B$11:$B$128,'SCH D-2 F'!$B98)*-1000</f>
        <v>0</v>
      </c>
      <c r="E98" s="24">
        <f>SUMIFS('Rider Adj F'!$P$11:$P$128,'Rider Adj F'!$A$11:$A$128,'SCH D-2 F'!E$13,'Rider Adj F'!$B$11:$B$128,'SCH D-2 F'!$B98)*-1000</f>
        <v>0</v>
      </c>
      <c r="F98" s="24">
        <f>SUMIFS('Rider Adj F'!$P$11:$P$128,'Rider Adj F'!$A$11:$A$128,'SCH D-2 F'!F$13,'Rider Adj F'!$B$11:$B$128,'SCH D-2 F'!$B98)*-1000</f>
        <v>0</v>
      </c>
      <c r="G98" s="24">
        <f>SUMIFS('Rider Adj F'!$P$11:$P$128,'Rider Adj F'!$A$11:$A$128,'SCH D-2 F'!G$13,'Rider Adj F'!$B$11:$B$128,'SCH D-2 F'!$B98)*-1000</f>
        <v>0</v>
      </c>
      <c r="H98" s="24">
        <f>SUMIFS('Rider Adj F'!$P$11:$P$128,'Rider Adj F'!$A$11:$A$128,'SCH D-2 F'!H$13,'Rider Adj F'!$B$11:$B$128,'SCH D-2 F'!$B98)*-1000</f>
        <v>0</v>
      </c>
      <c r="I98" s="24">
        <f t="shared" si="36"/>
        <v>0</v>
      </c>
      <c r="J98" s="25">
        <v>1</v>
      </c>
      <c r="K98" s="24">
        <f t="shared" si="37"/>
        <v>0</v>
      </c>
    </row>
    <row r="99" spans="1:11" ht="18.95" customHeight="1" x14ac:dyDescent="0.2">
      <c r="A99" s="26">
        <f t="shared" si="35"/>
        <v>56</v>
      </c>
      <c r="B99" s="160">
        <v>859</v>
      </c>
      <c r="C99" s="4" t="s">
        <v>17</v>
      </c>
      <c r="D99" s="24">
        <f>SUMIFS('Rider Adj F'!$P$11:$P$128,'Rider Adj F'!$A$11:$A$128,'SCH D-2 F'!D$13,'Rider Adj F'!$B$11:$B$128,'SCH D-2 F'!$B99)*-1000</f>
        <v>0</v>
      </c>
      <c r="E99" s="24">
        <f>SUMIFS('Rider Adj F'!$P$11:$P$128,'Rider Adj F'!$A$11:$A$128,'SCH D-2 F'!E$13,'Rider Adj F'!$B$11:$B$128,'SCH D-2 F'!$B99)*-1000</f>
        <v>0</v>
      </c>
      <c r="F99" s="24">
        <f>SUMIFS('Rider Adj F'!$P$11:$P$128,'Rider Adj F'!$A$11:$A$128,'SCH D-2 F'!F$13,'Rider Adj F'!$B$11:$B$128,'SCH D-2 F'!$B99)*-1000</f>
        <v>0</v>
      </c>
      <c r="G99" s="24">
        <f>SUMIFS('Rider Adj F'!$P$11:$P$128,'Rider Adj F'!$A$11:$A$128,'SCH D-2 F'!G$13,'Rider Adj F'!$B$11:$B$128,'SCH D-2 F'!$B99)*-1000</f>
        <v>0</v>
      </c>
      <c r="H99" s="24">
        <f>SUMIFS('Rider Adj F'!$P$11:$P$128,'Rider Adj F'!$A$11:$A$128,'SCH D-2 F'!H$13,'Rider Adj F'!$B$11:$B$128,'SCH D-2 F'!$B99)*-1000</f>
        <v>0</v>
      </c>
      <c r="I99" s="24">
        <f t="shared" si="36"/>
        <v>0</v>
      </c>
      <c r="J99" s="25">
        <v>1</v>
      </c>
      <c r="K99" s="24">
        <f t="shared" si="37"/>
        <v>0</v>
      </c>
    </row>
    <row r="100" spans="1:11" ht="18.95" customHeight="1" x14ac:dyDescent="0.2">
      <c r="A100" s="26">
        <f t="shared" si="35"/>
        <v>57</v>
      </c>
      <c r="B100" s="160" t="s">
        <v>883</v>
      </c>
      <c r="C100" s="4" t="s">
        <v>898</v>
      </c>
      <c r="D100" s="24">
        <f>SUMIFS('Rider Adj F'!$P$11:$P$128,'Rider Adj F'!$A$11:$A$128,'SCH D-2 F'!D$13,'Rider Adj F'!$B$11:$B$128,'SCH D-2 F'!$B100)*-1000</f>
        <v>0</v>
      </c>
      <c r="E100" s="24">
        <f>SUMIFS('Rider Adj F'!$P$11:$P$128,'Rider Adj F'!$A$11:$A$128,'SCH D-2 F'!E$13,'Rider Adj F'!$B$11:$B$128,'SCH D-2 F'!$B100)*-1000</f>
        <v>0</v>
      </c>
      <c r="F100" s="24">
        <f>SUMIFS('Rider Adj F'!$P$11:$P$128,'Rider Adj F'!$A$11:$A$128,'SCH D-2 F'!F$13,'Rider Adj F'!$B$11:$B$128,'SCH D-2 F'!$B100)*-1000</f>
        <v>0</v>
      </c>
      <c r="G100" s="24">
        <f>SUMIFS('Rider Adj F'!$P$11:$P$128,'Rider Adj F'!$A$11:$A$128,'SCH D-2 F'!G$13,'Rider Adj F'!$B$11:$B$128,'SCH D-2 F'!$B100)*-1000</f>
        <v>0</v>
      </c>
      <c r="H100" s="24">
        <f>SUMIFS('Rider Adj F'!$P$11:$P$128,'Rider Adj F'!$A$11:$A$128,'SCH D-2 F'!H$13,'Rider Adj F'!$B$11:$B$128,'SCH D-2 F'!$B100)*-1000</f>
        <v>0</v>
      </c>
      <c r="I100" s="24">
        <f t="shared" si="36"/>
        <v>0</v>
      </c>
      <c r="K100" s="24">
        <f t="shared" si="37"/>
        <v>0</v>
      </c>
    </row>
    <row r="101" spans="1:11" ht="18.95" customHeight="1" x14ac:dyDescent="0.2">
      <c r="A101" s="26">
        <f t="shared" si="35"/>
        <v>58</v>
      </c>
      <c r="B101" s="160" t="s">
        <v>884</v>
      </c>
      <c r="C101" s="10" t="s">
        <v>899</v>
      </c>
      <c r="D101" s="24">
        <f>SUMIFS('Rider Adj F'!$P$11:$P$128,'Rider Adj F'!$A$11:$A$128,'SCH D-2 F'!D$13,'Rider Adj F'!$B$11:$B$128,'SCH D-2 F'!$B101)*-1000</f>
        <v>0</v>
      </c>
      <c r="E101" s="24">
        <f>SUMIFS('Rider Adj F'!$P$11:$P$128,'Rider Adj F'!$A$11:$A$128,'SCH D-2 F'!E$13,'Rider Adj F'!$B$11:$B$128,'SCH D-2 F'!$B101)*-1000</f>
        <v>0</v>
      </c>
      <c r="F101" s="24">
        <f>SUMIFS('Rider Adj F'!$P$11:$P$128,'Rider Adj F'!$A$11:$A$128,'SCH D-2 F'!F$13,'Rider Adj F'!$B$11:$B$128,'SCH D-2 F'!$B101)*-1000</f>
        <v>0</v>
      </c>
      <c r="G101" s="24">
        <f>SUMIFS('Rider Adj F'!$P$11:$P$128,'Rider Adj F'!$A$11:$A$128,'SCH D-2 F'!G$13,'Rider Adj F'!$B$11:$B$128,'SCH D-2 F'!$B101)*-1000</f>
        <v>0</v>
      </c>
      <c r="H101" s="24">
        <f>SUMIFS('Rider Adj F'!$P$11:$P$128,'Rider Adj F'!$A$11:$A$128,'SCH D-2 F'!H$13,'Rider Adj F'!$B$11:$B$128,'SCH D-2 F'!$B101)*-1000</f>
        <v>0</v>
      </c>
      <c r="I101" s="24">
        <f t="shared" si="36"/>
        <v>0</v>
      </c>
      <c r="K101" s="24">
        <f t="shared" si="37"/>
        <v>0</v>
      </c>
    </row>
    <row r="102" spans="1:11" ht="18.95" customHeight="1" x14ac:dyDescent="0.2">
      <c r="A102" s="26">
        <f t="shared" si="35"/>
        <v>59</v>
      </c>
      <c r="B102" s="160"/>
      <c r="C102" s="10" t="s">
        <v>83</v>
      </c>
      <c r="D102" s="36">
        <f>SUM(D95:D101)</f>
        <v>0</v>
      </c>
      <c r="E102" s="36">
        <f t="shared" ref="E102:K102" si="38">SUM(E95:E101)</f>
        <v>0</v>
      </c>
      <c r="F102" s="36">
        <f t="shared" ref="F102:G102" si="39">SUM(F95:F101)</f>
        <v>0</v>
      </c>
      <c r="G102" s="36">
        <f t="shared" si="39"/>
        <v>0</v>
      </c>
      <c r="H102" s="36">
        <f t="shared" si="38"/>
        <v>0</v>
      </c>
      <c r="I102" s="36">
        <f t="shared" si="38"/>
        <v>0</v>
      </c>
      <c r="K102" s="36">
        <f t="shared" si="38"/>
        <v>0</v>
      </c>
    </row>
    <row r="103" spans="1:11" ht="18.95" customHeight="1" x14ac:dyDescent="0.2">
      <c r="A103" s="26"/>
      <c r="B103" s="160"/>
      <c r="C103" s="10"/>
      <c r="J103" s="25"/>
    </row>
    <row r="104" spans="1:11" ht="18.95" customHeight="1" x14ac:dyDescent="0.2">
      <c r="A104" s="26">
        <f>A102+1</f>
        <v>60</v>
      </c>
      <c r="B104" s="160"/>
      <c r="C104" s="37" t="s">
        <v>118</v>
      </c>
      <c r="J104" s="25"/>
    </row>
    <row r="105" spans="1:11" ht="18.95" customHeight="1" x14ac:dyDescent="0.2">
      <c r="A105" s="26">
        <f>A104+1</f>
        <v>61</v>
      </c>
      <c r="B105" s="160" t="s">
        <v>835</v>
      </c>
      <c r="C105" s="4" t="s">
        <v>889</v>
      </c>
      <c r="D105" s="24">
        <f>SUMIFS('Rider Adj F'!$P$11:$P$128,'Rider Adj F'!$A$11:$A$128,'SCH D-2 F'!D$13,'Rider Adj F'!$B$11:$B$128,'SCH D-2 F'!$B105)*-1000</f>
        <v>0</v>
      </c>
      <c r="E105" s="24">
        <f>SUMIFS('Rider Adj F'!$P$11:$P$128,'Rider Adj F'!$A$11:$A$128,'SCH D-2 F'!E$13,'Rider Adj F'!$B$11:$B$128,'SCH D-2 F'!$B105)*-1000</f>
        <v>0</v>
      </c>
      <c r="F105" s="24">
        <f>SUMIFS('Rider Adj F'!$P$11:$P$128,'Rider Adj F'!$A$11:$A$128,'SCH D-2 F'!F$13,'Rider Adj F'!$B$11:$B$128,'SCH D-2 F'!$B105)*-1000</f>
        <v>0</v>
      </c>
      <c r="G105" s="24">
        <f>SUMIFS('Rider Adj F'!$P$11:$P$128,'Rider Adj F'!$A$11:$A$128,'SCH D-2 F'!G$13,'Rider Adj F'!$B$11:$B$128,'SCH D-2 F'!$B105)*-1000</f>
        <v>0</v>
      </c>
      <c r="H105" s="24">
        <f>SUMIFS('Rider Adj F'!$P$11:$P$128,'Rider Adj F'!$A$11:$A$128,'SCH D-2 F'!H$13,'Rider Adj F'!$B$11:$B$128,'SCH D-2 F'!$B105)*-1000</f>
        <v>0</v>
      </c>
      <c r="I105" s="24">
        <f t="shared" ref="I105:I122" si="40">SUM(D105:H105)</f>
        <v>0</v>
      </c>
      <c r="J105" s="25">
        <v>1</v>
      </c>
      <c r="K105" s="24">
        <f t="shared" ref="K105:K122" si="41">I105*J105</f>
        <v>0</v>
      </c>
    </row>
    <row r="106" spans="1:11" ht="18.95" customHeight="1" x14ac:dyDescent="0.2">
      <c r="A106" s="26">
        <f t="shared" ref="A106:A122" si="42">A105+1</f>
        <v>62</v>
      </c>
      <c r="B106" s="160" t="s">
        <v>836</v>
      </c>
      <c r="C106" s="4" t="s">
        <v>900</v>
      </c>
      <c r="D106" s="24">
        <f>SUMIFS('Rider Adj F'!$P$11:$P$128,'Rider Adj F'!$A$11:$A$128,'SCH D-2 F'!D$13,'Rider Adj F'!$B$11:$B$128,'SCH D-2 F'!$B106)*-1000</f>
        <v>0</v>
      </c>
      <c r="E106" s="24">
        <f>SUMIFS('Rider Adj F'!$P$11:$P$128,'Rider Adj F'!$A$11:$A$128,'SCH D-2 F'!E$13,'Rider Adj F'!$B$11:$B$128,'SCH D-2 F'!$B106)*-1000</f>
        <v>0</v>
      </c>
      <c r="F106" s="24">
        <f>SUMIFS('Rider Adj F'!$P$11:$P$128,'Rider Adj F'!$A$11:$A$128,'SCH D-2 F'!F$13,'Rider Adj F'!$B$11:$B$128,'SCH D-2 F'!$B106)*-1000</f>
        <v>0</v>
      </c>
      <c r="G106" s="24">
        <f>SUMIFS('Rider Adj F'!$P$11:$P$128,'Rider Adj F'!$A$11:$A$128,'SCH D-2 F'!G$13,'Rider Adj F'!$B$11:$B$128,'SCH D-2 F'!$B106)*-1000</f>
        <v>0</v>
      </c>
      <c r="H106" s="24">
        <f>SUMIFS('Rider Adj F'!$P$11:$P$128,'Rider Adj F'!$A$11:$A$128,'SCH D-2 F'!H$13,'Rider Adj F'!$B$11:$B$128,'SCH D-2 F'!$B106)*-1000</f>
        <v>0</v>
      </c>
      <c r="I106" s="24">
        <f t="shared" si="40"/>
        <v>0</v>
      </c>
      <c r="J106" s="25">
        <v>1</v>
      </c>
      <c r="K106" s="24">
        <f t="shared" si="41"/>
        <v>0</v>
      </c>
    </row>
    <row r="107" spans="1:11" ht="18.95" customHeight="1" x14ac:dyDescent="0.2">
      <c r="A107" s="26">
        <f t="shared" si="42"/>
        <v>63</v>
      </c>
      <c r="B107" s="160" t="s">
        <v>837</v>
      </c>
      <c r="C107" s="4" t="s">
        <v>901</v>
      </c>
      <c r="D107" s="24">
        <f>SUMIFS('Rider Adj F'!$P$11:$P$128,'Rider Adj F'!$A$11:$A$128,'SCH D-2 F'!D$13,'Rider Adj F'!$B$11:$B$128,'SCH D-2 F'!$B107)*-1000</f>
        <v>0</v>
      </c>
      <c r="E107" s="24">
        <f>SUMIFS('Rider Adj F'!$P$11:$P$128,'Rider Adj F'!$A$11:$A$128,'SCH D-2 F'!E$13,'Rider Adj F'!$B$11:$B$128,'SCH D-2 F'!$B107)*-1000</f>
        <v>0</v>
      </c>
      <c r="F107" s="24">
        <f>SUMIFS('Rider Adj F'!$P$11:$P$128,'Rider Adj F'!$A$11:$A$128,'SCH D-2 F'!F$13,'Rider Adj F'!$B$11:$B$128,'SCH D-2 F'!$B107)*-1000</f>
        <v>0</v>
      </c>
      <c r="G107" s="24">
        <f>SUMIFS('Rider Adj F'!$P$11:$P$128,'Rider Adj F'!$A$11:$A$128,'SCH D-2 F'!G$13,'Rider Adj F'!$B$11:$B$128,'SCH D-2 F'!$B107)*-1000</f>
        <v>0</v>
      </c>
      <c r="H107" s="24">
        <f>SUMIFS('Rider Adj F'!$P$11:$P$128,'Rider Adj F'!$A$11:$A$128,'SCH D-2 F'!H$13,'Rider Adj F'!$B$11:$B$128,'SCH D-2 F'!$B107)*-1000</f>
        <v>0</v>
      </c>
      <c r="I107" s="24">
        <f t="shared" si="40"/>
        <v>0</v>
      </c>
      <c r="J107" s="25">
        <v>1</v>
      </c>
      <c r="K107" s="24">
        <f t="shared" si="41"/>
        <v>0</v>
      </c>
    </row>
    <row r="108" spans="1:11" ht="18.95" customHeight="1" x14ac:dyDescent="0.2">
      <c r="A108" s="26">
        <f t="shared" si="42"/>
        <v>64</v>
      </c>
      <c r="B108" s="160" t="s">
        <v>838</v>
      </c>
      <c r="C108" s="4" t="s">
        <v>908</v>
      </c>
      <c r="D108" s="24">
        <f>SUMIFS('Rider Adj F'!$P$11:$P$128,'Rider Adj F'!$A$11:$A$128,'SCH D-2 F'!D$13,'Rider Adj F'!$B$11:$B$128,'SCH D-2 F'!$B108)*-1000</f>
        <v>0</v>
      </c>
      <c r="E108" s="24">
        <f>SUMIFS('Rider Adj F'!$P$11:$P$128,'Rider Adj F'!$A$11:$A$128,'SCH D-2 F'!E$13,'Rider Adj F'!$B$11:$B$128,'SCH D-2 F'!$B108)*-1000</f>
        <v>0</v>
      </c>
      <c r="F108" s="24">
        <f>SUMIFS('Rider Adj F'!$P$11:$P$128,'Rider Adj F'!$A$11:$A$128,'SCH D-2 F'!F$13,'Rider Adj F'!$B$11:$B$128,'SCH D-2 F'!$B108)*-1000</f>
        <v>0</v>
      </c>
      <c r="G108" s="24">
        <f>SUMIFS('Rider Adj F'!$P$11:$P$128,'Rider Adj F'!$A$11:$A$128,'SCH D-2 F'!G$13,'Rider Adj F'!$B$11:$B$128,'SCH D-2 F'!$B108)*-1000</f>
        <v>0</v>
      </c>
      <c r="H108" s="24">
        <f>SUMIFS('Rider Adj F'!$P$11:$P$128,'Rider Adj F'!$A$11:$A$128,'SCH D-2 F'!H$13,'Rider Adj F'!$B$11:$B$128,'SCH D-2 F'!$B108)*-1000</f>
        <v>0</v>
      </c>
      <c r="I108" s="24">
        <f t="shared" si="40"/>
        <v>0</v>
      </c>
      <c r="J108" s="25">
        <v>1</v>
      </c>
      <c r="K108" s="24">
        <f t="shared" si="41"/>
        <v>0</v>
      </c>
    </row>
    <row r="109" spans="1:11" ht="18.95" customHeight="1" x14ac:dyDescent="0.2">
      <c r="A109" s="26">
        <f t="shared" si="42"/>
        <v>65</v>
      </c>
      <c r="B109" s="160" t="s">
        <v>839</v>
      </c>
      <c r="C109" s="4" t="s">
        <v>909</v>
      </c>
      <c r="D109" s="24">
        <f>SUMIFS('Rider Adj F'!$P$11:$P$128,'Rider Adj F'!$A$11:$A$128,'SCH D-2 F'!D$13,'Rider Adj F'!$B$11:$B$128,'SCH D-2 F'!$B109)*-1000</f>
        <v>0</v>
      </c>
      <c r="E109" s="24">
        <f>SUMIFS('Rider Adj F'!$P$11:$P$128,'Rider Adj F'!$A$11:$A$128,'SCH D-2 F'!E$13,'Rider Adj F'!$B$11:$B$128,'SCH D-2 F'!$B109)*-1000</f>
        <v>0</v>
      </c>
      <c r="F109" s="24">
        <f>SUMIFS('Rider Adj F'!$P$11:$P$128,'Rider Adj F'!$A$11:$A$128,'SCH D-2 F'!F$13,'Rider Adj F'!$B$11:$B$128,'SCH D-2 F'!$B109)*-1000</f>
        <v>0</v>
      </c>
      <c r="G109" s="24">
        <f>SUMIFS('Rider Adj F'!$P$11:$P$128,'Rider Adj F'!$A$11:$A$128,'SCH D-2 F'!G$13,'Rider Adj F'!$B$11:$B$128,'SCH D-2 F'!$B109)*-1000</f>
        <v>0</v>
      </c>
      <c r="H109" s="24">
        <f>SUMIFS('Rider Adj F'!$P$11:$P$128,'Rider Adj F'!$A$11:$A$128,'SCH D-2 F'!H$13,'Rider Adj F'!$B$11:$B$128,'SCH D-2 F'!$B109)*-1000</f>
        <v>0</v>
      </c>
      <c r="I109" s="24">
        <f t="shared" si="40"/>
        <v>0</v>
      </c>
      <c r="J109" s="25">
        <v>1</v>
      </c>
      <c r="K109" s="24">
        <f t="shared" si="41"/>
        <v>0</v>
      </c>
    </row>
    <row r="110" spans="1:11" ht="18.95" customHeight="1" x14ac:dyDescent="0.2">
      <c r="A110" s="26">
        <f t="shared" si="42"/>
        <v>66</v>
      </c>
      <c r="B110" s="160">
        <v>877</v>
      </c>
      <c r="C110" s="4" t="s">
        <v>910</v>
      </c>
      <c r="D110" s="24">
        <f>SUMIFS('Rider Adj F'!$P$11:$P$128,'Rider Adj F'!$A$11:$A$128,'SCH D-2 F'!D$13,'Rider Adj F'!$B$11:$B$128,'SCH D-2 F'!$B110)*-1000</f>
        <v>0</v>
      </c>
      <c r="E110" s="24">
        <f>SUMIFS('Rider Adj F'!$P$11:$P$128,'Rider Adj F'!$A$11:$A$128,'SCH D-2 F'!E$13,'Rider Adj F'!$B$11:$B$128,'SCH D-2 F'!$B110)*-1000</f>
        <v>0</v>
      </c>
      <c r="F110" s="24">
        <f>SUMIFS('Rider Adj F'!$P$11:$P$128,'Rider Adj F'!$A$11:$A$128,'SCH D-2 F'!F$13,'Rider Adj F'!$B$11:$B$128,'SCH D-2 F'!$B110)*-1000</f>
        <v>0</v>
      </c>
      <c r="G110" s="24">
        <f>SUMIFS('Rider Adj F'!$P$11:$P$128,'Rider Adj F'!$A$11:$A$128,'SCH D-2 F'!G$13,'Rider Adj F'!$B$11:$B$128,'SCH D-2 F'!$B110)*-1000</f>
        <v>0</v>
      </c>
      <c r="H110" s="24">
        <f>SUMIFS('Rider Adj F'!$P$11:$P$128,'Rider Adj F'!$A$11:$A$128,'SCH D-2 F'!H$13,'Rider Adj F'!$B$11:$B$128,'SCH D-2 F'!$B110)*-1000</f>
        <v>0</v>
      </c>
      <c r="I110" s="24">
        <f t="shared" si="40"/>
        <v>0</v>
      </c>
      <c r="J110" s="25">
        <v>1</v>
      </c>
      <c r="K110" s="24">
        <f t="shared" si="41"/>
        <v>0</v>
      </c>
    </row>
    <row r="111" spans="1:11" ht="18.95" customHeight="1" x14ac:dyDescent="0.2">
      <c r="A111" s="26">
        <f t="shared" si="42"/>
        <v>67</v>
      </c>
      <c r="B111" s="160" t="s">
        <v>840</v>
      </c>
      <c r="C111" s="4" t="s">
        <v>902</v>
      </c>
      <c r="D111" s="24">
        <f>SUMIFS('Rider Adj F'!$P$11:$P$128,'Rider Adj F'!$A$11:$A$128,'SCH D-2 F'!D$13,'Rider Adj F'!$B$11:$B$128,'SCH D-2 F'!$B111)*-1000</f>
        <v>0</v>
      </c>
      <c r="E111" s="24">
        <f>SUMIFS('Rider Adj F'!$P$11:$P$128,'Rider Adj F'!$A$11:$A$128,'SCH D-2 F'!E$13,'Rider Adj F'!$B$11:$B$128,'SCH D-2 F'!$B111)*-1000</f>
        <v>0</v>
      </c>
      <c r="F111" s="24">
        <f>SUMIFS('Rider Adj F'!$P$11:$P$128,'Rider Adj F'!$A$11:$A$128,'SCH D-2 F'!F$13,'Rider Adj F'!$B$11:$B$128,'SCH D-2 F'!$B111)*-1000</f>
        <v>0</v>
      </c>
      <c r="G111" s="24">
        <f>SUMIFS('Rider Adj F'!$P$11:$P$128,'Rider Adj F'!$A$11:$A$128,'SCH D-2 F'!G$13,'Rider Adj F'!$B$11:$B$128,'SCH D-2 F'!$B111)*-1000</f>
        <v>0</v>
      </c>
      <c r="H111" s="24">
        <f>SUMIFS('Rider Adj F'!$P$11:$P$128,'Rider Adj F'!$A$11:$A$128,'SCH D-2 F'!H$13,'Rider Adj F'!$B$11:$B$128,'SCH D-2 F'!$B111)*-1000</f>
        <v>0</v>
      </c>
      <c r="I111" s="24">
        <f t="shared" si="40"/>
        <v>0</v>
      </c>
      <c r="J111" s="25">
        <v>1</v>
      </c>
      <c r="K111" s="24">
        <f t="shared" si="41"/>
        <v>0</v>
      </c>
    </row>
    <row r="112" spans="1:11" ht="18.95" customHeight="1" x14ac:dyDescent="0.2">
      <c r="A112" s="26">
        <f t="shared" si="42"/>
        <v>68</v>
      </c>
      <c r="B112" s="160" t="s">
        <v>841</v>
      </c>
      <c r="C112" s="4" t="s">
        <v>903</v>
      </c>
      <c r="D112" s="24">
        <f>SUMIFS('Rider Adj F'!$P$11:$P$128,'Rider Adj F'!$A$11:$A$128,'SCH D-2 F'!D$13,'Rider Adj F'!$B$11:$B$128,'SCH D-2 F'!$B112)*-1000</f>
        <v>0</v>
      </c>
      <c r="E112" s="24">
        <f>SUMIFS('Rider Adj F'!$P$11:$P$128,'Rider Adj F'!$A$11:$A$128,'SCH D-2 F'!E$13,'Rider Adj F'!$B$11:$B$128,'SCH D-2 F'!$B112)*-1000</f>
        <v>0</v>
      </c>
      <c r="F112" s="24">
        <f>SUMIFS('Rider Adj F'!$P$11:$P$128,'Rider Adj F'!$A$11:$A$128,'SCH D-2 F'!F$13,'Rider Adj F'!$B$11:$B$128,'SCH D-2 F'!$B112)*-1000</f>
        <v>0</v>
      </c>
      <c r="G112" s="24">
        <f>SUMIFS('Rider Adj F'!$P$11:$P$128,'Rider Adj F'!$A$11:$A$128,'SCH D-2 F'!G$13,'Rider Adj F'!$B$11:$B$128,'SCH D-2 F'!$B112)*-1000</f>
        <v>0</v>
      </c>
      <c r="H112" s="24">
        <f>SUMIFS('Rider Adj F'!$P$11:$P$128,'Rider Adj F'!$A$11:$A$128,'SCH D-2 F'!H$13,'Rider Adj F'!$B$11:$B$128,'SCH D-2 F'!$B112)*-1000</f>
        <v>0</v>
      </c>
      <c r="I112" s="24">
        <f t="shared" si="40"/>
        <v>0</v>
      </c>
      <c r="J112" s="25">
        <v>1</v>
      </c>
      <c r="K112" s="24">
        <f t="shared" si="41"/>
        <v>0</v>
      </c>
    </row>
    <row r="113" spans="1:11" ht="18.95" customHeight="1" x14ac:dyDescent="0.2">
      <c r="A113" s="26">
        <f t="shared" si="42"/>
        <v>69</v>
      </c>
      <c r="B113" s="160" t="s">
        <v>842</v>
      </c>
      <c r="C113" s="4" t="s">
        <v>17</v>
      </c>
      <c r="D113" s="24">
        <f>SUMIFS('Rider Adj F'!$P$11:$P$128,'Rider Adj F'!$A$11:$A$128,'SCH D-2 F'!D$13,'Rider Adj F'!$B$11:$B$128,'SCH D-2 F'!$B113)*-1000</f>
        <v>0</v>
      </c>
      <c r="E113" s="24">
        <f>SUMIFS('Rider Adj F'!$P$11:$P$128,'Rider Adj F'!$A$11:$A$128,'SCH D-2 F'!E$13,'Rider Adj F'!$B$11:$B$128,'SCH D-2 F'!$B113)*-1000</f>
        <v>-213000</v>
      </c>
      <c r="F113" s="24">
        <f>SUMIFS('Rider Adj F'!$P$11:$P$128,'Rider Adj F'!$A$11:$A$128,'SCH D-2 F'!F$13,'Rider Adj F'!$B$11:$B$128,'SCH D-2 F'!$B113)*-1000</f>
        <v>0</v>
      </c>
      <c r="G113" s="24">
        <f>SUMIFS('Rider Adj F'!$P$11:$P$128,'Rider Adj F'!$A$11:$A$128,'SCH D-2 F'!G$13,'Rider Adj F'!$B$11:$B$128,'SCH D-2 F'!$B113)*-1000</f>
        <v>0</v>
      </c>
      <c r="H113" s="24">
        <f>SUMIFS('Rider Adj F'!$P$11:$P$128,'Rider Adj F'!$A$11:$A$128,'SCH D-2 F'!H$13,'Rider Adj F'!$B$11:$B$128,'SCH D-2 F'!$B113)*-1000</f>
        <v>0</v>
      </c>
      <c r="I113" s="24">
        <f t="shared" si="40"/>
        <v>-213000</v>
      </c>
      <c r="J113" s="25">
        <v>1</v>
      </c>
      <c r="K113" s="24">
        <f t="shared" si="41"/>
        <v>-213000</v>
      </c>
    </row>
    <row r="114" spans="1:11" ht="18.95" customHeight="1" x14ac:dyDescent="0.2">
      <c r="A114" s="26">
        <f t="shared" si="42"/>
        <v>70</v>
      </c>
      <c r="B114" s="160" t="s">
        <v>843</v>
      </c>
      <c r="C114" s="4" t="s">
        <v>904</v>
      </c>
      <c r="D114" s="24">
        <f>SUMIFS('Rider Adj F'!$P$11:$P$128,'Rider Adj F'!$A$11:$A$128,'SCH D-2 F'!D$13,'Rider Adj F'!$B$11:$B$128,'SCH D-2 F'!$B114)*-1000</f>
        <v>0</v>
      </c>
      <c r="E114" s="24">
        <f>SUMIFS('Rider Adj F'!$P$11:$P$128,'Rider Adj F'!$A$11:$A$128,'SCH D-2 F'!E$13,'Rider Adj F'!$B$11:$B$128,'SCH D-2 F'!$B114)*-1000</f>
        <v>0</v>
      </c>
      <c r="F114" s="24">
        <f>SUMIFS('Rider Adj F'!$P$11:$P$128,'Rider Adj F'!$A$11:$A$128,'SCH D-2 F'!F$13,'Rider Adj F'!$B$11:$B$128,'SCH D-2 F'!$B114)*-1000</f>
        <v>0</v>
      </c>
      <c r="G114" s="24">
        <f>SUMIFS('Rider Adj F'!$P$11:$P$128,'Rider Adj F'!$A$11:$A$128,'SCH D-2 F'!G$13,'Rider Adj F'!$B$11:$B$128,'SCH D-2 F'!$B114)*-1000</f>
        <v>0</v>
      </c>
      <c r="H114" s="24">
        <f>SUMIFS('Rider Adj F'!$P$11:$P$128,'Rider Adj F'!$A$11:$A$128,'SCH D-2 F'!H$13,'Rider Adj F'!$B$11:$B$128,'SCH D-2 F'!$B114)*-1000</f>
        <v>0</v>
      </c>
      <c r="I114" s="24">
        <f t="shared" si="40"/>
        <v>0</v>
      </c>
      <c r="J114" s="25">
        <v>1</v>
      </c>
      <c r="K114" s="24">
        <f t="shared" si="41"/>
        <v>0</v>
      </c>
    </row>
    <row r="115" spans="1:11" ht="18.95" customHeight="1" x14ac:dyDescent="0.2">
      <c r="A115" s="26">
        <f t="shared" si="42"/>
        <v>71</v>
      </c>
      <c r="B115" s="160" t="s">
        <v>844</v>
      </c>
      <c r="C115" s="4" t="s">
        <v>15</v>
      </c>
      <c r="D115" s="24">
        <f>SUMIFS('Rider Adj F'!$P$11:$P$128,'Rider Adj F'!$A$11:$A$128,'SCH D-2 F'!D$13,'Rider Adj F'!$B$11:$B$128,'SCH D-2 F'!$B115)*-1000</f>
        <v>0</v>
      </c>
      <c r="E115" s="24">
        <f>SUMIFS('Rider Adj F'!$P$11:$P$128,'Rider Adj F'!$A$11:$A$128,'SCH D-2 F'!E$13,'Rider Adj F'!$B$11:$B$128,'SCH D-2 F'!$B115)*-1000</f>
        <v>0</v>
      </c>
      <c r="F115" s="24">
        <f>SUMIFS('Rider Adj F'!$P$11:$P$128,'Rider Adj F'!$A$11:$A$128,'SCH D-2 F'!F$13,'Rider Adj F'!$B$11:$B$128,'SCH D-2 F'!$B115)*-1000</f>
        <v>0</v>
      </c>
      <c r="G115" s="24">
        <f>SUMIFS('Rider Adj F'!$P$11:$P$128,'Rider Adj F'!$A$11:$A$128,'SCH D-2 F'!G$13,'Rider Adj F'!$B$11:$B$128,'SCH D-2 F'!$B115)*-1000</f>
        <v>0</v>
      </c>
      <c r="H115" s="24">
        <f>SUMIFS('Rider Adj F'!$P$11:$P$128,'Rider Adj F'!$A$11:$A$128,'SCH D-2 F'!H$13,'Rider Adj F'!$B$11:$B$128,'SCH D-2 F'!$B115)*-1000</f>
        <v>0</v>
      </c>
      <c r="I115" s="24">
        <f t="shared" si="40"/>
        <v>0</v>
      </c>
      <c r="J115" s="25">
        <v>1</v>
      </c>
      <c r="K115" s="24">
        <f t="shared" si="41"/>
        <v>0</v>
      </c>
    </row>
    <row r="116" spans="1:11" ht="18.95" customHeight="1" x14ac:dyDescent="0.2">
      <c r="A116" s="26">
        <f t="shared" si="42"/>
        <v>72</v>
      </c>
      <c r="B116" s="160" t="s">
        <v>845</v>
      </c>
      <c r="C116" s="4" t="s">
        <v>905</v>
      </c>
      <c r="D116" s="24">
        <f>SUMIFS('Rider Adj F'!$P$11:$P$128,'Rider Adj F'!$A$11:$A$128,'SCH D-2 F'!D$13,'Rider Adj F'!$B$11:$B$128,'SCH D-2 F'!$B116)*-1000</f>
        <v>0</v>
      </c>
      <c r="E116" s="24">
        <f>SUMIFS('Rider Adj F'!$P$11:$P$128,'Rider Adj F'!$A$11:$A$128,'SCH D-2 F'!E$13,'Rider Adj F'!$B$11:$B$128,'SCH D-2 F'!$B116)*-1000</f>
        <v>0</v>
      </c>
      <c r="F116" s="24">
        <f>SUMIFS('Rider Adj F'!$P$11:$P$128,'Rider Adj F'!$A$11:$A$128,'SCH D-2 F'!F$13,'Rider Adj F'!$B$11:$B$128,'SCH D-2 F'!$B116)*-1000</f>
        <v>0</v>
      </c>
      <c r="G116" s="24">
        <f>SUMIFS('Rider Adj F'!$P$11:$P$128,'Rider Adj F'!$A$11:$A$128,'SCH D-2 F'!G$13,'Rider Adj F'!$B$11:$B$128,'SCH D-2 F'!$B116)*-1000</f>
        <v>0</v>
      </c>
      <c r="H116" s="24">
        <f>SUMIFS('Rider Adj F'!$P$11:$P$128,'Rider Adj F'!$A$11:$A$128,'SCH D-2 F'!H$13,'Rider Adj F'!$B$11:$B$128,'SCH D-2 F'!$B116)*-1000</f>
        <v>0</v>
      </c>
      <c r="I116" s="24">
        <f t="shared" si="40"/>
        <v>0</v>
      </c>
      <c r="J116" s="25">
        <v>1</v>
      </c>
      <c r="K116" s="24">
        <f t="shared" si="41"/>
        <v>0</v>
      </c>
    </row>
    <row r="117" spans="1:11" ht="18.95" customHeight="1" x14ac:dyDescent="0.2">
      <c r="A117" s="26">
        <f t="shared" si="42"/>
        <v>73</v>
      </c>
      <c r="B117" s="160" t="s">
        <v>846</v>
      </c>
      <c r="C117" s="4" t="s">
        <v>906</v>
      </c>
      <c r="D117" s="24">
        <f>SUMIFS('Rider Adj F'!$P$11:$P$128,'Rider Adj F'!$A$11:$A$128,'SCH D-2 F'!D$13,'Rider Adj F'!$B$11:$B$128,'SCH D-2 F'!$B117)*-1000</f>
        <v>0</v>
      </c>
      <c r="E117" s="24">
        <f>SUMIFS('Rider Adj F'!$P$11:$P$128,'Rider Adj F'!$A$11:$A$128,'SCH D-2 F'!E$13,'Rider Adj F'!$B$11:$B$128,'SCH D-2 F'!$B117)*-1000</f>
        <v>0</v>
      </c>
      <c r="F117" s="24">
        <f>SUMIFS('Rider Adj F'!$P$11:$P$128,'Rider Adj F'!$A$11:$A$128,'SCH D-2 F'!F$13,'Rider Adj F'!$B$11:$B$128,'SCH D-2 F'!$B117)*-1000</f>
        <v>0</v>
      </c>
      <c r="G117" s="24">
        <f>SUMIFS('Rider Adj F'!$P$11:$P$128,'Rider Adj F'!$A$11:$A$128,'SCH D-2 F'!G$13,'Rider Adj F'!$B$11:$B$128,'SCH D-2 F'!$B117)*-1000</f>
        <v>0</v>
      </c>
      <c r="H117" s="24">
        <f>SUMIFS('Rider Adj F'!$P$11:$P$128,'Rider Adj F'!$A$11:$A$128,'SCH D-2 F'!H$13,'Rider Adj F'!$B$11:$B$128,'SCH D-2 F'!$B117)*-1000</f>
        <v>0</v>
      </c>
      <c r="I117" s="24">
        <f t="shared" si="40"/>
        <v>0</v>
      </c>
      <c r="J117" s="25">
        <v>1</v>
      </c>
      <c r="K117" s="24">
        <f t="shared" si="41"/>
        <v>0</v>
      </c>
    </row>
    <row r="118" spans="1:11" ht="18.95" customHeight="1" x14ac:dyDescent="0.2">
      <c r="A118" s="26">
        <f t="shared" si="42"/>
        <v>74</v>
      </c>
      <c r="B118" s="160" t="s">
        <v>847</v>
      </c>
      <c r="C118" s="4" t="s">
        <v>907</v>
      </c>
      <c r="D118" s="24">
        <f>SUMIFS('Rider Adj F'!$P$11:$P$128,'Rider Adj F'!$A$11:$A$128,'SCH D-2 F'!D$13,'Rider Adj F'!$B$11:$B$128,'SCH D-2 F'!$B118)*-1000</f>
        <v>0</v>
      </c>
      <c r="E118" s="24">
        <f>SUMIFS('Rider Adj F'!$P$11:$P$128,'Rider Adj F'!$A$11:$A$128,'SCH D-2 F'!E$13,'Rider Adj F'!$B$11:$B$128,'SCH D-2 F'!$B118)*-1000</f>
        <v>0</v>
      </c>
      <c r="F118" s="24">
        <f>SUMIFS('Rider Adj F'!$P$11:$P$128,'Rider Adj F'!$A$11:$A$128,'SCH D-2 F'!F$13,'Rider Adj F'!$B$11:$B$128,'SCH D-2 F'!$B118)*-1000</f>
        <v>0</v>
      </c>
      <c r="G118" s="24">
        <f>SUMIFS('Rider Adj F'!$P$11:$P$128,'Rider Adj F'!$A$11:$A$128,'SCH D-2 F'!G$13,'Rider Adj F'!$B$11:$B$128,'SCH D-2 F'!$B118)*-1000</f>
        <v>0</v>
      </c>
      <c r="H118" s="24">
        <f>SUMIFS('Rider Adj F'!$P$11:$P$128,'Rider Adj F'!$A$11:$A$128,'SCH D-2 F'!H$13,'Rider Adj F'!$B$11:$B$128,'SCH D-2 F'!$B118)*-1000</f>
        <v>0</v>
      </c>
      <c r="I118" s="24">
        <f t="shared" si="40"/>
        <v>0</v>
      </c>
      <c r="J118" s="25">
        <v>1</v>
      </c>
      <c r="K118" s="24">
        <f t="shared" si="41"/>
        <v>0</v>
      </c>
    </row>
    <row r="119" spans="1:11" ht="18.95" customHeight="1" x14ac:dyDescent="0.2">
      <c r="A119" s="26">
        <f t="shared" si="42"/>
        <v>75</v>
      </c>
      <c r="B119" s="160" t="s">
        <v>848</v>
      </c>
      <c r="C119" s="4" t="s">
        <v>911</v>
      </c>
      <c r="D119" s="24">
        <f>SUMIFS('Rider Adj F'!$P$11:$P$128,'Rider Adj F'!$A$11:$A$128,'SCH D-2 F'!D$13,'Rider Adj F'!$B$11:$B$128,'SCH D-2 F'!$B119)*-1000</f>
        <v>0</v>
      </c>
      <c r="E119" s="24">
        <f>SUMIFS('Rider Adj F'!$P$11:$P$128,'Rider Adj F'!$A$11:$A$128,'SCH D-2 F'!E$13,'Rider Adj F'!$B$11:$B$128,'SCH D-2 F'!$B119)*-1000</f>
        <v>0</v>
      </c>
      <c r="F119" s="24">
        <f>SUMIFS('Rider Adj F'!$P$11:$P$128,'Rider Adj F'!$A$11:$A$128,'SCH D-2 F'!F$13,'Rider Adj F'!$B$11:$B$128,'SCH D-2 F'!$B119)*-1000</f>
        <v>0</v>
      </c>
      <c r="G119" s="24">
        <f>SUMIFS('Rider Adj F'!$P$11:$P$128,'Rider Adj F'!$A$11:$A$128,'SCH D-2 F'!G$13,'Rider Adj F'!$B$11:$B$128,'SCH D-2 F'!$B119)*-1000</f>
        <v>0</v>
      </c>
      <c r="H119" s="24">
        <f>SUMIFS('Rider Adj F'!$P$11:$P$128,'Rider Adj F'!$A$11:$A$128,'SCH D-2 F'!H$13,'Rider Adj F'!$B$11:$B$128,'SCH D-2 F'!$B119)*-1000</f>
        <v>0</v>
      </c>
      <c r="I119" s="24">
        <f t="shared" si="40"/>
        <v>0</v>
      </c>
      <c r="J119" s="25">
        <v>1</v>
      </c>
      <c r="K119" s="24">
        <f t="shared" si="41"/>
        <v>0</v>
      </c>
    </row>
    <row r="120" spans="1:11" ht="18.95" customHeight="1" x14ac:dyDescent="0.2">
      <c r="A120" s="26">
        <f t="shared" si="42"/>
        <v>76</v>
      </c>
      <c r="B120" s="160">
        <v>891</v>
      </c>
      <c r="C120" s="4" t="s">
        <v>912</v>
      </c>
      <c r="D120" s="24">
        <f>SUMIFS('Rider Adj F'!$P$11:$P$128,'Rider Adj F'!$A$11:$A$128,'SCH D-2 F'!D$13,'Rider Adj F'!$B$11:$B$128,'SCH D-2 F'!$B120)*-1000</f>
        <v>0</v>
      </c>
      <c r="E120" s="24">
        <f>SUMIFS('Rider Adj F'!$P$11:$P$128,'Rider Adj F'!$A$11:$A$128,'SCH D-2 F'!E$13,'Rider Adj F'!$B$11:$B$128,'SCH D-2 F'!$B120)*-1000</f>
        <v>0</v>
      </c>
      <c r="F120" s="24">
        <f>SUMIFS('Rider Adj F'!$P$11:$P$128,'Rider Adj F'!$A$11:$A$128,'SCH D-2 F'!F$13,'Rider Adj F'!$B$11:$B$128,'SCH D-2 F'!$B120)*-1000</f>
        <v>0</v>
      </c>
      <c r="G120" s="24">
        <f>SUMIFS('Rider Adj F'!$P$11:$P$128,'Rider Adj F'!$A$11:$A$128,'SCH D-2 F'!G$13,'Rider Adj F'!$B$11:$B$128,'SCH D-2 F'!$B120)*-1000</f>
        <v>0</v>
      </c>
      <c r="H120" s="24">
        <f>SUMIFS('Rider Adj F'!$P$11:$P$128,'Rider Adj F'!$A$11:$A$128,'SCH D-2 F'!H$13,'Rider Adj F'!$B$11:$B$128,'SCH D-2 F'!$B120)*-1000</f>
        <v>0</v>
      </c>
      <c r="I120" s="24">
        <f t="shared" si="40"/>
        <v>0</v>
      </c>
      <c r="J120" s="25">
        <v>1</v>
      </c>
      <c r="K120" s="24">
        <f t="shared" si="41"/>
        <v>0</v>
      </c>
    </row>
    <row r="121" spans="1:11" ht="18.95" customHeight="1" x14ac:dyDescent="0.2">
      <c r="A121" s="26">
        <f t="shared" si="42"/>
        <v>77</v>
      </c>
      <c r="B121" s="160" t="s">
        <v>849</v>
      </c>
      <c r="C121" s="4" t="s">
        <v>913</v>
      </c>
      <c r="D121" s="24">
        <f>SUMIFS('Rider Adj F'!$P$11:$P$128,'Rider Adj F'!$A$11:$A$128,'SCH D-2 F'!D$13,'Rider Adj F'!$B$11:$B$128,'SCH D-2 F'!$B121)*-1000</f>
        <v>0</v>
      </c>
      <c r="E121" s="24">
        <f>SUMIFS('Rider Adj F'!$P$11:$P$128,'Rider Adj F'!$A$11:$A$128,'SCH D-2 F'!E$13,'Rider Adj F'!$B$11:$B$128,'SCH D-2 F'!$B121)*-1000</f>
        <v>-841703</v>
      </c>
      <c r="F121" s="24">
        <f>SUMIFS('Rider Adj F'!$P$11:$P$128,'Rider Adj F'!$A$11:$A$128,'SCH D-2 F'!F$13,'Rider Adj F'!$B$11:$B$128,'SCH D-2 F'!$B121)*-1000</f>
        <v>0</v>
      </c>
      <c r="G121" s="24">
        <f>SUMIFS('Rider Adj F'!$P$11:$P$128,'Rider Adj F'!$A$11:$A$128,'SCH D-2 F'!G$13,'Rider Adj F'!$B$11:$B$128,'SCH D-2 F'!$B121)*-1000</f>
        <v>0</v>
      </c>
      <c r="H121" s="24">
        <f>SUMIFS('Rider Adj F'!$P$11:$P$128,'Rider Adj F'!$A$11:$A$128,'SCH D-2 F'!H$13,'Rider Adj F'!$B$11:$B$128,'SCH D-2 F'!$B121)*-1000</f>
        <v>0</v>
      </c>
      <c r="I121" s="24">
        <f t="shared" si="40"/>
        <v>-841703</v>
      </c>
      <c r="J121" s="25">
        <v>1</v>
      </c>
      <c r="K121" s="24">
        <f t="shared" si="41"/>
        <v>-841703</v>
      </c>
    </row>
    <row r="122" spans="1:11" ht="18.95" customHeight="1" x14ac:dyDescent="0.2">
      <c r="A122" s="26">
        <f t="shared" si="42"/>
        <v>78</v>
      </c>
      <c r="B122" s="160" t="s">
        <v>850</v>
      </c>
      <c r="C122" s="4" t="s">
        <v>914</v>
      </c>
      <c r="D122" s="24">
        <f>SUMIFS('Rider Adj F'!$P$11:$P$128,'Rider Adj F'!$A$11:$A$128,'SCH D-2 F'!D$13,'Rider Adj F'!$B$11:$B$128,'SCH D-2 F'!$B122)*-1000</f>
        <v>0</v>
      </c>
      <c r="E122" s="24">
        <f>SUMIFS('Rider Adj F'!$P$11:$P$128,'Rider Adj F'!$A$11:$A$128,'SCH D-2 F'!E$13,'Rider Adj F'!$B$11:$B$128,'SCH D-2 F'!$B122)*-1000</f>
        <v>0</v>
      </c>
      <c r="F122" s="24">
        <f>SUMIFS('Rider Adj F'!$P$11:$P$128,'Rider Adj F'!$A$11:$A$128,'SCH D-2 F'!F$13,'Rider Adj F'!$B$11:$B$128,'SCH D-2 F'!$B122)*-1000</f>
        <v>0</v>
      </c>
      <c r="G122" s="24">
        <f>SUMIFS('Rider Adj F'!$P$11:$P$128,'Rider Adj F'!$A$11:$A$128,'SCH D-2 F'!G$13,'Rider Adj F'!$B$11:$B$128,'SCH D-2 F'!$B122)*-1000</f>
        <v>0</v>
      </c>
      <c r="H122" s="24">
        <f>SUMIFS('Rider Adj F'!$P$11:$P$128,'Rider Adj F'!$A$11:$A$128,'SCH D-2 F'!H$13,'Rider Adj F'!$B$11:$B$128,'SCH D-2 F'!$B122)*-1000</f>
        <v>0</v>
      </c>
      <c r="I122" s="24">
        <f t="shared" si="40"/>
        <v>0</v>
      </c>
      <c r="J122" s="25">
        <v>1</v>
      </c>
      <c r="K122" s="24">
        <f t="shared" si="41"/>
        <v>0</v>
      </c>
    </row>
    <row r="123" spans="1:11" s="16" customFormat="1" ht="20.100000000000001" customHeight="1" x14ac:dyDescent="0.2">
      <c r="A123" s="336" t="str">
        <f>$A$1</f>
        <v>LOUISVILLE GAS AND ELECTRIC COMPANY</v>
      </c>
      <c r="B123" s="336"/>
      <c r="C123" s="336"/>
      <c r="D123" s="336"/>
      <c r="E123" s="336"/>
      <c r="F123" s="336"/>
      <c r="G123" s="336"/>
      <c r="H123" s="336"/>
      <c r="I123" s="336"/>
      <c r="J123" s="336"/>
      <c r="K123" s="336"/>
    </row>
    <row r="124" spans="1:11" s="16" customFormat="1" ht="20.100000000000001" customHeight="1" x14ac:dyDescent="0.2">
      <c r="A124" s="336" t="str">
        <f>$A$2</f>
        <v>CASE NO. 2018-00295 - GAS OPERATIONS</v>
      </c>
      <c r="B124" s="336"/>
      <c r="C124" s="336"/>
      <c r="D124" s="336"/>
      <c r="E124" s="336"/>
      <c r="F124" s="336"/>
      <c r="G124" s="336"/>
      <c r="H124" s="336"/>
      <c r="I124" s="336"/>
      <c r="J124" s="336"/>
      <c r="K124" s="336"/>
    </row>
    <row r="125" spans="1:11" s="16" customFormat="1" ht="20.100000000000001" customHeight="1" x14ac:dyDescent="0.2">
      <c r="A125" s="336" t="s">
        <v>240</v>
      </c>
      <c r="B125" s="336"/>
      <c r="C125" s="336"/>
      <c r="D125" s="336"/>
      <c r="E125" s="336"/>
      <c r="F125" s="336"/>
      <c r="G125" s="336"/>
      <c r="H125" s="336"/>
      <c r="I125" s="336"/>
      <c r="J125" s="336"/>
      <c r="K125" s="336"/>
    </row>
    <row r="126" spans="1:11" s="16" customFormat="1" ht="20.100000000000001" customHeight="1" x14ac:dyDescent="0.2">
      <c r="A126" s="336" t="str">
        <f>$A$4</f>
        <v>FOR THE 12 MONTHS ENDED APRIL 30, 2020</v>
      </c>
      <c r="B126" s="336"/>
      <c r="C126" s="336"/>
      <c r="D126" s="336"/>
      <c r="E126" s="336"/>
      <c r="F126" s="336"/>
      <c r="G126" s="336"/>
      <c r="H126" s="336"/>
      <c r="I126" s="336"/>
      <c r="J126" s="336"/>
      <c r="K126" s="336"/>
    </row>
    <row r="127" spans="1:11" s="16" customFormat="1" ht="20.100000000000001" customHeight="1" x14ac:dyDescent="0.2">
      <c r="A127" s="159"/>
      <c r="B127" s="159"/>
      <c r="C127" s="159"/>
      <c r="D127" s="159"/>
      <c r="E127" s="159"/>
      <c r="F127" s="211"/>
      <c r="G127" s="211"/>
      <c r="H127" s="159"/>
      <c r="I127" s="159"/>
      <c r="J127" s="159"/>
      <c r="K127" s="159"/>
    </row>
    <row r="128" spans="1:11" s="16" customFormat="1" ht="20.100000000000001" customHeight="1" x14ac:dyDescent="0.2">
      <c r="A128" s="16" t="str">
        <f>$A$6</f>
        <v>DATA:____BASE  PERIOD__X__FORECASTED  PERIOD</v>
      </c>
      <c r="B128" s="18"/>
      <c r="K128" s="19" t="str">
        <f>$K$6</f>
        <v>SCHEDULE D-2</v>
      </c>
    </row>
    <row r="129" spans="1:11" s="16" customFormat="1" ht="20.100000000000001" customHeight="1" x14ac:dyDescent="0.2">
      <c r="A129" s="16" t="str">
        <f>$A$7</f>
        <v>TYPE OF FILING: _____ ORIGINAL  _____ UPDATED  __X__ REVISED</v>
      </c>
      <c r="K129" s="19" t="s">
        <v>948</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3">E$10</f>
        <v>ADJ 2</v>
      </c>
      <c r="F132" s="126" t="str">
        <f t="shared" si="43"/>
        <v>ADJ 3</v>
      </c>
      <c r="G132" s="126" t="str">
        <f t="shared" si="43"/>
        <v>ADJ 4</v>
      </c>
      <c r="H132" s="126" t="str">
        <f t="shared" si="43"/>
        <v>ADJ 5</v>
      </c>
      <c r="I132" s="63"/>
      <c r="J132" s="63"/>
      <c r="K132" s="63"/>
    </row>
    <row r="133" spans="1:11" ht="44.25" customHeight="1" x14ac:dyDescent="0.2">
      <c r="A133" s="64" t="s">
        <v>96</v>
      </c>
      <c r="B133" s="64" t="s">
        <v>97</v>
      </c>
      <c r="C133" s="64" t="s">
        <v>101</v>
      </c>
      <c r="D133" s="64" t="str">
        <f>D$11</f>
        <v>REMOVE DSM MECHANISM</v>
      </c>
      <c r="E133" s="64" t="str">
        <f t="shared" ref="E133:H133" si="44">E$11</f>
        <v>REMOVE  GLT MECHANISM</v>
      </c>
      <c r="F133" s="64" t="str">
        <f t="shared" si="44"/>
        <v>REMOVE GSC MECHANISM</v>
      </c>
      <c r="G133" s="64" t="str">
        <f t="shared" si="44"/>
        <v>This adjustment left intentionally blank</v>
      </c>
      <c r="H133" s="64" t="str">
        <f t="shared" si="44"/>
        <v>INTEREST SYNCHRONIZATION</v>
      </c>
      <c r="I133" s="64" t="s">
        <v>242</v>
      </c>
      <c r="J133" s="64" t="s">
        <v>98</v>
      </c>
      <c r="K133" s="64" t="s">
        <v>238</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60" t="s">
        <v>851</v>
      </c>
      <c r="C135" s="4" t="s">
        <v>895</v>
      </c>
      <c r="D135" s="24">
        <f>SUMIFS('Rider Adj F'!$P$11:$P$128,'Rider Adj F'!$A$11:$A$128,'SCH D-2 F'!D$13,'Rider Adj F'!$B$11:$B$128,'SCH D-2 F'!$B135)*-1000</f>
        <v>0</v>
      </c>
      <c r="E135" s="24">
        <f>SUMIFS('Rider Adj F'!$P$11:$P$128,'Rider Adj F'!$A$11:$A$128,'SCH D-2 F'!E$13,'Rider Adj F'!$B$11:$B$128,'SCH D-2 F'!$B135)*-1000</f>
        <v>0</v>
      </c>
      <c r="F135" s="24">
        <f>SUMIFS('Rider Adj F'!$P$11:$P$128,'Rider Adj F'!$A$11:$A$128,'SCH D-2 F'!F$13,'Rider Adj F'!$B$11:$B$128,'SCH D-2 F'!$B135)*-1000</f>
        <v>0</v>
      </c>
      <c r="G135" s="24">
        <f>SUMIFS('Rider Adj F'!$P$11:$P$128,'Rider Adj F'!$A$11:$A$128,'SCH D-2 F'!G$13,'Rider Adj F'!$B$11:$B$128,'SCH D-2 F'!$B135)*-1000</f>
        <v>0</v>
      </c>
      <c r="H135" s="24">
        <f>SUMIFS('Rider Adj F'!$P$11:$P$128,'Rider Adj F'!$A$11:$A$128,'SCH D-2 F'!H$13,'Rider Adj F'!$B$11:$B$128,'SCH D-2 F'!$B135)*-1000</f>
        <v>0</v>
      </c>
      <c r="I135" s="24">
        <f>SUM(D135:H135)</f>
        <v>0</v>
      </c>
      <c r="J135" s="25">
        <v>1</v>
      </c>
      <c r="K135" s="24">
        <f t="shared" ref="K135" si="45">I135*J135</f>
        <v>0</v>
      </c>
    </row>
    <row r="136" spans="1:11" ht="18.95" customHeight="1" x14ac:dyDescent="0.2">
      <c r="A136" s="26">
        <f>A135+1</f>
        <v>75</v>
      </c>
      <c r="B136" s="160"/>
      <c r="C136" s="10" t="s">
        <v>84</v>
      </c>
      <c r="D136" s="36">
        <f>SUM(D105:D122,D135)</f>
        <v>0</v>
      </c>
      <c r="E136" s="36">
        <f t="shared" ref="E136:K136" si="46">SUM(E105:E122,E135)</f>
        <v>-1054703</v>
      </c>
      <c r="F136" s="36">
        <f t="shared" ref="F136:G136" si="47">SUM(F105:F122,F135)</f>
        <v>0</v>
      </c>
      <c r="G136" s="36">
        <f t="shared" si="47"/>
        <v>0</v>
      </c>
      <c r="H136" s="36">
        <f t="shared" si="46"/>
        <v>0</v>
      </c>
      <c r="I136" s="36">
        <f t="shared" si="46"/>
        <v>-1054703</v>
      </c>
      <c r="J136" s="25"/>
      <c r="K136" s="36">
        <f t="shared" si="46"/>
        <v>-1054703</v>
      </c>
    </row>
    <row r="137" spans="1:11" ht="18.95" customHeight="1" x14ac:dyDescent="0.2">
      <c r="B137" s="160"/>
      <c r="C137" s="4"/>
    </row>
    <row r="138" spans="1:11" ht="18.95" customHeight="1" x14ac:dyDescent="0.2">
      <c r="A138" s="26">
        <f>A136+1</f>
        <v>76</v>
      </c>
      <c r="B138" s="160"/>
      <c r="C138" s="37" t="s">
        <v>119</v>
      </c>
    </row>
    <row r="139" spans="1:11" ht="18.95" customHeight="1" x14ac:dyDescent="0.2">
      <c r="A139" s="26">
        <f>A138+1</f>
        <v>77</v>
      </c>
      <c r="B139" s="160">
        <v>901</v>
      </c>
      <c r="C139" s="4" t="s">
        <v>22</v>
      </c>
      <c r="D139" s="24">
        <f>SUMIFS('Rider Adj F'!$P$11:$P$128,'Rider Adj F'!$A$11:$A$128,'SCH D-2 F'!D$13,'Rider Adj F'!$B$11:$B$128,'SCH D-2 F'!$B139)*-1000</f>
        <v>0</v>
      </c>
      <c r="E139" s="24">
        <f>SUMIFS('Rider Adj F'!$P$11:$P$128,'Rider Adj F'!$A$11:$A$128,'SCH D-2 F'!E$13,'Rider Adj F'!$B$11:$B$128,'SCH D-2 F'!$B139)*-1000</f>
        <v>0</v>
      </c>
      <c r="F139" s="24">
        <f>SUMIFS('Rider Adj F'!$P$11:$P$128,'Rider Adj F'!$A$11:$A$128,'SCH D-2 F'!F$13,'Rider Adj F'!$B$11:$B$128,'SCH D-2 F'!$B139)*-1000</f>
        <v>0</v>
      </c>
      <c r="G139" s="24">
        <f>SUMIFS('Rider Adj F'!$P$11:$P$128,'Rider Adj F'!$A$11:$A$128,'SCH D-2 F'!G$13,'Rider Adj F'!$B$11:$B$128,'SCH D-2 F'!$B139)*-1000</f>
        <v>0</v>
      </c>
      <c r="H139" s="24">
        <f>SUMIFS('Rider Adj F'!$P$11:$P$128,'Rider Adj F'!$A$11:$A$128,'SCH D-2 F'!H$13,'Rider Adj F'!$B$11:$B$128,'SCH D-2 F'!$B139)*-1000</f>
        <v>0</v>
      </c>
      <c r="I139" s="24">
        <f t="shared" ref="I139:I143" si="48">SUM(D139:H139)</f>
        <v>0</v>
      </c>
      <c r="J139" s="25">
        <v>1</v>
      </c>
      <c r="K139" s="24">
        <f t="shared" ref="K139:K143" si="49">I139*J139</f>
        <v>0</v>
      </c>
    </row>
    <row r="140" spans="1:11" ht="18.95" customHeight="1" x14ac:dyDescent="0.2">
      <c r="A140" s="26">
        <f t="shared" ref="A140:A144" si="50">A139+1</f>
        <v>78</v>
      </c>
      <c r="B140" s="160">
        <v>902</v>
      </c>
      <c r="C140" s="4" t="s">
        <v>18</v>
      </c>
      <c r="D140" s="24">
        <f>SUMIFS('Rider Adj F'!$P$11:$P$128,'Rider Adj F'!$A$11:$A$128,'SCH D-2 F'!D$13,'Rider Adj F'!$B$11:$B$128,'SCH D-2 F'!$B140)*-1000</f>
        <v>0</v>
      </c>
      <c r="E140" s="24">
        <f>SUMIFS('Rider Adj F'!$P$11:$P$128,'Rider Adj F'!$A$11:$A$128,'SCH D-2 F'!E$13,'Rider Adj F'!$B$11:$B$128,'SCH D-2 F'!$B140)*-1000</f>
        <v>0</v>
      </c>
      <c r="F140" s="24">
        <f>SUMIFS('Rider Adj F'!$P$11:$P$128,'Rider Adj F'!$A$11:$A$128,'SCH D-2 F'!F$13,'Rider Adj F'!$B$11:$B$128,'SCH D-2 F'!$B140)*-1000</f>
        <v>0</v>
      </c>
      <c r="G140" s="24">
        <f>SUMIFS('Rider Adj F'!$P$11:$P$128,'Rider Adj F'!$A$11:$A$128,'SCH D-2 F'!G$13,'Rider Adj F'!$B$11:$B$128,'SCH D-2 F'!$B140)*-1000</f>
        <v>0</v>
      </c>
      <c r="H140" s="24">
        <f>SUMIFS('Rider Adj F'!$P$11:$P$128,'Rider Adj F'!$A$11:$A$128,'SCH D-2 F'!H$13,'Rider Adj F'!$B$11:$B$128,'SCH D-2 F'!$B140)*-1000</f>
        <v>0</v>
      </c>
      <c r="I140" s="24">
        <f t="shared" si="48"/>
        <v>0</v>
      </c>
      <c r="J140" s="25">
        <v>1</v>
      </c>
      <c r="K140" s="24">
        <f t="shared" si="49"/>
        <v>0</v>
      </c>
    </row>
    <row r="141" spans="1:11" ht="18.95" customHeight="1" x14ac:dyDescent="0.2">
      <c r="A141" s="26">
        <f>A140+1</f>
        <v>79</v>
      </c>
      <c r="B141" s="160">
        <v>903</v>
      </c>
      <c r="C141" s="4" t="s">
        <v>19</v>
      </c>
      <c r="D141" s="24">
        <f>SUMIFS('Rider Adj F'!$P$11:$P$128,'Rider Adj F'!$A$11:$A$128,'SCH D-2 F'!D$13,'Rider Adj F'!$B$11:$B$128,'SCH D-2 F'!$B141)*-1000</f>
        <v>0</v>
      </c>
      <c r="E141" s="24">
        <f>SUMIFS('Rider Adj F'!$P$11:$P$128,'Rider Adj F'!$A$11:$A$128,'SCH D-2 F'!E$13,'Rider Adj F'!$B$11:$B$128,'SCH D-2 F'!$B141)*-1000</f>
        <v>0</v>
      </c>
      <c r="F141" s="24">
        <f>SUMIFS('Rider Adj F'!$P$11:$P$128,'Rider Adj F'!$A$11:$A$128,'SCH D-2 F'!F$13,'Rider Adj F'!$B$11:$B$128,'SCH D-2 F'!$B141)*-1000</f>
        <v>0</v>
      </c>
      <c r="G141" s="24">
        <f>SUMIFS('Rider Adj F'!$P$11:$P$128,'Rider Adj F'!$A$11:$A$128,'SCH D-2 F'!G$13,'Rider Adj F'!$B$11:$B$128,'SCH D-2 F'!$B141)*-1000</f>
        <v>0</v>
      </c>
      <c r="H141" s="24">
        <f>SUMIFS('Rider Adj F'!$P$11:$P$128,'Rider Adj F'!$A$11:$A$128,'SCH D-2 F'!H$13,'Rider Adj F'!$B$11:$B$128,'SCH D-2 F'!$B141)*-1000</f>
        <v>0</v>
      </c>
      <c r="I141" s="24">
        <f t="shared" si="48"/>
        <v>0</v>
      </c>
      <c r="J141" s="25">
        <v>1</v>
      </c>
      <c r="K141" s="24">
        <f t="shared" si="49"/>
        <v>0</v>
      </c>
    </row>
    <row r="142" spans="1:11" ht="18.95" customHeight="1" x14ac:dyDescent="0.2">
      <c r="A142" s="26">
        <f t="shared" si="50"/>
        <v>80</v>
      </c>
      <c r="B142" s="160">
        <v>904</v>
      </c>
      <c r="C142" s="4" t="s">
        <v>20</v>
      </c>
      <c r="D142" s="24">
        <f>SUMIFS('Rider Adj F'!$P$11:$P$128,'Rider Adj F'!$A$11:$A$128,'SCH D-2 F'!D$13,'Rider Adj F'!$B$11:$B$128,'SCH D-2 F'!$B142)*-1000</f>
        <v>0</v>
      </c>
      <c r="E142" s="24">
        <f>SUMIFS('Rider Adj F'!$P$11:$P$128,'Rider Adj F'!$A$11:$A$128,'SCH D-2 F'!E$13,'Rider Adj F'!$B$11:$B$128,'SCH D-2 F'!$B142)*-1000</f>
        <v>0</v>
      </c>
      <c r="F142" s="24">
        <f>SUMIFS('Rider Adj F'!$P$11:$P$128,'Rider Adj F'!$A$11:$A$128,'SCH D-2 F'!F$13,'Rider Adj F'!$B$11:$B$128,'SCH D-2 F'!$B142)*-1000</f>
        <v>-216093.15</v>
      </c>
      <c r="G142" s="24">
        <f>SUMIFS('Rider Adj F'!$P$11:$P$128,'Rider Adj F'!$A$11:$A$128,'SCH D-2 F'!G$13,'Rider Adj F'!$B$11:$B$128,'SCH D-2 F'!$B142)*-1000</f>
        <v>0</v>
      </c>
      <c r="H142" s="24">
        <f>SUMIFS('Rider Adj F'!$P$11:$P$128,'Rider Adj F'!$A$11:$A$128,'SCH D-2 F'!H$13,'Rider Adj F'!$B$11:$B$128,'SCH D-2 F'!$B142)*-1000</f>
        <v>0</v>
      </c>
      <c r="I142" s="24">
        <f t="shared" si="48"/>
        <v>-216093.15</v>
      </c>
      <c r="J142" s="25">
        <v>1</v>
      </c>
      <c r="K142" s="24">
        <f t="shared" si="49"/>
        <v>-216093.15</v>
      </c>
    </row>
    <row r="143" spans="1:11" ht="18.95" customHeight="1" x14ac:dyDescent="0.2">
      <c r="A143" s="26">
        <f t="shared" si="50"/>
        <v>81</v>
      </c>
      <c r="B143" s="160">
        <v>905</v>
      </c>
      <c r="C143" s="4" t="s">
        <v>21</v>
      </c>
      <c r="D143" s="24">
        <f>SUMIFS('Rider Adj F'!$P$11:$P$128,'Rider Adj F'!$A$11:$A$128,'SCH D-2 F'!D$13,'Rider Adj F'!$B$11:$B$128,'SCH D-2 F'!$B143)*-1000</f>
        <v>0</v>
      </c>
      <c r="E143" s="24">
        <f>SUMIFS('Rider Adj F'!$P$11:$P$128,'Rider Adj F'!$A$11:$A$128,'SCH D-2 F'!E$13,'Rider Adj F'!$B$11:$B$128,'SCH D-2 F'!$B143)*-1000</f>
        <v>0</v>
      </c>
      <c r="F143" s="24">
        <f>SUMIFS('Rider Adj F'!$P$11:$P$128,'Rider Adj F'!$A$11:$A$128,'SCH D-2 F'!F$13,'Rider Adj F'!$B$11:$B$128,'SCH D-2 F'!$B143)*-1000</f>
        <v>0</v>
      </c>
      <c r="G143" s="24">
        <f>SUMIFS('Rider Adj F'!$P$11:$P$128,'Rider Adj F'!$A$11:$A$128,'SCH D-2 F'!G$13,'Rider Adj F'!$B$11:$B$128,'SCH D-2 F'!$B143)*-1000</f>
        <v>0</v>
      </c>
      <c r="H143" s="24">
        <f>SUMIFS('Rider Adj F'!$P$11:$P$128,'Rider Adj F'!$A$11:$A$128,'SCH D-2 F'!H$13,'Rider Adj F'!$B$11:$B$128,'SCH D-2 F'!$B143)*-1000</f>
        <v>0</v>
      </c>
      <c r="I143" s="24">
        <f t="shared" si="48"/>
        <v>0</v>
      </c>
      <c r="J143" s="25">
        <v>1</v>
      </c>
      <c r="K143" s="24">
        <f t="shared" si="49"/>
        <v>0</v>
      </c>
    </row>
    <row r="144" spans="1:11" ht="18.95" customHeight="1" x14ac:dyDescent="0.2">
      <c r="A144" s="26">
        <f t="shared" si="50"/>
        <v>82</v>
      </c>
      <c r="B144" s="160"/>
      <c r="C144" s="10" t="s">
        <v>120</v>
      </c>
      <c r="D144" s="36">
        <f>SUM(D139:D143)</f>
        <v>0</v>
      </c>
      <c r="E144" s="36">
        <f t="shared" ref="E144:K144" si="51">SUM(E139:E143)</f>
        <v>0</v>
      </c>
      <c r="F144" s="36">
        <f t="shared" ref="F144:G144" si="52">SUM(F139:F143)</f>
        <v>-216093.15</v>
      </c>
      <c r="G144" s="36">
        <f t="shared" si="52"/>
        <v>0</v>
      </c>
      <c r="H144" s="36">
        <f t="shared" si="51"/>
        <v>0</v>
      </c>
      <c r="I144" s="36">
        <f t="shared" si="51"/>
        <v>-216093.15</v>
      </c>
      <c r="J144" s="25"/>
      <c r="K144" s="36">
        <f t="shared" si="51"/>
        <v>-216093.15</v>
      </c>
    </row>
    <row r="145" spans="1:11" ht="18.95" customHeight="1" x14ac:dyDescent="0.2">
      <c r="B145" s="160"/>
      <c r="C145" s="4"/>
      <c r="J145" s="25"/>
    </row>
    <row r="146" spans="1:11" ht="18.95" customHeight="1" x14ac:dyDescent="0.2">
      <c r="A146" s="26">
        <f>A144+1</f>
        <v>83</v>
      </c>
      <c r="B146" s="160"/>
      <c r="C146" s="37" t="s">
        <v>121</v>
      </c>
      <c r="J146" s="25"/>
    </row>
    <row r="147" spans="1:11" ht="18.95" customHeight="1" x14ac:dyDescent="0.2">
      <c r="A147" s="26">
        <f>A146+1</f>
        <v>84</v>
      </c>
      <c r="B147" s="160">
        <v>907</v>
      </c>
      <c r="C147" s="4" t="s">
        <v>23</v>
      </c>
      <c r="D147" s="24">
        <f>SUMIFS('Rider Adj F'!$P$11:$P$128,'Rider Adj F'!$A$11:$A$128,'SCH D-2 F'!D$13,'Rider Adj F'!$B$11:$B$128,'SCH D-2 F'!$B147)*-1000</f>
        <v>0</v>
      </c>
      <c r="E147" s="24">
        <f>SUMIFS('Rider Adj F'!$P$11:$P$128,'Rider Adj F'!$A$11:$A$128,'SCH D-2 F'!E$13,'Rider Adj F'!$B$11:$B$128,'SCH D-2 F'!$B147)*-1000</f>
        <v>0</v>
      </c>
      <c r="F147" s="24">
        <f>SUMIFS('Rider Adj F'!$P$11:$P$128,'Rider Adj F'!$A$11:$A$128,'SCH D-2 F'!F$13,'Rider Adj F'!$B$11:$B$128,'SCH D-2 F'!$B147)*-1000</f>
        <v>0</v>
      </c>
      <c r="G147" s="24">
        <f>SUMIFS('Rider Adj F'!$P$11:$P$128,'Rider Adj F'!$A$11:$A$128,'SCH D-2 F'!G$13,'Rider Adj F'!$B$11:$B$128,'SCH D-2 F'!$B147)*-1000</f>
        <v>0</v>
      </c>
      <c r="H147" s="24">
        <f>SUMIFS('Rider Adj F'!$P$11:$P$128,'Rider Adj F'!$A$11:$A$128,'SCH D-2 F'!H$13,'Rider Adj F'!$B$11:$B$128,'SCH D-2 F'!$B147)*-1000</f>
        <v>0</v>
      </c>
      <c r="I147" s="24">
        <f t="shared" ref="I147:I150" si="53">SUM(D147:H147)</f>
        <v>0</v>
      </c>
      <c r="J147" s="25">
        <v>1</v>
      </c>
      <c r="K147" s="24">
        <f t="shared" ref="K147:K150" si="54">I147*J147</f>
        <v>0</v>
      </c>
    </row>
    <row r="148" spans="1:11" ht="18.95" customHeight="1" x14ac:dyDescent="0.2">
      <c r="A148" s="26">
        <f t="shared" ref="A148:A151" si="55">A147+1</f>
        <v>85</v>
      </c>
      <c r="B148" s="160">
        <v>908</v>
      </c>
      <c r="C148" s="4" t="s">
        <v>24</v>
      </c>
      <c r="D148" s="24">
        <f>SUMIFS('Rider Adj F'!$P$11:$P$128,'Rider Adj F'!$A$11:$A$128,'SCH D-2 F'!D$13,'Rider Adj F'!$B$11:$B$128,'SCH D-2 F'!$B148)*-1000</f>
        <v>-2108117.9999999995</v>
      </c>
      <c r="E148" s="24">
        <f>SUMIFS('Rider Adj F'!$P$11:$P$128,'Rider Adj F'!$A$11:$A$128,'SCH D-2 F'!E$13,'Rider Adj F'!$B$11:$B$128,'SCH D-2 F'!$B148)*-1000</f>
        <v>0</v>
      </c>
      <c r="F148" s="24">
        <f>SUMIFS('Rider Adj F'!$P$11:$P$128,'Rider Adj F'!$A$11:$A$128,'SCH D-2 F'!F$13,'Rider Adj F'!$B$11:$B$128,'SCH D-2 F'!$B148)*-1000</f>
        <v>0</v>
      </c>
      <c r="G148" s="24">
        <f>SUMIFS('Rider Adj F'!$P$11:$P$128,'Rider Adj F'!$A$11:$A$128,'SCH D-2 F'!G$13,'Rider Adj F'!$B$11:$B$128,'SCH D-2 F'!$B148)*-1000</f>
        <v>0</v>
      </c>
      <c r="H148" s="24">
        <f>SUMIFS('Rider Adj F'!$P$11:$P$128,'Rider Adj F'!$A$11:$A$128,'SCH D-2 F'!H$13,'Rider Adj F'!$B$11:$B$128,'SCH D-2 F'!$B148)*-1000</f>
        <v>0</v>
      </c>
      <c r="I148" s="24">
        <f t="shared" si="53"/>
        <v>-2108117.9999999995</v>
      </c>
      <c r="J148" s="25">
        <v>1</v>
      </c>
      <c r="K148" s="24">
        <f t="shared" si="54"/>
        <v>-2108117.9999999995</v>
      </c>
    </row>
    <row r="149" spans="1:11" ht="18.95" customHeight="1" x14ac:dyDescent="0.2">
      <c r="A149" s="26">
        <f t="shared" si="55"/>
        <v>86</v>
      </c>
      <c r="B149" s="160">
        <v>909</v>
      </c>
      <c r="C149" s="4" t="s">
        <v>25</v>
      </c>
      <c r="D149" s="24">
        <f>SUMIFS('Rider Adj F'!$P$11:$P$128,'Rider Adj F'!$A$11:$A$128,'SCH D-2 F'!D$13,'Rider Adj F'!$B$11:$B$128,'SCH D-2 F'!$B149)*-1000</f>
        <v>0</v>
      </c>
      <c r="E149" s="24">
        <f>SUMIFS('Rider Adj F'!$P$11:$P$128,'Rider Adj F'!$A$11:$A$128,'SCH D-2 F'!E$13,'Rider Adj F'!$B$11:$B$128,'SCH D-2 F'!$B149)*-1000</f>
        <v>0</v>
      </c>
      <c r="F149" s="24">
        <f>SUMIFS('Rider Adj F'!$P$11:$P$128,'Rider Adj F'!$A$11:$A$128,'SCH D-2 F'!F$13,'Rider Adj F'!$B$11:$B$128,'SCH D-2 F'!$B149)*-1000</f>
        <v>0</v>
      </c>
      <c r="G149" s="24">
        <f>SUMIFS('Rider Adj F'!$P$11:$P$128,'Rider Adj F'!$A$11:$A$128,'SCH D-2 F'!G$13,'Rider Adj F'!$B$11:$B$128,'SCH D-2 F'!$B149)*-1000</f>
        <v>0</v>
      </c>
      <c r="H149" s="24">
        <f>SUMIFS('Rider Adj F'!$P$11:$P$128,'Rider Adj F'!$A$11:$A$128,'SCH D-2 F'!H$13,'Rider Adj F'!$B$11:$B$128,'SCH D-2 F'!$B149)*-1000</f>
        <v>0</v>
      </c>
      <c r="I149" s="24">
        <f t="shared" si="53"/>
        <v>0</v>
      </c>
      <c r="J149" s="25">
        <v>1</v>
      </c>
      <c r="K149" s="24">
        <f t="shared" si="54"/>
        <v>0</v>
      </c>
    </row>
    <row r="150" spans="1:11" ht="18.95" customHeight="1" x14ac:dyDescent="0.2">
      <c r="A150" s="26">
        <f t="shared" si="55"/>
        <v>87</v>
      </c>
      <c r="B150" s="160">
        <v>910</v>
      </c>
      <c r="C150" s="4" t="s">
        <v>26</v>
      </c>
      <c r="D150" s="24">
        <f>SUMIFS('Rider Adj F'!$P$11:$P$128,'Rider Adj F'!$A$11:$A$128,'SCH D-2 F'!D$13,'Rider Adj F'!$B$11:$B$128,'SCH D-2 F'!$B150)*-1000</f>
        <v>0</v>
      </c>
      <c r="E150" s="24">
        <f>SUMIFS('Rider Adj F'!$P$11:$P$128,'Rider Adj F'!$A$11:$A$128,'SCH D-2 F'!E$13,'Rider Adj F'!$B$11:$B$128,'SCH D-2 F'!$B150)*-1000</f>
        <v>0</v>
      </c>
      <c r="F150" s="24">
        <f>SUMIFS('Rider Adj F'!$P$11:$P$128,'Rider Adj F'!$A$11:$A$128,'SCH D-2 F'!F$13,'Rider Adj F'!$B$11:$B$128,'SCH D-2 F'!$B150)*-1000</f>
        <v>0</v>
      </c>
      <c r="G150" s="24">
        <f>SUMIFS('Rider Adj F'!$P$11:$P$128,'Rider Adj F'!$A$11:$A$128,'SCH D-2 F'!G$13,'Rider Adj F'!$B$11:$B$128,'SCH D-2 F'!$B150)*-1000</f>
        <v>0</v>
      </c>
      <c r="H150" s="24">
        <f>SUMIFS('Rider Adj F'!$P$11:$P$128,'Rider Adj F'!$A$11:$A$128,'SCH D-2 F'!H$13,'Rider Adj F'!$B$11:$B$128,'SCH D-2 F'!$B150)*-1000</f>
        <v>0</v>
      </c>
      <c r="I150" s="24">
        <f t="shared" si="53"/>
        <v>0</v>
      </c>
      <c r="J150" s="25">
        <v>1</v>
      </c>
      <c r="K150" s="24">
        <f t="shared" si="54"/>
        <v>0</v>
      </c>
    </row>
    <row r="151" spans="1:11" ht="18.95" customHeight="1" x14ac:dyDescent="0.2">
      <c r="A151" s="26">
        <f t="shared" si="55"/>
        <v>88</v>
      </c>
      <c r="B151" s="160"/>
      <c r="C151" s="10" t="s">
        <v>122</v>
      </c>
      <c r="D151" s="36">
        <f>SUM(D147:D150)</f>
        <v>-2108117.9999999995</v>
      </c>
      <c r="E151" s="36">
        <f t="shared" ref="E151:K151" si="56">SUM(E147:E150)</f>
        <v>0</v>
      </c>
      <c r="F151" s="36">
        <f t="shared" ref="F151:G151" si="57">SUM(F147:F150)</f>
        <v>0</v>
      </c>
      <c r="G151" s="36">
        <f t="shared" si="57"/>
        <v>0</v>
      </c>
      <c r="H151" s="36">
        <f t="shared" si="56"/>
        <v>0</v>
      </c>
      <c r="I151" s="36">
        <f t="shared" si="56"/>
        <v>-2108117.9999999995</v>
      </c>
      <c r="J151" s="25"/>
      <c r="K151" s="36">
        <f t="shared" si="56"/>
        <v>-2108117.9999999995</v>
      </c>
    </row>
    <row r="152" spans="1:11" ht="18.95" customHeight="1" x14ac:dyDescent="0.2">
      <c r="A152" s="26"/>
      <c r="B152" s="160"/>
      <c r="C152" s="4"/>
      <c r="J152" s="25"/>
    </row>
    <row r="153" spans="1:11" ht="18.95" customHeight="1" x14ac:dyDescent="0.2">
      <c r="A153" s="26">
        <f>A151+1</f>
        <v>89</v>
      </c>
      <c r="B153" s="160"/>
      <c r="C153" s="37" t="s">
        <v>123</v>
      </c>
      <c r="J153" s="25"/>
    </row>
    <row r="154" spans="1:11" ht="18.95" customHeight="1" x14ac:dyDescent="0.2">
      <c r="A154" s="26">
        <f>A153+1</f>
        <v>90</v>
      </c>
      <c r="B154" s="160">
        <v>911</v>
      </c>
      <c r="C154" s="4" t="s">
        <v>27</v>
      </c>
      <c r="D154" s="24">
        <f>SUMIFS('Rider Adj F'!$P$11:$P$128,'Rider Adj F'!$A$11:$A$128,'SCH D-2 F'!D$13,'Rider Adj F'!$B$11:$B$128,'SCH D-2 F'!$B154)*-1000</f>
        <v>0</v>
      </c>
      <c r="E154" s="24">
        <f>SUMIFS('Rider Adj F'!$P$11:$P$128,'Rider Adj F'!$A$11:$A$128,'SCH D-2 F'!E$13,'Rider Adj F'!$B$11:$B$128,'SCH D-2 F'!$B154)*-1000</f>
        <v>0</v>
      </c>
      <c r="F154" s="24">
        <f>SUMIFS('Rider Adj F'!$P$11:$P$128,'Rider Adj F'!$A$11:$A$128,'SCH D-2 F'!F$13,'Rider Adj F'!$B$11:$B$128,'SCH D-2 F'!$B154)*-1000</f>
        <v>0</v>
      </c>
      <c r="G154" s="24">
        <f>SUMIFS('Rider Adj F'!$P$11:$P$128,'Rider Adj F'!$A$11:$A$128,'SCH D-2 F'!G$13,'Rider Adj F'!$B$11:$B$128,'SCH D-2 F'!$B154)*-1000</f>
        <v>0</v>
      </c>
      <c r="H154" s="24">
        <f>SUMIFS('Rider Adj F'!$P$11:$P$128,'Rider Adj F'!$A$11:$A$128,'SCH D-2 F'!H$13,'Rider Adj F'!$B$11:$B$128,'SCH D-2 F'!$B154)*-1000</f>
        <v>0</v>
      </c>
      <c r="I154" s="24">
        <f t="shared" ref="I154:I157" si="58">SUM(D154:H154)</f>
        <v>0</v>
      </c>
      <c r="J154" s="25">
        <v>1</v>
      </c>
      <c r="K154" s="24">
        <f t="shared" ref="K154:K157" si="59">I154*J154</f>
        <v>0</v>
      </c>
    </row>
    <row r="155" spans="1:11" ht="18.95" customHeight="1" x14ac:dyDescent="0.2">
      <c r="A155" s="26">
        <f t="shared" ref="A155:A158" si="60">A154+1</f>
        <v>91</v>
      </c>
      <c r="B155" s="160">
        <v>912</v>
      </c>
      <c r="C155" s="4" t="s">
        <v>28</v>
      </c>
      <c r="D155" s="24">
        <f>SUMIFS('Rider Adj F'!$P$11:$P$128,'Rider Adj F'!$A$11:$A$128,'SCH D-2 F'!D$13,'Rider Adj F'!$B$11:$B$128,'SCH D-2 F'!$B155)*-1000</f>
        <v>0</v>
      </c>
      <c r="E155" s="24">
        <f>SUMIFS('Rider Adj F'!$P$11:$P$128,'Rider Adj F'!$A$11:$A$128,'SCH D-2 F'!E$13,'Rider Adj F'!$B$11:$B$128,'SCH D-2 F'!$B155)*-1000</f>
        <v>0</v>
      </c>
      <c r="F155" s="24">
        <f>SUMIFS('Rider Adj F'!$P$11:$P$128,'Rider Adj F'!$A$11:$A$128,'SCH D-2 F'!F$13,'Rider Adj F'!$B$11:$B$128,'SCH D-2 F'!$B155)*-1000</f>
        <v>0</v>
      </c>
      <c r="G155" s="24">
        <f>SUMIFS('Rider Adj F'!$P$11:$P$128,'Rider Adj F'!$A$11:$A$128,'SCH D-2 F'!G$13,'Rider Adj F'!$B$11:$B$128,'SCH D-2 F'!$B155)*-1000</f>
        <v>0</v>
      </c>
      <c r="H155" s="24">
        <f>SUMIFS('Rider Adj F'!$P$11:$P$128,'Rider Adj F'!$A$11:$A$128,'SCH D-2 F'!H$13,'Rider Adj F'!$B$11:$B$128,'SCH D-2 F'!$B155)*-1000</f>
        <v>0</v>
      </c>
      <c r="I155" s="24">
        <f t="shared" si="58"/>
        <v>0</v>
      </c>
      <c r="J155" s="25">
        <v>1</v>
      </c>
      <c r="K155" s="24">
        <f t="shared" si="59"/>
        <v>0</v>
      </c>
    </row>
    <row r="156" spans="1:11" ht="18.95" customHeight="1" x14ac:dyDescent="0.2">
      <c r="A156" s="26">
        <f t="shared" si="60"/>
        <v>92</v>
      </c>
      <c r="B156" s="160">
        <v>913</v>
      </c>
      <c r="C156" s="4" t="s">
        <v>29</v>
      </c>
      <c r="D156" s="24">
        <f>SUMIFS('Rider Adj F'!$P$11:$P$128,'Rider Adj F'!$A$11:$A$128,'SCH D-2 F'!D$13,'Rider Adj F'!$B$11:$B$128,'SCH D-2 F'!$B156)*-1000</f>
        <v>0</v>
      </c>
      <c r="E156" s="24">
        <f>SUMIFS('Rider Adj F'!$P$11:$P$128,'Rider Adj F'!$A$11:$A$128,'SCH D-2 F'!E$13,'Rider Adj F'!$B$11:$B$128,'SCH D-2 F'!$B156)*-1000</f>
        <v>0</v>
      </c>
      <c r="F156" s="24">
        <f>SUMIFS('Rider Adj F'!$P$11:$P$128,'Rider Adj F'!$A$11:$A$128,'SCH D-2 F'!F$13,'Rider Adj F'!$B$11:$B$128,'SCH D-2 F'!$B156)*-1000</f>
        <v>0</v>
      </c>
      <c r="G156" s="24">
        <f>SUMIFS('Rider Adj F'!$P$11:$P$128,'Rider Adj F'!$A$11:$A$128,'SCH D-2 F'!G$13,'Rider Adj F'!$B$11:$B$128,'SCH D-2 F'!$B156)*-1000</f>
        <v>0</v>
      </c>
      <c r="H156" s="24">
        <f>SUMIFS('Rider Adj F'!$P$11:$P$128,'Rider Adj F'!$A$11:$A$128,'SCH D-2 F'!H$13,'Rider Adj F'!$B$11:$B$128,'SCH D-2 F'!$B156)*-1000</f>
        <v>0</v>
      </c>
      <c r="I156" s="24">
        <f t="shared" si="58"/>
        <v>0</v>
      </c>
      <c r="J156" s="25">
        <v>1</v>
      </c>
      <c r="K156" s="24">
        <f t="shared" si="59"/>
        <v>0</v>
      </c>
    </row>
    <row r="157" spans="1:11" ht="18.95" customHeight="1" x14ac:dyDescent="0.2">
      <c r="A157" s="26">
        <f t="shared" si="60"/>
        <v>93</v>
      </c>
      <c r="B157" s="160">
        <v>916</v>
      </c>
      <c r="C157" s="4" t="s">
        <v>30</v>
      </c>
      <c r="D157" s="24">
        <f>SUMIFS('Rider Adj F'!$P$11:$P$128,'Rider Adj F'!$A$11:$A$128,'SCH D-2 F'!D$13,'Rider Adj F'!$B$11:$B$128,'SCH D-2 F'!$B157)*-1000</f>
        <v>0</v>
      </c>
      <c r="E157" s="24">
        <f>SUMIFS('Rider Adj F'!$P$11:$P$128,'Rider Adj F'!$A$11:$A$128,'SCH D-2 F'!E$13,'Rider Adj F'!$B$11:$B$128,'SCH D-2 F'!$B157)*-1000</f>
        <v>0</v>
      </c>
      <c r="F157" s="24">
        <f>SUMIFS('Rider Adj F'!$P$11:$P$128,'Rider Adj F'!$A$11:$A$128,'SCH D-2 F'!F$13,'Rider Adj F'!$B$11:$B$128,'SCH D-2 F'!$B157)*-1000</f>
        <v>0</v>
      </c>
      <c r="G157" s="24">
        <f>SUMIFS('Rider Adj F'!$P$11:$P$128,'Rider Adj F'!$A$11:$A$128,'SCH D-2 F'!G$13,'Rider Adj F'!$B$11:$B$128,'SCH D-2 F'!$B157)*-1000</f>
        <v>0</v>
      </c>
      <c r="H157" s="24">
        <f>SUMIFS('Rider Adj F'!$P$11:$P$128,'Rider Adj F'!$A$11:$A$128,'SCH D-2 F'!H$13,'Rider Adj F'!$B$11:$B$128,'SCH D-2 F'!$B157)*-1000</f>
        <v>0</v>
      </c>
      <c r="I157" s="24">
        <f t="shared" si="58"/>
        <v>0</v>
      </c>
      <c r="J157" s="25">
        <v>1</v>
      </c>
      <c r="K157" s="24">
        <f t="shared" si="59"/>
        <v>0</v>
      </c>
    </row>
    <row r="158" spans="1:11" ht="18.95" customHeight="1" x14ac:dyDescent="0.2">
      <c r="A158" s="26">
        <f t="shared" si="60"/>
        <v>94</v>
      </c>
      <c r="B158" s="160"/>
      <c r="C158" s="2" t="s">
        <v>124</v>
      </c>
      <c r="D158" s="36">
        <f>SUM(D154:D157)</f>
        <v>0</v>
      </c>
      <c r="E158" s="36">
        <f t="shared" ref="E158:K158" si="61">SUM(E154:E157)</f>
        <v>0</v>
      </c>
      <c r="F158" s="36">
        <f t="shared" ref="F158:G158" si="62">SUM(F154:F157)</f>
        <v>0</v>
      </c>
      <c r="G158" s="36">
        <f t="shared" si="62"/>
        <v>0</v>
      </c>
      <c r="H158" s="36">
        <f t="shared" si="61"/>
        <v>0</v>
      </c>
      <c r="I158" s="36">
        <f t="shared" si="61"/>
        <v>0</v>
      </c>
      <c r="J158" s="25"/>
      <c r="K158" s="36">
        <f t="shared" si="61"/>
        <v>0</v>
      </c>
    </row>
    <row r="159" spans="1:11" ht="18.95" customHeight="1" x14ac:dyDescent="0.2">
      <c r="B159" s="160"/>
      <c r="C159" s="4"/>
    </row>
    <row r="160" spans="1:11" ht="18.95" customHeight="1" x14ac:dyDescent="0.2">
      <c r="A160" s="26">
        <f>A158+1</f>
        <v>95</v>
      </c>
      <c r="B160" s="160"/>
      <c r="C160" s="37" t="s">
        <v>125</v>
      </c>
    </row>
    <row r="161" spans="1:11" ht="18.95" customHeight="1" x14ac:dyDescent="0.2">
      <c r="A161" s="26">
        <f>A160+1</f>
        <v>96</v>
      </c>
      <c r="B161" s="160">
        <v>920</v>
      </c>
      <c r="C161" s="4" t="s">
        <v>31</v>
      </c>
      <c r="D161" s="24">
        <f>SUMIFS('Rider Adj F'!$P$11:$P$128,'Rider Adj F'!$A$11:$A$128,'SCH D-2 F'!D$13,'Rider Adj F'!$B$11:$B$128,'SCH D-2 F'!$B161)*-1000</f>
        <v>0</v>
      </c>
      <c r="E161" s="24">
        <f>SUMIFS('Rider Adj F'!$P$11:$P$128,'Rider Adj F'!$A$11:$A$128,'SCH D-2 F'!E$13,'Rider Adj F'!$B$11:$B$128,'SCH D-2 F'!$B161)*-1000</f>
        <v>0</v>
      </c>
      <c r="F161" s="24">
        <f>SUMIFS('Rider Adj F'!$P$11:$P$128,'Rider Adj F'!$A$11:$A$128,'SCH D-2 F'!F$13,'Rider Adj F'!$B$11:$B$128,'SCH D-2 F'!$B161)*-1000</f>
        <v>0</v>
      </c>
      <c r="G161" s="24">
        <f>SUMIFS('Rider Adj F'!$P$11:$P$128,'Rider Adj F'!$A$11:$A$128,'SCH D-2 F'!G$13,'Rider Adj F'!$B$11:$B$128,'SCH D-2 F'!$B161)*-1000</f>
        <v>0</v>
      </c>
      <c r="H161" s="24">
        <f>SUMIFS('Rider Adj F'!$P$11:$P$128,'Rider Adj F'!$A$11:$A$128,'SCH D-2 F'!H$13,'Rider Adj F'!$B$11:$B$128,'SCH D-2 F'!$B161)*-1000</f>
        <v>0</v>
      </c>
      <c r="I161" s="24">
        <f t="shared" ref="I161:I163" si="63">SUM(D161:H161)</f>
        <v>0</v>
      </c>
      <c r="J161" s="25">
        <v>1</v>
      </c>
      <c r="K161" s="24">
        <f t="shared" ref="K161:K163" si="64">I161*J161</f>
        <v>0</v>
      </c>
    </row>
    <row r="162" spans="1:11" ht="18.95" customHeight="1" x14ac:dyDescent="0.2">
      <c r="A162" s="26">
        <f t="shared" ref="A162:A163" si="65">A161+1</f>
        <v>97</v>
      </c>
      <c r="B162" s="160">
        <v>921</v>
      </c>
      <c r="C162" s="4" t="s">
        <v>32</v>
      </c>
      <c r="D162" s="24">
        <f>SUMIFS('Rider Adj F'!$P$11:$P$128,'Rider Adj F'!$A$11:$A$128,'SCH D-2 F'!D$13,'Rider Adj F'!$B$11:$B$128,'SCH D-2 F'!$B162)*-1000</f>
        <v>0</v>
      </c>
      <c r="E162" s="24">
        <f>SUMIFS('Rider Adj F'!$P$11:$P$128,'Rider Adj F'!$A$11:$A$128,'SCH D-2 F'!E$13,'Rider Adj F'!$B$11:$B$128,'SCH D-2 F'!$B162)*-1000</f>
        <v>0</v>
      </c>
      <c r="F162" s="24">
        <f>SUMIFS('Rider Adj F'!$P$11:$P$128,'Rider Adj F'!$A$11:$A$128,'SCH D-2 F'!F$13,'Rider Adj F'!$B$11:$B$128,'SCH D-2 F'!$B162)*-1000</f>
        <v>0</v>
      </c>
      <c r="G162" s="24">
        <f>SUMIFS('Rider Adj F'!$P$11:$P$128,'Rider Adj F'!$A$11:$A$128,'SCH D-2 F'!G$13,'Rider Adj F'!$B$11:$B$128,'SCH D-2 F'!$B162)*-1000</f>
        <v>0</v>
      </c>
      <c r="H162" s="24">
        <f>SUMIFS('Rider Adj F'!$P$11:$P$128,'Rider Adj F'!$A$11:$A$128,'SCH D-2 F'!H$13,'Rider Adj F'!$B$11:$B$128,'SCH D-2 F'!$B162)*-1000</f>
        <v>0</v>
      </c>
      <c r="I162" s="24">
        <f t="shared" si="63"/>
        <v>0</v>
      </c>
      <c r="J162" s="25">
        <v>1</v>
      </c>
      <c r="K162" s="24">
        <f t="shared" si="64"/>
        <v>0</v>
      </c>
    </row>
    <row r="163" spans="1:11" ht="18.95" customHeight="1" x14ac:dyDescent="0.2">
      <c r="A163" s="26">
        <f t="shared" si="65"/>
        <v>98</v>
      </c>
      <c r="B163" s="160">
        <v>922</v>
      </c>
      <c r="C163" s="4" t="s">
        <v>33</v>
      </c>
      <c r="D163" s="24">
        <f>SUMIFS('Rider Adj F'!$P$11:$P$128,'Rider Adj F'!$A$11:$A$128,'SCH D-2 F'!D$13,'Rider Adj F'!$B$11:$B$128,'SCH D-2 F'!$B163)*-1000</f>
        <v>0</v>
      </c>
      <c r="E163" s="24">
        <f>SUMIFS('Rider Adj F'!$P$11:$P$128,'Rider Adj F'!$A$11:$A$128,'SCH D-2 F'!E$13,'Rider Adj F'!$B$11:$B$128,'SCH D-2 F'!$B163)*-1000</f>
        <v>0</v>
      </c>
      <c r="F163" s="24">
        <f>SUMIFS('Rider Adj F'!$P$11:$P$128,'Rider Adj F'!$A$11:$A$128,'SCH D-2 F'!F$13,'Rider Adj F'!$B$11:$B$128,'SCH D-2 F'!$B163)*-1000</f>
        <v>0</v>
      </c>
      <c r="G163" s="24">
        <f>SUMIFS('Rider Adj F'!$P$11:$P$128,'Rider Adj F'!$A$11:$A$128,'SCH D-2 F'!G$13,'Rider Adj F'!$B$11:$B$128,'SCH D-2 F'!$B163)*-1000</f>
        <v>0</v>
      </c>
      <c r="H163" s="24">
        <f>SUMIFS('Rider Adj F'!$P$11:$P$128,'Rider Adj F'!$A$11:$A$128,'SCH D-2 F'!H$13,'Rider Adj F'!$B$11:$B$128,'SCH D-2 F'!$B163)*-1000</f>
        <v>0</v>
      </c>
      <c r="I163" s="24">
        <f t="shared" si="63"/>
        <v>0</v>
      </c>
      <c r="J163" s="25">
        <v>1</v>
      </c>
      <c r="K163" s="24">
        <f t="shared" si="64"/>
        <v>0</v>
      </c>
    </row>
    <row r="164" spans="1:11" s="16" customFormat="1" ht="20.100000000000001" customHeight="1" x14ac:dyDescent="0.2">
      <c r="A164" s="336" t="str">
        <f>$A$1</f>
        <v>LOUISVILLE GAS AND ELECTRIC COMPANY</v>
      </c>
      <c r="B164" s="336"/>
      <c r="C164" s="336"/>
      <c r="D164" s="336"/>
      <c r="E164" s="336"/>
      <c r="F164" s="336"/>
      <c r="G164" s="336"/>
      <c r="H164" s="336"/>
      <c r="I164" s="336"/>
      <c r="J164" s="336"/>
      <c r="K164" s="336"/>
    </row>
    <row r="165" spans="1:11" s="16" customFormat="1" ht="20.100000000000001" customHeight="1" x14ac:dyDescent="0.2">
      <c r="A165" s="336" t="str">
        <f>$A$2</f>
        <v>CASE NO. 2018-00295 - GAS OPERATIONS</v>
      </c>
      <c r="B165" s="336"/>
      <c r="C165" s="336"/>
      <c r="D165" s="336"/>
      <c r="E165" s="336"/>
      <c r="F165" s="336"/>
      <c r="G165" s="336"/>
      <c r="H165" s="336"/>
      <c r="I165" s="336"/>
      <c r="J165" s="336"/>
      <c r="K165" s="336"/>
    </row>
    <row r="166" spans="1:11" s="16" customFormat="1" ht="20.100000000000001" customHeight="1" x14ac:dyDescent="0.2">
      <c r="A166" s="336" t="s">
        <v>240</v>
      </c>
      <c r="B166" s="336"/>
      <c r="C166" s="336"/>
      <c r="D166" s="336"/>
      <c r="E166" s="336"/>
      <c r="F166" s="336"/>
      <c r="G166" s="336"/>
      <c r="H166" s="336"/>
      <c r="I166" s="336"/>
      <c r="J166" s="336"/>
      <c r="K166" s="336"/>
    </row>
    <row r="167" spans="1:11" s="16" customFormat="1" ht="20.100000000000001" customHeight="1" x14ac:dyDescent="0.2">
      <c r="A167" s="336" t="str">
        <f>$A$4</f>
        <v>FOR THE 12 MONTHS ENDED APRIL 30, 2020</v>
      </c>
      <c r="B167" s="336"/>
      <c r="C167" s="336"/>
      <c r="D167" s="336"/>
      <c r="E167" s="336"/>
      <c r="F167" s="336"/>
      <c r="G167" s="336"/>
      <c r="H167" s="336"/>
      <c r="I167" s="336"/>
      <c r="J167" s="336"/>
      <c r="K167" s="336"/>
    </row>
    <row r="168" spans="1:11" s="16" customFormat="1" ht="20.100000000000001" customHeight="1" x14ac:dyDescent="0.2">
      <c r="A168" s="159"/>
      <c r="B168" s="159"/>
      <c r="C168" s="159"/>
      <c r="D168" s="159"/>
      <c r="E168" s="159"/>
      <c r="F168" s="211"/>
      <c r="G168" s="211"/>
      <c r="H168" s="159"/>
      <c r="I168" s="159"/>
      <c r="J168" s="159"/>
      <c r="K168" s="159"/>
    </row>
    <row r="169" spans="1:11" s="16" customFormat="1" ht="20.100000000000001" customHeight="1" x14ac:dyDescent="0.2">
      <c r="A169" s="16" t="str">
        <f>$A$6</f>
        <v>DATA:____BASE  PERIOD__X__FORECASTED  PERIOD</v>
      </c>
      <c r="B169" s="18"/>
      <c r="K169" s="19" t="str">
        <f>$K$6</f>
        <v>SCHEDULE D-2</v>
      </c>
    </row>
    <row r="170" spans="1:11" s="16" customFormat="1" ht="20.100000000000001" customHeight="1" x14ac:dyDescent="0.2">
      <c r="A170" s="16" t="str">
        <f>$A$7</f>
        <v>TYPE OF FILING: _____ ORIGINAL  _____ UPDATED  __X__ REVISED</v>
      </c>
      <c r="K170" s="19" t="s">
        <v>949</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6">E$10</f>
        <v>ADJ 2</v>
      </c>
      <c r="F173" s="126" t="str">
        <f t="shared" si="66"/>
        <v>ADJ 3</v>
      </c>
      <c r="G173" s="126" t="str">
        <f t="shared" si="66"/>
        <v>ADJ 4</v>
      </c>
      <c r="H173" s="126" t="str">
        <f t="shared" si="66"/>
        <v>ADJ 5</v>
      </c>
      <c r="I173" s="63"/>
      <c r="J173" s="63"/>
      <c r="K173" s="63"/>
    </row>
    <row r="174" spans="1:11" ht="44.25" customHeight="1" x14ac:dyDescent="0.2">
      <c r="A174" s="64" t="s">
        <v>96</v>
      </c>
      <c r="B174" s="64" t="s">
        <v>97</v>
      </c>
      <c r="C174" s="64" t="s">
        <v>101</v>
      </c>
      <c r="D174" s="64" t="str">
        <f>D$11</f>
        <v>REMOVE DSM MECHANISM</v>
      </c>
      <c r="E174" s="64" t="str">
        <f t="shared" ref="E174:H174" si="67">E$11</f>
        <v>REMOVE  GLT MECHANISM</v>
      </c>
      <c r="F174" s="64" t="str">
        <f t="shared" si="67"/>
        <v>REMOVE GSC MECHANISM</v>
      </c>
      <c r="G174" s="64" t="str">
        <f t="shared" si="67"/>
        <v>This adjustment left intentionally blank</v>
      </c>
      <c r="H174" s="64" t="str">
        <f t="shared" si="67"/>
        <v>INTEREST SYNCHRONIZATION</v>
      </c>
      <c r="I174" s="64" t="s">
        <v>242</v>
      </c>
      <c r="J174" s="64" t="s">
        <v>98</v>
      </c>
      <c r="K174" s="64" t="s">
        <v>238</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60">
        <v>923</v>
      </c>
      <c r="C176" s="4" t="s">
        <v>34</v>
      </c>
      <c r="D176" s="24">
        <f>SUMIFS('Rider Adj F'!$P$11:$P$128,'Rider Adj F'!$A$11:$A$128,'SCH D-2 F'!D$13,'Rider Adj F'!$B$11:$B$128,'SCH D-2 F'!$B176)*-1000</f>
        <v>0</v>
      </c>
      <c r="E176" s="24">
        <f>SUMIFS('Rider Adj F'!$P$11:$P$128,'Rider Adj F'!$A$11:$A$128,'SCH D-2 F'!E$13,'Rider Adj F'!$B$11:$B$128,'SCH D-2 F'!$B176)*-1000</f>
        <v>0</v>
      </c>
      <c r="F176" s="24">
        <f>SUMIFS('Rider Adj F'!$P$11:$P$128,'Rider Adj F'!$A$11:$A$128,'SCH D-2 F'!F$13,'Rider Adj F'!$B$11:$B$128,'SCH D-2 F'!$B176)*-1000</f>
        <v>0</v>
      </c>
      <c r="G176" s="24">
        <f>SUMIFS('Rider Adj F'!$P$11:$P$128,'Rider Adj F'!$A$11:$A$128,'SCH D-2 F'!G$13,'Rider Adj F'!$B$11:$B$128,'SCH D-2 F'!$B176)*-1000</f>
        <v>0</v>
      </c>
      <c r="H176" s="24">
        <f>SUMIFS('Rider Adj F'!$P$11:$P$128,'Rider Adj F'!$A$11:$A$128,'SCH D-2 F'!H$13,'Rider Adj F'!$B$11:$B$128,'SCH D-2 F'!$B176)*-1000</f>
        <v>0</v>
      </c>
      <c r="I176" s="24">
        <f t="shared" ref="I176:I186" si="68">SUM(D176:H176)</f>
        <v>0</v>
      </c>
      <c r="J176" s="25">
        <v>1</v>
      </c>
      <c r="K176" s="24">
        <f t="shared" ref="K176:K186" si="69">I176*J176</f>
        <v>0</v>
      </c>
    </row>
    <row r="177" spans="1:15" ht="18.95" customHeight="1" x14ac:dyDescent="0.2">
      <c r="A177" s="26">
        <f t="shared" ref="A177:A196" si="70">A176+1</f>
        <v>100</v>
      </c>
      <c r="B177" s="160">
        <v>924</v>
      </c>
      <c r="C177" s="4" t="s">
        <v>0</v>
      </c>
      <c r="D177" s="24">
        <f>SUMIFS('Rider Adj F'!$P$11:$P$128,'Rider Adj F'!$A$11:$A$128,'SCH D-2 F'!D$13,'Rider Adj F'!$B$11:$B$128,'SCH D-2 F'!$B177)*-1000</f>
        <v>0</v>
      </c>
      <c r="E177" s="24">
        <f>SUMIFS('Rider Adj F'!$P$11:$P$128,'Rider Adj F'!$A$11:$A$128,'SCH D-2 F'!E$13,'Rider Adj F'!$B$11:$B$128,'SCH D-2 F'!$B177)*-1000</f>
        <v>0</v>
      </c>
      <c r="F177" s="24">
        <f>SUMIFS('Rider Adj F'!$P$11:$P$128,'Rider Adj F'!$A$11:$A$128,'SCH D-2 F'!F$13,'Rider Adj F'!$B$11:$B$128,'SCH D-2 F'!$B177)*-1000</f>
        <v>0</v>
      </c>
      <c r="G177" s="24">
        <f>SUMIFS('Rider Adj F'!$P$11:$P$128,'Rider Adj F'!$A$11:$A$128,'SCH D-2 F'!G$13,'Rider Adj F'!$B$11:$B$128,'SCH D-2 F'!$B177)*-1000</f>
        <v>0</v>
      </c>
      <c r="H177" s="24">
        <f>SUMIFS('Rider Adj F'!$P$11:$P$128,'Rider Adj F'!$A$11:$A$128,'SCH D-2 F'!H$13,'Rider Adj F'!$B$11:$B$128,'SCH D-2 F'!$B177)*-1000</f>
        <v>0</v>
      </c>
      <c r="I177" s="24">
        <f t="shared" si="68"/>
        <v>0</v>
      </c>
      <c r="J177" s="25">
        <v>1</v>
      </c>
      <c r="K177" s="24">
        <f t="shared" si="69"/>
        <v>0</v>
      </c>
    </row>
    <row r="178" spans="1:15" ht="18.95" customHeight="1" x14ac:dyDescent="0.2">
      <c r="A178" s="26">
        <f t="shared" si="70"/>
        <v>101</v>
      </c>
      <c r="B178" s="160">
        <v>925</v>
      </c>
      <c r="C178" s="4" t="s">
        <v>35</v>
      </c>
      <c r="D178" s="24">
        <f>SUMIFS('Rider Adj F'!$P$11:$P$128,'Rider Adj F'!$A$11:$A$128,'SCH D-2 F'!D$13,'Rider Adj F'!$B$11:$B$128,'SCH D-2 F'!$B178)*-1000</f>
        <v>0</v>
      </c>
      <c r="E178" s="24">
        <f>SUMIFS('Rider Adj F'!$P$11:$P$128,'Rider Adj F'!$A$11:$A$128,'SCH D-2 F'!E$13,'Rider Adj F'!$B$11:$B$128,'SCH D-2 F'!$B178)*-1000</f>
        <v>0</v>
      </c>
      <c r="F178" s="24">
        <f>SUMIFS('Rider Adj F'!$P$11:$P$128,'Rider Adj F'!$A$11:$A$128,'SCH D-2 F'!F$13,'Rider Adj F'!$B$11:$B$128,'SCH D-2 F'!$B178)*-1000</f>
        <v>0</v>
      </c>
      <c r="G178" s="24">
        <f>SUMIFS('Rider Adj F'!$P$11:$P$128,'Rider Adj F'!$A$11:$A$128,'SCH D-2 F'!G$13,'Rider Adj F'!$B$11:$B$128,'SCH D-2 F'!$B178)*-1000</f>
        <v>0</v>
      </c>
      <c r="H178" s="24">
        <f>SUMIFS('Rider Adj F'!$P$11:$P$128,'Rider Adj F'!$A$11:$A$128,'SCH D-2 F'!H$13,'Rider Adj F'!$B$11:$B$128,'SCH D-2 F'!$B178)*-1000</f>
        <v>0</v>
      </c>
      <c r="I178" s="24">
        <f t="shared" si="68"/>
        <v>0</v>
      </c>
      <c r="J178" s="25">
        <v>1</v>
      </c>
      <c r="K178" s="24">
        <f t="shared" si="69"/>
        <v>0</v>
      </c>
    </row>
    <row r="179" spans="1:15" ht="18.95" customHeight="1" x14ac:dyDescent="0.2">
      <c r="A179" s="26">
        <f t="shared" si="70"/>
        <v>102</v>
      </c>
      <c r="B179" s="160">
        <v>926</v>
      </c>
      <c r="C179" s="4" t="s">
        <v>36</v>
      </c>
      <c r="D179" s="24">
        <f>SUMIFS('Rider Adj F'!$P$11:$P$128,'Rider Adj F'!$A$11:$A$128,'SCH D-2 F'!D$13,'Rider Adj F'!$B$11:$B$128,'SCH D-2 F'!$B179)*-1000</f>
        <v>0</v>
      </c>
      <c r="E179" s="24">
        <f>SUMIFS('Rider Adj F'!$P$11:$P$128,'Rider Adj F'!$A$11:$A$128,'SCH D-2 F'!E$13,'Rider Adj F'!$B$11:$B$128,'SCH D-2 F'!$B179)*-1000</f>
        <v>0</v>
      </c>
      <c r="F179" s="24">
        <f>SUMIFS('Rider Adj F'!$P$11:$P$128,'Rider Adj F'!$A$11:$A$128,'SCH D-2 F'!F$13,'Rider Adj F'!$B$11:$B$128,'SCH D-2 F'!$B179)*-1000</f>
        <v>0</v>
      </c>
      <c r="G179" s="24">
        <f>SUMIFS('Rider Adj F'!$P$11:$P$128,'Rider Adj F'!$A$11:$A$128,'SCH D-2 F'!G$13,'Rider Adj F'!$B$11:$B$128,'SCH D-2 F'!$B179)*-1000</f>
        <v>0</v>
      </c>
      <c r="H179" s="24">
        <f>SUMIFS('Rider Adj F'!$P$11:$P$128,'Rider Adj F'!$A$11:$A$128,'SCH D-2 F'!H$13,'Rider Adj F'!$B$11:$B$128,'SCH D-2 F'!$B179)*-1000</f>
        <v>0</v>
      </c>
      <c r="I179" s="24">
        <f t="shared" si="68"/>
        <v>0</v>
      </c>
      <c r="J179" s="25">
        <v>1</v>
      </c>
      <c r="K179" s="24">
        <f t="shared" si="69"/>
        <v>0</v>
      </c>
    </row>
    <row r="180" spans="1:15" ht="18.95" customHeight="1" x14ac:dyDescent="0.2">
      <c r="A180" s="26">
        <f t="shared" si="70"/>
        <v>103</v>
      </c>
      <c r="B180" s="160">
        <v>927</v>
      </c>
      <c r="C180" s="4" t="s">
        <v>37</v>
      </c>
      <c r="D180" s="24">
        <f>SUMIFS('Rider Adj F'!$P$11:$P$128,'Rider Adj F'!$A$11:$A$128,'SCH D-2 F'!D$13,'Rider Adj F'!$B$11:$B$128,'SCH D-2 F'!$B180)*-1000</f>
        <v>0</v>
      </c>
      <c r="E180" s="24">
        <f>SUMIFS('Rider Adj F'!$P$11:$P$128,'Rider Adj F'!$A$11:$A$128,'SCH D-2 F'!E$13,'Rider Adj F'!$B$11:$B$128,'SCH D-2 F'!$B180)*-1000</f>
        <v>0</v>
      </c>
      <c r="F180" s="24">
        <f>SUMIFS('Rider Adj F'!$P$11:$P$128,'Rider Adj F'!$A$11:$A$128,'SCH D-2 F'!F$13,'Rider Adj F'!$B$11:$B$128,'SCH D-2 F'!$B180)*-1000</f>
        <v>0</v>
      </c>
      <c r="G180" s="24">
        <f>SUMIFS('Rider Adj F'!$P$11:$P$128,'Rider Adj F'!$A$11:$A$128,'SCH D-2 F'!G$13,'Rider Adj F'!$B$11:$B$128,'SCH D-2 F'!$B180)*-1000</f>
        <v>0</v>
      </c>
      <c r="H180" s="24">
        <f>SUMIFS('Rider Adj F'!$P$11:$P$128,'Rider Adj F'!$A$11:$A$128,'SCH D-2 F'!H$13,'Rider Adj F'!$B$11:$B$128,'SCH D-2 F'!$B180)*-1000</f>
        <v>0</v>
      </c>
      <c r="I180" s="24">
        <f t="shared" si="68"/>
        <v>0</v>
      </c>
      <c r="J180" s="25">
        <v>1</v>
      </c>
      <c r="K180" s="24">
        <f t="shared" si="69"/>
        <v>0</v>
      </c>
    </row>
    <row r="181" spans="1:15" ht="18.95" customHeight="1" x14ac:dyDescent="0.2">
      <c r="A181" s="26">
        <f t="shared" si="70"/>
        <v>104</v>
      </c>
      <c r="B181" s="160">
        <v>928</v>
      </c>
      <c r="C181" s="4" t="s">
        <v>38</v>
      </c>
      <c r="D181" s="24">
        <f>SUMIFS('Rider Adj F'!$P$11:$P$128,'Rider Adj F'!$A$11:$A$128,'SCH D-2 F'!D$13,'Rider Adj F'!$B$11:$B$128,'SCH D-2 F'!$B181)*-1000</f>
        <v>0</v>
      </c>
      <c r="E181" s="24">
        <f>SUMIFS('Rider Adj F'!$P$11:$P$128,'Rider Adj F'!$A$11:$A$128,'SCH D-2 F'!E$13,'Rider Adj F'!$B$11:$B$128,'SCH D-2 F'!$B181)*-1000</f>
        <v>0</v>
      </c>
      <c r="F181" s="24">
        <f>SUMIFS('Rider Adj F'!$P$11:$P$128,'Rider Adj F'!$A$11:$A$128,'SCH D-2 F'!F$13,'Rider Adj F'!$B$11:$B$128,'SCH D-2 F'!$B181)*-1000</f>
        <v>0</v>
      </c>
      <c r="G181" s="24">
        <f>SUMIFS('Rider Adj F'!$P$11:$P$128,'Rider Adj F'!$A$11:$A$128,'SCH D-2 F'!G$13,'Rider Adj F'!$B$11:$B$128,'SCH D-2 F'!$B181)*-1000</f>
        <v>0</v>
      </c>
      <c r="H181" s="24">
        <f>SUMIFS('Rider Adj F'!$P$11:$P$128,'Rider Adj F'!$A$11:$A$128,'SCH D-2 F'!H$13,'Rider Adj F'!$B$11:$B$128,'SCH D-2 F'!$B181)*-1000</f>
        <v>0</v>
      </c>
      <c r="I181" s="24">
        <f t="shared" si="68"/>
        <v>0</v>
      </c>
      <c r="J181" s="25">
        <v>1</v>
      </c>
      <c r="K181" s="24">
        <f t="shared" si="69"/>
        <v>0</v>
      </c>
    </row>
    <row r="182" spans="1:15" ht="18.95" customHeight="1" x14ac:dyDescent="0.2">
      <c r="A182" s="26">
        <f>A181+1</f>
        <v>105</v>
      </c>
      <c r="B182" s="160">
        <v>929</v>
      </c>
      <c r="C182" s="4" t="s">
        <v>39</v>
      </c>
      <c r="D182" s="24">
        <f>SUMIFS('Rider Adj F'!$P$11:$P$128,'Rider Adj F'!$A$11:$A$128,'SCH D-2 F'!D$13,'Rider Adj F'!$B$11:$B$128,'SCH D-2 F'!$B182)*-1000</f>
        <v>0</v>
      </c>
      <c r="E182" s="24">
        <f>SUMIFS('Rider Adj F'!$P$11:$P$128,'Rider Adj F'!$A$11:$A$128,'SCH D-2 F'!E$13,'Rider Adj F'!$B$11:$B$128,'SCH D-2 F'!$B182)*-1000</f>
        <v>0</v>
      </c>
      <c r="F182" s="24">
        <f>SUMIFS('Rider Adj F'!$P$11:$P$128,'Rider Adj F'!$A$11:$A$128,'SCH D-2 F'!F$13,'Rider Adj F'!$B$11:$B$128,'SCH D-2 F'!$B182)*-1000</f>
        <v>0</v>
      </c>
      <c r="G182" s="24">
        <f>SUMIFS('Rider Adj F'!$P$11:$P$128,'Rider Adj F'!$A$11:$A$128,'SCH D-2 F'!G$13,'Rider Adj F'!$B$11:$B$128,'SCH D-2 F'!$B182)*-1000</f>
        <v>0</v>
      </c>
      <c r="H182" s="24">
        <f>SUMIFS('Rider Adj F'!$P$11:$P$128,'Rider Adj F'!$A$11:$A$128,'SCH D-2 F'!H$13,'Rider Adj F'!$B$11:$B$128,'SCH D-2 F'!$B182)*-1000</f>
        <v>0</v>
      </c>
      <c r="I182" s="24">
        <f t="shared" si="68"/>
        <v>0</v>
      </c>
      <c r="J182" s="25">
        <v>1</v>
      </c>
      <c r="K182" s="24">
        <f t="shared" si="69"/>
        <v>0</v>
      </c>
    </row>
    <row r="183" spans="1:15" ht="18.95" customHeight="1" x14ac:dyDescent="0.2">
      <c r="A183" s="26">
        <f t="shared" si="70"/>
        <v>106</v>
      </c>
      <c r="B183" s="160">
        <v>930.1</v>
      </c>
      <c r="C183" s="4" t="s">
        <v>40</v>
      </c>
      <c r="D183" s="24">
        <f>SUMIFS('Rider Adj F'!$P$11:$P$128,'Rider Adj F'!$A$11:$A$128,'SCH D-2 F'!D$13,'Rider Adj F'!$B$11:$B$128,'SCH D-2 F'!$B183)*-1000</f>
        <v>0</v>
      </c>
      <c r="E183" s="24">
        <f>SUMIFS('Rider Adj F'!$P$11:$P$128,'Rider Adj F'!$A$11:$A$128,'SCH D-2 F'!E$13,'Rider Adj F'!$B$11:$B$128,'SCH D-2 F'!$B183)*-1000</f>
        <v>0</v>
      </c>
      <c r="F183" s="24">
        <f>SUMIFS('Rider Adj F'!$P$11:$P$128,'Rider Adj F'!$A$11:$A$128,'SCH D-2 F'!F$13,'Rider Adj F'!$B$11:$B$128,'SCH D-2 F'!$B183)*-1000</f>
        <v>0</v>
      </c>
      <c r="G183" s="24">
        <f>SUMIFS('Rider Adj F'!$P$11:$P$128,'Rider Adj F'!$A$11:$A$128,'SCH D-2 F'!G$13,'Rider Adj F'!$B$11:$B$128,'SCH D-2 F'!$B183)*-1000</f>
        <v>0</v>
      </c>
      <c r="H183" s="24">
        <f>SUMIFS('Rider Adj F'!$P$11:$P$128,'Rider Adj F'!$A$11:$A$128,'SCH D-2 F'!H$13,'Rider Adj F'!$B$11:$B$128,'SCH D-2 F'!$B183)*-1000</f>
        <v>0</v>
      </c>
      <c r="I183" s="24">
        <f t="shared" si="68"/>
        <v>0</v>
      </c>
      <c r="J183" s="25">
        <v>1</v>
      </c>
      <c r="K183" s="24">
        <f t="shared" si="69"/>
        <v>0</v>
      </c>
    </row>
    <row r="184" spans="1:15" ht="18.95" customHeight="1" x14ac:dyDescent="0.2">
      <c r="A184" s="26">
        <f t="shared" si="70"/>
        <v>107</v>
      </c>
      <c r="B184" s="160">
        <v>930.2</v>
      </c>
      <c r="C184" s="4" t="s">
        <v>41</v>
      </c>
      <c r="D184" s="24">
        <f>SUMIFS('Rider Adj F'!$P$11:$P$128,'Rider Adj F'!$A$11:$A$128,'SCH D-2 F'!D$13,'Rider Adj F'!$B$11:$B$128,'SCH D-2 F'!$B184)*-1000</f>
        <v>0</v>
      </c>
      <c r="E184" s="24">
        <f>SUMIFS('Rider Adj F'!$P$11:$P$128,'Rider Adj F'!$A$11:$A$128,'SCH D-2 F'!E$13,'Rider Adj F'!$B$11:$B$128,'SCH D-2 F'!$B184)*-1000</f>
        <v>0</v>
      </c>
      <c r="F184" s="24">
        <f>SUMIFS('Rider Adj F'!$P$11:$P$128,'Rider Adj F'!$A$11:$A$128,'SCH D-2 F'!F$13,'Rider Adj F'!$B$11:$B$128,'SCH D-2 F'!$B184)*-1000</f>
        <v>0</v>
      </c>
      <c r="G184" s="24">
        <f>SUMIFS('Rider Adj F'!$P$11:$P$128,'Rider Adj F'!$A$11:$A$128,'SCH D-2 F'!G$13,'Rider Adj F'!$B$11:$B$128,'SCH D-2 F'!$B184)*-1000</f>
        <v>0</v>
      </c>
      <c r="H184" s="24">
        <f>SUMIFS('Rider Adj F'!$P$11:$P$128,'Rider Adj F'!$A$11:$A$128,'SCH D-2 F'!H$13,'Rider Adj F'!$B$11:$B$128,'SCH D-2 F'!$B184)*-1000</f>
        <v>0</v>
      </c>
      <c r="I184" s="24">
        <f t="shared" si="68"/>
        <v>0</v>
      </c>
      <c r="J184" s="25">
        <v>1</v>
      </c>
      <c r="K184" s="24">
        <f t="shared" si="69"/>
        <v>0</v>
      </c>
    </row>
    <row r="185" spans="1:15" ht="18.95" customHeight="1" x14ac:dyDescent="0.2">
      <c r="A185" s="26">
        <f t="shared" si="70"/>
        <v>108</v>
      </c>
      <c r="B185" s="160">
        <v>931</v>
      </c>
      <c r="C185" s="4" t="s">
        <v>14</v>
      </c>
      <c r="D185" s="24">
        <f>SUMIFS('Rider Adj F'!$P$11:$P$128,'Rider Adj F'!$A$11:$A$128,'SCH D-2 F'!D$13,'Rider Adj F'!$B$11:$B$128,'SCH D-2 F'!$B185)*-1000</f>
        <v>0</v>
      </c>
      <c r="E185" s="24">
        <f>SUMIFS('Rider Adj F'!$P$11:$P$128,'Rider Adj F'!$A$11:$A$128,'SCH D-2 F'!E$13,'Rider Adj F'!$B$11:$B$128,'SCH D-2 F'!$B185)*-1000</f>
        <v>0</v>
      </c>
      <c r="F185" s="24">
        <f>SUMIFS('Rider Adj F'!$P$11:$P$128,'Rider Adj F'!$A$11:$A$128,'SCH D-2 F'!F$13,'Rider Adj F'!$B$11:$B$128,'SCH D-2 F'!$B185)*-1000</f>
        <v>0</v>
      </c>
      <c r="G185" s="24">
        <f>SUMIFS('Rider Adj F'!$P$11:$P$128,'Rider Adj F'!$A$11:$A$128,'SCH D-2 F'!G$13,'Rider Adj F'!$B$11:$B$128,'SCH D-2 F'!$B185)*-1000</f>
        <v>0</v>
      </c>
      <c r="H185" s="24">
        <f>SUMIFS('Rider Adj F'!$P$11:$P$128,'Rider Adj F'!$A$11:$A$128,'SCH D-2 F'!H$13,'Rider Adj F'!$B$11:$B$128,'SCH D-2 F'!$B185)*-1000</f>
        <v>0</v>
      </c>
      <c r="I185" s="24">
        <f t="shared" si="68"/>
        <v>0</v>
      </c>
      <c r="J185" s="25">
        <v>1</v>
      </c>
      <c r="K185" s="24">
        <f t="shared" si="69"/>
        <v>0</v>
      </c>
    </row>
    <row r="186" spans="1:15" ht="18.95" customHeight="1" x14ac:dyDescent="0.2">
      <c r="A186" s="26">
        <f t="shared" si="70"/>
        <v>109</v>
      </c>
      <c r="B186" s="160">
        <v>935</v>
      </c>
      <c r="C186" s="4" t="s">
        <v>42</v>
      </c>
      <c r="D186" s="24">
        <f>SUMIFS('Rider Adj F'!$P$11:$P$128,'Rider Adj F'!$A$11:$A$128,'SCH D-2 F'!D$13,'Rider Adj F'!$B$11:$B$128,'SCH D-2 F'!$B186)*-1000</f>
        <v>0</v>
      </c>
      <c r="E186" s="24">
        <f>SUMIFS('Rider Adj F'!$P$11:$P$128,'Rider Adj F'!$A$11:$A$128,'SCH D-2 F'!E$13,'Rider Adj F'!$B$11:$B$128,'SCH D-2 F'!$B186)*-1000</f>
        <v>0</v>
      </c>
      <c r="F186" s="24">
        <f>SUMIFS('Rider Adj F'!$P$11:$P$128,'Rider Adj F'!$A$11:$A$128,'SCH D-2 F'!F$13,'Rider Adj F'!$B$11:$B$128,'SCH D-2 F'!$B186)*-1000</f>
        <v>0</v>
      </c>
      <c r="G186" s="24">
        <f>SUMIFS('Rider Adj F'!$P$11:$P$128,'Rider Adj F'!$A$11:$A$128,'SCH D-2 F'!G$13,'Rider Adj F'!$B$11:$B$128,'SCH D-2 F'!$B186)*-1000</f>
        <v>0</v>
      </c>
      <c r="H186" s="24">
        <f>SUMIFS('Rider Adj F'!$P$11:$P$128,'Rider Adj F'!$A$11:$A$128,'SCH D-2 F'!H$13,'Rider Adj F'!$B$11:$B$128,'SCH D-2 F'!$B186)*-1000</f>
        <v>0</v>
      </c>
      <c r="I186" s="24">
        <f t="shared" si="68"/>
        <v>0</v>
      </c>
      <c r="J186" s="25">
        <v>1</v>
      </c>
      <c r="K186" s="24">
        <f t="shared" si="69"/>
        <v>0</v>
      </c>
    </row>
    <row r="187" spans="1:15" ht="18.95" customHeight="1" x14ac:dyDescent="0.2">
      <c r="A187" s="26">
        <f t="shared" si="70"/>
        <v>110</v>
      </c>
      <c r="C187" s="10" t="s">
        <v>126</v>
      </c>
      <c r="D187" s="36">
        <f>SUM(D161:D163,D176:D186)</f>
        <v>0</v>
      </c>
      <c r="E187" s="36">
        <f t="shared" ref="E187:K187" si="71">SUM(E161:E163,E176:E186)</f>
        <v>0</v>
      </c>
      <c r="F187" s="36">
        <f t="shared" ref="F187:G187" si="72">SUM(F161:F163,F176:F186)</f>
        <v>0</v>
      </c>
      <c r="G187" s="36">
        <f t="shared" si="72"/>
        <v>0</v>
      </c>
      <c r="H187" s="36">
        <f t="shared" si="71"/>
        <v>0</v>
      </c>
      <c r="I187" s="36">
        <f t="shared" si="71"/>
        <v>0</v>
      </c>
      <c r="K187" s="36">
        <f t="shared" si="71"/>
        <v>0</v>
      </c>
    </row>
    <row r="188" spans="1:15" ht="18.95" customHeight="1" x14ac:dyDescent="0.2">
      <c r="A188" s="26"/>
    </row>
    <row r="189" spans="1:15" ht="18.95" customHeight="1" x14ac:dyDescent="0.2">
      <c r="A189" s="26">
        <f>A187+1</f>
        <v>111</v>
      </c>
      <c r="C189" s="10" t="s">
        <v>128</v>
      </c>
      <c r="D189" s="35">
        <f>SUM(D59,D79,D102,D136,D144,D151,D158,D187)</f>
        <v>-2108117.9999999995</v>
      </c>
      <c r="E189" s="35">
        <f t="shared" ref="E189:K189" si="73">SUM(E59,E79,E102,E136,E144,E151,E158,E187)</f>
        <v>-1054703</v>
      </c>
      <c r="F189" s="35">
        <f t="shared" ref="F189:G189" si="74">SUM(F59,F79,F102,F136,F144,F151,F158,F187)</f>
        <v>-125153279.5626421</v>
      </c>
      <c r="G189" s="35">
        <f t="shared" si="74"/>
        <v>0</v>
      </c>
      <c r="H189" s="35">
        <f t="shared" si="73"/>
        <v>0</v>
      </c>
      <c r="I189" s="35">
        <f t="shared" si="73"/>
        <v>-128316100.5626421</v>
      </c>
      <c r="K189" s="35">
        <f t="shared" si="73"/>
        <v>-128316100.5626421</v>
      </c>
    </row>
    <row r="190" spans="1:15" ht="18.95" customHeight="1" x14ac:dyDescent="0.2">
      <c r="A190" s="26"/>
      <c r="C190" s="10"/>
      <c r="M190" s="131"/>
      <c r="N190" s="131"/>
    </row>
    <row r="191" spans="1:15" ht="18.95" customHeight="1" x14ac:dyDescent="0.2">
      <c r="A191" s="26">
        <f>A189+1</f>
        <v>112</v>
      </c>
      <c r="B191" s="38" t="s">
        <v>129</v>
      </c>
      <c r="C191" s="10" t="s">
        <v>130</v>
      </c>
      <c r="D191" s="24">
        <f>SUMIFS('Rider Adj F'!$P$11:$P$128,'Rider Adj F'!$A$11:$A$128,'SCH D-2 F'!D$13,'Rider Adj F'!$B$11:$B$128,'SCH D-2 F'!$B191)*-1000</f>
        <v>0</v>
      </c>
      <c r="E191" s="24">
        <f>SUMIFS('Rider Adj F'!$P$11:$P$128,'Rider Adj F'!$A$11:$A$128,'SCH D-2 F'!E$13,'Rider Adj F'!$B$11:$B$128,'SCH D-2 F'!$B191)*-1000</f>
        <v>-1782150.8475156978</v>
      </c>
      <c r="F191" s="24">
        <f>SUMIFS('Rider Adj F'!$P$11:$P$128,'Rider Adj F'!$A$11:$A$128,'SCH D-2 F'!F$13,'Rider Adj F'!$B$11:$B$128,'SCH D-2 F'!$B191)*-1000</f>
        <v>0</v>
      </c>
      <c r="G191" s="24">
        <f>SUMIFS('Rider Adj F'!$P$11:$P$128,'Rider Adj F'!$A$11:$A$128,'SCH D-2 F'!G$13,'Rider Adj F'!$B$11:$B$128,'SCH D-2 F'!$B191)*-1000</f>
        <v>0</v>
      </c>
      <c r="H191" s="24">
        <f>SUMIFS('Rider Adj F'!$P$11:$P$128,'Rider Adj F'!$A$11:$A$128,'SCH D-2 F'!H$13,'Rider Adj F'!$B$11:$B$128,'SCH D-2 F'!$B191)*-1000</f>
        <v>0</v>
      </c>
      <c r="I191" s="24">
        <f t="shared" ref="I191:I196" si="75">SUM(D191:H191)</f>
        <v>-1782150.8475156978</v>
      </c>
      <c r="J191" s="25">
        <v>1</v>
      </c>
      <c r="K191" s="24">
        <f>J191*I191</f>
        <v>-1782150.8475156978</v>
      </c>
      <c r="M191" s="25"/>
      <c r="N191" s="25"/>
      <c r="O191" s="25"/>
    </row>
    <row r="192" spans="1:15" ht="18.95" customHeight="1" x14ac:dyDescent="0.2">
      <c r="A192" s="26">
        <f t="shared" si="70"/>
        <v>113</v>
      </c>
      <c r="B192" s="160">
        <v>408.1</v>
      </c>
      <c r="C192" s="10" t="s">
        <v>10</v>
      </c>
      <c r="D192" s="24">
        <f>SUMIFS('Rider Adj F'!$P$11:$P$128,'Rider Adj F'!$A$11:$A$128,'SCH D-2 F'!D$13,'Rider Adj F'!$B$11:$B$128,'SCH D-2 F'!$B192)*-1000</f>
        <v>0</v>
      </c>
      <c r="E192" s="24">
        <f>SUMIFS('Rider Adj F'!$P$11:$P$128,'Rider Adj F'!$A$11:$A$128,'SCH D-2 F'!E$13,'Rider Adj F'!$B$11:$B$128,'SCH D-2 F'!$B192)*-1000</f>
        <v>-815950.20105624897</v>
      </c>
      <c r="F192" s="24">
        <f>SUMIFS('Rider Adj F'!$P$11:$P$128,'Rider Adj F'!$A$11:$A$128,'SCH D-2 F'!F$13,'Rider Adj F'!$B$11:$B$128,'SCH D-2 F'!$B192)*-1000</f>
        <v>0</v>
      </c>
      <c r="G192" s="24">
        <f>SUMIFS('Rider Adj F'!$P$11:$P$128,'Rider Adj F'!$A$11:$A$128,'SCH D-2 F'!G$13,'Rider Adj F'!$B$11:$B$128,'SCH D-2 F'!$B192)*-1000</f>
        <v>0</v>
      </c>
      <c r="H192" s="24">
        <f>SUMIFS('Rider Adj F'!$P$11:$P$128,'Rider Adj F'!$A$11:$A$128,'SCH D-2 F'!H$13,'Rider Adj F'!$B$11:$B$128,'SCH D-2 F'!$B192)*-1000</f>
        <v>0</v>
      </c>
      <c r="I192" s="24">
        <f t="shared" si="75"/>
        <v>-815950.20105624897</v>
      </c>
      <c r="J192" s="25">
        <v>1</v>
      </c>
      <c r="K192" s="24">
        <f>J192*I192</f>
        <v>-815950.20105624897</v>
      </c>
    </row>
    <row r="193" spans="1:14" ht="18.95" customHeight="1" x14ac:dyDescent="0.2">
      <c r="A193" s="26">
        <f t="shared" si="70"/>
        <v>114</v>
      </c>
      <c r="B193" s="38" t="s">
        <v>131</v>
      </c>
      <c r="C193" s="10" t="s">
        <v>132</v>
      </c>
      <c r="D193" s="24">
        <f t="shared" ref="D193:H193" si="76">D206</f>
        <v>-32120.020956671182</v>
      </c>
      <c r="E193" s="24">
        <f t="shared" si="76"/>
        <v>-2104553.8170221928</v>
      </c>
      <c r="F193" s="24">
        <f t="shared" ref="F193:G193" si="77">F206</f>
        <v>0</v>
      </c>
      <c r="G193" s="24">
        <f t="shared" si="77"/>
        <v>0</v>
      </c>
      <c r="H193" s="24">
        <f t="shared" si="76"/>
        <v>196528.51936094771</v>
      </c>
      <c r="I193" s="24">
        <f t="shared" si="75"/>
        <v>-1940145.3186179164</v>
      </c>
      <c r="J193" s="25">
        <v>1</v>
      </c>
      <c r="K193" s="24">
        <f t="shared" ref="K193:K194" si="78">J193*I193</f>
        <v>-1940145.3186179164</v>
      </c>
      <c r="M193" s="24"/>
      <c r="N193" s="25"/>
    </row>
    <row r="194" spans="1:14" ht="18.95" customHeight="1" x14ac:dyDescent="0.2">
      <c r="A194" s="26">
        <f t="shared" si="70"/>
        <v>115</v>
      </c>
      <c r="B194" s="38" t="s">
        <v>131</v>
      </c>
      <c r="C194" s="10" t="s">
        <v>133</v>
      </c>
      <c r="D194" s="24">
        <f t="shared" ref="D194:H194" si="79">D204</f>
        <v>-8050.1305655817505</v>
      </c>
      <c r="E194" s="24">
        <f t="shared" si="79"/>
        <v>-527457.09699804336</v>
      </c>
      <c r="F194" s="24">
        <f t="shared" ref="F194:G194" si="80">F204</f>
        <v>0</v>
      </c>
      <c r="G194" s="24">
        <f t="shared" si="80"/>
        <v>0</v>
      </c>
      <c r="H194" s="24">
        <f t="shared" si="79"/>
        <v>49255.268010262589</v>
      </c>
      <c r="I194" s="24">
        <f t="shared" si="75"/>
        <v>-486251.95955336251</v>
      </c>
      <c r="J194" s="25">
        <v>1</v>
      </c>
      <c r="K194" s="24">
        <f t="shared" si="78"/>
        <v>-486251.95955336251</v>
      </c>
      <c r="M194" s="24"/>
      <c r="N194" s="25"/>
    </row>
    <row r="195" spans="1:14" ht="18.95" customHeight="1" x14ac:dyDescent="0.2">
      <c r="A195" s="26">
        <f t="shared" si="70"/>
        <v>116</v>
      </c>
      <c r="B195" s="38">
        <v>411.4</v>
      </c>
      <c r="C195" s="10" t="s">
        <v>136</v>
      </c>
      <c r="D195" s="24">
        <f>SUMIFS('Rider Adj F'!$P$11:$P$128,'Rider Adj F'!$A$11:$A$128,'SCH D-2 F'!D$13,'Rider Adj F'!$B$11:$B$128,'SCH D-2 F'!$B195)*-1000</f>
        <v>0</v>
      </c>
      <c r="E195" s="24">
        <f>SUMIFS('Rider Adj F'!$P$11:$P$128,'Rider Adj F'!$A$11:$A$128,'SCH D-2 F'!E$13,'Rider Adj F'!$B$11:$B$128,'SCH D-2 F'!$B195)*-1000</f>
        <v>0</v>
      </c>
      <c r="F195" s="24">
        <f>SUMIFS('Rider Adj F'!$P$11:$P$128,'Rider Adj F'!$A$11:$A$128,'SCH D-2 F'!F$13,'Rider Adj F'!$B$11:$B$128,'SCH D-2 F'!$B195)*-1000</f>
        <v>0</v>
      </c>
      <c r="G195" s="24">
        <f>SUMIFS('Rider Adj F'!$P$11:$P$128,'Rider Adj F'!$A$11:$A$128,'SCH D-2 F'!G$13,'Rider Adj F'!$B$11:$B$128,'SCH D-2 F'!$B195)*-1000</f>
        <v>0</v>
      </c>
      <c r="H195" s="24">
        <f>SUMIFS('Rider Adj F'!$P$11:$P$128,'Rider Adj F'!$A$11:$A$128,'SCH D-2 F'!H$13,'Rider Adj F'!$B$11:$B$128,'SCH D-2 F'!$B195)*-1000</f>
        <v>0</v>
      </c>
      <c r="I195" s="24">
        <f t="shared" si="75"/>
        <v>0</v>
      </c>
      <c r="J195" s="25">
        <v>1</v>
      </c>
      <c r="K195" s="24">
        <f t="shared" ref="K195:K196" si="81">I195*J195</f>
        <v>0</v>
      </c>
    </row>
    <row r="196" spans="1:14" ht="18.95" customHeight="1" x14ac:dyDescent="0.2">
      <c r="A196" s="26">
        <f t="shared" si="70"/>
        <v>117</v>
      </c>
      <c r="B196" s="38">
        <v>411.8</v>
      </c>
      <c r="C196" s="10" t="s">
        <v>137</v>
      </c>
      <c r="D196" s="35">
        <f>SUMIFS('Rider Adj F'!$P$11:$P$128,'Rider Adj F'!$A$11:$A$128,'SCH D-2 F'!D$13,'Rider Adj F'!$B$11:$B$128,'SCH D-2 F'!$B196)*-1000</f>
        <v>0</v>
      </c>
      <c r="E196" s="35">
        <f>SUMIFS('Rider Adj F'!$P$11:$P$128,'Rider Adj F'!$A$11:$A$128,'SCH D-2 F'!E$13,'Rider Adj F'!$B$11:$B$128,'SCH D-2 F'!$B196)*-1000</f>
        <v>0</v>
      </c>
      <c r="F196" s="35">
        <f>SUMIFS('Rider Adj F'!$P$11:$P$128,'Rider Adj F'!$A$11:$A$128,'SCH D-2 F'!F$13,'Rider Adj F'!$B$11:$B$128,'SCH D-2 F'!$B196)*-1000</f>
        <v>0</v>
      </c>
      <c r="G196" s="35">
        <f>SUMIFS('Rider Adj F'!$P$11:$P$128,'Rider Adj F'!$A$11:$A$128,'SCH D-2 F'!G$13,'Rider Adj F'!$B$11:$B$128,'SCH D-2 F'!$B196)*-1000</f>
        <v>0</v>
      </c>
      <c r="H196" s="35">
        <f>SUMIFS('Rider Adj F'!$P$11:$P$128,'Rider Adj F'!$A$11:$A$128,'SCH D-2 F'!H$13,'Rider Adj F'!$B$11:$B$128,'SCH D-2 F'!$B196)*-1000</f>
        <v>0</v>
      </c>
      <c r="I196" s="35">
        <f t="shared" si="75"/>
        <v>0</v>
      </c>
      <c r="J196" s="25">
        <v>1</v>
      </c>
      <c r="K196" s="35">
        <f t="shared" si="81"/>
        <v>0</v>
      </c>
    </row>
    <row r="197" spans="1:14" ht="18.95" customHeight="1" x14ac:dyDescent="0.2">
      <c r="B197" s="160"/>
      <c r="C197" s="10"/>
    </row>
    <row r="198" spans="1:14" ht="18.95" customHeight="1" thickBot="1" x14ac:dyDescent="0.25">
      <c r="A198" s="26">
        <f>A196+1</f>
        <v>118</v>
      </c>
      <c r="B198" s="160"/>
      <c r="C198" s="43" t="s">
        <v>47</v>
      </c>
      <c r="D198" s="39">
        <f>SUM(D189:D196)</f>
        <v>-2148288.1515222527</v>
      </c>
      <c r="E198" s="39">
        <f t="shared" ref="E198:H198" si="82">SUM(E189:E196)</f>
        <v>-6284814.9625921827</v>
      </c>
      <c r="F198" s="39">
        <f t="shared" ref="F198:G198" si="83">SUM(F189:F196)</f>
        <v>-125153279.5626421</v>
      </c>
      <c r="G198" s="39">
        <f t="shared" si="83"/>
        <v>0</v>
      </c>
      <c r="H198" s="39">
        <f t="shared" si="82"/>
        <v>245783.78737121029</v>
      </c>
      <c r="I198" s="39">
        <f>SUM(I189:I196)</f>
        <v>-133340598.88938531</v>
      </c>
      <c r="K198" s="39">
        <f>SUM(K189:K196)</f>
        <v>-133340598.88938531</v>
      </c>
    </row>
    <row r="199" spans="1:14" ht="18.95" customHeight="1" thickTop="1" x14ac:dyDescent="0.2">
      <c r="B199" s="160"/>
      <c r="C199" s="43"/>
    </row>
    <row r="200" spans="1:14" ht="18.95" customHeight="1" thickBot="1" x14ac:dyDescent="0.25">
      <c r="A200" s="26">
        <f>A198+1</f>
        <v>119</v>
      </c>
      <c r="B200" s="160"/>
      <c r="C200" s="43" t="s">
        <v>48</v>
      </c>
      <c r="D200" s="39">
        <f>D33-D198</f>
        <v>-120832.45978938183</v>
      </c>
      <c r="E200" s="39">
        <f t="shared" ref="E200:H200" si="84">E33-E198</f>
        <v>-7917131.0259406306</v>
      </c>
      <c r="F200" s="39">
        <f t="shared" ref="F200:G200" si="85">F33-F198</f>
        <v>-1.6391277313232422E-7</v>
      </c>
      <c r="G200" s="39">
        <f t="shared" si="85"/>
        <v>0</v>
      </c>
      <c r="H200" s="39">
        <f t="shared" si="84"/>
        <v>-245783.78737121029</v>
      </c>
      <c r="I200" s="39">
        <f>I33-I198</f>
        <v>-8283747.2731014192</v>
      </c>
      <c r="K200" s="39">
        <f>K33-K198</f>
        <v>-8283747.2731014192</v>
      </c>
    </row>
    <row r="201" spans="1:14" ht="18.95" customHeight="1" thickTop="1" x14ac:dyDescent="0.2">
      <c r="B201" s="160"/>
    </row>
    <row r="202" spans="1:14" ht="18.95" customHeight="1" x14ac:dyDescent="0.2">
      <c r="B202" s="160"/>
      <c r="C202" s="246" t="s">
        <v>1103</v>
      </c>
      <c r="D202" s="24">
        <f>D33-SUM(D189:D192,D196)</f>
        <v>-161002.611311635</v>
      </c>
      <c r="E202" s="24">
        <f t="shared" ref="E202:G202" si="86">E33-SUM(E189:E192,E196)</f>
        <v>-10549141.939960867</v>
      </c>
      <c r="F202" s="24">
        <f t="shared" si="86"/>
        <v>-1.6391277313232422E-7</v>
      </c>
      <c r="G202" s="24">
        <f t="shared" si="86"/>
        <v>0</v>
      </c>
      <c r="H202" s="24">
        <f>IntSync!E21</f>
        <v>985105.36020525172</v>
      </c>
      <c r="I202" s="24"/>
      <c r="K202" s="24">
        <f t="shared" ref="K202" si="87">K33-SUM(K189:K192,K196)</f>
        <v>-10710144.55127269</v>
      </c>
    </row>
    <row r="203" spans="1:14" ht="18.95" customHeight="1" x14ac:dyDescent="0.2">
      <c r="B203" s="160"/>
      <c r="D203" s="122">
        <f>'WPH-1 Effective Tax Rate'!F9</f>
        <v>0.05</v>
      </c>
      <c r="E203" s="122">
        <f>D203</f>
        <v>0.05</v>
      </c>
      <c r="F203" s="122"/>
      <c r="G203" s="122">
        <f>D203</f>
        <v>0.05</v>
      </c>
      <c r="H203" s="122">
        <f>D203</f>
        <v>0.05</v>
      </c>
      <c r="I203" s="122"/>
      <c r="K203" s="122"/>
    </row>
    <row r="204" spans="1:14" ht="18.95" customHeight="1" x14ac:dyDescent="0.2">
      <c r="B204" s="160"/>
      <c r="D204" s="24">
        <f>D202*D203</f>
        <v>-8050.1305655817505</v>
      </c>
      <c r="E204" s="24">
        <f>E202*E203</f>
        <v>-527457.09699804336</v>
      </c>
      <c r="F204" s="24">
        <f>F202*F203</f>
        <v>0</v>
      </c>
      <c r="G204" s="24">
        <f>G202*G203</f>
        <v>0</v>
      </c>
      <c r="H204" s="24">
        <f>H202*H203</f>
        <v>49255.268010262589</v>
      </c>
      <c r="I204" s="24"/>
      <c r="K204" s="24"/>
    </row>
    <row r="205" spans="1:14" ht="18.95" customHeight="1" x14ac:dyDescent="0.2">
      <c r="B205" s="160"/>
      <c r="D205" s="122">
        <f>'WPH-1 Effective Tax Rate'!F13</f>
        <v>0.19949999999999998</v>
      </c>
      <c r="E205" s="122">
        <f>D205</f>
        <v>0.19949999999999998</v>
      </c>
      <c r="F205" s="122"/>
      <c r="G205" s="122">
        <f>D205</f>
        <v>0.19949999999999998</v>
      </c>
      <c r="H205" s="122">
        <f>D205</f>
        <v>0.19949999999999998</v>
      </c>
      <c r="I205" s="122"/>
      <c r="K205" s="122"/>
    </row>
    <row r="206" spans="1:14" ht="18.95" customHeight="1" x14ac:dyDescent="0.2">
      <c r="B206" s="160"/>
      <c r="D206" s="24">
        <f>D202*D205</f>
        <v>-32120.020956671182</v>
      </c>
      <c r="E206" s="24">
        <f>E202*E205</f>
        <v>-2104553.8170221928</v>
      </c>
      <c r="F206" s="24">
        <f>F202*F205</f>
        <v>0</v>
      </c>
      <c r="G206" s="24">
        <f>G202*G205</f>
        <v>0</v>
      </c>
      <c r="H206" s="24">
        <f>H202*H205</f>
        <v>196528.51936094771</v>
      </c>
      <c r="I206" s="24"/>
      <c r="K206" s="24"/>
    </row>
    <row r="207" spans="1:14" ht="18.95" customHeight="1" x14ac:dyDescent="0.2">
      <c r="B207" s="160"/>
      <c r="D207" s="24">
        <f>D204+D206</f>
        <v>-40170.151522252934</v>
      </c>
      <c r="E207" s="24">
        <f>E204+E206</f>
        <v>-2632010.9140202361</v>
      </c>
      <c r="F207" s="24">
        <f>F204+F206</f>
        <v>0</v>
      </c>
      <c r="G207" s="24">
        <f>G204+G206</f>
        <v>0</v>
      </c>
      <c r="H207" s="24">
        <f>H204+H206</f>
        <v>245783.78737121029</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K85"/>
    <mergeCell ref="A1:K1"/>
    <mergeCell ref="A2:K2"/>
    <mergeCell ref="A3:K3"/>
    <mergeCell ref="A4:K4"/>
    <mergeCell ref="A42:K42"/>
    <mergeCell ref="A43:K43"/>
    <mergeCell ref="A44:K44"/>
    <mergeCell ref="A45:K45"/>
    <mergeCell ref="A82:K82"/>
    <mergeCell ref="A83:K83"/>
    <mergeCell ref="A84:K84"/>
    <mergeCell ref="A166:K166"/>
    <mergeCell ref="A167:K167"/>
    <mergeCell ref="A123:K123"/>
    <mergeCell ref="A124:K124"/>
    <mergeCell ref="A125:K125"/>
    <mergeCell ref="A126:K126"/>
    <mergeCell ref="A164:K164"/>
    <mergeCell ref="A165:K165"/>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366"/>
  <sheetViews>
    <sheetView topLeftCell="A167" zoomScaleNormal="100" workbookViewId="0">
      <selection activeCell="A181" sqref="A181"/>
    </sheetView>
  </sheetViews>
  <sheetFormatPr defaultColWidth="9.140625" defaultRowHeight="12.75" x14ac:dyDescent="0.2"/>
  <cols>
    <col min="1" max="1" width="6.85546875" style="21" customWidth="1"/>
    <col min="2" max="2" width="13.42578125" style="21" customWidth="1"/>
    <col min="3" max="3" width="58.140625" style="21" customWidth="1"/>
    <col min="4" max="6" width="16.7109375" style="21" customWidth="1"/>
    <col min="7" max="7" width="18.42578125" style="21" customWidth="1"/>
    <col min="8" max="8" width="13" style="21" customWidth="1"/>
    <col min="9" max="9" width="19.28515625" style="21" customWidth="1"/>
    <col min="10" max="10" width="1.85546875" style="21" customWidth="1"/>
    <col min="11" max="16384" width="9.140625" style="21"/>
  </cols>
  <sheetData>
    <row r="1" spans="1:9" s="16" customFormat="1" ht="20.100000000000001" customHeight="1" x14ac:dyDescent="0.2">
      <c r="A1" s="337" t="str">
        <f>'Rate Case Constants'!C9</f>
        <v>LOUISVILLE GAS AND ELECTRIC COMPANY</v>
      </c>
      <c r="B1" s="336"/>
      <c r="C1" s="336"/>
      <c r="D1" s="336"/>
      <c r="E1" s="336"/>
      <c r="F1" s="336"/>
      <c r="G1" s="336"/>
      <c r="H1" s="336"/>
      <c r="I1" s="336"/>
    </row>
    <row r="2" spans="1:9" s="16" customFormat="1" ht="20.100000000000001" customHeight="1" x14ac:dyDescent="0.2">
      <c r="A2" s="337" t="str">
        <f>'Rate Case Constants'!C10</f>
        <v>CASE NO. 2018-00295 - GAS OPERATIONS</v>
      </c>
      <c r="B2" s="336"/>
      <c r="C2" s="336"/>
      <c r="D2" s="336"/>
      <c r="E2" s="336"/>
      <c r="F2" s="336"/>
      <c r="G2" s="336"/>
      <c r="H2" s="336"/>
      <c r="I2" s="336"/>
    </row>
    <row r="3" spans="1:9" s="16" customFormat="1" ht="20.100000000000001" customHeight="1" x14ac:dyDescent="0.2">
      <c r="A3" s="336" t="s">
        <v>240</v>
      </c>
      <c r="B3" s="336"/>
      <c r="C3" s="336"/>
      <c r="D3" s="336"/>
      <c r="E3" s="336"/>
      <c r="F3" s="336"/>
      <c r="G3" s="336"/>
      <c r="H3" s="336"/>
      <c r="I3" s="336"/>
    </row>
    <row r="4" spans="1:9" s="16" customFormat="1" ht="20.100000000000001" customHeight="1" x14ac:dyDescent="0.2">
      <c r="A4" s="336" t="str">
        <f>'Rate Case Constants'!C22</f>
        <v>FOR THE 12 MONTHS ENDED APRIL 30, 2020</v>
      </c>
      <c r="B4" s="336"/>
      <c r="C4" s="336"/>
      <c r="D4" s="336"/>
      <c r="E4" s="336"/>
      <c r="F4" s="336"/>
      <c r="G4" s="336"/>
      <c r="H4" s="336"/>
      <c r="I4" s="336"/>
    </row>
    <row r="5" spans="1:9" s="16" customFormat="1" ht="20.100000000000001" customHeight="1" x14ac:dyDescent="0.2">
      <c r="A5" s="159"/>
      <c r="B5" s="159"/>
      <c r="C5" s="159"/>
      <c r="D5" s="159"/>
      <c r="E5" s="324"/>
      <c r="F5" s="159"/>
      <c r="G5" s="159"/>
      <c r="H5" s="159"/>
      <c r="I5" s="159"/>
    </row>
    <row r="6" spans="1:9" s="16" customFormat="1" ht="20.100000000000001" customHeight="1" x14ac:dyDescent="0.2">
      <c r="A6" s="18" t="s">
        <v>138</v>
      </c>
      <c r="B6" s="18"/>
      <c r="I6" s="19" t="s">
        <v>241</v>
      </c>
    </row>
    <row r="7" spans="1:9" s="16" customFormat="1" ht="20.100000000000001" customHeight="1" x14ac:dyDescent="0.2">
      <c r="A7" s="16" t="str">
        <f>'Rate Case Constants'!C29</f>
        <v>TYPE OF FILING: _____ ORIGINAL  _____ UPDATED  __X__ REVISED</v>
      </c>
      <c r="I7" s="19" t="s">
        <v>941</v>
      </c>
    </row>
    <row r="8" spans="1:9" s="16" customFormat="1" ht="20.100000000000001" customHeight="1" x14ac:dyDescent="0.2">
      <c r="A8" s="18" t="s">
        <v>1109</v>
      </c>
      <c r="B8" s="18"/>
      <c r="D8" s="18"/>
      <c r="E8" s="18"/>
      <c r="F8" s="18"/>
      <c r="G8" s="18"/>
      <c r="I8" s="20" t="str">
        <f>'Rate Case Constants'!C38</f>
        <v>WITNESS:   C. M. GARRETT</v>
      </c>
    </row>
    <row r="9" spans="1:9" s="16" customFormat="1" ht="18.75" customHeight="1" x14ac:dyDescent="0.2"/>
    <row r="10" spans="1:9" s="16" customFormat="1" ht="18.75" customHeight="1" x14ac:dyDescent="0.2">
      <c r="A10" s="63"/>
      <c r="B10" s="63"/>
      <c r="C10" s="63"/>
      <c r="D10" s="126" t="str">
        <f>CONCATENATE("ADJ ",COLUMN(F10))</f>
        <v>ADJ 6</v>
      </c>
      <c r="E10" s="126" t="str">
        <f>CONCATENATE("ADJ ",COLUMN(G10))</f>
        <v>ADJ 7</v>
      </c>
      <c r="F10" s="126" t="str">
        <f>CONCATENATE("ADJ ",COLUMN(H10))</f>
        <v>ADJ 8</v>
      </c>
      <c r="G10" s="63"/>
      <c r="H10" s="63"/>
      <c r="I10" s="63"/>
    </row>
    <row r="11" spans="1:9" ht="44.25" customHeight="1" x14ac:dyDescent="0.2">
      <c r="A11" s="64" t="s">
        <v>96</v>
      </c>
      <c r="B11" s="64" t="s">
        <v>97</v>
      </c>
      <c r="C11" s="64" t="s">
        <v>101</v>
      </c>
      <c r="D11" s="301" t="s">
        <v>1040</v>
      </c>
      <c r="E11" s="161" t="s">
        <v>996</v>
      </c>
      <c r="F11" s="161" t="s">
        <v>1317</v>
      </c>
      <c r="G11" s="64" t="s">
        <v>242</v>
      </c>
      <c r="H11" s="64" t="s">
        <v>98</v>
      </c>
      <c r="I11" s="64" t="s">
        <v>238</v>
      </c>
    </row>
    <row r="12" spans="1:9" ht="18.95" customHeight="1" x14ac:dyDescent="0.2">
      <c r="A12" s="22"/>
      <c r="B12" s="22"/>
      <c r="C12" s="29"/>
      <c r="D12" s="30" t="s">
        <v>99</v>
      </c>
      <c r="E12" s="30" t="s">
        <v>99</v>
      </c>
      <c r="F12" s="30" t="s">
        <v>99</v>
      </c>
      <c r="G12" s="30" t="s">
        <v>99</v>
      </c>
      <c r="H12" s="30"/>
      <c r="I12" s="30" t="s">
        <v>99</v>
      </c>
    </row>
    <row r="13" spans="1:9" ht="18.95" customHeight="1" x14ac:dyDescent="0.2">
      <c r="A13" s="134" t="s">
        <v>254</v>
      </c>
      <c r="B13" s="135"/>
      <c r="C13" s="80"/>
      <c r="D13" s="127"/>
      <c r="E13" s="40" t="s">
        <v>995</v>
      </c>
      <c r="F13" s="40" t="s">
        <v>1315</v>
      </c>
      <c r="G13" s="30"/>
      <c r="H13" s="30"/>
      <c r="I13" s="30"/>
    </row>
    <row r="14" spans="1:9" ht="18.95" customHeight="1" x14ac:dyDescent="0.2">
      <c r="A14" s="22">
        <v>1</v>
      </c>
      <c r="B14" s="22"/>
      <c r="C14" s="41" t="s">
        <v>72</v>
      </c>
      <c r="G14" s="24"/>
      <c r="H14" s="25"/>
      <c r="I14" s="24"/>
    </row>
    <row r="15" spans="1:9" ht="18.95" customHeight="1" x14ac:dyDescent="0.2">
      <c r="A15" s="26">
        <f>A14+1</f>
        <v>2</v>
      </c>
      <c r="B15" s="27"/>
      <c r="C15" s="34" t="s">
        <v>920</v>
      </c>
      <c r="D15" s="24"/>
      <c r="E15" s="24"/>
      <c r="F15" s="24"/>
      <c r="G15" s="24"/>
      <c r="H15" s="25"/>
      <c r="I15" s="24"/>
    </row>
    <row r="16" spans="1:9" ht="18.95" customHeight="1" x14ac:dyDescent="0.2">
      <c r="A16" s="26">
        <f t="shared" ref="A16:A23" si="0">A15+1</f>
        <v>3</v>
      </c>
      <c r="B16" s="27">
        <v>480</v>
      </c>
      <c r="C16" s="23" t="s">
        <v>109</v>
      </c>
      <c r="D16" s="24">
        <f>SUMIFS('ProForma Adj F'!$P$11:$P$86,'ProForma Adj F'!$A$11:$A$86,'SCH D-2.1'!D$13,'ProForma Adj F'!$B$11:$B$86,'SCH D-2.1'!$B16)*-1000</f>
        <v>0</v>
      </c>
      <c r="E16" s="24">
        <f>SUMIFS('ProForma Adj F'!$P$11:$P$86,'ProForma Adj F'!$A$11:$A$86,'SCH D-2.1'!E$13,'ProForma Adj F'!$B$11:$B$86,'SCH D-2.1'!$B16)*-1000</f>
        <v>0</v>
      </c>
      <c r="F16" s="24">
        <f>SUMIFS('ProForma Adj F'!$P$11:$P$86,'ProForma Adj F'!$A$11:$A$86,'SCH D-2.1'!F$13,'ProForma Adj F'!$B$11:$B$86,'SCH D-2.1'!$B16)*-1000</f>
        <v>0</v>
      </c>
      <c r="G16" s="24">
        <f>SUM(D16:F16)</f>
        <v>0</v>
      </c>
      <c r="H16" s="25">
        <v>1</v>
      </c>
      <c r="I16" s="24">
        <f>G16*H16</f>
        <v>0</v>
      </c>
    </row>
    <row r="17" spans="1:9" ht="18.95" customHeight="1" x14ac:dyDescent="0.2">
      <c r="A17" s="26">
        <f t="shared" si="0"/>
        <v>4</v>
      </c>
      <c r="B17" s="27">
        <v>481.1</v>
      </c>
      <c r="C17" s="23" t="s">
        <v>110</v>
      </c>
      <c r="D17" s="24">
        <f>SUMIFS('ProForma Adj F'!$P$11:$P$86,'ProForma Adj F'!$A$11:$A$86,'SCH D-2.1'!D$13,'ProForma Adj F'!$B$11:$B$86,'SCH D-2.1'!$B17)*-1000</f>
        <v>0</v>
      </c>
      <c r="E17" s="24">
        <f>SUMIFS('ProForma Adj F'!$P$11:$P$86,'ProForma Adj F'!$A$11:$A$86,'SCH D-2.1'!E$13,'ProForma Adj F'!$B$11:$B$86,'SCH D-2.1'!$B17)*-1000</f>
        <v>0</v>
      </c>
      <c r="F17" s="24">
        <f>SUMIFS('ProForma Adj F'!$P$11:$P$86,'ProForma Adj F'!$A$11:$A$86,'SCH D-2.1'!F$13,'ProForma Adj F'!$B$11:$B$86,'SCH D-2.1'!$B17)*-1000</f>
        <v>0</v>
      </c>
      <c r="G17" s="24">
        <f>SUM(D17:F17)</f>
        <v>0</v>
      </c>
      <c r="H17" s="25">
        <v>1</v>
      </c>
      <c r="I17" s="24">
        <f t="shared" ref="I17:I19" si="1">G17*H17</f>
        <v>0</v>
      </c>
    </row>
    <row r="18" spans="1:9" ht="18.95" customHeight="1" x14ac:dyDescent="0.2">
      <c r="A18" s="26">
        <f t="shared" si="0"/>
        <v>5</v>
      </c>
      <c r="B18" s="27">
        <v>481.2</v>
      </c>
      <c r="C18" s="23" t="s">
        <v>111</v>
      </c>
      <c r="D18" s="24">
        <f>SUMIFS('ProForma Adj F'!$P$11:$P$86,'ProForma Adj F'!$A$11:$A$86,'SCH D-2.1'!D$13,'ProForma Adj F'!$B$11:$B$86,'SCH D-2.1'!$B18)*-1000</f>
        <v>0</v>
      </c>
      <c r="E18" s="24">
        <f>SUMIFS('ProForma Adj F'!$P$11:$P$86,'ProForma Adj F'!$A$11:$A$86,'SCH D-2.1'!E$13,'ProForma Adj F'!$B$11:$B$86,'SCH D-2.1'!$B18)*-1000</f>
        <v>0</v>
      </c>
      <c r="F18" s="24">
        <f>SUMIFS('ProForma Adj F'!$P$11:$P$86,'ProForma Adj F'!$A$11:$A$86,'SCH D-2.1'!F$13,'ProForma Adj F'!$B$11:$B$86,'SCH D-2.1'!$B18)*-1000</f>
        <v>0</v>
      </c>
      <c r="G18" s="24">
        <f>SUM(D18:F18)</f>
        <v>0</v>
      </c>
      <c r="H18" s="25">
        <v>1</v>
      </c>
      <c r="I18" s="24">
        <f t="shared" si="1"/>
        <v>0</v>
      </c>
    </row>
    <row r="19" spans="1:9" ht="18.95" customHeight="1" x14ac:dyDescent="0.2">
      <c r="A19" s="26">
        <f>A18+1</f>
        <v>6</v>
      </c>
      <c r="B19" s="26">
        <v>482</v>
      </c>
      <c r="C19" s="10" t="s">
        <v>112</v>
      </c>
      <c r="D19" s="35">
        <f>SUMIFS('ProForma Adj F'!$P$11:$P$86,'ProForma Adj F'!$A$11:$A$86,'SCH D-2.1'!D$13,'ProForma Adj F'!$B$11:$B$86,'SCH D-2.1'!$B19)*-1000</f>
        <v>0</v>
      </c>
      <c r="E19" s="35">
        <f>SUMIFS('ProForma Adj F'!$P$11:$P$86,'ProForma Adj F'!$A$11:$A$86,'SCH D-2.1'!E$13,'ProForma Adj F'!$B$11:$B$86,'SCH D-2.1'!$B19)*-1000</f>
        <v>0</v>
      </c>
      <c r="F19" s="35">
        <f>SUMIFS('ProForma Adj F'!$P$11:$P$86,'ProForma Adj F'!$A$11:$A$86,'SCH D-2.1'!F$13,'ProForma Adj F'!$B$11:$B$86,'SCH D-2.1'!$B19)*-1000</f>
        <v>0</v>
      </c>
      <c r="G19" s="35">
        <f>SUM(D19:F19)</f>
        <v>0</v>
      </c>
      <c r="H19" s="25">
        <v>1</v>
      </c>
      <c r="I19" s="35">
        <f t="shared" si="1"/>
        <v>0</v>
      </c>
    </row>
    <row r="20" spans="1:9" ht="18.95" customHeight="1" x14ac:dyDescent="0.2">
      <c r="A20" s="26">
        <f t="shared" si="0"/>
        <v>7</v>
      </c>
      <c r="B20" s="26"/>
      <c r="C20" s="23" t="s">
        <v>113</v>
      </c>
      <c r="D20" s="24">
        <f>SUM(D16:D19)</f>
        <v>0</v>
      </c>
      <c r="E20" s="24">
        <f t="shared" ref="E20" si="2">SUM(E16:E19)</f>
        <v>0</v>
      </c>
      <c r="F20" s="24">
        <f t="shared" ref="F20:I20" si="3">SUM(F16:F19)</f>
        <v>0</v>
      </c>
      <c r="G20" s="24">
        <f t="shared" si="3"/>
        <v>0</v>
      </c>
      <c r="H20" s="25">
        <v>1</v>
      </c>
      <c r="I20" s="24">
        <f t="shared" si="3"/>
        <v>0</v>
      </c>
    </row>
    <row r="21" spans="1:9" ht="18.95" customHeight="1" x14ac:dyDescent="0.2">
      <c r="A21" s="26">
        <f t="shared" si="0"/>
        <v>8</v>
      </c>
      <c r="B21" s="26" t="s">
        <v>918</v>
      </c>
      <c r="C21" s="23" t="s">
        <v>114</v>
      </c>
      <c r="D21" s="24">
        <f>SUMIFS('ProForma Adj F'!$P$11:$P$86,'ProForma Adj F'!$A$11:$A$86,'SCH D-2.1'!D$13,'ProForma Adj F'!$B$11:$B$86,'SCH D-2.1'!$B21)*-1000</f>
        <v>0</v>
      </c>
      <c r="E21" s="24">
        <f>SUMIFS('ProForma Adj F'!$P$11:$P$86,'ProForma Adj F'!$A$11:$A$86,'SCH D-2.1'!E$13,'ProForma Adj F'!$B$11:$B$86,'SCH D-2.1'!$B21)*-1000</f>
        <v>0</v>
      </c>
      <c r="F21" s="24">
        <f>SUMIFS('ProForma Adj F'!$P$11:$P$86,'ProForma Adj F'!$A$11:$A$86,'SCH D-2.1'!F$13,'ProForma Adj F'!$B$11:$B$86,'SCH D-2.1'!$B21)*-1000</f>
        <v>0</v>
      </c>
      <c r="G21" s="24">
        <f>SUM(D21:F21)</f>
        <v>0</v>
      </c>
      <c r="H21" s="25">
        <v>1</v>
      </c>
      <c r="I21" s="24">
        <f t="shared" ref="I21:I22" si="4">G21*H21</f>
        <v>0</v>
      </c>
    </row>
    <row r="22" spans="1:9" ht="18.95" customHeight="1" x14ac:dyDescent="0.2">
      <c r="A22" s="26">
        <f t="shared" si="0"/>
        <v>9</v>
      </c>
      <c r="B22" s="27">
        <v>496</v>
      </c>
      <c r="C22" s="23" t="s">
        <v>115</v>
      </c>
      <c r="D22" s="35">
        <f>SUMIFS('ProForma Adj F'!$P$11:$P$86,'ProForma Adj F'!$A$11:$A$86,'SCH D-2.1'!D$13,'ProForma Adj F'!$B$11:$B$86,'SCH D-2.1'!$B22)*-1000</f>
        <v>0</v>
      </c>
      <c r="E22" s="35">
        <f>SUMIFS('ProForma Adj F'!$P$11:$P$86,'ProForma Adj F'!$A$11:$A$86,'SCH D-2.1'!E$13,'ProForma Adj F'!$B$11:$B$86,'SCH D-2.1'!$B22)*-1000</f>
        <v>0</v>
      </c>
      <c r="F22" s="35">
        <f>SUMIFS('ProForma Adj F'!$P$11:$P$86,'ProForma Adj F'!$A$11:$A$86,'SCH D-2.1'!F$13,'ProForma Adj F'!$B$11:$B$86,'SCH D-2.1'!$B22)*-1000</f>
        <v>0</v>
      </c>
      <c r="G22" s="35">
        <f>SUM(D22:F22)</f>
        <v>0</v>
      </c>
      <c r="H22" s="25">
        <v>1</v>
      </c>
      <c r="I22" s="35">
        <f t="shared" si="4"/>
        <v>0</v>
      </c>
    </row>
    <row r="23" spans="1:9" ht="18.95" customHeight="1" x14ac:dyDescent="0.2">
      <c r="A23" s="26">
        <f t="shared" si="0"/>
        <v>10</v>
      </c>
      <c r="C23" s="23" t="s">
        <v>919</v>
      </c>
      <c r="D23" s="36">
        <f>SUM(D20:D22)</f>
        <v>0</v>
      </c>
      <c r="E23" s="36">
        <f t="shared" ref="E23" si="5">SUM(E20:E22)</f>
        <v>0</v>
      </c>
      <c r="F23" s="36">
        <f t="shared" ref="F23:I23" si="6">SUM(F20:F22)</f>
        <v>0</v>
      </c>
      <c r="G23" s="36">
        <f t="shared" si="6"/>
        <v>0</v>
      </c>
      <c r="H23" s="25"/>
      <c r="I23" s="36">
        <f t="shared" si="6"/>
        <v>0</v>
      </c>
    </row>
    <row r="24" spans="1:9" ht="18.95" customHeight="1" x14ac:dyDescent="0.2"/>
    <row r="25" spans="1:9" ht="18.95" customHeight="1" x14ac:dyDescent="0.2">
      <c r="A25" s="26">
        <f>A23+1</f>
        <v>11</v>
      </c>
      <c r="B25" s="26"/>
      <c r="C25" s="34" t="s">
        <v>116</v>
      </c>
    </row>
    <row r="26" spans="1:9" ht="18.95" customHeight="1" x14ac:dyDescent="0.2">
      <c r="A26" s="26">
        <f>A25+1</f>
        <v>12</v>
      </c>
      <c r="B26" s="26">
        <v>487</v>
      </c>
      <c r="C26" s="23" t="s">
        <v>13</v>
      </c>
      <c r="D26" s="24">
        <f>SUMIFS('ProForma Adj F'!$P$11:$P$86,'ProForma Adj F'!$A$11:$A$86,'SCH D-2.1'!D$13,'ProForma Adj F'!$B$11:$B$86,'SCH D-2.1'!$B26)*-1000</f>
        <v>0</v>
      </c>
      <c r="E26" s="24">
        <f>SUMIFS('ProForma Adj F'!$P$11:$P$86,'ProForma Adj F'!$A$11:$A$86,'SCH D-2.1'!E$13,'ProForma Adj F'!$B$11:$B$86,'SCH D-2.1'!$B26)*-1000</f>
        <v>0</v>
      </c>
      <c r="F26" s="24">
        <f>SUMIFS('ProForma Adj F'!$P$11:$P$86,'ProForma Adj F'!$A$11:$A$86,'SCH D-2.1'!F$13,'ProForma Adj F'!$B$11:$B$86,'SCH D-2.1'!$B26)*-1000</f>
        <v>0</v>
      </c>
      <c r="G26" s="24">
        <f>SUM(D26:F26)</f>
        <v>0</v>
      </c>
      <c r="H26" s="25">
        <v>1</v>
      </c>
      <c r="I26" s="24">
        <f t="shared" ref="I26:I30" si="7">G26*H26</f>
        <v>0</v>
      </c>
    </row>
    <row r="27" spans="1:9" ht="18.95" customHeight="1" x14ac:dyDescent="0.2">
      <c r="A27" s="26">
        <f t="shared" ref="A27:A30" si="8">A26+1</f>
        <v>13</v>
      </c>
      <c r="B27" s="26">
        <v>488</v>
      </c>
      <c r="C27" s="10" t="s">
        <v>852</v>
      </c>
      <c r="D27" s="24">
        <f>SUMIFS('ProForma Adj F'!$P$11:$P$86,'ProForma Adj F'!$A$11:$A$86,'SCH D-2.1'!D$13,'ProForma Adj F'!$B$11:$B$86,'SCH D-2.1'!$B27)*-1000</f>
        <v>0</v>
      </c>
      <c r="E27" s="24">
        <f>SUMIFS('ProForma Adj F'!$P$11:$P$86,'ProForma Adj F'!$A$11:$A$86,'SCH D-2.1'!E$13,'ProForma Adj F'!$B$11:$B$86,'SCH D-2.1'!$B27)*-1000</f>
        <v>0</v>
      </c>
      <c r="F27" s="24">
        <f>SUMIFS('ProForma Adj F'!$P$11:$P$86,'ProForma Adj F'!$A$11:$A$86,'SCH D-2.1'!F$13,'ProForma Adj F'!$B$11:$B$86,'SCH D-2.1'!$B27)*-1000</f>
        <v>0</v>
      </c>
      <c r="G27" s="24">
        <f>SUM(D27:F27)</f>
        <v>0</v>
      </c>
      <c r="H27" s="25">
        <v>1</v>
      </c>
      <c r="I27" s="24">
        <f t="shared" si="7"/>
        <v>0</v>
      </c>
    </row>
    <row r="28" spans="1:9" ht="18.95" customHeight="1" x14ac:dyDescent="0.2">
      <c r="A28" s="26">
        <f t="shared" si="8"/>
        <v>14</v>
      </c>
      <c r="B28" s="26" t="s">
        <v>824</v>
      </c>
      <c r="C28" s="4" t="s">
        <v>825</v>
      </c>
      <c r="D28" s="24">
        <f>SUMIFS('ProForma Adj F'!$P$11:$P$86,'ProForma Adj F'!$A$11:$A$86,'SCH D-2.1'!D$13,'ProForma Adj F'!$B$11:$B$86,'SCH D-2.1'!$B28)*-1000</f>
        <v>0</v>
      </c>
      <c r="E28" s="24">
        <f>SUMIFS('ProForma Adj F'!$P$11:$P$86,'ProForma Adj F'!$A$11:$A$86,'SCH D-2.1'!E$13,'ProForma Adj F'!$B$11:$B$86,'SCH D-2.1'!$B28)*-1000</f>
        <v>0</v>
      </c>
      <c r="F28" s="24">
        <f>SUMIFS('ProForma Adj F'!$P$11:$P$86,'ProForma Adj F'!$A$11:$A$86,'SCH D-2.1'!F$13,'ProForma Adj F'!$B$11:$B$86,'SCH D-2.1'!$B28)*-1000</f>
        <v>0</v>
      </c>
      <c r="G28" s="24">
        <f>SUM(D28:F28)</f>
        <v>0</v>
      </c>
      <c r="H28" s="25">
        <v>1</v>
      </c>
      <c r="I28" s="24">
        <f t="shared" si="7"/>
        <v>0</v>
      </c>
    </row>
    <row r="29" spans="1:9" ht="18.95" customHeight="1" x14ac:dyDescent="0.2">
      <c r="A29" s="26">
        <f t="shared" si="8"/>
        <v>15</v>
      </c>
      <c r="B29" s="26">
        <v>493</v>
      </c>
      <c r="C29" s="4" t="s">
        <v>826</v>
      </c>
      <c r="D29" s="24">
        <f>SUMIFS('ProForma Adj F'!$P$11:$P$86,'ProForma Adj F'!$A$11:$A$86,'SCH D-2.1'!D$13,'ProForma Adj F'!$B$11:$B$86,'SCH D-2.1'!$B29)*-1000</f>
        <v>0</v>
      </c>
      <c r="E29" s="24">
        <f>SUMIFS('ProForma Adj F'!$P$11:$P$86,'ProForma Adj F'!$A$11:$A$86,'SCH D-2.1'!E$13,'ProForma Adj F'!$B$11:$B$86,'SCH D-2.1'!$B29)*-1000</f>
        <v>0</v>
      </c>
      <c r="F29" s="24">
        <f>SUMIFS('ProForma Adj F'!$P$11:$P$86,'ProForma Adj F'!$A$11:$A$86,'SCH D-2.1'!F$13,'ProForma Adj F'!$B$11:$B$86,'SCH D-2.1'!$B29)*-1000</f>
        <v>0</v>
      </c>
      <c r="G29" s="24">
        <f>SUM(D29:F29)</f>
        <v>0</v>
      </c>
      <c r="H29" s="25">
        <v>1</v>
      </c>
      <c r="I29" s="24">
        <f t="shared" si="7"/>
        <v>0</v>
      </c>
    </row>
    <row r="30" spans="1:9" ht="18.95" customHeight="1" x14ac:dyDescent="0.2">
      <c r="A30" s="26">
        <f t="shared" si="8"/>
        <v>16</v>
      </c>
      <c r="B30" s="26">
        <v>495</v>
      </c>
      <c r="C30" s="4" t="s">
        <v>827</v>
      </c>
      <c r="D30" s="35">
        <f>SUMIFS('ProForma Adj F'!$P$11:$P$86,'ProForma Adj F'!$A$11:$A$86,'SCH D-2.1'!D$13,'ProForma Adj F'!$B$11:$B$86,'SCH D-2.1'!$B30)*-1000</f>
        <v>0</v>
      </c>
      <c r="E30" s="35">
        <f>SUMIFS('ProForma Adj F'!$P$11:$P$86,'ProForma Adj F'!$A$11:$A$86,'SCH D-2.1'!E$13,'ProForma Adj F'!$B$11:$B$86,'SCH D-2.1'!$B30)*-1000</f>
        <v>0</v>
      </c>
      <c r="F30" s="35">
        <f>SUMIFS('ProForma Adj F'!$P$11:$P$86,'ProForma Adj F'!$A$11:$A$86,'SCH D-2.1'!F$13,'ProForma Adj F'!$B$11:$B$86,'SCH D-2.1'!$B30)*-1000</f>
        <v>0</v>
      </c>
      <c r="G30" s="35">
        <f>SUM(D30:F30)</f>
        <v>0</v>
      </c>
      <c r="H30" s="25">
        <v>1</v>
      </c>
      <c r="I30" s="35">
        <f t="shared" si="7"/>
        <v>0</v>
      </c>
    </row>
    <row r="31" spans="1:9" ht="18.95" customHeight="1" x14ac:dyDescent="0.2">
      <c r="A31" s="26">
        <f>A30+1</f>
        <v>17</v>
      </c>
      <c r="B31" s="26"/>
      <c r="C31" s="23" t="s">
        <v>134</v>
      </c>
      <c r="D31" s="36">
        <f>SUM(D26:D30)</f>
        <v>0</v>
      </c>
      <c r="E31" s="36">
        <f t="shared" ref="E31" si="9">SUM(E26:E30)</f>
        <v>0</v>
      </c>
      <c r="F31" s="36">
        <f t="shared" ref="F31:I31" si="10">SUM(F26:F30)</f>
        <v>0</v>
      </c>
      <c r="G31" s="36">
        <f t="shared" si="10"/>
        <v>0</v>
      </c>
      <c r="I31" s="36">
        <f t="shared" si="10"/>
        <v>0</v>
      </c>
    </row>
    <row r="32" spans="1:9" ht="18.95" customHeight="1" x14ac:dyDescent="0.2">
      <c r="A32" s="26"/>
      <c r="B32" s="26"/>
      <c r="C32" s="23"/>
    </row>
    <row r="33" spans="1:12" ht="18.95" customHeight="1" x14ac:dyDescent="0.2">
      <c r="A33" s="26">
        <f>A31+1</f>
        <v>18</v>
      </c>
      <c r="B33" s="26"/>
      <c r="C33" s="42" t="s">
        <v>76</v>
      </c>
      <c r="D33" s="35">
        <f>D23+D31</f>
        <v>0</v>
      </c>
      <c r="E33" s="35">
        <f t="shared" ref="E33" si="11">E23+E31</f>
        <v>0</v>
      </c>
      <c r="F33" s="35">
        <f t="shared" ref="F33:I33" si="12">F23+F31</f>
        <v>0</v>
      </c>
      <c r="G33" s="35">
        <f t="shared" si="12"/>
        <v>0</v>
      </c>
      <c r="I33" s="35">
        <f t="shared" si="12"/>
        <v>0</v>
      </c>
    </row>
    <row r="34" spans="1:12" ht="18.95" customHeight="1" x14ac:dyDescent="0.2">
      <c r="B34" s="26"/>
      <c r="C34" s="23"/>
    </row>
    <row r="35" spans="1:12" ht="18.95" customHeight="1" x14ac:dyDescent="0.2">
      <c r="A35" s="26">
        <f>A33+1</f>
        <v>19</v>
      </c>
      <c r="B35" s="26"/>
      <c r="C35" s="41" t="s">
        <v>73</v>
      </c>
    </row>
    <row r="36" spans="1:12" ht="18.95" customHeight="1" x14ac:dyDescent="0.2">
      <c r="A36" s="26">
        <f>A35+1</f>
        <v>20</v>
      </c>
      <c r="B36" s="26"/>
      <c r="C36" s="34" t="s">
        <v>127</v>
      </c>
    </row>
    <row r="37" spans="1:12" ht="18.95" customHeight="1" x14ac:dyDescent="0.2">
      <c r="A37" s="26">
        <f t="shared" ref="A37:A41" si="13">A36+1</f>
        <v>21</v>
      </c>
      <c r="B37" s="26"/>
      <c r="C37" s="34" t="s">
        <v>924</v>
      </c>
    </row>
    <row r="38" spans="1:12" ht="18.95" customHeight="1" x14ac:dyDescent="0.2">
      <c r="A38" s="26">
        <f t="shared" si="13"/>
        <v>22</v>
      </c>
      <c r="B38" s="38" t="s">
        <v>828</v>
      </c>
      <c r="C38" s="4" t="s">
        <v>853</v>
      </c>
      <c r="D38" s="24">
        <f>SUMIFS('ProForma Adj F'!$P$11:$P$86,'ProForma Adj F'!$A$11:$A$86,'SCH D-2.1'!D$13,'ProForma Adj F'!$B$11:$B$86,'SCH D-2.1'!$B38)*-1000</f>
        <v>0</v>
      </c>
      <c r="E38" s="24">
        <f>SUMIFS('ProForma Adj F'!$P$11:$P$86,'ProForma Adj F'!$A$11:$A$86,'SCH D-2.1'!E$13,'ProForma Adj F'!$B$11:$B$86,'SCH D-2.1'!$B38)*-1000</f>
        <v>0</v>
      </c>
      <c r="F38" s="24">
        <f>SUMIFS('ProForma Adj F'!$P$11:$P$86,'ProForma Adj F'!$A$11:$A$86,'SCH D-2.1'!F$13,'ProForma Adj F'!$B$11:$B$86,'SCH D-2.1'!$B38)*-1000</f>
        <v>0</v>
      </c>
      <c r="G38" s="24">
        <f>SUM(D38:F38)</f>
        <v>0</v>
      </c>
      <c r="H38" s="25">
        <v>1</v>
      </c>
      <c r="I38" s="24">
        <f t="shared" ref="I38:I41" si="14">G38*H38</f>
        <v>0</v>
      </c>
    </row>
    <row r="39" spans="1:12" ht="18.95" customHeight="1" x14ac:dyDescent="0.2">
      <c r="A39" s="26">
        <f t="shared" si="13"/>
        <v>23</v>
      </c>
      <c r="B39" s="160" t="s">
        <v>829</v>
      </c>
      <c r="C39" s="4" t="s">
        <v>854</v>
      </c>
      <c r="D39" s="24">
        <f>SUMIFS('ProForma Adj F'!$P$11:$P$86,'ProForma Adj F'!$A$11:$A$86,'SCH D-2.1'!D$13,'ProForma Adj F'!$B$11:$B$86,'SCH D-2.1'!$B39)*-1000</f>
        <v>0</v>
      </c>
      <c r="E39" s="24">
        <f>SUMIFS('ProForma Adj F'!$P$11:$P$86,'ProForma Adj F'!$A$11:$A$86,'SCH D-2.1'!E$13,'ProForma Adj F'!$B$11:$B$86,'SCH D-2.1'!$B39)*-1000</f>
        <v>0</v>
      </c>
      <c r="F39" s="24">
        <f>SUMIFS('ProForma Adj F'!$P$11:$P$86,'ProForma Adj F'!$A$11:$A$86,'SCH D-2.1'!F$13,'ProForma Adj F'!$B$11:$B$86,'SCH D-2.1'!$B39)*-1000</f>
        <v>0</v>
      </c>
      <c r="G39" s="24">
        <f>SUM(D39:F39)</f>
        <v>0</v>
      </c>
      <c r="H39" s="25">
        <v>1</v>
      </c>
      <c r="I39" s="24">
        <f t="shared" si="14"/>
        <v>0</v>
      </c>
      <c r="L39" s="25"/>
    </row>
    <row r="40" spans="1:12" ht="18.95" customHeight="1" x14ac:dyDescent="0.2">
      <c r="A40" s="26">
        <f t="shared" si="13"/>
        <v>24</v>
      </c>
      <c r="B40" s="160" t="s">
        <v>830</v>
      </c>
      <c r="C40" s="4" t="s">
        <v>855</v>
      </c>
      <c r="D40" s="24">
        <f>SUMIFS('ProForma Adj F'!$P$11:$P$86,'ProForma Adj F'!$A$11:$A$86,'SCH D-2.1'!D$13,'ProForma Adj F'!$B$11:$B$86,'SCH D-2.1'!$B40)*-1000</f>
        <v>0</v>
      </c>
      <c r="E40" s="24">
        <f>SUMIFS('ProForma Adj F'!$P$11:$P$86,'ProForma Adj F'!$A$11:$A$86,'SCH D-2.1'!E$13,'ProForma Adj F'!$B$11:$B$86,'SCH D-2.1'!$B40)*-1000</f>
        <v>0</v>
      </c>
      <c r="F40" s="24">
        <f>SUMIFS('ProForma Adj F'!$P$11:$P$86,'ProForma Adj F'!$A$11:$A$86,'SCH D-2.1'!F$13,'ProForma Adj F'!$B$11:$B$86,'SCH D-2.1'!$B40)*-1000</f>
        <v>0</v>
      </c>
      <c r="G40" s="24">
        <f>SUM(D40:F40)</f>
        <v>0</v>
      </c>
      <c r="H40" s="25">
        <v>1</v>
      </c>
      <c r="I40" s="24">
        <f t="shared" si="14"/>
        <v>0</v>
      </c>
    </row>
    <row r="41" spans="1:12" ht="18.95" customHeight="1" x14ac:dyDescent="0.2">
      <c r="A41" s="26">
        <f t="shared" si="13"/>
        <v>25</v>
      </c>
      <c r="B41" s="160" t="s">
        <v>831</v>
      </c>
      <c r="C41" s="4" t="s">
        <v>856</v>
      </c>
      <c r="D41" s="24">
        <f>SUMIFS('ProForma Adj F'!$P$11:$P$86,'ProForma Adj F'!$A$11:$A$86,'SCH D-2.1'!D$13,'ProForma Adj F'!$B$11:$B$86,'SCH D-2.1'!$B41)*-1000</f>
        <v>0</v>
      </c>
      <c r="E41" s="24">
        <f>SUMIFS('ProForma Adj F'!$P$11:$P$86,'ProForma Adj F'!$A$11:$A$86,'SCH D-2.1'!E$13,'ProForma Adj F'!$B$11:$B$86,'SCH D-2.1'!$B41)*-1000</f>
        <v>0</v>
      </c>
      <c r="F41" s="24">
        <f>SUMIFS('ProForma Adj F'!$P$11:$P$86,'ProForma Adj F'!$A$11:$A$86,'SCH D-2.1'!F$13,'ProForma Adj F'!$B$11:$B$86,'SCH D-2.1'!$B41)*-1000</f>
        <v>0</v>
      </c>
      <c r="G41" s="24">
        <f>SUM(D41:F41)</f>
        <v>0</v>
      </c>
      <c r="H41" s="25">
        <v>1</v>
      </c>
      <c r="I41" s="24">
        <f t="shared" si="14"/>
        <v>0</v>
      </c>
    </row>
    <row r="42" spans="1:12" s="16" customFormat="1" ht="20.100000000000001" customHeight="1" x14ac:dyDescent="0.2">
      <c r="A42" s="336" t="str">
        <f>$A$1</f>
        <v>LOUISVILLE GAS AND ELECTRIC COMPANY</v>
      </c>
      <c r="B42" s="336"/>
      <c r="C42" s="336"/>
      <c r="D42" s="336"/>
      <c r="E42" s="336"/>
      <c r="F42" s="336"/>
      <c r="G42" s="336"/>
      <c r="H42" s="336"/>
      <c r="I42" s="336"/>
    </row>
    <row r="43" spans="1:12" s="16" customFormat="1" ht="20.100000000000001" customHeight="1" x14ac:dyDescent="0.2">
      <c r="A43" s="336" t="str">
        <f>$A$2</f>
        <v>CASE NO. 2018-00295 - GAS OPERATIONS</v>
      </c>
      <c r="B43" s="336"/>
      <c r="C43" s="336"/>
      <c r="D43" s="336"/>
      <c r="E43" s="336"/>
      <c r="F43" s="336"/>
      <c r="G43" s="336"/>
      <c r="H43" s="336"/>
      <c r="I43" s="336"/>
    </row>
    <row r="44" spans="1:12" s="16" customFormat="1" ht="20.100000000000001" customHeight="1" x14ac:dyDescent="0.2">
      <c r="A44" s="336" t="s">
        <v>240</v>
      </c>
      <c r="B44" s="336"/>
      <c r="C44" s="336"/>
      <c r="D44" s="336"/>
      <c r="E44" s="336"/>
      <c r="F44" s="336"/>
      <c r="G44" s="336"/>
      <c r="H44" s="336"/>
      <c r="I44" s="336"/>
    </row>
    <row r="45" spans="1:12" s="16" customFormat="1" ht="20.100000000000001" customHeight="1" x14ac:dyDescent="0.2">
      <c r="A45" s="336" t="str">
        <f>$A$4</f>
        <v>FOR THE 12 MONTHS ENDED APRIL 30, 2020</v>
      </c>
      <c r="B45" s="336"/>
      <c r="C45" s="336"/>
      <c r="D45" s="336"/>
      <c r="E45" s="336"/>
      <c r="F45" s="336"/>
      <c r="G45" s="336"/>
      <c r="H45" s="336"/>
      <c r="I45" s="336"/>
    </row>
    <row r="46" spans="1:12" s="16" customFormat="1" ht="20.100000000000001" customHeight="1" x14ac:dyDescent="0.2">
      <c r="A46" s="159"/>
      <c r="B46" s="159"/>
      <c r="C46" s="159"/>
      <c r="D46" s="159"/>
      <c r="E46" s="324"/>
      <c r="F46" s="159"/>
      <c r="G46" s="159"/>
      <c r="H46" s="159"/>
      <c r="I46" s="159"/>
    </row>
    <row r="47" spans="1:12" s="16" customFormat="1" ht="20.100000000000001" customHeight="1" x14ac:dyDescent="0.2">
      <c r="A47" s="16" t="str">
        <f>$A$6</f>
        <v>DATA:____BASE  PERIOD__X__FORECASTED  PERIOD</v>
      </c>
      <c r="B47" s="18"/>
      <c r="I47" s="19" t="s">
        <v>241</v>
      </c>
    </row>
    <row r="48" spans="1:12" s="16" customFormat="1" ht="20.100000000000001" customHeight="1" x14ac:dyDescent="0.2">
      <c r="A48" s="16" t="str">
        <f>$A$7</f>
        <v>TYPE OF FILING: _____ ORIGINAL  _____ UPDATED  __X__ REVISED</v>
      </c>
      <c r="I48" s="19" t="s">
        <v>942</v>
      </c>
    </row>
    <row r="49" spans="1:9" s="16" customFormat="1" ht="20.100000000000001" customHeight="1" x14ac:dyDescent="0.2">
      <c r="A49" s="16" t="str">
        <f>$A$8</f>
        <v>WORKPAPER REFERENCE NO(S).: SCHEDULE WPD-2.1</v>
      </c>
      <c r="B49" s="18"/>
      <c r="D49" s="18"/>
      <c r="E49" s="18"/>
      <c r="F49" s="18"/>
      <c r="G49" s="18"/>
      <c r="I49" s="20" t="str">
        <f>$I$8</f>
        <v>WITNESS:   C. M. GARRETT</v>
      </c>
    </row>
    <row r="50" spans="1:9" s="16" customFormat="1" ht="20.100000000000001" customHeight="1" x14ac:dyDescent="0.2"/>
    <row r="51" spans="1:9" s="16" customFormat="1" ht="18.75" customHeight="1" x14ac:dyDescent="0.2">
      <c r="A51" s="63"/>
      <c r="B51" s="63"/>
      <c r="C51" s="63"/>
      <c r="D51" s="126" t="str">
        <f>D$10</f>
        <v>ADJ 6</v>
      </c>
      <c r="E51" s="126" t="str">
        <f t="shared" ref="E51:F51" si="15">E$10</f>
        <v>ADJ 7</v>
      </c>
      <c r="F51" s="126" t="str">
        <f t="shared" si="15"/>
        <v>ADJ 8</v>
      </c>
      <c r="G51" s="63"/>
      <c r="H51" s="63"/>
      <c r="I51" s="63"/>
    </row>
    <row r="52" spans="1:9" ht="44.25" customHeight="1" x14ac:dyDescent="0.2">
      <c r="A52" s="64" t="s">
        <v>96</v>
      </c>
      <c r="B52" s="64" t="s">
        <v>97</v>
      </c>
      <c r="C52" s="64" t="s">
        <v>101</v>
      </c>
      <c r="D52" s="301" t="str">
        <f>D$11</f>
        <v>This adjustment left intentionally blank</v>
      </c>
      <c r="E52" s="64" t="str">
        <f t="shared" ref="E52:F52" si="16">E$11</f>
        <v>ADVERTISING EXPENSE</v>
      </c>
      <c r="F52" s="64" t="str">
        <f t="shared" si="16"/>
        <v>ERRATA FILING</v>
      </c>
      <c r="G52" s="64" t="s">
        <v>242</v>
      </c>
      <c r="H52" s="64" t="s">
        <v>98</v>
      </c>
      <c r="I52" s="64" t="s">
        <v>238</v>
      </c>
    </row>
    <row r="53" spans="1:9" ht="23.1" customHeight="1" x14ac:dyDescent="0.2">
      <c r="A53" s="22"/>
      <c r="B53" s="22"/>
      <c r="C53" s="29"/>
      <c r="D53" s="30" t="s">
        <v>99</v>
      </c>
      <c r="E53" s="30" t="s">
        <v>99</v>
      </c>
      <c r="F53" s="30" t="s">
        <v>99</v>
      </c>
      <c r="G53" s="30" t="s">
        <v>99</v>
      </c>
      <c r="H53" s="30"/>
      <c r="I53" s="30" t="s">
        <v>99</v>
      </c>
    </row>
    <row r="54" spans="1:9" ht="18.95" customHeight="1" x14ac:dyDescent="0.2">
      <c r="A54" s="26">
        <f>A41+1</f>
        <v>26</v>
      </c>
      <c r="B54" s="160" t="s">
        <v>832</v>
      </c>
      <c r="C54" s="4" t="s">
        <v>857</v>
      </c>
      <c r="D54" s="24">
        <f>SUMIFS('ProForma Adj F'!$P$11:$P$86,'ProForma Adj F'!$A$11:$A$86,'SCH D-2.1'!D$13,'ProForma Adj F'!$B$11:$B$86,'SCH D-2.1'!$B54)*-1000</f>
        <v>0</v>
      </c>
      <c r="E54" s="24">
        <f>SUMIFS('ProForma Adj F'!$P$11:$P$86,'ProForma Adj F'!$A$11:$A$86,'SCH D-2.1'!E$13,'ProForma Adj F'!$B$11:$B$86,'SCH D-2.1'!$B54)*-1000</f>
        <v>0</v>
      </c>
      <c r="F54" s="24">
        <f>SUMIFS('ProForma Adj F'!$P$11:$P$86,'ProForma Adj F'!$A$11:$A$86,'SCH D-2.1'!F$13,'ProForma Adj F'!$B$11:$B$86,'SCH D-2.1'!$B54)*-1000</f>
        <v>0</v>
      </c>
      <c r="G54" s="24">
        <f>SUM(D54:F54)</f>
        <v>0</v>
      </c>
      <c r="H54" s="25">
        <v>1</v>
      </c>
      <c r="I54" s="24">
        <f>G54*H54</f>
        <v>0</v>
      </c>
    </row>
    <row r="55" spans="1:9" ht="18.95" customHeight="1" x14ac:dyDescent="0.2">
      <c r="A55" s="26">
        <f t="shared" ref="A55:A58" si="17">A54+1</f>
        <v>27</v>
      </c>
      <c r="B55" s="160" t="s">
        <v>833</v>
      </c>
      <c r="C55" s="4" t="s">
        <v>858</v>
      </c>
      <c r="D55" s="24">
        <f>SUMIFS('ProForma Adj F'!$P$11:$P$86,'ProForma Adj F'!$A$11:$A$86,'SCH D-2.1'!D$13,'ProForma Adj F'!$B$11:$B$86,'SCH D-2.1'!$B55)*-1000</f>
        <v>0</v>
      </c>
      <c r="E55" s="24">
        <f>SUMIFS('ProForma Adj F'!$P$11:$P$86,'ProForma Adj F'!$A$11:$A$86,'SCH D-2.1'!E$13,'ProForma Adj F'!$B$11:$B$86,'SCH D-2.1'!$B55)*-1000</f>
        <v>0</v>
      </c>
      <c r="F55" s="24">
        <f>SUMIFS('ProForma Adj F'!$P$11:$P$86,'ProForma Adj F'!$A$11:$A$86,'SCH D-2.1'!F$13,'ProForma Adj F'!$B$11:$B$86,'SCH D-2.1'!$B55)*-1000</f>
        <v>0</v>
      </c>
      <c r="G55" s="24">
        <f>SUM(D55:F55)</f>
        <v>0</v>
      </c>
      <c r="H55" s="25">
        <v>1</v>
      </c>
      <c r="I55" s="24">
        <f t="shared" ref="I55:I58" si="18">G55*H55</f>
        <v>0</v>
      </c>
    </row>
    <row r="56" spans="1:9" ht="18.95" customHeight="1" x14ac:dyDescent="0.2">
      <c r="A56" s="26">
        <f t="shared" si="17"/>
        <v>28</v>
      </c>
      <c r="B56" s="160">
        <v>810</v>
      </c>
      <c r="C56" s="4" t="s">
        <v>859</v>
      </c>
      <c r="D56" s="24">
        <f>SUMIFS('ProForma Adj F'!$P$11:$P$86,'ProForma Adj F'!$A$11:$A$86,'SCH D-2.1'!D$13,'ProForma Adj F'!$B$11:$B$86,'SCH D-2.1'!$B56)*-1000</f>
        <v>0</v>
      </c>
      <c r="E56" s="24">
        <f>SUMIFS('ProForma Adj F'!$P$11:$P$86,'ProForma Adj F'!$A$11:$A$86,'SCH D-2.1'!E$13,'ProForma Adj F'!$B$11:$B$86,'SCH D-2.1'!$B56)*-1000</f>
        <v>0</v>
      </c>
      <c r="F56" s="24">
        <f>SUMIFS('ProForma Adj F'!$P$11:$P$86,'ProForma Adj F'!$A$11:$A$86,'SCH D-2.1'!F$13,'ProForma Adj F'!$B$11:$B$86,'SCH D-2.1'!$B56)*-1000</f>
        <v>0</v>
      </c>
      <c r="G56" s="24">
        <f>SUM(D56:F56)</f>
        <v>0</v>
      </c>
      <c r="H56" s="25">
        <v>1</v>
      </c>
      <c r="I56" s="24">
        <f t="shared" si="18"/>
        <v>0</v>
      </c>
    </row>
    <row r="57" spans="1:9" ht="18.95" customHeight="1" x14ac:dyDescent="0.2">
      <c r="A57" s="26">
        <f t="shared" si="17"/>
        <v>29</v>
      </c>
      <c r="B57" s="160" t="s">
        <v>834</v>
      </c>
      <c r="C57" s="4" t="s">
        <v>860</v>
      </c>
      <c r="D57" s="24">
        <f>SUMIFS('ProForma Adj F'!$P$11:$P$86,'ProForma Adj F'!$A$11:$A$86,'SCH D-2.1'!D$13,'ProForma Adj F'!$B$11:$B$86,'SCH D-2.1'!$B57)*-1000</f>
        <v>0</v>
      </c>
      <c r="E57" s="24">
        <f>SUMIFS('ProForma Adj F'!$P$11:$P$86,'ProForma Adj F'!$A$11:$A$86,'SCH D-2.1'!E$13,'ProForma Adj F'!$B$11:$B$86,'SCH D-2.1'!$B57)*-1000</f>
        <v>0</v>
      </c>
      <c r="F57" s="24">
        <f>SUMIFS('ProForma Adj F'!$P$11:$P$86,'ProForma Adj F'!$A$11:$A$86,'SCH D-2.1'!F$13,'ProForma Adj F'!$B$11:$B$86,'SCH D-2.1'!$B57)*-1000</f>
        <v>0</v>
      </c>
      <c r="G57" s="24">
        <f>SUM(D57:F57)</f>
        <v>0</v>
      </c>
      <c r="H57" s="25">
        <v>1</v>
      </c>
      <c r="I57" s="24">
        <f t="shared" si="18"/>
        <v>0</v>
      </c>
    </row>
    <row r="58" spans="1:9" ht="18.95" customHeight="1" x14ac:dyDescent="0.2">
      <c r="A58" s="26">
        <f t="shared" si="17"/>
        <v>30</v>
      </c>
      <c r="B58" s="160">
        <v>813</v>
      </c>
      <c r="C58" s="4" t="s">
        <v>861</v>
      </c>
      <c r="D58" s="24">
        <f>SUMIFS('ProForma Adj F'!$P$11:$P$86,'ProForma Adj F'!$A$11:$A$86,'SCH D-2.1'!D$13,'ProForma Adj F'!$B$11:$B$86,'SCH D-2.1'!$B58)*-1000</f>
        <v>0</v>
      </c>
      <c r="E58" s="24">
        <f>SUMIFS('ProForma Adj F'!$P$11:$P$86,'ProForma Adj F'!$A$11:$A$86,'SCH D-2.1'!E$13,'ProForma Adj F'!$B$11:$B$86,'SCH D-2.1'!$B58)*-1000</f>
        <v>0</v>
      </c>
      <c r="F58" s="24">
        <f>SUMIFS('ProForma Adj F'!$P$11:$P$86,'ProForma Adj F'!$A$11:$A$86,'SCH D-2.1'!F$13,'ProForma Adj F'!$B$11:$B$86,'SCH D-2.1'!$B58)*-1000</f>
        <v>0</v>
      </c>
      <c r="G58" s="24">
        <f>SUM(D58:F58)</f>
        <v>0</v>
      </c>
      <c r="H58" s="25">
        <v>1</v>
      </c>
      <c r="I58" s="24">
        <f t="shared" si="18"/>
        <v>0</v>
      </c>
    </row>
    <row r="59" spans="1:9" ht="18.95" customHeight="1" x14ac:dyDescent="0.2">
      <c r="A59" s="26">
        <f>A58+1</f>
        <v>31</v>
      </c>
      <c r="B59" s="160"/>
      <c r="C59" s="2" t="s">
        <v>925</v>
      </c>
      <c r="D59" s="36">
        <f>SUM(D38:D41,D54:D58)</f>
        <v>0</v>
      </c>
      <c r="E59" s="36">
        <f t="shared" ref="E59" si="19">SUM(E38:E41,E54:E58)</f>
        <v>0</v>
      </c>
      <c r="F59" s="36">
        <f t="shared" ref="F59:I59" si="20">SUM(F38:F41,F54:F58)</f>
        <v>0</v>
      </c>
      <c r="G59" s="36">
        <f t="shared" si="20"/>
        <v>0</v>
      </c>
      <c r="H59" s="25"/>
      <c r="I59" s="36">
        <f t="shared" si="20"/>
        <v>0</v>
      </c>
    </row>
    <row r="60" spans="1:9" ht="18.95" customHeight="1" x14ac:dyDescent="0.2">
      <c r="B60" s="160"/>
      <c r="C60" s="2"/>
      <c r="H60" s="25"/>
    </row>
    <row r="61" spans="1:9" ht="18.95" customHeight="1" x14ac:dyDescent="0.2">
      <c r="A61" s="26">
        <f>A59+1</f>
        <v>32</v>
      </c>
      <c r="B61" s="160"/>
      <c r="C61" s="37" t="s">
        <v>921</v>
      </c>
      <c r="H61" s="25"/>
    </row>
    <row r="62" spans="1:9" ht="18.95" customHeight="1" x14ac:dyDescent="0.2">
      <c r="A62" s="26">
        <f>A61+1</f>
        <v>33</v>
      </c>
      <c r="B62" s="160" t="s">
        <v>863</v>
      </c>
      <c r="C62" s="4" t="s">
        <v>889</v>
      </c>
      <c r="D62" s="24">
        <f>SUMIFS('ProForma Adj F'!$P$11:$P$86,'ProForma Adj F'!$A$11:$A$86,'SCH D-2.1'!D$13,'ProForma Adj F'!$B$11:$B$86,'SCH D-2.1'!$B62)*-1000</f>
        <v>0</v>
      </c>
      <c r="E62" s="24">
        <f>SUMIFS('ProForma Adj F'!$P$11:$P$86,'ProForma Adj F'!$A$11:$A$86,'SCH D-2.1'!E$13,'ProForma Adj F'!$B$11:$B$86,'SCH D-2.1'!$B62)*-1000</f>
        <v>0</v>
      </c>
      <c r="F62" s="24">
        <f>SUMIFS('ProForma Adj F'!$P$11:$P$86,'ProForma Adj F'!$A$11:$A$86,'SCH D-2.1'!F$13,'ProForma Adj F'!$B$11:$B$86,'SCH D-2.1'!$B62)*-1000</f>
        <v>0</v>
      </c>
      <c r="G62" s="24">
        <f t="shared" ref="G62:G78" si="21">SUM(D62:F62)</f>
        <v>0</v>
      </c>
      <c r="H62" s="25">
        <v>1</v>
      </c>
      <c r="I62" s="24">
        <f t="shared" ref="I62:I78" si="22">G62*H62</f>
        <v>0</v>
      </c>
    </row>
    <row r="63" spans="1:9" ht="18.95" customHeight="1" x14ac:dyDescent="0.2">
      <c r="A63" s="26">
        <f t="shared" ref="A63:A71" si="23">A62+1</f>
        <v>34</v>
      </c>
      <c r="B63" s="160" t="s">
        <v>864</v>
      </c>
      <c r="C63" s="4" t="s">
        <v>820</v>
      </c>
      <c r="D63" s="24">
        <f>SUMIFS('ProForma Adj F'!$P$11:$P$86,'ProForma Adj F'!$A$11:$A$86,'SCH D-2.1'!D$13,'ProForma Adj F'!$B$11:$B$86,'SCH D-2.1'!$B63)*-1000</f>
        <v>0</v>
      </c>
      <c r="E63" s="24">
        <f>SUMIFS('ProForma Adj F'!$P$11:$P$86,'ProForma Adj F'!$A$11:$A$86,'SCH D-2.1'!E$13,'ProForma Adj F'!$B$11:$B$86,'SCH D-2.1'!$B63)*-1000</f>
        <v>0</v>
      </c>
      <c r="F63" s="24">
        <f>SUMIFS('ProForma Adj F'!$P$11:$P$86,'ProForma Adj F'!$A$11:$A$86,'SCH D-2.1'!F$13,'ProForma Adj F'!$B$11:$B$86,'SCH D-2.1'!$B63)*-1000</f>
        <v>0</v>
      </c>
      <c r="G63" s="24">
        <f t="shared" si="21"/>
        <v>0</v>
      </c>
      <c r="H63" s="25">
        <v>1</v>
      </c>
      <c r="I63" s="24">
        <f t="shared" si="22"/>
        <v>0</v>
      </c>
    </row>
    <row r="64" spans="1:9" ht="18.95" customHeight="1" x14ac:dyDescent="0.2">
      <c r="A64" s="26">
        <f t="shared" si="23"/>
        <v>35</v>
      </c>
      <c r="B64" s="160" t="s">
        <v>865</v>
      </c>
      <c r="C64" s="4" t="s">
        <v>821</v>
      </c>
      <c r="D64" s="24">
        <f>SUMIFS('ProForma Adj F'!$P$11:$P$86,'ProForma Adj F'!$A$11:$A$86,'SCH D-2.1'!D$13,'ProForma Adj F'!$B$11:$B$86,'SCH D-2.1'!$B64)*-1000</f>
        <v>0</v>
      </c>
      <c r="E64" s="24">
        <f>SUMIFS('ProForma Adj F'!$P$11:$P$86,'ProForma Adj F'!$A$11:$A$86,'SCH D-2.1'!E$13,'ProForma Adj F'!$B$11:$B$86,'SCH D-2.1'!$B64)*-1000</f>
        <v>0</v>
      </c>
      <c r="F64" s="24">
        <f>SUMIFS('ProForma Adj F'!$P$11:$P$86,'ProForma Adj F'!$A$11:$A$86,'SCH D-2.1'!F$13,'ProForma Adj F'!$B$11:$B$86,'SCH D-2.1'!$B64)*-1000</f>
        <v>0</v>
      </c>
      <c r="G64" s="24">
        <f t="shared" si="21"/>
        <v>0</v>
      </c>
      <c r="H64" s="25">
        <v>1</v>
      </c>
      <c r="I64" s="24">
        <f t="shared" si="22"/>
        <v>0</v>
      </c>
    </row>
    <row r="65" spans="1:9" ht="18.95" customHeight="1" x14ac:dyDescent="0.2">
      <c r="A65" s="26">
        <f t="shared" si="23"/>
        <v>36</v>
      </c>
      <c r="B65" s="160" t="s">
        <v>866</v>
      </c>
      <c r="C65" s="4" t="s">
        <v>885</v>
      </c>
      <c r="D65" s="24">
        <f>SUMIFS('ProForma Adj F'!$P$11:$P$86,'ProForma Adj F'!$A$11:$A$86,'SCH D-2.1'!D$13,'ProForma Adj F'!$B$11:$B$86,'SCH D-2.1'!$B65)*-1000</f>
        <v>0</v>
      </c>
      <c r="E65" s="24">
        <f>SUMIFS('ProForma Adj F'!$P$11:$P$86,'ProForma Adj F'!$A$11:$A$86,'SCH D-2.1'!E$13,'ProForma Adj F'!$B$11:$B$86,'SCH D-2.1'!$B65)*-1000</f>
        <v>0</v>
      </c>
      <c r="F65" s="24">
        <f>SUMIFS('ProForma Adj F'!$P$11:$P$86,'ProForma Adj F'!$A$11:$A$86,'SCH D-2.1'!F$13,'ProForma Adj F'!$B$11:$B$86,'SCH D-2.1'!$B65)*-1000</f>
        <v>0</v>
      </c>
      <c r="G65" s="24">
        <f t="shared" si="21"/>
        <v>0</v>
      </c>
      <c r="H65" s="25">
        <v>1</v>
      </c>
      <c r="I65" s="24">
        <f t="shared" si="22"/>
        <v>0</v>
      </c>
    </row>
    <row r="66" spans="1:9" ht="18.95" customHeight="1" x14ac:dyDescent="0.2">
      <c r="A66" s="26">
        <f t="shared" si="23"/>
        <v>37</v>
      </c>
      <c r="B66" s="160" t="s">
        <v>867</v>
      </c>
      <c r="C66" s="4" t="s">
        <v>886</v>
      </c>
      <c r="D66" s="24">
        <f>SUMIFS('ProForma Adj F'!$P$11:$P$86,'ProForma Adj F'!$A$11:$A$86,'SCH D-2.1'!D$13,'ProForma Adj F'!$B$11:$B$86,'SCH D-2.1'!$B66)*-1000</f>
        <v>0</v>
      </c>
      <c r="E66" s="24">
        <f>SUMIFS('ProForma Adj F'!$P$11:$P$86,'ProForma Adj F'!$A$11:$A$86,'SCH D-2.1'!E$13,'ProForma Adj F'!$B$11:$B$86,'SCH D-2.1'!$B66)*-1000</f>
        <v>0</v>
      </c>
      <c r="F66" s="24">
        <f>SUMIFS('ProForma Adj F'!$P$11:$P$86,'ProForma Adj F'!$A$11:$A$86,'SCH D-2.1'!F$13,'ProForma Adj F'!$B$11:$B$86,'SCH D-2.1'!$B66)*-1000</f>
        <v>0</v>
      </c>
      <c r="G66" s="24">
        <f t="shared" si="21"/>
        <v>0</v>
      </c>
      <c r="H66" s="25">
        <v>1</v>
      </c>
      <c r="I66" s="24">
        <f t="shared" si="22"/>
        <v>0</v>
      </c>
    </row>
    <row r="67" spans="1:9" ht="18.95" customHeight="1" x14ac:dyDescent="0.2">
      <c r="A67" s="26">
        <f t="shared" si="23"/>
        <v>38</v>
      </c>
      <c r="B67" s="160" t="s">
        <v>868</v>
      </c>
      <c r="C67" s="4" t="s">
        <v>887</v>
      </c>
      <c r="D67" s="24">
        <f>SUMIFS('ProForma Adj F'!$P$11:$P$86,'ProForma Adj F'!$A$11:$A$86,'SCH D-2.1'!D$13,'ProForma Adj F'!$B$11:$B$86,'SCH D-2.1'!$B67)*-1000</f>
        <v>0</v>
      </c>
      <c r="E67" s="24">
        <f>SUMIFS('ProForma Adj F'!$P$11:$P$86,'ProForma Adj F'!$A$11:$A$86,'SCH D-2.1'!E$13,'ProForma Adj F'!$B$11:$B$86,'SCH D-2.1'!$B67)*-1000</f>
        <v>0</v>
      </c>
      <c r="F67" s="24">
        <f>SUMIFS('ProForma Adj F'!$P$11:$P$86,'ProForma Adj F'!$A$11:$A$86,'SCH D-2.1'!F$13,'ProForma Adj F'!$B$11:$B$86,'SCH D-2.1'!$B67)*-1000</f>
        <v>0</v>
      </c>
      <c r="G67" s="24">
        <f t="shared" si="21"/>
        <v>0</v>
      </c>
      <c r="H67" s="25">
        <v>1</v>
      </c>
      <c r="I67" s="24">
        <f t="shared" si="22"/>
        <v>0</v>
      </c>
    </row>
    <row r="68" spans="1:9" ht="18.95" customHeight="1" x14ac:dyDescent="0.2">
      <c r="A68" s="26">
        <f t="shared" si="23"/>
        <v>39</v>
      </c>
      <c r="B68" s="160" t="s">
        <v>869</v>
      </c>
      <c r="C68" s="4" t="s">
        <v>822</v>
      </c>
      <c r="D68" s="24">
        <f>SUMIFS('ProForma Adj F'!$P$11:$P$86,'ProForma Adj F'!$A$11:$A$86,'SCH D-2.1'!D$13,'ProForma Adj F'!$B$11:$B$86,'SCH D-2.1'!$B68)*-1000</f>
        <v>0</v>
      </c>
      <c r="E68" s="24">
        <f>SUMIFS('ProForma Adj F'!$P$11:$P$86,'ProForma Adj F'!$A$11:$A$86,'SCH D-2.1'!E$13,'ProForma Adj F'!$B$11:$B$86,'SCH D-2.1'!$B68)*-1000</f>
        <v>0</v>
      </c>
      <c r="F68" s="24">
        <f>SUMIFS('ProForma Adj F'!$P$11:$P$86,'ProForma Adj F'!$A$11:$A$86,'SCH D-2.1'!F$13,'ProForma Adj F'!$B$11:$B$86,'SCH D-2.1'!$B68)*-1000</f>
        <v>0</v>
      </c>
      <c r="G68" s="24">
        <f t="shared" si="21"/>
        <v>0</v>
      </c>
      <c r="H68" s="25">
        <v>1</v>
      </c>
      <c r="I68" s="24">
        <f t="shared" si="22"/>
        <v>0</v>
      </c>
    </row>
    <row r="69" spans="1:9" ht="18.95" customHeight="1" x14ac:dyDescent="0.2">
      <c r="A69" s="26">
        <f t="shared" si="23"/>
        <v>40</v>
      </c>
      <c r="B69" s="160" t="s">
        <v>870</v>
      </c>
      <c r="C69" s="4" t="s">
        <v>17</v>
      </c>
      <c r="D69" s="24">
        <f>SUMIFS('ProForma Adj F'!$P$11:$P$86,'ProForma Adj F'!$A$11:$A$86,'SCH D-2.1'!D$13,'ProForma Adj F'!$B$11:$B$86,'SCH D-2.1'!$B69)*-1000</f>
        <v>0</v>
      </c>
      <c r="E69" s="24">
        <f>SUMIFS('ProForma Adj F'!$P$11:$P$86,'ProForma Adj F'!$A$11:$A$86,'SCH D-2.1'!E$13,'ProForma Adj F'!$B$11:$B$86,'SCH D-2.1'!$B69)*-1000</f>
        <v>0</v>
      </c>
      <c r="F69" s="24">
        <f>SUMIFS('ProForma Adj F'!$P$11:$P$86,'ProForma Adj F'!$A$11:$A$86,'SCH D-2.1'!F$13,'ProForma Adj F'!$B$11:$B$86,'SCH D-2.1'!$B69)*-1000</f>
        <v>0</v>
      </c>
      <c r="G69" s="24">
        <f t="shared" si="21"/>
        <v>0</v>
      </c>
      <c r="H69" s="25">
        <v>1</v>
      </c>
      <c r="I69" s="24">
        <f t="shared" si="22"/>
        <v>0</v>
      </c>
    </row>
    <row r="70" spans="1:9" ht="18.95" customHeight="1" x14ac:dyDescent="0.2">
      <c r="A70" s="26">
        <f t="shared" si="23"/>
        <v>41</v>
      </c>
      <c r="B70" s="160" t="s">
        <v>871</v>
      </c>
      <c r="C70" s="4" t="s">
        <v>888</v>
      </c>
      <c r="D70" s="24">
        <f>SUMIFS('ProForma Adj F'!$P$11:$P$86,'ProForma Adj F'!$A$11:$A$86,'SCH D-2.1'!D$13,'ProForma Adj F'!$B$11:$B$86,'SCH D-2.1'!$B70)*-1000</f>
        <v>0</v>
      </c>
      <c r="E70" s="24">
        <f>SUMIFS('ProForma Adj F'!$P$11:$P$86,'ProForma Adj F'!$A$11:$A$86,'SCH D-2.1'!E$13,'ProForma Adj F'!$B$11:$B$86,'SCH D-2.1'!$B70)*-1000</f>
        <v>0</v>
      </c>
      <c r="F70" s="24">
        <f>SUMIFS('ProForma Adj F'!$P$11:$P$86,'ProForma Adj F'!$A$11:$A$86,'SCH D-2.1'!F$13,'ProForma Adj F'!$B$11:$B$86,'SCH D-2.1'!$B70)*-1000</f>
        <v>0</v>
      </c>
      <c r="G70" s="24">
        <f t="shared" si="21"/>
        <v>0</v>
      </c>
      <c r="H70" s="25">
        <v>1</v>
      </c>
      <c r="I70" s="24">
        <f t="shared" si="22"/>
        <v>0</v>
      </c>
    </row>
    <row r="71" spans="1:9" ht="18.95" customHeight="1" x14ac:dyDescent="0.2">
      <c r="A71" s="26">
        <f t="shared" si="23"/>
        <v>42</v>
      </c>
      <c r="B71" s="160" t="s">
        <v>872</v>
      </c>
      <c r="C71" s="4" t="s">
        <v>823</v>
      </c>
      <c r="D71" s="24">
        <f>SUMIFS('ProForma Adj F'!$P$11:$P$86,'ProForma Adj F'!$A$11:$A$86,'SCH D-2.1'!D$13,'ProForma Adj F'!$B$11:$B$86,'SCH D-2.1'!$B71)*-1000</f>
        <v>0</v>
      </c>
      <c r="E71" s="24">
        <f>SUMIFS('ProForma Adj F'!$P$11:$P$86,'ProForma Adj F'!$A$11:$A$86,'SCH D-2.1'!E$13,'ProForma Adj F'!$B$11:$B$86,'SCH D-2.1'!$B71)*-1000</f>
        <v>0</v>
      </c>
      <c r="F71" s="24">
        <f>SUMIFS('ProForma Adj F'!$P$11:$P$86,'ProForma Adj F'!$A$11:$A$86,'SCH D-2.1'!F$13,'ProForma Adj F'!$B$11:$B$86,'SCH D-2.1'!$B71)*-1000</f>
        <v>0</v>
      </c>
      <c r="G71" s="24">
        <f t="shared" si="21"/>
        <v>0</v>
      </c>
      <c r="H71" s="25">
        <v>1</v>
      </c>
      <c r="I71" s="24">
        <f t="shared" si="22"/>
        <v>0</v>
      </c>
    </row>
    <row r="72" spans="1:9" ht="18.95" customHeight="1" x14ac:dyDescent="0.2">
      <c r="A72" s="26">
        <f>A71+1</f>
        <v>43</v>
      </c>
      <c r="B72" s="160" t="s">
        <v>873</v>
      </c>
      <c r="C72" s="4" t="s">
        <v>15</v>
      </c>
      <c r="D72" s="24">
        <f>SUMIFS('ProForma Adj F'!$P$11:$P$86,'ProForma Adj F'!$A$11:$A$86,'SCH D-2.1'!D$13,'ProForma Adj F'!$B$11:$B$86,'SCH D-2.1'!$B72)*-1000</f>
        <v>0</v>
      </c>
      <c r="E72" s="24">
        <f>SUMIFS('ProForma Adj F'!$P$11:$P$86,'ProForma Adj F'!$A$11:$A$86,'SCH D-2.1'!E$13,'ProForma Adj F'!$B$11:$B$86,'SCH D-2.1'!$B72)*-1000</f>
        <v>0</v>
      </c>
      <c r="F72" s="24">
        <f>SUMIFS('ProForma Adj F'!$P$11:$P$86,'ProForma Adj F'!$A$11:$A$86,'SCH D-2.1'!F$13,'ProForma Adj F'!$B$11:$B$86,'SCH D-2.1'!$B72)*-1000</f>
        <v>0</v>
      </c>
      <c r="G72" s="24">
        <f t="shared" si="21"/>
        <v>0</v>
      </c>
      <c r="H72" s="25">
        <v>1</v>
      </c>
      <c r="I72" s="24">
        <f t="shared" si="22"/>
        <v>0</v>
      </c>
    </row>
    <row r="73" spans="1:9" ht="18.95" customHeight="1" x14ac:dyDescent="0.2">
      <c r="A73" s="26">
        <f t="shared" ref="A73:A79" si="24">A72+1</f>
        <v>44</v>
      </c>
      <c r="B73" s="160" t="s">
        <v>874</v>
      </c>
      <c r="C73" s="4" t="s">
        <v>892</v>
      </c>
      <c r="D73" s="24">
        <f>SUMIFS('ProForma Adj F'!$P$11:$P$86,'ProForma Adj F'!$A$11:$A$86,'SCH D-2.1'!D$13,'ProForma Adj F'!$B$11:$B$86,'SCH D-2.1'!$B73)*-1000</f>
        <v>0</v>
      </c>
      <c r="E73" s="24">
        <f>SUMIFS('ProForma Adj F'!$P$11:$P$86,'ProForma Adj F'!$A$11:$A$86,'SCH D-2.1'!E$13,'ProForma Adj F'!$B$11:$B$86,'SCH D-2.1'!$B73)*-1000</f>
        <v>0</v>
      </c>
      <c r="F73" s="24">
        <f>SUMIFS('ProForma Adj F'!$P$11:$P$86,'ProForma Adj F'!$A$11:$A$86,'SCH D-2.1'!F$13,'ProForma Adj F'!$B$11:$B$86,'SCH D-2.1'!$B73)*-1000</f>
        <v>0</v>
      </c>
      <c r="G73" s="24">
        <f t="shared" si="21"/>
        <v>0</v>
      </c>
      <c r="H73" s="25">
        <v>1</v>
      </c>
      <c r="I73" s="24">
        <f t="shared" si="22"/>
        <v>0</v>
      </c>
    </row>
    <row r="74" spans="1:9" ht="18.95" customHeight="1" x14ac:dyDescent="0.2">
      <c r="A74" s="26">
        <f t="shared" si="24"/>
        <v>45</v>
      </c>
      <c r="B74" s="160" t="s">
        <v>875</v>
      </c>
      <c r="C74" s="4" t="s">
        <v>890</v>
      </c>
      <c r="D74" s="24">
        <f>SUMIFS('ProForma Adj F'!$P$11:$P$86,'ProForma Adj F'!$A$11:$A$86,'SCH D-2.1'!D$13,'ProForma Adj F'!$B$11:$B$86,'SCH D-2.1'!$B74)*-1000</f>
        <v>0</v>
      </c>
      <c r="E74" s="24">
        <f>SUMIFS('ProForma Adj F'!$P$11:$P$86,'ProForma Adj F'!$A$11:$A$86,'SCH D-2.1'!E$13,'ProForma Adj F'!$B$11:$B$86,'SCH D-2.1'!$B74)*-1000</f>
        <v>0</v>
      </c>
      <c r="F74" s="24">
        <f>SUMIFS('ProForma Adj F'!$P$11:$P$86,'ProForma Adj F'!$A$11:$A$86,'SCH D-2.1'!F$13,'ProForma Adj F'!$B$11:$B$86,'SCH D-2.1'!$B74)*-1000</f>
        <v>0</v>
      </c>
      <c r="G74" s="24">
        <f t="shared" si="21"/>
        <v>0</v>
      </c>
      <c r="H74" s="25">
        <v>1</v>
      </c>
      <c r="I74" s="24">
        <f t="shared" si="22"/>
        <v>0</v>
      </c>
    </row>
    <row r="75" spans="1:9" ht="18.95" customHeight="1" x14ac:dyDescent="0.2">
      <c r="A75" s="26">
        <f t="shared" si="24"/>
        <v>46</v>
      </c>
      <c r="B75" s="160" t="s">
        <v>876</v>
      </c>
      <c r="C75" s="4" t="s">
        <v>891</v>
      </c>
      <c r="D75" s="24">
        <f>SUMIFS('ProForma Adj F'!$P$11:$P$86,'ProForma Adj F'!$A$11:$A$86,'SCH D-2.1'!D$13,'ProForma Adj F'!$B$11:$B$86,'SCH D-2.1'!$B75)*-1000</f>
        <v>0</v>
      </c>
      <c r="E75" s="24">
        <f>SUMIFS('ProForma Adj F'!$P$11:$P$86,'ProForma Adj F'!$A$11:$A$86,'SCH D-2.1'!E$13,'ProForma Adj F'!$B$11:$B$86,'SCH D-2.1'!$B75)*-1000</f>
        <v>0</v>
      </c>
      <c r="F75" s="24">
        <f>SUMIFS('ProForma Adj F'!$P$11:$P$86,'ProForma Adj F'!$A$11:$A$86,'SCH D-2.1'!F$13,'ProForma Adj F'!$B$11:$B$86,'SCH D-2.1'!$B75)*-1000</f>
        <v>0</v>
      </c>
      <c r="G75" s="24">
        <f t="shared" si="21"/>
        <v>0</v>
      </c>
      <c r="H75" s="25">
        <v>1</v>
      </c>
      <c r="I75" s="24">
        <f t="shared" si="22"/>
        <v>0</v>
      </c>
    </row>
    <row r="76" spans="1:9" ht="18.95" customHeight="1" x14ac:dyDescent="0.2">
      <c r="A76" s="26">
        <f t="shared" si="24"/>
        <v>47</v>
      </c>
      <c r="B76" s="160" t="s">
        <v>877</v>
      </c>
      <c r="C76" s="4" t="s">
        <v>893</v>
      </c>
      <c r="D76" s="24">
        <f>SUMIFS('ProForma Adj F'!$P$11:$P$86,'ProForma Adj F'!$A$11:$A$86,'SCH D-2.1'!D$13,'ProForma Adj F'!$B$11:$B$86,'SCH D-2.1'!$B76)*-1000</f>
        <v>0</v>
      </c>
      <c r="E76" s="24">
        <f>SUMIFS('ProForma Adj F'!$P$11:$P$86,'ProForma Adj F'!$A$11:$A$86,'SCH D-2.1'!E$13,'ProForma Adj F'!$B$11:$B$86,'SCH D-2.1'!$B76)*-1000</f>
        <v>0</v>
      </c>
      <c r="F76" s="24">
        <f>SUMIFS('ProForma Adj F'!$P$11:$P$86,'ProForma Adj F'!$A$11:$A$86,'SCH D-2.1'!F$13,'ProForma Adj F'!$B$11:$B$86,'SCH D-2.1'!$B76)*-1000</f>
        <v>0</v>
      </c>
      <c r="G76" s="24">
        <f t="shared" si="21"/>
        <v>0</v>
      </c>
      <c r="H76" s="25">
        <v>1</v>
      </c>
      <c r="I76" s="24">
        <f t="shared" si="22"/>
        <v>0</v>
      </c>
    </row>
    <row r="77" spans="1:9" ht="18.95" customHeight="1" x14ac:dyDescent="0.2">
      <c r="A77" s="26">
        <f t="shared" si="24"/>
        <v>48</v>
      </c>
      <c r="B77" s="160" t="s">
        <v>878</v>
      </c>
      <c r="C77" s="4" t="s">
        <v>894</v>
      </c>
      <c r="D77" s="24">
        <f>SUMIFS('ProForma Adj F'!$P$11:$P$86,'ProForma Adj F'!$A$11:$A$86,'SCH D-2.1'!D$13,'ProForma Adj F'!$B$11:$B$86,'SCH D-2.1'!$B77)*-1000</f>
        <v>0</v>
      </c>
      <c r="E77" s="24">
        <f>SUMIFS('ProForma Adj F'!$P$11:$P$86,'ProForma Adj F'!$A$11:$A$86,'SCH D-2.1'!E$13,'ProForma Adj F'!$B$11:$B$86,'SCH D-2.1'!$B77)*-1000</f>
        <v>0</v>
      </c>
      <c r="F77" s="24">
        <f>SUMIFS('ProForma Adj F'!$P$11:$P$86,'ProForma Adj F'!$A$11:$A$86,'SCH D-2.1'!F$13,'ProForma Adj F'!$B$11:$B$86,'SCH D-2.1'!$B77)*-1000</f>
        <v>0</v>
      </c>
      <c r="G77" s="24">
        <f t="shared" si="21"/>
        <v>0</v>
      </c>
      <c r="H77" s="25">
        <v>1</v>
      </c>
      <c r="I77" s="24">
        <f t="shared" si="22"/>
        <v>0</v>
      </c>
    </row>
    <row r="78" spans="1:9" ht="18.95" customHeight="1" x14ac:dyDescent="0.2">
      <c r="A78" s="26">
        <f t="shared" si="24"/>
        <v>49</v>
      </c>
      <c r="B78" s="160" t="s">
        <v>879</v>
      </c>
      <c r="C78" s="4" t="s">
        <v>895</v>
      </c>
      <c r="D78" s="24">
        <f>SUMIFS('ProForma Adj F'!$P$11:$P$86,'ProForma Adj F'!$A$11:$A$86,'SCH D-2.1'!D$13,'ProForma Adj F'!$B$11:$B$86,'SCH D-2.1'!$B78)*-1000</f>
        <v>0</v>
      </c>
      <c r="E78" s="24">
        <f>SUMIFS('ProForma Adj F'!$P$11:$P$86,'ProForma Adj F'!$A$11:$A$86,'SCH D-2.1'!E$13,'ProForma Adj F'!$B$11:$B$86,'SCH D-2.1'!$B78)*-1000</f>
        <v>0</v>
      </c>
      <c r="F78" s="24">
        <f>SUMIFS('ProForma Adj F'!$P$11:$P$86,'ProForma Adj F'!$A$11:$A$86,'SCH D-2.1'!F$13,'ProForma Adj F'!$B$11:$B$86,'SCH D-2.1'!$B78)*-1000</f>
        <v>0</v>
      </c>
      <c r="G78" s="24">
        <f t="shared" si="21"/>
        <v>0</v>
      </c>
      <c r="H78" s="25">
        <v>1</v>
      </c>
      <c r="I78" s="24">
        <f t="shared" si="22"/>
        <v>0</v>
      </c>
    </row>
    <row r="79" spans="1:9" ht="18.95" customHeight="1" x14ac:dyDescent="0.2">
      <c r="A79" s="26">
        <f t="shared" si="24"/>
        <v>50</v>
      </c>
      <c r="B79" s="160"/>
      <c r="C79" s="2" t="s">
        <v>923</v>
      </c>
      <c r="D79" s="36">
        <f>SUM(D62:D78)</f>
        <v>0</v>
      </c>
      <c r="E79" s="36">
        <f t="shared" ref="E79" si="25">SUM(E62:E78)</f>
        <v>0</v>
      </c>
      <c r="F79" s="36">
        <f t="shared" ref="F79:I79" si="26">SUM(F62:F78)</f>
        <v>0</v>
      </c>
      <c r="G79" s="36">
        <f t="shared" si="26"/>
        <v>0</v>
      </c>
      <c r="I79" s="36">
        <f t="shared" si="26"/>
        <v>0</v>
      </c>
    </row>
    <row r="80" spans="1:9" ht="18.95" customHeight="1" x14ac:dyDescent="0.2">
      <c r="B80" s="160"/>
      <c r="C80" s="2"/>
      <c r="E80" s="24"/>
      <c r="F80" s="24"/>
      <c r="G80" s="24"/>
      <c r="H80" s="25"/>
      <c r="I80" s="24"/>
    </row>
    <row r="81" spans="1:9" ht="18.95" customHeight="1" x14ac:dyDescent="0.2">
      <c r="A81" s="26"/>
      <c r="B81" s="160"/>
      <c r="C81" s="4"/>
      <c r="D81" s="24"/>
      <c r="E81" s="24"/>
      <c r="F81" s="24"/>
      <c r="G81" s="24"/>
      <c r="H81" s="25"/>
      <c r="I81" s="24"/>
    </row>
    <row r="82" spans="1:9" s="16" customFormat="1" ht="20.100000000000001" customHeight="1" x14ac:dyDescent="0.2">
      <c r="A82" s="336" t="str">
        <f>$A$1</f>
        <v>LOUISVILLE GAS AND ELECTRIC COMPANY</v>
      </c>
      <c r="B82" s="336"/>
      <c r="C82" s="336"/>
      <c r="D82" s="336"/>
      <c r="E82" s="336"/>
      <c r="F82" s="336"/>
      <c r="G82" s="336"/>
      <c r="H82" s="336"/>
      <c r="I82" s="336"/>
    </row>
    <row r="83" spans="1:9" s="16" customFormat="1" ht="20.100000000000001" customHeight="1" x14ac:dyDescent="0.2">
      <c r="A83" s="336" t="str">
        <f>$A$2</f>
        <v>CASE NO. 2018-00295 - GAS OPERATIONS</v>
      </c>
      <c r="B83" s="336"/>
      <c r="C83" s="336"/>
      <c r="D83" s="336"/>
      <c r="E83" s="336"/>
      <c r="F83" s="336"/>
      <c r="G83" s="336"/>
      <c r="H83" s="336"/>
      <c r="I83" s="336"/>
    </row>
    <row r="84" spans="1:9" s="16" customFormat="1" ht="20.100000000000001" customHeight="1" x14ac:dyDescent="0.2">
      <c r="A84" s="336" t="s">
        <v>240</v>
      </c>
      <c r="B84" s="336"/>
      <c r="C84" s="336"/>
      <c r="D84" s="336"/>
      <c r="E84" s="336"/>
      <c r="F84" s="336"/>
      <c r="G84" s="336"/>
      <c r="H84" s="336"/>
      <c r="I84" s="336"/>
    </row>
    <row r="85" spans="1:9" s="16" customFormat="1" ht="20.100000000000001" customHeight="1" x14ac:dyDescent="0.2">
      <c r="A85" s="336" t="str">
        <f>$A$4</f>
        <v>FOR THE 12 MONTHS ENDED APRIL 30, 2020</v>
      </c>
      <c r="B85" s="336"/>
      <c r="C85" s="336"/>
      <c r="D85" s="336"/>
      <c r="E85" s="336"/>
      <c r="F85" s="336"/>
      <c r="G85" s="336"/>
      <c r="H85" s="336"/>
      <c r="I85" s="336"/>
    </row>
    <row r="86" spans="1:9" s="16" customFormat="1" ht="20.100000000000001" customHeight="1" x14ac:dyDescent="0.2">
      <c r="A86" s="159"/>
      <c r="B86" s="159"/>
      <c r="C86" s="159"/>
      <c r="D86" s="159"/>
      <c r="E86" s="324"/>
      <c r="F86" s="159"/>
      <c r="G86" s="159"/>
      <c r="H86" s="159"/>
      <c r="I86" s="159"/>
    </row>
    <row r="87" spans="1:9" s="16" customFormat="1" ht="20.100000000000001" customHeight="1" x14ac:dyDescent="0.2">
      <c r="A87" s="16" t="str">
        <f>$A$6</f>
        <v>DATA:____BASE  PERIOD__X__FORECASTED  PERIOD</v>
      </c>
      <c r="B87" s="18"/>
      <c r="I87" s="19" t="s">
        <v>241</v>
      </c>
    </row>
    <row r="88" spans="1:9" s="16" customFormat="1" ht="20.100000000000001" customHeight="1" x14ac:dyDescent="0.2">
      <c r="A88" s="16" t="str">
        <f>$A$7</f>
        <v>TYPE OF FILING: _____ ORIGINAL  _____ UPDATED  __X__ REVISED</v>
      </c>
      <c r="I88" s="19" t="s">
        <v>943</v>
      </c>
    </row>
    <row r="89" spans="1:9" s="16" customFormat="1" ht="20.100000000000001" customHeight="1" x14ac:dyDescent="0.2">
      <c r="A89" s="16" t="str">
        <f>$A$8</f>
        <v>WORKPAPER REFERENCE NO(S).: SCHEDULE WPD-2.1</v>
      </c>
      <c r="B89" s="18"/>
      <c r="D89" s="18"/>
      <c r="E89" s="18"/>
      <c r="F89" s="18"/>
      <c r="G89" s="18"/>
      <c r="I89" s="20" t="str">
        <f>$I$8</f>
        <v>WITNESS:   C. M. GARRETT</v>
      </c>
    </row>
    <row r="90" spans="1:9" s="16" customFormat="1" ht="20.100000000000001" customHeight="1" x14ac:dyDescent="0.2"/>
    <row r="91" spans="1:9" s="16" customFormat="1" ht="18.75" customHeight="1" x14ac:dyDescent="0.2">
      <c r="A91" s="63"/>
      <c r="B91" s="63"/>
      <c r="C91" s="63"/>
      <c r="D91" s="126" t="str">
        <f>D$10</f>
        <v>ADJ 6</v>
      </c>
      <c r="E91" s="126" t="str">
        <f t="shared" ref="E91:F91" si="27">E$10</f>
        <v>ADJ 7</v>
      </c>
      <c r="F91" s="126" t="str">
        <f t="shared" si="27"/>
        <v>ADJ 8</v>
      </c>
      <c r="G91" s="63"/>
      <c r="H91" s="63"/>
      <c r="I91" s="63"/>
    </row>
    <row r="92" spans="1:9" ht="44.25" customHeight="1" x14ac:dyDescent="0.2">
      <c r="A92" s="64" t="s">
        <v>96</v>
      </c>
      <c r="B92" s="64" t="s">
        <v>97</v>
      </c>
      <c r="C92" s="64" t="s">
        <v>101</v>
      </c>
      <c r="D92" s="301" t="str">
        <f>D$11</f>
        <v>This adjustment left intentionally blank</v>
      </c>
      <c r="E92" s="64" t="str">
        <f t="shared" ref="E92:F92" si="28">E$11</f>
        <v>ADVERTISING EXPENSE</v>
      </c>
      <c r="F92" s="64" t="str">
        <f t="shared" si="28"/>
        <v>ERRATA FILING</v>
      </c>
      <c r="G92" s="64" t="s">
        <v>242</v>
      </c>
      <c r="H92" s="64" t="s">
        <v>98</v>
      </c>
      <c r="I92" s="64" t="s">
        <v>238</v>
      </c>
    </row>
    <row r="93" spans="1:9" ht="23.1" customHeight="1" x14ac:dyDescent="0.2">
      <c r="A93" s="22"/>
      <c r="B93" s="22"/>
      <c r="C93" s="29"/>
      <c r="D93" s="30" t="s">
        <v>99</v>
      </c>
      <c r="E93" s="30" t="s">
        <v>99</v>
      </c>
      <c r="F93" s="30" t="s">
        <v>99</v>
      </c>
      <c r="G93" s="30" t="s">
        <v>99</v>
      </c>
      <c r="H93" s="30"/>
      <c r="I93" s="30" t="s">
        <v>99</v>
      </c>
    </row>
    <row r="94" spans="1:9" ht="18.95" customHeight="1" x14ac:dyDescent="0.2">
      <c r="A94" s="26">
        <f>A79+1</f>
        <v>51</v>
      </c>
      <c r="B94" s="160"/>
      <c r="C94" s="37" t="s">
        <v>117</v>
      </c>
      <c r="H94" s="25"/>
      <c r="I94" s="24"/>
    </row>
    <row r="95" spans="1:9" ht="18.95" customHeight="1" x14ac:dyDescent="0.2">
      <c r="A95" s="26">
        <f>A94+1</f>
        <v>52</v>
      </c>
      <c r="B95" s="160" t="s">
        <v>880</v>
      </c>
      <c r="C95" s="4" t="s">
        <v>889</v>
      </c>
      <c r="D95" s="24">
        <f>SUMIFS('ProForma Adj F'!$P$11:$P$86,'ProForma Adj F'!$A$11:$A$86,'SCH D-2.1'!D$13,'ProForma Adj F'!$B$11:$B$86,'SCH D-2.1'!$B95)*-1000</f>
        <v>0</v>
      </c>
      <c r="E95" s="24">
        <f>SUMIFS('ProForma Adj F'!$P$11:$P$86,'ProForma Adj F'!$A$11:$A$86,'SCH D-2.1'!E$13,'ProForma Adj F'!$B$11:$B$86,'SCH D-2.1'!$B95)*-1000</f>
        <v>0</v>
      </c>
      <c r="F95" s="24">
        <f>SUMIFS('ProForma Adj F'!$P$11:$P$86,'ProForma Adj F'!$A$11:$A$86,'SCH D-2.1'!F$13,'ProForma Adj F'!$B$11:$B$86,'SCH D-2.1'!$B95)*-1000</f>
        <v>0</v>
      </c>
      <c r="G95" s="24">
        <f t="shared" ref="G95:G101" si="29">SUM(D95:F95)</f>
        <v>0</v>
      </c>
      <c r="H95" s="25">
        <v>1</v>
      </c>
      <c r="I95" s="24">
        <f>G95*H95</f>
        <v>0</v>
      </c>
    </row>
    <row r="96" spans="1:9" ht="18.95" customHeight="1" x14ac:dyDescent="0.2">
      <c r="A96" s="26">
        <f t="shared" ref="A96:A102" si="30">A95+1</f>
        <v>53</v>
      </c>
      <c r="B96" s="160" t="s">
        <v>881</v>
      </c>
      <c r="C96" s="4" t="s">
        <v>16</v>
      </c>
      <c r="D96" s="24">
        <f>SUMIFS('ProForma Adj F'!$P$11:$P$86,'ProForma Adj F'!$A$11:$A$86,'SCH D-2.1'!D$13,'ProForma Adj F'!$B$11:$B$86,'SCH D-2.1'!$B96)*-1000</f>
        <v>0</v>
      </c>
      <c r="E96" s="24">
        <f>SUMIFS('ProForma Adj F'!$P$11:$P$86,'ProForma Adj F'!$A$11:$A$86,'SCH D-2.1'!E$13,'ProForma Adj F'!$B$11:$B$86,'SCH D-2.1'!$B96)*-1000</f>
        <v>0</v>
      </c>
      <c r="F96" s="24">
        <f>SUMIFS('ProForma Adj F'!$P$11:$P$86,'ProForma Adj F'!$A$11:$A$86,'SCH D-2.1'!F$13,'ProForma Adj F'!$B$11:$B$86,'SCH D-2.1'!$B96)*-1000</f>
        <v>0</v>
      </c>
      <c r="G96" s="24">
        <f t="shared" si="29"/>
        <v>0</v>
      </c>
      <c r="H96" s="25">
        <v>1</v>
      </c>
      <c r="I96" s="24">
        <f t="shared" ref="I96:I101" si="31">G96*H96</f>
        <v>0</v>
      </c>
    </row>
    <row r="97" spans="1:9" ht="18.95" customHeight="1" x14ac:dyDescent="0.2">
      <c r="A97" s="26">
        <f t="shared" si="30"/>
        <v>54</v>
      </c>
      <c r="B97" s="160">
        <v>852</v>
      </c>
      <c r="C97" s="4" t="s">
        <v>896</v>
      </c>
      <c r="D97" s="24">
        <f>SUMIFS('ProForma Adj F'!$P$11:$P$86,'ProForma Adj F'!$A$11:$A$86,'SCH D-2.1'!D$13,'ProForma Adj F'!$B$11:$B$86,'SCH D-2.1'!$B97)*-1000</f>
        <v>0</v>
      </c>
      <c r="E97" s="24">
        <f>SUMIFS('ProForma Adj F'!$P$11:$P$86,'ProForma Adj F'!$A$11:$A$86,'SCH D-2.1'!E$13,'ProForma Adj F'!$B$11:$B$86,'SCH D-2.1'!$B97)*-1000</f>
        <v>0</v>
      </c>
      <c r="F97" s="24">
        <f>SUMIFS('ProForma Adj F'!$P$11:$P$86,'ProForma Adj F'!$A$11:$A$86,'SCH D-2.1'!F$13,'ProForma Adj F'!$B$11:$B$86,'SCH D-2.1'!$B97)*-1000</f>
        <v>0</v>
      </c>
      <c r="G97" s="24">
        <f t="shared" si="29"/>
        <v>0</v>
      </c>
      <c r="H97" s="25">
        <v>1</v>
      </c>
      <c r="I97" s="24">
        <f t="shared" si="31"/>
        <v>0</v>
      </c>
    </row>
    <row r="98" spans="1:9" ht="18.95" customHeight="1" x14ac:dyDescent="0.2">
      <c r="A98" s="26">
        <f t="shared" si="30"/>
        <v>55</v>
      </c>
      <c r="B98" s="160" t="s">
        <v>882</v>
      </c>
      <c r="C98" s="4" t="s">
        <v>897</v>
      </c>
      <c r="D98" s="24">
        <f>SUMIFS('ProForma Adj F'!$P$11:$P$86,'ProForma Adj F'!$A$11:$A$86,'SCH D-2.1'!D$13,'ProForma Adj F'!$B$11:$B$86,'SCH D-2.1'!$B98)*-1000</f>
        <v>0</v>
      </c>
      <c r="E98" s="24">
        <f>SUMIFS('ProForma Adj F'!$P$11:$P$86,'ProForma Adj F'!$A$11:$A$86,'SCH D-2.1'!E$13,'ProForma Adj F'!$B$11:$B$86,'SCH D-2.1'!$B98)*-1000</f>
        <v>0</v>
      </c>
      <c r="F98" s="24">
        <f>SUMIFS('ProForma Adj F'!$P$11:$P$86,'ProForma Adj F'!$A$11:$A$86,'SCH D-2.1'!F$13,'ProForma Adj F'!$B$11:$B$86,'SCH D-2.1'!$B98)*-1000</f>
        <v>0</v>
      </c>
      <c r="G98" s="24">
        <f t="shared" si="29"/>
        <v>0</v>
      </c>
      <c r="H98" s="25">
        <v>1</v>
      </c>
      <c r="I98" s="24">
        <f t="shared" si="31"/>
        <v>0</v>
      </c>
    </row>
    <row r="99" spans="1:9" ht="18.95" customHeight="1" x14ac:dyDescent="0.2">
      <c r="A99" s="26">
        <f t="shared" si="30"/>
        <v>56</v>
      </c>
      <c r="B99" s="160">
        <v>859</v>
      </c>
      <c r="C99" s="4" t="s">
        <v>17</v>
      </c>
      <c r="D99" s="24">
        <f>SUMIFS('ProForma Adj F'!$P$11:$P$86,'ProForma Adj F'!$A$11:$A$86,'SCH D-2.1'!D$13,'ProForma Adj F'!$B$11:$B$86,'SCH D-2.1'!$B99)*-1000</f>
        <v>0</v>
      </c>
      <c r="E99" s="24">
        <f>SUMIFS('ProForma Adj F'!$P$11:$P$86,'ProForma Adj F'!$A$11:$A$86,'SCH D-2.1'!E$13,'ProForma Adj F'!$B$11:$B$86,'SCH D-2.1'!$B99)*-1000</f>
        <v>0</v>
      </c>
      <c r="F99" s="24">
        <f>SUMIFS('ProForma Adj F'!$P$11:$P$86,'ProForma Adj F'!$A$11:$A$86,'SCH D-2.1'!F$13,'ProForma Adj F'!$B$11:$B$86,'SCH D-2.1'!$B99)*-1000</f>
        <v>0</v>
      </c>
      <c r="G99" s="24">
        <f t="shared" si="29"/>
        <v>0</v>
      </c>
      <c r="H99" s="25">
        <v>1</v>
      </c>
      <c r="I99" s="24">
        <f t="shared" si="31"/>
        <v>0</v>
      </c>
    </row>
    <row r="100" spans="1:9" ht="18.95" customHeight="1" x14ac:dyDescent="0.2">
      <c r="A100" s="26">
        <f t="shared" si="30"/>
        <v>57</v>
      </c>
      <c r="B100" s="160" t="s">
        <v>883</v>
      </c>
      <c r="C100" s="4" t="s">
        <v>898</v>
      </c>
      <c r="D100" s="24">
        <f>SUMIFS('ProForma Adj F'!$P$11:$P$86,'ProForma Adj F'!$A$11:$A$86,'SCH D-2.1'!D$13,'ProForma Adj F'!$B$11:$B$86,'SCH D-2.1'!$B100)*-1000</f>
        <v>0</v>
      </c>
      <c r="E100" s="24">
        <f>SUMIFS('ProForma Adj F'!$P$11:$P$86,'ProForma Adj F'!$A$11:$A$86,'SCH D-2.1'!E$13,'ProForma Adj F'!$B$11:$B$86,'SCH D-2.1'!$B100)*-1000</f>
        <v>0</v>
      </c>
      <c r="F100" s="24">
        <f>SUMIFS('ProForma Adj F'!$P$11:$P$86,'ProForma Adj F'!$A$11:$A$86,'SCH D-2.1'!F$13,'ProForma Adj F'!$B$11:$B$86,'SCH D-2.1'!$B100)*-1000</f>
        <v>0</v>
      </c>
      <c r="G100" s="24">
        <f t="shared" si="29"/>
        <v>0</v>
      </c>
      <c r="I100" s="24">
        <f t="shared" si="31"/>
        <v>0</v>
      </c>
    </row>
    <row r="101" spans="1:9" ht="18.95" customHeight="1" x14ac:dyDescent="0.2">
      <c r="A101" s="26">
        <f t="shared" si="30"/>
        <v>58</v>
      </c>
      <c r="B101" s="160" t="s">
        <v>884</v>
      </c>
      <c r="C101" s="10" t="s">
        <v>899</v>
      </c>
      <c r="D101" s="24">
        <f>SUMIFS('ProForma Adj F'!$P$11:$P$86,'ProForma Adj F'!$A$11:$A$86,'SCH D-2.1'!D$13,'ProForma Adj F'!$B$11:$B$86,'SCH D-2.1'!$B101)*-1000</f>
        <v>0</v>
      </c>
      <c r="E101" s="24">
        <f>SUMIFS('ProForma Adj F'!$P$11:$P$86,'ProForma Adj F'!$A$11:$A$86,'SCH D-2.1'!E$13,'ProForma Adj F'!$B$11:$B$86,'SCH D-2.1'!$B101)*-1000</f>
        <v>0</v>
      </c>
      <c r="F101" s="24">
        <f>SUMIFS('ProForma Adj F'!$P$11:$P$86,'ProForma Adj F'!$A$11:$A$86,'SCH D-2.1'!F$13,'ProForma Adj F'!$B$11:$B$86,'SCH D-2.1'!$B101)*-1000</f>
        <v>0</v>
      </c>
      <c r="G101" s="24">
        <f t="shared" si="29"/>
        <v>0</v>
      </c>
      <c r="I101" s="24">
        <f t="shared" si="31"/>
        <v>0</v>
      </c>
    </row>
    <row r="102" spans="1:9" ht="18.95" customHeight="1" x14ac:dyDescent="0.2">
      <c r="A102" s="26">
        <f t="shared" si="30"/>
        <v>59</v>
      </c>
      <c r="B102" s="160"/>
      <c r="C102" s="10" t="s">
        <v>83</v>
      </c>
      <c r="D102" s="36">
        <f>SUM(D95:D101)</f>
        <v>0</v>
      </c>
      <c r="E102" s="36">
        <f t="shared" ref="E102" si="32">SUM(E95:E101)</f>
        <v>0</v>
      </c>
      <c r="F102" s="36">
        <f t="shared" ref="F102:I102" si="33">SUM(F95:F101)</f>
        <v>0</v>
      </c>
      <c r="G102" s="36">
        <f t="shared" si="33"/>
        <v>0</v>
      </c>
      <c r="I102" s="36">
        <f t="shared" si="33"/>
        <v>0</v>
      </c>
    </row>
    <row r="103" spans="1:9" ht="18.95" customHeight="1" x14ac:dyDescent="0.2">
      <c r="A103" s="26"/>
      <c r="B103" s="160"/>
      <c r="C103" s="10"/>
      <c r="H103" s="25"/>
    </row>
    <row r="104" spans="1:9" ht="18.95" customHeight="1" x14ac:dyDescent="0.2">
      <c r="A104" s="26">
        <f>A102+1</f>
        <v>60</v>
      </c>
      <c r="B104" s="160"/>
      <c r="C104" s="37" t="s">
        <v>118</v>
      </c>
      <c r="H104" s="25"/>
    </row>
    <row r="105" spans="1:9" ht="18.95" customHeight="1" x14ac:dyDescent="0.2">
      <c r="A105" s="26">
        <f>A104+1</f>
        <v>61</v>
      </c>
      <c r="B105" s="160" t="s">
        <v>835</v>
      </c>
      <c r="C105" s="4" t="s">
        <v>889</v>
      </c>
      <c r="D105" s="24">
        <f>SUMIFS('ProForma Adj F'!$P$11:$P$86,'ProForma Adj F'!$A$11:$A$86,'SCH D-2.1'!D$13,'ProForma Adj F'!$B$11:$B$86,'SCH D-2.1'!$B105)*-1000</f>
        <v>0</v>
      </c>
      <c r="E105" s="24">
        <f>SUMIFS('ProForma Adj F'!$P$11:$P$86,'ProForma Adj F'!$A$11:$A$86,'SCH D-2.1'!E$13,'ProForma Adj F'!$B$11:$B$86,'SCH D-2.1'!$B105)*-1000</f>
        <v>0</v>
      </c>
      <c r="F105" s="24">
        <f>SUMIFS('ProForma Adj F'!$P$11:$P$86,'ProForma Adj F'!$A$11:$A$86,'SCH D-2.1'!F$13,'ProForma Adj F'!$B$11:$B$86,'SCH D-2.1'!$B105)*-1000</f>
        <v>0</v>
      </c>
      <c r="G105" s="24">
        <f t="shared" ref="G105:G122" si="34">SUM(D105:F105)</f>
        <v>0</v>
      </c>
      <c r="H105" s="25">
        <v>1</v>
      </c>
      <c r="I105" s="24">
        <f t="shared" ref="I105:I122" si="35">G105*H105</f>
        <v>0</v>
      </c>
    </row>
    <row r="106" spans="1:9" ht="18.95" customHeight="1" x14ac:dyDescent="0.2">
      <c r="A106" s="26">
        <f t="shared" ref="A106:A122" si="36">A105+1</f>
        <v>62</v>
      </c>
      <c r="B106" s="160" t="s">
        <v>836</v>
      </c>
      <c r="C106" s="4" t="s">
        <v>900</v>
      </c>
      <c r="D106" s="24">
        <f>SUMIFS('ProForma Adj F'!$P$11:$P$86,'ProForma Adj F'!$A$11:$A$86,'SCH D-2.1'!D$13,'ProForma Adj F'!$B$11:$B$86,'SCH D-2.1'!$B106)*-1000</f>
        <v>0</v>
      </c>
      <c r="E106" s="24">
        <f>SUMIFS('ProForma Adj F'!$P$11:$P$86,'ProForma Adj F'!$A$11:$A$86,'SCH D-2.1'!E$13,'ProForma Adj F'!$B$11:$B$86,'SCH D-2.1'!$B106)*-1000</f>
        <v>0</v>
      </c>
      <c r="F106" s="24">
        <f>SUMIFS('ProForma Adj F'!$P$11:$P$86,'ProForma Adj F'!$A$11:$A$86,'SCH D-2.1'!F$13,'ProForma Adj F'!$B$11:$B$86,'SCH D-2.1'!$B106)*-1000</f>
        <v>0</v>
      </c>
      <c r="G106" s="24">
        <f t="shared" si="34"/>
        <v>0</v>
      </c>
      <c r="H106" s="25">
        <v>1</v>
      </c>
      <c r="I106" s="24">
        <f t="shared" si="35"/>
        <v>0</v>
      </c>
    </row>
    <row r="107" spans="1:9" ht="18.95" customHeight="1" x14ac:dyDescent="0.2">
      <c r="A107" s="26">
        <f t="shared" si="36"/>
        <v>63</v>
      </c>
      <c r="B107" s="160" t="s">
        <v>837</v>
      </c>
      <c r="C107" s="4" t="s">
        <v>901</v>
      </c>
      <c r="D107" s="24">
        <f>SUMIFS('ProForma Adj F'!$P$11:$P$86,'ProForma Adj F'!$A$11:$A$86,'SCH D-2.1'!D$13,'ProForma Adj F'!$B$11:$B$86,'SCH D-2.1'!$B107)*-1000</f>
        <v>0</v>
      </c>
      <c r="E107" s="24">
        <f>SUMIFS('ProForma Adj F'!$P$11:$P$86,'ProForma Adj F'!$A$11:$A$86,'SCH D-2.1'!E$13,'ProForma Adj F'!$B$11:$B$86,'SCH D-2.1'!$B107)*-1000</f>
        <v>0</v>
      </c>
      <c r="F107" s="24">
        <f>SUMIFS('ProForma Adj F'!$P$11:$P$86,'ProForma Adj F'!$A$11:$A$86,'SCH D-2.1'!F$13,'ProForma Adj F'!$B$11:$B$86,'SCH D-2.1'!$B107)*-1000</f>
        <v>0</v>
      </c>
      <c r="G107" s="24">
        <f t="shared" si="34"/>
        <v>0</v>
      </c>
      <c r="H107" s="25">
        <v>1</v>
      </c>
      <c r="I107" s="24">
        <f t="shared" si="35"/>
        <v>0</v>
      </c>
    </row>
    <row r="108" spans="1:9" ht="18.95" customHeight="1" x14ac:dyDescent="0.2">
      <c r="A108" s="26">
        <f t="shared" si="36"/>
        <v>64</v>
      </c>
      <c r="B108" s="160" t="s">
        <v>838</v>
      </c>
      <c r="C108" s="4" t="s">
        <v>908</v>
      </c>
      <c r="D108" s="24">
        <f>SUMIFS('ProForma Adj F'!$P$11:$P$86,'ProForma Adj F'!$A$11:$A$86,'SCH D-2.1'!D$13,'ProForma Adj F'!$B$11:$B$86,'SCH D-2.1'!$B108)*-1000</f>
        <v>0</v>
      </c>
      <c r="E108" s="24">
        <f>SUMIFS('ProForma Adj F'!$P$11:$P$86,'ProForma Adj F'!$A$11:$A$86,'SCH D-2.1'!E$13,'ProForma Adj F'!$B$11:$B$86,'SCH D-2.1'!$B108)*-1000</f>
        <v>0</v>
      </c>
      <c r="F108" s="24">
        <f>SUMIFS('ProForma Adj F'!$P$11:$P$86,'ProForma Adj F'!$A$11:$A$86,'SCH D-2.1'!F$13,'ProForma Adj F'!$B$11:$B$86,'SCH D-2.1'!$B108)*-1000</f>
        <v>0</v>
      </c>
      <c r="G108" s="24">
        <f t="shared" si="34"/>
        <v>0</v>
      </c>
      <c r="H108" s="25">
        <v>1</v>
      </c>
      <c r="I108" s="24">
        <f t="shared" si="35"/>
        <v>0</v>
      </c>
    </row>
    <row r="109" spans="1:9" ht="18.95" customHeight="1" x14ac:dyDescent="0.2">
      <c r="A109" s="26">
        <f t="shared" si="36"/>
        <v>65</v>
      </c>
      <c r="B109" s="160" t="s">
        <v>839</v>
      </c>
      <c r="C109" s="4" t="s">
        <v>909</v>
      </c>
      <c r="D109" s="24">
        <f>SUMIFS('ProForma Adj F'!$P$11:$P$86,'ProForma Adj F'!$A$11:$A$86,'SCH D-2.1'!D$13,'ProForma Adj F'!$B$11:$B$86,'SCH D-2.1'!$B109)*-1000</f>
        <v>0</v>
      </c>
      <c r="E109" s="24">
        <f>SUMIFS('ProForma Adj F'!$P$11:$P$86,'ProForma Adj F'!$A$11:$A$86,'SCH D-2.1'!E$13,'ProForma Adj F'!$B$11:$B$86,'SCH D-2.1'!$B109)*-1000</f>
        <v>0</v>
      </c>
      <c r="F109" s="24">
        <f>SUMIFS('ProForma Adj F'!$P$11:$P$86,'ProForma Adj F'!$A$11:$A$86,'SCH D-2.1'!F$13,'ProForma Adj F'!$B$11:$B$86,'SCH D-2.1'!$B109)*-1000</f>
        <v>0</v>
      </c>
      <c r="G109" s="24">
        <f t="shared" si="34"/>
        <v>0</v>
      </c>
      <c r="H109" s="25">
        <v>1</v>
      </c>
      <c r="I109" s="24">
        <f t="shared" si="35"/>
        <v>0</v>
      </c>
    </row>
    <row r="110" spans="1:9" ht="18.95" customHeight="1" x14ac:dyDescent="0.2">
      <c r="A110" s="26">
        <f t="shared" si="36"/>
        <v>66</v>
      </c>
      <c r="B110" s="160">
        <v>877</v>
      </c>
      <c r="C110" s="4" t="s">
        <v>910</v>
      </c>
      <c r="D110" s="24">
        <f>SUMIFS('ProForma Adj F'!$P$11:$P$86,'ProForma Adj F'!$A$11:$A$86,'SCH D-2.1'!D$13,'ProForma Adj F'!$B$11:$B$86,'SCH D-2.1'!$B110)*-1000</f>
        <v>0</v>
      </c>
      <c r="E110" s="24">
        <f>SUMIFS('ProForma Adj F'!$P$11:$P$86,'ProForma Adj F'!$A$11:$A$86,'SCH D-2.1'!E$13,'ProForma Adj F'!$B$11:$B$86,'SCH D-2.1'!$B110)*-1000</f>
        <v>0</v>
      </c>
      <c r="F110" s="24">
        <f>SUMIFS('ProForma Adj F'!$P$11:$P$86,'ProForma Adj F'!$A$11:$A$86,'SCH D-2.1'!F$13,'ProForma Adj F'!$B$11:$B$86,'SCH D-2.1'!$B110)*-1000</f>
        <v>0</v>
      </c>
      <c r="G110" s="24">
        <f t="shared" si="34"/>
        <v>0</v>
      </c>
      <c r="H110" s="25">
        <v>1</v>
      </c>
      <c r="I110" s="24">
        <f t="shared" si="35"/>
        <v>0</v>
      </c>
    </row>
    <row r="111" spans="1:9" ht="18.95" customHeight="1" x14ac:dyDescent="0.2">
      <c r="A111" s="26">
        <f t="shared" si="36"/>
        <v>67</v>
      </c>
      <c r="B111" s="160" t="s">
        <v>840</v>
      </c>
      <c r="C111" s="4" t="s">
        <v>902</v>
      </c>
      <c r="D111" s="24">
        <f>SUMIFS('ProForma Adj F'!$P$11:$P$86,'ProForma Adj F'!$A$11:$A$86,'SCH D-2.1'!D$13,'ProForma Adj F'!$B$11:$B$86,'SCH D-2.1'!$B111)*-1000</f>
        <v>0</v>
      </c>
      <c r="E111" s="24">
        <f>SUMIFS('ProForma Adj F'!$P$11:$P$86,'ProForma Adj F'!$A$11:$A$86,'SCH D-2.1'!E$13,'ProForma Adj F'!$B$11:$B$86,'SCH D-2.1'!$B111)*-1000</f>
        <v>0</v>
      </c>
      <c r="F111" s="24">
        <f>SUMIFS('ProForma Adj F'!$P$11:$P$86,'ProForma Adj F'!$A$11:$A$86,'SCH D-2.1'!F$13,'ProForma Adj F'!$B$11:$B$86,'SCH D-2.1'!$B111)*-1000</f>
        <v>0</v>
      </c>
      <c r="G111" s="24">
        <f t="shared" si="34"/>
        <v>0</v>
      </c>
      <c r="H111" s="25">
        <v>1</v>
      </c>
      <c r="I111" s="24">
        <f t="shared" si="35"/>
        <v>0</v>
      </c>
    </row>
    <row r="112" spans="1:9" ht="18.95" customHeight="1" x14ac:dyDescent="0.2">
      <c r="A112" s="26">
        <f t="shared" si="36"/>
        <v>68</v>
      </c>
      <c r="B112" s="160" t="s">
        <v>841</v>
      </c>
      <c r="C112" s="4" t="s">
        <v>903</v>
      </c>
      <c r="D112" s="24">
        <f>SUMIFS('ProForma Adj F'!$P$11:$P$86,'ProForma Adj F'!$A$11:$A$86,'SCH D-2.1'!D$13,'ProForma Adj F'!$B$11:$B$86,'SCH D-2.1'!$B112)*-1000</f>
        <v>0</v>
      </c>
      <c r="E112" s="24">
        <f>SUMIFS('ProForma Adj F'!$P$11:$P$86,'ProForma Adj F'!$A$11:$A$86,'SCH D-2.1'!E$13,'ProForma Adj F'!$B$11:$B$86,'SCH D-2.1'!$B112)*-1000</f>
        <v>0</v>
      </c>
      <c r="F112" s="24">
        <f>SUMIFS('ProForma Adj F'!$P$11:$P$86,'ProForma Adj F'!$A$11:$A$86,'SCH D-2.1'!F$13,'ProForma Adj F'!$B$11:$B$86,'SCH D-2.1'!$B112)*-1000</f>
        <v>0</v>
      </c>
      <c r="G112" s="24">
        <f t="shared" si="34"/>
        <v>0</v>
      </c>
      <c r="H112" s="25">
        <v>1</v>
      </c>
      <c r="I112" s="24">
        <f t="shared" si="35"/>
        <v>0</v>
      </c>
    </row>
    <row r="113" spans="1:9" ht="18.95" customHeight="1" x14ac:dyDescent="0.2">
      <c r="A113" s="26">
        <f t="shared" si="36"/>
        <v>69</v>
      </c>
      <c r="B113" s="160" t="s">
        <v>842</v>
      </c>
      <c r="C113" s="4" t="s">
        <v>17</v>
      </c>
      <c r="D113" s="24">
        <f>SUMIFS('ProForma Adj F'!$P$11:$P$86,'ProForma Adj F'!$A$11:$A$86,'SCH D-2.1'!D$13,'ProForma Adj F'!$B$11:$B$86,'SCH D-2.1'!$B113)*-1000</f>
        <v>0</v>
      </c>
      <c r="E113" s="24">
        <f>SUMIFS('ProForma Adj F'!$P$11:$P$86,'ProForma Adj F'!$A$11:$A$86,'SCH D-2.1'!E$13,'ProForma Adj F'!$B$11:$B$86,'SCH D-2.1'!$B113)*-1000</f>
        <v>0</v>
      </c>
      <c r="F113" s="24">
        <f>SUMIFS('ProForma Adj F'!$P$11:$P$86,'ProForma Adj F'!$A$11:$A$86,'SCH D-2.1'!F$13,'ProForma Adj F'!$B$11:$B$86,'SCH D-2.1'!$B113)*-1000</f>
        <v>0</v>
      </c>
      <c r="G113" s="24">
        <f t="shared" si="34"/>
        <v>0</v>
      </c>
      <c r="H113" s="25">
        <v>1</v>
      </c>
      <c r="I113" s="24">
        <f t="shared" si="35"/>
        <v>0</v>
      </c>
    </row>
    <row r="114" spans="1:9" ht="18.95" customHeight="1" x14ac:dyDescent="0.2">
      <c r="A114" s="26">
        <f t="shared" si="36"/>
        <v>70</v>
      </c>
      <c r="B114" s="160" t="s">
        <v>843</v>
      </c>
      <c r="C114" s="4" t="s">
        <v>904</v>
      </c>
      <c r="D114" s="24">
        <f>SUMIFS('ProForma Adj F'!$P$11:$P$86,'ProForma Adj F'!$A$11:$A$86,'SCH D-2.1'!D$13,'ProForma Adj F'!$B$11:$B$86,'SCH D-2.1'!$B114)*-1000</f>
        <v>0</v>
      </c>
      <c r="E114" s="24">
        <f>SUMIFS('ProForma Adj F'!$P$11:$P$86,'ProForma Adj F'!$A$11:$A$86,'SCH D-2.1'!E$13,'ProForma Adj F'!$B$11:$B$86,'SCH D-2.1'!$B114)*-1000</f>
        <v>0</v>
      </c>
      <c r="F114" s="24">
        <f>SUMIFS('ProForma Adj F'!$P$11:$P$86,'ProForma Adj F'!$A$11:$A$86,'SCH D-2.1'!F$13,'ProForma Adj F'!$B$11:$B$86,'SCH D-2.1'!$B114)*-1000</f>
        <v>0</v>
      </c>
      <c r="G114" s="24">
        <f t="shared" si="34"/>
        <v>0</v>
      </c>
      <c r="H114" s="25">
        <v>1</v>
      </c>
      <c r="I114" s="24">
        <f t="shared" si="35"/>
        <v>0</v>
      </c>
    </row>
    <row r="115" spans="1:9" ht="18.95" customHeight="1" x14ac:dyDescent="0.2">
      <c r="A115" s="26">
        <f t="shared" si="36"/>
        <v>71</v>
      </c>
      <c r="B115" s="160" t="s">
        <v>844</v>
      </c>
      <c r="C115" s="4" t="s">
        <v>15</v>
      </c>
      <c r="D115" s="24">
        <f>SUMIFS('ProForma Adj F'!$P$11:$P$86,'ProForma Adj F'!$A$11:$A$86,'SCH D-2.1'!D$13,'ProForma Adj F'!$B$11:$B$86,'SCH D-2.1'!$B115)*-1000</f>
        <v>0</v>
      </c>
      <c r="E115" s="24">
        <f>SUMIFS('ProForma Adj F'!$P$11:$P$86,'ProForma Adj F'!$A$11:$A$86,'SCH D-2.1'!E$13,'ProForma Adj F'!$B$11:$B$86,'SCH D-2.1'!$B115)*-1000</f>
        <v>0</v>
      </c>
      <c r="F115" s="24">
        <f>SUMIFS('ProForma Adj F'!$P$11:$P$86,'ProForma Adj F'!$A$11:$A$86,'SCH D-2.1'!F$13,'ProForma Adj F'!$B$11:$B$86,'SCH D-2.1'!$B115)*-1000</f>
        <v>0</v>
      </c>
      <c r="G115" s="24">
        <f t="shared" si="34"/>
        <v>0</v>
      </c>
      <c r="H115" s="25">
        <v>1</v>
      </c>
      <c r="I115" s="24">
        <f t="shared" si="35"/>
        <v>0</v>
      </c>
    </row>
    <row r="116" spans="1:9" ht="18.95" customHeight="1" x14ac:dyDescent="0.2">
      <c r="A116" s="26">
        <f t="shared" si="36"/>
        <v>72</v>
      </c>
      <c r="B116" s="160" t="s">
        <v>845</v>
      </c>
      <c r="C116" s="4" t="s">
        <v>905</v>
      </c>
      <c r="D116" s="24">
        <f>SUMIFS('ProForma Adj F'!$P$11:$P$86,'ProForma Adj F'!$A$11:$A$86,'SCH D-2.1'!D$13,'ProForma Adj F'!$B$11:$B$86,'SCH D-2.1'!$B116)*-1000</f>
        <v>0</v>
      </c>
      <c r="E116" s="24">
        <f>SUMIFS('ProForma Adj F'!$P$11:$P$86,'ProForma Adj F'!$A$11:$A$86,'SCH D-2.1'!E$13,'ProForma Adj F'!$B$11:$B$86,'SCH D-2.1'!$B116)*-1000</f>
        <v>0</v>
      </c>
      <c r="F116" s="24">
        <f>SUMIFS('ProForma Adj F'!$P$11:$P$86,'ProForma Adj F'!$A$11:$A$86,'SCH D-2.1'!F$13,'ProForma Adj F'!$B$11:$B$86,'SCH D-2.1'!$B116)*-1000</f>
        <v>0</v>
      </c>
      <c r="G116" s="24">
        <f t="shared" si="34"/>
        <v>0</v>
      </c>
      <c r="H116" s="25">
        <v>1</v>
      </c>
      <c r="I116" s="24">
        <f t="shared" si="35"/>
        <v>0</v>
      </c>
    </row>
    <row r="117" spans="1:9" ht="18.95" customHeight="1" x14ac:dyDescent="0.2">
      <c r="A117" s="26">
        <f t="shared" si="36"/>
        <v>73</v>
      </c>
      <c r="B117" s="160" t="s">
        <v>846</v>
      </c>
      <c r="C117" s="4" t="s">
        <v>906</v>
      </c>
      <c r="D117" s="24">
        <f>SUMIFS('ProForma Adj F'!$P$11:$P$86,'ProForma Adj F'!$A$11:$A$86,'SCH D-2.1'!D$13,'ProForma Adj F'!$B$11:$B$86,'SCH D-2.1'!$B117)*-1000</f>
        <v>0</v>
      </c>
      <c r="E117" s="24">
        <f>SUMIFS('ProForma Adj F'!$P$11:$P$86,'ProForma Adj F'!$A$11:$A$86,'SCH D-2.1'!E$13,'ProForma Adj F'!$B$11:$B$86,'SCH D-2.1'!$B117)*-1000</f>
        <v>0</v>
      </c>
      <c r="F117" s="24">
        <f>SUMIFS('ProForma Adj F'!$P$11:$P$86,'ProForma Adj F'!$A$11:$A$86,'SCH D-2.1'!F$13,'ProForma Adj F'!$B$11:$B$86,'SCH D-2.1'!$B117)*-1000</f>
        <v>0</v>
      </c>
      <c r="G117" s="24">
        <f t="shared" si="34"/>
        <v>0</v>
      </c>
      <c r="H117" s="25">
        <v>1</v>
      </c>
      <c r="I117" s="24">
        <f t="shared" si="35"/>
        <v>0</v>
      </c>
    </row>
    <row r="118" spans="1:9" ht="18.95" customHeight="1" x14ac:dyDescent="0.2">
      <c r="A118" s="26">
        <f t="shared" si="36"/>
        <v>74</v>
      </c>
      <c r="B118" s="160" t="s">
        <v>847</v>
      </c>
      <c r="C118" s="4" t="s">
        <v>907</v>
      </c>
      <c r="D118" s="24">
        <f>SUMIFS('ProForma Adj F'!$P$11:$P$86,'ProForma Adj F'!$A$11:$A$86,'SCH D-2.1'!D$13,'ProForma Adj F'!$B$11:$B$86,'SCH D-2.1'!$B118)*-1000</f>
        <v>0</v>
      </c>
      <c r="E118" s="24">
        <f>SUMIFS('ProForma Adj F'!$P$11:$P$86,'ProForma Adj F'!$A$11:$A$86,'SCH D-2.1'!E$13,'ProForma Adj F'!$B$11:$B$86,'SCH D-2.1'!$B118)*-1000</f>
        <v>0</v>
      </c>
      <c r="F118" s="24">
        <f>SUMIFS('ProForma Adj F'!$P$11:$P$86,'ProForma Adj F'!$A$11:$A$86,'SCH D-2.1'!F$13,'ProForma Adj F'!$B$11:$B$86,'SCH D-2.1'!$B118)*-1000</f>
        <v>0</v>
      </c>
      <c r="G118" s="24">
        <f t="shared" si="34"/>
        <v>0</v>
      </c>
      <c r="H118" s="25">
        <v>1</v>
      </c>
      <c r="I118" s="24">
        <f t="shared" si="35"/>
        <v>0</v>
      </c>
    </row>
    <row r="119" spans="1:9" ht="18.95" customHeight="1" x14ac:dyDescent="0.2">
      <c r="A119" s="26">
        <f t="shared" si="36"/>
        <v>75</v>
      </c>
      <c r="B119" s="160" t="s">
        <v>848</v>
      </c>
      <c r="C119" s="4" t="s">
        <v>911</v>
      </c>
      <c r="D119" s="24">
        <f>SUMIFS('ProForma Adj F'!$P$11:$P$86,'ProForma Adj F'!$A$11:$A$86,'SCH D-2.1'!D$13,'ProForma Adj F'!$B$11:$B$86,'SCH D-2.1'!$B119)*-1000</f>
        <v>0</v>
      </c>
      <c r="E119" s="24">
        <f>SUMIFS('ProForma Adj F'!$P$11:$P$86,'ProForma Adj F'!$A$11:$A$86,'SCH D-2.1'!E$13,'ProForma Adj F'!$B$11:$B$86,'SCH D-2.1'!$B119)*-1000</f>
        <v>0</v>
      </c>
      <c r="F119" s="24">
        <f>SUMIFS('ProForma Adj F'!$P$11:$P$86,'ProForma Adj F'!$A$11:$A$86,'SCH D-2.1'!F$13,'ProForma Adj F'!$B$11:$B$86,'SCH D-2.1'!$B119)*-1000</f>
        <v>0</v>
      </c>
      <c r="G119" s="24">
        <f t="shared" si="34"/>
        <v>0</v>
      </c>
      <c r="H119" s="25">
        <v>1</v>
      </c>
      <c r="I119" s="24">
        <f t="shared" si="35"/>
        <v>0</v>
      </c>
    </row>
    <row r="120" spans="1:9" ht="18.95" customHeight="1" x14ac:dyDescent="0.2">
      <c r="A120" s="26">
        <f t="shared" si="36"/>
        <v>76</v>
      </c>
      <c r="B120" s="160">
        <v>891</v>
      </c>
      <c r="C120" s="4" t="s">
        <v>912</v>
      </c>
      <c r="D120" s="24">
        <f>SUMIFS('ProForma Adj F'!$P$11:$P$86,'ProForma Adj F'!$A$11:$A$86,'SCH D-2.1'!D$13,'ProForma Adj F'!$B$11:$B$86,'SCH D-2.1'!$B120)*-1000</f>
        <v>0</v>
      </c>
      <c r="E120" s="24">
        <f>SUMIFS('ProForma Adj F'!$P$11:$P$86,'ProForma Adj F'!$A$11:$A$86,'SCH D-2.1'!E$13,'ProForma Adj F'!$B$11:$B$86,'SCH D-2.1'!$B120)*-1000</f>
        <v>0</v>
      </c>
      <c r="F120" s="24">
        <f>SUMIFS('ProForma Adj F'!$P$11:$P$86,'ProForma Adj F'!$A$11:$A$86,'SCH D-2.1'!F$13,'ProForma Adj F'!$B$11:$B$86,'SCH D-2.1'!$B120)*-1000</f>
        <v>0</v>
      </c>
      <c r="G120" s="24">
        <f t="shared" si="34"/>
        <v>0</v>
      </c>
      <c r="H120" s="25">
        <v>1</v>
      </c>
      <c r="I120" s="24">
        <f t="shared" si="35"/>
        <v>0</v>
      </c>
    </row>
    <row r="121" spans="1:9" ht="18.95" customHeight="1" x14ac:dyDescent="0.2">
      <c r="A121" s="26">
        <f t="shared" si="36"/>
        <v>77</v>
      </c>
      <c r="B121" s="160" t="s">
        <v>849</v>
      </c>
      <c r="C121" s="4" t="s">
        <v>913</v>
      </c>
      <c r="D121" s="24">
        <f>SUMIFS('ProForma Adj F'!$P$11:$P$86,'ProForma Adj F'!$A$11:$A$86,'SCH D-2.1'!D$13,'ProForma Adj F'!$B$11:$B$86,'SCH D-2.1'!$B121)*-1000</f>
        <v>0</v>
      </c>
      <c r="E121" s="24">
        <f>SUMIFS('ProForma Adj F'!$P$11:$P$86,'ProForma Adj F'!$A$11:$A$86,'SCH D-2.1'!E$13,'ProForma Adj F'!$B$11:$B$86,'SCH D-2.1'!$B121)*-1000</f>
        <v>0</v>
      </c>
      <c r="F121" s="24">
        <f>SUMIFS('ProForma Adj F'!$P$11:$P$86,'ProForma Adj F'!$A$11:$A$86,'SCH D-2.1'!F$13,'ProForma Adj F'!$B$11:$B$86,'SCH D-2.1'!$B121)*-1000</f>
        <v>0</v>
      </c>
      <c r="G121" s="24">
        <f t="shared" si="34"/>
        <v>0</v>
      </c>
      <c r="H121" s="25">
        <v>1</v>
      </c>
      <c r="I121" s="24">
        <f t="shared" si="35"/>
        <v>0</v>
      </c>
    </row>
    <row r="122" spans="1:9" ht="18.95" customHeight="1" x14ac:dyDescent="0.2">
      <c r="A122" s="26">
        <f t="shared" si="36"/>
        <v>78</v>
      </c>
      <c r="B122" s="160" t="s">
        <v>850</v>
      </c>
      <c r="C122" s="4" t="s">
        <v>914</v>
      </c>
      <c r="D122" s="24">
        <f>SUMIFS('ProForma Adj F'!$P$11:$P$86,'ProForma Adj F'!$A$11:$A$86,'SCH D-2.1'!D$13,'ProForma Adj F'!$B$11:$B$86,'SCH D-2.1'!$B122)*-1000</f>
        <v>0</v>
      </c>
      <c r="E122" s="24">
        <f>SUMIFS('ProForma Adj F'!$P$11:$P$86,'ProForma Adj F'!$A$11:$A$86,'SCH D-2.1'!E$13,'ProForma Adj F'!$B$11:$B$86,'SCH D-2.1'!$B122)*-1000</f>
        <v>0</v>
      </c>
      <c r="F122" s="24">
        <f>SUMIFS('ProForma Adj F'!$P$11:$P$86,'ProForma Adj F'!$A$11:$A$86,'SCH D-2.1'!F$13,'ProForma Adj F'!$B$11:$B$86,'SCH D-2.1'!$B122)*-1000</f>
        <v>0</v>
      </c>
      <c r="G122" s="24">
        <f t="shared" si="34"/>
        <v>0</v>
      </c>
      <c r="H122" s="25">
        <v>1</v>
      </c>
      <c r="I122" s="24">
        <f t="shared" si="35"/>
        <v>0</v>
      </c>
    </row>
    <row r="123" spans="1:9" s="16" customFormat="1" ht="20.100000000000001" customHeight="1" x14ac:dyDescent="0.2">
      <c r="A123" s="336" t="str">
        <f>$A$1</f>
        <v>LOUISVILLE GAS AND ELECTRIC COMPANY</v>
      </c>
      <c r="B123" s="336"/>
      <c r="C123" s="336"/>
      <c r="D123" s="336"/>
      <c r="E123" s="336"/>
      <c r="F123" s="336"/>
      <c r="G123" s="336"/>
      <c r="H123" s="336"/>
      <c r="I123" s="336"/>
    </row>
    <row r="124" spans="1:9" s="16" customFormat="1" ht="20.100000000000001" customHeight="1" x14ac:dyDescent="0.2">
      <c r="A124" s="336" t="str">
        <f>$A$2</f>
        <v>CASE NO. 2018-00295 - GAS OPERATIONS</v>
      </c>
      <c r="B124" s="336"/>
      <c r="C124" s="336"/>
      <c r="D124" s="336"/>
      <c r="E124" s="336"/>
      <c r="F124" s="336"/>
      <c r="G124" s="336"/>
      <c r="H124" s="336"/>
      <c r="I124" s="336"/>
    </row>
    <row r="125" spans="1:9" s="16" customFormat="1" ht="20.100000000000001" customHeight="1" x14ac:dyDescent="0.2">
      <c r="A125" s="336" t="s">
        <v>240</v>
      </c>
      <c r="B125" s="336"/>
      <c r="C125" s="336"/>
      <c r="D125" s="336"/>
      <c r="E125" s="336"/>
      <c r="F125" s="336"/>
      <c r="G125" s="336"/>
      <c r="H125" s="336"/>
      <c r="I125" s="336"/>
    </row>
    <row r="126" spans="1:9" s="16" customFormat="1" ht="20.100000000000001" customHeight="1" x14ac:dyDescent="0.2">
      <c r="A126" s="336" t="str">
        <f>$A$4</f>
        <v>FOR THE 12 MONTHS ENDED APRIL 30, 2020</v>
      </c>
      <c r="B126" s="336"/>
      <c r="C126" s="336"/>
      <c r="D126" s="336"/>
      <c r="E126" s="336"/>
      <c r="F126" s="336"/>
      <c r="G126" s="336"/>
      <c r="H126" s="336"/>
      <c r="I126" s="336"/>
    </row>
    <row r="127" spans="1:9" s="16" customFormat="1" ht="20.100000000000001" customHeight="1" x14ac:dyDescent="0.2">
      <c r="A127" s="159"/>
      <c r="B127" s="159"/>
      <c r="C127" s="159"/>
      <c r="D127" s="159"/>
      <c r="E127" s="324"/>
      <c r="F127" s="159"/>
      <c r="G127" s="159"/>
      <c r="H127" s="159"/>
      <c r="I127" s="159"/>
    </row>
    <row r="128" spans="1:9" s="16" customFormat="1" ht="20.100000000000001" customHeight="1" x14ac:dyDescent="0.2">
      <c r="A128" s="16" t="str">
        <f>$A$6</f>
        <v>DATA:____BASE  PERIOD__X__FORECASTED  PERIOD</v>
      </c>
      <c r="B128" s="18"/>
      <c r="I128" s="19" t="s">
        <v>241</v>
      </c>
    </row>
    <row r="129" spans="1:9" s="16" customFormat="1" ht="20.100000000000001" customHeight="1" x14ac:dyDescent="0.2">
      <c r="A129" s="16" t="str">
        <f>$A$7</f>
        <v>TYPE OF FILING: _____ ORIGINAL  _____ UPDATED  __X__ REVISED</v>
      </c>
      <c r="I129" s="19" t="s">
        <v>944</v>
      </c>
    </row>
    <row r="130" spans="1:9" s="16" customFormat="1" ht="20.100000000000001" customHeight="1" x14ac:dyDescent="0.2">
      <c r="A130" s="16" t="str">
        <f>$A$8</f>
        <v>WORKPAPER REFERENCE NO(S).: SCHEDULE WPD-2.1</v>
      </c>
      <c r="B130" s="18"/>
      <c r="D130" s="18"/>
      <c r="E130" s="18"/>
      <c r="F130" s="18"/>
      <c r="G130" s="18"/>
      <c r="I130" s="20" t="str">
        <f>$I$8</f>
        <v>WITNESS:   C. M. GARRETT</v>
      </c>
    </row>
    <row r="131" spans="1:9" s="16" customFormat="1" ht="20.100000000000001" customHeight="1" x14ac:dyDescent="0.2"/>
    <row r="132" spans="1:9" s="16" customFormat="1" ht="18.75" customHeight="1" x14ac:dyDescent="0.2">
      <c r="A132" s="63"/>
      <c r="B132" s="63"/>
      <c r="C132" s="63"/>
      <c r="D132" s="126" t="str">
        <f>D$10</f>
        <v>ADJ 6</v>
      </c>
      <c r="E132" s="126" t="str">
        <f t="shared" ref="E132:F132" si="37">E$10</f>
        <v>ADJ 7</v>
      </c>
      <c r="F132" s="126" t="str">
        <f t="shared" si="37"/>
        <v>ADJ 8</v>
      </c>
      <c r="G132" s="63"/>
      <c r="H132" s="63"/>
      <c r="I132" s="63"/>
    </row>
    <row r="133" spans="1:9" ht="44.25" customHeight="1" x14ac:dyDescent="0.2">
      <c r="A133" s="64" t="s">
        <v>96</v>
      </c>
      <c r="B133" s="64" t="s">
        <v>97</v>
      </c>
      <c r="C133" s="64" t="s">
        <v>101</v>
      </c>
      <c r="D133" s="301" t="str">
        <f>D$11</f>
        <v>This adjustment left intentionally blank</v>
      </c>
      <c r="E133" s="64" t="str">
        <f t="shared" ref="E133:F133" si="38">E$11</f>
        <v>ADVERTISING EXPENSE</v>
      </c>
      <c r="F133" s="64" t="str">
        <f t="shared" si="38"/>
        <v>ERRATA FILING</v>
      </c>
      <c r="G133" s="64" t="s">
        <v>242</v>
      </c>
      <c r="H133" s="64" t="s">
        <v>98</v>
      </c>
      <c r="I133" s="64" t="s">
        <v>238</v>
      </c>
    </row>
    <row r="134" spans="1:9" ht="23.1" customHeight="1" x14ac:dyDescent="0.2">
      <c r="A134" s="22"/>
      <c r="B134" s="22"/>
      <c r="C134" s="29"/>
      <c r="D134" s="30" t="s">
        <v>99</v>
      </c>
      <c r="E134" s="30" t="s">
        <v>99</v>
      </c>
      <c r="F134" s="30" t="s">
        <v>99</v>
      </c>
      <c r="G134" s="30" t="s">
        <v>99</v>
      </c>
      <c r="H134" s="30"/>
      <c r="I134" s="30" t="s">
        <v>99</v>
      </c>
    </row>
    <row r="135" spans="1:9" ht="18.95" customHeight="1" x14ac:dyDescent="0.2">
      <c r="A135" s="26">
        <f>A117+1</f>
        <v>74</v>
      </c>
      <c r="B135" s="160" t="s">
        <v>851</v>
      </c>
      <c r="C135" s="4" t="s">
        <v>895</v>
      </c>
      <c r="D135" s="24">
        <f>SUMIFS('ProForma Adj F'!$P$11:$P$86,'ProForma Adj F'!$A$11:$A$86,'SCH D-2.1'!D$13,'ProForma Adj F'!$B$11:$B$86,'SCH D-2.1'!$B135)*-1000</f>
        <v>0</v>
      </c>
      <c r="E135" s="24">
        <f>SUMIFS('ProForma Adj F'!$P$11:$P$86,'ProForma Adj F'!$A$11:$A$86,'SCH D-2.1'!E$13,'ProForma Adj F'!$B$11:$B$86,'SCH D-2.1'!$B135)*-1000</f>
        <v>0</v>
      </c>
      <c r="F135" s="24">
        <f>SUMIFS('ProForma Adj F'!$P$11:$P$86,'ProForma Adj F'!$A$11:$A$86,'SCH D-2.1'!F$13,'ProForma Adj F'!$B$11:$B$86,'SCH D-2.1'!$B135)*-1000</f>
        <v>0</v>
      </c>
      <c r="G135" s="24">
        <f>SUM(D135:F135)</f>
        <v>0</v>
      </c>
      <c r="H135" s="25">
        <v>1</v>
      </c>
      <c r="I135" s="24">
        <f t="shared" ref="I135" si="39">G135*H135</f>
        <v>0</v>
      </c>
    </row>
    <row r="136" spans="1:9" ht="18.95" customHeight="1" x14ac:dyDescent="0.2">
      <c r="A136" s="26">
        <f>A135+1</f>
        <v>75</v>
      </c>
      <c r="B136" s="160"/>
      <c r="C136" s="10" t="s">
        <v>84</v>
      </c>
      <c r="D136" s="36">
        <f>SUM(D105:D122,D135)</f>
        <v>0</v>
      </c>
      <c r="E136" s="36">
        <f t="shared" ref="E136" si="40">SUM(E105:E122,E135)</f>
        <v>0</v>
      </c>
      <c r="F136" s="36">
        <f t="shared" ref="F136:I136" si="41">SUM(F105:F122,F135)</f>
        <v>0</v>
      </c>
      <c r="G136" s="36">
        <f t="shared" si="41"/>
        <v>0</v>
      </c>
      <c r="H136" s="25"/>
      <c r="I136" s="36">
        <f t="shared" si="41"/>
        <v>0</v>
      </c>
    </row>
    <row r="137" spans="1:9" ht="18.95" customHeight="1" x14ac:dyDescent="0.2">
      <c r="B137" s="160"/>
      <c r="C137" s="4"/>
    </row>
    <row r="138" spans="1:9" ht="18.95" customHeight="1" x14ac:dyDescent="0.2">
      <c r="A138" s="26">
        <f>A136+1</f>
        <v>76</v>
      </c>
      <c r="B138" s="160"/>
      <c r="C138" s="37" t="s">
        <v>119</v>
      </c>
    </row>
    <row r="139" spans="1:9" ht="18.95" customHeight="1" x14ac:dyDescent="0.2">
      <c r="A139" s="26">
        <f>A138+1</f>
        <v>77</v>
      </c>
      <c r="B139" s="160">
        <v>901</v>
      </c>
      <c r="C139" s="4" t="s">
        <v>22</v>
      </c>
      <c r="D139" s="24">
        <f>SUMIFS('ProForma Adj F'!$P$11:$P$86,'ProForma Adj F'!$A$11:$A$86,'SCH D-2.1'!D$13,'ProForma Adj F'!$B$11:$B$86,'SCH D-2.1'!$B139)*-1000</f>
        <v>0</v>
      </c>
      <c r="E139" s="24">
        <f>SUMIFS('ProForma Adj F'!$P$11:$P$86,'ProForma Adj F'!$A$11:$A$86,'SCH D-2.1'!E$13,'ProForma Adj F'!$B$11:$B$86,'SCH D-2.1'!$B139)*-1000</f>
        <v>0</v>
      </c>
      <c r="F139" s="24">
        <f>SUMIFS('ProForma Adj F'!$P$11:$P$86,'ProForma Adj F'!$A$11:$A$86,'SCH D-2.1'!F$13,'ProForma Adj F'!$B$11:$B$86,'SCH D-2.1'!$B139)*-1000</f>
        <v>0</v>
      </c>
      <c r="G139" s="24">
        <f>SUM(D139:F139)</f>
        <v>0</v>
      </c>
      <c r="H139" s="25">
        <v>1</v>
      </c>
      <c r="I139" s="24">
        <f t="shared" ref="I139:I143" si="42">G139*H139</f>
        <v>0</v>
      </c>
    </row>
    <row r="140" spans="1:9" ht="18.95" customHeight="1" x14ac:dyDescent="0.2">
      <c r="A140" s="26">
        <f t="shared" ref="A140:A144" si="43">A139+1</f>
        <v>78</v>
      </c>
      <c r="B140" s="160">
        <v>902</v>
      </c>
      <c r="C140" s="4" t="s">
        <v>18</v>
      </c>
      <c r="D140" s="24">
        <f>SUMIFS('ProForma Adj F'!$P$11:$P$86,'ProForma Adj F'!$A$11:$A$86,'SCH D-2.1'!D$13,'ProForma Adj F'!$B$11:$B$86,'SCH D-2.1'!$B140)*-1000</f>
        <v>0</v>
      </c>
      <c r="E140" s="24">
        <f>SUMIFS('ProForma Adj F'!$P$11:$P$86,'ProForma Adj F'!$A$11:$A$86,'SCH D-2.1'!E$13,'ProForma Adj F'!$B$11:$B$86,'SCH D-2.1'!$B140)*-1000</f>
        <v>0</v>
      </c>
      <c r="F140" s="24">
        <f>SUMIFS('ProForma Adj F'!$P$11:$P$86,'ProForma Adj F'!$A$11:$A$86,'SCH D-2.1'!F$13,'ProForma Adj F'!$B$11:$B$86,'SCH D-2.1'!$B140)*-1000</f>
        <v>0</v>
      </c>
      <c r="G140" s="24">
        <f>SUM(D140:F140)</f>
        <v>0</v>
      </c>
      <c r="H140" s="25">
        <v>1</v>
      </c>
      <c r="I140" s="24">
        <f t="shared" si="42"/>
        <v>0</v>
      </c>
    </row>
    <row r="141" spans="1:9" ht="18.95" customHeight="1" x14ac:dyDescent="0.2">
      <c r="A141" s="26">
        <f>A140+1</f>
        <v>79</v>
      </c>
      <c r="B141" s="160">
        <v>903</v>
      </c>
      <c r="C141" s="4" t="s">
        <v>19</v>
      </c>
      <c r="D141" s="24">
        <f>SUMIFS('ProForma Adj F'!$P$11:$P$86,'ProForma Adj F'!$A$11:$A$86,'SCH D-2.1'!D$13,'ProForma Adj F'!$B$11:$B$86,'SCH D-2.1'!$B141)*-1000</f>
        <v>0</v>
      </c>
      <c r="E141" s="24">
        <f>SUMIFS('ProForma Adj F'!$P$11:$P$86,'ProForma Adj F'!$A$11:$A$86,'SCH D-2.1'!E$13,'ProForma Adj F'!$B$11:$B$86,'SCH D-2.1'!$B141)*-1000</f>
        <v>0</v>
      </c>
      <c r="F141" s="24">
        <f>SUMIFS('ProForma Adj F'!$P$11:$P$86,'ProForma Adj F'!$A$11:$A$86,'SCH D-2.1'!F$13,'ProForma Adj F'!$B$11:$B$86,'SCH D-2.1'!$B141)*-1000</f>
        <v>0</v>
      </c>
      <c r="G141" s="24">
        <f>SUM(D141:F141)</f>
        <v>0</v>
      </c>
      <c r="H141" s="25">
        <v>1</v>
      </c>
      <c r="I141" s="24">
        <f t="shared" si="42"/>
        <v>0</v>
      </c>
    </row>
    <row r="142" spans="1:9" ht="18.95" customHeight="1" x14ac:dyDescent="0.2">
      <c r="A142" s="26">
        <f t="shared" si="43"/>
        <v>80</v>
      </c>
      <c r="B142" s="160">
        <v>904</v>
      </c>
      <c r="C142" s="4" t="s">
        <v>20</v>
      </c>
      <c r="D142" s="24">
        <f>SUMIFS('ProForma Adj F'!$P$11:$P$86,'ProForma Adj F'!$A$11:$A$86,'SCH D-2.1'!D$13,'ProForma Adj F'!$B$11:$B$86,'SCH D-2.1'!$B142)*-1000</f>
        <v>0</v>
      </c>
      <c r="E142" s="24">
        <f>SUMIFS('ProForma Adj F'!$P$11:$P$86,'ProForma Adj F'!$A$11:$A$86,'SCH D-2.1'!E$13,'ProForma Adj F'!$B$11:$B$86,'SCH D-2.1'!$B142)*-1000</f>
        <v>0</v>
      </c>
      <c r="F142" s="24">
        <f>SUMIFS('ProForma Adj F'!$P$11:$P$86,'ProForma Adj F'!$A$11:$A$86,'SCH D-2.1'!F$13,'ProForma Adj F'!$B$11:$B$86,'SCH D-2.1'!$B142)*-1000</f>
        <v>0</v>
      </c>
      <c r="G142" s="24">
        <f>SUM(D142:F142)</f>
        <v>0</v>
      </c>
      <c r="H142" s="25">
        <v>1</v>
      </c>
      <c r="I142" s="24">
        <f t="shared" si="42"/>
        <v>0</v>
      </c>
    </row>
    <row r="143" spans="1:9" ht="18.95" customHeight="1" x14ac:dyDescent="0.2">
      <c r="A143" s="26">
        <f t="shared" si="43"/>
        <v>81</v>
      </c>
      <c r="B143" s="160">
        <v>905</v>
      </c>
      <c r="C143" s="4" t="s">
        <v>21</v>
      </c>
      <c r="D143" s="24">
        <f>SUMIFS('ProForma Adj F'!$P$11:$P$86,'ProForma Adj F'!$A$11:$A$86,'SCH D-2.1'!D$13,'ProForma Adj F'!$B$11:$B$86,'SCH D-2.1'!$B143)*-1000</f>
        <v>0</v>
      </c>
      <c r="E143" s="24">
        <f>SUMIFS('ProForma Adj F'!$P$11:$P$86,'ProForma Adj F'!$A$11:$A$86,'SCH D-2.1'!E$13,'ProForma Adj F'!$B$11:$B$86,'SCH D-2.1'!$B143)*-1000</f>
        <v>0</v>
      </c>
      <c r="F143" s="24">
        <f>SUMIFS('ProForma Adj F'!$P$11:$P$86,'ProForma Adj F'!$A$11:$A$86,'SCH D-2.1'!F$13,'ProForma Adj F'!$B$11:$B$86,'SCH D-2.1'!$B143)*-1000</f>
        <v>0</v>
      </c>
      <c r="G143" s="24">
        <f>SUM(D143:F143)</f>
        <v>0</v>
      </c>
      <c r="H143" s="25">
        <v>1</v>
      </c>
      <c r="I143" s="24">
        <f t="shared" si="42"/>
        <v>0</v>
      </c>
    </row>
    <row r="144" spans="1:9" ht="18.95" customHeight="1" x14ac:dyDescent="0.2">
      <c r="A144" s="26">
        <f t="shared" si="43"/>
        <v>82</v>
      </c>
      <c r="B144" s="160"/>
      <c r="C144" s="10" t="s">
        <v>120</v>
      </c>
      <c r="D144" s="36">
        <f>SUM(D139:D143)</f>
        <v>0</v>
      </c>
      <c r="E144" s="36">
        <f t="shared" ref="E144" si="44">SUM(E139:E143)</f>
        <v>0</v>
      </c>
      <c r="F144" s="36">
        <f t="shared" ref="F144:I144" si="45">SUM(F139:F143)</f>
        <v>0</v>
      </c>
      <c r="G144" s="36">
        <f t="shared" si="45"/>
        <v>0</v>
      </c>
      <c r="H144" s="25"/>
      <c r="I144" s="36">
        <f t="shared" si="45"/>
        <v>0</v>
      </c>
    </row>
    <row r="145" spans="1:9" ht="18.95" customHeight="1" x14ac:dyDescent="0.2">
      <c r="B145" s="160"/>
      <c r="C145" s="4"/>
      <c r="H145" s="25"/>
    </row>
    <row r="146" spans="1:9" ht="18.95" customHeight="1" x14ac:dyDescent="0.2">
      <c r="A146" s="26">
        <f>A144+1</f>
        <v>83</v>
      </c>
      <c r="B146" s="160"/>
      <c r="C146" s="37" t="s">
        <v>121</v>
      </c>
      <c r="H146" s="25"/>
    </row>
    <row r="147" spans="1:9" ht="18.95" customHeight="1" x14ac:dyDescent="0.2">
      <c r="A147" s="26">
        <f>A146+1</f>
        <v>84</v>
      </c>
      <c r="B147" s="160">
        <v>907</v>
      </c>
      <c r="C147" s="4" t="s">
        <v>23</v>
      </c>
      <c r="D147" s="24">
        <f>SUMIFS('ProForma Adj F'!$P$11:$P$86,'ProForma Adj F'!$A$11:$A$86,'SCH D-2.1'!D$13,'ProForma Adj F'!$B$11:$B$86,'SCH D-2.1'!$B147)*-1000</f>
        <v>0</v>
      </c>
      <c r="E147" s="24">
        <f>SUMIFS('ProForma Adj F'!$P$11:$P$86,'ProForma Adj F'!$A$11:$A$86,'SCH D-2.1'!E$13,'ProForma Adj F'!$B$11:$B$86,'SCH D-2.1'!$B147)*-1000</f>
        <v>0</v>
      </c>
      <c r="F147" s="24">
        <f>SUMIFS('ProForma Adj F'!$P$11:$P$86,'ProForma Adj F'!$A$11:$A$86,'SCH D-2.1'!F$13,'ProForma Adj F'!$B$11:$B$86,'SCH D-2.1'!$B147)*-1000</f>
        <v>0</v>
      </c>
      <c r="G147" s="24">
        <f>SUM(D147:F147)</f>
        <v>0</v>
      </c>
      <c r="H147" s="25">
        <v>1</v>
      </c>
      <c r="I147" s="24">
        <f t="shared" ref="I147:I150" si="46">G147*H147</f>
        <v>0</v>
      </c>
    </row>
    <row r="148" spans="1:9" ht="18.95" customHeight="1" x14ac:dyDescent="0.2">
      <c r="A148" s="26">
        <f t="shared" ref="A148:A151" si="47">A147+1</f>
        <v>85</v>
      </c>
      <c r="B148" s="160">
        <v>908</v>
      </c>
      <c r="C148" s="4" t="s">
        <v>24</v>
      </c>
      <c r="D148" s="24">
        <f>SUMIFS('ProForma Adj F'!$P$11:$P$86,'ProForma Adj F'!$A$11:$A$86,'SCH D-2.1'!D$13,'ProForma Adj F'!$B$11:$B$86,'SCH D-2.1'!$B148)*-1000</f>
        <v>0</v>
      </c>
      <c r="E148" s="24">
        <f>SUMIFS('ProForma Adj F'!$P$11:$P$86,'ProForma Adj F'!$A$11:$A$86,'SCH D-2.1'!E$13,'ProForma Adj F'!$B$11:$B$86,'SCH D-2.1'!$B148)*-1000</f>
        <v>0</v>
      </c>
      <c r="F148" s="24">
        <f>SUMIFS('ProForma Adj F'!$P$11:$P$86,'ProForma Adj F'!$A$11:$A$86,'SCH D-2.1'!F$13,'ProForma Adj F'!$B$11:$B$86,'SCH D-2.1'!$B148)*-1000</f>
        <v>0</v>
      </c>
      <c r="G148" s="24">
        <f>SUM(D148:F148)</f>
        <v>0</v>
      </c>
      <c r="H148" s="25">
        <v>1</v>
      </c>
      <c r="I148" s="24">
        <f t="shared" si="46"/>
        <v>0</v>
      </c>
    </row>
    <row r="149" spans="1:9" ht="18.95" customHeight="1" x14ac:dyDescent="0.2">
      <c r="A149" s="26">
        <f t="shared" si="47"/>
        <v>86</v>
      </c>
      <c r="B149" s="160">
        <v>909</v>
      </c>
      <c r="C149" s="4" t="s">
        <v>25</v>
      </c>
      <c r="D149" s="24">
        <f>SUMIFS('ProForma Adj F'!$P$11:$P$86,'ProForma Adj F'!$A$11:$A$86,'SCH D-2.1'!D$13,'ProForma Adj F'!$B$11:$B$86,'SCH D-2.1'!$B149)*-1000</f>
        <v>0</v>
      </c>
      <c r="E149" s="24">
        <f>SUMIFS('ProForma Adj F'!$P$11:$P$86,'ProForma Adj F'!$A$11:$A$86,'SCH D-2.1'!E$13,'ProForma Adj F'!$B$11:$B$86,'SCH D-2.1'!$B149)*-1000</f>
        <v>0</v>
      </c>
      <c r="F149" s="24">
        <f>SUMIFS('ProForma Adj F'!$P$11:$P$86,'ProForma Adj F'!$A$11:$A$86,'SCH D-2.1'!F$13,'ProForma Adj F'!$B$11:$B$86,'SCH D-2.1'!$B149)*-1000</f>
        <v>0</v>
      </c>
      <c r="G149" s="24">
        <f>SUM(D149:F149)</f>
        <v>0</v>
      </c>
      <c r="H149" s="25">
        <v>1</v>
      </c>
      <c r="I149" s="24">
        <f t="shared" si="46"/>
        <v>0</v>
      </c>
    </row>
    <row r="150" spans="1:9" ht="18.95" customHeight="1" x14ac:dyDescent="0.2">
      <c r="A150" s="26">
        <f t="shared" si="47"/>
        <v>87</v>
      </c>
      <c r="B150" s="160">
        <v>910</v>
      </c>
      <c r="C150" s="4" t="s">
        <v>26</v>
      </c>
      <c r="D150" s="24">
        <f>SUMIFS('ProForma Adj F'!$P$11:$P$86,'ProForma Adj F'!$A$11:$A$86,'SCH D-2.1'!D$13,'ProForma Adj F'!$B$11:$B$86,'SCH D-2.1'!$B150)*-1000</f>
        <v>0</v>
      </c>
      <c r="E150" s="24">
        <f>SUMIFS('ProForma Adj F'!$P$11:$P$86,'ProForma Adj F'!$A$11:$A$86,'SCH D-2.1'!E$13,'ProForma Adj F'!$B$11:$B$86,'SCH D-2.1'!$B150)*-1000</f>
        <v>0</v>
      </c>
      <c r="F150" s="24">
        <f>SUMIFS('ProForma Adj F'!$P$11:$P$86,'ProForma Adj F'!$A$11:$A$86,'SCH D-2.1'!F$13,'ProForma Adj F'!$B$11:$B$86,'SCH D-2.1'!$B150)*-1000</f>
        <v>0</v>
      </c>
      <c r="G150" s="24">
        <f>SUM(D150:F150)</f>
        <v>0</v>
      </c>
      <c r="H150" s="25">
        <v>1</v>
      </c>
      <c r="I150" s="24">
        <f t="shared" si="46"/>
        <v>0</v>
      </c>
    </row>
    <row r="151" spans="1:9" ht="18.95" customHeight="1" x14ac:dyDescent="0.2">
      <c r="A151" s="26">
        <f t="shared" si="47"/>
        <v>88</v>
      </c>
      <c r="B151" s="160"/>
      <c r="C151" s="10" t="s">
        <v>122</v>
      </c>
      <c r="D151" s="36">
        <f>SUM(D147:D150)</f>
        <v>0</v>
      </c>
      <c r="E151" s="36">
        <f t="shared" ref="E151" si="48">SUM(E147:E150)</f>
        <v>0</v>
      </c>
      <c r="F151" s="36">
        <f t="shared" ref="F151:I151" si="49">SUM(F147:F150)</f>
        <v>0</v>
      </c>
      <c r="G151" s="36">
        <f t="shared" si="49"/>
        <v>0</v>
      </c>
      <c r="H151" s="25"/>
      <c r="I151" s="36">
        <f t="shared" si="49"/>
        <v>0</v>
      </c>
    </row>
    <row r="152" spans="1:9" ht="18.95" customHeight="1" x14ac:dyDescent="0.2">
      <c r="A152" s="26"/>
      <c r="B152" s="160"/>
      <c r="C152" s="4"/>
      <c r="H152" s="25"/>
    </row>
    <row r="153" spans="1:9" ht="18.95" customHeight="1" x14ac:dyDescent="0.2">
      <c r="A153" s="26">
        <f>A151+1</f>
        <v>89</v>
      </c>
      <c r="B153" s="160"/>
      <c r="C153" s="37" t="s">
        <v>123</v>
      </c>
      <c r="H153" s="25"/>
    </row>
    <row r="154" spans="1:9" ht="18.95" customHeight="1" x14ac:dyDescent="0.2">
      <c r="A154" s="26">
        <f>A153+1</f>
        <v>90</v>
      </c>
      <c r="B154" s="160">
        <v>911</v>
      </c>
      <c r="C154" s="4" t="s">
        <v>27</v>
      </c>
      <c r="D154" s="24">
        <f>SUMIFS('ProForma Adj F'!$P$11:$P$86,'ProForma Adj F'!$A$11:$A$86,'SCH D-2.1'!D$13,'ProForma Adj F'!$B$11:$B$86,'SCH D-2.1'!$B154)*-1000</f>
        <v>0</v>
      </c>
      <c r="E154" s="24">
        <f>SUMIFS('ProForma Adj F'!$P$11:$P$86,'ProForma Adj F'!$A$11:$A$86,'SCH D-2.1'!E$13,'ProForma Adj F'!$B$11:$B$86,'SCH D-2.1'!$B154)*-1000</f>
        <v>0</v>
      </c>
      <c r="F154" s="24">
        <f>SUMIFS('ProForma Adj F'!$P$11:$P$86,'ProForma Adj F'!$A$11:$A$86,'SCH D-2.1'!F$13,'ProForma Adj F'!$B$11:$B$86,'SCH D-2.1'!$B154)*-1000</f>
        <v>0</v>
      </c>
      <c r="G154" s="24">
        <f>SUM(D154:F154)</f>
        <v>0</v>
      </c>
      <c r="H154" s="25">
        <v>1</v>
      </c>
      <c r="I154" s="24">
        <f t="shared" ref="I154:I157" si="50">G154*H154</f>
        <v>0</v>
      </c>
    </row>
    <row r="155" spans="1:9" ht="18.95" customHeight="1" x14ac:dyDescent="0.2">
      <c r="A155" s="26">
        <f t="shared" ref="A155:A158" si="51">A154+1</f>
        <v>91</v>
      </c>
      <c r="B155" s="160">
        <v>912</v>
      </c>
      <c r="C155" s="4" t="s">
        <v>28</v>
      </c>
      <c r="D155" s="24">
        <f>SUMIFS('ProForma Adj F'!$P$11:$P$86,'ProForma Adj F'!$A$11:$A$86,'SCH D-2.1'!D$13,'ProForma Adj F'!$B$11:$B$86,'SCH D-2.1'!$B155)*-1000</f>
        <v>0</v>
      </c>
      <c r="E155" s="24">
        <f>SUMIFS('ProForma Adj F'!$P$11:$P$86,'ProForma Adj F'!$A$11:$A$86,'SCH D-2.1'!E$13,'ProForma Adj F'!$B$11:$B$86,'SCH D-2.1'!$B155)*-1000</f>
        <v>0</v>
      </c>
      <c r="F155" s="24">
        <f>SUMIFS('ProForma Adj F'!$P$11:$P$86,'ProForma Adj F'!$A$11:$A$86,'SCH D-2.1'!F$13,'ProForma Adj F'!$B$11:$B$86,'SCH D-2.1'!$B155)*-1000</f>
        <v>0</v>
      </c>
      <c r="G155" s="24">
        <f>SUM(D155:F155)</f>
        <v>0</v>
      </c>
      <c r="H155" s="25">
        <v>1</v>
      </c>
      <c r="I155" s="24">
        <f t="shared" si="50"/>
        <v>0</v>
      </c>
    </row>
    <row r="156" spans="1:9" ht="18.95" customHeight="1" x14ac:dyDescent="0.2">
      <c r="A156" s="26">
        <f t="shared" si="51"/>
        <v>92</v>
      </c>
      <c r="B156" s="160">
        <v>913</v>
      </c>
      <c r="C156" s="4" t="s">
        <v>29</v>
      </c>
      <c r="D156" s="24">
        <f>SUMIFS('ProForma Adj F'!$P$11:$P$86,'ProForma Adj F'!$A$11:$A$86,'SCH D-2.1'!D$13,'ProForma Adj F'!$B$11:$B$86,'SCH D-2.1'!$B156)*-1000</f>
        <v>0</v>
      </c>
      <c r="E156" s="24">
        <f>SUMIFS('ProForma Adj F'!$P$11:$P$86,'ProForma Adj F'!$A$11:$A$86,'SCH D-2.1'!E$13,'ProForma Adj F'!$B$11:$B$86,'SCH D-2.1'!$B156)*-1000</f>
        <v>-278726.28000000003</v>
      </c>
      <c r="F156" s="24">
        <f>SUMIFS('ProForma Adj F'!$P$11:$P$86,'ProForma Adj F'!$A$11:$A$86,'SCH D-2.1'!F$13,'ProForma Adj F'!$B$11:$B$86,'SCH D-2.1'!$B156)*-1000</f>
        <v>0</v>
      </c>
      <c r="G156" s="24">
        <f>SUM(D156:F156)</f>
        <v>-278726.28000000003</v>
      </c>
      <c r="H156" s="25">
        <v>1</v>
      </c>
      <c r="I156" s="24">
        <f t="shared" si="50"/>
        <v>-278726.28000000003</v>
      </c>
    </row>
    <row r="157" spans="1:9" ht="18.95" customHeight="1" x14ac:dyDescent="0.2">
      <c r="A157" s="26">
        <f t="shared" si="51"/>
        <v>93</v>
      </c>
      <c r="B157" s="160">
        <v>916</v>
      </c>
      <c r="C157" s="4" t="s">
        <v>30</v>
      </c>
      <c r="D157" s="24">
        <f>SUMIFS('ProForma Adj F'!$P$11:$P$86,'ProForma Adj F'!$A$11:$A$86,'SCH D-2.1'!D$13,'ProForma Adj F'!$B$11:$B$86,'SCH D-2.1'!$B157)*-1000</f>
        <v>0</v>
      </c>
      <c r="E157" s="24">
        <f>SUMIFS('ProForma Adj F'!$P$11:$P$86,'ProForma Adj F'!$A$11:$A$86,'SCH D-2.1'!E$13,'ProForma Adj F'!$B$11:$B$86,'SCH D-2.1'!$B157)*-1000</f>
        <v>0</v>
      </c>
      <c r="F157" s="24">
        <f>SUMIFS('ProForma Adj F'!$P$11:$P$86,'ProForma Adj F'!$A$11:$A$86,'SCH D-2.1'!F$13,'ProForma Adj F'!$B$11:$B$86,'SCH D-2.1'!$B157)*-1000</f>
        <v>0</v>
      </c>
      <c r="G157" s="24">
        <f>SUM(D157:F157)</f>
        <v>0</v>
      </c>
      <c r="H157" s="25">
        <v>1</v>
      </c>
      <c r="I157" s="24">
        <f t="shared" si="50"/>
        <v>0</v>
      </c>
    </row>
    <row r="158" spans="1:9" ht="18.95" customHeight="1" x14ac:dyDescent="0.2">
      <c r="A158" s="26">
        <f t="shared" si="51"/>
        <v>94</v>
      </c>
      <c r="B158" s="160"/>
      <c r="C158" s="2" t="s">
        <v>124</v>
      </c>
      <c r="D158" s="36">
        <f>SUM(D154:D157)</f>
        <v>0</v>
      </c>
      <c r="E158" s="36">
        <f t="shared" ref="E158" si="52">SUM(E154:E157)</f>
        <v>-278726.28000000003</v>
      </c>
      <c r="F158" s="36">
        <f t="shared" ref="F158:I158" si="53">SUM(F154:F157)</f>
        <v>0</v>
      </c>
      <c r="G158" s="36">
        <f t="shared" si="53"/>
        <v>-278726.28000000003</v>
      </c>
      <c r="H158" s="25"/>
      <c r="I158" s="36">
        <f t="shared" si="53"/>
        <v>-278726.28000000003</v>
      </c>
    </row>
    <row r="159" spans="1:9" ht="18.95" customHeight="1" x14ac:dyDescent="0.2">
      <c r="B159" s="160"/>
      <c r="C159" s="4"/>
    </row>
    <row r="160" spans="1:9" ht="18.95" customHeight="1" x14ac:dyDescent="0.2">
      <c r="A160" s="26">
        <f>A158+1</f>
        <v>95</v>
      </c>
      <c r="B160" s="160"/>
      <c r="C160" s="37" t="s">
        <v>125</v>
      </c>
    </row>
    <row r="161" spans="1:9" ht="18.95" customHeight="1" x14ac:dyDescent="0.2">
      <c r="A161" s="26">
        <f>A160+1</f>
        <v>96</v>
      </c>
      <c r="B161" s="160">
        <v>920</v>
      </c>
      <c r="C161" s="4" t="s">
        <v>31</v>
      </c>
      <c r="D161" s="24">
        <f>SUMIFS('ProForma Adj F'!$P$11:$P$86,'ProForma Adj F'!$A$11:$A$86,'SCH D-2.1'!D$13,'ProForma Adj F'!$B$11:$B$86,'SCH D-2.1'!$B161)*-1000</f>
        <v>0</v>
      </c>
      <c r="E161" s="24">
        <f>SUMIFS('ProForma Adj F'!$P$11:$P$86,'ProForma Adj F'!$A$11:$A$86,'SCH D-2.1'!E$13,'ProForma Adj F'!$B$11:$B$86,'SCH D-2.1'!$B161)*-1000</f>
        <v>0</v>
      </c>
      <c r="F161" s="24">
        <f>SUMIFS('ProForma Adj F'!$P$11:$P$86,'ProForma Adj F'!$A$11:$A$86,'SCH D-2.1'!F$13,'ProForma Adj F'!$B$11:$B$86,'SCH D-2.1'!$B161)*-1000</f>
        <v>0</v>
      </c>
      <c r="G161" s="24">
        <f>SUM(D161:F161)</f>
        <v>0</v>
      </c>
      <c r="H161" s="25">
        <v>1</v>
      </c>
      <c r="I161" s="24">
        <f t="shared" ref="I161:I163" si="54">G161*H161</f>
        <v>0</v>
      </c>
    </row>
    <row r="162" spans="1:9" ht="18.95" customHeight="1" x14ac:dyDescent="0.2">
      <c r="A162" s="26">
        <f t="shared" ref="A162:A163" si="55">A161+1</f>
        <v>97</v>
      </c>
      <c r="B162" s="160">
        <v>921</v>
      </c>
      <c r="C162" s="4" t="s">
        <v>32</v>
      </c>
      <c r="D162" s="24">
        <f>SUMIFS('ProForma Adj F'!$P$11:$P$86,'ProForma Adj F'!$A$11:$A$86,'SCH D-2.1'!D$13,'ProForma Adj F'!$B$11:$B$86,'SCH D-2.1'!$B162)*-1000</f>
        <v>0</v>
      </c>
      <c r="E162" s="24">
        <f>SUMIFS('ProForma Adj F'!$P$11:$P$86,'ProForma Adj F'!$A$11:$A$86,'SCH D-2.1'!E$13,'ProForma Adj F'!$B$11:$B$86,'SCH D-2.1'!$B162)*-1000</f>
        <v>0</v>
      </c>
      <c r="F162" s="24">
        <f>SUMIFS('ProForma Adj F'!$P$11:$P$86,'ProForma Adj F'!$A$11:$A$86,'SCH D-2.1'!F$13,'ProForma Adj F'!$B$11:$B$86,'SCH D-2.1'!$B162)*-1000</f>
        <v>0</v>
      </c>
      <c r="G162" s="24">
        <f>SUM(D162:F162)</f>
        <v>0</v>
      </c>
      <c r="H162" s="25">
        <v>1</v>
      </c>
      <c r="I162" s="24">
        <f t="shared" si="54"/>
        <v>0</v>
      </c>
    </row>
    <row r="163" spans="1:9" ht="18.95" customHeight="1" x14ac:dyDescent="0.2">
      <c r="A163" s="26">
        <f t="shared" si="55"/>
        <v>98</v>
      </c>
      <c r="B163" s="160">
        <v>922</v>
      </c>
      <c r="C163" s="4" t="s">
        <v>33</v>
      </c>
      <c r="D163" s="24">
        <f>SUMIFS('ProForma Adj F'!$P$11:$P$86,'ProForma Adj F'!$A$11:$A$86,'SCH D-2.1'!D$13,'ProForma Adj F'!$B$11:$B$86,'SCH D-2.1'!$B163)*-1000</f>
        <v>0</v>
      </c>
      <c r="E163" s="24">
        <f>SUMIFS('ProForma Adj F'!$P$11:$P$86,'ProForma Adj F'!$A$11:$A$86,'SCH D-2.1'!E$13,'ProForma Adj F'!$B$11:$B$86,'SCH D-2.1'!$B163)*-1000</f>
        <v>0</v>
      </c>
      <c r="F163" s="24">
        <f>SUMIFS('ProForma Adj F'!$P$11:$P$86,'ProForma Adj F'!$A$11:$A$86,'SCH D-2.1'!F$13,'ProForma Adj F'!$B$11:$B$86,'SCH D-2.1'!$B163)*-1000</f>
        <v>0</v>
      </c>
      <c r="G163" s="24">
        <f>SUM(D163:F163)</f>
        <v>0</v>
      </c>
      <c r="H163" s="25">
        <v>1</v>
      </c>
      <c r="I163" s="24">
        <f t="shared" si="54"/>
        <v>0</v>
      </c>
    </row>
    <row r="164" spans="1:9" s="16" customFormat="1" ht="20.100000000000001" customHeight="1" x14ac:dyDescent="0.2">
      <c r="A164" s="336" t="str">
        <f>$A$1</f>
        <v>LOUISVILLE GAS AND ELECTRIC COMPANY</v>
      </c>
      <c r="B164" s="336"/>
      <c r="C164" s="336"/>
      <c r="D164" s="336"/>
      <c r="E164" s="336"/>
      <c r="F164" s="336"/>
      <c r="G164" s="336"/>
      <c r="H164" s="336"/>
      <c r="I164" s="336"/>
    </row>
    <row r="165" spans="1:9" s="16" customFormat="1" ht="20.100000000000001" customHeight="1" x14ac:dyDescent="0.2">
      <c r="A165" s="336" t="str">
        <f>$A$2</f>
        <v>CASE NO. 2018-00295 - GAS OPERATIONS</v>
      </c>
      <c r="B165" s="336"/>
      <c r="C165" s="336"/>
      <c r="D165" s="336"/>
      <c r="E165" s="336"/>
      <c r="F165" s="336"/>
      <c r="G165" s="336"/>
      <c r="H165" s="336"/>
      <c r="I165" s="336"/>
    </row>
    <row r="166" spans="1:9" s="16" customFormat="1" ht="20.100000000000001" customHeight="1" x14ac:dyDescent="0.2">
      <c r="A166" s="336" t="s">
        <v>240</v>
      </c>
      <c r="B166" s="336"/>
      <c r="C166" s="336"/>
      <c r="D166" s="336"/>
      <c r="E166" s="336"/>
      <c r="F166" s="336"/>
      <c r="G166" s="336"/>
      <c r="H166" s="336"/>
      <c r="I166" s="336"/>
    </row>
    <row r="167" spans="1:9" s="16" customFormat="1" ht="20.100000000000001" customHeight="1" x14ac:dyDescent="0.2">
      <c r="A167" s="336" t="str">
        <f>$A$4</f>
        <v>FOR THE 12 MONTHS ENDED APRIL 30, 2020</v>
      </c>
      <c r="B167" s="336"/>
      <c r="C167" s="336"/>
      <c r="D167" s="336"/>
      <c r="E167" s="336"/>
      <c r="F167" s="336"/>
      <c r="G167" s="336"/>
      <c r="H167" s="336"/>
      <c r="I167" s="336"/>
    </row>
    <row r="168" spans="1:9" s="16" customFormat="1" ht="20.100000000000001" customHeight="1" x14ac:dyDescent="0.2">
      <c r="A168" s="159"/>
      <c r="B168" s="159"/>
      <c r="C168" s="159"/>
      <c r="D168" s="159"/>
      <c r="E168" s="324"/>
      <c r="F168" s="159"/>
      <c r="G168" s="159"/>
      <c r="H168" s="159"/>
      <c r="I168" s="159"/>
    </row>
    <row r="169" spans="1:9" s="16" customFormat="1" ht="20.100000000000001" customHeight="1" x14ac:dyDescent="0.2">
      <c r="A169" s="16" t="str">
        <f>$A$6</f>
        <v>DATA:____BASE  PERIOD__X__FORECASTED  PERIOD</v>
      </c>
      <c r="B169" s="18"/>
      <c r="I169" s="19" t="s">
        <v>241</v>
      </c>
    </row>
    <row r="170" spans="1:9" s="16" customFormat="1" ht="20.100000000000001" customHeight="1" x14ac:dyDescent="0.2">
      <c r="A170" s="16" t="str">
        <f>$A$7</f>
        <v>TYPE OF FILING: _____ ORIGINAL  _____ UPDATED  __X__ REVISED</v>
      </c>
      <c r="I170" s="19" t="s">
        <v>945</v>
      </c>
    </row>
    <row r="171" spans="1:9" s="16" customFormat="1" ht="20.100000000000001" customHeight="1" x14ac:dyDescent="0.2">
      <c r="A171" s="16" t="str">
        <f>$A$8</f>
        <v>WORKPAPER REFERENCE NO(S).: SCHEDULE WPD-2.1</v>
      </c>
      <c r="B171" s="18"/>
      <c r="D171" s="18"/>
      <c r="E171" s="18"/>
      <c r="F171" s="18"/>
      <c r="G171" s="18"/>
      <c r="I171" s="20" t="str">
        <f>$I$8</f>
        <v>WITNESS:   C. M. GARRETT</v>
      </c>
    </row>
    <row r="172" spans="1:9" s="16" customFormat="1" ht="20.100000000000001" customHeight="1" x14ac:dyDescent="0.2"/>
    <row r="173" spans="1:9" s="16" customFormat="1" ht="18.75" customHeight="1" x14ac:dyDescent="0.2">
      <c r="A173" s="63"/>
      <c r="B173" s="63"/>
      <c r="C173" s="63"/>
      <c r="D173" s="126" t="str">
        <f>D$10</f>
        <v>ADJ 6</v>
      </c>
      <c r="E173" s="126" t="str">
        <f t="shared" ref="E173:F173" si="56">E$10</f>
        <v>ADJ 7</v>
      </c>
      <c r="F173" s="126" t="str">
        <f t="shared" si="56"/>
        <v>ADJ 8</v>
      </c>
      <c r="G173" s="63"/>
      <c r="H173" s="63"/>
      <c r="I173" s="63"/>
    </row>
    <row r="174" spans="1:9" ht="44.25" customHeight="1" x14ac:dyDescent="0.2">
      <c r="A174" s="64" t="s">
        <v>96</v>
      </c>
      <c r="B174" s="64" t="s">
        <v>97</v>
      </c>
      <c r="C174" s="64" t="s">
        <v>101</v>
      </c>
      <c r="D174" s="301" t="str">
        <f>D$11</f>
        <v>This adjustment left intentionally blank</v>
      </c>
      <c r="E174" s="64" t="str">
        <f t="shared" ref="E174:F174" si="57">E$11</f>
        <v>ADVERTISING EXPENSE</v>
      </c>
      <c r="F174" s="64" t="str">
        <f t="shared" si="57"/>
        <v>ERRATA FILING</v>
      </c>
      <c r="G174" s="64" t="s">
        <v>242</v>
      </c>
      <c r="H174" s="64" t="s">
        <v>98</v>
      </c>
      <c r="I174" s="64" t="s">
        <v>238</v>
      </c>
    </row>
    <row r="175" spans="1:9" ht="23.1" customHeight="1" x14ac:dyDescent="0.2">
      <c r="A175" s="22"/>
      <c r="B175" s="22"/>
      <c r="C175" s="29"/>
      <c r="D175" s="30" t="s">
        <v>99</v>
      </c>
      <c r="E175" s="30" t="s">
        <v>99</v>
      </c>
      <c r="F175" s="30" t="s">
        <v>99</v>
      </c>
      <c r="G175" s="30" t="s">
        <v>99</v>
      </c>
      <c r="H175" s="30"/>
      <c r="I175" s="30" t="s">
        <v>99</v>
      </c>
    </row>
    <row r="176" spans="1:9" ht="18.95" customHeight="1" x14ac:dyDescent="0.2">
      <c r="A176" s="26">
        <f>A163+1</f>
        <v>99</v>
      </c>
      <c r="B176" s="160">
        <v>923</v>
      </c>
      <c r="C176" s="4" t="s">
        <v>34</v>
      </c>
      <c r="D176" s="24">
        <f>SUMIFS('ProForma Adj F'!$P$11:$P$86,'ProForma Adj F'!$A$11:$A$86,'SCH D-2.1'!D$13,'ProForma Adj F'!$B$11:$B$86,'SCH D-2.1'!$B176)*-1000</f>
        <v>0</v>
      </c>
      <c r="E176" s="24">
        <f>SUMIFS('ProForma Adj F'!$P$11:$P$86,'ProForma Adj F'!$A$11:$A$86,'SCH D-2.1'!E$13,'ProForma Adj F'!$B$11:$B$86,'SCH D-2.1'!$B176)*-1000</f>
        <v>0</v>
      </c>
      <c r="F176" s="24">
        <f>SUMIFS('ProForma Adj F'!$P$11:$P$86,'ProForma Adj F'!$A$11:$A$86,'SCH D-2.1'!F$13,'ProForma Adj F'!$B$11:$B$86,'SCH D-2.1'!$B176)*-1000</f>
        <v>0</v>
      </c>
      <c r="G176" s="24">
        <f t="shared" ref="G176:G186" si="58">SUM(D176:F176)</f>
        <v>0</v>
      </c>
      <c r="H176" s="25">
        <v>1</v>
      </c>
      <c r="I176" s="24">
        <f t="shared" ref="I176:I186" si="59">G176*H176</f>
        <v>0</v>
      </c>
    </row>
    <row r="177" spans="1:13" ht="18.95" customHeight="1" x14ac:dyDescent="0.2">
      <c r="A177" s="26">
        <f t="shared" ref="A177:A196" si="60">A176+1</f>
        <v>100</v>
      </c>
      <c r="B177" s="160">
        <v>924</v>
      </c>
      <c r="C177" s="4" t="s">
        <v>0</v>
      </c>
      <c r="D177" s="24">
        <f>SUMIFS('ProForma Adj F'!$P$11:$P$86,'ProForma Adj F'!$A$11:$A$86,'SCH D-2.1'!D$13,'ProForma Adj F'!$B$11:$B$86,'SCH D-2.1'!$B177)*-1000</f>
        <v>0</v>
      </c>
      <c r="E177" s="24">
        <f>SUMIFS('ProForma Adj F'!$P$11:$P$86,'ProForma Adj F'!$A$11:$A$86,'SCH D-2.1'!E$13,'ProForma Adj F'!$B$11:$B$86,'SCH D-2.1'!$B177)*-1000</f>
        <v>0</v>
      </c>
      <c r="F177" s="24">
        <f>SUMIFS('ProForma Adj F'!$P$11:$P$86,'ProForma Adj F'!$A$11:$A$86,'SCH D-2.1'!F$13,'ProForma Adj F'!$B$11:$B$86,'SCH D-2.1'!$B177)*-1000</f>
        <v>0</v>
      </c>
      <c r="G177" s="24">
        <f t="shared" si="58"/>
        <v>0</v>
      </c>
      <c r="H177" s="25">
        <v>1</v>
      </c>
      <c r="I177" s="24">
        <f t="shared" si="59"/>
        <v>0</v>
      </c>
    </row>
    <row r="178" spans="1:13" ht="18.95" customHeight="1" x14ac:dyDescent="0.2">
      <c r="A178" s="26">
        <f t="shared" si="60"/>
        <v>101</v>
      </c>
      <c r="B178" s="160">
        <v>925</v>
      </c>
      <c r="C178" s="4" t="s">
        <v>35</v>
      </c>
      <c r="D178" s="24">
        <f>SUMIFS('ProForma Adj F'!$P$11:$P$86,'ProForma Adj F'!$A$11:$A$86,'SCH D-2.1'!D$13,'ProForma Adj F'!$B$11:$B$86,'SCH D-2.1'!$B178)*-1000</f>
        <v>0</v>
      </c>
      <c r="E178" s="24">
        <f>SUMIFS('ProForma Adj F'!$P$11:$P$86,'ProForma Adj F'!$A$11:$A$86,'SCH D-2.1'!E$13,'ProForma Adj F'!$B$11:$B$86,'SCH D-2.1'!$B178)*-1000</f>
        <v>0</v>
      </c>
      <c r="F178" s="24">
        <f>SUMIFS('ProForma Adj F'!$P$11:$P$86,'ProForma Adj F'!$A$11:$A$86,'SCH D-2.1'!F$13,'ProForma Adj F'!$B$11:$B$86,'SCH D-2.1'!$B178)*-1000</f>
        <v>0</v>
      </c>
      <c r="G178" s="24">
        <f t="shared" si="58"/>
        <v>0</v>
      </c>
      <c r="H178" s="25">
        <v>1</v>
      </c>
      <c r="I178" s="24">
        <f t="shared" si="59"/>
        <v>0</v>
      </c>
    </row>
    <row r="179" spans="1:13" ht="18.95" customHeight="1" x14ac:dyDescent="0.2">
      <c r="A179" s="26">
        <f t="shared" si="60"/>
        <v>102</v>
      </c>
      <c r="B179" s="160">
        <v>926</v>
      </c>
      <c r="C179" s="4" t="s">
        <v>36</v>
      </c>
      <c r="D179" s="24">
        <f>SUMIFS('ProForma Adj F'!$P$11:$P$86,'ProForma Adj F'!$A$11:$A$86,'SCH D-2.1'!D$13,'ProForma Adj F'!$B$11:$B$86,'SCH D-2.1'!$B179)*-1000</f>
        <v>0</v>
      </c>
      <c r="E179" s="24">
        <f>SUMIFS('ProForma Adj F'!$P$11:$P$86,'ProForma Adj F'!$A$11:$A$86,'SCH D-2.1'!E$13,'ProForma Adj F'!$B$11:$B$86,'SCH D-2.1'!$B179)*-1000</f>
        <v>0</v>
      </c>
      <c r="F179" s="24">
        <f>SUMIFS('ProForma Adj F'!$P$11:$P$86,'ProForma Adj F'!$A$11:$A$86,'SCH D-2.1'!F$13,'ProForma Adj F'!$B$11:$B$86,'SCH D-2.1'!$B179)*-1000</f>
        <v>0</v>
      </c>
      <c r="G179" s="24">
        <f t="shared" si="58"/>
        <v>0</v>
      </c>
      <c r="H179" s="25">
        <v>1</v>
      </c>
      <c r="I179" s="24">
        <f t="shared" si="59"/>
        <v>0</v>
      </c>
    </row>
    <row r="180" spans="1:13" ht="18.95" customHeight="1" x14ac:dyDescent="0.2">
      <c r="A180" s="26">
        <f t="shared" si="60"/>
        <v>103</v>
      </c>
      <c r="B180" s="160">
        <v>927</v>
      </c>
      <c r="C180" s="4" t="s">
        <v>37</v>
      </c>
      <c r="D180" s="24">
        <f>SUMIFS('ProForma Adj F'!$P$11:$P$86,'ProForma Adj F'!$A$11:$A$86,'SCH D-2.1'!D$13,'ProForma Adj F'!$B$11:$B$86,'SCH D-2.1'!$B180)*-1000</f>
        <v>0</v>
      </c>
      <c r="E180" s="24">
        <f>SUMIFS('ProForma Adj F'!$P$11:$P$86,'ProForma Adj F'!$A$11:$A$86,'SCH D-2.1'!E$13,'ProForma Adj F'!$B$11:$B$86,'SCH D-2.1'!$B180)*-1000</f>
        <v>0</v>
      </c>
      <c r="F180" s="24">
        <f>SUMIFS('ProForma Adj F'!$P$11:$P$86,'ProForma Adj F'!$A$11:$A$86,'SCH D-2.1'!F$13,'ProForma Adj F'!$B$11:$B$86,'SCH D-2.1'!$B180)*-1000</f>
        <v>0</v>
      </c>
      <c r="G180" s="24">
        <f t="shared" si="58"/>
        <v>0</v>
      </c>
      <c r="H180" s="25">
        <v>1</v>
      </c>
      <c r="I180" s="24">
        <f t="shared" si="59"/>
        <v>0</v>
      </c>
    </row>
    <row r="181" spans="1:13" ht="18.95" customHeight="1" x14ac:dyDescent="0.2">
      <c r="A181" s="26">
        <f t="shared" si="60"/>
        <v>104</v>
      </c>
      <c r="B181" s="160">
        <v>928</v>
      </c>
      <c r="C181" s="4" t="s">
        <v>38</v>
      </c>
      <c r="D181" s="24">
        <f>SUMIFS('ProForma Adj F'!$P$11:$P$86,'ProForma Adj F'!$A$11:$A$86,'SCH D-2.1'!D$13,'ProForma Adj F'!$B$11:$B$86,'SCH D-2.1'!$B181)*-1000</f>
        <v>0</v>
      </c>
      <c r="E181" s="24">
        <f>SUMIFS('ProForma Adj F'!$P$11:$P$86,'ProForma Adj F'!$A$11:$A$86,'SCH D-2.1'!E$13,'ProForma Adj F'!$B$11:$B$86,'SCH D-2.1'!$B181)*-1000</f>
        <v>0</v>
      </c>
      <c r="F181" s="24">
        <f>SUMIFS('ProForma Adj F'!$P$11:$P$86,'ProForma Adj F'!$A$11:$A$86,'SCH D-2.1'!F$13,'ProForma Adj F'!$B$11:$B$86,'SCH D-2.1'!$B181)*-1000</f>
        <v>0</v>
      </c>
      <c r="G181" s="24">
        <f t="shared" si="58"/>
        <v>0</v>
      </c>
      <c r="H181" s="25">
        <v>1</v>
      </c>
      <c r="I181" s="24">
        <f t="shared" si="59"/>
        <v>0</v>
      </c>
    </row>
    <row r="182" spans="1:13" ht="18.95" customHeight="1" x14ac:dyDescent="0.2">
      <c r="A182" s="26">
        <f>A181+1</f>
        <v>105</v>
      </c>
      <c r="B182" s="160">
        <v>929</v>
      </c>
      <c r="C182" s="4" t="s">
        <v>39</v>
      </c>
      <c r="D182" s="24">
        <f>SUMIFS('ProForma Adj F'!$P$11:$P$86,'ProForma Adj F'!$A$11:$A$86,'SCH D-2.1'!D$13,'ProForma Adj F'!$B$11:$B$86,'SCH D-2.1'!$B182)*-1000</f>
        <v>0</v>
      </c>
      <c r="E182" s="24">
        <f>SUMIFS('ProForma Adj F'!$P$11:$P$86,'ProForma Adj F'!$A$11:$A$86,'SCH D-2.1'!E$13,'ProForma Adj F'!$B$11:$B$86,'SCH D-2.1'!$B182)*-1000</f>
        <v>0</v>
      </c>
      <c r="F182" s="24">
        <f>SUMIFS('ProForma Adj F'!$P$11:$P$86,'ProForma Adj F'!$A$11:$A$86,'SCH D-2.1'!F$13,'ProForma Adj F'!$B$11:$B$86,'SCH D-2.1'!$B182)*-1000</f>
        <v>0</v>
      </c>
      <c r="G182" s="24">
        <f t="shared" si="58"/>
        <v>0</v>
      </c>
      <c r="H182" s="25">
        <v>1</v>
      </c>
      <c r="I182" s="24">
        <f t="shared" si="59"/>
        <v>0</v>
      </c>
    </row>
    <row r="183" spans="1:13" ht="18.95" customHeight="1" x14ac:dyDescent="0.2">
      <c r="A183" s="26">
        <f t="shared" si="60"/>
        <v>106</v>
      </c>
      <c r="B183" s="160">
        <v>930.1</v>
      </c>
      <c r="C183" s="4" t="s">
        <v>40</v>
      </c>
      <c r="D183" s="24">
        <f>SUMIFS('ProForma Adj F'!$P$11:$P$86,'ProForma Adj F'!$A$11:$A$86,'SCH D-2.1'!D$13,'ProForma Adj F'!$B$11:$B$86,'SCH D-2.1'!$B183)*-1000</f>
        <v>0</v>
      </c>
      <c r="E183" s="24">
        <f>SUMIFS('ProForma Adj F'!$P$11:$P$86,'ProForma Adj F'!$A$11:$A$86,'SCH D-2.1'!E$13,'ProForma Adj F'!$B$11:$B$86,'SCH D-2.1'!$B183)*-1000</f>
        <v>-774.99999999999807</v>
      </c>
      <c r="F183" s="24">
        <f>SUMIFS('ProForma Adj F'!$P$11:$P$86,'ProForma Adj F'!$A$11:$A$86,'SCH D-2.1'!F$13,'ProForma Adj F'!$B$11:$B$86,'SCH D-2.1'!$B183)*-1000</f>
        <v>0</v>
      </c>
      <c r="G183" s="24">
        <f t="shared" si="58"/>
        <v>-774.99999999999807</v>
      </c>
      <c r="H183" s="25">
        <v>1</v>
      </c>
      <c r="I183" s="24">
        <f t="shared" si="59"/>
        <v>-774.99999999999807</v>
      </c>
    </row>
    <row r="184" spans="1:13" ht="18.95" customHeight="1" x14ac:dyDescent="0.2">
      <c r="A184" s="26">
        <f t="shared" si="60"/>
        <v>107</v>
      </c>
      <c r="B184" s="160">
        <v>930.2</v>
      </c>
      <c r="C184" s="4" t="s">
        <v>41</v>
      </c>
      <c r="D184" s="24">
        <f>SUMIFS('ProForma Adj F'!$P$11:$P$86,'ProForma Adj F'!$A$11:$A$86,'SCH D-2.1'!D$13,'ProForma Adj F'!$B$11:$B$86,'SCH D-2.1'!$B184)*-1000</f>
        <v>0</v>
      </c>
      <c r="E184" s="24">
        <f>SUMIFS('ProForma Adj F'!$P$11:$P$86,'ProForma Adj F'!$A$11:$A$86,'SCH D-2.1'!E$13,'ProForma Adj F'!$B$11:$B$86,'SCH D-2.1'!$B184)*-1000</f>
        <v>0</v>
      </c>
      <c r="F184" s="24">
        <f>SUMIFS('ProForma Adj F'!$P$11:$P$86,'ProForma Adj F'!$A$11:$A$86,'SCH D-2.1'!F$13,'ProForma Adj F'!$B$11:$B$86,'SCH D-2.1'!$B184)*-1000</f>
        <v>-143</v>
      </c>
      <c r="G184" s="24">
        <f t="shared" si="58"/>
        <v>-143</v>
      </c>
      <c r="H184" s="25">
        <v>1</v>
      </c>
      <c r="I184" s="24">
        <f t="shared" si="59"/>
        <v>-143</v>
      </c>
    </row>
    <row r="185" spans="1:13" ht="18.95" customHeight="1" x14ac:dyDescent="0.2">
      <c r="A185" s="26">
        <f t="shared" si="60"/>
        <v>108</v>
      </c>
      <c r="B185" s="160">
        <v>931</v>
      </c>
      <c r="C185" s="4" t="s">
        <v>14</v>
      </c>
      <c r="D185" s="24">
        <f>SUMIFS('ProForma Adj F'!$P$11:$P$86,'ProForma Adj F'!$A$11:$A$86,'SCH D-2.1'!D$13,'ProForma Adj F'!$B$11:$B$86,'SCH D-2.1'!$B185)*-1000</f>
        <v>0</v>
      </c>
      <c r="E185" s="24">
        <f>SUMIFS('ProForma Adj F'!$P$11:$P$86,'ProForma Adj F'!$A$11:$A$86,'SCH D-2.1'!E$13,'ProForma Adj F'!$B$11:$B$86,'SCH D-2.1'!$B185)*-1000</f>
        <v>0</v>
      </c>
      <c r="F185" s="24">
        <f>SUMIFS('ProForma Adj F'!$P$11:$P$86,'ProForma Adj F'!$A$11:$A$86,'SCH D-2.1'!F$13,'ProForma Adj F'!$B$11:$B$86,'SCH D-2.1'!$B185)*-1000</f>
        <v>0</v>
      </c>
      <c r="G185" s="24">
        <f t="shared" si="58"/>
        <v>0</v>
      </c>
      <c r="H185" s="25">
        <v>1</v>
      </c>
      <c r="I185" s="24">
        <f t="shared" si="59"/>
        <v>0</v>
      </c>
    </row>
    <row r="186" spans="1:13" ht="18.95" customHeight="1" x14ac:dyDescent="0.2">
      <c r="A186" s="26">
        <f t="shared" si="60"/>
        <v>109</v>
      </c>
      <c r="B186" s="160">
        <v>935</v>
      </c>
      <c r="C186" s="4" t="s">
        <v>42</v>
      </c>
      <c r="D186" s="24">
        <f>SUMIFS('ProForma Adj F'!$P$11:$P$86,'ProForma Adj F'!$A$11:$A$86,'SCH D-2.1'!D$13,'ProForma Adj F'!$B$11:$B$86,'SCH D-2.1'!$B186)*-1000</f>
        <v>0</v>
      </c>
      <c r="E186" s="24">
        <f>SUMIFS('ProForma Adj F'!$P$11:$P$86,'ProForma Adj F'!$A$11:$A$86,'SCH D-2.1'!E$13,'ProForma Adj F'!$B$11:$B$86,'SCH D-2.1'!$B186)*-1000</f>
        <v>0</v>
      </c>
      <c r="F186" s="24">
        <f>SUMIFS('ProForma Adj F'!$P$11:$P$86,'ProForma Adj F'!$A$11:$A$86,'SCH D-2.1'!F$13,'ProForma Adj F'!$B$11:$B$86,'SCH D-2.1'!$B186)*-1000</f>
        <v>0</v>
      </c>
      <c r="G186" s="24">
        <f t="shared" si="58"/>
        <v>0</v>
      </c>
      <c r="H186" s="25">
        <v>1</v>
      </c>
      <c r="I186" s="24">
        <f t="shared" si="59"/>
        <v>0</v>
      </c>
    </row>
    <row r="187" spans="1:13" ht="18.95" customHeight="1" x14ac:dyDescent="0.2">
      <c r="A187" s="26">
        <f t="shared" si="60"/>
        <v>110</v>
      </c>
      <c r="C187" s="10" t="s">
        <v>126</v>
      </c>
      <c r="D187" s="36">
        <f>SUM(D161:D163,D176:D186)</f>
        <v>0</v>
      </c>
      <c r="E187" s="36">
        <f t="shared" ref="E187" si="61">SUM(E161:E163,E176:E186)</f>
        <v>-774.99999999999807</v>
      </c>
      <c r="F187" s="36">
        <f t="shared" ref="F187:I187" si="62">SUM(F161:F163,F176:F186)</f>
        <v>-143</v>
      </c>
      <c r="G187" s="36">
        <f t="shared" si="62"/>
        <v>-917.99999999999807</v>
      </c>
      <c r="I187" s="36">
        <f t="shared" si="62"/>
        <v>-917.99999999999807</v>
      </c>
    </row>
    <row r="188" spans="1:13" ht="18.95" customHeight="1" x14ac:dyDescent="0.2">
      <c r="A188" s="26"/>
    </row>
    <row r="189" spans="1:13" ht="18.95" customHeight="1" x14ac:dyDescent="0.2">
      <c r="A189" s="26">
        <f>A187+1</f>
        <v>111</v>
      </c>
      <c r="C189" s="10" t="s">
        <v>128</v>
      </c>
      <c r="D189" s="35">
        <f>SUM(D59,D79,D102,D136,D144,D151,D158,D187)</f>
        <v>0</v>
      </c>
      <c r="E189" s="35">
        <f t="shared" ref="E189" si="63">SUM(E59,E79,E102,E136,E144,E151,E158,E187)</f>
        <v>-279501.28000000003</v>
      </c>
      <c r="F189" s="35">
        <f t="shared" ref="F189:I189" si="64">SUM(F59,F79,F102,F136,F144,F151,F158,F187)</f>
        <v>-143</v>
      </c>
      <c r="G189" s="35">
        <f t="shared" si="64"/>
        <v>-279644.28000000003</v>
      </c>
      <c r="I189" s="35">
        <f t="shared" si="64"/>
        <v>-279644.28000000003</v>
      </c>
    </row>
    <row r="190" spans="1:13" ht="18.95" customHeight="1" x14ac:dyDescent="0.2">
      <c r="A190" s="26"/>
      <c r="C190" s="10"/>
      <c r="K190" s="131"/>
      <c r="L190" s="131"/>
    </row>
    <row r="191" spans="1:13" ht="18.95" customHeight="1" x14ac:dyDescent="0.2">
      <c r="A191" s="26">
        <f>A189+1</f>
        <v>112</v>
      </c>
      <c r="B191" s="38" t="s">
        <v>129</v>
      </c>
      <c r="C191" s="10" t="s">
        <v>130</v>
      </c>
      <c r="D191" s="24">
        <f>SUMIFS('ProForma Adj F'!$P$11:$P$86,'ProForma Adj F'!$A$11:$A$86,'SCH D-2.1'!D$13,'ProForma Adj F'!$B$11:$B$86,'SCH D-2.1'!$B191)*-1000</f>
        <v>0</v>
      </c>
      <c r="E191" s="24">
        <f>SUMIFS('ProForma Adj F'!$P$11:$P$86,'ProForma Adj F'!$A$11:$A$86,'SCH D-2.1'!E$13,'ProForma Adj F'!$B$11:$B$86,'SCH D-2.1'!$B191)*-1000</f>
        <v>0</v>
      </c>
      <c r="F191" s="24">
        <f>SUMIFS('ProForma Adj F'!$P$11:$P$86,'ProForma Adj F'!$A$11:$A$86,'SCH D-2.1'!F$13,'ProForma Adj F'!$B$11:$B$86,'SCH D-2.1'!$B191)*-1000</f>
        <v>0</v>
      </c>
      <c r="G191" s="24">
        <f t="shared" ref="G191:G196" si="65">SUM(D191:F191)</f>
        <v>0</v>
      </c>
      <c r="H191" s="25">
        <v>1</v>
      </c>
      <c r="I191" s="24">
        <f>H191*G191</f>
        <v>0</v>
      </c>
      <c r="K191" s="25"/>
      <c r="L191" s="25"/>
      <c r="M191" s="25"/>
    </row>
    <row r="192" spans="1:13" ht="18.95" customHeight="1" x14ac:dyDescent="0.2">
      <c r="A192" s="26">
        <f t="shared" si="60"/>
        <v>113</v>
      </c>
      <c r="B192" s="160">
        <v>408.1</v>
      </c>
      <c r="C192" s="10" t="s">
        <v>10</v>
      </c>
      <c r="D192" s="24">
        <f>SUMIFS('ProForma Adj F'!$P$11:$P$86,'ProForma Adj F'!$A$11:$A$86,'SCH D-2.1'!D$13,'ProForma Adj F'!$B$11:$B$86,'SCH D-2.1'!$B192)*-1000</f>
        <v>0</v>
      </c>
      <c r="E192" s="24">
        <f>SUMIFS('ProForma Adj F'!$P$11:$P$86,'ProForma Adj F'!$A$11:$A$86,'SCH D-2.1'!E$13,'ProForma Adj F'!$B$11:$B$86,'SCH D-2.1'!$B192)*-1000</f>
        <v>0</v>
      </c>
      <c r="F192" s="24">
        <f>SUMIFS('ProForma Adj F'!$P$11:$P$86,'ProForma Adj F'!$A$11:$A$86,'SCH D-2.1'!F$13,'ProForma Adj F'!$B$11:$B$86,'SCH D-2.1'!$B192)*-1000</f>
        <v>0</v>
      </c>
      <c r="G192" s="24">
        <f t="shared" si="65"/>
        <v>0</v>
      </c>
      <c r="H192" s="25">
        <v>1</v>
      </c>
      <c r="I192" s="24">
        <f>H192*G192</f>
        <v>0</v>
      </c>
    </row>
    <row r="193" spans="1:12" ht="18.95" customHeight="1" x14ac:dyDescent="0.2">
      <c r="A193" s="26">
        <f t="shared" si="60"/>
        <v>114</v>
      </c>
      <c r="B193" s="38" t="s">
        <v>131</v>
      </c>
      <c r="C193" s="10" t="s">
        <v>132</v>
      </c>
      <c r="D193" s="24">
        <f t="shared" ref="D193:F193" si="66">D206</f>
        <v>0</v>
      </c>
      <c r="E193" s="24">
        <f t="shared" ref="E193" si="67">E206</f>
        <v>55760.505360000003</v>
      </c>
      <c r="F193" s="24">
        <f t="shared" si="66"/>
        <v>28.528499999999998</v>
      </c>
      <c r="G193" s="24">
        <f t="shared" si="65"/>
        <v>55789.033860000003</v>
      </c>
      <c r="H193" s="25">
        <v>1</v>
      </c>
      <c r="I193" s="24">
        <f>G193*H193</f>
        <v>55789.033860000003</v>
      </c>
      <c r="K193" s="24"/>
      <c r="L193" s="25"/>
    </row>
    <row r="194" spans="1:12" ht="18.95" customHeight="1" x14ac:dyDescent="0.2">
      <c r="A194" s="26">
        <f t="shared" si="60"/>
        <v>115</v>
      </c>
      <c r="B194" s="38" t="s">
        <v>131</v>
      </c>
      <c r="C194" s="10" t="s">
        <v>133</v>
      </c>
      <c r="D194" s="24">
        <f t="shared" ref="D194:F194" si="68">D204</f>
        <v>0</v>
      </c>
      <c r="E194" s="24">
        <f t="shared" ref="E194" si="69">E204</f>
        <v>13975.064000000002</v>
      </c>
      <c r="F194" s="24">
        <f t="shared" si="68"/>
        <v>7.15</v>
      </c>
      <c r="G194" s="24">
        <f t="shared" si="65"/>
        <v>13982.214000000002</v>
      </c>
      <c r="H194" s="25">
        <v>1</v>
      </c>
      <c r="I194" s="24">
        <f>G194*H194</f>
        <v>13982.214000000002</v>
      </c>
      <c r="K194" s="24"/>
      <c r="L194" s="25"/>
    </row>
    <row r="195" spans="1:12" ht="18.95" customHeight="1" x14ac:dyDescent="0.2">
      <c r="A195" s="26">
        <f t="shared" si="60"/>
        <v>116</v>
      </c>
      <c r="B195" s="38">
        <v>411.4</v>
      </c>
      <c r="C195" s="10" t="s">
        <v>136</v>
      </c>
      <c r="D195" s="24">
        <f>SUMIFS('ProForma Adj F'!$P$11:$P$86,'ProForma Adj F'!$A$11:$A$86,'SCH D-2.1'!D$13,'ProForma Adj F'!$B$11:$B$86,'SCH D-2.1'!$B195)*-1000</f>
        <v>0</v>
      </c>
      <c r="E195" s="24">
        <f>SUMIFS('ProForma Adj F'!$P$11:$P$86,'ProForma Adj F'!$A$11:$A$86,'SCH D-2.1'!E$13,'ProForma Adj F'!$B$11:$B$86,'SCH D-2.1'!$B195)*-1000</f>
        <v>0</v>
      </c>
      <c r="F195" s="24">
        <f>SUMIFS('ProForma Adj F'!$P$11:$P$86,'ProForma Adj F'!$A$11:$A$86,'SCH D-2.1'!F$13,'ProForma Adj F'!$B$11:$B$86,'SCH D-2.1'!$B195)*-1000</f>
        <v>0</v>
      </c>
      <c r="G195" s="24">
        <f t="shared" si="65"/>
        <v>0</v>
      </c>
      <c r="H195" s="25">
        <v>1</v>
      </c>
      <c r="I195" s="24">
        <f t="shared" ref="I195:I196" si="70">G195*H195</f>
        <v>0</v>
      </c>
    </row>
    <row r="196" spans="1:12" ht="18.95" customHeight="1" x14ac:dyDescent="0.2">
      <c r="A196" s="26">
        <f t="shared" si="60"/>
        <v>117</v>
      </c>
      <c r="B196" s="38">
        <v>411.8</v>
      </c>
      <c r="C196" s="10" t="s">
        <v>137</v>
      </c>
      <c r="D196" s="35">
        <f>SUMIFS('ProForma Adj F'!$P$11:$P$86,'ProForma Adj F'!$A$11:$A$86,'SCH D-2.1'!D$13,'ProForma Adj F'!$B$11:$B$86,'SCH D-2.1'!$B196)*-1000</f>
        <v>0</v>
      </c>
      <c r="E196" s="35">
        <f>SUMIFS('ProForma Adj F'!$P$11:$P$86,'ProForma Adj F'!$A$11:$A$86,'SCH D-2.1'!E$13,'ProForma Adj F'!$B$11:$B$86,'SCH D-2.1'!$B196)*-1000</f>
        <v>0</v>
      </c>
      <c r="F196" s="35">
        <f>SUMIFS('ProForma Adj F'!$P$11:$P$86,'ProForma Adj F'!$A$11:$A$86,'SCH D-2.1'!F$13,'ProForma Adj F'!$B$11:$B$86,'SCH D-2.1'!$B196)*-1000</f>
        <v>0</v>
      </c>
      <c r="G196" s="35">
        <f t="shared" si="65"/>
        <v>0</v>
      </c>
      <c r="H196" s="25">
        <v>1</v>
      </c>
      <c r="I196" s="35">
        <f t="shared" si="70"/>
        <v>0</v>
      </c>
    </row>
    <row r="197" spans="1:12" ht="18.95" customHeight="1" x14ac:dyDescent="0.2">
      <c r="B197" s="160"/>
      <c r="C197" s="10"/>
    </row>
    <row r="198" spans="1:12" ht="18.95" customHeight="1" thickBot="1" x14ac:dyDescent="0.25">
      <c r="A198" s="26">
        <f>A196+1</f>
        <v>118</v>
      </c>
      <c r="B198" s="160"/>
      <c r="C198" s="43" t="s">
        <v>47</v>
      </c>
      <c r="D198" s="39">
        <f>SUM(D189:D196)</f>
        <v>0</v>
      </c>
      <c r="E198" s="39">
        <f t="shared" ref="E198:F198" si="71">SUM(E189:E196)</f>
        <v>-209765.71064</v>
      </c>
      <c r="F198" s="39">
        <f t="shared" si="71"/>
        <v>-107.3215</v>
      </c>
      <c r="G198" s="39">
        <f>SUM(G189:G196)</f>
        <v>-209873.03214000002</v>
      </c>
      <c r="I198" s="39">
        <f>SUM(I189:I196)</f>
        <v>-209873.03214000002</v>
      </c>
    </row>
    <row r="199" spans="1:12" ht="18.95" customHeight="1" thickTop="1" x14ac:dyDescent="0.2">
      <c r="B199" s="160"/>
      <c r="C199" s="43"/>
    </row>
    <row r="200" spans="1:12" ht="18.95" customHeight="1" thickBot="1" x14ac:dyDescent="0.25">
      <c r="A200" s="26">
        <f>A198+1</f>
        <v>119</v>
      </c>
      <c r="B200" s="160"/>
      <c r="C200" s="43" t="s">
        <v>48</v>
      </c>
      <c r="D200" s="39">
        <f>D33-D198</f>
        <v>0</v>
      </c>
      <c r="E200" s="39">
        <f t="shared" ref="E200:F200" si="72">E33-E198</f>
        <v>209765.71064</v>
      </c>
      <c r="F200" s="39">
        <f t="shared" si="72"/>
        <v>107.3215</v>
      </c>
      <c r="G200" s="39">
        <f>G33-G198</f>
        <v>209873.03214000002</v>
      </c>
      <c r="I200" s="39">
        <f>I33-I198</f>
        <v>209873.03214000002</v>
      </c>
    </row>
    <row r="201" spans="1:12" ht="18.95" customHeight="1" thickTop="1" x14ac:dyDescent="0.2">
      <c r="B201" s="160"/>
    </row>
    <row r="202" spans="1:12" ht="18.95" customHeight="1" x14ac:dyDescent="0.2">
      <c r="B202" s="160"/>
      <c r="C202" s="246" t="s">
        <v>1103</v>
      </c>
      <c r="D202" s="24">
        <f>D33-SUM(D189:D192,D196)</f>
        <v>0</v>
      </c>
      <c r="E202" s="24">
        <f t="shared" ref="E202:F202" si="73">E33-SUM(E189:E192,E196)</f>
        <v>279501.28000000003</v>
      </c>
      <c r="F202" s="24">
        <f t="shared" si="73"/>
        <v>143</v>
      </c>
      <c r="G202" s="24"/>
      <c r="I202" s="24">
        <f t="shared" ref="I202" si="74">I33-SUM(I189:I192,I196)</f>
        <v>279644.28000000003</v>
      </c>
    </row>
    <row r="203" spans="1:12" ht="18.95" customHeight="1" x14ac:dyDescent="0.2">
      <c r="B203" s="160"/>
      <c r="D203" s="122">
        <f>'WPH-1 Effective Tax Rate'!$F$9</f>
        <v>0.05</v>
      </c>
      <c r="E203" s="122">
        <f>'WPH-1 Effective Tax Rate'!$F$9</f>
        <v>0.05</v>
      </c>
      <c r="F203" s="122">
        <f>'WPH-1 Effective Tax Rate'!$F$9</f>
        <v>0.05</v>
      </c>
      <c r="G203" s="122"/>
      <c r="I203" s="122"/>
    </row>
    <row r="204" spans="1:12" ht="18.95" customHeight="1" x14ac:dyDescent="0.2">
      <c r="B204" s="160"/>
      <c r="D204" s="24">
        <f t="shared" ref="D204" si="75">D202*D203</f>
        <v>0</v>
      </c>
      <c r="E204" s="24">
        <f t="shared" ref="E204:F204" si="76">E202*E203</f>
        <v>13975.064000000002</v>
      </c>
      <c r="F204" s="24">
        <f t="shared" si="76"/>
        <v>7.15</v>
      </c>
      <c r="G204" s="24"/>
      <c r="I204" s="24"/>
    </row>
    <row r="205" spans="1:12" ht="18.95" customHeight="1" x14ac:dyDescent="0.2">
      <c r="B205" s="160"/>
      <c r="D205" s="122">
        <f>'WPH-1 Effective Tax Rate'!$F$13</f>
        <v>0.19949999999999998</v>
      </c>
      <c r="E205" s="122">
        <f>'WPH-1 Effective Tax Rate'!$F$13</f>
        <v>0.19949999999999998</v>
      </c>
      <c r="F205" s="122">
        <f>'WPH-1 Effective Tax Rate'!$F$13</f>
        <v>0.19949999999999998</v>
      </c>
      <c r="G205" s="122"/>
      <c r="I205" s="122"/>
    </row>
    <row r="206" spans="1:12" ht="18.95" customHeight="1" x14ac:dyDescent="0.2">
      <c r="B206" s="160"/>
      <c r="D206" s="24">
        <f t="shared" ref="D206:F206" si="77">D202*D205</f>
        <v>0</v>
      </c>
      <c r="E206" s="24">
        <f t="shared" ref="E206" si="78">E202*E205</f>
        <v>55760.505360000003</v>
      </c>
      <c r="F206" s="24">
        <f t="shared" si="77"/>
        <v>28.528499999999998</v>
      </c>
      <c r="G206" s="24"/>
      <c r="I206" s="24"/>
    </row>
    <row r="207" spans="1:12" ht="18.95" customHeight="1" x14ac:dyDescent="0.2">
      <c r="B207" s="160"/>
      <c r="D207" s="24">
        <f t="shared" ref="D207:F207" si="79">D204+D206</f>
        <v>0</v>
      </c>
      <c r="E207" s="24">
        <f t="shared" ref="E207" si="80">E204+E206</f>
        <v>69735.569360000009</v>
      </c>
      <c r="F207" s="24">
        <f t="shared" si="79"/>
        <v>35.6785</v>
      </c>
      <c r="G207" s="24"/>
      <c r="I207" s="24"/>
    </row>
    <row r="208" spans="1:12"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I85"/>
    <mergeCell ref="A43:I43"/>
    <mergeCell ref="A44:I44"/>
    <mergeCell ref="A1:I1"/>
    <mergeCell ref="A2:I2"/>
    <mergeCell ref="A3:I3"/>
    <mergeCell ref="A4:I4"/>
    <mergeCell ref="A42:I42"/>
    <mergeCell ref="A45:I45"/>
    <mergeCell ref="A82:I82"/>
    <mergeCell ref="A83:I83"/>
    <mergeCell ref="A84:I84"/>
    <mergeCell ref="A167:I167"/>
    <mergeCell ref="A123:I123"/>
    <mergeCell ref="A124:I124"/>
    <mergeCell ref="A125:I125"/>
    <mergeCell ref="A126:I126"/>
    <mergeCell ref="A164:I164"/>
    <mergeCell ref="A165:I165"/>
    <mergeCell ref="A166:I166"/>
  </mergeCells>
  <printOptions horizontalCentered="1"/>
  <pageMargins left="0.7" right="0.7" top="1" bottom="0.75" header="0.3" footer="0.3"/>
  <pageSetup scale="60"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97"/>
  <sheetViews>
    <sheetView zoomScaleNormal="100" workbookViewId="0">
      <selection activeCell="A3" sqref="A3:E3"/>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37" t="s">
        <v>475</v>
      </c>
      <c r="B1" s="336"/>
      <c r="C1" s="336"/>
      <c r="D1" s="336"/>
      <c r="E1" s="336"/>
    </row>
    <row r="2" spans="1:5" s="16" customFormat="1" ht="20.100000000000001" customHeight="1" x14ac:dyDescent="0.2">
      <c r="A2" s="337" t="s">
        <v>1278</v>
      </c>
      <c r="B2" s="336"/>
      <c r="C2" s="336"/>
      <c r="D2" s="336"/>
      <c r="E2" s="336"/>
    </row>
    <row r="3" spans="1:5" s="16" customFormat="1" ht="20.100000000000001" customHeight="1" x14ac:dyDescent="0.2">
      <c r="A3" s="336" t="s">
        <v>198</v>
      </c>
      <c r="B3" s="336"/>
      <c r="C3" s="336"/>
      <c r="D3" s="336"/>
      <c r="E3" s="336"/>
    </row>
    <row r="4" spans="1:5" s="16" customFormat="1" ht="20.100000000000001" customHeight="1" x14ac:dyDescent="0.2">
      <c r="A4" s="337" t="s">
        <v>1119</v>
      </c>
      <c r="B4" s="336"/>
      <c r="C4" s="336"/>
      <c r="D4" s="336"/>
      <c r="E4" s="336"/>
    </row>
    <row r="5" spans="1:5" s="16" customFormat="1" ht="20.100000000000001" customHeight="1" x14ac:dyDescent="0.2">
      <c r="A5" s="337" t="s">
        <v>1125</v>
      </c>
      <c r="B5" s="336"/>
      <c r="C5" s="336"/>
      <c r="D5" s="336"/>
      <c r="E5" s="336"/>
    </row>
    <row r="6" spans="1:5" s="16" customFormat="1" ht="20.100000000000001" customHeight="1" x14ac:dyDescent="0.2">
      <c r="A6" s="249"/>
      <c r="B6" s="249"/>
      <c r="C6" s="249"/>
      <c r="D6" s="249"/>
      <c r="E6" s="249"/>
    </row>
    <row r="7" spans="1:5" s="16" customFormat="1" ht="20.100000000000001" customHeight="1" x14ac:dyDescent="0.2">
      <c r="A7" s="18" t="s">
        <v>140</v>
      </c>
      <c r="E7" s="19" t="s">
        <v>199</v>
      </c>
    </row>
    <row r="8" spans="1:5" s="16" customFormat="1" ht="20.100000000000001" customHeight="1" x14ac:dyDescent="0.2">
      <c r="A8" s="16" t="s">
        <v>164</v>
      </c>
      <c r="E8" s="19" t="s">
        <v>142</v>
      </c>
    </row>
    <row r="9" spans="1:5" s="16" customFormat="1" ht="20.100000000000001" customHeight="1" x14ac:dyDescent="0.2">
      <c r="A9" s="18" t="s">
        <v>1132</v>
      </c>
      <c r="D9" s="18"/>
      <c r="E9" s="20" t="s">
        <v>1051</v>
      </c>
    </row>
    <row r="10" spans="1:5" s="16" customFormat="1" ht="18.95" customHeight="1" x14ac:dyDescent="0.2"/>
    <row r="11" spans="1:5" s="16" customFormat="1" ht="30" customHeight="1" x14ac:dyDescent="0.2">
      <c r="A11" s="63"/>
      <c r="B11" s="63"/>
      <c r="C11" s="63"/>
      <c r="D11" s="338" t="s">
        <v>200</v>
      </c>
      <c r="E11" s="338"/>
    </row>
    <row r="12" spans="1:5" ht="24" customHeight="1" x14ac:dyDescent="0.2">
      <c r="A12" s="64" t="s">
        <v>96</v>
      </c>
      <c r="B12" s="64" t="s">
        <v>66</v>
      </c>
      <c r="C12" s="64"/>
      <c r="D12" s="64" t="s">
        <v>68</v>
      </c>
      <c r="E12" s="64" t="s">
        <v>201</v>
      </c>
    </row>
    <row r="13" spans="1:5" ht="18.95" customHeight="1" x14ac:dyDescent="0.2">
      <c r="A13" s="22"/>
      <c r="B13" s="29"/>
      <c r="C13" s="30"/>
      <c r="D13" s="30"/>
      <c r="E13" s="30"/>
    </row>
    <row r="14" spans="1:5" ht="18.95" customHeight="1" x14ac:dyDescent="0.2">
      <c r="A14" s="22">
        <v>1</v>
      </c>
      <c r="B14" s="23" t="s">
        <v>202</v>
      </c>
      <c r="C14" s="24"/>
      <c r="D14" s="65">
        <v>1</v>
      </c>
      <c r="E14" s="65">
        <v>1</v>
      </c>
    </row>
    <row r="15" spans="1:5" ht="18.95" customHeight="1" x14ac:dyDescent="0.2">
      <c r="A15" s="26"/>
      <c r="B15" s="23"/>
      <c r="C15" s="24"/>
      <c r="D15" s="65"/>
      <c r="E15" s="65"/>
    </row>
    <row r="16" spans="1:5" ht="18.95" customHeight="1" x14ac:dyDescent="0.2">
      <c r="A16" s="26">
        <v>2</v>
      </c>
      <c r="B16" s="23" t="s">
        <v>203</v>
      </c>
      <c r="C16" s="24"/>
      <c r="D16" s="65">
        <v>1.82E-3</v>
      </c>
      <c r="E16" s="65">
        <f>D16</f>
        <v>1.82E-3</v>
      </c>
    </row>
    <row r="17" spans="1:5" ht="18.95" customHeight="1" x14ac:dyDescent="0.2">
      <c r="A17" s="26"/>
      <c r="B17" s="23"/>
      <c r="C17" s="24"/>
      <c r="D17" s="65"/>
      <c r="E17" s="65"/>
    </row>
    <row r="18" spans="1:5" ht="18.95" customHeight="1" x14ac:dyDescent="0.2">
      <c r="A18" s="26">
        <v>3</v>
      </c>
      <c r="B18" s="23" t="s">
        <v>204</v>
      </c>
      <c r="D18" s="66">
        <v>2E-3</v>
      </c>
      <c r="E18" s="66">
        <f>D18</f>
        <v>2E-3</v>
      </c>
    </row>
    <row r="19" spans="1:5" ht="18.95" customHeight="1" x14ac:dyDescent="0.2">
      <c r="A19" s="26"/>
      <c r="B19" s="41"/>
      <c r="D19" s="65"/>
      <c r="E19" s="65"/>
    </row>
    <row r="20" spans="1:5" ht="18.95" customHeight="1" x14ac:dyDescent="0.2">
      <c r="A20" s="26">
        <v>4</v>
      </c>
      <c r="B20" s="23" t="s">
        <v>205</v>
      </c>
      <c r="C20" s="24"/>
      <c r="D20" s="65">
        <f>D14-D16-D18</f>
        <v>0.99617999999999995</v>
      </c>
      <c r="E20" s="65">
        <f>E14-E16-E18</f>
        <v>0.99617999999999995</v>
      </c>
    </row>
    <row r="21" spans="1:5" ht="18.95" customHeight="1" x14ac:dyDescent="0.2">
      <c r="A21" s="26"/>
      <c r="B21" s="10"/>
      <c r="C21" s="24"/>
      <c r="D21" s="65"/>
      <c r="E21" s="65"/>
    </row>
    <row r="22" spans="1:5" ht="18.95" customHeight="1" x14ac:dyDescent="0.2">
      <c r="A22" s="26">
        <v>5</v>
      </c>
      <c r="B22" s="10" t="s">
        <v>206</v>
      </c>
      <c r="C22" s="67">
        <v>0.05</v>
      </c>
      <c r="D22" s="65">
        <f>D20*C22</f>
        <v>4.9808999999999999E-2</v>
      </c>
      <c r="E22" s="66">
        <f>D22</f>
        <v>4.9808999999999999E-2</v>
      </c>
    </row>
    <row r="23" spans="1:5" ht="18.95" customHeight="1" x14ac:dyDescent="0.2">
      <c r="A23" s="26"/>
      <c r="B23" s="10"/>
      <c r="C23" s="24"/>
      <c r="D23" s="65"/>
      <c r="E23" s="65"/>
    </row>
    <row r="24" spans="1:5" ht="18.95" customHeight="1" x14ac:dyDescent="0.2">
      <c r="A24" s="26">
        <v>6</v>
      </c>
      <c r="B24" s="23" t="s">
        <v>207</v>
      </c>
      <c r="D24" s="65"/>
      <c r="E24" s="65">
        <f>E20-E22</f>
        <v>0.94637099999999996</v>
      </c>
    </row>
    <row r="25" spans="1:5" ht="18.95" customHeight="1" x14ac:dyDescent="0.2">
      <c r="A25" s="26"/>
      <c r="B25" s="43"/>
      <c r="C25" s="24"/>
      <c r="D25" s="65"/>
      <c r="E25" s="65"/>
    </row>
    <row r="26" spans="1:5" ht="18.95" customHeight="1" x14ac:dyDescent="0.2">
      <c r="A26" s="26">
        <v>7</v>
      </c>
      <c r="B26" s="10" t="s">
        <v>208</v>
      </c>
      <c r="C26" s="67">
        <v>0.21</v>
      </c>
      <c r="D26" s="68"/>
      <c r="E26" s="66">
        <f>E24*C26</f>
        <v>0.19873790999999999</v>
      </c>
    </row>
    <row r="27" spans="1:5" ht="18.95" customHeight="1" x14ac:dyDescent="0.2">
      <c r="A27" s="26"/>
      <c r="B27" s="43"/>
      <c r="C27" s="24"/>
      <c r="D27" s="65"/>
      <c r="E27" s="65"/>
    </row>
    <row r="28" spans="1:5" ht="18.95" customHeight="1" thickBot="1" x14ac:dyDescent="0.25">
      <c r="A28" s="26">
        <v>8</v>
      </c>
      <c r="B28" s="10" t="s">
        <v>1133</v>
      </c>
      <c r="E28" s="69">
        <f>E20-E22-E26</f>
        <v>0.74763309</v>
      </c>
    </row>
    <row r="29" spans="1:5" ht="18.95" customHeight="1" thickTop="1" x14ac:dyDescent="0.2">
      <c r="A29" s="26"/>
      <c r="B29" s="43"/>
      <c r="C29" s="24"/>
      <c r="D29" s="24"/>
      <c r="E29" s="24"/>
    </row>
    <row r="30" spans="1:5" ht="18.95" customHeight="1" thickBot="1" x14ac:dyDescent="0.25">
      <c r="A30" s="26">
        <v>9</v>
      </c>
      <c r="B30" s="10" t="s">
        <v>1134</v>
      </c>
      <c r="E30" s="70">
        <f>E14/E28</f>
        <v>1.3375544948124221</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67"/>
  <sheetViews>
    <sheetView zoomScale="85" zoomScaleNormal="85" workbookViewId="0">
      <pane xSplit="3" ySplit="10" topLeftCell="D11" activePane="bottomRight" state="frozen"/>
      <selection pane="topRight" activeCell="B1" sqref="B1"/>
      <selection pane="bottomLeft" activeCell="A4" sqref="A4"/>
      <selection pane="bottomRight" activeCell="E48" sqref="E48"/>
    </sheetView>
  </sheetViews>
  <sheetFormatPr defaultColWidth="9.140625" defaultRowHeight="15" x14ac:dyDescent="0.25"/>
  <cols>
    <col min="1" max="1" width="9.140625" style="125"/>
    <col min="2" max="2" width="10.28515625" style="91" customWidth="1"/>
    <col min="3" max="3" width="47.140625" style="9" customWidth="1"/>
    <col min="4" max="6" width="10.7109375" style="8" customWidth="1"/>
    <col min="7" max="7" width="10.5703125" style="8" customWidth="1"/>
    <col min="8" max="8" width="11.140625" style="8" customWidth="1"/>
    <col min="9" max="15" width="10.7109375" style="8" customWidth="1"/>
    <col min="16" max="16" width="11.28515625" style="89" customWidth="1"/>
    <col min="17" max="16384" width="9.140625" style="8"/>
  </cols>
  <sheetData>
    <row r="1" spans="1:16384" s="137" customFormat="1" ht="12.75" x14ac:dyDescent="0.2">
      <c r="A1" s="342" t="str">
        <f>'Rate Case Constants'!C9</f>
        <v>LOUISVILLE GAS AND ELECTRIC COMPANY</v>
      </c>
      <c r="B1" s="343"/>
      <c r="C1" s="343"/>
      <c r="D1" s="343"/>
      <c r="E1" s="343"/>
      <c r="F1" s="343"/>
      <c r="G1" s="343"/>
      <c r="H1" s="343"/>
      <c r="I1" s="343"/>
      <c r="J1" s="343"/>
      <c r="K1" s="343"/>
      <c r="L1" s="343"/>
      <c r="M1" s="343"/>
      <c r="N1" s="343"/>
      <c r="O1" s="343"/>
      <c r="P1" s="343"/>
      <c r="Q1" s="342"/>
      <c r="R1" s="343"/>
      <c r="S1" s="343"/>
      <c r="T1" s="343"/>
      <c r="U1" s="343"/>
      <c r="V1" s="343"/>
      <c r="W1" s="343"/>
      <c r="X1" s="343"/>
      <c r="Y1" s="343"/>
      <c r="Z1" s="343"/>
      <c r="AA1" s="343"/>
      <c r="AB1" s="343"/>
      <c r="AC1" s="343"/>
      <c r="AD1" s="343"/>
      <c r="AE1" s="343"/>
      <c r="AF1" s="343"/>
      <c r="AG1" s="342"/>
      <c r="AH1" s="343"/>
      <c r="AI1" s="343"/>
      <c r="AJ1" s="343"/>
      <c r="AK1" s="343"/>
      <c r="AL1" s="343"/>
      <c r="AM1" s="343"/>
      <c r="AN1" s="343"/>
      <c r="AO1" s="343"/>
      <c r="AP1" s="343"/>
      <c r="AQ1" s="343"/>
      <c r="AR1" s="343"/>
      <c r="AS1" s="343"/>
      <c r="AT1" s="343"/>
      <c r="AU1" s="343"/>
      <c r="AV1" s="343"/>
      <c r="AW1" s="342"/>
      <c r="AX1" s="343"/>
      <c r="AY1" s="343"/>
      <c r="AZ1" s="343"/>
      <c r="BA1" s="343"/>
      <c r="BB1" s="343"/>
      <c r="BC1" s="343"/>
      <c r="BD1" s="343"/>
      <c r="BE1" s="343"/>
      <c r="BF1" s="343"/>
      <c r="BG1" s="343"/>
      <c r="BH1" s="343"/>
      <c r="BI1" s="343"/>
      <c r="BJ1" s="343"/>
      <c r="BK1" s="343"/>
      <c r="BL1" s="343"/>
      <c r="BM1" s="342"/>
      <c r="BN1" s="343"/>
      <c r="BO1" s="343"/>
      <c r="BP1" s="343"/>
      <c r="BQ1" s="343"/>
      <c r="BR1" s="343"/>
      <c r="BS1" s="343"/>
      <c r="BT1" s="343"/>
      <c r="BU1" s="343"/>
      <c r="BV1" s="343"/>
      <c r="BW1" s="343"/>
      <c r="BX1" s="343"/>
      <c r="BY1" s="343"/>
      <c r="BZ1" s="343"/>
      <c r="CA1" s="343"/>
      <c r="CB1" s="343"/>
      <c r="CC1" s="342"/>
      <c r="CD1" s="343"/>
      <c r="CE1" s="343"/>
      <c r="CF1" s="343"/>
      <c r="CG1" s="343"/>
      <c r="CH1" s="343"/>
      <c r="CI1" s="343"/>
      <c r="CJ1" s="343"/>
      <c r="CK1" s="343"/>
      <c r="CL1" s="343"/>
      <c r="CM1" s="343"/>
      <c r="CN1" s="343"/>
      <c r="CO1" s="343"/>
      <c r="CP1" s="343"/>
      <c r="CQ1" s="343"/>
      <c r="CR1" s="343"/>
      <c r="CS1" s="342"/>
      <c r="CT1" s="343"/>
      <c r="CU1" s="343"/>
      <c r="CV1" s="343"/>
      <c r="CW1" s="343"/>
      <c r="CX1" s="343"/>
      <c r="CY1" s="343"/>
      <c r="CZ1" s="343"/>
      <c r="DA1" s="343"/>
      <c r="DB1" s="343"/>
      <c r="DC1" s="343"/>
      <c r="DD1" s="343"/>
      <c r="DE1" s="343"/>
      <c r="DF1" s="343"/>
      <c r="DG1" s="343"/>
      <c r="DH1" s="343"/>
      <c r="DI1" s="342"/>
      <c r="DJ1" s="343"/>
      <c r="DK1" s="343"/>
      <c r="DL1" s="343"/>
      <c r="DM1" s="343"/>
      <c r="DN1" s="343"/>
      <c r="DO1" s="343"/>
      <c r="DP1" s="343"/>
      <c r="DQ1" s="343"/>
      <c r="DR1" s="343"/>
      <c r="DS1" s="343"/>
      <c r="DT1" s="343"/>
      <c r="DU1" s="343"/>
      <c r="DV1" s="343"/>
      <c r="DW1" s="343"/>
      <c r="DX1" s="343"/>
      <c r="DY1" s="342"/>
      <c r="DZ1" s="343"/>
      <c r="EA1" s="343"/>
      <c r="EB1" s="343"/>
      <c r="EC1" s="343"/>
      <c r="ED1" s="343"/>
      <c r="EE1" s="343"/>
      <c r="EF1" s="343"/>
      <c r="EG1" s="343"/>
      <c r="EH1" s="343"/>
      <c r="EI1" s="343"/>
      <c r="EJ1" s="343"/>
      <c r="EK1" s="343"/>
      <c r="EL1" s="343"/>
      <c r="EM1" s="343"/>
      <c r="EN1" s="343"/>
      <c r="EO1" s="342"/>
      <c r="EP1" s="343"/>
      <c r="EQ1" s="343"/>
      <c r="ER1" s="343"/>
      <c r="ES1" s="343"/>
      <c r="ET1" s="343"/>
      <c r="EU1" s="343"/>
      <c r="EV1" s="343"/>
      <c r="EW1" s="343"/>
      <c r="EX1" s="343"/>
      <c r="EY1" s="343"/>
      <c r="EZ1" s="343"/>
      <c r="FA1" s="343"/>
      <c r="FB1" s="343"/>
      <c r="FC1" s="343"/>
      <c r="FD1" s="343"/>
      <c r="FE1" s="342"/>
      <c r="FF1" s="343"/>
      <c r="FG1" s="343"/>
      <c r="FH1" s="343"/>
      <c r="FI1" s="343"/>
      <c r="FJ1" s="343"/>
      <c r="FK1" s="343"/>
      <c r="FL1" s="343"/>
      <c r="FM1" s="343"/>
      <c r="FN1" s="343"/>
      <c r="FO1" s="343"/>
      <c r="FP1" s="343"/>
      <c r="FQ1" s="343"/>
      <c r="FR1" s="343"/>
      <c r="FS1" s="343"/>
      <c r="FT1" s="343"/>
      <c r="FU1" s="342"/>
      <c r="FV1" s="343"/>
      <c r="FW1" s="343"/>
      <c r="FX1" s="343"/>
      <c r="FY1" s="343"/>
      <c r="FZ1" s="343"/>
      <c r="GA1" s="343"/>
      <c r="GB1" s="343"/>
      <c r="GC1" s="343"/>
      <c r="GD1" s="343"/>
      <c r="GE1" s="343"/>
      <c r="GF1" s="343"/>
      <c r="GG1" s="343"/>
      <c r="GH1" s="343"/>
      <c r="GI1" s="343"/>
      <c r="GJ1" s="343"/>
      <c r="GK1" s="342"/>
      <c r="GL1" s="343"/>
      <c r="GM1" s="343"/>
      <c r="GN1" s="343"/>
      <c r="GO1" s="343"/>
      <c r="GP1" s="343"/>
      <c r="GQ1" s="343"/>
      <c r="GR1" s="343"/>
      <c r="GS1" s="343"/>
      <c r="GT1" s="343"/>
      <c r="GU1" s="343"/>
      <c r="GV1" s="343"/>
      <c r="GW1" s="343"/>
      <c r="GX1" s="343"/>
      <c r="GY1" s="343"/>
      <c r="GZ1" s="343"/>
      <c r="HA1" s="342"/>
      <c r="HB1" s="343"/>
      <c r="HC1" s="343"/>
      <c r="HD1" s="343"/>
      <c r="HE1" s="343"/>
      <c r="HF1" s="343"/>
      <c r="HG1" s="343"/>
      <c r="HH1" s="343"/>
      <c r="HI1" s="343"/>
      <c r="HJ1" s="343"/>
      <c r="HK1" s="343"/>
      <c r="HL1" s="343"/>
      <c r="HM1" s="343"/>
      <c r="HN1" s="343"/>
      <c r="HO1" s="343"/>
      <c r="HP1" s="343"/>
      <c r="HQ1" s="342"/>
      <c r="HR1" s="343"/>
      <c r="HS1" s="343"/>
      <c r="HT1" s="343"/>
      <c r="HU1" s="343"/>
      <c r="HV1" s="343"/>
      <c r="HW1" s="343"/>
      <c r="HX1" s="343"/>
      <c r="HY1" s="343"/>
      <c r="HZ1" s="343"/>
      <c r="IA1" s="343"/>
      <c r="IB1" s="343"/>
      <c r="IC1" s="343"/>
      <c r="ID1" s="343"/>
      <c r="IE1" s="343"/>
      <c r="IF1" s="343"/>
      <c r="IG1" s="342"/>
      <c r="IH1" s="343"/>
      <c r="II1" s="343"/>
      <c r="IJ1" s="343"/>
      <c r="IK1" s="343"/>
      <c r="IL1" s="343"/>
      <c r="IM1" s="343"/>
      <c r="IN1" s="343"/>
      <c r="IO1" s="343"/>
      <c r="IP1" s="343"/>
      <c r="IQ1" s="343"/>
      <c r="IR1" s="343"/>
      <c r="IS1" s="343"/>
      <c r="IT1" s="343"/>
      <c r="IU1" s="343"/>
      <c r="IV1" s="343"/>
      <c r="IW1" s="342"/>
      <c r="IX1" s="343"/>
      <c r="IY1" s="343"/>
      <c r="IZ1" s="343"/>
      <c r="JA1" s="343"/>
      <c r="JB1" s="343"/>
      <c r="JC1" s="343"/>
      <c r="JD1" s="343"/>
      <c r="JE1" s="343"/>
      <c r="JF1" s="343"/>
      <c r="JG1" s="343"/>
      <c r="JH1" s="343"/>
      <c r="JI1" s="343"/>
      <c r="JJ1" s="343"/>
      <c r="JK1" s="343"/>
      <c r="JL1" s="343"/>
      <c r="JM1" s="342"/>
      <c r="JN1" s="343"/>
      <c r="JO1" s="343"/>
      <c r="JP1" s="343"/>
      <c r="JQ1" s="343"/>
      <c r="JR1" s="343"/>
      <c r="JS1" s="343"/>
      <c r="JT1" s="343"/>
      <c r="JU1" s="343"/>
      <c r="JV1" s="343"/>
      <c r="JW1" s="343"/>
      <c r="JX1" s="343"/>
      <c r="JY1" s="343"/>
      <c r="JZ1" s="343"/>
      <c r="KA1" s="343"/>
      <c r="KB1" s="343"/>
      <c r="KC1" s="342"/>
      <c r="KD1" s="343"/>
      <c r="KE1" s="343"/>
      <c r="KF1" s="343"/>
      <c r="KG1" s="343"/>
      <c r="KH1" s="343"/>
      <c r="KI1" s="343"/>
      <c r="KJ1" s="343"/>
      <c r="KK1" s="343"/>
      <c r="KL1" s="343"/>
      <c r="KM1" s="343"/>
      <c r="KN1" s="343"/>
      <c r="KO1" s="343"/>
      <c r="KP1" s="343"/>
      <c r="KQ1" s="343"/>
      <c r="KR1" s="343"/>
      <c r="KS1" s="342"/>
      <c r="KT1" s="343"/>
      <c r="KU1" s="343"/>
      <c r="KV1" s="343"/>
      <c r="KW1" s="343"/>
      <c r="KX1" s="343"/>
      <c r="KY1" s="343"/>
      <c r="KZ1" s="343"/>
      <c r="LA1" s="343"/>
      <c r="LB1" s="343"/>
      <c r="LC1" s="343"/>
      <c r="LD1" s="343"/>
      <c r="LE1" s="343"/>
      <c r="LF1" s="343"/>
      <c r="LG1" s="343"/>
      <c r="LH1" s="343"/>
      <c r="LI1" s="342"/>
      <c r="LJ1" s="343"/>
      <c r="LK1" s="343"/>
      <c r="LL1" s="343"/>
      <c r="LM1" s="343"/>
      <c r="LN1" s="343"/>
      <c r="LO1" s="343"/>
      <c r="LP1" s="343"/>
      <c r="LQ1" s="343"/>
      <c r="LR1" s="343"/>
      <c r="LS1" s="343"/>
      <c r="LT1" s="343"/>
      <c r="LU1" s="343"/>
      <c r="LV1" s="343"/>
      <c r="LW1" s="343"/>
      <c r="LX1" s="343"/>
      <c r="LY1" s="342"/>
      <c r="LZ1" s="343"/>
      <c r="MA1" s="343"/>
      <c r="MB1" s="343"/>
      <c r="MC1" s="343"/>
      <c r="MD1" s="343"/>
      <c r="ME1" s="343"/>
      <c r="MF1" s="343"/>
      <c r="MG1" s="343"/>
      <c r="MH1" s="343"/>
      <c r="MI1" s="343"/>
      <c r="MJ1" s="343"/>
      <c r="MK1" s="343"/>
      <c r="ML1" s="343"/>
      <c r="MM1" s="343"/>
      <c r="MN1" s="343"/>
      <c r="MO1" s="342"/>
      <c r="MP1" s="343"/>
      <c r="MQ1" s="343"/>
      <c r="MR1" s="343"/>
      <c r="MS1" s="343"/>
      <c r="MT1" s="343"/>
      <c r="MU1" s="343"/>
      <c r="MV1" s="343"/>
      <c r="MW1" s="343"/>
      <c r="MX1" s="343"/>
      <c r="MY1" s="343"/>
      <c r="MZ1" s="343"/>
      <c r="NA1" s="343"/>
      <c r="NB1" s="343"/>
      <c r="NC1" s="343"/>
      <c r="ND1" s="343"/>
      <c r="NE1" s="342"/>
      <c r="NF1" s="343"/>
      <c r="NG1" s="343"/>
      <c r="NH1" s="343"/>
      <c r="NI1" s="343"/>
      <c r="NJ1" s="343"/>
      <c r="NK1" s="343"/>
      <c r="NL1" s="343"/>
      <c r="NM1" s="343"/>
      <c r="NN1" s="343"/>
      <c r="NO1" s="343"/>
      <c r="NP1" s="343"/>
      <c r="NQ1" s="343"/>
      <c r="NR1" s="343"/>
      <c r="NS1" s="343"/>
      <c r="NT1" s="343"/>
      <c r="NU1" s="342"/>
      <c r="NV1" s="343"/>
      <c r="NW1" s="343"/>
      <c r="NX1" s="343"/>
      <c r="NY1" s="343"/>
      <c r="NZ1" s="343"/>
      <c r="OA1" s="343"/>
      <c r="OB1" s="343"/>
      <c r="OC1" s="343"/>
      <c r="OD1" s="343"/>
      <c r="OE1" s="343"/>
      <c r="OF1" s="343"/>
      <c r="OG1" s="343"/>
      <c r="OH1" s="343"/>
      <c r="OI1" s="343"/>
      <c r="OJ1" s="343"/>
      <c r="OK1" s="342"/>
      <c r="OL1" s="343"/>
      <c r="OM1" s="343"/>
      <c r="ON1" s="343"/>
      <c r="OO1" s="343"/>
      <c r="OP1" s="343"/>
      <c r="OQ1" s="343"/>
      <c r="OR1" s="343"/>
      <c r="OS1" s="343"/>
      <c r="OT1" s="343"/>
      <c r="OU1" s="343"/>
      <c r="OV1" s="343"/>
      <c r="OW1" s="343"/>
      <c r="OX1" s="343"/>
      <c r="OY1" s="343"/>
      <c r="OZ1" s="343"/>
      <c r="PA1" s="342"/>
      <c r="PB1" s="343"/>
      <c r="PC1" s="343"/>
      <c r="PD1" s="343"/>
      <c r="PE1" s="343"/>
      <c r="PF1" s="343"/>
      <c r="PG1" s="343"/>
      <c r="PH1" s="343"/>
      <c r="PI1" s="343"/>
      <c r="PJ1" s="343"/>
      <c r="PK1" s="343"/>
      <c r="PL1" s="343"/>
      <c r="PM1" s="343"/>
      <c r="PN1" s="343"/>
      <c r="PO1" s="343"/>
      <c r="PP1" s="343"/>
      <c r="PQ1" s="342"/>
      <c r="PR1" s="343"/>
      <c r="PS1" s="343"/>
      <c r="PT1" s="343"/>
      <c r="PU1" s="343"/>
      <c r="PV1" s="343"/>
      <c r="PW1" s="343"/>
      <c r="PX1" s="343"/>
      <c r="PY1" s="343"/>
      <c r="PZ1" s="343"/>
      <c r="QA1" s="343"/>
      <c r="QB1" s="343"/>
      <c r="QC1" s="343"/>
      <c r="QD1" s="343"/>
      <c r="QE1" s="343"/>
      <c r="QF1" s="343"/>
      <c r="QG1" s="342"/>
      <c r="QH1" s="343"/>
      <c r="QI1" s="343"/>
      <c r="QJ1" s="343"/>
      <c r="QK1" s="343"/>
      <c r="QL1" s="343"/>
      <c r="QM1" s="343"/>
      <c r="QN1" s="343"/>
      <c r="QO1" s="343"/>
      <c r="QP1" s="343"/>
      <c r="QQ1" s="343"/>
      <c r="QR1" s="343"/>
      <c r="QS1" s="343"/>
      <c r="QT1" s="343"/>
      <c r="QU1" s="343"/>
      <c r="QV1" s="343"/>
      <c r="QW1" s="342"/>
      <c r="QX1" s="343"/>
      <c r="QY1" s="343"/>
      <c r="QZ1" s="343"/>
      <c r="RA1" s="343"/>
      <c r="RB1" s="343"/>
      <c r="RC1" s="343"/>
      <c r="RD1" s="343"/>
      <c r="RE1" s="343"/>
      <c r="RF1" s="343"/>
      <c r="RG1" s="343"/>
      <c r="RH1" s="343"/>
      <c r="RI1" s="343"/>
      <c r="RJ1" s="343"/>
      <c r="RK1" s="343"/>
      <c r="RL1" s="343"/>
      <c r="RM1" s="342"/>
      <c r="RN1" s="343"/>
      <c r="RO1" s="343"/>
      <c r="RP1" s="343"/>
      <c r="RQ1" s="343"/>
      <c r="RR1" s="343"/>
      <c r="RS1" s="343"/>
      <c r="RT1" s="343"/>
      <c r="RU1" s="343"/>
      <c r="RV1" s="343"/>
      <c r="RW1" s="343"/>
      <c r="RX1" s="343"/>
      <c r="RY1" s="343"/>
      <c r="RZ1" s="343"/>
      <c r="SA1" s="343"/>
      <c r="SB1" s="343"/>
      <c r="SC1" s="342"/>
      <c r="SD1" s="343"/>
      <c r="SE1" s="343"/>
      <c r="SF1" s="343"/>
      <c r="SG1" s="343"/>
      <c r="SH1" s="343"/>
      <c r="SI1" s="343"/>
      <c r="SJ1" s="343"/>
      <c r="SK1" s="343"/>
      <c r="SL1" s="343"/>
      <c r="SM1" s="343"/>
      <c r="SN1" s="343"/>
      <c r="SO1" s="343"/>
      <c r="SP1" s="343"/>
      <c r="SQ1" s="343"/>
      <c r="SR1" s="343"/>
      <c r="SS1" s="342"/>
      <c r="ST1" s="343"/>
      <c r="SU1" s="343"/>
      <c r="SV1" s="343"/>
      <c r="SW1" s="343"/>
      <c r="SX1" s="343"/>
      <c r="SY1" s="343"/>
      <c r="SZ1" s="343"/>
      <c r="TA1" s="343"/>
      <c r="TB1" s="343"/>
      <c r="TC1" s="343"/>
      <c r="TD1" s="343"/>
      <c r="TE1" s="343"/>
      <c r="TF1" s="343"/>
      <c r="TG1" s="343"/>
      <c r="TH1" s="343"/>
      <c r="TI1" s="342"/>
      <c r="TJ1" s="343"/>
      <c r="TK1" s="343"/>
      <c r="TL1" s="343"/>
      <c r="TM1" s="343"/>
      <c r="TN1" s="343"/>
      <c r="TO1" s="343"/>
      <c r="TP1" s="343"/>
      <c r="TQ1" s="343"/>
      <c r="TR1" s="343"/>
      <c r="TS1" s="343"/>
      <c r="TT1" s="343"/>
      <c r="TU1" s="343"/>
      <c r="TV1" s="343"/>
      <c r="TW1" s="343"/>
      <c r="TX1" s="343"/>
      <c r="TY1" s="342"/>
      <c r="TZ1" s="343"/>
      <c r="UA1" s="343"/>
      <c r="UB1" s="343"/>
      <c r="UC1" s="343"/>
      <c r="UD1" s="343"/>
      <c r="UE1" s="343"/>
      <c r="UF1" s="343"/>
      <c r="UG1" s="343"/>
      <c r="UH1" s="343"/>
      <c r="UI1" s="343"/>
      <c r="UJ1" s="343"/>
      <c r="UK1" s="343"/>
      <c r="UL1" s="343"/>
      <c r="UM1" s="343"/>
      <c r="UN1" s="343"/>
      <c r="UO1" s="342"/>
      <c r="UP1" s="343"/>
      <c r="UQ1" s="343"/>
      <c r="UR1" s="343"/>
      <c r="US1" s="343"/>
      <c r="UT1" s="343"/>
      <c r="UU1" s="343"/>
      <c r="UV1" s="343"/>
      <c r="UW1" s="343"/>
      <c r="UX1" s="343"/>
      <c r="UY1" s="343"/>
      <c r="UZ1" s="343"/>
      <c r="VA1" s="343"/>
      <c r="VB1" s="343"/>
      <c r="VC1" s="343"/>
      <c r="VD1" s="343"/>
      <c r="VE1" s="342"/>
      <c r="VF1" s="343"/>
      <c r="VG1" s="343"/>
      <c r="VH1" s="343"/>
      <c r="VI1" s="343"/>
      <c r="VJ1" s="343"/>
      <c r="VK1" s="343"/>
      <c r="VL1" s="343"/>
      <c r="VM1" s="343"/>
      <c r="VN1" s="343"/>
      <c r="VO1" s="343"/>
      <c r="VP1" s="343"/>
      <c r="VQ1" s="343"/>
      <c r="VR1" s="343"/>
      <c r="VS1" s="343"/>
      <c r="VT1" s="343"/>
      <c r="VU1" s="342"/>
      <c r="VV1" s="343"/>
      <c r="VW1" s="343"/>
      <c r="VX1" s="343"/>
      <c r="VY1" s="343"/>
      <c r="VZ1" s="343"/>
      <c r="WA1" s="343"/>
      <c r="WB1" s="343"/>
      <c r="WC1" s="343"/>
      <c r="WD1" s="343"/>
      <c r="WE1" s="343"/>
      <c r="WF1" s="343"/>
      <c r="WG1" s="343"/>
      <c r="WH1" s="343"/>
      <c r="WI1" s="343"/>
      <c r="WJ1" s="343"/>
      <c r="WK1" s="342"/>
      <c r="WL1" s="343"/>
      <c r="WM1" s="343"/>
      <c r="WN1" s="343"/>
      <c r="WO1" s="343"/>
      <c r="WP1" s="343"/>
      <c r="WQ1" s="343"/>
      <c r="WR1" s="343"/>
      <c r="WS1" s="343"/>
      <c r="WT1" s="343"/>
      <c r="WU1" s="343"/>
      <c r="WV1" s="343"/>
      <c r="WW1" s="343"/>
      <c r="WX1" s="343"/>
      <c r="WY1" s="343"/>
      <c r="WZ1" s="343"/>
      <c r="XA1" s="342"/>
      <c r="XB1" s="343"/>
      <c r="XC1" s="343"/>
      <c r="XD1" s="343"/>
      <c r="XE1" s="343"/>
      <c r="XF1" s="343"/>
      <c r="XG1" s="343"/>
      <c r="XH1" s="343"/>
      <c r="XI1" s="343"/>
      <c r="XJ1" s="343"/>
      <c r="XK1" s="343"/>
      <c r="XL1" s="343"/>
      <c r="XM1" s="343"/>
      <c r="XN1" s="343"/>
      <c r="XO1" s="343"/>
      <c r="XP1" s="343"/>
      <c r="XQ1" s="342"/>
      <c r="XR1" s="343"/>
      <c r="XS1" s="343"/>
      <c r="XT1" s="343"/>
      <c r="XU1" s="343"/>
      <c r="XV1" s="343"/>
      <c r="XW1" s="343"/>
      <c r="XX1" s="343"/>
      <c r="XY1" s="343"/>
      <c r="XZ1" s="343"/>
      <c r="YA1" s="343"/>
      <c r="YB1" s="343"/>
      <c r="YC1" s="343"/>
      <c r="YD1" s="343"/>
      <c r="YE1" s="343"/>
      <c r="YF1" s="343"/>
      <c r="YG1" s="342"/>
      <c r="YH1" s="343"/>
      <c r="YI1" s="343"/>
      <c r="YJ1" s="343"/>
      <c r="YK1" s="343"/>
      <c r="YL1" s="343"/>
      <c r="YM1" s="343"/>
      <c r="YN1" s="343"/>
      <c r="YO1" s="343"/>
      <c r="YP1" s="343"/>
      <c r="YQ1" s="343"/>
      <c r="YR1" s="343"/>
      <c r="YS1" s="343"/>
      <c r="YT1" s="343"/>
      <c r="YU1" s="343"/>
      <c r="YV1" s="343"/>
      <c r="YW1" s="342"/>
      <c r="YX1" s="343"/>
      <c r="YY1" s="343"/>
      <c r="YZ1" s="343"/>
      <c r="ZA1" s="343"/>
      <c r="ZB1" s="343"/>
      <c r="ZC1" s="343"/>
      <c r="ZD1" s="343"/>
      <c r="ZE1" s="343"/>
      <c r="ZF1" s="343"/>
      <c r="ZG1" s="343"/>
      <c r="ZH1" s="343"/>
      <c r="ZI1" s="343"/>
      <c r="ZJ1" s="343"/>
      <c r="ZK1" s="343"/>
      <c r="ZL1" s="343"/>
      <c r="ZM1" s="342"/>
      <c r="ZN1" s="343"/>
      <c r="ZO1" s="343"/>
      <c r="ZP1" s="343"/>
      <c r="ZQ1" s="343"/>
      <c r="ZR1" s="343"/>
      <c r="ZS1" s="343"/>
      <c r="ZT1" s="343"/>
      <c r="ZU1" s="343"/>
      <c r="ZV1" s="343"/>
      <c r="ZW1" s="343"/>
      <c r="ZX1" s="343"/>
      <c r="ZY1" s="343"/>
      <c r="ZZ1" s="343"/>
      <c r="AAA1" s="343"/>
      <c r="AAB1" s="343"/>
      <c r="AAC1" s="342"/>
      <c r="AAD1" s="343"/>
      <c r="AAE1" s="343"/>
      <c r="AAF1" s="343"/>
      <c r="AAG1" s="343"/>
      <c r="AAH1" s="343"/>
      <c r="AAI1" s="343"/>
      <c r="AAJ1" s="343"/>
      <c r="AAK1" s="343"/>
      <c r="AAL1" s="343"/>
      <c r="AAM1" s="343"/>
      <c r="AAN1" s="343"/>
      <c r="AAO1" s="343"/>
      <c r="AAP1" s="343"/>
      <c r="AAQ1" s="343"/>
      <c r="AAR1" s="343"/>
      <c r="AAS1" s="342"/>
      <c r="AAT1" s="343"/>
      <c r="AAU1" s="343"/>
      <c r="AAV1" s="343"/>
      <c r="AAW1" s="343"/>
      <c r="AAX1" s="343"/>
      <c r="AAY1" s="343"/>
      <c r="AAZ1" s="343"/>
      <c r="ABA1" s="343"/>
      <c r="ABB1" s="343"/>
      <c r="ABC1" s="343"/>
      <c r="ABD1" s="343"/>
      <c r="ABE1" s="343"/>
      <c r="ABF1" s="343"/>
      <c r="ABG1" s="343"/>
      <c r="ABH1" s="343"/>
      <c r="ABI1" s="342"/>
      <c r="ABJ1" s="343"/>
      <c r="ABK1" s="343"/>
      <c r="ABL1" s="343"/>
      <c r="ABM1" s="343"/>
      <c r="ABN1" s="343"/>
      <c r="ABO1" s="343"/>
      <c r="ABP1" s="343"/>
      <c r="ABQ1" s="343"/>
      <c r="ABR1" s="343"/>
      <c r="ABS1" s="343"/>
      <c r="ABT1" s="343"/>
      <c r="ABU1" s="343"/>
      <c r="ABV1" s="343"/>
      <c r="ABW1" s="343"/>
      <c r="ABX1" s="343"/>
      <c r="ABY1" s="342"/>
      <c r="ABZ1" s="343"/>
      <c r="ACA1" s="343"/>
      <c r="ACB1" s="343"/>
      <c r="ACC1" s="343"/>
      <c r="ACD1" s="343"/>
      <c r="ACE1" s="343"/>
      <c r="ACF1" s="343"/>
      <c r="ACG1" s="343"/>
      <c r="ACH1" s="343"/>
      <c r="ACI1" s="343"/>
      <c r="ACJ1" s="343"/>
      <c r="ACK1" s="343"/>
      <c r="ACL1" s="343"/>
      <c r="ACM1" s="343"/>
      <c r="ACN1" s="343"/>
      <c r="ACO1" s="342"/>
      <c r="ACP1" s="343"/>
      <c r="ACQ1" s="343"/>
      <c r="ACR1" s="343"/>
      <c r="ACS1" s="343"/>
      <c r="ACT1" s="343"/>
      <c r="ACU1" s="343"/>
      <c r="ACV1" s="343"/>
      <c r="ACW1" s="343"/>
      <c r="ACX1" s="343"/>
      <c r="ACY1" s="343"/>
      <c r="ACZ1" s="343"/>
      <c r="ADA1" s="343"/>
      <c r="ADB1" s="343"/>
      <c r="ADC1" s="343"/>
      <c r="ADD1" s="343"/>
      <c r="ADE1" s="342"/>
      <c r="ADF1" s="343"/>
      <c r="ADG1" s="343"/>
      <c r="ADH1" s="343"/>
      <c r="ADI1" s="343"/>
      <c r="ADJ1" s="343"/>
      <c r="ADK1" s="343"/>
      <c r="ADL1" s="343"/>
      <c r="ADM1" s="343"/>
      <c r="ADN1" s="343"/>
      <c r="ADO1" s="343"/>
      <c r="ADP1" s="343"/>
      <c r="ADQ1" s="343"/>
      <c r="ADR1" s="343"/>
      <c r="ADS1" s="343"/>
      <c r="ADT1" s="343"/>
      <c r="ADU1" s="342"/>
      <c r="ADV1" s="343"/>
      <c r="ADW1" s="343"/>
      <c r="ADX1" s="343"/>
      <c r="ADY1" s="343"/>
      <c r="ADZ1" s="343"/>
      <c r="AEA1" s="343"/>
      <c r="AEB1" s="343"/>
      <c r="AEC1" s="343"/>
      <c r="AED1" s="343"/>
      <c r="AEE1" s="343"/>
      <c r="AEF1" s="343"/>
      <c r="AEG1" s="343"/>
      <c r="AEH1" s="343"/>
      <c r="AEI1" s="343"/>
      <c r="AEJ1" s="343"/>
      <c r="AEK1" s="342"/>
      <c r="AEL1" s="343"/>
      <c r="AEM1" s="343"/>
      <c r="AEN1" s="343"/>
      <c r="AEO1" s="343"/>
      <c r="AEP1" s="343"/>
      <c r="AEQ1" s="343"/>
      <c r="AER1" s="343"/>
      <c r="AES1" s="343"/>
      <c r="AET1" s="343"/>
      <c r="AEU1" s="343"/>
      <c r="AEV1" s="343"/>
      <c r="AEW1" s="343"/>
      <c r="AEX1" s="343"/>
      <c r="AEY1" s="343"/>
      <c r="AEZ1" s="343"/>
      <c r="AFA1" s="342"/>
      <c r="AFB1" s="343"/>
      <c r="AFC1" s="343"/>
      <c r="AFD1" s="343"/>
      <c r="AFE1" s="343"/>
      <c r="AFF1" s="343"/>
      <c r="AFG1" s="343"/>
      <c r="AFH1" s="343"/>
      <c r="AFI1" s="343"/>
      <c r="AFJ1" s="343"/>
      <c r="AFK1" s="343"/>
      <c r="AFL1" s="343"/>
      <c r="AFM1" s="343"/>
      <c r="AFN1" s="343"/>
      <c r="AFO1" s="343"/>
      <c r="AFP1" s="343"/>
      <c r="AFQ1" s="342"/>
      <c r="AFR1" s="343"/>
      <c r="AFS1" s="343"/>
      <c r="AFT1" s="343"/>
      <c r="AFU1" s="343"/>
      <c r="AFV1" s="343"/>
      <c r="AFW1" s="343"/>
      <c r="AFX1" s="343"/>
      <c r="AFY1" s="343"/>
      <c r="AFZ1" s="343"/>
      <c r="AGA1" s="343"/>
      <c r="AGB1" s="343"/>
      <c r="AGC1" s="343"/>
      <c r="AGD1" s="343"/>
      <c r="AGE1" s="343"/>
      <c r="AGF1" s="343"/>
      <c r="AGG1" s="342"/>
      <c r="AGH1" s="343"/>
      <c r="AGI1" s="343"/>
      <c r="AGJ1" s="343"/>
      <c r="AGK1" s="343"/>
      <c r="AGL1" s="343"/>
      <c r="AGM1" s="343"/>
      <c r="AGN1" s="343"/>
      <c r="AGO1" s="343"/>
      <c r="AGP1" s="343"/>
      <c r="AGQ1" s="343"/>
      <c r="AGR1" s="343"/>
      <c r="AGS1" s="343"/>
      <c r="AGT1" s="343"/>
      <c r="AGU1" s="343"/>
      <c r="AGV1" s="343"/>
      <c r="AGW1" s="342"/>
      <c r="AGX1" s="343"/>
      <c r="AGY1" s="343"/>
      <c r="AGZ1" s="343"/>
      <c r="AHA1" s="343"/>
      <c r="AHB1" s="343"/>
      <c r="AHC1" s="343"/>
      <c r="AHD1" s="343"/>
      <c r="AHE1" s="343"/>
      <c r="AHF1" s="343"/>
      <c r="AHG1" s="343"/>
      <c r="AHH1" s="343"/>
      <c r="AHI1" s="343"/>
      <c r="AHJ1" s="343"/>
      <c r="AHK1" s="343"/>
      <c r="AHL1" s="343"/>
      <c r="AHM1" s="342"/>
      <c r="AHN1" s="343"/>
      <c r="AHO1" s="343"/>
      <c r="AHP1" s="343"/>
      <c r="AHQ1" s="343"/>
      <c r="AHR1" s="343"/>
      <c r="AHS1" s="343"/>
      <c r="AHT1" s="343"/>
      <c r="AHU1" s="343"/>
      <c r="AHV1" s="343"/>
      <c r="AHW1" s="343"/>
      <c r="AHX1" s="343"/>
      <c r="AHY1" s="343"/>
      <c r="AHZ1" s="343"/>
      <c r="AIA1" s="343"/>
      <c r="AIB1" s="343"/>
      <c r="AIC1" s="342"/>
      <c r="AID1" s="343"/>
      <c r="AIE1" s="343"/>
      <c r="AIF1" s="343"/>
      <c r="AIG1" s="343"/>
      <c r="AIH1" s="343"/>
      <c r="AII1" s="343"/>
      <c r="AIJ1" s="343"/>
      <c r="AIK1" s="343"/>
      <c r="AIL1" s="343"/>
      <c r="AIM1" s="343"/>
      <c r="AIN1" s="343"/>
      <c r="AIO1" s="343"/>
      <c r="AIP1" s="343"/>
      <c r="AIQ1" s="343"/>
      <c r="AIR1" s="343"/>
      <c r="AIS1" s="342"/>
      <c r="AIT1" s="343"/>
      <c r="AIU1" s="343"/>
      <c r="AIV1" s="343"/>
      <c r="AIW1" s="343"/>
      <c r="AIX1" s="343"/>
      <c r="AIY1" s="343"/>
      <c r="AIZ1" s="343"/>
      <c r="AJA1" s="343"/>
      <c r="AJB1" s="343"/>
      <c r="AJC1" s="343"/>
      <c r="AJD1" s="343"/>
      <c r="AJE1" s="343"/>
      <c r="AJF1" s="343"/>
      <c r="AJG1" s="343"/>
      <c r="AJH1" s="343"/>
      <c r="AJI1" s="342"/>
      <c r="AJJ1" s="343"/>
      <c r="AJK1" s="343"/>
      <c r="AJL1" s="343"/>
      <c r="AJM1" s="343"/>
      <c r="AJN1" s="343"/>
      <c r="AJO1" s="343"/>
      <c r="AJP1" s="343"/>
      <c r="AJQ1" s="343"/>
      <c r="AJR1" s="343"/>
      <c r="AJS1" s="343"/>
      <c r="AJT1" s="343"/>
      <c r="AJU1" s="343"/>
      <c r="AJV1" s="343"/>
      <c r="AJW1" s="343"/>
      <c r="AJX1" s="343"/>
      <c r="AJY1" s="342"/>
      <c r="AJZ1" s="343"/>
      <c r="AKA1" s="343"/>
      <c r="AKB1" s="343"/>
      <c r="AKC1" s="343"/>
      <c r="AKD1" s="343"/>
      <c r="AKE1" s="343"/>
      <c r="AKF1" s="343"/>
      <c r="AKG1" s="343"/>
      <c r="AKH1" s="343"/>
      <c r="AKI1" s="343"/>
      <c r="AKJ1" s="343"/>
      <c r="AKK1" s="343"/>
      <c r="AKL1" s="343"/>
      <c r="AKM1" s="343"/>
      <c r="AKN1" s="343"/>
      <c r="AKO1" s="342"/>
      <c r="AKP1" s="343"/>
      <c r="AKQ1" s="343"/>
      <c r="AKR1" s="343"/>
      <c r="AKS1" s="343"/>
      <c r="AKT1" s="343"/>
      <c r="AKU1" s="343"/>
      <c r="AKV1" s="343"/>
      <c r="AKW1" s="343"/>
      <c r="AKX1" s="343"/>
      <c r="AKY1" s="343"/>
      <c r="AKZ1" s="343"/>
      <c r="ALA1" s="343"/>
      <c r="ALB1" s="343"/>
      <c r="ALC1" s="343"/>
      <c r="ALD1" s="343"/>
      <c r="ALE1" s="342"/>
      <c r="ALF1" s="343"/>
      <c r="ALG1" s="343"/>
      <c r="ALH1" s="343"/>
      <c r="ALI1" s="343"/>
      <c r="ALJ1" s="343"/>
      <c r="ALK1" s="343"/>
      <c r="ALL1" s="343"/>
      <c r="ALM1" s="343"/>
      <c r="ALN1" s="343"/>
      <c r="ALO1" s="343"/>
      <c r="ALP1" s="343"/>
      <c r="ALQ1" s="343"/>
      <c r="ALR1" s="343"/>
      <c r="ALS1" s="343"/>
      <c r="ALT1" s="343"/>
      <c r="ALU1" s="342"/>
      <c r="ALV1" s="343"/>
      <c r="ALW1" s="343"/>
      <c r="ALX1" s="343"/>
      <c r="ALY1" s="343"/>
      <c r="ALZ1" s="343"/>
      <c r="AMA1" s="343"/>
      <c r="AMB1" s="343"/>
      <c r="AMC1" s="343"/>
      <c r="AMD1" s="343"/>
      <c r="AME1" s="343"/>
      <c r="AMF1" s="343"/>
      <c r="AMG1" s="343"/>
      <c r="AMH1" s="343"/>
      <c r="AMI1" s="343"/>
      <c r="AMJ1" s="343"/>
      <c r="AMK1" s="342"/>
      <c r="AML1" s="343"/>
      <c r="AMM1" s="343"/>
      <c r="AMN1" s="343"/>
      <c r="AMO1" s="343"/>
      <c r="AMP1" s="343"/>
      <c r="AMQ1" s="343"/>
      <c r="AMR1" s="343"/>
      <c r="AMS1" s="343"/>
      <c r="AMT1" s="343"/>
      <c r="AMU1" s="343"/>
      <c r="AMV1" s="343"/>
      <c r="AMW1" s="343"/>
      <c r="AMX1" s="343"/>
      <c r="AMY1" s="343"/>
      <c r="AMZ1" s="343"/>
      <c r="ANA1" s="342"/>
      <c r="ANB1" s="343"/>
      <c r="ANC1" s="343"/>
      <c r="AND1" s="343"/>
      <c r="ANE1" s="343"/>
      <c r="ANF1" s="343"/>
      <c r="ANG1" s="343"/>
      <c r="ANH1" s="343"/>
      <c r="ANI1" s="343"/>
      <c r="ANJ1" s="343"/>
      <c r="ANK1" s="343"/>
      <c r="ANL1" s="343"/>
      <c r="ANM1" s="343"/>
      <c r="ANN1" s="343"/>
      <c r="ANO1" s="343"/>
      <c r="ANP1" s="343"/>
      <c r="ANQ1" s="342"/>
      <c r="ANR1" s="343"/>
      <c r="ANS1" s="343"/>
      <c r="ANT1" s="343"/>
      <c r="ANU1" s="343"/>
      <c r="ANV1" s="343"/>
      <c r="ANW1" s="343"/>
      <c r="ANX1" s="343"/>
      <c r="ANY1" s="343"/>
      <c r="ANZ1" s="343"/>
      <c r="AOA1" s="343"/>
      <c r="AOB1" s="343"/>
      <c r="AOC1" s="343"/>
      <c r="AOD1" s="343"/>
      <c r="AOE1" s="343"/>
      <c r="AOF1" s="343"/>
      <c r="AOG1" s="342"/>
      <c r="AOH1" s="343"/>
      <c r="AOI1" s="343"/>
      <c r="AOJ1" s="343"/>
      <c r="AOK1" s="343"/>
      <c r="AOL1" s="343"/>
      <c r="AOM1" s="343"/>
      <c r="AON1" s="343"/>
      <c r="AOO1" s="343"/>
      <c r="AOP1" s="343"/>
      <c r="AOQ1" s="343"/>
      <c r="AOR1" s="343"/>
      <c r="AOS1" s="343"/>
      <c r="AOT1" s="343"/>
      <c r="AOU1" s="343"/>
      <c r="AOV1" s="343"/>
      <c r="AOW1" s="342"/>
      <c r="AOX1" s="343"/>
      <c r="AOY1" s="343"/>
      <c r="AOZ1" s="343"/>
      <c r="APA1" s="343"/>
      <c r="APB1" s="343"/>
      <c r="APC1" s="343"/>
      <c r="APD1" s="343"/>
      <c r="APE1" s="343"/>
      <c r="APF1" s="343"/>
      <c r="APG1" s="343"/>
      <c r="APH1" s="343"/>
      <c r="API1" s="343"/>
      <c r="APJ1" s="343"/>
      <c r="APK1" s="343"/>
      <c r="APL1" s="343"/>
      <c r="APM1" s="342"/>
      <c r="APN1" s="343"/>
      <c r="APO1" s="343"/>
      <c r="APP1" s="343"/>
      <c r="APQ1" s="343"/>
      <c r="APR1" s="343"/>
      <c r="APS1" s="343"/>
      <c r="APT1" s="343"/>
      <c r="APU1" s="343"/>
      <c r="APV1" s="343"/>
      <c r="APW1" s="343"/>
      <c r="APX1" s="343"/>
      <c r="APY1" s="343"/>
      <c r="APZ1" s="343"/>
      <c r="AQA1" s="343"/>
      <c r="AQB1" s="343"/>
      <c r="AQC1" s="342"/>
      <c r="AQD1" s="343"/>
      <c r="AQE1" s="343"/>
      <c r="AQF1" s="343"/>
      <c r="AQG1" s="343"/>
      <c r="AQH1" s="343"/>
      <c r="AQI1" s="343"/>
      <c r="AQJ1" s="343"/>
      <c r="AQK1" s="343"/>
      <c r="AQL1" s="343"/>
      <c r="AQM1" s="343"/>
      <c r="AQN1" s="343"/>
      <c r="AQO1" s="343"/>
      <c r="AQP1" s="343"/>
      <c r="AQQ1" s="343"/>
      <c r="AQR1" s="343"/>
      <c r="AQS1" s="342"/>
      <c r="AQT1" s="343"/>
      <c r="AQU1" s="343"/>
      <c r="AQV1" s="343"/>
      <c r="AQW1" s="343"/>
      <c r="AQX1" s="343"/>
      <c r="AQY1" s="343"/>
      <c r="AQZ1" s="343"/>
      <c r="ARA1" s="343"/>
      <c r="ARB1" s="343"/>
      <c r="ARC1" s="343"/>
      <c r="ARD1" s="343"/>
      <c r="ARE1" s="343"/>
      <c r="ARF1" s="343"/>
      <c r="ARG1" s="343"/>
      <c r="ARH1" s="343"/>
      <c r="ARI1" s="342"/>
      <c r="ARJ1" s="343"/>
      <c r="ARK1" s="343"/>
      <c r="ARL1" s="343"/>
      <c r="ARM1" s="343"/>
      <c r="ARN1" s="343"/>
      <c r="ARO1" s="343"/>
      <c r="ARP1" s="343"/>
      <c r="ARQ1" s="343"/>
      <c r="ARR1" s="343"/>
      <c r="ARS1" s="343"/>
      <c r="ART1" s="343"/>
      <c r="ARU1" s="343"/>
      <c r="ARV1" s="343"/>
      <c r="ARW1" s="343"/>
      <c r="ARX1" s="343"/>
      <c r="ARY1" s="342"/>
      <c r="ARZ1" s="343"/>
      <c r="ASA1" s="343"/>
      <c r="ASB1" s="343"/>
      <c r="ASC1" s="343"/>
      <c r="ASD1" s="343"/>
      <c r="ASE1" s="343"/>
      <c r="ASF1" s="343"/>
      <c r="ASG1" s="343"/>
      <c r="ASH1" s="343"/>
      <c r="ASI1" s="343"/>
      <c r="ASJ1" s="343"/>
      <c r="ASK1" s="343"/>
      <c r="ASL1" s="343"/>
      <c r="ASM1" s="343"/>
      <c r="ASN1" s="343"/>
      <c r="ASO1" s="342"/>
      <c r="ASP1" s="343"/>
      <c r="ASQ1" s="343"/>
      <c r="ASR1" s="343"/>
      <c r="ASS1" s="343"/>
      <c r="AST1" s="343"/>
      <c r="ASU1" s="343"/>
      <c r="ASV1" s="343"/>
      <c r="ASW1" s="343"/>
      <c r="ASX1" s="343"/>
      <c r="ASY1" s="343"/>
      <c r="ASZ1" s="343"/>
      <c r="ATA1" s="343"/>
      <c r="ATB1" s="343"/>
      <c r="ATC1" s="343"/>
      <c r="ATD1" s="343"/>
      <c r="ATE1" s="342"/>
      <c r="ATF1" s="343"/>
      <c r="ATG1" s="343"/>
      <c r="ATH1" s="343"/>
      <c r="ATI1" s="343"/>
      <c r="ATJ1" s="343"/>
      <c r="ATK1" s="343"/>
      <c r="ATL1" s="343"/>
      <c r="ATM1" s="343"/>
      <c r="ATN1" s="343"/>
      <c r="ATO1" s="343"/>
      <c r="ATP1" s="343"/>
      <c r="ATQ1" s="343"/>
      <c r="ATR1" s="343"/>
      <c r="ATS1" s="343"/>
      <c r="ATT1" s="343"/>
      <c r="ATU1" s="342"/>
      <c r="ATV1" s="343"/>
      <c r="ATW1" s="343"/>
      <c r="ATX1" s="343"/>
      <c r="ATY1" s="343"/>
      <c r="ATZ1" s="343"/>
      <c r="AUA1" s="343"/>
      <c r="AUB1" s="343"/>
      <c r="AUC1" s="343"/>
      <c r="AUD1" s="343"/>
      <c r="AUE1" s="343"/>
      <c r="AUF1" s="343"/>
      <c r="AUG1" s="343"/>
      <c r="AUH1" s="343"/>
      <c r="AUI1" s="343"/>
      <c r="AUJ1" s="343"/>
      <c r="AUK1" s="342"/>
      <c r="AUL1" s="343"/>
      <c r="AUM1" s="343"/>
      <c r="AUN1" s="343"/>
      <c r="AUO1" s="343"/>
      <c r="AUP1" s="343"/>
      <c r="AUQ1" s="343"/>
      <c r="AUR1" s="343"/>
      <c r="AUS1" s="343"/>
      <c r="AUT1" s="343"/>
      <c r="AUU1" s="343"/>
      <c r="AUV1" s="343"/>
      <c r="AUW1" s="343"/>
      <c r="AUX1" s="343"/>
      <c r="AUY1" s="343"/>
      <c r="AUZ1" s="343"/>
      <c r="AVA1" s="342"/>
      <c r="AVB1" s="343"/>
      <c r="AVC1" s="343"/>
      <c r="AVD1" s="343"/>
      <c r="AVE1" s="343"/>
      <c r="AVF1" s="343"/>
      <c r="AVG1" s="343"/>
      <c r="AVH1" s="343"/>
      <c r="AVI1" s="343"/>
      <c r="AVJ1" s="343"/>
      <c r="AVK1" s="343"/>
      <c r="AVL1" s="343"/>
      <c r="AVM1" s="343"/>
      <c r="AVN1" s="343"/>
      <c r="AVO1" s="343"/>
      <c r="AVP1" s="343"/>
      <c r="AVQ1" s="342"/>
      <c r="AVR1" s="343"/>
      <c r="AVS1" s="343"/>
      <c r="AVT1" s="343"/>
      <c r="AVU1" s="343"/>
      <c r="AVV1" s="343"/>
      <c r="AVW1" s="343"/>
      <c r="AVX1" s="343"/>
      <c r="AVY1" s="343"/>
      <c r="AVZ1" s="343"/>
      <c r="AWA1" s="343"/>
      <c r="AWB1" s="343"/>
      <c r="AWC1" s="343"/>
      <c r="AWD1" s="343"/>
      <c r="AWE1" s="343"/>
      <c r="AWF1" s="343"/>
      <c r="AWG1" s="342"/>
      <c r="AWH1" s="343"/>
      <c r="AWI1" s="343"/>
      <c r="AWJ1" s="343"/>
      <c r="AWK1" s="343"/>
      <c r="AWL1" s="343"/>
      <c r="AWM1" s="343"/>
      <c r="AWN1" s="343"/>
      <c r="AWO1" s="343"/>
      <c r="AWP1" s="343"/>
      <c r="AWQ1" s="343"/>
      <c r="AWR1" s="343"/>
      <c r="AWS1" s="343"/>
      <c r="AWT1" s="343"/>
      <c r="AWU1" s="343"/>
      <c r="AWV1" s="343"/>
      <c r="AWW1" s="342"/>
      <c r="AWX1" s="343"/>
      <c r="AWY1" s="343"/>
      <c r="AWZ1" s="343"/>
      <c r="AXA1" s="343"/>
      <c r="AXB1" s="343"/>
      <c r="AXC1" s="343"/>
      <c r="AXD1" s="343"/>
      <c r="AXE1" s="343"/>
      <c r="AXF1" s="343"/>
      <c r="AXG1" s="343"/>
      <c r="AXH1" s="343"/>
      <c r="AXI1" s="343"/>
      <c r="AXJ1" s="343"/>
      <c r="AXK1" s="343"/>
      <c r="AXL1" s="343"/>
      <c r="AXM1" s="342"/>
      <c r="AXN1" s="343"/>
      <c r="AXO1" s="343"/>
      <c r="AXP1" s="343"/>
      <c r="AXQ1" s="343"/>
      <c r="AXR1" s="343"/>
      <c r="AXS1" s="343"/>
      <c r="AXT1" s="343"/>
      <c r="AXU1" s="343"/>
      <c r="AXV1" s="343"/>
      <c r="AXW1" s="343"/>
      <c r="AXX1" s="343"/>
      <c r="AXY1" s="343"/>
      <c r="AXZ1" s="343"/>
      <c r="AYA1" s="343"/>
      <c r="AYB1" s="343"/>
      <c r="AYC1" s="342"/>
      <c r="AYD1" s="343"/>
      <c r="AYE1" s="343"/>
      <c r="AYF1" s="343"/>
      <c r="AYG1" s="343"/>
      <c r="AYH1" s="343"/>
      <c r="AYI1" s="343"/>
      <c r="AYJ1" s="343"/>
      <c r="AYK1" s="343"/>
      <c r="AYL1" s="343"/>
      <c r="AYM1" s="343"/>
      <c r="AYN1" s="343"/>
      <c r="AYO1" s="343"/>
      <c r="AYP1" s="343"/>
      <c r="AYQ1" s="343"/>
      <c r="AYR1" s="343"/>
      <c r="AYS1" s="342"/>
      <c r="AYT1" s="343"/>
      <c r="AYU1" s="343"/>
      <c r="AYV1" s="343"/>
      <c r="AYW1" s="343"/>
      <c r="AYX1" s="343"/>
      <c r="AYY1" s="343"/>
      <c r="AYZ1" s="343"/>
      <c r="AZA1" s="343"/>
      <c r="AZB1" s="343"/>
      <c r="AZC1" s="343"/>
      <c r="AZD1" s="343"/>
      <c r="AZE1" s="343"/>
      <c r="AZF1" s="343"/>
      <c r="AZG1" s="343"/>
      <c r="AZH1" s="343"/>
      <c r="AZI1" s="342"/>
      <c r="AZJ1" s="343"/>
      <c r="AZK1" s="343"/>
      <c r="AZL1" s="343"/>
      <c r="AZM1" s="343"/>
      <c r="AZN1" s="343"/>
      <c r="AZO1" s="343"/>
      <c r="AZP1" s="343"/>
      <c r="AZQ1" s="343"/>
      <c r="AZR1" s="343"/>
      <c r="AZS1" s="343"/>
      <c r="AZT1" s="343"/>
      <c r="AZU1" s="343"/>
      <c r="AZV1" s="343"/>
      <c r="AZW1" s="343"/>
      <c r="AZX1" s="343"/>
      <c r="AZY1" s="342"/>
      <c r="AZZ1" s="343"/>
      <c r="BAA1" s="343"/>
      <c r="BAB1" s="343"/>
      <c r="BAC1" s="343"/>
      <c r="BAD1" s="343"/>
      <c r="BAE1" s="343"/>
      <c r="BAF1" s="343"/>
      <c r="BAG1" s="343"/>
      <c r="BAH1" s="343"/>
      <c r="BAI1" s="343"/>
      <c r="BAJ1" s="343"/>
      <c r="BAK1" s="343"/>
      <c r="BAL1" s="343"/>
      <c r="BAM1" s="343"/>
      <c r="BAN1" s="343"/>
      <c r="BAO1" s="342"/>
      <c r="BAP1" s="343"/>
      <c r="BAQ1" s="343"/>
      <c r="BAR1" s="343"/>
      <c r="BAS1" s="343"/>
      <c r="BAT1" s="343"/>
      <c r="BAU1" s="343"/>
      <c r="BAV1" s="343"/>
      <c r="BAW1" s="343"/>
      <c r="BAX1" s="343"/>
      <c r="BAY1" s="343"/>
      <c r="BAZ1" s="343"/>
      <c r="BBA1" s="343"/>
      <c r="BBB1" s="343"/>
      <c r="BBC1" s="343"/>
      <c r="BBD1" s="343"/>
      <c r="BBE1" s="342"/>
      <c r="BBF1" s="343"/>
      <c r="BBG1" s="343"/>
      <c r="BBH1" s="343"/>
      <c r="BBI1" s="343"/>
      <c r="BBJ1" s="343"/>
      <c r="BBK1" s="343"/>
      <c r="BBL1" s="343"/>
      <c r="BBM1" s="343"/>
      <c r="BBN1" s="343"/>
      <c r="BBO1" s="343"/>
      <c r="BBP1" s="343"/>
      <c r="BBQ1" s="343"/>
      <c r="BBR1" s="343"/>
      <c r="BBS1" s="343"/>
      <c r="BBT1" s="343"/>
      <c r="BBU1" s="342"/>
      <c r="BBV1" s="343"/>
      <c r="BBW1" s="343"/>
      <c r="BBX1" s="343"/>
      <c r="BBY1" s="343"/>
      <c r="BBZ1" s="343"/>
      <c r="BCA1" s="343"/>
      <c r="BCB1" s="343"/>
      <c r="BCC1" s="343"/>
      <c r="BCD1" s="343"/>
      <c r="BCE1" s="343"/>
      <c r="BCF1" s="343"/>
      <c r="BCG1" s="343"/>
      <c r="BCH1" s="343"/>
      <c r="BCI1" s="343"/>
      <c r="BCJ1" s="343"/>
      <c r="BCK1" s="342"/>
      <c r="BCL1" s="343"/>
      <c r="BCM1" s="343"/>
      <c r="BCN1" s="343"/>
      <c r="BCO1" s="343"/>
      <c r="BCP1" s="343"/>
      <c r="BCQ1" s="343"/>
      <c r="BCR1" s="343"/>
      <c r="BCS1" s="343"/>
      <c r="BCT1" s="343"/>
      <c r="BCU1" s="343"/>
      <c r="BCV1" s="343"/>
      <c r="BCW1" s="343"/>
      <c r="BCX1" s="343"/>
      <c r="BCY1" s="343"/>
      <c r="BCZ1" s="343"/>
      <c r="BDA1" s="342"/>
      <c r="BDB1" s="343"/>
      <c r="BDC1" s="343"/>
      <c r="BDD1" s="343"/>
      <c r="BDE1" s="343"/>
      <c r="BDF1" s="343"/>
      <c r="BDG1" s="343"/>
      <c r="BDH1" s="343"/>
      <c r="BDI1" s="343"/>
      <c r="BDJ1" s="343"/>
      <c r="BDK1" s="343"/>
      <c r="BDL1" s="343"/>
      <c r="BDM1" s="343"/>
      <c r="BDN1" s="343"/>
      <c r="BDO1" s="343"/>
      <c r="BDP1" s="343"/>
      <c r="BDQ1" s="342"/>
      <c r="BDR1" s="343"/>
      <c r="BDS1" s="343"/>
      <c r="BDT1" s="343"/>
      <c r="BDU1" s="343"/>
      <c r="BDV1" s="343"/>
      <c r="BDW1" s="343"/>
      <c r="BDX1" s="343"/>
      <c r="BDY1" s="343"/>
      <c r="BDZ1" s="343"/>
      <c r="BEA1" s="343"/>
      <c r="BEB1" s="343"/>
      <c r="BEC1" s="343"/>
      <c r="BED1" s="343"/>
      <c r="BEE1" s="343"/>
      <c r="BEF1" s="343"/>
      <c r="BEG1" s="342"/>
      <c r="BEH1" s="343"/>
      <c r="BEI1" s="343"/>
      <c r="BEJ1" s="343"/>
      <c r="BEK1" s="343"/>
      <c r="BEL1" s="343"/>
      <c r="BEM1" s="343"/>
      <c r="BEN1" s="343"/>
      <c r="BEO1" s="343"/>
      <c r="BEP1" s="343"/>
      <c r="BEQ1" s="343"/>
      <c r="BER1" s="343"/>
      <c r="BES1" s="343"/>
      <c r="BET1" s="343"/>
      <c r="BEU1" s="343"/>
      <c r="BEV1" s="343"/>
      <c r="BEW1" s="342"/>
      <c r="BEX1" s="343"/>
      <c r="BEY1" s="343"/>
      <c r="BEZ1" s="343"/>
      <c r="BFA1" s="343"/>
      <c r="BFB1" s="343"/>
      <c r="BFC1" s="343"/>
      <c r="BFD1" s="343"/>
      <c r="BFE1" s="343"/>
      <c r="BFF1" s="343"/>
      <c r="BFG1" s="343"/>
      <c r="BFH1" s="343"/>
      <c r="BFI1" s="343"/>
      <c r="BFJ1" s="343"/>
      <c r="BFK1" s="343"/>
      <c r="BFL1" s="343"/>
      <c r="BFM1" s="342"/>
      <c r="BFN1" s="343"/>
      <c r="BFO1" s="343"/>
      <c r="BFP1" s="343"/>
      <c r="BFQ1" s="343"/>
      <c r="BFR1" s="343"/>
      <c r="BFS1" s="343"/>
      <c r="BFT1" s="343"/>
      <c r="BFU1" s="343"/>
      <c r="BFV1" s="343"/>
      <c r="BFW1" s="343"/>
      <c r="BFX1" s="343"/>
      <c r="BFY1" s="343"/>
      <c r="BFZ1" s="343"/>
      <c r="BGA1" s="343"/>
      <c r="BGB1" s="343"/>
      <c r="BGC1" s="342"/>
      <c r="BGD1" s="343"/>
      <c r="BGE1" s="343"/>
      <c r="BGF1" s="343"/>
      <c r="BGG1" s="343"/>
      <c r="BGH1" s="343"/>
      <c r="BGI1" s="343"/>
      <c r="BGJ1" s="343"/>
      <c r="BGK1" s="343"/>
      <c r="BGL1" s="343"/>
      <c r="BGM1" s="343"/>
      <c r="BGN1" s="343"/>
      <c r="BGO1" s="343"/>
      <c r="BGP1" s="343"/>
      <c r="BGQ1" s="343"/>
      <c r="BGR1" s="343"/>
      <c r="BGS1" s="342"/>
      <c r="BGT1" s="343"/>
      <c r="BGU1" s="343"/>
      <c r="BGV1" s="343"/>
      <c r="BGW1" s="343"/>
      <c r="BGX1" s="343"/>
      <c r="BGY1" s="343"/>
      <c r="BGZ1" s="343"/>
      <c r="BHA1" s="343"/>
      <c r="BHB1" s="343"/>
      <c r="BHC1" s="343"/>
      <c r="BHD1" s="343"/>
      <c r="BHE1" s="343"/>
      <c r="BHF1" s="343"/>
      <c r="BHG1" s="343"/>
      <c r="BHH1" s="343"/>
      <c r="BHI1" s="342"/>
      <c r="BHJ1" s="343"/>
      <c r="BHK1" s="343"/>
      <c r="BHL1" s="343"/>
      <c r="BHM1" s="343"/>
      <c r="BHN1" s="343"/>
      <c r="BHO1" s="343"/>
      <c r="BHP1" s="343"/>
      <c r="BHQ1" s="343"/>
      <c r="BHR1" s="343"/>
      <c r="BHS1" s="343"/>
      <c r="BHT1" s="343"/>
      <c r="BHU1" s="343"/>
      <c r="BHV1" s="343"/>
      <c r="BHW1" s="343"/>
      <c r="BHX1" s="343"/>
      <c r="BHY1" s="342"/>
      <c r="BHZ1" s="343"/>
      <c r="BIA1" s="343"/>
      <c r="BIB1" s="343"/>
      <c r="BIC1" s="343"/>
      <c r="BID1" s="343"/>
      <c r="BIE1" s="343"/>
      <c r="BIF1" s="343"/>
      <c r="BIG1" s="343"/>
      <c r="BIH1" s="343"/>
      <c r="BII1" s="343"/>
      <c r="BIJ1" s="343"/>
      <c r="BIK1" s="343"/>
      <c r="BIL1" s="343"/>
      <c r="BIM1" s="343"/>
      <c r="BIN1" s="343"/>
      <c r="BIO1" s="342"/>
      <c r="BIP1" s="343"/>
      <c r="BIQ1" s="343"/>
      <c r="BIR1" s="343"/>
      <c r="BIS1" s="343"/>
      <c r="BIT1" s="343"/>
      <c r="BIU1" s="343"/>
      <c r="BIV1" s="343"/>
      <c r="BIW1" s="343"/>
      <c r="BIX1" s="343"/>
      <c r="BIY1" s="343"/>
      <c r="BIZ1" s="343"/>
      <c r="BJA1" s="343"/>
      <c r="BJB1" s="343"/>
      <c r="BJC1" s="343"/>
      <c r="BJD1" s="343"/>
      <c r="BJE1" s="342"/>
      <c r="BJF1" s="343"/>
      <c r="BJG1" s="343"/>
      <c r="BJH1" s="343"/>
      <c r="BJI1" s="343"/>
      <c r="BJJ1" s="343"/>
      <c r="BJK1" s="343"/>
      <c r="BJL1" s="343"/>
      <c r="BJM1" s="343"/>
      <c r="BJN1" s="343"/>
      <c r="BJO1" s="343"/>
      <c r="BJP1" s="343"/>
      <c r="BJQ1" s="343"/>
      <c r="BJR1" s="343"/>
      <c r="BJS1" s="343"/>
      <c r="BJT1" s="343"/>
      <c r="BJU1" s="342"/>
      <c r="BJV1" s="343"/>
      <c r="BJW1" s="343"/>
      <c r="BJX1" s="343"/>
      <c r="BJY1" s="343"/>
      <c r="BJZ1" s="343"/>
      <c r="BKA1" s="343"/>
      <c r="BKB1" s="343"/>
      <c r="BKC1" s="343"/>
      <c r="BKD1" s="343"/>
      <c r="BKE1" s="343"/>
      <c r="BKF1" s="343"/>
      <c r="BKG1" s="343"/>
      <c r="BKH1" s="343"/>
      <c r="BKI1" s="343"/>
      <c r="BKJ1" s="343"/>
      <c r="BKK1" s="342"/>
      <c r="BKL1" s="343"/>
      <c r="BKM1" s="343"/>
      <c r="BKN1" s="343"/>
      <c r="BKO1" s="343"/>
      <c r="BKP1" s="343"/>
      <c r="BKQ1" s="343"/>
      <c r="BKR1" s="343"/>
      <c r="BKS1" s="343"/>
      <c r="BKT1" s="343"/>
      <c r="BKU1" s="343"/>
      <c r="BKV1" s="343"/>
      <c r="BKW1" s="343"/>
      <c r="BKX1" s="343"/>
      <c r="BKY1" s="343"/>
      <c r="BKZ1" s="343"/>
      <c r="BLA1" s="342"/>
      <c r="BLB1" s="343"/>
      <c r="BLC1" s="343"/>
      <c r="BLD1" s="343"/>
      <c r="BLE1" s="343"/>
      <c r="BLF1" s="343"/>
      <c r="BLG1" s="343"/>
      <c r="BLH1" s="343"/>
      <c r="BLI1" s="343"/>
      <c r="BLJ1" s="343"/>
      <c r="BLK1" s="343"/>
      <c r="BLL1" s="343"/>
      <c r="BLM1" s="343"/>
      <c r="BLN1" s="343"/>
      <c r="BLO1" s="343"/>
      <c r="BLP1" s="343"/>
      <c r="BLQ1" s="342"/>
      <c r="BLR1" s="343"/>
      <c r="BLS1" s="343"/>
      <c r="BLT1" s="343"/>
      <c r="BLU1" s="343"/>
      <c r="BLV1" s="343"/>
      <c r="BLW1" s="343"/>
      <c r="BLX1" s="343"/>
      <c r="BLY1" s="343"/>
      <c r="BLZ1" s="343"/>
      <c r="BMA1" s="343"/>
      <c r="BMB1" s="343"/>
      <c r="BMC1" s="343"/>
      <c r="BMD1" s="343"/>
      <c r="BME1" s="343"/>
      <c r="BMF1" s="343"/>
      <c r="BMG1" s="342"/>
      <c r="BMH1" s="343"/>
      <c r="BMI1" s="343"/>
      <c r="BMJ1" s="343"/>
      <c r="BMK1" s="343"/>
      <c r="BML1" s="343"/>
      <c r="BMM1" s="343"/>
      <c r="BMN1" s="343"/>
      <c r="BMO1" s="343"/>
      <c r="BMP1" s="343"/>
      <c r="BMQ1" s="343"/>
      <c r="BMR1" s="343"/>
      <c r="BMS1" s="343"/>
      <c r="BMT1" s="343"/>
      <c r="BMU1" s="343"/>
      <c r="BMV1" s="343"/>
      <c r="BMW1" s="342"/>
      <c r="BMX1" s="343"/>
      <c r="BMY1" s="343"/>
      <c r="BMZ1" s="343"/>
      <c r="BNA1" s="343"/>
      <c r="BNB1" s="343"/>
      <c r="BNC1" s="343"/>
      <c r="BND1" s="343"/>
      <c r="BNE1" s="343"/>
      <c r="BNF1" s="343"/>
      <c r="BNG1" s="343"/>
      <c r="BNH1" s="343"/>
      <c r="BNI1" s="343"/>
      <c r="BNJ1" s="343"/>
      <c r="BNK1" s="343"/>
      <c r="BNL1" s="343"/>
      <c r="BNM1" s="342"/>
      <c r="BNN1" s="343"/>
      <c r="BNO1" s="343"/>
      <c r="BNP1" s="343"/>
      <c r="BNQ1" s="343"/>
      <c r="BNR1" s="343"/>
      <c r="BNS1" s="343"/>
      <c r="BNT1" s="343"/>
      <c r="BNU1" s="343"/>
      <c r="BNV1" s="343"/>
      <c r="BNW1" s="343"/>
      <c r="BNX1" s="343"/>
      <c r="BNY1" s="343"/>
      <c r="BNZ1" s="343"/>
      <c r="BOA1" s="343"/>
      <c r="BOB1" s="343"/>
      <c r="BOC1" s="342"/>
      <c r="BOD1" s="343"/>
      <c r="BOE1" s="343"/>
      <c r="BOF1" s="343"/>
      <c r="BOG1" s="343"/>
      <c r="BOH1" s="343"/>
      <c r="BOI1" s="343"/>
      <c r="BOJ1" s="343"/>
      <c r="BOK1" s="343"/>
      <c r="BOL1" s="343"/>
      <c r="BOM1" s="343"/>
      <c r="BON1" s="343"/>
      <c r="BOO1" s="343"/>
      <c r="BOP1" s="343"/>
      <c r="BOQ1" s="343"/>
      <c r="BOR1" s="343"/>
      <c r="BOS1" s="342"/>
      <c r="BOT1" s="343"/>
      <c r="BOU1" s="343"/>
      <c r="BOV1" s="343"/>
      <c r="BOW1" s="343"/>
      <c r="BOX1" s="343"/>
      <c r="BOY1" s="343"/>
      <c r="BOZ1" s="343"/>
      <c r="BPA1" s="343"/>
      <c r="BPB1" s="343"/>
      <c r="BPC1" s="343"/>
      <c r="BPD1" s="343"/>
      <c r="BPE1" s="343"/>
      <c r="BPF1" s="343"/>
      <c r="BPG1" s="343"/>
      <c r="BPH1" s="343"/>
      <c r="BPI1" s="342"/>
      <c r="BPJ1" s="343"/>
      <c r="BPK1" s="343"/>
      <c r="BPL1" s="343"/>
      <c r="BPM1" s="343"/>
      <c r="BPN1" s="343"/>
      <c r="BPO1" s="343"/>
      <c r="BPP1" s="343"/>
      <c r="BPQ1" s="343"/>
      <c r="BPR1" s="343"/>
      <c r="BPS1" s="343"/>
      <c r="BPT1" s="343"/>
      <c r="BPU1" s="343"/>
      <c r="BPV1" s="343"/>
      <c r="BPW1" s="343"/>
      <c r="BPX1" s="343"/>
      <c r="BPY1" s="342"/>
      <c r="BPZ1" s="343"/>
      <c r="BQA1" s="343"/>
      <c r="BQB1" s="343"/>
      <c r="BQC1" s="343"/>
      <c r="BQD1" s="343"/>
      <c r="BQE1" s="343"/>
      <c r="BQF1" s="343"/>
      <c r="BQG1" s="343"/>
      <c r="BQH1" s="343"/>
      <c r="BQI1" s="343"/>
      <c r="BQJ1" s="343"/>
      <c r="BQK1" s="343"/>
      <c r="BQL1" s="343"/>
      <c r="BQM1" s="343"/>
      <c r="BQN1" s="343"/>
      <c r="BQO1" s="342"/>
      <c r="BQP1" s="343"/>
      <c r="BQQ1" s="343"/>
      <c r="BQR1" s="343"/>
      <c r="BQS1" s="343"/>
      <c r="BQT1" s="343"/>
      <c r="BQU1" s="343"/>
      <c r="BQV1" s="343"/>
      <c r="BQW1" s="343"/>
      <c r="BQX1" s="343"/>
      <c r="BQY1" s="343"/>
      <c r="BQZ1" s="343"/>
      <c r="BRA1" s="343"/>
      <c r="BRB1" s="343"/>
      <c r="BRC1" s="343"/>
      <c r="BRD1" s="343"/>
      <c r="BRE1" s="342"/>
      <c r="BRF1" s="343"/>
      <c r="BRG1" s="343"/>
      <c r="BRH1" s="343"/>
      <c r="BRI1" s="343"/>
      <c r="BRJ1" s="343"/>
      <c r="BRK1" s="343"/>
      <c r="BRL1" s="343"/>
      <c r="BRM1" s="343"/>
      <c r="BRN1" s="343"/>
      <c r="BRO1" s="343"/>
      <c r="BRP1" s="343"/>
      <c r="BRQ1" s="343"/>
      <c r="BRR1" s="343"/>
      <c r="BRS1" s="343"/>
      <c r="BRT1" s="343"/>
      <c r="BRU1" s="342"/>
      <c r="BRV1" s="343"/>
      <c r="BRW1" s="343"/>
      <c r="BRX1" s="343"/>
      <c r="BRY1" s="343"/>
      <c r="BRZ1" s="343"/>
      <c r="BSA1" s="343"/>
      <c r="BSB1" s="343"/>
      <c r="BSC1" s="343"/>
      <c r="BSD1" s="343"/>
      <c r="BSE1" s="343"/>
      <c r="BSF1" s="343"/>
      <c r="BSG1" s="343"/>
      <c r="BSH1" s="343"/>
      <c r="BSI1" s="343"/>
      <c r="BSJ1" s="343"/>
      <c r="BSK1" s="342"/>
      <c r="BSL1" s="343"/>
      <c r="BSM1" s="343"/>
      <c r="BSN1" s="343"/>
      <c r="BSO1" s="343"/>
      <c r="BSP1" s="343"/>
      <c r="BSQ1" s="343"/>
      <c r="BSR1" s="343"/>
      <c r="BSS1" s="343"/>
      <c r="BST1" s="343"/>
      <c r="BSU1" s="343"/>
      <c r="BSV1" s="343"/>
      <c r="BSW1" s="343"/>
      <c r="BSX1" s="343"/>
      <c r="BSY1" s="343"/>
      <c r="BSZ1" s="343"/>
      <c r="BTA1" s="342"/>
      <c r="BTB1" s="343"/>
      <c r="BTC1" s="343"/>
      <c r="BTD1" s="343"/>
      <c r="BTE1" s="343"/>
      <c r="BTF1" s="343"/>
      <c r="BTG1" s="343"/>
      <c r="BTH1" s="343"/>
      <c r="BTI1" s="343"/>
      <c r="BTJ1" s="343"/>
      <c r="BTK1" s="343"/>
      <c r="BTL1" s="343"/>
      <c r="BTM1" s="343"/>
      <c r="BTN1" s="343"/>
      <c r="BTO1" s="343"/>
      <c r="BTP1" s="343"/>
      <c r="BTQ1" s="342"/>
      <c r="BTR1" s="343"/>
      <c r="BTS1" s="343"/>
      <c r="BTT1" s="343"/>
      <c r="BTU1" s="343"/>
      <c r="BTV1" s="343"/>
      <c r="BTW1" s="343"/>
      <c r="BTX1" s="343"/>
      <c r="BTY1" s="343"/>
      <c r="BTZ1" s="343"/>
      <c r="BUA1" s="343"/>
      <c r="BUB1" s="343"/>
      <c r="BUC1" s="343"/>
      <c r="BUD1" s="343"/>
      <c r="BUE1" s="343"/>
      <c r="BUF1" s="343"/>
      <c r="BUG1" s="342"/>
      <c r="BUH1" s="343"/>
      <c r="BUI1" s="343"/>
      <c r="BUJ1" s="343"/>
      <c r="BUK1" s="343"/>
      <c r="BUL1" s="343"/>
      <c r="BUM1" s="343"/>
      <c r="BUN1" s="343"/>
      <c r="BUO1" s="343"/>
      <c r="BUP1" s="343"/>
      <c r="BUQ1" s="343"/>
      <c r="BUR1" s="343"/>
      <c r="BUS1" s="343"/>
      <c r="BUT1" s="343"/>
      <c r="BUU1" s="343"/>
      <c r="BUV1" s="343"/>
      <c r="BUW1" s="342"/>
      <c r="BUX1" s="343"/>
      <c r="BUY1" s="343"/>
      <c r="BUZ1" s="343"/>
      <c r="BVA1" s="343"/>
      <c r="BVB1" s="343"/>
      <c r="BVC1" s="343"/>
      <c r="BVD1" s="343"/>
      <c r="BVE1" s="343"/>
      <c r="BVF1" s="343"/>
      <c r="BVG1" s="343"/>
      <c r="BVH1" s="343"/>
      <c r="BVI1" s="343"/>
      <c r="BVJ1" s="343"/>
      <c r="BVK1" s="343"/>
      <c r="BVL1" s="343"/>
      <c r="BVM1" s="342"/>
      <c r="BVN1" s="343"/>
      <c r="BVO1" s="343"/>
      <c r="BVP1" s="343"/>
      <c r="BVQ1" s="343"/>
      <c r="BVR1" s="343"/>
      <c r="BVS1" s="343"/>
      <c r="BVT1" s="343"/>
      <c r="BVU1" s="343"/>
      <c r="BVV1" s="343"/>
      <c r="BVW1" s="343"/>
      <c r="BVX1" s="343"/>
      <c r="BVY1" s="343"/>
      <c r="BVZ1" s="343"/>
      <c r="BWA1" s="343"/>
      <c r="BWB1" s="343"/>
      <c r="BWC1" s="342"/>
      <c r="BWD1" s="343"/>
      <c r="BWE1" s="343"/>
      <c r="BWF1" s="343"/>
      <c r="BWG1" s="343"/>
      <c r="BWH1" s="343"/>
      <c r="BWI1" s="343"/>
      <c r="BWJ1" s="343"/>
      <c r="BWK1" s="343"/>
      <c r="BWL1" s="343"/>
      <c r="BWM1" s="343"/>
      <c r="BWN1" s="343"/>
      <c r="BWO1" s="343"/>
      <c r="BWP1" s="343"/>
      <c r="BWQ1" s="343"/>
      <c r="BWR1" s="343"/>
      <c r="BWS1" s="342"/>
      <c r="BWT1" s="343"/>
      <c r="BWU1" s="343"/>
      <c r="BWV1" s="343"/>
      <c r="BWW1" s="343"/>
      <c r="BWX1" s="343"/>
      <c r="BWY1" s="343"/>
      <c r="BWZ1" s="343"/>
      <c r="BXA1" s="343"/>
      <c r="BXB1" s="343"/>
      <c r="BXC1" s="343"/>
      <c r="BXD1" s="343"/>
      <c r="BXE1" s="343"/>
      <c r="BXF1" s="343"/>
      <c r="BXG1" s="343"/>
      <c r="BXH1" s="343"/>
      <c r="BXI1" s="342"/>
      <c r="BXJ1" s="343"/>
      <c r="BXK1" s="343"/>
      <c r="BXL1" s="343"/>
      <c r="BXM1" s="343"/>
      <c r="BXN1" s="343"/>
      <c r="BXO1" s="343"/>
      <c r="BXP1" s="343"/>
      <c r="BXQ1" s="343"/>
      <c r="BXR1" s="343"/>
      <c r="BXS1" s="343"/>
      <c r="BXT1" s="343"/>
      <c r="BXU1" s="343"/>
      <c r="BXV1" s="343"/>
      <c r="BXW1" s="343"/>
      <c r="BXX1" s="343"/>
      <c r="BXY1" s="342"/>
      <c r="BXZ1" s="343"/>
      <c r="BYA1" s="343"/>
      <c r="BYB1" s="343"/>
      <c r="BYC1" s="343"/>
      <c r="BYD1" s="343"/>
      <c r="BYE1" s="343"/>
      <c r="BYF1" s="343"/>
      <c r="BYG1" s="343"/>
      <c r="BYH1" s="343"/>
      <c r="BYI1" s="343"/>
      <c r="BYJ1" s="343"/>
      <c r="BYK1" s="343"/>
      <c r="BYL1" s="343"/>
      <c r="BYM1" s="343"/>
      <c r="BYN1" s="343"/>
      <c r="BYO1" s="342"/>
      <c r="BYP1" s="343"/>
      <c r="BYQ1" s="343"/>
      <c r="BYR1" s="343"/>
      <c r="BYS1" s="343"/>
      <c r="BYT1" s="343"/>
      <c r="BYU1" s="343"/>
      <c r="BYV1" s="343"/>
      <c r="BYW1" s="343"/>
      <c r="BYX1" s="343"/>
      <c r="BYY1" s="343"/>
      <c r="BYZ1" s="343"/>
      <c r="BZA1" s="343"/>
      <c r="BZB1" s="343"/>
      <c r="BZC1" s="343"/>
      <c r="BZD1" s="343"/>
      <c r="BZE1" s="342"/>
      <c r="BZF1" s="343"/>
      <c r="BZG1" s="343"/>
      <c r="BZH1" s="343"/>
      <c r="BZI1" s="343"/>
      <c r="BZJ1" s="343"/>
      <c r="BZK1" s="343"/>
      <c r="BZL1" s="343"/>
      <c r="BZM1" s="343"/>
      <c r="BZN1" s="343"/>
      <c r="BZO1" s="343"/>
      <c r="BZP1" s="343"/>
      <c r="BZQ1" s="343"/>
      <c r="BZR1" s="343"/>
      <c r="BZS1" s="343"/>
      <c r="BZT1" s="343"/>
      <c r="BZU1" s="342"/>
      <c r="BZV1" s="343"/>
      <c r="BZW1" s="343"/>
      <c r="BZX1" s="343"/>
      <c r="BZY1" s="343"/>
      <c r="BZZ1" s="343"/>
      <c r="CAA1" s="343"/>
      <c r="CAB1" s="343"/>
      <c r="CAC1" s="343"/>
      <c r="CAD1" s="343"/>
      <c r="CAE1" s="343"/>
      <c r="CAF1" s="343"/>
      <c r="CAG1" s="343"/>
      <c r="CAH1" s="343"/>
      <c r="CAI1" s="343"/>
      <c r="CAJ1" s="343"/>
      <c r="CAK1" s="342"/>
      <c r="CAL1" s="343"/>
      <c r="CAM1" s="343"/>
      <c r="CAN1" s="343"/>
      <c r="CAO1" s="343"/>
      <c r="CAP1" s="343"/>
      <c r="CAQ1" s="343"/>
      <c r="CAR1" s="343"/>
      <c r="CAS1" s="343"/>
      <c r="CAT1" s="343"/>
      <c r="CAU1" s="343"/>
      <c r="CAV1" s="343"/>
      <c r="CAW1" s="343"/>
      <c r="CAX1" s="343"/>
      <c r="CAY1" s="343"/>
      <c r="CAZ1" s="343"/>
      <c r="CBA1" s="342"/>
      <c r="CBB1" s="343"/>
      <c r="CBC1" s="343"/>
      <c r="CBD1" s="343"/>
      <c r="CBE1" s="343"/>
      <c r="CBF1" s="343"/>
      <c r="CBG1" s="343"/>
      <c r="CBH1" s="343"/>
      <c r="CBI1" s="343"/>
      <c r="CBJ1" s="343"/>
      <c r="CBK1" s="343"/>
      <c r="CBL1" s="343"/>
      <c r="CBM1" s="343"/>
      <c r="CBN1" s="343"/>
      <c r="CBO1" s="343"/>
      <c r="CBP1" s="343"/>
      <c r="CBQ1" s="342"/>
      <c r="CBR1" s="343"/>
      <c r="CBS1" s="343"/>
      <c r="CBT1" s="343"/>
      <c r="CBU1" s="343"/>
      <c r="CBV1" s="343"/>
      <c r="CBW1" s="343"/>
      <c r="CBX1" s="343"/>
      <c r="CBY1" s="343"/>
      <c r="CBZ1" s="343"/>
      <c r="CCA1" s="343"/>
      <c r="CCB1" s="343"/>
      <c r="CCC1" s="343"/>
      <c r="CCD1" s="343"/>
      <c r="CCE1" s="343"/>
      <c r="CCF1" s="343"/>
      <c r="CCG1" s="342"/>
      <c r="CCH1" s="343"/>
      <c r="CCI1" s="343"/>
      <c r="CCJ1" s="343"/>
      <c r="CCK1" s="343"/>
      <c r="CCL1" s="343"/>
      <c r="CCM1" s="343"/>
      <c r="CCN1" s="343"/>
      <c r="CCO1" s="343"/>
      <c r="CCP1" s="343"/>
      <c r="CCQ1" s="343"/>
      <c r="CCR1" s="343"/>
      <c r="CCS1" s="343"/>
      <c r="CCT1" s="343"/>
      <c r="CCU1" s="343"/>
      <c r="CCV1" s="343"/>
      <c r="CCW1" s="342"/>
      <c r="CCX1" s="343"/>
      <c r="CCY1" s="343"/>
      <c r="CCZ1" s="343"/>
      <c r="CDA1" s="343"/>
      <c r="CDB1" s="343"/>
      <c r="CDC1" s="343"/>
      <c r="CDD1" s="343"/>
      <c r="CDE1" s="343"/>
      <c r="CDF1" s="343"/>
      <c r="CDG1" s="343"/>
      <c r="CDH1" s="343"/>
      <c r="CDI1" s="343"/>
      <c r="CDJ1" s="343"/>
      <c r="CDK1" s="343"/>
      <c r="CDL1" s="343"/>
      <c r="CDM1" s="342"/>
      <c r="CDN1" s="343"/>
      <c r="CDO1" s="343"/>
      <c r="CDP1" s="343"/>
      <c r="CDQ1" s="343"/>
      <c r="CDR1" s="343"/>
      <c r="CDS1" s="343"/>
      <c r="CDT1" s="343"/>
      <c r="CDU1" s="343"/>
      <c r="CDV1" s="343"/>
      <c r="CDW1" s="343"/>
      <c r="CDX1" s="343"/>
      <c r="CDY1" s="343"/>
      <c r="CDZ1" s="343"/>
      <c r="CEA1" s="343"/>
      <c r="CEB1" s="343"/>
      <c r="CEC1" s="342"/>
      <c r="CED1" s="343"/>
      <c r="CEE1" s="343"/>
      <c r="CEF1" s="343"/>
      <c r="CEG1" s="343"/>
      <c r="CEH1" s="343"/>
      <c r="CEI1" s="343"/>
      <c r="CEJ1" s="343"/>
      <c r="CEK1" s="343"/>
      <c r="CEL1" s="343"/>
      <c r="CEM1" s="343"/>
      <c r="CEN1" s="343"/>
      <c r="CEO1" s="343"/>
      <c r="CEP1" s="343"/>
      <c r="CEQ1" s="343"/>
      <c r="CER1" s="343"/>
      <c r="CES1" s="342"/>
      <c r="CET1" s="343"/>
      <c r="CEU1" s="343"/>
      <c r="CEV1" s="343"/>
      <c r="CEW1" s="343"/>
      <c r="CEX1" s="343"/>
      <c r="CEY1" s="343"/>
      <c r="CEZ1" s="343"/>
      <c r="CFA1" s="343"/>
      <c r="CFB1" s="343"/>
      <c r="CFC1" s="343"/>
      <c r="CFD1" s="343"/>
      <c r="CFE1" s="343"/>
      <c r="CFF1" s="343"/>
      <c r="CFG1" s="343"/>
      <c r="CFH1" s="343"/>
      <c r="CFI1" s="342"/>
      <c r="CFJ1" s="343"/>
      <c r="CFK1" s="343"/>
      <c r="CFL1" s="343"/>
      <c r="CFM1" s="343"/>
      <c r="CFN1" s="343"/>
      <c r="CFO1" s="343"/>
      <c r="CFP1" s="343"/>
      <c r="CFQ1" s="343"/>
      <c r="CFR1" s="343"/>
      <c r="CFS1" s="343"/>
      <c r="CFT1" s="343"/>
      <c r="CFU1" s="343"/>
      <c r="CFV1" s="343"/>
      <c r="CFW1" s="343"/>
      <c r="CFX1" s="343"/>
      <c r="CFY1" s="342"/>
      <c r="CFZ1" s="343"/>
      <c r="CGA1" s="343"/>
      <c r="CGB1" s="343"/>
      <c r="CGC1" s="343"/>
      <c r="CGD1" s="343"/>
      <c r="CGE1" s="343"/>
      <c r="CGF1" s="343"/>
      <c r="CGG1" s="343"/>
      <c r="CGH1" s="343"/>
      <c r="CGI1" s="343"/>
      <c r="CGJ1" s="343"/>
      <c r="CGK1" s="343"/>
      <c r="CGL1" s="343"/>
      <c r="CGM1" s="343"/>
      <c r="CGN1" s="343"/>
      <c r="CGO1" s="342"/>
      <c r="CGP1" s="343"/>
      <c r="CGQ1" s="343"/>
      <c r="CGR1" s="343"/>
      <c r="CGS1" s="343"/>
      <c r="CGT1" s="343"/>
      <c r="CGU1" s="343"/>
      <c r="CGV1" s="343"/>
      <c r="CGW1" s="343"/>
      <c r="CGX1" s="343"/>
      <c r="CGY1" s="343"/>
      <c r="CGZ1" s="343"/>
      <c r="CHA1" s="343"/>
      <c r="CHB1" s="343"/>
      <c r="CHC1" s="343"/>
      <c r="CHD1" s="343"/>
      <c r="CHE1" s="342"/>
      <c r="CHF1" s="343"/>
      <c r="CHG1" s="343"/>
      <c r="CHH1" s="343"/>
      <c r="CHI1" s="343"/>
      <c r="CHJ1" s="343"/>
      <c r="CHK1" s="343"/>
      <c r="CHL1" s="343"/>
      <c r="CHM1" s="343"/>
      <c r="CHN1" s="343"/>
      <c r="CHO1" s="343"/>
      <c r="CHP1" s="343"/>
      <c r="CHQ1" s="343"/>
      <c r="CHR1" s="343"/>
      <c r="CHS1" s="343"/>
      <c r="CHT1" s="343"/>
      <c r="CHU1" s="342"/>
      <c r="CHV1" s="343"/>
      <c r="CHW1" s="343"/>
      <c r="CHX1" s="343"/>
      <c r="CHY1" s="343"/>
      <c r="CHZ1" s="343"/>
      <c r="CIA1" s="343"/>
      <c r="CIB1" s="343"/>
      <c r="CIC1" s="343"/>
      <c r="CID1" s="343"/>
      <c r="CIE1" s="343"/>
      <c r="CIF1" s="343"/>
      <c r="CIG1" s="343"/>
      <c r="CIH1" s="343"/>
      <c r="CII1" s="343"/>
      <c r="CIJ1" s="343"/>
      <c r="CIK1" s="342"/>
      <c r="CIL1" s="343"/>
      <c r="CIM1" s="343"/>
      <c r="CIN1" s="343"/>
      <c r="CIO1" s="343"/>
      <c r="CIP1" s="343"/>
      <c r="CIQ1" s="343"/>
      <c r="CIR1" s="343"/>
      <c r="CIS1" s="343"/>
      <c r="CIT1" s="343"/>
      <c r="CIU1" s="343"/>
      <c r="CIV1" s="343"/>
      <c r="CIW1" s="343"/>
      <c r="CIX1" s="343"/>
      <c r="CIY1" s="343"/>
      <c r="CIZ1" s="343"/>
      <c r="CJA1" s="342"/>
      <c r="CJB1" s="343"/>
      <c r="CJC1" s="343"/>
      <c r="CJD1" s="343"/>
      <c r="CJE1" s="343"/>
      <c r="CJF1" s="343"/>
      <c r="CJG1" s="343"/>
      <c r="CJH1" s="343"/>
      <c r="CJI1" s="343"/>
      <c r="CJJ1" s="343"/>
      <c r="CJK1" s="343"/>
      <c r="CJL1" s="343"/>
      <c r="CJM1" s="343"/>
      <c r="CJN1" s="343"/>
      <c r="CJO1" s="343"/>
      <c r="CJP1" s="343"/>
      <c r="CJQ1" s="342"/>
      <c r="CJR1" s="343"/>
      <c r="CJS1" s="343"/>
      <c r="CJT1" s="343"/>
      <c r="CJU1" s="343"/>
      <c r="CJV1" s="343"/>
      <c r="CJW1" s="343"/>
      <c r="CJX1" s="343"/>
      <c r="CJY1" s="343"/>
      <c r="CJZ1" s="343"/>
      <c r="CKA1" s="343"/>
      <c r="CKB1" s="343"/>
      <c r="CKC1" s="343"/>
      <c r="CKD1" s="343"/>
      <c r="CKE1" s="343"/>
      <c r="CKF1" s="343"/>
      <c r="CKG1" s="342"/>
      <c r="CKH1" s="343"/>
      <c r="CKI1" s="343"/>
      <c r="CKJ1" s="343"/>
      <c r="CKK1" s="343"/>
      <c r="CKL1" s="343"/>
      <c r="CKM1" s="343"/>
      <c r="CKN1" s="343"/>
      <c r="CKO1" s="343"/>
      <c r="CKP1" s="343"/>
      <c r="CKQ1" s="343"/>
      <c r="CKR1" s="343"/>
      <c r="CKS1" s="343"/>
      <c r="CKT1" s="343"/>
      <c r="CKU1" s="343"/>
      <c r="CKV1" s="343"/>
      <c r="CKW1" s="342"/>
      <c r="CKX1" s="343"/>
      <c r="CKY1" s="343"/>
      <c r="CKZ1" s="343"/>
      <c r="CLA1" s="343"/>
      <c r="CLB1" s="343"/>
      <c r="CLC1" s="343"/>
      <c r="CLD1" s="343"/>
      <c r="CLE1" s="343"/>
      <c r="CLF1" s="343"/>
      <c r="CLG1" s="343"/>
      <c r="CLH1" s="343"/>
      <c r="CLI1" s="343"/>
      <c r="CLJ1" s="343"/>
      <c r="CLK1" s="343"/>
      <c r="CLL1" s="343"/>
      <c r="CLM1" s="342"/>
      <c r="CLN1" s="343"/>
      <c r="CLO1" s="343"/>
      <c r="CLP1" s="343"/>
      <c r="CLQ1" s="343"/>
      <c r="CLR1" s="343"/>
      <c r="CLS1" s="343"/>
      <c r="CLT1" s="343"/>
      <c r="CLU1" s="343"/>
      <c r="CLV1" s="343"/>
      <c r="CLW1" s="343"/>
      <c r="CLX1" s="343"/>
      <c r="CLY1" s="343"/>
      <c r="CLZ1" s="343"/>
      <c r="CMA1" s="343"/>
      <c r="CMB1" s="343"/>
      <c r="CMC1" s="342"/>
      <c r="CMD1" s="343"/>
      <c r="CME1" s="343"/>
      <c r="CMF1" s="343"/>
      <c r="CMG1" s="343"/>
      <c r="CMH1" s="343"/>
      <c r="CMI1" s="343"/>
      <c r="CMJ1" s="343"/>
      <c r="CMK1" s="343"/>
      <c r="CML1" s="343"/>
      <c r="CMM1" s="343"/>
      <c r="CMN1" s="343"/>
      <c r="CMO1" s="343"/>
      <c r="CMP1" s="343"/>
      <c r="CMQ1" s="343"/>
      <c r="CMR1" s="343"/>
      <c r="CMS1" s="342"/>
      <c r="CMT1" s="343"/>
      <c r="CMU1" s="343"/>
      <c r="CMV1" s="343"/>
      <c r="CMW1" s="343"/>
      <c r="CMX1" s="343"/>
      <c r="CMY1" s="343"/>
      <c r="CMZ1" s="343"/>
      <c r="CNA1" s="343"/>
      <c r="CNB1" s="343"/>
      <c r="CNC1" s="343"/>
      <c r="CND1" s="343"/>
      <c r="CNE1" s="343"/>
      <c r="CNF1" s="343"/>
      <c r="CNG1" s="343"/>
      <c r="CNH1" s="343"/>
      <c r="CNI1" s="342"/>
      <c r="CNJ1" s="343"/>
      <c r="CNK1" s="343"/>
      <c r="CNL1" s="343"/>
      <c r="CNM1" s="343"/>
      <c r="CNN1" s="343"/>
      <c r="CNO1" s="343"/>
      <c r="CNP1" s="343"/>
      <c r="CNQ1" s="343"/>
      <c r="CNR1" s="343"/>
      <c r="CNS1" s="343"/>
      <c r="CNT1" s="343"/>
      <c r="CNU1" s="343"/>
      <c r="CNV1" s="343"/>
      <c r="CNW1" s="343"/>
      <c r="CNX1" s="343"/>
      <c r="CNY1" s="342"/>
      <c r="CNZ1" s="343"/>
      <c r="COA1" s="343"/>
      <c r="COB1" s="343"/>
      <c r="COC1" s="343"/>
      <c r="COD1" s="343"/>
      <c r="COE1" s="343"/>
      <c r="COF1" s="343"/>
      <c r="COG1" s="343"/>
      <c r="COH1" s="343"/>
      <c r="COI1" s="343"/>
      <c r="COJ1" s="343"/>
      <c r="COK1" s="343"/>
      <c r="COL1" s="343"/>
      <c r="COM1" s="343"/>
      <c r="CON1" s="343"/>
      <c r="COO1" s="342"/>
      <c r="COP1" s="343"/>
      <c r="COQ1" s="343"/>
      <c r="COR1" s="343"/>
      <c r="COS1" s="343"/>
      <c r="COT1" s="343"/>
      <c r="COU1" s="343"/>
      <c r="COV1" s="343"/>
      <c r="COW1" s="343"/>
      <c r="COX1" s="343"/>
      <c r="COY1" s="343"/>
      <c r="COZ1" s="343"/>
      <c r="CPA1" s="343"/>
      <c r="CPB1" s="343"/>
      <c r="CPC1" s="343"/>
      <c r="CPD1" s="343"/>
      <c r="CPE1" s="342"/>
      <c r="CPF1" s="343"/>
      <c r="CPG1" s="343"/>
      <c r="CPH1" s="343"/>
      <c r="CPI1" s="343"/>
      <c r="CPJ1" s="343"/>
      <c r="CPK1" s="343"/>
      <c r="CPL1" s="343"/>
      <c r="CPM1" s="343"/>
      <c r="CPN1" s="343"/>
      <c r="CPO1" s="343"/>
      <c r="CPP1" s="343"/>
      <c r="CPQ1" s="343"/>
      <c r="CPR1" s="343"/>
      <c r="CPS1" s="343"/>
      <c r="CPT1" s="343"/>
      <c r="CPU1" s="342"/>
      <c r="CPV1" s="343"/>
      <c r="CPW1" s="343"/>
      <c r="CPX1" s="343"/>
      <c r="CPY1" s="343"/>
      <c r="CPZ1" s="343"/>
      <c r="CQA1" s="343"/>
      <c r="CQB1" s="343"/>
      <c r="CQC1" s="343"/>
      <c r="CQD1" s="343"/>
      <c r="CQE1" s="343"/>
      <c r="CQF1" s="343"/>
      <c r="CQG1" s="343"/>
      <c r="CQH1" s="343"/>
      <c r="CQI1" s="343"/>
      <c r="CQJ1" s="343"/>
      <c r="CQK1" s="342"/>
      <c r="CQL1" s="343"/>
      <c r="CQM1" s="343"/>
      <c r="CQN1" s="343"/>
      <c r="CQO1" s="343"/>
      <c r="CQP1" s="343"/>
      <c r="CQQ1" s="343"/>
      <c r="CQR1" s="343"/>
      <c r="CQS1" s="343"/>
      <c r="CQT1" s="343"/>
      <c r="CQU1" s="343"/>
      <c r="CQV1" s="343"/>
      <c r="CQW1" s="343"/>
      <c r="CQX1" s="343"/>
      <c r="CQY1" s="343"/>
      <c r="CQZ1" s="343"/>
      <c r="CRA1" s="342"/>
      <c r="CRB1" s="343"/>
      <c r="CRC1" s="343"/>
      <c r="CRD1" s="343"/>
      <c r="CRE1" s="343"/>
      <c r="CRF1" s="343"/>
      <c r="CRG1" s="343"/>
      <c r="CRH1" s="343"/>
      <c r="CRI1" s="343"/>
      <c r="CRJ1" s="343"/>
      <c r="CRK1" s="343"/>
      <c r="CRL1" s="343"/>
      <c r="CRM1" s="343"/>
      <c r="CRN1" s="343"/>
      <c r="CRO1" s="343"/>
      <c r="CRP1" s="343"/>
      <c r="CRQ1" s="342"/>
      <c r="CRR1" s="343"/>
      <c r="CRS1" s="343"/>
      <c r="CRT1" s="343"/>
      <c r="CRU1" s="343"/>
      <c r="CRV1" s="343"/>
      <c r="CRW1" s="343"/>
      <c r="CRX1" s="343"/>
      <c r="CRY1" s="343"/>
      <c r="CRZ1" s="343"/>
      <c r="CSA1" s="343"/>
      <c r="CSB1" s="343"/>
      <c r="CSC1" s="343"/>
      <c r="CSD1" s="343"/>
      <c r="CSE1" s="343"/>
      <c r="CSF1" s="343"/>
      <c r="CSG1" s="342"/>
      <c r="CSH1" s="343"/>
      <c r="CSI1" s="343"/>
      <c r="CSJ1" s="343"/>
      <c r="CSK1" s="343"/>
      <c r="CSL1" s="343"/>
      <c r="CSM1" s="343"/>
      <c r="CSN1" s="343"/>
      <c r="CSO1" s="343"/>
      <c r="CSP1" s="343"/>
      <c r="CSQ1" s="343"/>
      <c r="CSR1" s="343"/>
      <c r="CSS1" s="343"/>
      <c r="CST1" s="343"/>
      <c r="CSU1" s="343"/>
      <c r="CSV1" s="343"/>
      <c r="CSW1" s="342"/>
      <c r="CSX1" s="343"/>
      <c r="CSY1" s="343"/>
      <c r="CSZ1" s="343"/>
      <c r="CTA1" s="343"/>
      <c r="CTB1" s="343"/>
      <c r="CTC1" s="343"/>
      <c r="CTD1" s="343"/>
      <c r="CTE1" s="343"/>
      <c r="CTF1" s="343"/>
      <c r="CTG1" s="343"/>
      <c r="CTH1" s="343"/>
      <c r="CTI1" s="343"/>
      <c r="CTJ1" s="343"/>
      <c r="CTK1" s="343"/>
      <c r="CTL1" s="343"/>
      <c r="CTM1" s="342"/>
      <c r="CTN1" s="343"/>
      <c r="CTO1" s="343"/>
      <c r="CTP1" s="343"/>
      <c r="CTQ1" s="343"/>
      <c r="CTR1" s="343"/>
      <c r="CTS1" s="343"/>
      <c r="CTT1" s="343"/>
      <c r="CTU1" s="343"/>
      <c r="CTV1" s="343"/>
      <c r="CTW1" s="343"/>
      <c r="CTX1" s="343"/>
      <c r="CTY1" s="343"/>
      <c r="CTZ1" s="343"/>
      <c r="CUA1" s="343"/>
      <c r="CUB1" s="343"/>
      <c r="CUC1" s="342"/>
      <c r="CUD1" s="343"/>
      <c r="CUE1" s="343"/>
      <c r="CUF1" s="343"/>
      <c r="CUG1" s="343"/>
      <c r="CUH1" s="343"/>
      <c r="CUI1" s="343"/>
      <c r="CUJ1" s="343"/>
      <c r="CUK1" s="343"/>
      <c r="CUL1" s="343"/>
      <c r="CUM1" s="343"/>
      <c r="CUN1" s="343"/>
      <c r="CUO1" s="343"/>
      <c r="CUP1" s="343"/>
      <c r="CUQ1" s="343"/>
      <c r="CUR1" s="343"/>
      <c r="CUS1" s="342"/>
      <c r="CUT1" s="343"/>
      <c r="CUU1" s="343"/>
      <c r="CUV1" s="343"/>
      <c r="CUW1" s="343"/>
      <c r="CUX1" s="343"/>
      <c r="CUY1" s="343"/>
      <c r="CUZ1" s="343"/>
      <c r="CVA1" s="343"/>
      <c r="CVB1" s="343"/>
      <c r="CVC1" s="343"/>
      <c r="CVD1" s="343"/>
      <c r="CVE1" s="343"/>
      <c r="CVF1" s="343"/>
      <c r="CVG1" s="343"/>
      <c r="CVH1" s="343"/>
      <c r="CVI1" s="342"/>
      <c r="CVJ1" s="343"/>
      <c r="CVK1" s="343"/>
      <c r="CVL1" s="343"/>
      <c r="CVM1" s="343"/>
      <c r="CVN1" s="343"/>
      <c r="CVO1" s="343"/>
      <c r="CVP1" s="343"/>
      <c r="CVQ1" s="343"/>
      <c r="CVR1" s="343"/>
      <c r="CVS1" s="343"/>
      <c r="CVT1" s="343"/>
      <c r="CVU1" s="343"/>
      <c r="CVV1" s="343"/>
      <c r="CVW1" s="343"/>
      <c r="CVX1" s="343"/>
      <c r="CVY1" s="342"/>
      <c r="CVZ1" s="343"/>
      <c r="CWA1" s="343"/>
      <c r="CWB1" s="343"/>
      <c r="CWC1" s="343"/>
      <c r="CWD1" s="343"/>
      <c r="CWE1" s="343"/>
      <c r="CWF1" s="343"/>
      <c r="CWG1" s="343"/>
      <c r="CWH1" s="343"/>
      <c r="CWI1" s="343"/>
      <c r="CWJ1" s="343"/>
      <c r="CWK1" s="343"/>
      <c r="CWL1" s="343"/>
      <c r="CWM1" s="343"/>
      <c r="CWN1" s="343"/>
      <c r="CWO1" s="342"/>
      <c r="CWP1" s="343"/>
      <c r="CWQ1" s="343"/>
      <c r="CWR1" s="343"/>
      <c r="CWS1" s="343"/>
      <c r="CWT1" s="343"/>
      <c r="CWU1" s="343"/>
      <c r="CWV1" s="343"/>
      <c r="CWW1" s="343"/>
      <c r="CWX1" s="343"/>
      <c r="CWY1" s="343"/>
      <c r="CWZ1" s="343"/>
      <c r="CXA1" s="343"/>
      <c r="CXB1" s="343"/>
      <c r="CXC1" s="343"/>
      <c r="CXD1" s="343"/>
      <c r="CXE1" s="342"/>
      <c r="CXF1" s="343"/>
      <c r="CXG1" s="343"/>
      <c r="CXH1" s="343"/>
      <c r="CXI1" s="343"/>
      <c r="CXJ1" s="343"/>
      <c r="CXK1" s="343"/>
      <c r="CXL1" s="343"/>
      <c r="CXM1" s="343"/>
      <c r="CXN1" s="343"/>
      <c r="CXO1" s="343"/>
      <c r="CXP1" s="343"/>
      <c r="CXQ1" s="343"/>
      <c r="CXR1" s="343"/>
      <c r="CXS1" s="343"/>
      <c r="CXT1" s="343"/>
      <c r="CXU1" s="342"/>
      <c r="CXV1" s="343"/>
      <c r="CXW1" s="343"/>
      <c r="CXX1" s="343"/>
      <c r="CXY1" s="343"/>
      <c r="CXZ1" s="343"/>
      <c r="CYA1" s="343"/>
      <c r="CYB1" s="343"/>
      <c r="CYC1" s="343"/>
      <c r="CYD1" s="343"/>
      <c r="CYE1" s="343"/>
      <c r="CYF1" s="343"/>
      <c r="CYG1" s="343"/>
      <c r="CYH1" s="343"/>
      <c r="CYI1" s="343"/>
      <c r="CYJ1" s="343"/>
      <c r="CYK1" s="342"/>
      <c r="CYL1" s="343"/>
      <c r="CYM1" s="343"/>
      <c r="CYN1" s="343"/>
      <c r="CYO1" s="343"/>
      <c r="CYP1" s="343"/>
      <c r="CYQ1" s="343"/>
      <c r="CYR1" s="343"/>
      <c r="CYS1" s="343"/>
      <c r="CYT1" s="343"/>
      <c r="CYU1" s="343"/>
      <c r="CYV1" s="343"/>
      <c r="CYW1" s="343"/>
      <c r="CYX1" s="343"/>
      <c r="CYY1" s="343"/>
      <c r="CYZ1" s="343"/>
      <c r="CZA1" s="342"/>
      <c r="CZB1" s="343"/>
      <c r="CZC1" s="343"/>
      <c r="CZD1" s="343"/>
      <c r="CZE1" s="343"/>
      <c r="CZF1" s="343"/>
      <c r="CZG1" s="343"/>
      <c r="CZH1" s="343"/>
      <c r="CZI1" s="343"/>
      <c r="CZJ1" s="343"/>
      <c r="CZK1" s="343"/>
      <c r="CZL1" s="343"/>
      <c r="CZM1" s="343"/>
      <c r="CZN1" s="343"/>
      <c r="CZO1" s="343"/>
      <c r="CZP1" s="343"/>
      <c r="CZQ1" s="342"/>
      <c r="CZR1" s="343"/>
      <c r="CZS1" s="343"/>
      <c r="CZT1" s="343"/>
      <c r="CZU1" s="343"/>
      <c r="CZV1" s="343"/>
      <c r="CZW1" s="343"/>
      <c r="CZX1" s="343"/>
      <c r="CZY1" s="343"/>
      <c r="CZZ1" s="343"/>
      <c r="DAA1" s="343"/>
      <c r="DAB1" s="343"/>
      <c r="DAC1" s="343"/>
      <c r="DAD1" s="343"/>
      <c r="DAE1" s="343"/>
      <c r="DAF1" s="343"/>
      <c r="DAG1" s="342"/>
      <c r="DAH1" s="343"/>
      <c r="DAI1" s="343"/>
      <c r="DAJ1" s="343"/>
      <c r="DAK1" s="343"/>
      <c r="DAL1" s="343"/>
      <c r="DAM1" s="343"/>
      <c r="DAN1" s="343"/>
      <c r="DAO1" s="343"/>
      <c r="DAP1" s="343"/>
      <c r="DAQ1" s="343"/>
      <c r="DAR1" s="343"/>
      <c r="DAS1" s="343"/>
      <c r="DAT1" s="343"/>
      <c r="DAU1" s="343"/>
      <c r="DAV1" s="343"/>
      <c r="DAW1" s="342"/>
      <c r="DAX1" s="343"/>
      <c r="DAY1" s="343"/>
      <c r="DAZ1" s="343"/>
      <c r="DBA1" s="343"/>
      <c r="DBB1" s="343"/>
      <c r="DBC1" s="343"/>
      <c r="DBD1" s="343"/>
      <c r="DBE1" s="343"/>
      <c r="DBF1" s="343"/>
      <c r="DBG1" s="343"/>
      <c r="DBH1" s="343"/>
      <c r="DBI1" s="343"/>
      <c r="DBJ1" s="343"/>
      <c r="DBK1" s="343"/>
      <c r="DBL1" s="343"/>
      <c r="DBM1" s="342"/>
      <c r="DBN1" s="343"/>
      <c r="DBO1" s="343"/>
      <c r="DBP1" s="343"/>
      <c r="DBQ1" s="343"/>
      <c r="DBR1" s="343"/>
      <c r="DBS1" s="343"/>
      <c r="DBT1" s="343"/>
      <c r="DBU1" s="343"/>
      <c r="DBV1" s="343"/>
      <c r="DBW1" s="343"/>
      <c r="DBX1" s="343"/>
      <c r="DBY1" s="343"/>
      <c r="DBZ1" s="343"/>
      <c r="DCA1" s="343"/>
      <c r="DCB1" s="343"/>
      <c r="DCC1" s="342"/>
      <c r="DCD1" s="343"/>
      <c r="DCE1" s="343"/>
      <c r="DCF1" s="343"/>
      <c r="DCG1" s="343"/>
      <c r="DCH1" s="343"/>
      <c r="DCI1" s="343"/>
      <c r="DCJ1" s="343"/>
      <c r="DCK1" s="343"/>
      <c r="DCL1" s="343"/>
      <c r="DCM1" s="343"/>
      <c r="DCN1" s="343"/>
      <c r="DCO1" s="343"/>
      <c r="DCP1" s="343"/>
      <c r="DCQ1" s="343"/>
      <c r="DCR1" s="343"/>
      <c r="DCS1" s="342"/>
      <c r="DCT1" s="343"/>
      <c r="DCU1" s="343"/>
      <c r="DCV1" s="343"/>
      <c r="DCW1" s="343"/>
      <c r="DCX1" s="343"/>
      <c r="DCY1" s="343"/>
      <c r="DCZ1" s="343"/>
      <c r="DDA1" s="343"/>
      <c r="DDB1" s="343"/>
      <c r="DDC1" s="343"/>
      <c r="DDD1" s="343"/>
      <c r="DDE1" s="343"/>
      <c r="DDF1" s="343"/>
      <c r="DDG1" s="343"/>
      <c r="DDH1" s="343"/>
      <c r="DDI1" s="342"/>
      <c r="DDJ1" s="343"/>
      <c r="DDK1" s="343"/>
      <c r="DDL1" s="343"/>
      <c r="DDM1" s="343"/>
      <c r="DDN1" s="343"/>
      <c r="DDO1" s="343"/>
      <c r="DDP1" s="343"/>
      <c r="DDQ1" s="343"/>
      <c r="DDR1" s="343"/>
      <c r="DDS1" s="343"/>
      <c r="DDT1" s="343"/>
      <c r="DDU1" s="343"/>
      <c r="DDV1" s="343"/>
      <c r="DDW1" s="343"/>
      <c r="DDX1" s="343"/>
      <c r="DDY1" s="342"/>
      <c r="DDZ1" s="343"/>
      <c r="DEA1" s="343"/>
      <c r="DEB1" s="343"/>
      <c r="DEC1" s="343"/>
      <c r="DED1" s="343"/>
      <c r="DEE1" s="343"/>
      <c r="DEF1" s="343"/>
      <c r="DEG1" s="343"/>
      <c r="DEH1" s="343"/>
      <c r="DEI1" s="343"/>
      <c r="DEJ1" s="343"/>
      <c r="DEK1" s="343"/>
      <c r="DEL1" s="343"/>
      <c r="DEM1" s="343"/>
      <c r="DEN1" s="343"/>
      <c r="DEO1" s="342"/>
      <c r="DEP1" s="343"/>
      <c r="DEQ1" s="343"/>
      <c r="DER1" s="343"/>
      <c r="DES1" s="343"/>
      <c r="DET1" s="343"/>
      <c r="DEU1" s="343"/>
      <c r="DEV1" s="343"/>
      <c r="DEW1" s="343"/>
      <c r="DEX1" s="343"/>
      <c r="DEY1" s="343"/>
      <c r="DEZ1" s="343"/>
      <c r="DFA1" s="343"/>
      <c r="DFB1" s="343"/>
      <c r="DFC1" s="343"/>
      <c r="DFD1" s="343"/>
      <c r="DFE1" s="342"/>
      <c r="DFF1" s="343"/>
      <c r="DFG1" s="343"/>
      <c r="DFH1" s="343"/>
      <c r="DFI1" s="343"/>
      <c r="DFJ1" s="343"/>
      <c r="DFK1" s="343"/>
      <c r="DFL1" s="343"/>
      <c r="DFM1" s="343"/>
      <c r="DFN1" s="343"/>
      <c r="DFO1" s="343"/>
      <c r="DFP1" s="343"/>
      <c r="DFQ1" s="343"/>
      <c r="DFR1" s="343"/>
      <c r="DFS1" s="343"/>
      <c r="DFT1" s="343"/>
      <c r="DFU1" s="342"/>
      <c r="DFV1" s="343"/>
      <c r="DFW1" s="343"/>
      <c r="DFX1" s="343"/>
      <c r="DFY1" s="343"/>
      <c r="DFZ1" s="343"/>
      <c r="DGA1" s="343"/>
      <c r="DGB1" s="343"/>
      <c r="DGC1" s="343"/>
      <c r="DGD1" s="343"/>
      <c r="DGE1" s="343"/>
      <c r="DGF1" s="343"/>
      <c r="DGG1" s="343"/>
      <c r="DGH1" s="343"/>
      <c r="DGI1" s="343"/>
      <c r="DGJ1" s="343"/>
      <c r="DGK1" s="342"/>
      <c r="DGL1" s="343"/>
      <c r="DGM1" s="343"/>
      <c r="DGN1" s="343"/>
      <c r="DGO1" s="343"/>
      <c r="DGP1" s="343"/>
      <c r="DGQ1" s="343"/>
      <c r="DGR1" s="343"/>
      <c r="DGS1" s="343"/>
      <c r="DGT1" s="343"/>
      <c r="DGU1" s="343"/>
      <c r="DGV1" s="343"/>
      <c r="DGW1" s="343"/>
      <c r="DGX1" s="343"/>
      <c r="DGY1" s="343"/>
      <c r="DGZ1" s="343"/>
      <c r="DHA1" s="342"/>
      <c r="DHB1" s="343"/>
      <c r="DHC1" s="343"/>
      <c r="DHD1" s="343"/>
      <c r="DHE1" s="343"/>
      <c r="DHF1" s="343"/>
      <c r="DHG1" s="343"/>
      <c r="DHH1" s="343"/>
      <c r="DHI1" s="343"/>
      <c r="DHJ1" s="343"/>
      <c r="DHK1" s="343"/>
      <c r="DHL1" s="343"/>
      <c r="DHM1" s="343"/>
      <c r="DHN1" s="343"/>
      <c r="DHO1" s="343"/>
      <c r="DHP1" s="343"/>
      <c r="DHQ1" s="342"/>
      <c r="DHR1" s="343"/>
      <c r="DHS1" s="343"/>
      <c r="DHT1" s="343"/>
      <c r="DHU1" s="343"/>
      <c r="DHV1" s="343"/>
      <c r="DHW1" s="343"/>
      <c r="DHX1" s="343"/>
      <c r="DHY1" s="343"/>
      <c r="DHZ1" s="343"/>
      <c r="DIA1" s="343"/>
      <c r="DIB1" s="343"/>
      <c r="DIC1" s="343"/>
      <c r="DID1" s="343"/>
      <c r="DIE1" s="343"/>
      <c r="DIF1" s="343"/>
      <c r="DIG1" s="342"/>
      <c r="DIH1" s="343"/>
      <c r="DII1" s="343"/>
      <c r="DIJ1" s="343"/>
      <c r="DIK1" s="343"/>
      <c r="DIL1" s="343"/>
      <c r="DIM1" s="343"/>
      <c r="DIN1" s="343"/>
      <c r="DIO1" s="343"/>
      <c r="DIP1" s="343"/>
      <c r="DIQ1" s="343"/>
      <c r="DIR1" s="343"/>
      <c r="DIS1" s="343"/>
      <c r="DIT1" s="343"/>
      <c r="DIU1" s="343"/>
      <c r="DIV1" s="343"/>
      <c r="DIW1" s="342"/>
      <c r="DIX1" s="343"/>
      <c r="DIY1" s="343"/>
      <c r="DIZ1" s="343"/>
      <c r="DJA1" s="343"/>
      <c r="DJB1" s="343"/>
      <c r="DJC1" s="343"/>
      <c r="DJD1" s="343"/>
      <c r="DJE1" s="343"/>
      <c r="DJF1" s="343"/>
      <c r="DJG1" s="343"/>
      <c r="DJH1" s="343"/>
      <c r="DJI1" s="343"/>
      <c r="DJJ1" s="343"/>
      <c r="DJK1" s="343"/>
      <c r="DJL1" s="343"/>
      <c r="DJM1" s="342"/>
      <c r="DJN1" s="343"/>
      <c r="DJO1" s="343"/>
      <c r="DJP1" s="343"/>
      <c r="DJQ1" s="343"/>
      <c r="DJR1" s="343"/>
      <c r="DJS1" s="343"/>
      <c r="DJT1" s="343"/>
      <c r="DJU1" s="343"/>
      <c r="DJV1" s="343"/>
      <c r="DJW1" s="343"/>
      <c r="DJX1" s="343"/>
      <c r="DJY1" s="343"/>
      <c r="DJZ1" s="343"/>
      <c r="DKA1" s="343"/>
      <c r="DKB1" s="343"/>
      <c r="DKC1" s="342"/>
      <c r="DKD1" s="343"/>
      <c r="DKE1" s="343"/>
      <c r="DKF1" s="343"/>
      <c r="DKG1" s="343"/>
      <c r="DKH1" s="343"/>
      <c r="DKI1" s="343"/>
      <c r="DKJ1" s="343"/>
      <c r="DKK1" s="343"/>
      <c r="DKL1" s="343"/>
      <c r="DKM1" s="343"/>
      <c r="DKN1" s="343"/>
      <c r="DKO1" s="343"/>
      <c r="DKP1" s="343"/>
      <c r="DKQ1" s="343"/>
      <c r="DKR1" s="343"/>
      <c r="DKS1" s="342"/>
      <c r="DKT1" s="343"/>
      <c r="DKU1" s="343"/>
      <c r="DKV1" s="343"/>
      <c r="DKW1" s="343"/>
      <c r="DKX1" s="343"/>
      <c r="DKY1" s="343"/>
      <c r="DKZ1" s="343"/>
      <c r="DLA1" s="343"/>
      <c r="DLB1" s="343"/>
      <c r="DLC1" s="343"/>
      <c r="DLD1" s="343"/>
      <c r="DLE1" s="343"/>
      <c r="DLF1" s="343"/>
      <c r="DLG1" s="343"/>
      <c r="DLH1" s="343"/>
      <c r="DLI1" s="342"/>
      <c r="DLJ1" s="343"/>
      <c r="DLK1" s="343"/>
      <c r="DLL1" s="343"/>
      <c r="DLM1" s="343"/>
      <c r="DLN1" s="343"/>
      <c r="DLO1" s="343"/>
      <c r="DLP1" s="343"/>
      <c r="DLQ1" s="343"/>
      <c r="DLR1" s="343"/>
      <c r="DLS1" s="343"/>
      <c r="DLT1" s="343"/>
      <c r="DLU1" s="343"/>
      <c r="DLV1" s="343"/>
      <c r="DLW1" s="343"/>
      <c r="DLX1" s="343"/>
      <c r="DLY1" s="342"/>
      <c r="DLZ1" s="343"/>
      <c r="DMA1" s="343"/>
      <c r="DMB1" s="343"/>
      <c r="DMC1" s="343"/>
      <c r="DMD1" s="343"/>
      <c r="DME1" s="343"/>
      <c r="DMF1" s="343"/>
      <c r="DMG1" s="343"/>
      <c r="DMH1" s="343"/>
      <c r="DMI1" s="343"/>
      <c r="DMJ1" s="343"/>
      <c r="DMK1" s="343"/>
      <c r="DML1" s="343"/>
      <c r="DMM1" s="343"/>
      <c r="DMN1" s="343"/>
      <c r="DMO1" s="342"/>
      <c r="DMP1" s="343"/>
      <c r="DMQ1" s="343"/>
      <c r="DMR1" s="343"/>
      <c r="DMS1" s="343"/>
      <c r="DMT1" s="343"/>
      <c r="DMU1" s="343"/>
      <c r="DMV1" s="343"/>
      <c r="DMW1" s="343"/>
      <c r="DMX1" s="343"/>
      <c r="DMY1" s="343"/>
      <c r="DMZ1" s="343"/>
      <c r="DNA1" s="343"/>
      <c r="DNB1" s="343"/>
      <c r="DNC1" s="343"/>
      <c r="DND1" s="343"/>
      <c r="DNE1" s="342"/>
      <c r="DNF1" s="343"/>
      <c r="DNG1" s="343"/>
      <c r="DNH1" s="343"/>
      <c r="DNI1" s="343"/>
      <c r="DNJ1" s="343"/>
      <c r="DNK1" s="343"/>
      <c r="DNL1" s="343"/>
      <c r="DNM1" s="343"/>
      <c r="DNN1" s="343"/>
      <c r="DNO1" s="343"/>
      <c r="DNP1" s="343"/>
      <c r="DNQ1" s="343"/>
      <c r="DNR1" s="343"/>
      <c r="DNS1" s="343"/>
      <c r="DNT1" s="343"/>
      <c r="DNU1" s="342"/>
      <c r="DNV1" s="343"/>
      <c r="DNW1" s="343"/>
      <c r="DNX1" s="343"/>
      <c r="DNY1" s="343"/>
      <c r="DNZ1" s="343"/>
      <c r="DOA1" s="343"/>
      <c r="DOB1" s="343"/>
      <c r="DOC1" s="343"/>
      <c r="DOD1" s="343"/>
      <c r="DOE1" s="343"/>
      <c r="DOF1" s="343"/>
      <c r="DOG1" s="343"/>
      <c r="DOH1" s="343"/>
      <c r="DOI1" s="343"/>
      <c r="DOJ1" s="343"/>
      <c r="DOK1" s="342"/>
      <c r="DOL1" s="343"/>
      <c r="DOM1" s="343"/>
      <c r="DON1" s="343"/>
      <c r="DOO1" s="343"/>
      <c r="DOP1" s="343"/>
      <c r="DOQ1" s="343"/>
      <c r="DOR1" s="343"/>
      <c r="DOS1" s="343"/>
      <c r="DOT1" s="343"/>
      <c r="DOU1" s="343"/>
      <c r="DOV1" s="343"/>
      <c r="DOW1" s="343"/>
      <c r="DOX1" s="343"/>
      <c r="DOY1" s="343"/>
      <c r="DOZ1" s="343"/>
      <c r="DPA1" s="342"/>
      <c r="DPB1" s="343"/>
      <c r="DPC1" s="343"/>
      <c r="DPD1" s="343"/>
      <c r="DPE1" s="343"/>
      <c r="DPF1" s="343"/>
      <c r="DPG1" s="343"/>
      <c r="DPH1" s="343"/>
      <c r="DPI1" s="343"/>
      <c r="DPJ1" s="343"/>
      <c r="DPK1" s="343"/>
      <c r="DPL1" s="343"/>
      <c r="DPM1" s="343"/>
      <c r="DPN1" s="343"/>
      <c r="DPO1" s="343"/>
      <c r="DPP1" s="343"/>
      <c r="DPQ1" s="342"/>
      <c r="DPR1" s="343"/>
      <c r="DPS1" s="343"/>
      <c r="DPT1" s="343"/>
      <c r="DPU1" s="343"/>
      <c r="DPV1" s="343"/>
      <c r="DPW1" s="343"/>
      <c r="DPX1" s="343"/>
      <c r="DPY1" s="343"/>
      <c r="DPZ1" s="343"/>
      <c r="DQA1" s="343"/>
      <c r="DQB1" s="343"/>
      <c r="DQC1" s="343"/>
      <c r="DQD1" s="343"/>
      <c r="DQE1" s="343"/>
      <c r="DQF1" s="343"/>
      <c r="DQG1" s="342"/>
      <c r="DQH1" s="343"/>
      <c r="DQI1" s="343"/>
      <c r="DQJ1" s="343"/>
      <c r="DQK1" s="343"/>
      <c r="DQL1" s="343"/>
      <c r="DQM1" s="343"/>
      <c r="DQN1" s="343"/>
      <c r="DQO1" s="343"/>
      <c r="DQP1" s="343"/>
      <c r="DQQ1" s="343"/>
      <c r="DQR1" s="343"/>
      <c r="DQS1" s="343"/>
      <c r="DQT1" s="343"/>
      <c r="DQU1" s="343"/>
      <c r="DQV1" s="343"/>
      <c r="DQW1" s="342"/>
      <c r="DQX1" s="343"/>
      <c r="DQY1" s="343"/>
      <c r="DQZ1" s="343"/>
      <c r="DRA1" s="343"/>
      <c r="DRB1" s="343"/>
      <c r="DRC1" s="343"/>
      <c r="DRD1" s="343"/>
      <c r="DRE1" s="343"/>
      <c r="DRF1" s="343"/>
      <c r="DRG1" s="343"/>
      <c r="DRH1" s="343"/>
      <c r="DRI1" s="343"/>
      <c r="DRJ1" s="343"/>
      <c r="DRK1" s="343"/>
      <c r="DRL1" s="343"/>
      <c r="DRM1" s="342"/>
      <c r="DRN1" s="343"/>
      <c r="DRO1" s="343"/>
      <c r="DRP1" s="343"/>
      <c r="DRQ1" s="343"/>
      <c r="DRR1" s="343"/>
      <c r="DRS1" s="343"/>
      <c r="DRT1" s="343"/>
      <c r="DRU1" s="343"/>
      <c r="DRV1" s="343"/>
      <c r="DRW1" s="343"/>
      <c r="DRX1" s="343"/>
      <c r="DRY1" s="343"/>
      <c r="DRZ1" s="343"/>
      <c r="DSA1" s="343"/>
      <c r="DSB1" s="343"/>
      <c r="DSC1" s="342"/>
      <c r="DSD1" s="343"/>
      <c r="DSE1" s="343"/>
      <c r="DSF1" s="343"/>
      <c r="DSG1" s="343"/>
      <c r="DSH1" s="343"/>
      <c r="DSI1" s="343"/>
      <c r="DSJ1" s="343"/>
      <c r="DSK1" s="343"/>
      <c r="DSL1" s="343"/>
      <c r="DSM1" s="343"/>
      <c r="DSN1" s="343"/>
      <c r="DSO1" s="343"/>
      <c r="DSP1" s="343"/>
      <c r="DSQ1" s="343"/>
      <c r="DSR1" s="343"/>
      <c r="DSS1" s="342"/>
      <c r="DST1" s="343"/>
      <c r="DSU1" s="343"/>
      <c r="DSV1" s="343"/>
      <c r="DSW1" s="343"/>
      <c r="DSX1" s="343"/>
      <c r="DSY1" s="343"/>
      <c r="DSZ1" s="343"/>
      <c r="DTA1" s="343"/>
      <c r="DTB1" s="343"/>
      <c r="DTC1" s="343"/>
      <c r="DTD1" s="343"/>
      <c r="DTE1" s="343"/>
      <c r="DTF1" s="343"/>
      <c r="DTG1" s="343"/>
      <c r="DTH1" s="343"/>
      <c r="DTI1" s="342"/>
      <c r="DTJ1" s="343"/>
      <c r="DTK1" s="343"/>
      <c r="DTL1" s="343"/>
      <c r="DTM1" s="343"/>
      <c r="DTN1" s="343"/>
      <c r="DTO1" s="343"/>
      <c r="DTP1" s="343"/>
      <c r="DTQ1" s="343"/>
      <c r="DTR1" s="343"/>
      <c r="DTS1" s="343"/>
      <c r="DTT1" s="343"/>
      <c r="DTU1" s="343"/>
      <c r="DTV1" s="343"/>
      <c r="DTW1" s="343"/>
      <c r="DTX1" s="343"/>
      <c r="DTY1" s="342"/>
      <c r="DTZ1" s="343"/>
      <c r="DUA1" s="343"/>
      <c r="DUB1" s="343"/>
      <c r="DUC1" s="343"/>
      <c r="DUD1" s="343"/>
      <c r="DUE1" s="343"/>
      <c r="DUF1" s="343"/>
      <c r="DUG1" s="343"/>
      <c r="DUH1" s="343"/>
      <c r="DUI1" s="343"/>
      <c r="DUJ1" s="343"/>
      <c r="DUK1" s="343"/>
      <c r="DUL1" s="343"/>
      <c r="DUM1" s="343"/>
      <c r="DUN1" s="343"/>
      <c r="DUO1" s="342"/>
      <c r="DUP1" s="343"/>
      <c r="DUQ1" s="343"/>
      <c r="DUR1" s="343"/>
      <c r="DUS1" s="343"/>
      <c r="DUT1" s="343"/>
      <c r="DUU1" s="343"/>
      <c r="DUV1" s="343"/>
      <c r="DUW1" s="343"/>
      <c r="DUX1" s="343"/>
      <c r="DUY1" s="343"/>
      <c r="DUZ1" s="343"/>
      <c r="DVA1" s="343"/>
      <c r="DVB1" s="343"/>
      <c r="DVC1" s="343"/>
      <c r="DVD1" s="343"/>
      <c r="DVE1" s="342"/>
      <c r="DVF1" s="343"/>
      <c r="DVG1" s="343"/>
      <c r="DVH1" s="343"/>
      <c r="DVI1" s="343"/>
      <c r="DVJ1" s="343"/>
      <c r="DVK1" s="343"/>
      <c r="DVL1" s="343"/>
      <c r="DVM1" s="343"/>
      <c r="DVN1" s="343"/>
      <c r="DVO1" s="343"/>
      <c r="DVP1" s="343"/>
      <c r="DVQ1" s="343"/>
      <c r="DVR1" s="343"/>
      <c r="DVS1" s="343"/>
      <c r="DVT1" s="343"/>
      <c r="DVU1" s="342"/>
      <c r="DVV1" s="343"/>
      <c r="DVW1" s="343"/>
      <c r="DVX1" s="343"/>
      <c r="DVY1" s="343"/>
      <c r="DVZ1" s="343"/>
      <c r="DWA1" s="343"/>
      <c r="DWB1" s="343"/>
      <c r="DWC1" s="343"/>
      <c r="DWD1" s="343"/>
      <c r="DWE1" s="343"/>
      <c r="DWF1" s="343"/>
      <c r="DWG1" s="343"/>
      <c r="DWH1" s="343"/>
      <c r="DWI1" s="343"/>
      <c r="DWJ1" s="343"/>
      <c r="DWK1" s="342"/>
      <c r="DWL1" s="343"/>
      <c r="DWM1" s="343"/>
      <c r="DWN1" s="343"/>
      <c r="DWO1" s="343"/>
      <c r="DWP1" s="343"/>
      <c r="DWQ1" s="343"/>
      <c r="DWR1" s="343"/>
      <c r="DWS1" s="343"/>
      <c r="DWT1" s="343"/>
      <c r="DWU1" s="343"/>
      <c r="DWV1" s="343"/>
      <c r="DWW1" s="343"/>
      <c r="DWX1" s="343"/>
      <c r="DWY1" s="343"/>
      <c r="DWZ1" s="343"/>
      <c r="DXA1" s="342"/>
      <c r="DXB1" s="343"/>
      <c r="DXC1" s="343"/>
      <c r="DXD1" s="343"/>
      <c r="DXE1" s="343"/>
      <c r="DXF1" s="343"/>
      <c r="DXG1" s="343"/>
      <c r="DXH1" s="343"/>
      <c r="DXI1" s="343"/>
      <c r="DXJ1" s="343"/>
      <c r="DXK1" s="343"/>
      <c r="DXL1" s="343"/>
      <c r="DXM1" s="343"/>
      <c r="DXN1" s="343"/>
      <c r="DXO1" s="343"/>
      <c r="DXP1" s="343"/>
      <c r="DXQ1" s="342"/>
      <c r="DXR1" s="343"/>
      <c r="DXS1" s="343"/>
      <c r="DXT1" s="343"/>
      <c r="DXU1" s="343"/>
      <c r="DXV1" s="343"/>
      <c r="DXW1" s="343"/>
      <c r="DXX1" s="343"/>
      <c r="DXY1" s="343"/>
      <c r="DXZ1" s="343"/>
      <c r="DYA1" s="343"/>
      <c r="DYB1" s="343"/>
      <c r="DYC1" s="343"/>
      <c r="DYD1" s="343"/>
      <c r="DYE1" s="343"/>
      <c r="DYF1" s="343"/>
      <c r="DYG1" s="342"/>
      <c r="DYH1" s="343"/>
      <c r="DYI1" s="343"/>
      <c r="DYJ1" s="343"/>
      <c r="DYK1" s="343"/>
      <c r="DYL1" s="343"/>
      <c r="DYM1" s="343"/>
      <c r="DYN1" s="343"/>
      <c r="DYO1" s="343"/>
      <c r="DYP1" s="343"/>
      <c r="DYQ1" s="343"/>
      <c r="DYR1" s="343"/>
      <c r="DYS1" s="343"/>
      <c r="DYT1" s="343"/>
      <c r="DYU1" s="343"/>
      <c r="DYV1" s="343"/>
      <c r="DYW1" s="342"/>
      <c r="DYX1" s="343"/>
      <c r="DYY1" s="343"/>
      <c r="DYZ1" s="343"/>
      <c r="DZA1" s="343"/>
      <c r="DZB1" s="343"/>
      <c r="DZC1" s="343"/>
      <c r="DZD1" s="343"/>
      <c r="DZE1" s="343"/>
      <c r="DZF1" s="343"/>
      <c r="DZG1" s="343"/>
      <c r="DZH1" s="343"/>
      <c r="DZI1" s="343"/>
      <c r="DZJ1" s="343"/>
      <c r="DZK1" s="343"/>
      <c r="DZL1" s="343"/>
      <c r="DZM1" s="342"/>
      <c r="DZN1" s="343"/>
      <c r="DZO1" s="343"/>
      <c r="DZP1" s="343"/>
      <c r="DZQ1" s="343"/>
      <c r="DZR1" s="343"/>
      <c r="DZS1" s="343"/>
      <c r="DZT1" s="343"/>
      <c r="DZU1" s="343"/>
      <c r="DZV1" s="343"/>
      <c r="DZW1" s="343"/>
      <c r="DZX1" s="343"/>
      <c r="DZY1" s="343"/>
      <c r="DZZ1" s="343"/>
      <c r="EAA1" s="343"/>
      <c r="EAB1" s="343"/>
      <c r="EAC1" s="342"/>
      <c r="EAD1" s="343"/>
      <c r="EAE1" s="343"/>
      <c r="EAF1" s="343"/>
      <c r="EAG1" s="343"/>
      <c r="EAH1" s="343"/>
      <c r="EAI1" s="343"/>
      <c r="EAJ1" s="343"/>
      <c r="EAK1" s="343"/>
      <c r="EAL1" s="343"/>
      <c r="EAM1" s="343"/>
      <c r="EAN1" s="343"/>
      <c r="EAO1" s="343"/>
      <c r="EAP1" s="343"/>
      <c r="EAQ1" s="343"/>
      <c r="EAR1" s="343"/>
      <c r="EAS1" s="342"/>
      <c r="EAT1" s="343"/>
      <c r="EAU1" s="343"/>
      <c r="EAV1" s="343"/>
      <c r="EAW1" s="343"/>
      <c r="EAX1" s="343"/>
      <c r="EAY1" s="343"/>
      <c r="EAZ1" s="343"/>
      <c r="EBA1" s="343"/>
      <c r="EBB1" s="343"/>
      <c r="EBC1" s="343"/>
      <c r="EBD1" s="343"/>
      <c r="EBE1" s="343"/>
      <c r="EBF1" s="343"/>
      <c r="EBG1" s="343"/>
      <c r="EBH1" s="343"/>
      <c r="EBI1" s="342"/>
      <c r="EBJ1" s="343"/>
      <c r="EBK1" s="343"/>
      <c r="EBL1" s="343"/>
      <c r="EBM1" s="343"/>
      <c r="EBN1" s="343"/>
      <c r="EBO1" s="343"/>
      <c r="EBP1" s="343"/>
      <c r="EBQ1" s="343"/>
      <c r="EBR1" s="343"/>
      <c r="EBS1" s="343"/>
      <c r="EBT1" s="343"/>
      <c r="EBU1" s="343"/>
      <c r="EBV1" s="343"/>
      <c r="EBW1" s="343"/>
      <c r="EBX1" s="343"/>
      <c r="EBY1" s="342"/>
      <c r="EBZ1" s="343"/>
      <c r="ECA1" s="343"/>
      <c r="ECB1" s="343"/>
      <c r="ECC1" s="343"/>
      <c r="ECD1" s="343"/>
      <c r="ECE1" s="343"/>
      <c r="ECF1" s="343"/>
      <c r="ECG1" s="343"/>
      <c r="ECH1" s="343"/>
      <c r="ECI1" s="343"/>
      <c r="ECJ1" s="343"/>
      <c r="ECK1" s="343"/>
      <c r="ECL1" s="343"/>
      <c r="ECM1" s="343"/>
      <c r="ECN1" s="343"/>
      <c r="ECO1" s="342"/>
      <c r="ECP1" s="343"/>
      <c r="ECQ1" s="343"/>
      <c r="ECR1" s="343"/>
      <c r="ECS1" s="343"/>
      <c r="ECT1" s="343"/>
      <c r="ECU1" s="343"/>
      <c r="ECV1" s="343"/>
      <c r="ECW1" s="343"/>
      <c r="ECX1" s="343"/>
      <c r="ECY1" s="343"/>
      <c r="ECZ1" s="343"/>
      <c r="EDA1" s="343"/>
      <c r="EDB1" s="343"/>
      <c r="EDC1" s="343"/>
      <c r="EDD1" s="343"/>
      <c r="EDE1" s="342"/>
      <c r="EDF1" s="343"/>
      <c r="EDG1" s="343"/>
      <c r="EDH1" s="343"/>
      <c r="EDI1" s="343"/>
      <c r="EDJ1" s="343"/>
      <c r="EDK1" s="343"/>
      <c r="EDL1" s="343"/>
      <c r="EDM1" s="343"/>
      <c r="EDN1" s="343"/>
      <c r="EDO1" s="343"/>
      <c r="EDP1" s="343"/>
      <c r="EDQ1" s="343"/>
      <c r="EDR1" s="343"/>
      <c r="EDS1" s="343"/>
      <c r="EDT1" s="343"/>
      <c r="EDU1" s="342"/>
      <c r="EDV1" s="343"/>
      <c r="EDW1" s="343"/>
      <c r="EDX1" s="343"/>
      <c r="EDY1" s="343"/>
      <c r="EDZ1" s="343"/>
      <c r="EEA1" s="343"/>
      <c r="EEB1" s="343"/>
      <c r="EEC1" s="343"/>
      <c r="EED1" s="343"/>
      <c r="EEE1" s="343"/>
      <c r="EEF1" s="343"/>
      <c r="EEG1" s="343"/>
      <c r="EEH1" s="343"/>
      <c r="EEI1" s="343"/>
      <c r="EEJ1" s="343"/>
      <c r="EEK1" s="342"/>
      <c r="EEL1" s="343"/>
      <c r="EEM1" s="343"/>
      <c r="EEN1" s="343"/>
      <c r="EEO1" s="343"/>
      <c r="EEP1" s="343"/>
      <c r="EEQ1" s="343"/>
      <c r="EER1" s="343"/>
      <c r="EES1" s="343"/>
      <c r="EET1" s="343"/>
      <c r="EEU1" s="343"/>
      <c r="EEV1" s="343"/>
      <c r="EEW1" s="343"/>
      <c r="EEX1" s="343"/>
      <c r="EEY1" s="343"/>
      <c r="EEZ1" s="343"/>
      <c r="EFA1" s="342"/>
      <c r="EFB1" s="343"/>
      <c r="EFC1" s="343"/>
      <c r="EFD1" s="343"/>
      <c r="EFE1" s="343"/>
      <c r="EFF1" s="343"/>
      <c r="EFG1" s="343"/>
      <c r="EFH1" s="343"/>
      <c r="EFI1" s="343"/>
      <c r="EFJ1" s="343"/>
      <c r="EFK1" s="343"/>
      <c r="EFL1" s="343"/>
      <c r="EFM1" s="343"/>
      <c r="EFN1" s="343"/>
      <c r="EFO1" s="343"/>
      <c r="EFP1" s="343"/>
      <c r="EFQ1" s="342"/>
      <c r="EFR1" s="343"/>
      <c r="EFS1" s="343"/>
      <c r="EFT1" s="343"/>
      <c r="EFU1" s="343"/>
      <c r="EFV1" s="343"/>
      <c r="EFW1" s="343"/>
      <c r="EFX1" s="343"/>
      <c r="EFY1" s="343"/>
      <c r="EFZ1" s="343"/>
      <c r="EGA1" s="343"/>
      <c r="EGB1" s="343"/>
      <c r="EGC1" s="343"/>
      <c r="EGD1" s="343"/>
      <c r="EGE1" s="343"/>
      <c r="EGF1" s="343"/>
      <c r="EGG1" s="342"/>
      <c r="EGH1" s="343"/>
      <c r="EGI1" s="343"/>
      <c r="EGJ1" s="343"/>
      <c r="EGK1" s="343"/>
      <c r="EGL1" s="343"/>
      <c r="EGM1" s="343"/>
      <c r="EGN1" s="343"/>
      <c r="EGO1" s="343"/>
      <c r="EGP1" s="343"/>
      <c r="EGQ1" s="343"/>
      <c r="EGR1" s="343"/>
      <c r="EGS1" s="343"/>
      <c r="EGT1" s="343"/>
      <c r="EGU1" s="343"/>
      <c r="EGV1" s="343"/>
      <c r="EGW1" s="342"/>
      <c r="EGX1" s="343"/>
      <c r="EGY1" s="343"/>
      <c r="EGZ1" s="343"/>
      <c r="EHA1" s="343"/>
      <c r="EHB1" s="343"/>
      <c r="EHC1" s="343"/>
      <c r="EHD1" s="343"/>
      <c r="EHE1" s="343"/>
      <c r="EHF1" s="343"/>
      <c r="EHG1" s="343"/>
      <c r="EHH1" s="343"/>
      <c r="EHI1" s="343"/>
      <c r="EHJ1" s="343"/>
      <c r="EHK1" s="343"/>
      <c r="EHL1" s="343"/>
      <c r="EHM1" s="342"/>
      <c r="EHN1" s="343"/>
      <c r="EHO1" s="343"/>
      <c r="EHP1" s="343"/>
      <c r="EHQ1" s="343"/>
      <c r="EHR1" s="343"/>
      <c r="EHS1" s="343"/>
      <c r="EHT1" s="343"/>
      <c r="EHU1" s="343"/>
      <c r="EHV1" s="343"/>
      <c r="EHW1" s="343"/>
      <c r="EHX1" s="343"/>
      <c r="EHY1" s="343"/>
      <c r="EHZ1" s="343"/>
      <c r="EIA1" s="343"/>
      <c r="EIB1" s="343"/>
      <c r="EIC1" s="342"/>
      <c r="EID1" s="343"/>
      <c r="EIE1" s="343"/>
      <c r="EIF1" s="343"/>
      <c r="EIG1" s="343"/>
      <c r="EIH1" s="343"/>
      <c r="EII1" s="343"/>
      <c r="EIJ1" s="343"/>
      <c r="EIK1" s="343"/>
      <c r="EIL1" s="343"/>
      <c r="EIM1" s="343"/>
      <c r="EIN1" s="343"/>
      <c r="EIO1" s="343"/>
      <c r="EIP1" s="343"/>
      <c r="EIQ1" s="343"/>
      <c r="EIR1" s="343"/>
      <c r="EIS1" s="342"/>
      <c r="EIT1" s="343"/>
      <c r="EIU1" s="343"/>
      <c r="EIV1" s="343"/>
      <c r="EIW1" s="343"/>
      <c r="EIX1" s="343"/>
      <c r="EIY1" s="343"/>
      <c r="EIZ1" s="343"/>
      <c r="EJA1" s="343"/>
      <c r="EJB1" s="343"/>
      <c r="EJC1" s="343"/>
      <c r="EJD1" s="343"/>
      <c r="EJE1" s="343"/>
      <c r="EJF1" s="343"/>
      <c r="EJG1" s="343"/>
      <c r="EJH1" s="343"/>
      <c r="EJI1" s="342"/>
      <c r="EJJ1" s="343"/>
      <c r="EJK1" s="343"/>
      <c r="EJL1" s="343"/>
      <c r="EJM1" s="343"/>
      <c r="EJN1" s="343"/>
      <c r="EJO1" s="343"/>
      <c r="EJP1" s="343"/>
      <c r="EJQ1" s="343"/>
      <c r="EJR1" s="343"/>
      <c r="EJS1" s="343"/>
      <c r="EJT1" s="343"/>
      <c r="EJU1" s="343"/>
      <c r="EJV1" s="343"/>
      <c r="EJW1" s="343"/>
      <c r="EJX1" s="343"/>
      <c r="EJY1" s="342"/>
      <c r="EJZ1" s="343"/>
      <c r="EKA1" s="343"/>
      <c r="EKB1" s="343"/>
      <c r="EKC1" s="343"/>
      <c r="EKD1" s="343"/>
      <c r="EKE1" s="343"/>
      <c r="EKF1" s="343"/>
      <c r="EKG1" s="343"/>
      <c r="EKH1" s="343"/>
      <c r="EKI1" s="343"/>
      <c r="EKJ1" s="343"/>
      <c r="EKK1" s="343"/>
      <c r="EKL1" s="343"/>
      <c r="EKM1" s="343"/>
      <c r="EKN1" s="343"/>
      <c r="EKO1" s="342"/>
      <c r="EKP1" s="343"/>
      <c r="EKQ1" s="343"/>
      <c r="EKR1" s="343"/>
      <c r="EKS1" s="343"/>
      <c r="EKT1" s="343"/>
      <c r="EKU1" s="343"/>
      <c r="EKV1" s="343"/>
      <c r="EKW1" s="343"/>
      <c r="EKX1" s="343"/>
      <c r="EKY1" s="343"/>
      <c r="EKZ1" s="343"/>
      <c r="ELA1" s="343"/>
      <c r="ELB1" s="343"/>
      <c r="ELC1" s="343"/>
      <c r="ELD1" s="343"/>
      <c r="ELE1" s="342"/>
      <c r="ELF1" s="343"/>
      <c r="ELG1" s="343"/>
      <c r="ELH1" s="343"/>
      <c r="ELI1" s="343"/>
      <c r="ELJ1" s="343"/>
      <c r="ELK1" s="343"/>
      <c r="ELL1" s="343"/>
      <c r="ELM1" s="343"/>
      <c r="ELN1" s="343"/>
      <c r="ELO1" s="343"/>
      <c r="ELP1" s="343"/>
      <c r="ELQ1" s="343"/>
      <c r="ELR1" s="343"/>
      <c r="ELS1" s="343"/>
      <c r="ELT1" s="343"/>
      <c r="ELU1" s="342"/>
      <c r="ELV1" s="343"/>
      <c r="ELW1" s="343"/>
      <c r="ELX1" s="343"/>
      <c r="ELY1" s="343"/>
      <c r="ELZ1" s="343"/>
      <c r="EMA1" s="343"/>
      <c r="EMB1" s="343"/>
      <c r="EMC1" s="343"/>
      <c r="EMD1" s="343"/>
      <c r="EME1" s="343"/>
      <c r="EMF1" s="343"/>
      <c r="EMG1" s="343"/>
      <c r="EMH1" s="343"/>
      <c r="EMI1" s="343"/>
      <c r="EMJ1" s="343"/>
      <c r="EMK1" s="342"/>
      <c r="EML1" s="343"/>
      <c r="EMM1" s="343"/>
      <c r="EMN1" s="343"/>
      <c r="EMO1" s="343"/>
      <c r="EMP1" s="343"/>
      <c r="EMQ1" s="343"/>
      <c r="EMR1" s="343"/>
      <c r="EMS1" s="343"/>
      <c r="EMT1" s="343"/>
      <c r="EMU1" s="343"/>
      <c r="EMV1" s="343"/>
      <c r="EMW1" s="343"/>
      <c r="EMX1" s="343"/>
      <c r="EMY1" s="343"/>
      <c r="EMZ1" s="343"/>
      <c r="ENA1" s="342"/>
      <c r="ENB1" s="343"/>
      <c r="ENC1" s="343"/>
      <c r="END1" s="343"/>
      <c r="ENE1" s="343"/>
      <c r="ENF1" s="343"/>
      <c r="ENG1" s="343"/>
      <c r="ENH1" s="343"/>
      <c r="ENI1" s="343"/>
      <c r="ENJ1" s="343"/>
      <c r="ENK1" s="343"/>
      <c r="ENL1" s="343"/>
      <c r="ENM1" s="343"/>
      <c r="ENN1" s="343"/>
      <c r="ENO1" s="343"/>
      <c r="ENP1" s="343"/>
      <c r="ENQ1" s="342"/>
      <c r="ENR1" s="343"/>
      <c r="ENS1" s="343"/>
      <c r="ENT1" s="343"/>
      <c r="ENU1" s="343"/>
      <c r="ENV1" s="343"/>
      <c r="ENW1" s="343"/>
      <c r="ENX1" s="343"/>
      <c r="ENY1" s="343"/>
      <c r="ENZ1" s="343"/>
      <c r="EOA1" s="343"/>
      <c r="EOB1" s="343"/>
      <c r="EOC1" s="343"/>
      <c r="EOD1" s="343"/>
      <c r="EOE1" s="343"/>
      <c r="EOF1" s="343"/>
      <c r="EOG1" s="342"/>
      <c r="EOH1" s="343"/>
      <c r="EOI1" s="343"/>
      <c r="EOJ1" s="343"/>
      <c r="EOK1" s="343"/>
      <c r="EOL1" s="343"/>
      <c r="EOM1" s="343"/>
      <c r="EON1" s="343"/>
      <c r="EOO1" s="343"/>
      <c r="EOP1" s="343"/>
      <c r="EOQ1" s="343"/>
      <c r="EOR1" s="343"/>
      <c r="EOS1" s="343"/>
      <c r="EOT1" s="343"/>
      <c r="EOU1" s="343"/>
      <c r="EOV1" s="343"/>
      <c r="EOW1" s="342"/>
      <c r="EOX1" s="343"/>
      <c r="EOY1" s="343"/>
      <c r="EOZ1" s="343"/>
      <c r="EPA1" s="343"/>
      <c r="EPB1" s="343"/>
      <c r="EPC1" s="343"/>
      <c r="EPD1" s="343"/>
      <c r="EPE1" s="343"/>
      <c r="EPF1" s="343"/>
      <c r="EPG1" s="343"/>
      <c r="EPH1" s="343"/>
      <c r="EPI1" s="343"/>
      <c r="EPJ1" s="343"/>
      <c r="EPK1" s="343"/>
      <c r="EPL1" s="343"/>
      <c r="EPM1" s="342"/>
      <c r="EPN1" s="343"/>
      <c r="EPO1" s="343"/>
      <c r="EPP1" s="343"/>
      <c r="EPQ1" s="343"/>
      <c r="EPR1" s="343"/>
      <c r="EPS1" s="343"/>
      <c r="EPT1" s="343"/>
      <c r="EPU1" s="343"/>
      <c r="EPV1" s="343"/>
      <c r="EPW1" s="343"/>
      <c r="EPX1" s="343"/>
      <c r="EPY1" s="343"/>
      <c r="EPZ1" s="343"/>
      <c r="EQA1" s="343"/>
      <c r="EQB1" s="343"/>
      <c r="EQC1" s="342"/>
      <c r="EQD1" s="343"/>
      <c r="EQE1" s="343"/>
      <c r="EQF1" s="343"/>
      <c r="EQG1" s="343"/>
      <c r="EQH1" s="343"/>
      <c r="EQI1" s="343"/>
      <c r="EQJ1" s="343"/>
      <c r="EQK1" s="343"/>
      <c r="EQL1" s="343"/>
      <c r="EQM1" s="343"/>
      <c r="EQN1" s="343"/>
      <c r="EQO1" s="343"/>
      <c r="EQP1" s="343"/>
      <c r="EQQ1" s="343"/>
      <c r="EQR1" s="343"/>
      <c r="EQS1" s="342"/>
      <c r="EQT1" s="343"/>
      <c r="EQU1" s="343"/>
      <c r="EQV1" s="343"/>
      <c r="EQW1" s="343"/>
      <c r="EQX1" s="343"/>
      <c r="EQY1" s="343"/>
      <c r="EQZ1" s="343"/>
      <c r="ERA1" s="343"/>
      <c r="ERB1" s="343"/>
      <c r="ERC1" s="343"/>
      <c r="ERD1" s="343"/>
      <c r="ERE1" s="343"/>
      <c r="ERF1" s="343"/>
      <c r="ERG1" s="343"/>
      <c r="ERH1" s="343"/>
      <c r="ERI1" s="342"/>
      <c r="ERJ1" s="343"/>
      <c r="ERK1" s="343"/>
      <c r="ERL1" s="343"/>
      <c r="ERM1" s="343"/>
      <c r="ERN1" s="343"/>
      <c r="ERO1" s="343"/>
      <c r="ERP1" s="343"/>
      <c r="ERQ1" s="343"/>
      <c r="ERR1" s="343"/>
      <c r="ERS1" s="343"/>
      <c r="ERT1" s="343"/>
      <c r="ERU1" s="343"/>
      <c r="ERV1" s="343"/>
      <c r="ERW1" s="343"/>
      <c r="ERX1" s="343"/>
      <c r="ERY1" s="342"/>
      <c r="ERZ1" s="343"/>
      <c r="ESA1" s="343"/>
      <c r="ESB1" s="343"/>
      <c r="ESC1" s="343"/>
      <c r="ESD1" s="343"/>
      <c r="ESE1" s="343"/>
      <c r="ESF1" s="343"/>
      <c r="ESG1" s="343"/>
      <c r="ESH1" s="343"/>
      <c r="ESI1" s="343"/>
      <c r="ESJ1" s="343"/>
      <c r="ESK1" s="343"/>
      <c r="ESL1" s="343"/>
      <c r="ESM1" s="343"/>
      <c r="ESN1" s="343"/>
      <c r="ESO1" s="342"/>
      <c r="ESP1" s="343"/>
      <c r="ESQ1" s="343"/>
      <c r="ESR1" s="343"/>
      <c r="ESS1" s="343"/>
      <c r="EST1" s="343"/>
      <c r="ESU1" s="343"/>
      <c r="ESV1" s="343"/>
      <c r="ESW1" s="343"/>
      <c r="ESX1" s="343"/>
      <c r="ESY1" s="343"/>
      <c r="ESZ1" s="343"/>
      <c r="ETA1" s="343"/>
      <c r="ETB1" s="343"/>
      <c r="ETC1" s="343"/>
      <c r="ETD1" s="343"/>
      <c r="ETE1" s="342"/>
      <c r="ETF1" s="343"/>
      <c r="ETG1" s="343"/>
      <c r="ETH1" s="343"/>
      <c r="ETI1" s="343"/>
      <c r="ETJ1" s="343"/>
      <c r="ETK1" s="343"/>
      <c r="ETL1" s="343"/>
      <c r="ETM1" s="343"/>
      <c r="ETN1" s="343"/>
      <c r="ETO1" s="343"/>
      <c r="ETP1" s="343"/>
      <c r="ETQ1" s="343"/>
      <c r="ETR1" s="343"/>
      <c r="ETS1" s="343"/>
      <c r="ETT1" s="343"/>
      <c r="ETU1" s="342"/>
      <c r="ETV1" s="343"/>
      <c r="ETW1" s="343"/>
      <c r="ETX1" s="343"/>
      <c r="ETY1" s="343"/>
      <c r="ETZ1" s="343"/>
      <c r="EUA1" s="343"/>
      <c r="EUB1" s="343"/>
      <c r="EUC1" s="343"/>
      <c r="EUD1" s="343"/>
      <c r="EUE1" s="343"/>
      <c r="EUF1" s="343"/>
      <c r="EUG1" s="343"/>
      <c r="EUH1" s="343"/>
      <c r="EUI1" s="343"/>
      <c r="EUJ1" s="343"/>
      <c r="EUK1" s="342"/>
      <c r="EUL1" s="343"/>
      <c r="EUM1" s="343"/>
      <c r="EUN1" s="343"/>
      <c r="EUO1" s="343"/>
      <c r="EUP1" s="343"/>
      <c r="EUQ1" s="343"/>
      <c r="EUR1" s="343"/>
      <c r="EUS1" s="343"/>
      <c r="EUT1" s="343"/>
      <c r="EUU1" s="343"/>
      <c r="EUV1" s="343"/>
      <c r="EUW1" s="343"/>
      <c r="EUX1" s="343"/>
      <c r="EUY1" s="343"/>
      <c r="EUZ1" s="343"/>
      <c r="EVA1" s="342"/>
      <c r="EVB1" s="343"/>
      <c r="EVC1" s="343"/>
      <c r="EVD1" s="343"/>
      <c r="EVE1" s="343"/>
      <c r="EVF1" s="343"/>
      <c r="EVG1" s="343"/>
      <c r="EVH1" s="343"/>
      <c r="EVI1" s="343"/>
      <c r="EVJ1" s="343"/>
      <c r="EVK1" s="343"/>
      <c r="EVL1" s="343"/>
      <c r="EVM1" s="343"/>
      <c r="EVN1" s="343"/>
      <c r="EVO1" s="343"/>
      <c r="EVP1" s="343"/>
      <c r="EVQ1" s="342"/>
      <c r="EVR1" s="343"/>
      <c r="EVS1" s="343"/>
      <c r="EVT1" s="343"/>
      <c r="EVU1" s="343"/>
      <c r="EVV1" s="343"/>
      <c r="EVW1" s="343"/>
      <c r="EVX1" s="343"/>
      <c r="EVY1" s="343"/>
      <c r="EVZ1" s="343"/>
      <c r="EWA1" s="343"/>
      <c r="EWB1" s="343"/>
      <c r="EWC1" s="343"/>
      <c r="EWD1" s="343"/>
      <c r="EWE1" s="343"/>
      <c r="EWF1" s="343"/>
      <c r="EWG1" s="342"/>
      <c r="EWH1" s="343"/>
      <c r="EWI1" s="343"/>
      <c r="EWJ1" s="343"/>
      <c r="EWK1" s="343"/>
      <c r="EWL1" s="343"/>
      <c r="EWM1" s="343"/>
      <c r="EWN1" s="343"/>
      <c r="EWO1" s="343"/>
      <c r="EWP1" s="343"/>
      <c r="EWQ1" s="343"/>
      <c r="EWR1" s="343"/>
      <c r="EWS1" s="343"/>
      <c r="EWT1" s="343"/>
      <c r="EWU1" s="343"/>
      <c r="EWV1" s="343"/>
      <c r="EWW1" s="342"/>
      <c r="EWX1" s="343"/>
      <c r="EWY1" s="343"/>
      <c r="EWZ1" s="343"/>
      <c r="EXA1" s="343"/>
      <c r="EXB1" s="343"/>
      <c r="EXC1" s="343"/>
      <c r="EXD1" s="343"/>
      <c r="EXE1" s="343"/>
      <c r="EXF1" s="343"/>
      <c r="EXG1" s="343"/>
      <c r="EXH1" s="343"/>
      <c r="EXI1" s="343"/>
      <c r="EXJ1" s="343"/>
      <c r="EXK1" s="343"/>
      <c r="EXL1" s="343"/>
      <c r="EXM1" s="342"/>
      <c r="EXN1" s="343"/>
      <c r="EXO1" s="343"/>
      <c r="EXP1" s="343"/>
      <c r="EXQ1" s="343"/>
      <c r="EXR1" s="343"/>
      <c r="EXS1" s="343"/>
      <c r="EXT1" s="343"/>
      <c r="EXU1" s="343"/>
      <c r="EXV1" s="343"/>
      <c r="EXW1" s="343"/>
      <c r="EXX1" s="343"/>
      <c r="EXY1" s="343"/>
      <c r="EXZ1" s="343"/>
      <c r="EYA1" s="343"/>
      <c r="EYB1" s="343"/>
      <c r="EYC1" s="342"/>
      <c r="EYD1" s="343"/>
      <c r="EYE1" s="343"/>
      <c r="EYF1" s="343"/>
      <c r="EYG1" s="343"/>
      <c r="EYH1" s="343"/>
      <c r="EYI1" s="343"/>
      <c r="EYJ1" s="343"/>
      <c r="EYK1" s="343"/>
      <c r="EYL1" s="343"/>
      <c r="EYM1" s="343"/>
      <c r="EYN1" s="343"/>
      <c r="EYO1" s="343"/>
      <c r="EYP1" s="343"/>
      <c r="EYQ1" s="343"/>
      <c r="EYR1" s="343"/>
      <c r="EYS1" s="342"/>
      <c r="EYT1" s="343"/>
      <c r="EYU1" s="343"/>
      <c r="EYV1" s="343"/>
      <c r="EYW1" s="343"/>
      <c r="EYX1" s="343"/>
      <c r="EYY1" s="343"/>
      <c r="EYZ1" s="343"/>
      <c r="EZA1" s="343"/>
      <c r="EZB1" s="343"/>
      <c r="EZC1" s="343"/>
      <c r="EZD1" s="343"/>
      <c r="EZE1" s="343"/>
      <c r="EZF1" s="343"/>
      <c r="EZG1" s="343"/>
      <c r="EZH1" s="343"/>
      <c r="EZI1" s="342"/>
      <c r="EZJ1" s="343"/>
      <c r="EZK1" s="343"/>
      <c r="EZL1" s="343"/>
      <c r="EZM1" s="343"/>
      <c r="EZN1" s="343"/>
      <c r="EZO1" s="343"/>
      <c r="EZP1" s="343"/>
      <c r="EZQ1" s="343"/>
      <c r="EZR1" s="343"/>
      <c r="EZS1" s="343"/>
      <c r="EZT1" s="343"/>
      <c r="EZU1" s="343"/>
      <c r="EZV1" s="343"/>
      <c r="EZW1" s="343"/>
      <c r="EZX1" s="343"/>
      <c r="EZY1" s="342"/>
      <c r="EZZ1" s="343"/>
      <c r="FAA1" s="343"/>
      <c r="FAB1" s="343"/>
      <c r="FAC1" s="343"/>
      <c r="FAD1" s="343"/>
      <c r="FAE1" s="343"/>
      <c r="FAF1" s="343"/>
      <c r="FAG1" s="343"/>
      <c r="FAH1" s="343"/>
      <c r="FAI1" s="343"/>
      <c r="FAJ1" s="343"/>
      <c r="FAK1" s="343"/>
      <c r="FAL1" s="343"/>
      <c r="FAM1" s="343"/>
      <c r="FAN1" s="343"/>
      <c r="FAO1" s="342"/>
      <c r="FAP1" s="343"/>
      <c r="FAQ1" s="343"/>
      <c r="FAR1" s="343"/>
      <c r="FAS1" s="343"/>
      <c r="FAT1" s="343"/>
      <c r="FAU1" s="343"/>
      <c r="FAV1" s="343"/>
      <c r="FAW1" s="343"/>
      <c r="FAX1" s="343"/>
      <c r="FAY1" s="343"/>
      <c r="FAZ1" s="343"/>
      <c r="FBA1" s="343"/>
      <c r="FBB1" s="343"/>
      <c r="FBC1" s="343"/>
      <c r="FBD1" s="343"/>
      <c r="FBE1" s="342"/>
      <c r="FBF1" s="343"/>
      <c r="FBG1" s="343"/>
      <c r="FBH1" s="343"/>
      <c r="FBI1" s="343"/>
      <c r="FBJ1" s="343"/>
      <c r="FBK1" s="343"/>
      <c r="FBL1" s="343"/>
      <c r="FBM1" s="343"/>
      <c r="FBN1" s="343"/>
      <c r="FBO1" s="343"/>
      <c r="FBP1" s="343"/>
      <c r="FBQ1" s="343"/>
      <c r="FBR1" s="343"/>
      <c r="FBS1" s="343"/>
      <c r="FBT1" s="343"/>
      <c r="FBU1" s="342"/>
      <c r="FBV1" s="343"/>
      <c r="FBW1" s="343"/>
      <c r="FBX1" s="343"/>
      <c r="FBY1" s="343"/>
      <c r="FBZ1" s="343"/>
      <c r="FCA1" s="343"/>
      <c r="FCB1" s="343"/>
      <c r="FCC1" s="343"/>
      <c r="FCD1" s="343"/>
      <c r="FCE1" s="343"/>
      <c r="FCF1" s="343"/>
      <c r="FCG1" s="343"/>
      <c r="FCH1" s="343"/>
      <c r="FCI1" s="343"/>
      <c r="FCJ1" s="343"/>
      <c r="FCK1" s="342"/>
      <c r="FCL1" s="343"/>
      <c r="FCM1" s="343"/>
      <c r="FCN1" s="343"/>
      <c r="FCO1" s="343"/>
      <c r="FCP1" s="343"/>
      <c r="FCQ1" s="343"/>
      <c r="FCR1" s="343"/>
      <c r="FCS1" s="343"/>
      <c r="FCT1" s="343"/>
      <c r="FCU1" s="343"/>
      <c r="FCV1" s="343"/>
      <c r="FCW1" s="343"/>
      <c r="FCX1" s="343"/>
      <c r="FCY1" s="343"/>
      <c r="FCZ1" s="343"/>
      <c r="FDA1" s="342"/>
      <c r="FDB1" s="343"/>
      <c r="FDC1" s="343"/>
      <c r="FDD1" s="343"/>
      <c r="FDE1" s="343"/>
      <c r="FDF1" s="343"/>
      <c r="FDG1" s="343"/>
      <c r="FDH1" s="343"/>
      <c r="FDI1" s="343"/>
      <c r="FDJ1" s="343"/>
      <c r="FDK1" s="343"/>
      <c r="FDL1" s="343"/>
      <c r="FDM1" s="343"/>
      <c r="FDN1" s="343"/>
      <c r="FDO1" s="343"/>
      <c r="FDP1" s="343"/>
      <c r="FDQ1" s="342"/>
      <c r="FDR1" s="343"/>
      <c r="FDS1" s="343"/>
      <c r="FDT1" s="343"/>
      <c r="FDU1" s="343"/>
      <c r="FDV1" s="343"/>
      <c r="FDW1" s="343"/>
      <c r="FDX1" s="343"/>
      <c r="FDY1" s="343"/>
      <c r="FDZ1" s="343"/>
      <c r="FEA1" s="343"/>
      <c r="FEB1" s="343"/>
      <c r="FEC1" s="343"/>
      <c r="FED1" s="343"/>
      <c r="FEE1" s="343"/>
      <c r="FEF1" s="343"/>
      <c r="FEG1" s="342"/>
      <c r="FEH1" s="343"/>
      <c r="FEI1" s="343"/>
      <c r="FEJ1" s="343"/>
      <c r="FEK1" s="343"/>
      <c r="FEL1" s="343"/>
      <c r="FEM1" s="343"/>
      <c r="FEN1" s="343"/>
      <c r="FEO1" s="343"/>
      <c r="FEP1" s="343"/>
      <c r="FEQ1" s="343"/>
      <c r="FER1" s="343"/>
      <c r="FES1" s="343"/>
      <c r="FET1" s="343"/>
      <c r="FEU1" s="343"/>
      <c r="FEV1" s="343"/>
      <c r="FEW1" s="342"/>
      <c r="FEX1" s="343"/>
      <c r="FEY1" s="343"/>
      <c r="FEZ1" s="343"/>
      <c r="FFA1" s="343"/>
      <c r="FFB1" s="343"/>
      <c r="FFC1" s="343"/>
      <c r="FFD1" s="343"/>
      <c r="FFE1" s="343"/>
      <c r="FFF1" s="343"/>
      <c r="FFG1" s="343"/>
      <c r="FFH1" s="343"/>
      <c r="FFI1" s="343"/>
      <c r="FFJ1" s="343"/>
      <c r="FFK1" s="343"/>
      <c r="FFL1" s="343"/>
      <c r="FFM1" s="342"/>
      <c r="FFN1" s="343"/>
      <c r="FFO1" s="343"/>
      <c r="FFP1" s="343"/>
      <c r="FFQ1" s="343"/>
      <c r="FFR1" s="343"/>
      <c r="FFS1" s="343"/>
      <c r="FFT1" s="343"/>
      <c r="FFU1" s="343"/>
      <c r="FFV1" s="343"/>
      <c r="FFW1" s="343"/>
      <c r="FFX1" s="343"/>
      <c r="FFY1" s="343"/>
      <c r="FFZ1" s="343"/>
      <c r="FGA1" s="343"/>
      <c r="FGB1" s="343"/>
      <c r="FGC1" s="342"/>
      <c r="FGD1" s="343"/>
      <c r="FGE1" s="343"/>
      <c r="FGF1" s="343"/>
      <c r="FGG1" s="343"/>
      <c r="FGH1" s="343"/>
      <c r="FGI1" s="343"/>
      <c r="FGJ1" s="343"/>
      <c r="FGK1" s="343"/>
      <c r="FGL1" s="343"/>
      <c r="FGM1" s="343"/>
      <c r="FGN1" s="343"/>
      <c r="FGO1" s="343"/>
      <c r="FGP1" s="343"/>
      <c r="FGQ1" s="343"/>
      <c r="FGR1" s="343"/>
      <c r="FGS1" s="342"/>
      <c r="FGT1" s="343"/>
      <c r="FGU1" s="343"/>
      <c r="FGV1" s="343"/>
      <c r="FGW1" s="343"/>
      <c r="FGX1" s="343"/>
      <c r="FGY1" s="343"/>
      <c r="FGZ1" s="343"/>
      <c r="FHA1" s="343"/>
      <c r="FHB1" s="343"/>
      <c r="FHC1" s="343"/>
      <c r="FHD1" s="343"/>
      <c r="FHE1" s="343"/>
      <c r="FHF1" s="343"/>
      <c r="FHG1" s="343"/>
      <c r="FHH1" s="343"/>
      <c r="FHI1" s="342"/>
      <c r="FHJ1" s="343"/>
      <c r="FHK1" s="343"/>
      <c r="FHL1" s="343"/>
      <c r="FHM1" s="343"/>
      <c r="FHN1" s="343"/>
      <c r="FHO1" s="343"/>
      <c r="FHP1" s="343"/>
      <c r="FHQ1" s="343"/>
      <c r="FHR1" s="343"/>
      <c r="FHS1" s="343"/>
      <c r="FHT1" s="343"/>
      <c r="FHU1" s="343"/>
      <c r="FHV1" s="343"/>
      <c r="FHW1" s="343"/>
      <c r="FHX1" s="343"/>
      <c r="FHY1" s="342"/>
      <c r="FHZ1" s="343"/>
      <c r="FIA1" s="343"/>
      <c r="FIB1" s="343"/>
      <c r="FIC1" s="343"/>
      <c r="FID1" s="343"/>
      <c r="FIE1" s="343"/>
      <c r="FIF1" s="343"/>
      <c r="FIG1" s="343"/>
      <c r="FIH1" s="343"/>
      <c r="FII1" s="343"/>
      <c r="FIJ1" s="343"/>
      <c r="FIK1" s="343"/>
      <c r="FIL1" s="343"/>
      <c r="FIM1" s="343"/>
      <c r="FIN1" s="343"/>
      <c r="FIO1" s="342"/>
      <c r="FIP1" s="343"/>
      <c r="FIQ1" s="343"/>
      <c r="FIR1" s="343"/>
      <c r="FIS1" s="343"/>
      <c r="FIT1" s="343"/>
      <c r="FIU1" s="343"/>
      <c r="FIV1" s="343"/>
      <c r="FIW1" s="343"/>
      <c r="FIX1" s="343"/>
      <c r="FIY1" s="343"/>
      <c r="FIZ1" s="343"/>
      <c r="FJA1" s="343"/>
      <c r="FJB1" s="343"/>
      <c r="FJC1" s="343"/>
      <c r="FJD1" s="343"/>
      <c r="FJE1" s="342"/>
      <c r="FJF1" s="343"/>
      <c r="FJG1" s="343"/>
      <c r="FJH1" s="343"/>
      <c r="FJI1" s="343"/>
      <c r="FJJ1" s="343"/>
      <c r="FJK1" s="343"/>
      <c r="FJL1" s="343"/>
      <c r="FJM1" s="343"/>
      <c r="FJN1" s="343"/>
      <c r="FJO1" s="343"/>
      <c r="FJP1" s="343"/>
      <c r="FJQ1" s="343"/>
      <c r="FJR1" s="343"/>
      <c r="FJS1" s="343"/>
      <c r="FJT1" s="343"/>
      <c r="FJU1" s="342"/>
      <c r="FJV1" s="343"/>
      <c r="FJW1" s="343"/>
      <c r="FJX1" s="343"/>
      <c r="FJY1" s="343"/>
      <c r="FJZ1" s="343"/>
      <c r="FKA1" s="343"/>
      <c r="FKB1" s="343"/>
      <c r="FKC1" s="343"/>
      <c r="FKD1" s="343"/>
      <c r="FKE1" s="343"/>
      <c r="FKF1" s="343"/>
      <c r="FKG1" s="343"/>
      <c r="FKH1" s="343"/>
      <c r="FKI1" s="343"/>
      <c r="FKJ1" s="343"/>
      <c r="FKK1" s="342"/>
      <c r="FKL1" s="343"/>
      <c r="FKM1" s="343"/>
      <c r="FKN1" s="343"/>
      <c r="FKO1" s="343"/>
      <c r="FKP1" s="343"/>
      <c r="FKQ1" s="343"/>
      <c r="FKR1" s="343"/>
      <c r="FKS1" s="343"/>
      <c r="FKT1" s="343"/>
      <c r="FKU1" s="343"/>
      <c r="FKV1" s="343"/>
      <c r="FKW1" s="343"/>
      <c r="FKX1" s="343"/>
      <c r="FKY1" s="343"/>
      <c r="FKZ1" s="343"/>
      <c r="FLA1" s="342"/>
      <c r="FLB1" s="343"/>
      <c r="FLC1" s="343"/>
      <c r="FLD1" s="343"/>
      <c r="FLE1" s="343"/>
      <c r="FLF1" s="343"/>
      <c r="FLG1" s="343"/>
      <c r="FLH1" s="343"/>
      <c r="FLI1" s="343"/>
      <c r="FLJ1" s="343"/>
      <c r="FLK1" s="343"/>
      <c r="FLL1" s="343"/>
      <c r="FLM1" s="343"/>
      <c r="FLN1" s="343"/>
      <c r="FLO1" s="343"/>
      <c r="FLP1" s="343"/>
      <c r="FLQ1" s="342"/>
      <c r="FLR1" s="343"/>
      <c r="FLS1" s="343"/>
      <c r="FLT1" s="343"/>
      <c r="FLU1" s="343"/>
      <c r="FLV1" s="343"/>
      <c r="FLW1" s="343"/>
      <c r="FLX1" s="343"/>
      <c r="FLY1" s="343"/>
      <c r="FLZ1" s="343"/>
      <c r="FMA1" s="343"/>
      <c r="FMB1" s="343"/>
      <c r="FMC1" s="343"/>
      <c r="FMD1" s="343"/>
      <c r="FME1" s="343"/>
      <c r="FMF1" s="343"/>
      <c r="FMG1" s="342"/>
      <c r="FMH1" s="343"/>
      <c r="FMI1" s="343"/>
      <c r="FMJ1" s="343"/>
      <c r="FMK1" s="343"/>
      <c r="FML1" s="343"/>
      <c r="FMM1" s="343"/>
      <c r="FMN1" s="343"/>
      <c r="FMO1" s="343"/>
      <c r="FMP1" s="343"/>
      <c r="FMQ1" s="343"/>
      <c r="FMR1" s="343"/>
      <c r="FMS1" s="343"/>
      <c r="FMT1" s="343"/>
      <c r="FMU1" s="343"/>
      <c r="FMV1" s="343"/>
      <c r="FMW1" s="342"/>
      <c r="FMX1" s="343"/>
      <c r="FMY1" s="343"/>
      <c r="FMZ1" s="343"/>
      <c r="FNA1" s="343"/>
      <c r="FNB1" s="343"/>
      <c r="FNC1" s="343"/>
      <c r="FND1" s="343"/>
      <c r="FNE1" s="343"/>
      <c r="FNF1" s="343"/>
      <c r="FNG1" s="343"/>
      <c r="FNH1" s="343"/>
      <c r="FNI1" s="343"/>
      <c r="FNJ1" s="343"/>
      <c r="FNK1" s="343"/>
      <c r="FNL1" s="343"/>
      <c r="FNM1" s="342"/>
      <c r="FNN1" s="343"/>
      <c r="FNO1" s="343"/>
      <c r="FNP1" s="343"/>
      <c r="FNQ1" s="343"/>
      <c r="FNR1" s="343"/>
      <c r="FNS1" s="343"/>
      <c r="FNT1" s="343"/>
      <c r="FNU1" s="343"/>
      <c r="FNV1" s="343"/>
      <c r="FNW1" s="343"/>
      <c r="FNX1" s="343"/>
      <c r="FNY1" s="343"/>
      <c r="FNZ1" s="343"/>
      <c r="FOA1" s="343"/>
      <c r="FOB1" s="343"/>
      <c r="FOC1" s="342"/>
      <c r="FOD1" s="343"/>
      <c r="FOE1" s="343"/>
      <c r="FOF1" s="343"/>
      <c r="FOG1" s="343"/>
      <c r="FOH1" s="343"/>
      <c r="FOI1" s="343"/>
      <c r="FOJ1" s="343"/>
      <c r="FOK1" s="343"/>
      <c r="FOL1" s="343"/>
      <c r="FOM1" s="343"/>
      <c r="FON1" s="343"/>
      <c r="FOO1" s="343"/>
      <c r="FOP1" s="343"/>
      <c r="FOQ1" s="343"/>
      <c r="FOR1" s="343"/>
      <c r="FOS1" s="342"/>
      <c r="FOT1" s="343"/>
      <c r="FOU1" s="343"/>
      <c r="FOV1" s="343"/>
      <c r="FOW1" s="343"/>
      <c r="FOX1" s="343"/>
      <c r="FOY1" s="343"/>
      <c r="FOZ1" s="343"/>
      <c r="FPA1" s="343"/>
      <c r="FPB1" s="343"/>
      <c r="FPC1" s="343"/>
      <c r="FPD1" s="343"/>
      <c r="FPE1" s="343"/>
      <c r="FPF1" s="343"/>
      <c r="FPG1" s="343"/>
      <c r="FPH1" s="343"/>
      <c r="FPI1" s="342"/>
      <c r="FPJ1" s="343"/>
      <c r="FPK1" s="343"/>
      <c r="FPL1" s="343"/>
      <c r="FPM1" s="343"/>
      <c r="FPN1" s="343"/>
      <c r="FPO1" s="343"/>
      <c r="FPP1" s="343"/>
      <c r="FPQ1" s="343"/>
      <c r="FPR1" s="343"/>
      <c r="FPS1" s="343"/>
      <c r="FPT1" s="343"/>
      <c r="FPU1" s="343"/>
      <c r="FPV1" s="343"/>
      <c r="FPW1" s="343"/>
      <c r="FPX1" s="343"/>
      <c r="FPY1" s="342"/>
      <c r="FPZ1" s="343"/>
      <c r="FQA1" s="343"/>
      <c r="FQB1" s="343"/>
      <c r="FQC1" s="343"/>
      <c r="FQD1" s="343"/>
      <c r="FQE1" s="343"/>
      <c r="FQF1" s="343"/>
      <c r="FQG1" s="343"/>
      <c r="FQH1" s="343"/>
      <c r="FQI1" s="343"/>
      <c r="FQJ1" s="343"/>
      <c r="FQK1" s="343"/>
      <c r="FQL1" s="343"/>
      <c r="FQM1" s="343"/>
      <c r="FQN1" s="343"/>
      <c r="FQO1" s="342"/>
      <c r="FQP1" s="343"/>
      <c r="FQQ1" s="343"/>
      <c r="FQR1" s="343"/>
      <c r="FQS1" s="343"/>
      <c r="FQT1" s="343"/>
      <c r="FQU1" s="343"/>
      <c r="FQV1" s="343"/>
      <c r="FQW1" s="343"/>
      <c r="FQX1" s="343"/>
      <c r="FQY1" s="343"/>
      <c r="FQZ1" s="343"/>
      <c r="FRA1" s="343"/>
      <c r="FRB1" s="343"/>
      <c r="FRC1" s="343"/>
      <c r="FRD1" s="343"/>
      <c r="FRE1" s="342"/>
      <c r="FRF1" s="343"/>
      <c r="FRG1" s="343"/>
      <c r="FRH1" s="343"/>
      <c r="FRI1" s="343"/>
      <c r="FRJ1" s="343"/>
      <c r="FRK1" s="343"/>
      <c r="FRL1" s="343"/>
      <c r="FRM1" s="343"/>
      <c r="FRN1" s="343"/>
      <c r="FRO1" s="343"/>
      <c r="FRP1" s="343"/>
      <c r="FRQ1" s="343"/>
      <c r="FRR1" s="343"/>
      <c r="FRS1" s="343"/>
      <c r="FRT1" s="343"/>
      <c r="FRU1" s="342"/>
      <c r="FRV1" s="343"/>
      <c r="FRW1" s="343"/>
      <c r="FRX1" s="343"/>
      <c r="FRY1" s="343"/>
      <c r="FRZ1" s="343"/>
      <c r="FSA1" s="343"/>
      <c r="FSB1" s="343"/>
      <c r="FSC1" s="343"/>
      <c r="FSD1" s="343"/>
      <c r="FSE1" s="343"/>
      <c r="FSF1" s="343"/>
      <c r="FSG1" s="343"/>
      <c r="FSH1" s="343"/>
      <c r="FSI1" s="343"/>
      <c r="FSJ1" s="343"/>
      <c r="FSK1" s="342"/>
      <c r="FSL1" s="343"/>
      <c r="FSM1" s="343"/>
      <c r="FSN1" s="343"/>
      <c r="FSO1" s="343"/>
      <c r="FSP1" s="343"/>
      <c r="FSQ1" s="343"/>
      <c r="FSR1" s="343"/>
      <c r="FSS1" s="343"/>
      <c r="FST1" s="343"/>
      <c r="FSU1" s="343"/>
      <c r="FSV1" s="343"/>
      <c r="FSW1" s="343"/>
      <c r="FSX1" s="343"/>
      <c r="FSY1" s="343"/>
      <c r="FSZ1" s="343"/>
      <c r="FTA1" s="342"/>
      <c r="FTB1" s="343"/>
      <c r="FTC1" s="343"/>
      <c r="FTD1" s="343"/>
      <c r="FTE1" s="343"/>
      <c r="FTF1" s="343"/>
      <c r="FTG1" s="343"/>
      <c r="FTH1" s="343"/>
      <c r="FTI1" s="343"/>
      <c r="FTJ1" s="343"/>
      <c r="FTK1" s="343"/>
      <c r="FTL1" s="343"/>
      <c r="FTM1" s="343"/>
      <c r="FTN1" s="343"/>
      <c r="FTO1" s="343"/>
      <c r="FTP1" s="343"/>
      <c r="FTQ1" s="342"/>
      <c r="FTR1" s="343"/>
      <c r="FTS1" s="343"/>
      <c r="FTT1" s="343"/>
      <c r="FTU1" s="343"/>
      <c r="FTV1" s="343"/>
      <c r="FTW1" s="343"/>
      <c r="FTX1" s="343"/>
      <c r="FTY1" s="343"/>
      <c r="FTZ1" s="343"/>
      <c r="FUA1" s="343"/>
      <c r="FUB1" s="343"/>
      <c r="FUC1" s="343"/>
      <c r="FUD1" s="343"/>
      <c r="FUE1" s="343"/>
      <c r="FUF1" s="343"/>
      <c r="FUG1" s="342"/>
      <c r="FUH1" s="343"/>
      <c r="FUI1" s="343"/>
      <c r="FUJ1" s="343"/>
      <c r="FUK1" s="343"/>
      <c r="FUL1" s="343"/>
      <c r="FUM1" s="343"/>
      <c r="FUN1" s="343"/>
      <c r="FUO1" s="343"/>
      <c r="FUP1" s="343"/>
      <c r="FUQ1" s="343"/>
      <c r="FUR1" s="343"/>
      <c r="FUS1" s="343"/>
      <c r="FUT1" s="343"/>
      <c r="FUU1" s="343"/>
      <c r="FUV1" s="343"/>
      <c r="FUW1" s="342"/>
      <c r="FUX1" s="343"/>
      <c r="FUY1" s="343"/>
      <c r="FUZ1" s="343"/>
      <c r="FVA1" s="343"/>
      <c r="FVB1" s="343"/>
      <c r="FVC1" s="343"/>
      <c r="FVD1" s="343"/>
      <c r="FVE1" s="343"/>
      <c r="FVF1" s="343"/>
      <c r="FVG1" s="343"/>
      <c r="FVH1" s="343"/>
      <c r="FVI1" s="343"/>
      <c r="FVJ1" s="343"/>
      <c r="FVK1" s="343"/>
      <c r="FVL1" s="343"/>
      <c r="FVM1" s="342"/>
      <c r="FVN1" s="343"/>
      <c r="FVO1" s="343"/>
      <c r="FVP1" s="343"/>
      <c r="FVQ1" s="343"/>
      <c r="FVR1" s="343"/>
      <c r="FVS1" s="343"/>
      <c r="FVT1" s="343"/>
      <c r="FVU1" s="343"/>
      <c r="FVV1" s="343"/>
      <c r="FVW1" s="343"/>
      <c r="FVX1" s="343"/>
      <c r="FVY1" s="343"/>
      <c r="FVZ1" s="343"/>
      <c r="FWA1" s="343"/>
      <c r="FWB1" s="343"/>
      <c r="FWC1" s="342"/>
      <c r="FWD1" s="343"/>
      <c r="FWE1" s="343"/>
      <c r="FWF1" s="343"/>
      <c r="FWG1" s="343"/>
      <c r="FWH1" s="343"/>
      <c r="FWI1" s="343"/>
      <c r="FWJ1" s="343"/>
      <c r="FWK1" s="343"/>
      <c r="FWL1" s="343"/>
      <c r="FWM1" s="343"/>
      <c r="FWN1" s="343"/>
      <c r="FWO1" s="343"/>
      <c r="FWP1" s="343"/>
      <c r="FWQ1" s="343"/>
      <c r="FWR1" s="343"/>
      <c r="FWS1" s="342"/>
      <c r="FWT1" s="343"/>
      <c r="FWU1" s="343"/>
      <c r="FWV1" s="343"/>
      <c r="FWW1" s="343"/>
      <c r="FWX1" s="343"/>
      <c r="FWY1" s="343"/>
      <c r="FWZ1" s="343"/>
      <c r="FXA1" s="343"/>
      <c r="FXB1" s="343"/>
      <c r="FXC1" s="343"/>
      <c r="FXD1" s="343"/>
      <c r="FXE1" s="343"/>
      <c r="FXF1" s="343"/>
      <c r="FXG1" s="343"/>
      <c r="FXH1" s="343"/>
      <c r="FXI1" s="342"/>
      <c r="FXJ1" s="343"/>
      <c r="FXK1" s="343"/>
      <c r="FXL1" s="343"/>
      <c r="FXM1" s="343"/>
      <c r="FXN1" s="343"/>
      <c r="FXO1" s="343"/>
      <c r="FXP1" s="343"/>
      <c r="FXQ1" s="343"/>
      <c r="FXR1" s="343"/>
      <c r="FXS1" s="343"/>
      <c r="FXT1" s="343"/>
      <c r="FXU1" s="343"/>
      <c r="FXV1" s="343"/>
      <c r="FXW1" s="343"/>
      <c r="FXX1" s="343"/>
      <c r="FXY1" s="342"/>
      <c r="FXZ1" s="343"/>
      <c r="FYA1" s="343"/>
      <c r="FYB1" s="343"/>
      <c r="FYC1" s="343"/>
      <c r="FYD1" s="343"/>
      <c r="FYE1" s="343"/>
      <c r="FYF1" s="343"/>
      <c r="FYG1" s="343"/>
      <c r="FYH1" s="343"/>
      <c r="FYI1" s="343"/>
      <c r="FYJ1" s="343"/>
      <c r="FYK1" s="343"/>
      <c r="FYL1" s="343"/>
      <c r="FYM1" s="343"/>
      <c r="FYN1" s="343"/>
      <c r="FYO1" s="342"/>
      <c r="FYP1" s="343"/>
      <c r="FYQ1" s="343"/>
      <c r="FYR1" s="343"/>
      <c r="FYS1" s="343"/>
      <c r="FYT1" s="343"/>
      <c r="FYU1" s="343"/>
      <c r="FYV1" s="343"/>
      <c r="FYW1" s="343"/>
      <c r="FYX1" s="343"/>
      <c r="FYY1" s="343"/>
      <c r="FYZ1" s="343"/>
      <c r="FZA1" s="343"/>
      <c r="FZB1" s="343"/>
      <c r="FZC1" s="343"/>
      <c r="FZD1" s="343"/>
      <c r="FZE1" s="342"/>
      <c r="FZF1" s="343"/>
      <c r="FZG1" s="343"/>
      <c r="FZH1" s="343"/>
      <c r="FZI1" s="343"/>
      <c r="FZJ1" s="343"/>
      <c r="FZK1" s="343"/>
      <c r="FZL1" s="343"/>
      <c r="FZM1" s="343"/>
      <c r="FZN1" s="343"/>
      <c r="FZO1" s="343"/>
      <c r="FZP1" s="343"/>
      <c r="FZQ1" s="343"/>
      <c r="FZR1" s="343"/>
      <c r="FZS1" s="343"/>
      <c r="FZT1" s="343"/>
      <c r="FZU1" s="342"/>
      <c r="FZV1" s="343"/>
      <c r="FZW1" s="343"/>
      <c r="FZX1" s="343"/>
      <c r="FZY1" s="343"/>
      <c r="FZZ1" s="343"/>
      <c r="GAA1" s="343"/>
      <c r="GAB1" s="343"/>
      <c r="GAC1" s="343"/>
      <c r="GAD1" s="343"/>
      <c r="GAE1" s="343"/>
      <c r="GAF1" s="343"/>
      <c r="GAG1" s="343"/>
      <c r="GAH1" s="343"/>
      <c r="GAI1" s="343"/>
      <c r="GAJ1" s="343"/>
      <c r="GAK1" s="342"/>
      <c r="GAL1" s="343"/>
      <c r="GAM1" s="343"/>
      <c r="GAN1" s="343"/>
      <c r="GAO1" s="343"/>
      <c r="GAP1" s="343"/>
      <c r="GAQ1" s="343"/>
      <c r="GAR1" s="343"/>
      <c r="GAS1" s="343"/>
      <c r="GAT1" s="343"/>
      <c r="GAU1" s="343"/>
      <c r="GAV1" s="343"/>
      <c r="GAW1" s="343"/>
      <c r="GAX1" s="343"/>
      <c r="GAY1" s="343"/>
      <c r="GAZ1" s="343"/>
      <c r="GBA1" s="342"/>
      <c r="GBB1" s="343"/>
      <c r="GBC1" s="343"/>
      <c r="GBD1" s="343"/>
      <c r="GBE1" s="343"/>
      <c r="GBF1" s="343"/>
      <c r="GBG1" s="343"/>
      <c r="GBH1" s="343"/>
      <c r="GBI1" s="343"/>
      <c r="GBJ1" s="343"/>
      <c r="GBK1" s="343"/>
      <c r="GBL1" s="343"/>
      <c r="GBM1" s="343"/>
      <c r="GBN1" s="343"/>
      <c r="GBO1" s="343"/>
      <c r="GBP1" s="343"/>
      <c r="GBQ1" s="342"/>
      <c r="GBR1" s="343"/>
      <c r="GBS1" s="343"/>
      <c r="GBT1" s="343"/>
      <c r="GBU1" s="343"/>
      <c r="GBV1" s="343"/>
      <c r="GBW1" s="343"/>
      <c r="GBX1" s="343"/>
      <c r="GBY1" s="343"/>
      <c r="GBZ1" s="343"/>
      <c r="GCA1" s="343"/>
      <c r="GCB1" s="343"/>
      <c r="GCC1" s="343"/>
      <c r="GCD1" s="343"/>
      <c r="GCE1" s="343"/>
      <c r="GCF1" s="343"/>
      <c r="GCG1" s="342"/>
      <c r="GCH1" s="343"/>
      <c r="GCI1" s="343"/>
      <c r="GCJ1" s="343"/>
      <c r="GCK1" s="343"/>
      <c r="GCL1" s="343"/>
      <c r="GCM1" s="343"/>
      <c r="GCN1" s="343"/>
      <c r="GCO1" s="343"/>
      <c r="GCP1" s="343"/>
      <c r="GCQ1" s="343"/>
      <c r="GCR1" s="343"/>
      <c r="GCS1" s="343"/>
      <c r="GCT1" s="343"/>
      <c r="GCU1" s="343"/>
      <c r="GCV1" s="343"/>
      <c r="GCW1" s="342"/>
      <c r="GCX1" s="343"/>
      <c r="GCY1" s="343"/>
      <c r="GCZ1" s="343"/>
      <c r="GDA1" s="343"/>
      <c r="GDB1" s="343"/>
      <c r="GDC1" s="343"/>
      <c r="GDD1" s="343"/>
      <c r="GDE1" s="343"/>
      <c r="GDF1" s="343"/>
      <c r="GDG1" s="343"/>
      <c r="GDH1" s="343"/>
      <c r="GDI1" s="343"/>
      <c r="GDJ1" s="343"/>
      <c r="GDK1" s="343"/>
      <c r="GDL1" s="343"/>
      <c r="GDM1" s="342"/>
      <c r="GDN1" s="343"/>
      <c r="GDO1" s="343"/>
      <c r="GDP1" s="343"/>
      <c r="GDQ1" s="343"/>
      <c r="GDR1" s="343"/>
      <c r="GDS1" s="343"/>
      <c r="GDT1" s="343"/>
      <c r="GDU1" s="343"/>
      <c r="GDV1" s="343"/>
      <c r="GDW1" s="343"/>
      <c r="GDX1" s="343"/>
      <c r="GDY1" s="343"/>
      <c r="GDZ1" s="343"/>
      <c r="GEA1" s="343"/>
      <c r="GEB1" s="343"/>
      <c r="GEC1" s="342"/>
      <c r="GED1" s="343"/>
      <c r="GEE1" s="343"/>
      <c r="GEF1" s="343"/>
      <c r="GEG1" s="343"/>
      <c r="GEH1" s="343"/>
      <c r="GEI1" s="343"/>
      <c r="GEJ1" s="343"/>
      <c r="GEK1" s="343"/>
      <c r="GEL1" s="343"/>
      <c r="GEM1" s="343"/>
      <c r="GEN1" s="343"/>
      <c r="GEO1" s="343"/>
      <c r="GEP1" s="343"/>
      <c r="GEQ1" s="343"/>
      <c r="GER1" s="343"/>
      <c r="GES1" s="342"/>
      <c r="GET1" s="343"/>
      <c r="GEU1" s="343"/>
      <c r="GEV1" s="343"/>
      <c r="GEW1" s="343"/>
      <c r="GEX1" s="343"/>
      <c r="GEY1" s="343"/>
      <c r="GEZ1" s="343"/>
      <c r="GFA1" s="343"/>
      <c r="GFB1" s="343"/>
      <c r="GFC1" s="343"/>
      <c r="GFD1" s="343"/>
      <c r="GFE1" s="343"/>
      <c r="GFF1" s="343"/>
      <c r="GFG1" s="343"/>
      <c r="GFH1" s="343"/>
      <c r="GFI1" s="342"/>
      <c r="GFJ1" s="343"/>
      <c r="GFK1" s="343"/>
      <c r="GFL1" s="343"/>
      <c r="GFM1" s="343"/>
      <c r="GFN1" s="343"/>
      <c r="GFO1" s="343"/>
      <c r="GFP1" s="343"/>
      <c r="GFQ1" s="343"/>
      <c r="GFR1" s="343"/>
      <c r="GFS1" s="343"/>
      <c r="GFT1" s="343"/>
      <c r="GFU1" s="343"/>
      <c r="GFV1" s="343"/>
      <c r="GFW1" s="343"/>
      <c r="GFX1" s="343"/>
      <c r="GFY1" s="342"/>
      <c r="GFZ1" s="343"/>
      <c r="GGA1" s="343"/>
      <c r="GGB1" s="343"/>
      <c r="GGC1" s="343"/>
      <c r="GGD1" s="343"/>
      <c r="GGE1" s="343"/>
      <c r="GGF1" s="343"/>
      <c r="GGG1" s="343"/>
      <c r="GGH1" s="343"/>
      <c r="GGI1" s="343"/>
      <c r="GGJ1" s="343"/>
      <c r="GGK1" s="343"/>
      <c r="GGL1" s="343"/>
      <c r="GGM1" s="343"/>
      <c r="GGN1" s="343"/>
      <c r="GGO1" s="342"/>
      <c r="GGP1" s="343"/>
      <c r="GGQ1" s="343"/>
      <c r="GGR1" s="343"/>
      <c r="GGS1" s="343"/>
      <c r="GGT1" s="343"/>
      <c r="GGU1" s="343"/>
      <c r="GGV1" s="343"/>
      <c r="GGW1" s="343"/>
      <c r="GGX1" s="343"/>
      <c r="GGY1" s="343"/>
      <c r="GGZ1" s="343"/>
      <c r="GHA1" s="343"/>
      <c r="GHB1" s="343"/>
      <c r="GHC1" s="343"/>
      <c r="GHD1" s="343"/>
      <c r="GHE1" s="342"/>
      <c r="GHF1" s="343"/>
      <c r="GHG1" s="343"/>
      <c r="GHH1" s="343"/>
      <c r="GHI1" s="343"/>
      <c r="GHJ1" s="343"/>
      <c r="GHK1" s="343"/>
      <c r="GHL1" s="343"/>
      <c r="GHM1" s="343"/>
      <c r="GHN1" s="343"/>
      <c r="GHO1" s="343"/>
      <c r="GHP1" s="343"/>
      <c r="GHQ1" s="343"/>
      <c r="GHR1" s="343"/>
      <c r="GHS1" s="343"/>
      <c r="GHT1" s="343"/>
      <c r="GHU1" s="342"/>
      <c r="GHV1" s="343"/>
      <c r="GHW1" s="343"/>
      <c r="GHX1" s="343"/>
      <c r="GHY1" s="343"/>
      <c r="GHZ1" s="343"/>
      <c r="GIA1" s="343"/>
      <c r="GIB1" s="343"/>
      <c r="GIC1" s="343"/>
      <c r="GID1" s="343"/>
      <c r="GIE1" s="343"/>
      <c r="GIF1" s="343"/>
      <c r="GIG1" s="343"/>
      <c r="GIH1" s="343"/>
      <c r="GII1" s="343"/>
      <c r="GIJ1" s="343"/>
      <c r="GIK1" s="342"/>
      <c r="GIL1" s="343"/>
      <c r="GIM1" s="343"/>
      <c r="GIN1" s="343"/>
      <c r="GIO1" s="343"/>
      <c r="GIP1" s="343"/>
      <c r="GIQ1" s="343"/>
      <c r="GIR1" s="343"/>
      <c r="GIS1" s="343"/>
      <c r="GIT1" s="343"/>
      <c r="GIU1" s="343"/>
      <c r="GIV1" s="343"/>
      <c r="GIW1" s="343"/>
      <c r="GIX1" s="343"/>
      <c r="GIY1" s="343"/>
      <c r="GIZ1" s="343"/>
      <c r="GJA1" s="342"/>
      <c r="GJB1" s="343"/>
      <c r="GJC1" s="343"/>
      <c r="GJD1" s="343"/>
      <c r="GJE1" s="343"/>
      <c r="GJF1" s="343"/>
      <c r="GJG1" s="343"/>
      <c r="GJH1" s="343"/>
      <c r="GJI1" s="343"/>
      <c r="GJJ1" s="343"/>
      <c r="GJK1" s="343"/>
      <c r="GJL1" s="343"/>
      <c r="GJM1" s="343"/>
      <c r="GJN1" s="343"/>
      <c r="GJO1" s="343"/>
      <c r="GJP1" s="343"/>
      <c r="GJQ1" s="342"/>
      <c r="GJR1" s="343"/>
      <c r="GJS1" s="343"/>
      <c r="GJT1" s="343"/>
      <c r="GJU1" s="343"/>
      <c r="GJV1" s="343"/>
      <c r="GJW1" s="343"/>
      <c r="GJX1" s="343"/>
      <c r="GJY1" s="343"/>
      <c r="GJZ1" s="343"/>
      <c r="GKA1" s="343"/>
      <c r="GKB1" s="343"/>
      <c r="GKC1" s="343"/>
      <c r="GKD1" s="343"/>
      <c r="GKE1" s="343"/>
      <c r="GKF1" s="343"/>
      <c r="GKG1" s="342"/>
      <c r="GKH1" s="343"/>
      <c r="GKI1" s="343"/>
      <c r="GKJ1" s="343"/>
      <c r="GKK1" s="343"/>
      <c r="GKL1" s="343"/>
      <c r="GKM1" s="343"/>
      <c r="GKN1" s="343"/>
      <c r="GKO1" s="343"/>
      <c r="GKP1" s="343"/>
      <c r="GKQ1" s="343"/>
      <c r="GKR1" s="343"/>
      <c r="GKS1" s="343"/>
      <c r="GKT1" s="343"/>
      <c r="GKU1" s="343"/>
      <c r="GKV1" s="343"/>
      <c r="GKW1" s="342"/>
      <c r="GKX1" s="343"/>
      <c r="GKY1" s="343"/>
      <c r="GKZ1" s="343"/>
      <c r="GLA1" s="343"/>
      <c r="GLB1" s="343"/>
      <c r="GLC1" s="343"/>
      <c r="GLD1" s="343"/>
      <c r="GLE1" s="343"/>
      <c r="GLF1" s="343"/>
      <c r="GLG1" s="343"/>
      <c r="GLH1" s="343"/>
      <c r="GLI1" s="343"/>
      <c r="GLJ1" s="343"/>
      <c r="GLK1" s="343"/>
      <c r="GLL1" s="343"/>
      <c r="GLM1" s="342"/>
      <c r="GLN1" s="343"/>
      <c r="GLO1" s="343"/>
      <c r="GLP1" s="343"/>
      <c r="GLQ1" s="343"/>
      <c r="GLR1" s="343"/>
      <c r="GLS1" s="343"/>
      <c r="GLT1" s="343"/>
      <c r="GLU1" s="343"/>
      <c r="GLV1" s="343"/>
      <c r="GLW1" s="343"/>
      <c r="GLX1" s="343"/>
      <c r="GLY1" s="343"/>
      <c r="GLZ1" s="343"/>
      <c r="GMA1" s="343"/>
      <c r="GMB1" s="343"/>
      <c r="GMC1" s="342"/>
      <c r="GMD1" s="343"/>
      <c r="GME1" s="343"/>
      <c r="GMF1" s="343"/>
      <c r="GMG1" s="343"/>
      <c r="GMH1" s="343"/>
      <c r="GMI1" s="343"/>
      <c r="GMJ1" s="343"/>
      <c r="GMK1" s="343"/>
      <c r="GML1" s="343"/>
      <c r="GMM1" s="343"/>
      <c r="GMN1" s="343"/>
      <c r="GMO1" s="343"/>
      <c r="GMP1" s="343"/>
      <c r="GMQ1" s="343"/>
      <c r="GMR1" s="343"/>
      <c r="GMS1" s="342"/>
      <c r="GMT1" s="343"/>
      <c r="GMU1" s="343"/>
      <c r="GMV1" s="343"/>
      <c r="GMW1" s="343"/>
      <c r="GMX1" s="343"/>
      <c r="GMY1" s="343"/>
      <c r="GMZ1" s="343"/>
      <c r="GNA1" s="343"/>
      <c r="GNB1" s="343"/>
      <c r="GNC1" s="343"/>
      <c r="GND1" s="343"/>
      <c r="GNE1" s="343"/>
      <c r="GNF1" s="343"/>
      <c r="GNG1" s="343"/>
      <c r="GNH1" s="343"/>
      <c r="GNI1" s="342"/>
      <c r="GNJ1" s="343"/>
      <c r="GNK1" s="343"/>
      <c r="GNL1" s="343"/>
      <c r="GNM1" s="343"/>
      <c r="GNN1" s="343"/>
      <c r="GNO1" s="343"/>
      <c r="GNP1" s="343"/>
      <c r="GNQ1" s="343"/>
      <c r="GNR1" s="343"/>
      <c r="GNS1" s="343"/>
      <c r="GNT1" s="343"/>
      <c r="GNU1" s="343"/>
      <c r="GNV1" s="343"/>
      <c r="GNW1" s="343"/>
      <c r="GNX1" s="343"/>
      <c r="GNY1" s="342"/>
      <c r="GNZ1" s="343"/>
      <c r="GOA1" s="343"/>
      <c r="GOB1" s="343"/>
      <c r="GOC1" s="343"/>
      <c r="GOD1" s="343"/>
      <c r="GOE1" s="343"/>
      <c r="GOF1" s="343"/>
      <c r="GOG1" s="343"/>
      <c r="GOH1" s="343"/>
      <c r="GOI1" s="343"/>
      <c r="GOJ1" s="343"/>
      <c r="GOK1" s="343"/>
      <c r="GOL1" s="343"/>
      <c r="GOM1" s="343"/>
      <c r="GON1" s="343"/>
      <c r="GOO1" s="342"/>
      <c r="GOP1" s="343"/>
      <c r="GOQ1" s="343"/>
      <c r="GOR1" s="343"/>
      <c r="GOS1" s="343"/>
      <c r="GOT1" s="343"/>
      <c r="GOU1" s="343"/>
      <c r="GOV1" s="343"/>
      <c r="GOW1" s="343"/>
      <c r="GOX1" s="343"/>
      <c r="GOY1" s="343"/>
      <c r="GOZ1" s="343"/>
      <c r="GPA1" s="343"/>
      <c r="GPB1" s="343"/>
      <c r="GPC1" s="343"/>
      <c r="GPD1" s="343"/>
      <c r="GPE1" s="342"/>
      <c r="GPF1" s="343"/>
      <c r="GPG1" s="343"/>
      <c r="GPH1" s="343"/>
      <c r="GPI1" s="343"/>
      <c r="GPJ1" s="343"/>
      <c r="GPK1" s="343"/>
      <c r="GPL1" s="343"/>
      <c r="GPM1" s="343"/>
      <c r="GPN1" s="343"/>
      <c r="GPO1" s="343"/>
      <c r="GPP1" s="343"/>
      <c r="GPQ1" s="343"/>
      <c r="GPR1" s="343"/>
      <c r="GPS1" s="343"/>
      <c r="GPT1" s="343"/>
      <c r="GPU1" s="342"/>
      <c r="GPV1" s="343"/>
      <c r="GPW1" s="343"/>
      <c r="GPX1" s="343"/>
      <c r="GPY1" s="343"/>
      <c r="GPZ1" s="343"/>
      <c r="GQA1" s="343"/>
      <c r="GQB1" s="343"/>
      <c r="GQC1" s="343"/>
      <c r="GQD1" s="343"/>
      <c r="GQE1" s="343"/>
      <c r="GQF1" s="343"/>
      <c r="GQG1" s="343"/>
      <c r="GQH1" s="343"/>
      <c r="GQI1" s="343"/>
      <c r="GQJ1" s="343"/>
      <c r="GQK1" s="342"/>
      <c r="GQL1" s="343"/>
      <c r="GQM1" s="343"/>
      <c r="GQN1" s="343"/>
      <c r="GQO1" s="343"/>
      <c r="GQP1" s="343"/>
      <c r="GQQ1" s="343"/>
      <c r="GQR1" s="343"/>
      <c r="GQS1" s="343"/>
      <c r="GQT1" s="343"/>
      <c r="GQU1" s="343"/>
      <c r="GQV1" s="343"/>
      <c r="GQW1" s="343"/>
      <c r="GQX1" s="343"/>
      <c r="GQY1" s="343"/>
      <c r="GQZ1" s="343"/>
      <c r="GRA1" s="342"/>
      <c r="GRB1" s="343"/>
      <c r="GRC1" s="343"/>
      <c r="GRD1" s="343"/>
      <c r="GRE1" s="343"/>
      <c r="GRF1" s="343"/>
      <c r="GRG1" s="343"/>
      <c r="GRH1" s="343"/>
      <c r="GRI1" s="343"/>
      <c r="GRJ1" s="343"/>
      <c r="GRK1" s="343"/>
      <c r="GRL1" s="343"/>
      <c r="GRM1" s="343"/>
      <c r="GRN1" s="343"/>
      <c r="GRO1" s="343"/>
      <c r="GRP1" s="343"/>
      <c r="GRQ1" s="342"/>
      <c r="GRR1" s="343"/>
      <c r="GRS1" s="343"/>
      <c r="GRT1" s="343"/>
      <c r="GRU1" s="343"/>
      <c r="GRV1" s="343"/>
      <c r="GRW1" s="343"/>
      <c r="GRX1" s="343"/>
      <c r="GRY1" s="343"/>
      <c r="GRZ1" s="343"/>
      <c r="GSA1" s="343"/>
      <c r="GSB1" s="343"/>
      <c r="GSC1" s="343"/>
      <c r="GSD1" s="343"/>
      <c r="GSE1" s="343"/>
      <c r="GSF1" s="343"/>
      <c r="GSG1" s="342"/>
      <c r="GSH1" s="343"/>
      <c r="GSI1" s="343"/>
      <c r="GSJ1" s="343"/>
      <c r="GSK1" s="343"/>
      <c r="GSL1" s="343"/>
      <c r="GSM1" s="343"/>
      <c r="GSN1" s="343"/>
      <c r="GSO1" s="343"/>
      <c r="GSP1" s="343"/>
      <c r="GSQ1" s="343"/>
      <c r="GSR1" s="343"/>
      <c r="GSS1" s="343"/>
      <c r="GST1" s="343"/>
      <c r="GSU1" s="343"/>
      <c r="GSV1" s="343"/>
      <c r="GSW1" s="342"/>
      <c r="GSX1" s="343"/>
      <c r="GSY1" s="343"/>
      <c r="GSZ1" s="343"/>
      <c r="GTA1" s="343"/>
      <c r="GTB1" s="343"/>
      <c r="GTC1" s="343"/>
      <c r="GTD1" s="343"/>
      <c r="GTE1" s="343"/>
      <c r="GTF1" s="343"/>
      <c r="GTG1" s="343"/>
      <c r="GTH1" s="343"/>
      <c r="GTI1" s="343"/>
      <c r="GTJ1" s="343"/>
      <c r="GTK1" s="343"/>
      <c r="GTL1" s="343"/>
      <c r="GTM1" s="342"/>
      <c r="GTN1" s="343"/>
      <c r="GTO1" s="343"/>
      <c r="GTP1" s="343"/>
      <c r="GTQ1" s="343"/>
      <c r="GTR1" s="343"/>
      <c r="GTS1" s="343"/>
      <c r="GTT1" s="343"/>
      <c r="GTU1" s="343"/>
      <c r="GTV1" s="343"/>
      <c r="GTW1" s="343"/>
      <c r="GTX1" s="343"/>
      <c r="GTY1" s="343"/>
      <c r="GTZ1" s="343"/>
      <c r="GUA1" s="343"/>
      <c r="GUB1" s="343"/>
      <c r="GUC1" s="342"/>
      <c r="GUD1" s="343"/>
      <c r="GUE1" s="343"/>
      <c r="GUF1" s="343"/>
      <c r="GUG1" s="343"/>
      <c r="GUH1" s="343"/>
      <c r="GUI1" s="343"/>
      <c r="GUJ1" s="343"/>
      <c r="GUK1" s="343"/>
      <c r="GUL1" s="343"/>
      <c r="GUM1" s="343"/>
      <c r="GUN1" s="343"/>
      <c r="GUO1" s="343"/>
      <c r="GUP1" s="343"/>
      <c r="GUQ1" s="343"/>
      <c r="GUR1" s="343"/>
      <c r="GUS1" s="342"/>
      <c r="GUT1" s="343"/>
      <c r="GUU1" s="343"/>
      <c r="GUV1" s="343"/>
      <c r="GUW1" s="343"/>
      <c r="GUX1" s="343"/>
      <c r="GUY1" s="343"/>
      <c r="GUZ1" s="343"/>
      <c r="GVA1" s="343"/>
      <c r="GVB1" s="343"/>
      <c r="GVC1" s="343"/>
      <c r="GVD1" s="343"/>
      <c r="GVE1" s="343"/>
      <c r="GVF1" s="343"/>
      <c r="GVG1" s="343"/>
      <c r="GVH1" s="343"/>
      <c r="GVI1" s="342"/>
      <c r="GVJ1" s="343"/>
      <c r="GVK1" s="343"/>
      <c r="GVL1" s="343"/>
      <c r="GVM1" s="343"/>
      <c r="GVN1" s="343"/>
      <c r="GVO1" s="343"/>
      <c r="GVP1" s="343"/>
      <c r="GVQ1" s="343"/>
      <c r="GVR1" s="343"/>
      <c r="GVS1" s="343"/>
      <c r="GVT1" s="343"/>
      <c r="GVU1" s="343"/>
      <c r="GVV1" s="343"/>
      <c r="GVW1" s="343"/>
      <c r="GVX1" s="343"/>
      <c r="GVY1" s="342"/>
      <c r="GVZ1" s="343"/>
      <c r="GWA1" s="343"/>
      <c r="GWB1" s="343"/>
      <c r="GWC1" s="343"/>
      <c r="GWD1" s="343"/>
      <c r="GWE1" s="343"/>
      <c r="GWF1" s="343"/>
      <c r="GWG1" s="343"/>
      <c r="GWH1" s="343"/>
      <c r="GWI1" s="343"/>
      <c r="GWJ1" s="343"/>
      <c r="GWK1" s="343"/>
      <c r="GWL1" s="343"/>
      <c r="GWM1" s="343"/>
      <c r="GWN1" s="343"/>
      <c r="GWO1" s="342"/>
      <c r="GWP1" s="343"/>
      <c r="GWQ1" s="343"/>
      <c r="GWR1" s="343"/>
      <c r="GWS1" s="343"/>
      <c r="GWT1" s="343"/>
      <c r="GWU1" s="343"/>
      <c r="GWV1" s="343"/>
      <c r="GWW1" s="343"/>
      <c r="GWX1" s="343"/>
      <c r="GWY1" s="343"/>
      <c r="GWZ1" s="343"/>
      <c r="GXA1" s="343"/>
      <c r="GXB1" s="343"/>
      <c r="GXC1" s="343"/>
      <c r="GXD1" s="343"/>
      <c r="GXE1" s="342"/>
      <c r="GXF1" s="343"/>
      <c r="GXG1" s="343"/>
      <c r="GXH1" s="343"/>
      <c r="GXI1" s="343"/>
      <c r="GXJ1" s="343"/>
      <c r="GXK1" s="343"/>
      <c r="GXL1" s="343"/>
      <c r="GXM1" s="343"/>
      <c r="GXN1" s="343"/>
      <c r="GXO1" s="343"/>
      <c r="GXP1" s="343"/>
      <c r="GXQ1" s="343"/>
      <c r="GXR1" s="343"/>
      <c r="GXS1" s="343"/>
      <c r="GXT1" s="343"/>
      <c r="GXU1" s="342"/>
      <c r="GXV1" s="343"/>
      <c r="GXW1" s="343"/>
      <c r="GXX1" s="343"/>
      <c r="GXY1" s="343"/>
      <c r="GXZ1" s="343"/>
      <c r="GYA1" s="343"/>
      <c r="GYB1" s="343"/>
      <c r="GYC1" s="343"/>
      <c r="GYD1" s="343"/>
      <c r="GYE1" s="343"/>
      <c r="GYF1" s="343"/>
      <c r="GYG1" s="343"/>
      <c r="GYH1" s="343"/>
      <c r="GYI1" s="343"/>
      <c r="GYJ1" s="343"/>
      <c r="GYK1" s="342"/>
      <c r="GYL1" s="343"/>
      <c r="GYM1" s="343"/>
      <c r="GYN1" s="343"/>
      <c r="GYO1" s="343"/>
      <c r="GYP1" s="343"/>
      <c r="GYQ1" s="343"/>
      <c r="GYR1" s="343"/>
      <c r="GYS1" s="343"/>
      <c r="GYT1" s="343"/>
      <c r="GYU1" s="343"/>
      <c r="GYV1" s="343"/>
      <c r="GYW1" s="343"/>
      <c r="GYX1" s="343"/>
      <c r="GYY1" s="343"/>
      <c r="GYZ1" s="343"/>
      <c r="GZA1" s="342"/>
      <c r="GZB1" s="343"/>
      <c r="GZC1" s="343"/>
      <c r="GZD1" s="343"/>
      <c r="GZE1" s="343"/>
      <c r="GZF1" s="343"/>
      <c r="GZG1" s="343"/>
      <c r="GZH1" s="343"/>
      <c r="GZI1" s="343"/>
      <c r="GZJ1" s="343"/>
      <c r="GZK1" s="343"/>
      <c r="GZL1" s="343"/>
      <c r="GZM1" s="343"/>
      <c r="GZN1" s="343"/>
      <c r="GZO1" s="343"/>
      <c r="GZP1" s="343"/>
      <c r="GZQ1" s="342"/>
      <c r="GZR1" s="343"/>
      <c r="GZS1" s="343"/>
      <c r="GZT1" s="343"/>
      <c r="GZU1" s="343"/>
      <c r="GZV1" s="343"/>
      <c r="GZW1" s="343"/>
      <c r="GZX1" s="343"/>
      <c r="GZY1" s="343"/>
      <c r="GZZ1" s="343"/>
      <c r="HAA1" s="343"/>
      <c r="HAB1" s="343"/>
      <c r="HAC1" s="343"/>
      <c r="HAD1" s="343"/>
      <c r="HAE1" s="343"/>
      <c r="HAF1" s="343"/>
      <c r="HAG1" s="342"/>
      <c r="HAH1" s="343"/>
      <c r="HAI1" s="343"/>
      <c r="HAJ1" s="343"/>
      <c r="HAK1" s="343"/>
      <c r="HAL1" s="343"/>
      <c r="HAM1" s="343"/>
      <c r="HAN1" s="343"/>
      <c r="HAO1" s="343"/>
      <c r="HAP1" s="343"/>
      <c r="HAQ1" s="343"/>
      <c r="HAR1" s="343"/>
      <c r="HAS1" s="343"/>
      <c r="HAT1" s="343"/>
      <c r="HAU1" s="343"/>
      <c r="HAV1" s="343"/>
      <c r="HAW1" s="342"/>
      <c r="HAX1" s="343"/>
      <c r="HAY1" s="343"/>
      <c r="HAZ1" s="343"/>
      <c r="HBA1" s="343"/>
      <c r="HBB1" s="343"/>
      <c r="HBC1" s="343"/>
      <c r="HBD1" s="343"/>
      <c r="HBE1" s="343"/>
      <c r="HBF1" s="343"/>
      <c r="HBG1" s="343"/>
      <c r="HBH1" s="343"/>
      <c r="HBI1" s="343"/>
      <c r="HBJ1" s="343"/>
      <c r="HBK1" s="343"/>
      <c r="HBL1" s="343"/>
      <c r="HBM1" s="342"/>
      <c r="HBN1" s="343"/>
      <c r="HBO1" s="343"/>
      <c r="HBP1" s="343"/>
      <c r="HBQ1" s="343"/>
      <c r="HBR1" s="343"/>
      <c r="HBS1" s="343"/>
      <c r="HBT1" s="343"/>
      <c r="HBU1" s="343"/>
      <c r="HBV1" s="343"/>
      <c r="HBW1" s="343"/>
      <c r="HBX1" s="343"/>
      <c r="HBY1" s="343"/>
      <c r="HBZ1" s="343"/>
      <c r="HCA1" s="343"/>
      <c r="HCB1" s="343"/>
      <c r="HCC1" s="342"/>
      <c r="HCD1" s="343"/>
      <c r="HCE1" s="343"/>
      <c r="HCF1" s="343"/>
      <c r="HCG1" s="343"/>
      <c r="HCH1" s="343"/>
      <c r="HCI1" s="343"/>
      <c r="HCJ1" s="343"/>
      <c r="HCK1" s="343"/>
      <c r="HCL1" s="343"/>
      <c r="HCM1" s="343"/>
      <c r="HCN1" s="343"/>
      <c r="HCO1" s="343"/>
      <c r="HCP1" s="343"/>
      <c r="HCQ1" s="343"/>
      <c r="HCR1" s="343"/>
      <c r="HCS1" s="342"/>
      <c r="HCT1" s="343"/>
      <c r="HCU1" s="343"/>
      <c r="HCV1" s="343"/>
      <c r="HCW1" s="343"/>
      <c r="HCX1" s="343"/>
      <c r="HCY1" s="343"/>
      <c r="HCZ1" s="343"/>
      <c r="HDA1" s="343"/>
      <c r="HDB1" s="343"/>
      <c r="HDC1" s="343"/>
      <c r="HDD1" s="343"/>
      <c r="HDE1" s="343"/>
      <c r="HDF1" s="343"/>
      <c r="HDG1" s="343"/>
      <c r="HDH1" s="343"/>
      <c r="HDI1" s="342"/>
      <c r="HDJ1" s="343"/>
      <c r="HDK1" s="343"/>
      <c r="HDL1" s="343"/>
      <c r="HDM1" s="343"/>
      <c r="HDN1" s="343"/>
      <c r="HDO1" s="343"/>
      <c r="HDP1" s="343"/>
      <c r="HDQ1" s="343"/>
      <c r="HDR1" s="343"/>
      <c r="HDS1" s="343"/>
      <c r="HDT1" s="343"/>
      <c r="HDU1" s="343"/>
      <c r="HDV1" s="343"/>
      <c r="HDW1" s="343"/>
      <c r="HDX1" s="343"/>
      <c r="HDY1" s="342"/>
      <c r="HDZ1" s="343"/>
      <c r="HEA1" s="343"/>
      <c r="HEB1" s="343"/>
      <c r="HEC1" s="343"/>
      <c r="HED1" s="343"/>
      <c r="HEE1" s="343"/>
      <c r="HEF1" s="343"/>
      <c r="HEG1" s="343"/>
      <c r="HEH1" s="343"/>
      <c r="HEI1" s="343"/>
      <c r="HEJ1" s="343"/>
      <c r="HEK1" s="343"/>
      <c r="HEL1" s="343"/>
      <c r="HEM1" s="343"/>
      <c r="HEN1" s="343"/>
      <c r="HEO1" s="342"/>
      <c r="HEP1" s="343"/>
      <c r="HEQ1" s="343"/>
      <c r="HER1" s="343"/>
      <c r="HES1" s="343"/>
      <c r="HET1" s="343"/>
      <c r="HEU1" s="343"/>
      <c r="HEV1" s="343"/>
      <c r="HEW1" s="343"/>
      <c r="HEX1" s="343"/>
      <c r="HEY1" s="343"/>
      <c r="HEZ1" s="343"/>
      <c r="HFA1" s="343"/>
      <c r="HFB1" s="343"/>
      <c r="HFC1" s="343"/>
      <c r="HFD1" s="343"/>
      <c r="HFE1" s="342"/>
      <c r="HFF1" s="343"/>
      <c r="HFG1" s="343"/>
      <c r="HFH1" s="343"/>
      <c r="HFI1" s="343"/>
      <c r="HFJ1" s="343"/>
      <c r="HFK1" s="343"/>
      <c r="HFL1" s="343"/>
      <c r="HFM1" s="343"/>
      <c r="HFN1" s="343"/>
      <c r="HFO1" s="343"/>
      <c r="HFP1" s="343"/>
      <c r="HFQ1" s="343"/>
      <c r="HFR1" s="343"/>
      <c r="HFS1" s="343"/>
      <c r="HFT1" s="343"/>
      <c r="HFU1" s="342"/>
      <c r="HFV1" s="343"/>
      <c r="HFW1" s="343"/>
      <c r="HFX1" s="343"/>
      <c r="HFY1" s="343"/>
      <c r="HFZ1" s="343"/>
      <c r="HGA1" s="343"/>
      <c r="HGB1" s="343"/>
      <c r="HGC1" s="343"/>
      <c r="HGD1" s="343"/>
      <c r="HGE1" s="343"/>
      <c r="HGF1" s="343"/>
      <c r="HGG1" s="343"/>
      <c r="HGH1" s="343"/>
      <c r="HGI1" s="343"/>
      <c r="HGJ1" s="343"/>
      <c r="HGK1" s="342"/>
      <c r="HGL1" s="343"/>
      <c r="HGM1" s="343"/>
      <c r="HGN1" s="343"/>
      <c r="HGO1" s="343"/>
      <c r="HGP1" s="343"/>
      <c r="HGQ1" s="343"/>
      <c r="HGR1" s="343"/>
      <c r="HGS1" s="343"/>
      <c r="HGT1" s="343"/>
      <c r="HGU1" s="343"/>
      <c r="HGV1" s="343"/>
      <c r="HGW1" s="343"/>
      <c r="HGX1" s="343"/>
      <c r="HGY1" s="343"/>
      <c r="HGZ1" s="343"/>
      <c r="HHA1" s="342"/>
      <c r="HHB1" s="343"/>
      <c r="HHC1" s="343"/>
      <c r="HHD1" s="343"/>
      <c r="HHE1" s="343"/>
      <c r="HHF1" s="343"/>
      <c r="HHG1" s="343"/>
      <c r="HHH1" s="343"/>
      <c r="HHI1" s="343"/>
      <c r="HHJ1" s="343"/>
      <c r="HHK1" s="343"/>
      <c r="HHL1" s="343"/>
      <c r="HHM1" s="343"/>
      <c r="HHN1" s="343"/>
      <c r="HHO1" s="343"/>
      <c r="HHP1" s="343"/>
      <c r="HHQ1" s="342"/>
      <c r="HHR1" s="343"/>
      <c r="HHS1" s="343"/>
      <c r="HHT1" s="343"/>
      <c r="HHU1" s="343"/>
      <c r="HHV1" s="343"/>
      <c r="HHW1" s="343"/>
      <c r="HHX1" s="343"/>
      <c r="HHY1" s="343"/>
      <c r="HHZ1" s="343"/>
      <c r="HIA1" s="343"/>
      <c r="HIB1" s="343"/>
      <c r="HIC1" s="343"/>
      <c r="HID1" s="343"/>
      <c r="HIE1" s="343"/>
      <c r="HIF1" s="343"/>
      <c r="HIG1" s="342"/>
      <c r="HIH1" s="343"/>
      <c r="HII1" s="343"/>
      <c r="HIJ1" s="343"/>
      <c r="HIK1" s="343"/>
      <c r="HIL1" s="343"/>
      <c r="HIM1" s="343"/>
      <c r="HIN1" s="343"/>
      <c r="HIO1" s="343"/>
      <c r="HIP1" s="343"/>
      <c r="HIQ1" s="343"/>
      <c r="HIR1" s="343"/>
      <c r="HIS1" s="343"/>
      <c r="HIT1" s="343"/>
      <c r="HIU1" s="343"/>
      <c r="HIV1" s="343"/>
      <c r="HIW1" s="342"/>
      <c r="HIX1" s="343"/>
      <c r="HIY1" s="343"/>
      <c r="HIZ1" s="343"/>
      <c r="HJA1" s="343"/>
      <c r="HJB1" s="343"/>
      <c r="HJC1" s="343"/>
      <c r="HJD1" s="343"/>
      <c r="HJE1" s="343"/>
      <c r="HJF1" s="343"/>
      <c r="HJG1" s="343"/>
      <c r="HJH1" s="343"/>
      <c r="HJI1" s="343"/>
      <c r="HJJ1" s="343"/>
      <c r="HJK1" s="343"/>
      <c r="HJL1" s="343"/>
      <c r="HJM1" s="342"/>
      <c r="HJN1" s="343"/>
      <c r="HJO1" s="343"/>
      <c r="HJP1" s="343"/>
      <c r="HJQ1" s="343"/>
      <c r="HJR1" s="343"/>
      <c r="HJS1" s="343"/>
      <c r="HJT1" s="343"/>
      <c r="HJU1" s="343"/>
      <c r="HJV1" s="343"/>
      <c r="HJW1" s="343"/>
      <c r="HJX1" s="343"/>
      <c r="HJY1" s="343"/>
      <c r="HJZ1" s="343"/>
      <c r="HKA1" s="343"/>
      <c r="HKB1" s="343"/>
      <c r="HKC1" s="342"/>
      <c r="HKD1" s="343"/>
      <c r="HKE1" s="343"/>
      <c r="HKF1" s="343"/>
      <c r="HKG1" s="343"/>
      <c r="HKH1" s="343"/>
      <c r="HKI1" s="343"/>
      <c r="HKJ1" s="343"/>
      <c r="HKK1" s="343"/>
      <c r="HKL1" s="343"/>
      <c r="HKM1" s="343"/>
      <c r="HKN1" s="343"/>
      <c r="HKO1" s="343"/>
      <c r="HKP1" s="343"/>
      <c r="HKQ1" s="343"/>
      <c r="HKR1" s="343"/>
      <c r="HKS1" s="342"/>
      <c r="HKT1" s="343"/>
      <c r="HKU1" s="343"/>
      <c r="HKV1" s="343"/>
      <c r="HKW1" s="343"/>
      <c r="HKX1" s="343"/>
      <c r="HKY1" s="343"/>
      <c r="HKZ1" s="343"/>
      <c r="HLA1" s="343"/>
      <c r="HLB1" s="343"/>
      <c r="HLC1" s="343"/>
      <c r="HLD1" s="343"/>
      <c r="HLE1" s="343"/>
      <c r="HLF1" s="343"/>
      <c r="HLG1" s="343"/>
      <c r="HLH1" s="343"/>
      <c r="HLI1" s="342"/>
      <c r="HLJ1" s="343"/>
      <c r="HLK1" s="343"/>
      <c r="HLL1" s="343"/>
      <c r="HLM1" s="343"/>
      <c r="HLN1" s="343"/>
      <c r="HLO1" s="343"/>
      <c r="HLP1" s="343"/>
      <c r="HLQ1" s="343"/>
      <c r="HLR1" s="343"/>
      <c r="HLS1" s="343"/>
      <c r="HLT1" s="343"/>
      <c r="HLU1" s="343"/>
      <c r="HLV1" s="343"/>
      <c r="HLW1" s="343"/>
      <c r="HLX1" s="343"/>
      <c r="HLY1" s="342"/>
      <c r="HLZ1" s="343"/>
      <c r="HMA1" s="343"/>
      <c r="HMB1" s="343"/>
      <c r="HMC1" s="343"/>
      <c r="HMD1" s="343"/>
      <c r="HME1" s="343"/>
      <c r="HMF1" s="343"/>
      <c r="HMG1" s="343"/>
      <c r="HMH1" s="343"/>
      <c r="HMI1" s="343"/>
      <c r="HMJ1" s="343"/>
      <c r="HMK1" s="343"/>
      <c r="HML1" s="343"/>
      <c r="HMM1" s="343"/>
      <c r="HMN1" s="343"/>
      <c r="HMO1" s="342"/>
      <c r="HMP1" s="343"/>
      <c r="HMQ1" s="343"/>
      <c r="HMR1" s="343"/>
      <c r="HMS1" s="343"/>
      <c r="HMT1" s="343"/>
      <c r="HMU1" s="343"/>
      <c r="HMV1" s="343"/>
      <c r="HMW1" s="343"/>
      <c r="HMX1" s="343"/>
      <c r="HMY1" s="343"/>
      <c r="HMZ1" s="343"/>
      <c r="HNA1" s="343"/>
      <c r="HNB1" s="343"/>
      <c r="HNC1" s="343"/>
      <c r="HND1" s="343"/>
      <c r="HNE1" s="342"/>
      <c r="HNF1" s="343"/>
      <c r="HNG1" s="343"/>
      <c r="HNH1" s="343"/>
      <c r="HNI1" s="343"/>
      <c r="HNJ1" s="343"/>
      <c r="HNK1" s="343"/>
      <c r="HNL1" s="343"/>
      <c r="HNM1" s="343"/>
      <c r="HNN1" s="343"/>
      <c r="HNO1" s="343"/>
      <c r="HNP1" s="343"/>
      <c r="HNQ1" s="343"/>
      <c r="HNR1" s="343"/>
      <c r="HNS1" s="343"/>
      <c r="HNT1" s="343"/>
      <c r="HNU1" s="342"/>
      <c r="HNV1" s="343"/>
      <c r="HNW1" s="343"/>
      <c r="HNX1" s="343"/>
      <c r="HNY1" s="343"/>
      <c r="HNZ1" s="343"/>
      <c r="HOA1" s="343"/>
      <c r="HOB1" s="343"/>
      <c r="HOC1" s="343"/>
      <c r="HOD1" s="343"/>
      <c r="HOE1" s="343"/>
      <c r="HOF1" s="343"/>
      <c r="HOG1" s="343"/>
      <c r="HOH1" s="343"/>
      <c r="HOI1" s="343"/>
      <c r="HOJ1" s="343"/>
      <c r="HOK1" s="342"/>
      <c r="HOL1" s="343"/>
      <c r="HOM1" s="343"/>
      <c r="HON1" s="343"/>
      <c r="HOO1" s="343"/>
      <c r="HOP1" s="343"/>
      <c r="HOQ1" s="343"/>
      <c r="HOR1" s="343"/>
      <c r="HOS1" s="343"/>
      <c r="HOT1" s="343"/>
      <c r="HOU1" s="343"/>
      <c r="HOV1" s="343"/>
      <c r="HOW1" s="343"/>
      <c r="HOX1" s="343"/>
      <c r="HOY1" s="343"/>
      <c r="HOZ1" s="343"/>
      <c r="HPA1" s="342"/>
      <c r="HPB1" s="343"/>
      <c r="HPC1" s="343"/>
      <c r="HPD1" s="343"/>
      <c r="HPE1" s="343"/>
      <c r="HPF1" s="343"/>
      <c r="HPG1" s="343"/>
      <c r="HPH1" s="343"/>
      <c r="HPI1" s="343"/>
      <c r="HPJ1" s="343"/>
      <c r="HPK1" s="343"/>
      <c r="HPL1" s="343"/>
      <c r="HPM1" s="343"/>
      <c r="HPN1" s="343"/>
      <c r="HPO1" s="343"/>
      <c r="HPP1" s="343"/>
      <c r="HPQ1" s="342"/>
      <c r="HPR1" s="343"/>
      <c r="HPS1" s="343"/>
      <c r="HPT1" s="343"/>
      <c r="HPU1" s="343"/>
      <c r="HPV1" s="343"/>
      <c r="HPW1" s="343"/>
      <c r="HPX1" s="343"/>
      <c r="HPY1" s="343"/>
      <c r="HPZ1" s="343"/>
      <c r="HQA1" s="343"/>
      <c r="HQB1" s="343"/>
      <c r="HQC1" s="343"/>
      <c r="HQD1" s="343"/>
      <c r="HQE1" s="343"/>
      <c r="HQF1" s="343"/>
      <c r="HQG1" s="342"/>
      <c r="HQH1" s="343"/>
      <c r="HQI1" s="343"/>
      <c r="HQJ1" s="343"/>
      <c r="HQK1" s="343"/>
      <c r="HQL1" s="343"/>
      <c r="HQM1" s="343"/>
      <c r="HQN1" s="343"/>
      <c r="HQO1" s="343"/>
      <c r="HQP1" s="343"/>
      <c r="HQQ1" s="343"/>
      <c r="HQR1" s="343"/>
      <c r="HQS1" s="343"/>
      <c r="HQT1" s="343"/>
      <c r="HQU1" s="343"/>
      <c r="HQV1" s="343"/>
      <c r="HQW1" s="342"/>
      <c r="HQX1" s="343"/>
      <c r="HQY1" s="343"/>
      <c r="HQZ1" s="343"/>
      <c r="HRA1" s="343"/>
      <c r="HRB1" s="343"/>
      <c r="HRC1" s="343"/>
      <c r="HRD1" s="343"/>
      <c r="HRE1" s="343"/>
      <c r="HRF1" s="343"/>
      <c r="HRG1" s="343"/>
      <c r="HRH1" s="343"/>
      <c r="HRI1" s="343"/>
      <c r="HRJ1" s="343"/>
      <c r="HRK1" s="343"/>
      <c r="HRL1" s="343"/>
      <c r="HRM1" s="342"/>
      <c r="HRN1" s="343"/>
      <c r="HRO1" s="343"/>
      <c r="HRP1" s="343"/>
      <c r="HRQ1" s="343"/>
      <c r="HRR1" s="343"/>
      <c r="HRS1" s="343"/>
      <c r="HRT1" s="343"/>
      <c r="HRU1" s="343"/>
      <c r="HRV1" s="343"/>
      <c r="HRW1" s="343"/>
      <c r="HRX1" s="343"/>
      <c r="HRY1" s="343"/>
      <c r="HRZ1" s="343"/>
      <c r="HSA1" s="343"/>
      <c r="HSB1" s="343"/>
      <c r="HSC1" s="342"/>
      <c r="HSD1" s="343"/>
      <c r="HSE1" s="343"/>
      <c r="HSF1" s="343"/>
      <c r="HSG1" s="343"/>
      <c r="HSH1" s="343"/>
      <c r="HSI1" s="343"/>
      <c r="HSJ1" s="343"/>
      <c r="HSK1" s="343"/>
      <c r="HSL1" s="343"/>
      <c r="HSM1" s="343"/>
      <c r="HSN1" s="343"/>
      <c r="HSO1" s="343"/>
      <c r="HSP1" s="343"/>
      <c r="HSQ1" s="343"/>
      <c r="HSR1" s="343"/>
      <c r="HSS1" s="342"/>
      <c r="HST1" s="343"/>
      <c r="HSU1" s="343"/>
      <c r="HSV1" s="343"/>
      <c r="HSW1" s="343"/>
      <c r="HSX1" s="343"/>
      <c r="HSY1" s="343"/>
      <c r="HSZ1" s="343"/>
      <c r="HTA1" s="343"/>
      <c r="HTB1" s="343"/>
      <c r="HTC1" s="343"/>
      <c r="HTD1" s="343"/>
      <c r="HTE1" s="343"/>
      <c r="HTF1" s="343"/>
      <c r="HTG1" s="343"/>
      <c r="HTH1" s="343"/>
      <c r="HTI1" s="342"/>
      <c r="HTJ1" s="343"/>
      <c r="HTK1" s="343"/>
      <c r="HTL1" s="343"/>
      <c r="HTM1" s="343"/>
      <c r="HTN1" s="343"/>
      <c r="HTO1" s="343"/>
      <c r="HTP1" s="343"/>
      <c r="HTQ1" s="343"/>
      <c r="HTR1" s="343"/>
      <c r="HTS1" s="343"/>
      <c r="HTT1" s="343"/>
      <c r="HTU1" s="343"/>
      <c r="HTV1" s="343"/>
      <c r="HTW1" s="343"/>
      <c r="HTX1" s="343"/>
      <c r="HTY1" s="342"/>
      <c r="HTZ1" s="343"/>
      <c r="HUA1" s="343"/>
      <c r="HUB1" s="343"/>
      <c r="HUC1" s="343"/>
      <c r="HUD1" s="343"/>
      <c r="HUE1" s="343"/>
      <c r="HUF1" s="343"/>
      <c r="HUG1" s="343"/>
      <c r="HUH1" s="343"/>
      <c r="HUI1" s="343"/>
      <c r="HUJ1" s="343"/>
      <c r="HUK1" s="343"/>
      <c r="HUL1" s="343"/>
      <c r="HUM1" s="343"/>
      <c r="HUN1" s="343"/>
      <c r="HUO1" s="342"/>
      <c r="HUP1" s="343"/>
      <c r="HUQ1" s="343"/>
      <c r="HUR1" s="343"/>
      <c r="HUS1" s="343"/>
      <c r="HUT1" s="343"/>
      <c r="HUU1" s="343"/>
      <c r="HUV1" s="343"/>
      <c r="HUW1" s="343"/>
      <c r="HUX1" s="343"/>
      <c r="HUY1" s="343"/>
      <c r="HUZ1" s="343"/>
      <c r="HVA1" s="343"/>
      <c r="HVB1" s="343"/>
      <c r="HVC1" s="343"/>
      <c r="HVD1" s="343"/>
      <c r="HVE1" s="342"/>
      <c r="HVF1" s="343"/>
      <c r="HVG1" s="343"/>
      <c r="HVH1" s="343"/>
      <c r="HVI1" s="343"/>
      <c r="HVJ1" s="343"/>
      <c r="HVK1" s="343"/>
      <c r="HVL1" s="343"/>
      <c r="HVM1" s="343"/>
      <c r="HVN1" s="343"/>
      <c r="HVO1" s="343"/>
      <c r="HVP1" s="343"/>
      <c r="HVQ1" s="343"/>
      <c r="HVR1" s="343"/>
      <c r="HVS1" s="343"/>
      <c r="HVT1" s="343"/>
      <c r="HVU1" s="342"/>
      <c r="HVV1" s="343"/>
      <c r="HVW1" s="343"/>
      <c r="HVX1" s="343"/>
      <c r="HVY1" s="343"/>
      <c r="HVZ1" s="343"/>
      <c r="HWA1" s="343"/>
      <c r="HWB1" s="343"/>
      <c r="HWC1" s="343"/>
      <c r="HWD1" s="343"/>
      <c r="HWE1" s="343"/>
      <c r="HWF1" s="343"/>
      <c r="HWG1" s="343"/>
      <c r="HWH1" s="343"/>
      <c r="HWI1" s="343"/>
      <c r="HWJ1" s="343"/>
      <c r="HWK1" s="342"/>
      <c r="HWL1" s="343"/>
      <c r="HWM1" s="343"/>
      <c r="HWN1" s="343"/>
      <c r="HWO1" s="343"/>
      <c r="HWP1" s="343"/>
      <c r="HWQ1" s="343"/>
      <c r="HWR1" s="343"/>
      <c r="HWS1" s="343"/>
      <c r="HWT1" s="343"/>
      <c r="HWU1" s="343"/>
      <c r="HWV1" s="343"/>
      <c r="HWW1" s="343"/>
      <c r="HWX1" s="343"/>
      <c r="HWY1" s="343"/>
      <c r="HWZ1" s="343"/>
      <c r="HXA1" s="342"/>
      <c r="HXB1" s="343"/>
      <c r="HXC1" s="343"/>
      <c r="HXD1" s="343"/>
      <c r="HXE1" s="343"/>
      <c r="HXF1" s="343"/>
      <c r="HXG1" s="343"/>
      <c r="HXH1" s="343"/>
      <c r="HXI1" s="343"/>
      <c r="HXJ1" s="343"/>
      <c r="HXK1" s="343"/>
      <c r="HXL1" s="343"/>
      <c r="HXM1" s="343"/>
      <c r="HXN1" s="343"/>
      <c r="HXO1" s="343"/>
      <c r="HXP1" s="343"/>
      <c r="HXQ1" s="342"/>
      <c r="HXR1" s="343"/>
      <c r="HXS1" s="343"/>
      <c r="HXT1" s="343"/>
      <c r="HXU1" s="343"/>
      <c r="HXV1" s="343"/>
      <c r="HXW1" s="343"/>
      <c r="HXX1" s="343"/>
      <c r="HXY1" s="343"/>
      <c r="HXZ1" s="343"/>
      <c r="HYA1" s="343"/>
      <c r="HYB1" s="343"/>
      <c r="HYC1" s="343"/>
      <c r="HYD1" s="343"/>
      <c r="HYE1" s="343"/>
      <c r="HYF1" s="343"/>
      <c r="HYG1" s="342"/>
      <c r="HYH1" s="343"/>
      <c r="HYI1" s="343"/>
      <c r="HYJ1" s="343"/>
      <c r="HYK1" s="343"/>
      <c r="HYL1" s="343"/>
      <c r="HYM1" s="343"/>
      <c r="HYN1" s="343"/>
      <c r="HYO1" s="343"/>
      <c r="HYP1" s="343"/>
      <c r="HYQ1" s="343"/>
      <c r="HYR1" s="343"/>
      <c r="HYS1" s="343"/>
      <c r="HYT1" s="343"/>
      <c r="HYU1" s="343"/>
      <c r="HYV1" s="343"/>
      <c r="HYW1" s="342"/>
      <c r="HYX1" s="343"/>
      <c r="HYY1" s="343"/>
      <c r="HYZ1" s="343"/>
      <c r="HZA1" s="343"/>
      <c r="HZB1" s="343"/>
      <c r="HZC1" s="343"/>
      <c r="HZD1" s="343"/>
      <c r="HZE1" s="343"/>
      <c r="HZF1" s="343"/>
      <c r="HZG1" s="343"/>
      <c r="HZH1" s="343"/>
      <c r="HZI1" s="343"/>
      <c r="HZJ1" s="343"/>
      <c r="HZK1" s="343"/>
      <c r="HZL1" s="343"/>
      <c r="HZM1" s="342"/>
      <c r="HZN1" s="343"/>
      <c r="HZO1" s="343"/>
      <c r="HZP1" s="343"/>
      <c r="HZQ1" s="343"/>
      <c r="HZR1" s="343"/>
      <c r="HZS1" s="343"/>
      <c r="HZT1" s="343"/>
      <c r="HZU1" s="343"/>
      <c r="HZV1" s="343"/>
      <c r="HZW1" s="343"/>
      <c r="HZX1" s="343"/>
      <c r="HZY1" s="343"/>
      <c r="HZZ1" s="343"/>
      <c r="IAA1" s="343"/>
      <c r="IAB1" s="343"/>
      <c r="IAC1" s="342"/>
      <c r="IAD1" s="343"/>
      <c r="IAE1" s="343"/>
      <c r="IAF1" s="343"/>
      <c r="IAG1" s="343"/>
      <c r="IAH1" s="343"/>
      <c r="IAI1" s="343"/>
      <c r="IAJ1" s="343"/>
      <c r="IAK1" s="343"/>
      <c r="IAL1" s="343"/>
      <c r="IAM1" s="343"/>
      <c r="IAN1" s="343"/>
      <c r="IAO1" s="343"/>
      <c r="IAP1" s="343"/>
      <c r="IAQ1" s="343"/>
      <c r="IAR1" s="343"/>
      <c r="IAS1" s="342"/>
      <c r="IAT1" s="343"/>
      <c r="IAU1" s="343"/>
      <c r="IAV1" s="343"/>
      <c r="IAW1" s="343"/>
      <c r="IAX1" s="343"/>
      <c r="IAY1" s="343"/>
      <c r="IAZ1" s="343"/>
      <c r="IBA1" s="343"/>
      <c r="IBB1" s="343"/>
      <c r="IBC1" s="343"/>
      <c r="IBD1" s="343"/>
      <c r="IBE1" s="343"/>
      <c r="IBF1" s="343"/>
      <c r="IBG1" s="343"/>
      <c r="IBH1" s="343"/>
      <c r="IBI1" s="342"/>
      <c r="IBJ1" s="343"/>
      <c r="IBK1" s="343"/>
      <c r="IBL1" s="343"/>
      <c r="IBM1" s="343"/>
      <c r="IBN1" s="343"/>
      <c r="IBO1" s="343"/>
      <c r="IBP1" s="343"/>
      <c r="IBQ1" s="343"/>
      <c r="IBR1" s="343"/>
      <c r="IBS1" s="343"/>
      <c r="IBT1" s="343"/>
      <c r="IBU1" s="343"/>
      <c r="IBV1" s="343"/>
      <c r="IBW1" s="343"/>
      <c r="IBX1" s="343"/>
      <c r="IBY1" s="342"/>
      <c r="IBZ1" s="343"/>
      <c r="ICA1" s="343"/>
      <c r="ICB1" s="343"/>
      <c r="ICC1" s="343"/>
      <c r="ICD1" s="343"/>
      <c r="ICE1" s="343"/>
      <c r="ICF1" s="343"/>
      <c r="ICG1" s="343"/>
      <c r="ICH1" s="343"/>
      <c r="ICI1" s="343"/>
      <c r="ICJ1" s="343"/>
      <c r="ICK1" s="343"/>
      <c r="ICL1" s="343"/>
      <c r="ICM1" s="343"/>
      <c r="ICN1" s="343"/>
      <c r="ICO1" s="342"/>
      <c r="ICP1" s="343"/>
      <c r="ICQ1" s="343"/>
      <c r="ICR1" s="343"/>
      <c r="ICS1" s="343"/>
      <c r="ICT1" s="343"/>
      <c r="ICU1" s="343"/>
      <c r="ICV1" s="343"/>
      <c r="ICW1" s="343"/>
      <c r="ICX1" s="343"/>
      <c r="ICY1" s="343"/>
      <c r="ICZ1" s="343"/>
      <c r="IDA1" s="343"/>
      <c r="IDB1" s="343"/>
      <c r="IDC1" s="343"/>
      <c r="IDD1" s="343"/>
      <c r="IDE1" s="342"/>
      <c r="IDF1" s="343"/>
      <c r="IDG1" s="343"/>
      <c r="IDH1" s="343"/>
      <c r="IDI1" s="343"/>
      <c r="IDJ1" s="343"/>
      <c r="IDK1" s="343"/>
      <c r="IDL1" s="343"/>
      <c r="IDM1" s="343"/>
      <c r="IDN1" s="343"/>
      <c r="IDO1" s="343"/>
      <c r="IDP1" s="343"/>
      <c r="IDQ1" s="343"/>
      <c r="IDR1" s="343"/>
      <c r="IDS1" s="343"/>
      <c r="IDT1" s="343"/>
      <c r="IDU1" s="342"/>
      <c r="IDV1" s="343"/>
      <c r="IDW1" s="343"/>
      <c r="IDX1" s="343"/>
      <c r="IDY1" s="343"/>
      <c r="IDZ1" s="343"/>
      <c r="IEA1" s="343"/>
      <c r="IEB1" s="343"/>
      <c r="IEC1" s="343"/>
      <c r="IED1" s="343"/>
      <c r="IEE1" s="343"/>
      <c r="IEF1" s="343"/>
      <c r="IEG1" s="343"/>
      <c r="IEH1" s="343"/>
      <c r="IEI1" s="343"/>
      <c r="IEJ1" s="343"/>
      <c r="IEK1" s="342"/>
      <c r="IEL1" s="343"/>
      <c r="IEM1" s="343"/>
      <c r="IEN1" s="343"/>
      <c r="IEO1" s="343"/>
      <c r="IEP1" s="343"/>
      <c r="IEQ1" s="343"/>
      <c r="IER1" s="343"/>
      <c r="IES1" s="343"/>
      <c r="IET1" s="343"/>
      <c r="IEU1" s="343"/>
      <c r="IEV1" s="343"/>
      <c r="IEW1" s="343"/>
      <c r="IEX1" s="343"/>
      <c r="IEY1" s="343"/>
      <c r="IEZ1" s="343"/>
      <c r="IFA1" s="342"/>
      <c r="IFB1" s="343"/>
      <c r="IFC1" s="343"/>
      <c r="IFD1" s="343"/>
      <c r="IFE1" s="343"/>
      <c r="IFF1" s="343"/>
      <c r="IFG1" s="343"/>
      <c r="IFH1" s="343"/>
      <c r="IFI1" s="343"/>
      <c r="IFJ1" s="343"/>
      <c r="IFK1" s="343"/>
      <c r="IFL1" s="343"/>
      <c r="IFM1" s="343"/>
      <c r="IFN1" s="343"/>
      <c r="IFO1" s="343"/>
      <c r="IFP1" s="343"/>
      <c r="IFQ1" s="342"/>
      <c r="IFR1" s="343"/>
      <c r="IFS1" s="343"/>
      <c r="IFT1" s="343"/>
      <c r="IFU1" s="343"/>
      <c r="IFV1" s="343"/>
      <c r="IFW1" s="343"/>
      <c r="IFX1" s="343"/>
      <c r="IFY1" s="343"/>
      <c r="IFZ1" s="343"/>
      <c r="IGA1" s="343"/>
      <c r="IGB1" s="343"/>
      <c r="IGC1" s="343"/>
      <c r="IGD1" s="343"/>
      <c r="IGE1" s="343"/>
      <c r="IGF1" s="343"/>
      <c r="IGG1" s="342"/>
      <c r="IGH1" s="343"/>
      <c r="IGI1" s="343"/>
      <c r="IGJ1" s="343"/>
      <c r="IGK1" s="343"/>
      <c r="IGL1" s="343"/>
      <c r="IGM1" s="343"/>
      <c r="IGN1" s="343"/>
      <c r="IGO1" s="343"/>
      <c r="IGP1" s="343"/>
      <c r="IGQ1" s="343"/>
      <c r="IGR1" s="343"/>
      <c r="IGS1" s="343"/>
      <c r="IGT1" s="343"/>
      <c r="IGU1" s="343"/>
      <c r="IGV1" s="343"/>
      <c r="IGW1" s="342"/>
      <c r="IGX1" s="343"/>
      <c r="IGY1" s="343"/>
      <c r="IGZ1" s="343"/>
      <c r="IHA1" s="343"/>
      <c r="IHB1" s="343"/>
      <c r="IHC1" s="343"/>
      <c r="IHD1" s="343"/>
      <c r="IHE1" s="343"/>
      <c r="IHF1" s="343"/>
      <c r="IHG1" s="343"/>
      <c r="IHH1" s="343"/>
      <c r="IHI1" s="343"/>
      <c r="IHJ1" s="343"/>
      <c r="IHK1" s="343"/>
      <c r="IHL1" s="343"/>
      <c r="IHM1" s="342"/>
      <c r="IHN1" s="343"/>
      <c r="IHO1" s="343"/>
      <c r="IHP1" s="343"/>
      <c r="IHQ1" s="343"/>
      <c r="IHR1" s="343"/>
      <c r="IHS1" s="343"/>
      <c r="IHT1" s="343"/>
      <c r="IHU1" s="343"/>
      <c r="IHV1" s="343"/>
      <c r="IHW1" s="343"/>
      <c r="IHX1" s="343"/>
      <c r="IHY1" s="343"/>
      <c r="IHZ1" s="343"/>
      <c r="IIA1" s="343"/>
      <c r="IIB1" s="343"/>
      <c r="IIC1" s="342"/>
      <c r="IID1" s="343"/>
      <c r="IIE1" s="343"/>
      <c r="IIF1" s="343"/>
      <c r="IIG1" s="343"/>
      <c r="IIH1" s="343"/>
      <c r="III1" s="343"/>
      <c r="IIJ1" s="343"/>
      <c r="IIK1" s="343"/>
      <c r="IIL1" s="343"/>
      <c r="IIM1" s="343"/>
      <c r="IIN1" s="343"/>
      <c r="IIO1" s="343"/>
      <c r="IIP1" s="343"/>
      <c r="IIQ1" s="343"/>
      <c r="IIR1" s="343"/>
      <c r="IIS1" s="342"/>
      <c r="IIT1" s="343"/>
      <c r="IIU1" s="343"/>
      <c r="IIV1" s="343"/>
      <c r="IIW1" s="343"/>
      <c r="IIX1" s="343"/>
      <c r="IIY1" s="343"/>
      <c r="IIZ1" s="343"/>
      <c r="IJA1" s="343"/>
      <c r="IJB1" s="343"/>
      <c r="IJC1" s="343"/>
      <c r="IJD1" s="343"/>
      <c r="IJE1" s="343"/>
      <c r="IJF1" s="343"/>
      <c r="IJG1" s="343"/>
      <c r="IJH1" s="343"/>
      <c r="IJI1" s="342"/>
      <c r="IJJ1" s="343"/>
      <c r="IJK1" s="343"/>
      <c r="IJL1" s="343"/>
      <c r="IJM1" s="343"/>
      <c r="IJN1" s="343"/>
      <c r="IJO1" s="343"/>
      <c r="IJP1" s="343"/>
      <c r="IJQ1" s="343"/>
      <c r="IJR1" s="343"/>
      <c r="IJS1" s="343"/>
      <c r="IJT1" s="343"/>
      <c r="IJU1" s="343"/>
      <c r="IJV1" s="343"/>
      <c r="IJW1" s="343"/>
      <c r="IJX1" s="343"/>
      <c r="IJY1" s="342"/>
      <c r="IJZ1" s="343"/>
      <c r="IKA1" s="343"/>
      <c r="IKB1" s="343"/>
      <c r="IKC1" s="343"/>
      <c r="IKD1" s="343"/>
      <c r="IKE1" s="343"/>
      <c r="IKF1" s="343"/>
      <c r="IKG1" s="343"/>
      <c r="IKH1" s="343"/>
      <c r="IKI1" s="343"/>
      <c r="IKJ1" s="343"/>
      <c r="IKK1" s="343"/>
      <c r="IKL1" s="343"/>
      <c r="IKM1" s="343"/>
      <c r="IKN1" s="343"/>
      <c r="IKO1" s="342"/>
      <c r="IKP1" s="343"/>
      <c r="IKQ1" s="343"/>
      <c r="IKR1" s="343"/>
      <c r="IKS1" s="343"/>
      <c r="IKT1" s="343"/>
      <c r="IKU1" s="343"/>
      <c r="IKV1" s="343"/>
      <c r="IKW1" s="343"/>
      <c r="IKX1" s="343"/>
      <c r="IKY1" s="343"/>
      <c r="IKZ1" s="343"/>
      <c r="ILA1" s="343"/>
      <c r="ILB1" s="343"/>
      <c r="ILC1" s="343"/>
      <c r="ILD1" s="343"/>
      <c r="ILE1" s="342"/>
      <c r="ILF1" s="343"/>
      <c r="ILG1" s="343"/>
      <c r="ILH1" s="343"/>
      <c r="ILI1" s="343"/>
      <c r="ILJ1" s="343"/>
      <c r="ILK1" s="343"/>
      <c r="ILL1" s="343"/>
      <c r="ILM1" s="343"/>
      <c r="ILN1" s="343"/>
      <c r="ILO1" s="343"/>
      <c r="ILP1" s="343"/>
      <c r="ILQ1" s="343"/>
      <c r="ILR1" s="343"/>
      <c r="ILS1" s="343"/>
      <c r="ILT1" s="343"/>
      <c r="ILU1" s="342"/>
      <c r="ILV1" s="343"/>
      <c r="ILW1" s="343"/>
      <c r="ILX1" s="343"/>
      <c r="ILY1" s="343"/>
      <c r="ILZ1" s="343"/>
      <c r="IMA1" s="343"/>
      <c r="IMB1" s="343"/>
      <c r="IMC1" s="343"/>
      <c r="IMD1" s="343"/>
      <c r="IME1" s="343"/>
      <c r="IMF1" s="343"/>
      <c r="IMG1" s="343"/>
      <c r="IMH1" s="343"/>
      <c r="IMI1" s="343"/>
      <c r="IMJ1" s="343"/>
      <c r="IMK1" s="342"/>
      <c r="IML1" s="343"/>
      <c r="IMM1" s="343"/>
      <c r="IMN1" s="343"/>
      <c r="IMO1" s="343"/>
      <c r="IMP1" s="343"/>
      <c r="IMQ1" s="343"/>
      <c r="IMR1" s="343"/>
      <c r="IMS1" s="343"/>
      <c r="IMT1" s="343"/>
      <c r="IMU1" s="343"/>
      <c r="IMV1" s="343"/>
      <c r="IMW1" s="343"/>
      <c r="IMX1" s="343"/>
      <c r="IMY1" s="343"/>
      <c r="IMZ1" s="343"/>
      <c r="INA1" s="342"/>
      <c r="INB1" s="343"/>
      <c r="INC1" s="343"/>
      <c r="IND1" s="343"/>
      <c r="INE1" s="343"/>
      <c r="INF1" s="343"/>
      <c r="ING1" s="343"/>
      <c r="INH1" s="343"/>
      <c r="INI1" s="343"/>
      <c r="INJ1" s="343"/>
      <c r="INK1" s="343"/>
      <c r="INL1" s="343"/>
      <c r="INM1" s="343"/>
      <c r="INN1" s="343"/>
      <c r="INO1" s="343"/>
      <c r="INP1" s="343"/>
      <c r="INQ1" s="342"/>
      <c r="INR1" s="343"/>
      <c r="INS1" s="343"/>
      <c r="INT1" s="343"/>
      <c r="INU1" s="343"/>
      <c r="INV1" s="343"/>
      <c r="INW1" s="343"/>
      <c r="INX1" s="343"/>
      <c r="INY1" s="343"/>
      <c r="INZ1" s="343"/>
      <c r="IOA1" s="343"/>
      <c r="IOB1" s="343"/>
      <c r="IOC1" s="343"/>
      <c r="IOD1" s="343"/>
      <c r="IOE1" s="343"/>
      <c r="IOF1" s="343"/>
      <c r="IOG1" s="342"/>
      <c r="IOH1" s="343"/>
      <c r="IOI1" s="343"/>
      <c r="IOJ1" s="343"/>
      <c r="IOK1" s="343"/>
      <c r="IOL1" s="343"/>
      <c r="IOM1" s="343"/>
      <c r="ION1" s="343"/>
      <c r="IOO1" s="343"/>
      <c r="IOP1" s="343"/>
      <c r="IOQ1" s="343"/>
      <c r="IOR1" s="343"/>
      <c r="IOS1" s="343"/>
      <c r="IOT1" s="343"/>
      <c r="IOU1" s="343"/>
      <c r="IOV1" s="343"/>
      <c r="IOW1" s="342"/>
      <c r="IOX1" s="343"/>
      <c r="IOY1" s="343"/>
      <c r="IOZ1" s="343"/>
      <c r="IPA1" s="343"/>
      <c r="IPB1" s="343"/>
      <c r="IPC1" s="343"/>
      <c r="IPD1" s="343"/>
      <c r="IPE1" s="343"/>
      <c r="IPF1" s="343"/>
      <c r="IPG1" s="343"/>
      <c r="IPH1" s="343"/>
      <c r="IPI1" s="343"/>
      <c r="IPJ1" s="343"/>
      <c r="IPK1" s="343"/>
      <c r="IPL1" s="343"/>
      <c r="IPM1" s="342"/>
      <c r="IPN1" s="343"/>
      <c r="IPO1" s="343"/>
      <c r="IPP1" s="343"/>
      <c r="IPQ1" s="343"/>
      <c r="IPR1" s="343"/>
      <c r="IPS1" s="343"/>
      <c r="IPT1" s="343"/>
      <c r="IPU1" s="343"/>
      <c r="IPV1" s="343"/>
      <c r="IPW1" s="343"/>
      <c r="IPX1" s="343"/>
      <c r="IPY1" s="343"/>
      <c r="IPZ1" s="343"/>
      <c r="IQA1" s="343"/>
      <c r="IQB1" s="343"/>
      <c r="IQC1" s="342"/>
      <c r="IQD1" s="343"/>
      <c r="IQE1" s="343"/>
      <c r="IQF1" s="343"/>
      <c r="IQG1" s="343"/>
      <c r="IQH1" s="343"/>
      <c r="IQI1" s="343"/>
      <c r="IQJ1" s="343"/>
      <c r="IQK1" s="343"/>
      <c r="IQL1" s="343"/>
      <c r="IQM1" s="343"/>
      <c r="IQN1" s="343"/>
      <c r="IQO1" s="343"/>
      <c r="IQP1" s="343"/>
      <c r="IQQ1" s="343"/>
      <c r="IQR1" s="343"/>
      <c r="IQS1" s="342"/>
      <c r="IQT1" s="343"/>
      <c r="IQU1" s="343"/>
      <c r="IQV1" s="343"/>
      <c r="IQW1" s="343"/>
      <c r="IQX1" s="343"/>
      <c r="IQY1" s="343"/>
      <c r="IQZ1" s="343"/>
      <c r="IRA1" s="343"/>
      <c r="IRB1" s="343"/>
      <c r="IRC1" s="343"/>
      <c r="IRD1" s="343"/>
      <c r="IRE1" s="343"/>
      <c r="IRF1" s="343"/>
      <c r="IRG1" s="343"/>
      <c r="IRH1" s="343"/>
      <c r="IRI1" s="342"/>
      <c r="IRJ1" s="343"/>
      <c r="IRK1" s="343"/>
      <c r="IRL1" s="343"/>
      <c r="IRM1" s="343"/>
      <c r="IRN1" s="343"/>
      <c r="IRO1" s="343"/>
      <c r="IRP1" s="343"/>
      <c r="IRQ1" s="343"/>
      <c r="IRR1" s="343"/>
      <c r="IRS1" s="343"/>
      <c r="IRT1" s="343"/>
      <c r="IRU1" s="343"/>
      <c r="IRV1" s="343"/>
      <c r="IRW1" s="343"/>
      <c r="IRX1" s="343"/>
      <c r="IRY1" s="342"/>
      <c r="IRZ1" s="343"/>
      <c r="ISA1" s="343"/>
      <c r="ISB1" s="343"/>
      <c r="ISC1" s="343"/>
      <c r="ISD1" s="343"/>
      <c r="ISE1" s="343"/>
      <c r="ISF1" s="343"/>
      <c r="ISG1" s="343"/>
      <c r="ISH1" s="343"/>
      <c r="ISI1" s="343"/>
      <c r="ISJ1" s="343"/>
      <c r="ISK1" s="343"/>
      <c r="ISL1" s="343"/>
      <c r="ISM1" s="343"/>
      <c r="ISN1" s="343"/>
      <c r="ISO1" s="342"/>
      <c r="ISP1" s="343"/>
      <c r="ISQ1" s="343"/>
      <c r="ISR1" s="343"/>
      <c r="ISS1" s="343"/>
      <c r="IST1" s="343"/>
      <c r="ISU1" s="343"/>
      <c r="ISV1" s="343"/>
      <c r="ISW1" s="343"/>
      <c r="ISX1" s="343"/>
      <c r="ISY1" s="343"/>
      <c r="ISZ1" s="343"/>
      <c r="ITA1" s="343"/>
      <c r="ITB1" s="343"/>
      <c r="ITC1" s="343"/>
      <c r="ITD1" s="343"/>
      <c r="ITE1" s="342"/>
      <c r="ITF1" s="343"/>
      <c r="ITG1" s="343"/>
      <c r="ITH1" s="343"/>
      <c r="ITI1" s="343"/>
      <c r="ITJ1" s="343"/>
      <c r="ITK1" s="343"/>
      <c r="ITL1" s="343"/>
      <c r="ITM1" s="343"/>
      <c r="ITN1" s="343"/>
      <c r="ITO1" s="343"/>
      <c r="ITP1" s="343"/>
      <c r="ITQ1" s="343"/>
      <c r="ITR1" s="343"/>
      <c r="ITS1" s="343"/>
      <c r="ITT1" s="343"/>
      <c r="ITU1" s="342"/>
      <c r="ITV1" s="343"/>
      <c r="ITW1" s="343"/>
      <c r="ITX1" s="343"/>
      <c r="ITY1" s="343"/>
      <c r="ITZ1" s="343"/>
      <c r="IUA1" s="343"/>
      <c r="IUB1" s="343"/>
      <c r="IUC1" s="343"/>
      <c r="IUD1" s="343"/>
      <c r="IUE1" s="343"/>
      <c r="IUF1" s="343"/>
      <c r="IUG1" s="343"/>
      <c r="IUH1" s="343"/>
      <c r="IUI1" s="343"/>
      <c r="IUJ1" s="343"/>
      <c r="IUK1" s="342"/>
      <c r="IUL1" s="343"/>
      <c r="IUM1" s="343"/>
      <c r="IUN1" s="343"/>
      <c r="IUO1" s="343"/>
      <c r="IUP1" s="343"/>
      <c r="IUQ1" s="343"/>
      <c r="IUR1" s="343"/>
      <c r="IUS1" s="343"/>
      <c r="IUT1" s="343"/>
      <c r="IUU1" s="343"/>
      <c r="IUV1" s="343"/>
      <c r="IUW1" s="343"/>
      <c r="IUX1" s="343"/>
      <c r="IUY1" s="343"/>
      <c r="IUZ1" s="343"/>
      <c r="IVA1" s="342"/>
      <c r="IVB1" s="343"/>
      <c r="IVC1" s="343"/>
      <c r="IVD1" s="343"/>
      <c r="IVE1" s="343"/>
      <c r="IVF1" s="343"/>
      <c r="IVG1" s="343"/>
      <c r="IVH1" s="343"/>
      <c r="IVI1" s="343"/>
      <c r="IVJ1" s="343"/>
      <c r="IVK1" s="343"/>
      <c r="IVL1" s="343"/>
      <c r="IVM1" s="343"/>
      <c r="IVN1" s="343"/>
      <c r="IVO1" s="343"/>
      <c r="IVP1" s="343"/>
      <c r="IVQ1" s="342"/>
      <c r="IVR1" s="343"/>
      <c r="IVS1" s="343"/>
      <c r="IVT1" s="343"/>
      <c r="IVU1" s="343"/>
      <c r="IVV1" s="343"/>
      <c r="IVW1" s="343"/>
      <c r="IVX1" s="343"/>
      <c r="IVY1" s="343"/>
      <c r="IVZ1" s="343"/>
      <c r="IWA1" s="343"/>
      <c r="IWB1" s="343"/>
      <c r="IWC1" s="343"/>
      <c r="IWD1" s="343"/>
      <c r="IWE1" s="343"/>
      <c r="IWF1" s="343"/>
      <c r="IWG1" s="342"/>
      <c r="IWH1" s="343"/>
      <c r="IWI1" s="343"/>
      <c r="IWJ1" s="343"/>
      <c r="IWK1" s="343"/>
      <c r="IWL1" s="343"/>
      <c r="IWM1" s="343"/>
      <c r="IWN1" s="343"/>
      <c r="IWO1" s="343"/>
      <c r="IWP1" s="343"/>
      <c r="IWQ1" s="343"/>
      <c r="IWR1" s="343"/>
      <c r="IWS1" s="343"/>
      <c r="IWT1" s="343"/>
      <c r="IWU1" s="343"/>
      <c r="IWV1" s="343"/>
      <c r="IWW1" s="342"/>
      <c r="IWX1" s="343"/>
      <c r="IWY1" s="343"/>
      <c r="IWZ1" s="343"/>
      <c r="IXA1" s="343"/>
      <c r="IXB1" s="343"/>
      <c r="IXC1" s="343"/>
      <c r="IXD1" s="343"/>
      <c r="IXE1" s="343"/>
      <c r="IXF1" s="343"/>
      <c r="IXG1" s="343"/>
      <c r="IXH1" s="343"/>
      <c r="IXI1" s="343"/>
      <c r="IXJ1" s="343"/>
      <c r="IXK1" s="343"/>
      <c r="IXL1" s="343"/>
      <c r="IXM1" s="342"/>
      <c r="IXN1" s="343"/>
      <c r="IXO1" s="343"/>
      <c r="IXP1" s="343"/>
      <c r="IXQ1" s="343"/>
      <c r="IXR1" s="343"/>
      <c r="IXS1" s="343"/>
      <c r="IXT1" s="343"/>
      <c r="IXU1" s="343"/>
      <c r="IXV1" s="343"/>
      <c r="IXW1" s="343"/>
      <c r="IXX1" s="343"/>
      <c r="IXY1" s="343"/>
      <c r="IXZ1" s="343"/>
      <c r="IYA1" s="343"/>
      <c r="IYB1" s="343"/>
      <c r="IYC1" s="342"/>
      <c r="IYD1" s="343"/>
      <c r="IYE1" s="343"/>
      <c r="IYF1" s="343"/>
      <c r="IYG1" s="343"/>
      <c r="IYH1" s="343"/>
      <c r="IYI1" s="343"/>
      <c r="IYJ1" s="343"/>
      <c r="IYK1" s="343"/>
      <c r="IYL1" s="343"/>
      <c r="IYM1" s="343"/>
      <c r="IYN1" s="343"/>
      <c r="IYO1" s="343"/>
      <c r="IYP1" s="343"/>
      <c r="IYQ1" s="343"/>
      <c r="IYR1" s="343"/>
      <c r="IYS1" s="342"/>
      <c r="IYT1" s="343"/>
      <c r="IYU1" s="343"/>
      <c r="IYV1" s="343"/>
      <c r="IYW1" s="343"/>
      <c r="IYX1" s="343"/>
      <c r="IYY1" s="343"/>
      <c r="IYZ1" s="343"/>
      <c r="IZA1" s="343"/>
      <c r="IZB1" s="343"/>
      <c r="IZC1" s="343"/>
      <c r="IZD1" s="343"/>
      <c r="IZE1" s="343"/>
      <c r="IZF1" s="343"/>
      <c r="IZG1" s="343"/>
      <c r="IZH1" s="343"/>
      <c r="IZI1" s="342"/>
      <c r="IZJ1" s="343"/>
      <c r="IZK1" s="343"/>
      <c r="IZL1" s="343"/>
      <c r="IZM1" s="343"/>
      <c r="IZN1" s="343"/>
      <c r="IZO1" s="343"/>
      <c r="IZP1" s="343"/>
      <c r="IZQ1" s="343"/>
      <c r="IZR1" s="343"/>
      <c r="IZS1" s="343"/>
      <c r="IZT1" s="343"/>
      <c r="IZU1" s="343"/>
      <c r="IZV1" s="343"/>
      <c r="IZW1" s="343"/>
      <c r="IZX1" s="343"/>
      <c r="IZY1" s="342"/>
      <c r="IZZ1" s="343"/>
      <c r="JAA1" s="343"/>
      <c r="JAB1" s="343"/>
      <c r="JAC1" s="343"/>
      <c r="JAD1" s="343"/>
      <c r="JAE1" s="343"/>
      <c r="JAF1" s="343"/>
      <c r="JAG1" s="343"/>
      <c r="JAH1" s="343"/>
      <c r="JAI1" s="343"/>
      <c r="JAJ1" s="343"/>
      <c r="JAK1" s="343"/>
      <c r="JAL1" s="343"/>
      <c r="JAM1" s="343"/>
      <c r="JAN1" s="343"/>
      <c r="JAO1" s="342"/>
      <c r="JAP1" s="343"/>
      <c r="JAQ1" s="343"/>
      <c r="JAR1" s="343"/>
      <c r="JAS1" s="343"/>
      <c r="JAT1" s="343"/>
      <c r="JAU1" s="343"/>
      <c r="JAV1" s="343"/>
      <c r="JAW1" s="343"/>
      <c r="JAX1" s="343"/>
      <c r="JAY1" s="343"/>
      <c r="JAZ1" s="343"/>
      <c r="JBA1" s="343"/>
      <c r="JBB1" s="343"/>
      <c r="JBC1" s="343"/>
      <c r="JBD1" s="343"/>
      <c r="JBE1" s="342"/>
      <c r="JBF1" s="343"/>
      <c r="JBG1" s="343"/>
      <c r="JBH1" s="343"/>
      <c r="JBI1" s="343"/>
      <c r="JBJ1" s="343"/>
      <c r="JBK1" s="343"/>
      <c r="JBL1" s="343"/>
      <c r="JBM1" s="343"/>
      <c r="JBN1" s="343"/>
      <c r="JBO1" s="343"/>
      <c r="JBP1" s="343"/>
      <c r="JBQ1" s="343"/>
      <c r="JBR1" s="343"/>
      <c r="JBS1" s="343"/>
      <c r="JBT1" s="343"/>
      <c r="JBU1" s="342"/>
      <c r="JBV1" s="343"/>
      <c r="JBW1" s="343"/>
      <c r="JBX1" s="343"/>
      <c r="JBY1" s="343"/>
      <c r="JBZ1" s="343"/>
      <c r="JCA1" s="343"/>
      <c r="JCB1" s="343"/>
      <c r="JCC1" s="343"/>
      <c r="JCD1" s="343"/>
      <c r="JCE1" s="343"/>
      <c r="JCF1" s="343"/>
      <c r="JCG1" s="343"/>
      <c r="JCH1" s="343"/>
      <c r="JCI1" s="343"/>
      <c r="JCJ1" s="343"/>
      <c r="JCK1" s="342"/>
      <c r="JCL1" s="343"/>
      <c r="JCM1" s="343"/>
      <c r="JCN1" s="343"/>
      <c r="JCO1" s="343"/>
      <c r="JCP1" s="343"/>
      <c r="JCQ1" s="343"/>
      <c r="JCR1" s="343"/>
      <c r="JCS1" s="343"/>
      <c r="JCT1" s="343"/>
      <c r="JCU1" s="343"/>
      <c r="JCV1" s="343"/>
      <c r="JCW1" s="343"/>
      <c r="JCX1" s="343"/>
      <c r="JCY1" s="343"/>
      <c r="JCZ1" s="343"/>
      <c r="JDA1" s="342"/>
      <c r="JDB1" s="343"/>
      <c r="JDC1" s="343"/>
      <c r="JDD1" s="343"/>
      <c r="JDE1" s="343"/>
      <c r="JDF1" s="343"/>
      <c r="JDG1" s="343"/>
      <c r="JDH1" s="343"/>
      <c r="JDI1" s="343"/>
      <c r="JDJ1" s="343"/>
      <c r="JDK1" s="343"/>
      <c r="JDL1" s="343"/>
      <c r="JDM1" s="343"/>
      <c r="JDN1" s="343"/>
      <c r="JDO1" s="343"/>
      <c r="JDP1" s="343"/>
      <c r="JDQ1" s="342"/>
      <c r="JDR1" s="343"/>
      <c r="JDS1" s="343"/>
      <c r="JDT1" s="343"/>
      <c r="JDU1" s="343"/>
      <c r="JDV1" s="343"/>
      <c r="JDW1" s="343"/>
      <c r="JDX1" s="343"/>
      <c r="JDY1" s="343"/>
      <c r="JDZ1" s="343"/>
      <c r="JEA1" s="343"/>
      <c r="JEB1" s="343"/>
      <c r="JEC1" s="343"/>
      <c r="JED1" s="343"/>
      <c r="JEE1" s="343"/>
      <c r="JEF1" s="343"/>
      <c r="JEG1" s="342"/>
      <c r="JEH1" s="343"/>
      <c r="JEI1" s="343"/>
      <c r="JEJ1" s="343"/>
      <c r="JEK1" s="343"/>
      <c r="JEL1" s="343"/>
      <c r="JEM1" s="343"/>
      <c r="JEN1" s="343"/>
      <c r="JEO1" s="343"/>
      <c r="JEP1" s="343"/>
      <c r="JEQ1" s="343"/>
      <c r="JER1" s="343"/>
      <c r="JES1" s="343"/>
      <c r="JET1" s="343"/>
      <c r="JEU1" s="343"/>
      <c r="JEV1" s="343"/>
      <c r="JEW1" s="342"/>
      <c r="JEX1" s="343"/>
      <c r="JEY1" s="343"/>
      <c r="JEZ1" s="343"/>
      <c r="JFA1" s="343"/>
      <c r="JFB1" s="343"/>
      <c r="JFC1" s="343"/>
      <c r="JFD1" s="343"/>
      <c r="JFE1" s="343"/>
      <c r="JFF1" s="343"/>
      <c r="JFG1" s="343"/>
      <c r="JFH1" s="343"/>
      <c r="JFI1" s="343"/>
      <c r="JFJ1" s="343"/>
      <c r="JFK1" s="343"/>
      <c r="JFL1" s="343"/>
      <c r="JFM1" s="342"/>
      <c r="JFN1" s="343"/>
      <c r="JFO1" s="343"/>
      <c r="JFP1" s="343"/>
      <c r="JFQ1" s="343"/>
      <c r="JFR1" s="343"/>
      <c r="JFS1" s="343"/>
      <c r="JFT1" s="343"/>
      <c r="JFU1" s="343"/>
      <c r="JFV1" s="343"/>
      <c r="JFW1" s="343"/>
      <c r="JFX1" s="343"/>
      <c r="JFY1" s="343"/>
      <c r="JFZ1" s="343"/>
      <c r="JGA1" s="343"/>
      <c r="JGB1" s="343"/>
      <c r="JGC1" s="342"/>
      <c r="JGD1" s="343"/>
      <c r="JGE1" s="343"/>
      <c r="JGF1" s="343"/>
      <c r="JGG1" s="343"/>
      <c r="JGH1" s="343"/>
      <c r="JGI1" s="343"/>
      <c r="JGJ1" s="343"/>
      <c r="JGK1" s="343"/>
      <c r="JGL1" s="343"/>
      <c r="JGM1" s="343"/>
      <c r="JGN1" s="343"/>
      <c r="JGO1" s="343"/>
      <c r="JGP1" s="343"/>
      <c r="JGQ1" s="343"/>
      <c r="JGR1" s="343"/>
      <c r="JGS1" s="342"/>
      <c r="JGT1" s="343"/>
      <c r="JGU1" s="343"/>
      <c r="JGV1" s="343"/>
      <c r="JGW1" s="343"/>
      <c r="JGX1" s="343"/>
      <c r="JGY1" s="343"/>
      <c r="JGZ1" s="343"/>
      <c r="JHA1" s="343"/>
      <c r="JHB1" s="343"/>
      <c r="JHC1" s="343"/>
      <c r="JHD1" s="343"/>
      <c r="JHE1" s="343"/>
      <c r="JHF1" s="343"/>
      <c r="JHG1" s="343"/>
      <c r="JHH1" s="343"/>
      <c r="JHI1" s="342"/>
      <c r="JHJ1" s="343"/>
      <c r="JHK1" s="343"/>
      <c r="JHL1" s="343"/>
      <c r="JHM1" s="343"/>
      <c r="JHN1" s="343"/>
      <c r="JHO1" s="343"/>
      <c r="JHP1" s="343"/>
      <c r="JHQ1" s="343"/>
      <c r="JHR1" s="343"/>
      <c r="JHS1" s="343"/>
      <c r="JHT1" s="343"/>
      <c r="JHU1" s="343"/>
      <c r="JHV1" s="343"/>
      <c r="JHW1" s="343"/>
      <c r="JHX1" s="343"/>
      <c r="JHY1" s="342"/>
      <c r="JHZ1" s="343"/>
      <c r="JIA1" s="343"/>
      <c r="JIB1" s="343"/>
      <c r="JIC1" s="343"/>
      <c r="JID1" s="343"/>
      <c r="JIE1" s="343"/>
      <c r="JIF1" s="343"/>
      <c r="JIG1" s="343"/>
      <c r="JIH1" s="343"/>
      <c r="JII1" s="343"/>
      <c r="JIJ1" s="343"/>
      <c r="JIK1" s="343"/>
      <c r="JIL1" s="343"/>
      <c r="JIM1" s="343"/>
      <c r="JIN1" s="343"/>
      <c r="JIO1" s="342"/>
      <c r="JIP1" s="343"/>
      <c r="JIQ1" s="343"/>
      <c r="JIR1" s="343"/>
      <c r="JIS1" s="343"/>
      <c r="JIT1" s="343"/>
      <c r="JIU1" s="343"/>
      <c r="JIV1" s="343"/>
      <c r="JIW1" s="343"/>
      <c r="JIX1" s="343"/>
      <c r="JIY1" s="343"/>
      <c r="JIZ1" s="343"/>
      <c r="JJA1" s="343"/>
      <c r="JJB1" s="343"/>
      <c r="JJC1" s="343"/>
      <c r="JJD1" s="343"/>
      <c r="JJE1" s="342"/>
      <c r="JJF1" s="343"/>
      <c r="JJG1" s="343"/>
      <c r="JJH1" s="343"/>
      <c r="JJI1" s="343"/>
      <c r="JJJ1" s="343"/>
      <c r="JJK1" s="343"/>
      <c r="JJL1" s="343"/>
      <c r="JJM1" s="343"/>
      <c r="JJN1" s="343"/>
      <c r="JJO1" s="343"/>
      <c r="JJP1" s="343"/>
      <c r="JJQ1" s="343"/>
      <c r="JJR1" s="343"/>
      <c r="JJS1" s="343"/>
      <c r="JJT1" s="343"/>
      <c r="JJU1" s="342"/>
      <c r="JJV1" s="343"/>
      <c r="JJW1" s="343"/>
      <c r="JJX1" s="343"/>
      <c r="JJY1" s="343"/>
      <c r="JJZ1" s="343"/>
      <c r="JKA1" s="343"/>
      <c r="JKB1" s="343"/>
      <c r="JKC1" s="343"/>
      <c r="JKD1" s="343"/>
      <c r="JKE1" s="343"/>
      <c r="JKF1" s="343"/>
      <c r="JKG1" s="343"/>
      <c r="JKH1" s="343"/>
      <c r="JKI1" s="343"/>
      <c r="JKJ1" s="343"/>
      <c r="JKK1" s="342"/>
      <c r="JKL1" s="343"/>
      <c r="JKM1" s="343"/>
      <c r="JKN1" s="343"/>
      <c r="JKO1" s="343"/>
      <c r="JKP1" s="343"/>
      <c r="JKQ1" s="343"/>
      <c r="JKR1" s="343"/>
      <c r="JKS1" s="343"/>
      <c r="JKT1" s="343"/>
      <c r="JKU1" s="343"/>
      <c r="JKV1" s="343"/>
      <c r="JKW1" s="343"/>
      <c r="JKX1" s="343"/>
      <c r="JKY1" s="343"/>
      <c r="JKZ1" s="343"/>
      <c r="JLA1" s="342"/>
      <c r="JLB1" s="343"/>
      <c r="JLC1" s="343"/>
      <c r="JLD1" s="343"/>
      <c r="JLE1" s="343"/>
      <c r="JLF1" s="343"/>
      <c r="JLG1" s="343"/>
      <c r="JLH1" s="343"/>
      <c r="JLI1" s="343"/>
      <c r="JLJ1" s="343"/>
      <c r="JLK1" s="343"/>
      <c r="JLL1" s="343"/>
      <c r="JLM1" s="343"/>
      <c r="JLN1" s="343"/>
      <c r="JLO1" s="343"/>
      <c r="JLP1" s="343"/>
      <c r="JLQ1" s="342"/>
      <c r="JLR1" s="343"/>
      <c r="JLS1" s="343"/>
      <c r="JLT1" s="343"/>
      <c r="JLU1" s="343"/>
      <c r="JLV1" s="343"/>
      <c r="JLW1" s="343"/>
      <c r="JLX1" s="343"/>
      <c r="JLY1" s="343"/>
      <c r="JLZ1" s="343"/>
      <c r="JMA1" s="343"/>
      <c r="JMB1" s="343"/>
      <c r="JMC1" s="343"/>
      <c r="JMD1" s="343"/>
      <c r="JME1" s="343"/>
      <c r="JMF1" s="343"/>
      <c r="JMG1" s="342"/>
      <c r="JMH1" s="343"/>
      <c r="JMI1" s="343"/>
      <c r="JMJ1" s="343"/>
      <c r="JMK1" s="343"/>
      <c r="JML1" s="343"/>
      <c r="JMM1" s="343"/>
      <c r="JMN1" s="343"/>
      <c r="JMO1" s="343"/>
      <c r="JMP1" s="343"/>
      <c r="JMQ1" s="343"/>
      <c r="JMR1" s="343"/>
      <c r="JMS1" s="343"/>
      <c r="JMT1" s="343"/>
      <c r="JMU1" s="343"/>
      <c r="JMV1" s="343"/>
      <c r="JMW1" s="342"/>
      <c r="JMX1" s="343"/>
      <c r="JMY1" s="343"/>
      <c r="JMZ1" s="343"/>
      <c r="JNA1" s="343"/>
      <c r="JNB1" s="343"/>
      <c r="JNC1" s="343"/>
      <c r="JND1" s="343"/>
      <c r="JNE1" s="343"/>
      <c r="JNF1" s="343"/>
      <c r="JNG1" s="343"/>
      <c r="JNH1" s="343"/>
      <c r="JNI1" s="343"/>
      <c r="JNJ1" s="343"/>
      <c r="JNK1" s="343"/>
      <c r="JNL1" s="343"/>
      <c r="JNM1" s="342"/>
      <c r="JNN1" s="343"/>
      <c r="JNO1" s="343"/>
      <c r="JNP1" s="343"/>
      <c r="JNQ1" s="343"/>
      <c r="JNR1" s="343"/>
      <c r="JNS1" s="343"/>
      <c r="JNT1" s="343"/>
      <c r="JNU1" s="343"/>
      <c r="JNV1" s="343"/>
      <c r="JNW1" s="343"/>
      <c r="JNX1" s="343"/>
      <c r="JNY1" s="343"/>
      <c r="JNZ1" s="343"/>
      <c r="JOA1" s="343"/>
      <c r="JOB1" s="343"/>
      <c r="JOC1" s="342"/>
      <c r="JOD1" s="343"/>
      <c r="JOE1" s="343"/>
      <c r="JOF1" s="343"/>
      <c r="JOG1" s="343"/>
      <c r="JOH1" s="343"/>
      <c r="JOI1" s="343"/>
      <c r="JOJ1" s="343"/>
      <c r="JOK1" s="343"/>
      <c r="JOL1" s="343"/>
      <c r="JOM1" s="343"/>
      <c r="JON1" s="343"/>
      <c r="JOO1" s="343"/>
      <c r="JOP1" s="343"/>
      <c r="JOQ1" s="343"/>
      <c r="JOR1" s="343"/>
      <c r="JOS1" s="342"/>
      <c r="JOT1" s="343"/>
      <c r="JOU1" s="343"/>
      <c r="JOV1" s="343"/>
      <c r="JOW1" s="343"/>
      <c r="JOX1" s="343"/>
      <c r="JOY1" s="343"/>
      <c r="JOZ1" s="343"/>
      <c r="JPA1" s="343"/>
      <c r="JPB1" s="343"/>
      <c r="JPC1" s="343"/>
      <c r="JPD1" s="343"/>
      <c r="JPE1" s="343"/>
      <c r="JPF1" s="343"/>
      <c r="JPG1" s="343"/>
      <c r="JPH1" s="343"/>
      <c r="JPI1" s="342"/>
      <c r="JPJ1" s="343"/>
      <c r="JPK1" s="343"/>
      <c r="JPL1" s="343"/>
      <c r="JPM1" s="343"/>
      <c r="JPN1" s="343"/>
      <c r="JPO1" s="343"/>
      <c r="JPP1" s="343"/>
      <c r="JPQ1" s="343"/>
      <c r="JPR1" s="343"/>
      <c r="JPS1" s="343"/>
      <c r="JPT1" s="343"/>
      <c r="JPU1" s="343"/>
      <c r="JPV1" s="343"/>
      <c r="JPW1" s="343"/>
      <c r="JPX1" s="343"/>
      <c r="JPY1" s="342"/>
      <c r="JPZ1" s="343"/>
      <c r="JQA1" s="343"/>
      <c r="JQB1" s="343"/>
      <c r="JQC1" s="343"/>
      <c r="JQD1" s="343"/>
      <c r="JQE1" s="343"/>
      <c r="JQF1" s="343"/>
      <c r="JQG1" s="343"/>
      <c r="JQH1" s="343"/>
      <c r="JQI1" s="343"/>
      <c r="JQJ1" s="343"/>
      <c r="JQK1" s="343"/>
      <c r="JQL1" s="343"/>
      <c r="JQM1" s="343"/>
      <c r="JQN1" s="343"/>
      <c r="JQO1" s="342"/>
      <c r="JQP1" s="343"/>
      <c r="JQQ1" s="343"/>
      <c r="JQR1" s="343"/>
      <c r="JQS1" s="343"/>
      <c r="JQT1" s="343"/>
      <c r="JQU1" s="343"/>
      <c r="JQV1" s="343"/>
      <c r="JQW1" s="343"/>
      <c r="JQX1" s="343"/>
      <c r="JQY1" s="343"/>
      <c r="JQZ1" s="343"/>
      <c r="JRA1" s="343"/>
      <c r="JRB1" s="343"/>
      <c r="JRC1" s="343"/>
      <c r="JRD1" s="343"/>
      <c r="JRE1" s="342"/>
      <c r="JRF1" s="343"/>
      <c r="JRG1" s="343"/>
      <c r="JRH1" s="343"/>
      <c r="JRI1" s="343"/>
      <c r="JRJ1" s="343"/>
      <c r="JRK1" s="343"/>
      <c r="JRL1" s="343"/>
      <c r="JRM1" s="343"/>
      <c r="JRN1" s="343"/>
      <c r="JRO1" s="343"/>
      <c r="JRP1" s="343"/>
      <c r="JRQ1" s="343"/>
      <c r="JRR1" s="343"/>
      <c r="JRS1" s="343"/>
      <c r="JRT1" s="343"/>
      <c r="JRU1" s="342"/>
      <c r="JRV1" s="343"/>
      <c r="JRW1" s="343"/>
      <c r="JRX1" s="343"/>
      <c r="JRY1" s="343"/>
      <c r="JRZ1" s="343"/>
      <c r="JSA1" s="343"/>
      <c r="JSB1" s="343"/>
      <c r="JSC1" s="343"/>
      <c r="JSD1" s="343"/>
      <c r="JSE1" s="343"/>
      <c r="JSF1" s="343"/>
      <c r="JSG1" s="343"/>
      <c r="JSH1" s="343"/>
      <c r="JSI1" s="343"/>
      <c r="JSJ1" s="343"/>
      <c r="JSK1" s="342"/>
      <c r="JSL1" s="343"/>
      <c r="JSM1" s="343"/>
      <c r="JSN1" s="343"/>
      <c r="JSO1" s="343"/>
      <c r="JSP1" s="343"/>
      <c r="JSQ1" s="343"/>
      <c r="JSR1" s="343"/>
      <c r="JSS1" s="343"/>
      <c r="JST1" s="343"/>
      <c r="JSU1" s="343"/>
      <c r="JSV1" s="343"/>
      <c r="JSW1" s="343"/>
      <c r="JSX1" s="343"/>
      <c r="JSY1" s="343"/>
      <c r="JSZ1" s="343"/>
      <c r="JTA1" s="342"/>
      <c r="JTB1" s="343"/>
      <c r="JTC1" s="343"/>
      <c r="JTD1" s="343"/>
      <c r="JTE1" s="343"/>
      <c r="JTF1" s="343"/>
      <c r="JTG1" s="343"/>
      <c r="JTH1" s="343"/>
      <c r="JTI1" s="343"/>
      <c r="JTJ1" s="343"/>
      <c r="JTK1" s="343"/>
      <c r="JTL1" s="343"/>
      <c r="JTM1" s="343"/>
      <c r="JTN1" s="343"/>
      <c r="JTO1" s="343"/>
      <c r="JTP1" s="343"/>
      <c r="JTQ1" s="342"/>
      <c r="JTR1" s="343"/>
      <c r="JTS1" s="343"/>
      <c r="JTT1" s="343"/>
      <c r="JTU1" s="343"/>
      <c r="JTV1" s="343"/>
      <c r="JTW1" s="343"/>
      <c r="JTX1" s="343"/>
      <c r="JTY1" s="343"/>
      <c r="JTZ1" s="343"/>
      <c r="JUA1" s="343"/>
      <c r="JUB1" s="343"/>
      <c r="JUC1" s="343"/>
      <c r="JUD1" s="343"/>
      <c r="JUE1" s="343"/>
      <c r="JUF1" s="343"/>
      <c r="JUG1" s="342"/>
      <c r="JUH1" s="343"/>
      <c r="JUI1" s="343"/>
      <c r="JUJ1" s="343"/>
      <c r="JUK1" s="343"/>
      <c r="JUL1" s="343"/>
      <c r="JUM1" s="343"/>
      <c r="JUN1" s="343"/>
      <c r="JUO1" s="343"/>
      <c r="JUP1" s="343"/>
      <c r="JUQ1" s="343"/>
      <c r="JUR1" s="343"/>
      <c r="JUS1" s="343"/>
      <c r="JUT1" s="343"/>
      <c r="JUU1" s="343"/>
      <c r="JUV1" s="343"/>
      <c r="JUW1" s="342"/>
      <c r="JUX1" s="343"/>
      <c r="JUY1" s="343"/>
      <c r="JUZ1" s="343"/>
      <c r="JVA1" s="343"/>
      <c r="JVB1" s="343"/>
      <c r="JVC1" s="343"/>
      <c r="JVD1" s="343"/>
      <c r="JVE1" s="343"/>
      <c r="JVF1" s="343"/>
      <c r="JVG1" s="343"/>
      <c r="JVH1" s="343"/>
      <c r="JVI1" s="343"/>
      <c r="JVJ1" s="343"/>
      <c r="JVK1" s="343"/>
      <c r="JVL1" s="343"/>
      <c r="JVM1" s="342"/>
      <c r="JVN1" s="343"/>
      <c r="JVO1" s="343"/>
      <c r="JVP1" s="343"/>
      <c r="JVQ1" s="343"/>
      <c r="JVR1" s="343"/>
      <c r="JVS1" s="343"/>
      <c r="JVT1" s="343"/>
      <c r="JVU1" s="343"/>
      <c r="JVV1" s="343"/>
      <c r="JVW1" s="343"/>
      <c r="JVX1" s="343"/>
      <c r="JVY1" s="343"/>
      <c r="JVZ1" s="343"/>
      <c r="JWA1" s="343"/>
      <c r="JWB1" s="343"/>
      <c r="JWC1" s="342"/>
      <c r="JWD1" s="343"/>
      <c r="JWE1" s="343"/>
      <c r="JWF1" s="343"/>
      <c r="JWG1" s="343"/>
      <c r="JWH1" s="343"/>
      <c r="JWI1" s="343"/>
      <c r="JWJ1" s="343"/>
      <c r="JWK1" s="343"/>
      <c r="JWL1" s="343"/>
      <c r="JWM1" s="343"/>
      <c r="JWN1" s="343"/>
      <c r="JWO1" s="343"/>
      <c r="JWP1" s="343"/>
      <c r="JWQ1" s="343"/>
      <c r="JWR1" s="343"/>
      <c r="JWS1" s="342"/>
      <c r="JWT1" s="343"/>
      <c r="JWU1" s="343"/>
      <c r="JWV1" s="343"/>
      <c r="JWW1" s="343"/>
      <c r="JWX1" s="343"/>
      <c r="JWY1" s="343"/>
      <c r="JWZ1" s="343"/>
      <c r="JXA1" s="343"/>
      <c r="JXB1" s="343"/>
      <c r="JXC1" s="343"/>
      <c r="JXD1" s="343"/>
      <c r="JXE1" s="343"/>
      <c r="JXF1" s="343"/>
      <c r="JXG1" s="343"/>
      <c r="JXH1" s="343"/>
      <c r="JXI1" s="342"/>
      <c r="JXJ1" s="343"/>
      <c r="JXK1" s="343"/>
      <c r="JXL1" s="343"/>
      <c r="JXM1" s="343"/>
      <c r="JXN1" s="343"/>
      <c r="JXO1" s="343"/>
      <c r="JXP1" s="343"/>
      <c r="JXQ1" s="343"/>
      <c r="JXR1" s="343"/>
      <c r="JXS1" s="343"/>
      <c r="JXT1" s="343"/>
      <c r="JXU1" s="343"/>
      <c r="JXV1" s="343"/>
      <c r="JXW1" s="343"/>
      <c r="JXX1" s="343"/>
      <c r="JXY1" s="342"/>
      <c r="JXZ1" s="343"/>
      <c r="JYA1" s="343"/>
      <c r="JYB1" s="343"/>
      <c r="JYC1" s="343"/>
      <c r="JYD1" s="343"/>
      <c r="JYE1" s="343"/>
      <c r="JYF1" s="343"/>
      <c r="JYG1" s="343"/>
      <c r="JYH1" s="343"/>
      <c r="JYI1" s="343"/>
      <c r="JYJ1" s="343"/>
      <c r="JYK1" s="343"/>
      <c r="JYL1" s="343"/>
      <c r="JYM1" s="343"/>
      <c r="JYN1" s="343"/>
      <c r="JYO1" s="342"/>
      <c r="JYP1" s="343"/>
      <c r="JYQ1" s="343"/>
      <c r="JYR1" s="343"/>
      <c r="JYS1" s="343"/>
      <c r="JYT1" s="343"/>
      <c r="JYU1" s="343"/>
      <c r="JYV1" s="343"/>
      <c r="JYW1" s="343"/>
      <c r="JYX1" s="343"/>
      <c r="JYY1" s="343"/>
      <c r="JYZ1" s="343"/>
      <c r="JZA1" s="343"/>
      <c r="JZB1" s="343"/>
      <c r="JZC1" s="343"/>
      <c r="JZD1" s="343"/>
      <c r="JZE1" s="342"/>
      <c r="JZF1" s="343"/>
      <c r="JZG1" s="343"/>
      <c r="JZH1" s="343"/>
      <c r="JZI1" s="343"/>
      <c r="JZJ1" s="343"/>
      <c r="JZK1" s="343"/>
      <c r="JZL1" s="343"/>
      <c r="JZM1" s="343"/>
      <c r="JZN1" s="343"/>
      <c r="JZO1" s="343"/>
      <c r="JZP1" s="343"/>
      <c r="JZQ1" s="343"/>
      <c r="JZR1" s="343"/>
      <c r="JZS1" s="343"/>
      <c r="JZT1" s="343"/>
      <c r="JZU1" s="342"/>
      <c r="JZV1" s="343"/>
      <c r="JZW1" s="343"/>
      <c r="JZX1" s="343"/>
      <c r="JZY1" s="343"/>
      <c r="JZZ1" s="343"/>
      <c r="KAA1" s="343"/>
      <c r="KAB1" s="343"/>
      <c r="KAC1" s="343"/>
      <c r="KAD1" s="343"/>
      <c r="KAE1" s="343"/>
      <c r="KAF1" s="343"/>
      <c r="KAG1" s="343"/>
      <c r="KAH1" s="343"/>
      <c r="KAI1" s="343"/>
      <c r="KAJ1" s="343"/>
      <c r="KAK1" s="342"/>
      <c r="KAL1" s="343"/>
      <c r="KAM1" s="343"/>
      <c r="KAN1" s="343"/>
      <c r="KAO1" s="343"/>
      <c r="KAP1" s="343"/>
      <c r="KAQ1" s="343"/>
      <c r="KAR1" s="343"/>
      <c r="KAS1" s="343"/>
      <c r="KAT1" s="343"/>
      <c r="KAU1" s="343"/>
      <c r="KAV1" s="343"/>
      <c r="KAW1" s="343"/>
      <c r="KAX1" s="343"/>
      <c r="KAY1" s="343"/>
      <c r="KAZ1" s="343"/>
      <c r="KBA1" s="342"/>
      <c r="KBB1" s="343"/>
      <c r="KBC1" s="343"/>
      <c r="KBD1" s="343"/>
      <c r="KBE1" s="343"/>
      <c r="KBF1" s="343"/>
      <c r="KBG1" s="343"/>
      <c r="KBH1" s="343"/>
      <c r="KBI1" s="343"/>
      <c r="KBJ1" s="343"/>
      <c r="KBK1" s="343"/>
      <c r="KBL1" s="343"/>
      <c r="KBM1" s="343"/>
      <c r="KBN1" s="343"/>
      <c r="KBO1" s="343"/>
      <c r="KBP1" s="343"/>
      <c r="KBQ1" s="342"/>
      <c r="KBR1" s="343"/>
      <c r="KBS1" s="343"/>
      <c r="KBT1" s="343"/>
      <c r="KBU1" s="343"/>
      <c r="KBV1" s="343"/>
      <c r="KBW1" s="343"/>
      <c r="KBX1" s="343"/>
      <c r="KBY1" s="343"/>
      <c r="KBZ1" s="343"/>
      <c r="KCA1" s="343"/>
      <c r="KCB1" s="343"/>
      <c r="KCC1" s="343"/>
      <c r="KCD1" s="343"/>
      <c r="KCE1" s="343"/>
      <c r="KCF1" s="343"/>
      <c r="KCG1" s="342"/>
      <c r="KCH1" s="343"/>
      <c r="KCI1" s="343"/>
      <c r="KCJ1" s="343"/>
      <c r="KCK1" s="343"/>
      <c r="KCL1" s="343"/>
      <c r="KCM1" s="343"/>
      <c r="KCN1" s="343"/>
      <c r="KCO1" s="343"/>
      <c r="KCP1" s="343"/>
      <c r="KCQ1" s="343"/>
      <c r="KCR1" s="343"/>
      <c r="KCS1" s="343"/>
      <c r="KCT1" s="343"/>
      <c r="KCU1" s="343"/>
      <c r="KCV1" s="343"/>
      <c r="KCW1" s="342"/>
      <c r="KCX1" s="343"/>
      <c r="KCY1" s="343"/>
      <c r="KCZ1" s="343"/>
      <c r="KDA1" s="343"/>
      <c r="KDB1" s="343"/>
      <c r="KDC1" s="343"/>
      <c r="KDD1" s="343"/>
      <c r="KDE1" s="343"/>
      <c r="KDF1" s="343"/>
      <c r="KDG1" s="343"/>
      <c r="KDH1" s="343"/>
      <c r="KDI1" s="343"/>
      <c r="KDJ1" s="343"/>
      <c r="KDK1" s="343"/>
      <c r="KDL1" s="343"/>
      <c r="KDM1" s="342"/>
      <c r="KDN1" s="343"/>
      <c r="KDO1" s="343"/>
      <c r="KDP1" s="343"/>
      <c r="KDQ1" s="343"/>
      <c r="KDR1" s="343"/>
      <c r="KDS1" s="343"/>
      <c r="KDT1" s="343"/>
      <c r="KDU1" s="343"/>
      <c r="KDV1" s="343"/>
      <c r="KDW1" s="343"/>
      <c r="KDX1" s="343"/>
      <c r="KDY1" s="343"/>
      <c r="KDZ1" s="343"/>
      <c r="KEA1" s="343"/>
      <c r="KEB1" s="343"/>
      <c r="KEC1" s="342"/>
      <c r="KED1" s="343"/>
      <c r="KEE1" s="343"/>
      <c r="KEF1" s="343"/>
      <c r="KEG1" s="343"/>
      <c r="KEH1" s="343"/>
      <c r="KEI1" s="343"/>
      <c r="KEJ1" s="343"/>
      <c r="KEK1" s="343"/>
      <c r="KEL1" s="343"/>
      <c r="KEM1" s="343"/>
      <c r="KEN1" s="343"/>
      <c r="KEO1" s="343"/>
      <c r="KEP1" s="343"/>
      <c r="KEQ1" s="343"/>
      <c r="KER1" s="343"/>
      <c r="KES1" s="342"/>
      <c r="KET1" s="343"/>
      <c r="KEU1" s="343"/>
      <c r="KEV1" s="343"/>
      <c r="KEW1" s="343"/>
      <c r="KEX1" s="343"/>
      <c r="KEY1" s="343"/>
      <c r="KEZ1" s="343"/>
      <c r="KFA1" s="343"/>
      <c r="KFB1" s="343"/>
      <c r="KFC1" s="343"/>
      <c r="KFD1" s="343"/>
      <c r="KFE1" s="343"/>
      <c r="KFF1" s="343"/>
      <c r="KFG1" s="343"/>
      <c r="KFH1" s="343"/>
      <c r="KFI1" s="342"/>
      <c r="KFJ1" s="343"/>
      <c r="KFK1" s="343"/>
      <c r="KFL1" s="343"/>
      <c r="KFM1" s="343"/>
      <c r="KFN1" s="343"/>
      <c r="KFO1" s="343"/>
      <c r="KFP1" s="343"/>
      <c r="KFQ1" s="343"/>
      <c r="KFR1" s="343"/>
      <c r="KFS1" s="343"/>
      <c r="KFT1" s="343"/>
      <c r="KFU1" s="343"/>
      <c r="KFV1" s="343"/>
      <c r="KFW1" s="343"/>
      <c r="KFX1" s="343"/>
      <c r="KFY1" s="342"/>
      <c r="KFZ1" s="343"/>
      <c r="KGA1" s="343"/>
      <c r="KGB1" s="343"/>
      <c r="KGC1" s="343"/>
      <c r="KGD1" s="343"/>
      <c r="KGE1" s="343"/>
      <c r="KGF1" s="343"/>
      <c r="KGG1" s="343"/>
      <c r="KGH1" s="343"/>
      <c r="KGI1" s="343"/>
      <c r="KGJ1" s="343"/>
      <c r="KGK1" s="343"/>
      <c r="KGL1" s="343"/>
      <c r="KGM1" s="343"/>
      <c r="KGN1" s="343"/>
      <c r="KGO1" s="342"/>
      <c r="KGP1" s="343"/>
      <c r="KGQ1" s="343"/>
      <c r="KGR1" s="343"/>
      <c r="KGS1" s="343"/>
      <c r="KGT1" s="343"/>
      <c r="KGU1" s="343"/>
      <c r="KGV1" s="343"/>
      <c r="KGW1" s="343"/>
      <c r="KGX1" s="343"/>
      <c r="KGY1" s="343"/>
      <c r="KGZ1" s="343"/>
      <c r="KHA1" s="343"/>
      <c r="KHB1" s="343"/>
      <c r="KHC1" s="343"/>
      <c r="KHD1" s="343"/>
      <c r="KHE1" s="342"/>
      <c r="KHF1" s="343"/>
      <c r="KHG1" s="343"/>
      <c r="KHH1" s="343"/>
      <c r="KHI1" s="343"/>
      <c r="KHJ1" s="343"/>
      <c r="KHK1" s="343"/>
      <c r="KHL1" s="343"/>
      <c r="KHM1" s="343"/>
      <c r="KHN1" s="343"/>
      <c r="KHO1" s="343"/>
      <c r="KHP1" s="343"/>
      <c r="KHQ1" s="343"/>
      <c r="KHR1" s="343"/>
      <c r="KHS1" s="343"/>
      <c r="KHT1" s="343"/>
      <c r="KHU1" s="342"/>
      <c r="KHV1" s="343"/>
      <c r="KHW1" s="343"/>
      <c r="KHX1" s="343"/>
      <c r="KHY1" s="343"/>
      <c r="KHZ1" s="343"/>
      <c r="KIA1" s="343"/>
      <c r="KIB1" s="343"/>
      <c r="KIC1" s="343"/>
      <c r="KID1" s="343"/>
      <c r="KIE1" s="343"/>
      <c r="KIF1" s="343"/>
      <c r="KIG1" s="343"/>
      <c r="KIH1" s="343"/>
      <c r="KII1" s="343"/>
      <c r="KIJ1" s="343"/>
      <c r="KIK1" s="342"/>
      <c r="KIL1" s="343"/>
      <c r="KIM1" s="343"/>
      <c r="KIN1" s="343"/>
      <c r="KIO1" s="343"/>
      <c r="KIP1" s="343"/>
      <c r="KIQ1" s="343"/>
      <c r="KIR1" s="343"/>
      <c r="KIS1" s="343"/>
      <c r="KIT1" s="343"/>
      <c r="KIU1" s="343"/>
      <c r="KIV1" s="343"/>
      <c r="KIW1" s="343"/>
      <c r="KIX1" s="343"/>
      <c r="KIY1" s="343"/>
      <c r="KIZ1" s="343"/>
      <c r="KJA1" s="342"/>
      <c r="KJB1" s="343"/>
      <c r="KJC1" s="343"/>
      <c r="KJD1" s="343"/>
      <c r="KJE1" s="343"/>
      <c r="KJF1" s="343"/>
      <c r="KJG1" s="343"/>
      <c r="KJH1" s="343"/>
      <c r="KJI1" s="343"/>
      <c r="KJJ1" s="343"/>
      <c r="KJK1" s="343"/>
      <c r="KJL1" s="343"/>
      <c r="KJM1" s="343"/>
      <c r="KJN1" s="343"/>
      <c r="KJO1" s="343"/>
      <c r="KJP1" s="343"/>
      <c r="KJQ1" s="342"/>
      <c r="KJR1" s="343"/>
      <c r="KJS1" s="343"/>
      <c r="KJT1" s="343"/>
      <c r="KJU1" s="343"/>
      <c r="KJV1" s="343"/>
      <c r="KJW1" s="343"/>
      <c r="KJX1" s="343"/>
      <c r="KJY1" s="343"/>
      <c r="KJZ1" s="343"/>
      <c r="KKA1" s="343"/>
      <c r="KKB1" s="343"/>
      <c r="KKC1" s="343"/>
      <c r="KKD1" s="343"/>
      <c r="KKE1" s="343"/>
      <c r="KKF1" s="343"/>
      <c r="KKG1" s="342"/>
      <c r="KKH1" s="343"/>
      <c r="KKI1" s="343"/>
      <c r="KKJ1" s="343"/>
      <c r="KKK1" s="343"/>
      <c r="KKL1" s="343"/>
      <c r="KKM1" s="343"/>
      <c r="KKN1" s="343"/>
      <c r="KKO1" s="343"/>
      <c r="KKP1" s="343"/>
      <c r="KKQ1" s="343"/>
      <c r="KKR1" s="343"/>
      <c r="KKS1" s="343"/>
      <c r="KKT1" s="343"/>
      <c r="KKU1" s="343"/>
      <c r="KKV1" s="343"/>
      <c r="KKW1" s="342"/>
      <c r="KKX1" s="343"/>
      <c r="KKY1" s="343"/>
      <c r="KKZ1" s="343"/>
      <c r="KLA1" s="343"/>
      <c r="KLB1" s="343"/>
      <c r="KLC1" s="343"/>
      <c r="KLD1" s="343"/>
      <c r="KLE1" s="343"/>
      <c r="KLF1" s="343"/>
      <c r="KLG1" s="343"/>
      <c r="KLH1" s="343"/>
      <c r="KLI1" s="343"/>
      <c r="KLJ1" s="343"/>
      <c r="KLK1" s="343"/>
      <c r="KLL1" s="343"/>
      <c r="KLM1" s="342"/>
      <c r="KLN1" s="343"/>
      <c r="KLO1" s="343"/>
      <c r="KLP1" s="343"/>
      <c r="KLQ1" s="343"/>
      <c r="KLR1" s="343"/>
      <c r="KLS1" s="343"/>
      <c r="KLT1" s="343"/>
      <c r="KLU1" s="343"/>
      <c r="KLV1" s="343"/>
      <c r="KLW1" s="343"/>
      <c r="KLX1" s="343"/>
      <c r="KLY1" s="343"/>
      <c r="KLZ1" s="343"/>
      <c r="KMA1" s="343"/>
      <c r="KMB1" s="343"/>
      <c r="KMC1" s="342"/>
      <c r="KMD1" s="343"/>
      <c r="KME1" s="343"/>
      <c r="KMF1" s="343"/>
      <c r="KMG1" s="343"/>
      <c r="KMH1" s="343"/>
      <c r="KMI1" s="343"/>
      <c r="KMJ1" s="343"/>
      <c r="KMK1" s="343"/>
      <c r="KML1" s="343"/>
      <c r="KMM1" s="343"/>
      <c r="KMN1" s="343"/>
      <c r="KMO1" s="343"/>
      <c r="KMP1" s="343"/>
      <c r="KMQ1" s="343"/>
      <c r="KMR1" s="343"/>
      <c r="KMS1" s="342"/>
      <c r="KMT1" s="343"/>
      <c r="KMU1" s="343"/>
      <c r="KMV1" s="343"/>
      <c r="KMW1" s="343"/>
      <c r="KMX1" s="343"/>
      <c r="KMY1" s="343"/>
      <c r="KMZ1" s="343"/>
      <c r="KNA1" s="343"/>
      <c r="KNB1" s="343"/>
      <c r="KNC1" s="343"/>
      <c r="KND1" s="343"/>
      <c r="KNE1" s="343"/>
      <c r="KNF1" s="343"/>
      <c r="KNG1" s="343"/>
      <c r="KNH1" s="343"/>
      <c r="KNI1" s="342"/>
      <c r="KNJ1" s="343"/>
      <c r="KNK1" s="343"/>
      <c r="KNL1" s="343"/>
      <c r="KNM1" s="343"/>
      <c r="KNN1" s="343"/>
      <c r="KNO1" s="343"/>
      <c r="KNP1" s="343"/>
      <c r="KNQ1" s="343"/>
      <c r="KNR1" s="343"/>
      <c r="KNS1" s="343"/>
      <c r="KNT1" s="343"/>
      <c r="KNU1" s="343"/>
      <c r="KNV1" s="343"/>
      <c r="KNW1" s="343"/>
      <c r="KNX1" s="343"/>
      <c r="KNY1" s="342"/>
      <c r="KNZ1" s="343"/>
      <c r="KOA1" s="343"/>
      <c r="KOB1" s="343"/>
      <c r="KOC1" s="343"/>
      <c r="KOD1" s="343"/>
      <c r="KOE1" s="343"/>
      <c r="KOF1" s="343"/>
      <c r="KOG1" s="343"/>
      <c r="KOH1" s="343"/>
      <c r="KOI1" s="343"/>
      <c r="KOJ1" s="343"/>
      <c r="KOK1" s="343"/>
      <c r="KOL1" s="343"/>
      <c r="KOM1" s="343"/>
      <c r="KON1" s="343"/>
      <c r="KOO1" s="342"/>
      <c r="KOP1" s="343"/>
      <c r="KOQ1" s="343"/>
      <c r="KOR1" s="343"/>
      <c r="KOS1" s="343"/>
      <c r="KOT1" s="343"/>
      <c r="KOU1" s="343"/>
      <c r="KOV1" s="343"/>
      <c r="KOW1" s="343"/>
      <c r="KOX1" s="343"/>
      <c r="KOY1" s="343"/>
      <c r="KOZ1" s="343"/>
      <c r="KPA1" s="343"/>
      <c r="KPB1" s="343"/>
      <c r="KPC1" s="343"/>
      <c r="KPD1" s="343"/>
      <c r="KPE1" s="342"/>
      <c r="KPF1" s="343"/>
      <c r="KPG1" s="343"/>
      <c r="KPH1" s="343"/>
      <c r="KPI1" s="343"/>
      <c r="KPJ1" s="343"/>
      <c r="KPK1" s="343"/>
      <c r="KPL1" s="343"/>
      <c r="KPM1" s="343"/>
      <c r="KPN1" s="343"/>
      <c r="KPO1" s="343"/>
      <c r="KPP1" s="343"/>
      <c r="KPQ1" s="343"/>
      <c r="KPR1" s="343"/>
      <c r="KPS1" s="343"/>
      <c r="KPT1" s="343"/>
      <c r="KPU1" s="342"/>
      <c r="KPV1" s="343"/>
      <c r="KPW1" s="343"/>
      <c r="KPX1" s="343"/>
      <c r="KPY1" s="343"/>
      <c r="KPZ1" s="343"/>
      <c r="KQA1" s="343"/>
      <c r="KQB1" s="343"/>
      <c r="KQC1" s="343"/>
      <c r="KQD1" s="343"/>
      <c r="KQE1" s="343"/>
      <c r="KQF1" s="343"/>
      <c r="KQG1" s="343"/>
      <c r="KQH1" s="343"/>
      <c r="KQI1" s="343"/>
      <c r="KQJ1" s="343"/>
      <c r="KQK1" s="342"/>
      <c r="KQL1" s="343"/>
      <c r="KQM1" s="343"/>
      <c r="KQN1" s="343"/>
      <c r="KQO1" s="343"/>
      <c r="KQP1" s="343"/>
      <c r="KQQ1" s="343"/>
      <c r="KQR1" s="343"/>
      <c r="KQS1" s="343"/>
      <c r="KQT1" s="343"/>
      <c r="KQU1" s="343"/>
      <c r="KQV1" s="343"/>
      <c r="KQW1" s="343"/>
      <c r="KQX1" s="343"/>
      <c r="KQY1" s="343"/>
      <c r="KQZ1" s="343"/>
      <c r="KRA1" s="342"/>
      <c r="KRB1" s="343"/>
      <c r="KRC1" s="343"/>
      <c r="KRD1" s="343"/>
      <c r="KRE1" s="343"/>
      <c r="KRF1" s="343"/>
      <c r="KRG1" s="343"/>
      <c r="KRH1" s="343"/>
      <c r="KRI1" s="343"/>
      <c r="KRJ1" s="343"/>
      <c r="KRK1" s="343"/>
      <c r="KRL1" s="343"/>
      <c r="KRM1" s="343"/>
      <c r="KRN1" s="343"/>
      <c r="KRO1" s="343"/>
      <c r="KRP1" s="343"/>
      <c r="KRQ1" s="342"/>
      <c r="KRR1" s="343"/>
      <c r="KRS1" s="343"/>
      <c r="KRT1" s="343"/>
      <c r="KRU1" s="343"/>
      <c r="KRV1" s="343"/>
      <c r="KRW1" s="343"/>
      <c r="KRX1" s="343"/>
      <c r="KRY1" s="343"/>
      <c r="KRZ1" s="343"/>
      <c r="KSA1" s="343"/>
      <c r="KSB1" s="343"/>
      <c r="KSC1" s="343"/>
      <c r="KSD1" s="343"/>
      <c r="KSE1" s="343"/>
      <c r="KSF1" s="343"/>
      <c r="KSG1" s="342"/>
      <c r="KSH1" s="343"/>
      <c r="KSI1" s="343"/>
      <c r="KSJ1" s="343"/>
      <c r="KSK1" s="343"/>
      <c r="KSL1" s="343"/>
      <c r="KSM1" s="343"/>
      <c r="KSN1" s="343"/>
      <c r="KSO1" s="343"/>
      <c r="KSP1" s="343"/>
      <c r="KSQ1" s="343"/>
      <c r="KSR1" s="343"/>
      <c r="KSS1" s="343"/>
      <c r="KST1" s="343"/>
      <c r="KSU1" s="343"/>
      <c r="KSV1" s="343"/>
      <c r="KSW1" s="342"/>
      <c r="KSX1" s="343"/>
      <c r="KSY1" s="343"/>
      <c r="KSZ1" s="343"/>
      <c r="KTA1" s="343"/>
      <c r="KTB1" s="343"/>
      <c r="KTC1" s="343"/>
      <c r="KTD1" s="343"/>
      <c r="KTE1" s="343"/>
      <c r="KTF1" s="343"/>
      <c r="KTG1" s="343"/>
      <c r="KTH1" s="343"/>
      <c r="KTI1" s="343"/>
      <c r="KTJ1" s="343"/>
      <c r="KTK1" s="343"/>
      <c r="KTL1" s="343"/>
      <c r="KTM1" s="342"/>
      <c r="KTN1" s="343"/>
      <c r="KTO1" s="343"/>
      <c r="KTP1" s="343"/>
      <c r="KTQ1" s="343"/>
      <c r="KTR1" s="343"/>
      <c r="KTS1" s="343"/>
      <c r="KTT1" s="343"/>
      <c r="KTU1" s="343"/>
      <c r="KTV1" s="343"/>
      <c r="KTW1" s="343"/>
      <c r="KTX1" s="343"/>
      <c r="KTY1" s="343"/>
      <c r="KTZ1" s="343"/>
      <c r="KUA1" s="343"/>
      <c r="KUB1" s="343"/>
      <c r="KUC1" s="342"/>
      <c r="KUD1" s="343"/>
      <c r="KUE1" s="343"/>
      <c r="KUF1" s="343"/>
      <c r="KUG1" s="343"/>
      <c r="KUH1" s="343"/>
      <c r="KUI1" s="343"/>
      <c r="KUJ1" s="343"/>
      <c r="KUK1" s="343"/>
      <c r="KUL1" s="343"/>
      <c r="KUM1" s="343"/>
      <c r="KUN1" s="343"/>
      <c r="KUO1" s="343"/>
      <c r="KUP1" s="343"/>
      <c r="KUQ1" s="343"/>
      <c r="KUR1" s="343"/>
      <c r="KUS1" s="342"/>
      <c r="KUT1" s="343"/>
      <c r="KUU1" s="343"/>
      <c r="KUV1" s="343"/>
      <c r="KUW1" s="343"/>
      <c r="KUX1" s="343"/>
      <c r="KUY1" s="343"/>
      <c r="KUZ1" s="343"/>
      <c r="KVA1" s="343"/>
      <c r="KVB1" s="343"/>
      <c r="KVC1" s="343"/>
      <c r="KVD1" s="343"/>
      <c r="KVE1" s="343"/>
      <c r="KVF1" s="343"/>
      <c r="KVG1" s="343"/>
      <c r="KVH1" s="343"/>
      <c r="KVI1" s="342"/>
      <c r="KVJ1" s="343"/>
      <c r="KVK1" s="343"/>
      <c r="KVL1" s="343"/>
      <c r="KVM1" s="343"/>
      <c r="KVN1" s="343"/>
      <c r="KVO1" s="343"/>
      <c r="KVP1" s="343"/>
      <c r="KVQ1" s="343"/>
      <c r="KVR1" s="343"/>
      <c r="KVS1" s="343"/>
      <c r="KVT1" s="343"/>
      <c r="KVU1" s="343"/>
      <c r="KVV1" s="343"/>
      <c r="KVW1" s="343"/>
      <c r="KVX1" s="343"/>
      <c r="KVY1" s="342"/>
      <c r="KVZ1" s="343"/>
      <c r="KWA1" s="343"/>
      <c r="KWB1" s="343"/>
      <c r="KWC1" s="343"/>
      <c r="KWD1" s="343"/>
      <c r="KWE1" s="343"/>
      <c r="KWF1" s="343"/>
      <c r="KWG1" s="343"/>
      <c r="KWH1" s="343"/>
      <c r="KWI1" s="343"/>
      <c r="KWJ1" s="343"/>
      <c r="KWK1" s="343"/>
      <c r="KWL1" s="343"/>
      <c r="KWM1" s="343"/>
      <c r="KWN1" s="343"/>
      <c r="KWO1" s="342"/>
      <c r="KWP1" s="343"/>
      <c r="KWQ1" s="343"/>
      <c r="KWR1" s="343"/>
      <c r="KWS1" s="343"/>
      <c r="KWT1" s="343"/>
      <c r="KWU1" s="343"/>
      <c r="KWV1" s="343"/>
      <c r="KWW1" s="343"/>
      <c r="KWX1" s="343"/>
      <c r="KWY1" s="343"/>
      <c r="KWZ1" s="343"/>
      <c r="KXA1" s="343"/>
      <c r="KXB1" s="343"/>
      <c r="KXC1" s="343"/>
      <c r="KXD1" s="343"/>
      <c r="KXE1" s="342"/>
      <c r="KXF1" s="343"/>
      <c r="KXG1" s="343"/>
      <c r="KXH1" s="343"/>
      <c r="KXI1" s="343"/>
      <c r="KXJ1" s="343"/>
      <c r="KXK1" s="343"/>
      <c r="KXL1" s="343"/>
      <c r="KXM1" s="343"/>
      <c r="KXN1" s="343"/>
      <c r="KXO1" s="343"/>
      <c r="KXP1" s="343"/>
      <c r="KXQ1" s="343"/>
      <c r="KXR1" s="343"/>
      <c r="KXS1" s="343"/>
      <c r="KXT1" s="343"/>
      <c r="KXU1" s="342"/>
      <c r="KXV1" s="343"/>
      <c r="KXW1" s="343"/>
      <c r="KXX1" s="343"/>
      <c r="KXY1" s="343"/>
      <c r="KXZ1" s="343"/>
      <c r="KYA1" s="343"/>
      <c r="KYB1" s="343"/>
      <c r="KYC1" s="343"/>
      <c r="KYD1" s="343"/>
      <c r="KYE1" s="343"/>
      <c r="KYF1" s="343"/>
      <c r="KYG1" s="343"/>
      <c r="KYH1" s="343"/>
      <c r="KYI1" s="343"/>
      <c r="KYJ1" s="343"/>
      <c r="KYK1" s="342"/>
      <c r="KYL1" s="343"/>
      <c r="KYM1" s="343"/>
      <c r="KYN1" s="343"/>
      <c r="KYO1" s="343"/>
      <c r="KYP1" s="343"/>
      <c r="KYQ1" s="343"/>
      <c r="KYR1" s="343"/>
      <c r="KYS1" s="343"/>
      <c r="KYT1" s="343"/>
      <c r="KYU1" s="343"/>
      <c r="KYV1" s="343"/>
      <c r="KYW1" s="343"/>
      <c r="KYX1" s="343"/>
      <c r="KYY1" s="343"/>
      <c r="KYZ1" s="343"/>
      <c r="KZA1" s="342"/>
      <c r="KZB1" s="343"/>
      <c r="KZC1" s="343"/>
      <c r="KZD1" s="343"/>
      <c r="KZE1" s="343"/>
      <c r="KZF1" s="343"/>
      <c r="KZG1" s="343"/>
      <c r="KZH1" s="343"/>
      <c r="KZI1" s="343"/>
      <c r="KZJ1" s="343"/>
      <c r="KZK1" s="343"/>
      <c r="KZL1" s="343"/>
      <c r="KZM1" s="343"/>
      <c r="KZN1" s="343"/>
      <c r="KZO1" s="343"/>
      <c r="KZP1" s="343"/>
      <c r="KZQ1" s="342"/>
      <c r="KZR1" s="343"/>
      <c r="KZS1" s="343"/>
      <c r="KZT1" s="343"/>
      <c r="KZU1" s="343"/>
      <c r="KZV1" s="343"/>
      <c r="KZW1" s="343"/>
      <c r="KZX1" s="343"/>
      <c r="KZY1" s="343"/>
      <c r="KZZ1" s="343"/>
      <c r="LAA1" s="343"/>
      <c r="LAB1" s="343"/>
      <c r="LAC1" s="343"/>
      <c r="LAD1" s="343"/>
      <c r="LAE1" s="343"/>
      <c r="LAF1" s="343"/>
      <c r="LAG1" s="342"/>
      <c r="LAH1" s="343"/>
      <c r="LAI1" s="343"/>
      <c r="LAJ1" s="343"/>
      <c r="LAK1" s="343"/>
      <c r="LAL1" s="343"/>
      <c r="LAM1" s="343"/>
      <c r="LAN1" s="343"/>
      <c r="LAO1" s="343"/>
      <c r="LAP1" s="343"/>
      <c r="LAQ1" s="343"/>
      <c r="LAR1" s="343"/>
      <c r="LAS1" s="343"/>
      <c r="LAT1" s="343"/>
      <c r="LAU1" s="343"/>
      <c r="LAV1" s="343"/>
      <c r="LAW1" s="342"/>
      <c r="LAX1" s="343"/>
      <c r="LAY1" s="343"/>
      <c r="LAZ1" s="343"/>
      <c r="LBA1" s="343"/>
      <c r="LBB1" s="343"/>
      <c r="LBC1" s="343"/>
      <c r="LBD1" s="343"/>
      <c r="LBE1" s="343"/>
      <c r="LBF1" s="343"/>
      <c r="LBG1" s="343"/>
      <c r="LBH1" s="343"/>
      <c r="LBI1" s="343"/>
      <c r="LBJ1" s="343"/>
      <c r="LBK1" s="343"/>
      <c r="LBL1" s="343"/>
      <c r="LBM1" s="342"/>
      <c r="LBN1" s="343"/>
      <c r="LBO1" s="343"/>
      <c r="LBP1" s="343"/>
      <c r="LBQ1" s="343"/>
      <c r="LBR1" s="343"/>
      <c r="LBS1" s="343"/>
      <c r="LBT1" s="343"/>
      <c r="LBU1" s="343"/>
      <c r="LBV1" s="343"/>
      <c r="LBW1" s="343"/>
      <c r="LBX1" s="343"/>
      <c r="LBY1" s="343"/>
      <c r="LBZ1" s="343"/>
      <c r="LCA1" s="343"/>
      <c r="LCB1" s="343"/>
      <c r="LCC1" s="342"/>
      <c r="LCD1" s="343"/>
      <c r="LCE1" s="343"/>
      <c r="LCF1" s="343"/>
      <c r="LCG1" s="343"/>
      <c r="LCH1" s="343"/>
      <c r="LCI1" s="343"/>
      <c r="LCJ1" s="343"/>
      <c r="LCK1" s="343"/>
      <c r="LCL1" s="343"/>
      <c r="LCM1" s="343"/>
      <c r="LCN1" s="343"/>
      <c r="LCO1" s="343"/>
      <c r="LCP1" s="343"/>
      <c r="LCQ1" s="343"/>
      <c r="LCR1" s="343"/>
      <c r="LCS1" s="342"/>
      <c r="LCT1" s="343"/>
      <c r="LCU1" s="343"/>
      <c r="LCV1" s="343"/>
      <c r="LCW1" s="343"/>
      <c r="LCX1" s="343"/>
      <c r="LCY1" s="343"/>
      <c r="LCZ1" s="343"/>
      <c r="LDA1" s="343"/>
      <c r="LDB1" s="343"/>
      <c r="LDC1" s="343"/>
      <c r="LDD1" s="343"/>
      <c r="LDE1" s="343"/>
      <c r="LDF1" s="343"/>
      <c r="LDG1" s="343"/>
      <c r="LDH1" s="343"/>
      <c r="LDI1" s="342"/>
      <c r="LDJ1" s="343"/>
      <c r="LDK1" s="343"/>
      <c r="LDL1" s="343"/>
      <c r="LDM1" s="343"/>
      <c r="LDN1" s="343"/>
      <c r="LDO1" s="343"/>
      <c r="LDP1" s="343"/>
      <c r="LDQ1" s="343"/>
      <c r="LDR1" s="343"/>
      <c r="LDS1" s="343"/>
      <c r="LDT1" s="343"/>
      <c r="LDU1" s="343"/>
      <c r="LDV1" s="343"/>
      <c r="LDW1" s="343"/>
      <c r="LDX1" s="343"/>
      <c r="LDY1" s="342"/>
      <c r="LDZ1" s="343"/>
      <c r="LEA1" s="343"/>
      <c r="LEB1" s="343"/>
      <c r="LEC1" s="343"/>
      <c r="LED1" s="343"/>
      <c r="LEE1" s="343"/>
      <c r="LEF1" s="343"/>
      <c r="LEG1" s="343"/>
      <c r="LEH1" s="343"/>
      <c r="LEI1" s="343"/>
      <c r="LEJ1" s="343"/>
      <c r="LEK1" s="343"/>
      <c r="LEL1" s="343"/>
      <c r="LEM1" s="343"/>
      <c r="LEN1" s="343"/>
      <c r="LEO1" s="342"/>
      <c r="LEP1" s="343"/>
      <c r="LEQ1" s="343"/>
      <c r="LER1" s="343"/>
      <c r="LES1" s="343"/>
      <c r="LET1" s="343"/>
      <c r="LEU1" s="343"/>
      <c r="LEV1" s="343"/>
      <c r="LEW1" s="343"/>
      <c r="LEX1" s="343"/>
      <c r="LEY1" s="343"/>
      <c r="LEZ1" s="343"/>
      <c r="LFA1" s="343"/>
      <c r="LFB1" s="343"/>
      <c r="LFC1" s="343"/>
      <c r="LFD1" s="343"/>
      <c r="LFE1" s="342"/>
      <c r="LFF1" s="343"/>
      <c r="LFG1" s="343"/>
      <c r="LFH1" s="343"/>
      <c r="LFI1" s="343"/>
      <c r="LFJ1" s="343"/>
      <c r="LFK1" s="343"/>
      <c r="LFL1" s="343"/>
      <c r="LFM1" s="343"/>
      <c r="LFN1" s="343"/>
      <c r="LFO1" s="343"/>
      <c r="LFP1" s="343"/>
      <c r="LFQ1" s="343"/>
      <c r="LFR1" s="343"/>
      <c r="LFS1" s="343"/>
      <c r="LFT1" s="343"/>
      <c r="LFU1" s="342"/>
      <c r="LFV1" s="343"/>
      <c r="LFW1" s="343"/>
      <c r="LFX1" s="343"/>
      <c r="LFY1" s="343"/>
      <c r="LFZ1" s="343"/>
      <c r="LGA1" s="343"/>
      <c r="LGB1" s="343"/>
      <c r="LGC1" s="343"/>
      <c r="LGD1" s="343"/>
      <c r="LGE1" s="343"/>
      <c r="LGF1" s="343"/>
      <c r="LGG1" s="343"/>
      <c r="LGH1" s="343"/>
      <c r="LGI1" s="343"/>
      <c r="LGJ1" s="343"/>
      <c r="LGK1" s="342"/>
      <c r="LGL1" s="343"/>
      <c r="LGM1" s="343"/>
      <c r="LGN1" s="343"/>
      <c r="LGO1" s="343"/>
      <c r="LGP1" s="343"/>
      <c r="LGQ1" s="343"/>
      <c r="LGR1" s="343"/>
      <c r="LGS1" s="343"/>
      <c r="LGT1" s="343"/>
      <c r="LGU1" s="343"/>
      <c r="LGV1" s="343"/>
      <c r="LGW1" s="343"/>
      <c r="LGX1" s="343"/>
      <c r="LGY1" s="343"/>
      <c r="LGZ1" s="343"/>
      <c r="LHA1" s="342"/>
      <c r="LHB1" s="343"/>
      <c r="LHC1" s="343"/>
      <c r="LHD1" s="343"/>
      <c r="LHE1" s="343"/>
      <c r="LHF1" s="343"/>
      <c r="LHG1" s="343"/>
      <c r="LHH1" s="343"/>
      <c r="LHI1" s="343"/>
      <c r="LHJ1" s="343"/>
      <c r="LHK1" s="343"/>
      <c r="LHL1" s="343"/>
      <c r="LHM1" s="343"/>
      <c r="LHN1" s="343"/>
      <c r="LHO1" s="343"/>
      <c r="LHP1" s="343"/>
      <c r="LHQ1" s="342"/>
      <c r="LHR1" s="343"/>
      <c r="LHS1" s="343"/>
      <c r="LHT1" s="343"/>
      <c r="LHU1" s="343"/>
      <c r="LHV1" s="343"/>
      <c r="LHW1" s="343"/>
      <c r="LHX1" s="343"/>
      <c r="LHY1" s="343"/>
      <c r="LHZ1" s="343"/>
      <c r="LIA1" s="343"/>
      <c r="LIB1" s="343"/>
      <c r="LIC1" s="343"/>
      <c r="LID1" s="343"/>
      <c r="LIE1" s="343"/>
      <c r="LIF1" s="343"/>
      <c r="LIG1" s="342"/>
      <c r="LIH1" s="343"/>
      <c r="LII1" s="343"/>
      <c r="LIJ1" s="343"/>
      <c r="LIK1" s="343"/>
      <c r="LIL1" s="343"/>
      <c r="LIM1" s="343"/>
      <c r="LIN1" s="343"/>
      <c r="LIO1" s="343"/>
      <c r="LIP1" s="343"/>
      <c r="LIQ1" s="343"/>
      <c r="LIR1" s="343"/>
      <c r="LIS1" s="343"/>
      <c r="LIT1" s="343"/>
      <c r="LIU1" s="343"/>
      <c r="LIV1" s="343"/>
      <c r="LIW1" s="342"/>
      <c r="LIX1" s="343"/>
      <c r="LIY1" s="343"/>
      <c r="LIZ1" s="343"/>
      <c r="LJA1" s="343"/>
      <c r="LJB1" s="343"/>
      <c r="LJC1" s="343"/>
      <c r="LJD1" s="343"/>
      <c r="LJE1" s="343"/>
      <c r="LJF1" s="343"/>
      <c r="LJG1" s="343"/>
      <c r="LJH1" s="343"/>
      <c r="LJI1" s="343"/>
      <c r="LJJ1" s="343"/>
      <c r="LJK1" s="343"/>
      <c r="LJL1" s="343"/>
      <c r="LJM1" s="342"/>
      <c r="LJN1" s="343"/>
      <c r="LJO1" s="343"/>
      <c r="LJP1" s="343"/>
      <c r="LJQ1" s="343"/>
      <c r="LJR1" s="343"/>
      <c r="LJS1" s="343"/>
      <c r="LJT1" s="343"/>
      <c r="LJU1" s="343"/>
      <c r="LJV1" s="343"/>
      <c r="LJW1" s="343"/>
      <c r="LJX1" s="343"/>
      <c r="LJY1" s="343"/>
      <c r="LJZ1" s="343"/>
      <c r="LKA1" s="343"/>
      <c r="LKB1" s="343"/>
      <c r="LKC1" s="342"/>
      <c r="LKD1" s="343"/>
      <c r="LKE1" s="343"/>
      <c r="LKF1" s="343"/>
      <c r="LKG1" s="343"/>
      <c r="LKH1" s="343"/>
      <c r="LKI1" s="343"/>
      <c r="LKJ1" s="343"/>
      <c r="LKK1" s="343"/>
      <c r="LKL1" s="343"/>
      <c r="LKM1" s="343"/>
      <c r="LKN1" s="343"/>
      <c r="LKO1" s="343"/>
      <c r="LKP1" s="343"/>
      <c r="LKQ1" s="343"/>
      <c r="LKR1" s="343"/>
      <c r="LKS1" s="342"/>
      <c r="LKT1" s="343"/>
      <c r="LKU1" s="343"/>
      <c r="LKV1" s="343"/>
      <c r="LKW1" s="343"/>
      <c r="LKX1" s="343"/>
      <c r="LKY1" s="343"/>
      <c r="LKZ1" s="343"/>
      <c r="LLA1" s="343"/>
      <c r="LLB1" s="343"/>
      <c r="LLC1" s="343"/>
      <c r="LLD1" s="343"/>
      <c r="LLE1" s="343"/>
      <c r="LLF1" s="343"/>
      <c r="LLG1" s="343"/>
      <c r="LLH1" s="343"/>
      <c r="LLI1" s="342"/>
      <c r="LLJ1" s="343"/>
      <c r="LLK1" s="343"/>
      <c r="LLL1" s="343"/>
      <c r="LLM1" s="343"/>
      <c r="LLN1" s="343"/>
      <c r="LLO1" s="343"/>
      <c r="LLP1" s="343"/>
      <c r="LLQ1" s="343"/>
      <c r="LLR1" s="343"/>
      <c r="LLS1" s="343"/>
      <c r="LLT1" s="343"/>
      <c r="LLU1" s="343"/>
      <c r="LLV1" s="343"/>
      <c r="LLW1" s="343"/>
      <c r="LLX1" s="343"/>
      <c r="LLY1" s="342"/>
      <c r="LLZ1" s="343"/>
      <c r="LMA1" s="343"/>
      <c r="LMB1" s="343"/>
      <c r="LMC1" s="343"/>
      <c r="LMD1" s="343"/>
      <c r="LME1" s="343"/>
      <c r="LMF1" s="343"/>
      <c r="LMG1" s="343"/>
      <c r="LMH1" s="343"/>
      <c r="LMI1" s="343"/>
      <c r="LMJ1" s="343"/>
      <c r="LMK1" s="343"/>
      <c r="LML1" s="343"/>
      <c r="LMM1" s="343"/>
      <c r="LMN1" s="343"/>
      <c r="LMO1" s="342"/>
      <c r="LMP1" s="343"/>
      <c r="LMQ1" s="343"/>
      <c r="LMR1" s="343"/>
      <c r="LMS1" s="343"/>
      <c r="LMT1" s="343"/>
      <c r="LMU1" s="343"/>
      <c r="LMV1" s="343"/>
      <c r="LMW1" s="343"/>
      <c r="LMX1" s="343"/>
      <c r="LMY1" s="343"/>
      <c r="LMZ1" s="343"/>
      <c r="LNA1" s="343"/>
      <c r="LNB1" s="343"/>
      <c r="LNC1" s="343"/>
      <c r="LND1" s="343"/>
      <c r="LNE1" s="342"/>
      <c r="LNF1" s="343"/>
      <c r="LNG1" s="343"/>
      <c r="LNH1" s="343"/>
      <c r="LNI1" s="343"/>
      <c r="LNJ1" s="343"/>
      <c r="LNK1" s="343"/>
      <c r="LNL1" s="343"/>
      <c r="LNM1" s="343"/>
      <c r="LNN1" s="343"/>
      <c r="LNO1" s="343"/>
      <c r="LNP1" s="343"/>
      <c r="LNQ1" s="343"/>
      <c r="LNR1" s="343"/>
      <c r="LNS1" s="343"/>
      <c r="LNT1" s="343"/>
      <c r="LNU1" s="342"/>
      <c r="LNV1" s="343"/>
      <c r="LNW1" s="343"/>
      <c r="LNX1" s="343"/>
      <c r="LNY1" s="343"/>
      <c r="LNZ1" s="343"/>
      <c r="LOA1" s="343"/>
      <c r="LOB1" s="343"/>
      <c r="LOC1" s="343"/>
      <c r="LOD1" s="343"/>
      <c r="LOE1" s="343"/>
      <c r="LOF1" s="343"/>
      <c r="LOG1" s="343"/>
      <c r="LOH1" s="343"/>
      <c r="LOI1" s="343"/>
      <c r="LOJ1" s="343"/>
      <c r="LOK1" s="342"/>
      <c r="LOL1" s="343"/>
      <c r="LOM1" s="343"/>
      <c r="LON1" s="343"/>
      <c r="LOO1" s="343"/>
      <c r="LOP1" s="343"/>
      <c r="LOQ1" s="343"/>
      <c r="LOR1" s="343"/>
      <c r="LOS1" s="343"/>
      <c r="LOT1" s="343"/>
      <c r="LOU1" s="343"/>
      <c r="LOV1" s="343"/>
      <c r="LOW1" s="343"/>
      <c r="LOX1" s="343"/>
      <c r="LOY1" s="343"/>
      <c r="LOZ1" s="343"/>
      <c r="LPA1" s="342"/>
      <c r="LPB1" s="343"/>
      <c r="LPC1" s="343"/>
      <c r="LPD1" s="343"/>
      <c r="LPE1" s="343"/>
      <c r="LPF1" s="343"/>
      <c r="LPG1" s="343"/>
      <c r="LPH1" s="343"/>
      <c r="LPI1" s="343"/>
      <c r="LPJ1" s="343"/>
      <c r="LPK1" s="343"/>
      <c r="LPL1" s="343"/>
      <c r="LPM1" s="343"/>
      <c r="LPN1" s="343"/>
      <c r="LPO1" s="343"/>
      <c r="LPP1" s="343"/>
      <c r="LPQ1" s="342"/>
      <c r="LPR1" s="343"/>
      <c r="LPS1" s="343"/>
      <c r="LPT1" s="343"/>
      <c r="LPU1" s="343"/>
      <c r="LPV1" s="343"/>
      <c r="LPW1" s="343"/>
      <c r="LPX1" s="343"/>
      <c r="LPY1" s="343"/>
      <c r="LPZ1" s="343"/>
      <c r="LQA1" s="343"/>
      <c r="LQB1" s="343"/>
      <c r="LQC1" s="343"/>
      <c r="LQD1" s="343"/>
      <c r="LQE1" s="343"/>
      <c r="LQF1" s="343"/>
      <c r="LQG1" s="342"/>
      <c r="LQH1" s="343"/>
      <c r="LQI1" s="343"/>
      <c r="LQJ1" s="343"/>
      <c r="LQK1" s="343"/>
      <c r="LQL1" s="343"/>
      <c r="LQM1" s="343"/>
      <c r="LQN1" s="343"/>
      <c r="LQO1" s="343"/>
      <c r="LQP1" s="343"/>
      <c r="LQQ1" s="343"/>
      <c r="LQR1" s="343"/>
      <c r="LQS1" s="343"/>
      <c r="LQT1" s="343"/>
      <c r="LQU1" s="343"/>
      <c r="LQV1" s="343"/>
      <c r="LQW1" s="342"/>
      <c r="LQX1" s="343"/>
      <c r="LQY1" s="343"/>
      <c r="LQZ1" s="343"/>
      <c r="LRA1" s="343"/>
      <c r="LRB1" s="343"/>
      <c r="LRC1" s="343"/>
      <c r="LRD1" s="343"/>
      <c r="LRE1" s="343"/>
      <c r="LRF1" s="343"/>
      <c r="LRG1" s="343"/>
      <c r="LRH1" s="343"/>
      <c r="LRI1" s="343"/>
      <c r="LRJ1" s="343"/>
      <c r="LRK1" s="343"/>
      <c r="LRL1" s="343"/>
      <c r="LRM1" s="342"/>
      <c r="LRN1" s="343"/>
      <c r="LRO1" s="343"/>
      <c r="LRP1" s="343"/>
      <c r="LRQ1" s="343"/>
      <c r="LRR1" s="343"/>
      <c r="LRS1" s="343"/>
      <c r="LRT1" s="343"/>
      <c r="LRU1" s="343"/>
      <c r="LRV1" s="343"/>
      <c r="LRW1" s="343"/>
      <c r="LRX1" s="343"/>
      <c r="LRY1" s="343"/>
      <c r="LRZ1" s="343"/>
      <c r="LSA1" s="343"/>
      <c r="LSB1" s="343"/>
      <c r="LSC1" s="342"/>
      <c r="LSD1" s="343"/>
      <c r="LSE1" s="343"/>
      <c r="LSF1" s="343"/>
      <c r="LSG1" s="343"/>
      <c r="LSH1" s="343"/>
      <c r="LSI1" s="343"/>
      <c r="LSJ1" s="343"/>
      <c r="LSK1" s="343"/>
      <c r="LSL1" s="343"/>
      <c r="LSM1" s="343"/>
      <c r="LSN1" s="343"/>
      <c r="LSO1" s="343"/>
      <c r="LSP1" s="343"/>
      <c r="LSQ1" s="343"/>
      <c r="LSR1" s="343"/>
      <c r="LSS1" s="342"/>
      <c r="LST1" s="343"/>
      <c r="LSU1" s="343"/>
      <c r="LSV1" s="343"/>
      <c r="LSW1" s="343"/>
      <c r="LSX1" s="343"/>
      <c r="LSY1" s="343"/>
      <c r="LSZ1" s="343"/>
      <c r="LTA1" s="343"/>
      <c r="LTB1" s="343"/>
      <c r="LTC1" s="343"/>
      <c r="LTD1" s="343"/>
      <c r="LTE1" s="343"/>
      <c r="LTF1" s="343"/>
      <c r="LTG1" s="343"/>
      <c r="LTH1" s="343"/>
      <c r="LTI1" s="342"/>
      <c r="LTJ1" s="343"/>
      <c r="LTK1" s="343"/>
      <c r="LTL1" s="343"/>
      <c r="LTM1" s="343"/>
      <c r="LTN1" s="343"/>
      <c r="LTO1" s="343"/>
      <c r="LTP1" s="343"/>
      <c r="LTQ1" s="343"/>
      <c r="LTR1" s="343"/>
      <c r="LTS1" s="343"/>
      <c r="LTT1" s="343"/>
      <c r="LTU1" s="343"/>
      <c r="LTV1" s="343"/>
      <c r="LTW1" s="343"/>
      <c r="LTX1" s="343"/>
      <c r="LTY1" s="342"/>
      <c r="LTZ1" s="343"/>
      <c r="LUA1" s="343"/>
      <c r="LUB1" s="343"/>
      <c r="LUC1" s="343"/>
      <c r="LUD1" s="343"/>
      <c r="LUE1" s="343"/>
      <c r="LUF1" s="343"/>
      <c r="LUG1" s="343"/>
      <c r="LUH1" s="343"/>
      <c r="LUI1" s="343"/>
      <c r="LUJ1" s="343"/>
      <c r="LUK1" s="343"/>
      <c r="LUL1" s="343"/>
      <c r="LUM1" s="343"/>
      <c r="LUN1" s="343"/>
      <c r="LUO1" s="342"/>
      <c r="LUP1" s="343"/>
      <c r="LUQ1" s="343"/>
      <c r="LUR1" s="343"/>
      <c r="LUS1" s="343"/>
      <c r="LUT1" s="343"/>
      <c r="LUU1" s="343"/>
      <c r="LUV1" s="343"/>
      <c r="LUW1" s="343"/>
      <c r="LUX1" s="343"/>
      <c r="LUY1" s="343"/>
      <c r="LUZ1" s="343"/>
      <c r="LVA1" s="343"/>
      <c r="LVB1" s="343"/>
      <c r="LVC1" s="343"/>
      <c r="LVD1" s="343"/>
      <c r="LVE1" s="342"/>
      <c r="LVF1" s="343"/>
      <c r="LVG1" s="343"/>
      <c r="LVH1" s="343"/>
      <c r="LVI1" s="343"/>
      <c r="LVJ1" s="343"/>
      <c r="LVK1" s="343"/>
      <c r="LVL1" s="343"/>
      <c r="LVM1" s="343"/>
      <c r="LVN1" s="343"/>
      <c r="LVO1" s="343"/>
      <c r="LVP1" s="343"/>
      <c r="LVQ1" s="343"/>
      <c r="LVR1" s="343"/>
      <c r="LVS1" s="343"/>
      <c r="LVT1" s="343"/>
      <c r="LVU1" s="342"/>
      <c r="LVV1" s="343"/>
      <c r="LVW1" s="343"/>
      <c r="LVX1" s="343"/>
      <c r="LVY1" s="343"/>
      <c r="LVZ1" s="343"/>
      <c r="LWA1" s="343"/>
      <c r="LWB1" s="343"/>
      <c r="LWC1" s="343"/>
      <c r="LWD1" s="343"/>
      <c r="LWE1" s="343"/>
      <c r="LWF1" s="343"/>
      <c r="LWG1" s="343"/>
      <c r="LWH1" s="343"/>
      <c r="LWI1" s="343"/>
      <c r="LWJ1" s="343"/>
      <c r="LWK1" s="342"/>
      <c r="LWL1" s="343"/>
      <c r="LWM1" s="343"/>
      <c r="LWN1" s="343"/>
      <c r="LWO1" s="343"/>
      <c r="LWP1" s="343"/>
      <c r="LWQ1" s="343"/>
      <c r="LWR1" s="343"/>
      <c r="LWS1" s="343"/>
      <c r="LWT1" s="343"/>
      <c r="LWU1" s="343"/>
      <c r="LWV1" s="343"/>
      <c r="LWW1" s="343"/>
      <c r="LWX1" s="343"/>
      <c r="LWY1" s="343"/>
      <c r="LWZ1" s="343"/>
      <c r="LXA1" s="342"/>
      <c r="LXB1" s="343"/>
      <c r="LXC1" s="343"/>
      <c r="LXD1" s="343"/>
      <c r="LXE1" s="343"/>
      <c r="LXF1" s="343"/>
      <c r="LXG1" s="343"/>
      <c r="LXH1" s="343"/>
      <c r="LXI1" s="343"/>
      <c r="LXJ1" s="343"/>
      <c r="LXK1" s="343"/>
      <c r="LXL1" s="343"/>
      <c r="LXM1" s="343"/>
      <c r="LXN1" s="343"/>
      <c r="LXO1" s="343"/>
      <c r="LXP1" s="343"/>
      <c r="LXQ1" s="342"/>
      <c r="LXR1" s="343"/>
      <c r="LXS1" s="343"/>
      <c r="LXT1" s="343"/>
      <c r="LXU1" s="343"/>
      <c r="LXV1" s="343"/>
      <c r="LXW1" s="343"/>
      <c r="LXX1" s="343"/>
      <c r="LXY1" s="343"/>
      <c r="LXZ1" s="343"/>
      <c r="LYA1" s="343"/>
      <c r="LYB1" s="343"/>
      <c r="LYC1" s="343"/>
      <c r="LYD1" s="343"/>
      <c r="LYE1" s="343"/>
      <c r="LYF1" s="343"/>
      <c r="LYG1" s="342"/>
      <c r="LYH1" s="343"/>
      <c r="LYI1" s="343"/>
      <c r="LYJ1" s="343"/>
      <c r="LYK1" s="343"/>
      <c r="LYL1" s="343"/>
      <c r="LYM1" s="343"/>
      <c r="LYN1" s="343"/>
      <c r="LYO1" s="343"/>
      <c r="LYP1" s="343"/>
      <c r="LYQ1" s="343"/>
      <c r="LYR1" s="343"/>
      <c r="LYS1" s="343"/>
      <c r="LYT1" s="343"/>
      <c r="LYU1" s="343"/>
      <c r="LYV1" s="343"/>
      <c r="LYW1" s="342"/>
      <c r="LYX1" s="343"/>
      <c r="LYY1" s="343"/>
      <c r="LYZ1" s="343"/>
      <c r="LZA1" s="343"/>
      <c r="LZB1" s="343"/>
      <c r="LZC1" s="343"/>
      <c r="LZD1" s="343"/>
      <c r="LZE1" s="343"/>
      <c r="LZF1" s="343"/>
      <c r="LZG1" s="343"/>
      <c r="LZH1" s="343"/>
      <c r="LZI1" s="343"/>
      <c r="LZJ1" s="343"/>
      <c r="LZK1" s="343"/>
      <c r="LZL1" s="343"/>
      <c r="LZM1" s="342"/>
      <c r="LZN1" s="343"/>
      <c r="LZO1" s="343"/>
      <c r="LZP1" s="343"/>
      <c r="LZQ1" s="343"/>
      <c r="LZR1" s="343"/>
      <c r="LZS1" s="343"/>
      <c r="LZT1" s="343"/>
      <c r="LZU1" s="343"/>
      <c r="LZV1" s="343"/>
      <c r="LZW1" s="343"/>
      <c r="LZX1" s="343"/>
      <c r="LZY1" s="343"/>
      <c r="LZZ1" s="343"/>
      <c r="MAA1" s="343"/>
      <c r="MAB1" s="343"/>
      <c r="MAC1" s="342"/>
      <c r="MAD1" s="343"/>
      <c r="MAE1" s="343"/>
      <c r="MAF1" s="343"/>
      <c r="MAG1" s="343"/>
      <c r="MAH1" s="343"/>
      <c r="MAI1" s="343"/>
      <c r="MAJ1" s="343"/>
      <c r="MAK1" s="343"/>
      <c r="MAL1" s="343"/>
      <c r="MAM1" s="343"/>
      <c r="MAN1" s="343"/>
      <c r="MAO1" s="343"/>
      <c r="MAP1" s="343"/>
      <c r="MAQ1" s="343"/>
      <c r="MAR1" s="343"/>
      <c r="MAS1" s="342"/>
      <c r="MAT1" s="343"/>
      <c r="MAU1" s="343"/>
      <c r="MAV1" s="343"/>
      <c r="MAW1" s="343"/>
      <c r="MAX1" s="343"/>
      <c r="MAY1" s="343"/>
      <c r="MAZ1" s="343"/>
      <c r="MBA1" s="343"/>
      <c r="MBB1" s="343"/>
      <c r="MBC1" s="343"/>
      <c r="MBD1" s="343"/>
      <c r="MBE1" s="343"/>
      <c r="MBF1" s="343"/>
      <c r="MBG1" s="343"/>
      <c r="MBH1" s="343"/>
      <c r="MBI1" s="342"/>
      <c r="MBJ1" s="343"/>
      <c r="MBK1" s="343"/>
      <c r="MBL1" s="343"/>
      <c r="MBM1" s="343"/>
      <c r="MBN1" s="343"/>
      <c r="MBO1" s="343"/>
      <c r="MBP1" s="343"/>
      <c r="MBQ1" s="343"/>
      <c r="MBR1" s="343"/>
      <c r="MBS1" s="343"/>
      <c r="MBT1" s="343"/>
      <c r="MBU1" s="343"/>
      <c r="MBV1" s="343"/>
      <c r="MBW1" s="343"/>
      <c r="MBX1" s="343"/>
      <c r="MBY1" s="342"/>
      <c r="MBZ1" s="343"/>
      <c r="MCA1" s="343"/>
      <c r="MCB1" s="343"/>
      <c r="MCC1" s="343"/>
      <c r="MCD1" s="343"/>
      <c r="MCE1" s="343"/>
      <c r="MCF1" s="343"/>
      <c r="MCG1" s="343"/>
      <c r="MCH1" s="343"/>
      <c r="MCI1" s="343"/>
      <c r="MCJ1" s="343"/>
      <c r="MCK1" s="343"/>
      <c r="MCL1" s="343"/>
      <c r="MCM1" s="343"/>
      <c r="MCN1" s="343"/>
      <c r="MCO1" s="342"/>
      <c r="MCP1" s="343"/>
      <c r="MCQ1" s="343"/>
      <c r="MCR1" s="343"/>
      <c r="MCS1" s="343"/>
      <c r="MCT1" s="343"/>
      <c r="MCU1" s="343"/>
      <c r="MCV1" s="343"/>
      <c r="MCW1" s="343"/>
      <c r="MCX1" s="343"/>
      <c r="MCY1" s="343"/>
      <c r="MCZ1" s="343"/>
      <c r="MDA1" s="343"/>
      <c r="MDB1" s="343"/>
      <c r="MDC1" s="343"/>
      <c r="MDD1" s="343"/>
      <c r="MDE1" s="342"/>
      <c r="MDF1" s="343"/>
      <c r="MDG1" s="343"/>
      <c r="MDH1" s="343"/>
      <c r="MDI1" s="343"/>
      <c r="MDJ1" s="343"/>
      <c r="MDK1" s="343"/>
      <c r="MDL1" s="343"/>
      <c r="MDM1" s="343"/>
      <c r="MDN1" s="343"/>
      <c r="MDO1" s="343"/>
      <c r="MDP1" s="343"/>
      <c r="MDQ1" s="343"/>
      <c r="MDR1" s="343"/>
      <c r="MDS1" s="343"/>
      <c r="MDT1" s="343"/>
      <c r="MDU1" s="342"/>
      <c r="MDV1" s="343"/>
      <c r="MDW1" s="343"/>
      <c r="MDX1" s="343"/>
      <c r="MDY1" s="343"/>
      <c r="MDZ1" s="343"/>
      <c r="MEA1" s="343"/>
      <c r="MEB1" s="343"/>
      <c r="MEC1" s="343"/>
      <c r="MED1" s="343"/>
      <c r="MEE1" s="343"/>
      <c r="MEF1" s="343"/>
      <c r="MEG1" s="343"/>
      <c r="MEH1" s="343"/>
      <c r="MEI1" s="343"/>
      <c r="MEJ1" s="343"/>
      <c r="MEK1" s="342"/>
      <c r="MEL1" s="343"/>
      <c r="MEM1" s="343"/>
      <c r="MEN1" s="343"/>
      <c r="MEO1" s="343"/>
      <c r="MEP1" s="343"/>
      <c r="MEQ1" s="343"/>
      <c r="MER1" s="343"/>
      <c r="MES1" s="343"/>
      <c r="MET1" s="343"/>
      <c r="MEU1" s="343"/>
      <c r="MEV1" s="343"/>
      <c r="MEW1" s="343"/>
      <c r="MEX1" s="343"/>
      <c r="MEY1" s="343"/>
      <c r="MEZ1" s="343"/>
      <c r="MFA1" s="342"/>
      <c r="MFB1" s="343"/>
      <c r="MFC1" s="343"/>
      <c r="MFD1" s="343"/>
      <c r="MFE1" s="343"/>
      <c r="MFF1" s="343"/>
      <c r="MFG1" s="343"/>
      <c r="MFH1" s="343"/>
      <c r="MFI1" s="343"/>
      <c r="MFJ1" s="343"/>
      <c r="MFK1" s="343"/>
      <c r="MFL1" s="343"/>
      <c r="MFM1" s="343"/>
      <c r="MFN1" s="343"/>
      <c r="MFO1" s="343"/>
      <c r="MFP1" s="343"/>
      <c r="MFQ1" s="342"/>
      <c r="MFR1" s="343"/>
      <c r="MFS1" s="343"/>
      <c r="MFT1" s="343"/>
      <c r="MFU1" s="343"/>
      <c r="MFV1" s="343"/>
      <c r="MFW1" s="343"/>
      <c r="MFX1" s="343"/>
      <c r="MFY1" s="343"/>
      <c r="MFZ1" s="343"/>
      <c r="MGA1" s="343"/>
      <c r="MGB1" s="343"/>
      <c r="MGC1" s="343"/>
      <c r="MGD1" s="343"/>
      <c r="MGE1" s="343"/>
      <c r="MGF1" s="343"/>
      <c r="MGG1" s="342"/>
      <c r="MGH1" s="343"/>
      <c r="MGI1" s="343"/>
      <c r="MGJ1" s="343"/>
      <c r="MGK1" s="343"/>
      <c r="MGL1" s="343"/>
      <c r="MGM1" s="343"/>
      <c r="MGN1" s="343"/>
      <c r="MGO1" s="343"/>
      <c r="MGP1" s="343"/>
      <c r="MGQ1" s="343"/>
      <c r="MGR1" s="343"/>
      <c r="MGS1" s="343"/>
      <c r="MGT1" s="343"/>
      <c r="MGU1" s="343"/>
      <c r="MGV1" s="343"/>
      <c r="MGW1" s="342"/>
      <c r="MGX1" s="343"/>
      <c r="MGY1" s="343"/>
      <c r="MGZ1" s="343"/>
      <c r="MHA1" s="343"/>
      <c r="MHB1" s="343"/>
      <c r="MHC1" s="343"/>
      <c r="MHD1" s="343"/>
      <c r="MHE1" s="343"/>
      <c r="MHF1" s="343"/>
      <c r="MHG1" s="343"/>
      <c r="MHH1" s="343"/>
      <c r="MHI1" s="343"/>
      <c r="MHJ1" s="343"/>
      <c r="MHK1" s="343"/>
      <c r="MHL1" s="343"/>
      <c r="MHM1" s="342"/>
      <c r="MHN1" s="343"/>
      <c r="MHO1" s="343"/>
      <c r="MHP1" s="343"/>
      <c r="MHQ1" s="343"/>
      <c r="MHR1" s="343"/>
      <c r="MHS1" s="343"/>
      <c r="MHT1" s="343"/>
      <c r="MHU1" s="343"/>
      <c r="MHV1" s="343"/>
      <c r="MHW1" s="343"/>
      <c r="MHX1" s="343"/>
      <c r="MHY1" s="343"/>
      <c r="MHZ1" s="343"/>
      <c r="MIA1" s="343"/>
      <c r="MIB1" s="343"/>
      <c r="MIC1" s="342"/>
      <c r="MID1" s="343"/>
      <c r="MIE1" s="343"/>
      <c r="MIF1" s="343"/>
      <c r="MIG1" s="343"/>
      <c r="MIH1" s="343"/>
      <c r="MII1" s="343"/>
      <c r="MIJ1" s="343"/>
      <c r="MIK1" s="343"/>
      <c r="MIL1" s="343"/>
      <c r="MIM1" s="343"/>
      <c r="MIN1" s="343"/>
      <c r="MIO1" s="343"/>
      <c r="MIP1" s="343"/>
      <c r="MIQ1" s="343"/>
      <c r="MIR1" s="343"/>
      <c r="MIS1" s="342"/>
      <c r="MIT1" s="343"/>
      <c r="MIU1" s="343"/>
      <c r="MIV1" s="343"/>
      <c r="MIW1" s="343"/>
      <c r="MIX1" s="343"/>
      <c r="MIY1" s="343"/>
      <c r="MIZ1" s="343"/>
      <c r="MJA1" s="343"/>
      <c r="MJB1" s="343"/>
      <c r="MJC1" s="343"/>
      <c r="MJD1" s="343"/>
      <c r="MJE1" s="343"/>
      <c r="MJF1" s="343"/>
      <c r="MJG1" s="343"/>
      <c r="MJH1" s="343"/>
      <c r="MJI1" s="342"/>
      <c r="MJJ1" s="343"/>
      <c r="MJK1" s="343"/>
      <c r="MJL1" s="343"/>
      <c r="MJM1" s="343"/>
      <c r="MJN1" s="343"/>
      <c r="MJO1" s="343"/>
      <c r="MJP1" s="343"/>
      <c r="MJQ1" s="343"/>
      <c r="MJR1" s="343"/>
      <c r="MJS1" s="343"/>
      <c r="MJT1" s="343"/>
      <c r="MJU1" s="343"/>
      <c r="MJV1" s="343"/>
      <c r="MJW1" s="343"/>
      <c r="MJX1" s="343"/>
      <c r="MJY1" s="342"/>
      <c r="MJZ1" s="343"/>
      <c r="MKA1" s="343"/>
      <c r="MKB1" s="343"/>
      <c r="MKC1" s="343"/>
      <c r="MKD1" s="343"/>
      <c r="MKE1" s="343"/>
      <c r="MKF1" s="343"/>
      <c r="MKG1" s="343"/>
      <c r="MKH1" s="343"/>
      <c r="MKI1" s="343"/>
      <c r="MKJ1" s="343"/>
      <c r="MKK1" s="343"/>
      <c r="MKL1" s="343"/>
      <c r="MKM1" s="343"/>
      <c r="MKN1" s="343"/>
      <c r="MKO1" s="342"/>
      <c r="MKP1" s="343"/>
      <c r="MKQ1" s="343"/>
      <c r="MKR1" s="343"/>
      <c r="MKS1" s="343"/>
      <c r="MKT1" s="343"/>
      <c r="MKU1" s="343"/>
      <c r="MKV1" s="343"/>
      <c r="MKW1" s="343"/>
      <c r="MKX1" s="343"/>
      <c r="MKY1" s="343"/>
      <c r="MKZ1" s="343"/>
      <c r="MLA1" s="343"/>
      <c r="MLB1" s="343"/>
      <c r="MLC1" s="343"/>
      <c r="MLD1" s="343"/>
      <c r="MLE1" s="342"/>
      <c r="MLF1" s="343"/>
      <c r="MLG1" s="343"/>
      <c r="MLH1" s="343"/>
      <c r="MLI1" s="343"/>
      <c r="MLJ1" s="343"/>
      <c r="MLK1" s="343"/>
      <c r="MLL1" s="343"/>
      <c r="MLM1" s="343"/>
      <c r="MLN1" s="343"/>
      <c r="MLO1" s="343"/>
      <c r="MLP1" s="343"/>
      <c r="MLQ1" s="343"/>
      <c r="MLR1" s="343"/>
      <c r="MLS1" s="343"/>
      <c r="MLT1" s="343"/>
      <c r="MLU1" s="342"/>
      <c r="MLV1" s="343"/>
      <c r="MLW1" s="343"/>
      <c r="MLX1" s="343"/>
      <c r="MLY1" s="343"/>
      <c r="MLZ1" s="343"/>
      <c r="MMA1" s="343"/>
      <c r="MMB1" s="343"/>
      <c r="MMC1" s="343"/>
      <c r="MMD1" s="343"/>
      <c r="MME1" s="343"/>
      <c r="MMF1" s="343"/>
      <c r="MMG1" s="343"/>
      <c r="MMH1" s="343"/>
      <c r="MMI1" s="343"/>
      <c r="MMJ1" s="343"/>
      <c r="MMK1" s="342"/>
      <c r="MML1" s="343"/>
      <c r="MMM1" s="343"/>
      <c r="MMN1" s="343"/>
      <c r="MMO1" s="343"/>
      <c r="MMP1" s="343"/>
      <c r="MMQ1" s="343"/>
      <c r="MMR1" s="343"/>
      <c r="MMS1" s="343"/>
      <c r="MMT1" s="343"/>
      <c r="MMU1" s="343"/>
      <c r="MMV1" s="343"/>
      <c r="MMW1" s="343"/>
      <c r="MMX1" s="343"/>
      <c r="MMY1" s="343"/>
      <c r="MMZ1" s="343"/>
      <c r="MNA1" s="342"/>
      <c r="MNB1" s="343"/>
      <c r="MNC1" s="343"/>
      <c r="MND1" s="343"/>
      <c r="MNE1" s="343"/>
      <c r="MNF1" s="343"/>
      <c r="MNG1" s="343"/>
      <c r="MNH1" s="343"/>
      <c r="MNI1" s="343"/>
      <c r="MNJ1" s="343"/>
      <c r="MNK1" s="343"/>
      <c r="MNL1" s="343"/>
      <c r="MNM1" s="343"/>
      <c r="MNN1" s="343"/>
      <c r="MNO1" s="343"/>
      <c r="MNP1" s="343"/>
      <c r="MNQ1" s="342"/>
      <c r="MNR1" s="343"/>
      <c r="MNS1" s="343"/>
      <c r="MNT1" s="343"/>
      <c r="MNU1" s="343"/>
      <c r="MNV1" s="343"/>
      <c r="MNW1" s="343"/>
      <c r="MNX1" s="343"/>
      <c r="MNY1" s="343"/>
      <c r="MNZ1" s="343"/>
      <c r="MOA1" s="343"/>
      <c r="MOB1" s="343"/>
      <c r="MOC1" s="343"/>
      <c r="MOD1" s="343"/>
      <c r="MOE1" s="343"/>
      <c r="MOF1" s="343"/>
      <c r="MOG1" s="342"/>
      <c r="MOH1" s="343"/>
      <c r="MOI1" s="343"/>
      <c r="MOJ1" s="343"/>
      <c r="MOK1" s="343"/>
      <c r="MOL1" s="343"/>
      <c r="MOM1" s="343"/>
      <c r="MON1" s="343"/>
      <c r="MOO1" s="343"/>
      <c r="MOP1" s="343"/>
      <c r="MOQ1" s="343"/>
      <c r="MOR1" s="343"/>
      <c r="MOS1" s="343"/>
      <c r="MOT1" s="343"/>
      <c r="MOU1" s="343"/>
      <c r="MOV1" s="343"/>
      <c r="MOW1" s="342"/>
      <c r="MOX1" s="343"/>
      <c r="MOY1" s="343"/>
      <c r="MOZ1" s="343"/>
      <c r="MPA1" s="343"/>
      <c r="MPB1" s="343"/>
      <c r="MPC1" s="343"/>
      <c r="MPD1" s="343"/>
      <c r="MPE1" s="343"/>
      <c r="MPF1" s="343"/>
      <c r="MPG1" s="343"/>
      <c r="MPH1" s="343"/>
      <c r="MPI1" s="343"/>
      <c r="MPJ1" s="343"/>
      <c r="MPK1" s="343"/>
      <c r="MPL1" s="343"/>
      <c r="MPM1" s="342"/>
      <c r="MPN1" s="343"/>
      <c r="MPO1" s="343"/>
      <c r="MPP1" s="343"/>
      <c r="MPQ1" s="343"/>
      <c r="MPR1" s="343"/>
      <c r="MPS1" s="343"/>
      <c r="MPT1" s="343"/>
      <c r="MPU1" s="343"/>
      <c r="MPV1" s="343"/>
      <c r="MPW1" s="343"/>
      <c r="MPX1" s="343"/>
      <c r="MPY1" s="343"/>
      <c r="MPZ1" s="343"/>
      <c r="MQA1" s="343"/>
      <c r="MQB1" s="343"/>
      <c r="MQC1" s="342"/>
      <c r="MQD1" s="343"/>
      <c r="MQE1" s="343"/>
      <c r="MQF1" s="343"/>
      <c r="MQG1" s="343"/>
      <c r="MQH1" s="343"/>
      <c r="MQI1" s="343"/>
      <c r="MQJ1" s="343"/>
      <c r="MQK1" s="343"/>
      <c r="MQL1" s="343"/>
      <c r="MQM1" s="343"/>
      <c r="MQN1" s="343"/>
      <c r="MQO1" s="343"/>
      <c r="MQP1" s="343"/>
      <c r="MQQ1" s="343"/>
      <c r="MQR1" s="343"/>
      <c r="MQS1" s="342"/>
      <c r="MQT1" s="343"/>
      <c r="MQU1" s="343"/>
      <c r="MQV1" s="343"/>
      <c r="MQW1" s="343"/>
      <c r="MQX1" s="343"/>
      <c r="MQY1" s="343"/>
      <c r="MQZ1" s="343"/>
      <c r="MRA1" s="343"/>
      <c r="MRB1" s="343"/>
      <c r="MRC1" s="343"/>
      <c r="MRD1" s="343"/>
      <c r="MRE1" s="343"/>
      <c r="MRF1" s="343"/>
      <c r="MRG1" s="343"/>
      <c r="MRH1" s="343"/>
      <c r="MRI1" s="342"/>
      <c r="MRJ1" s="343"/>
      <c r="MRK1" s="343"/>
      <c r="MRL1" s="343"/>
      <c r="MRM1" s="343"/>
      <c r="MRN1" s="343"/>
      <c r="MRO1" s="343"/>
      <c r="MRP1" s="343"/>
      <c r="MRQ1" s="343"/>
      <c r="MRR1" s="343"/>
      <c r="MRS1" s="343"/>
      <c r="MRT1" s="343"/>
      <c r="MRU1" s="343"/>
      <c r="MRV1" s="343"/>
      <c r="MRW1" s="343"/>
      <c r="MRX1" s="343"/>
      <c r="MRY1" s="342"/>
      <c r="MRZ1" s="343"/>
      <c r="MSA1" s="343"/>
      <c r="MSB1" s="343"/>
      <c r="MSC1" s="343"/>
      <c r="MSD1" s="343"/>
      <c r="MSE1" s="343"/>
      <c r="MSF1" s="343"/>
      <c r="MSG1" s="343"/>
      <c r="MSH1" s="343"/>
      <c r="MSI1" s="343"/>
      <c r="MSJ1" s="343"/>
      <c r="MSK1" s="343"/>
      <c r="MSL1" s="343"/>
      <c r="MSM1" s="343"/>
      <c r="MSN1" s="343"/>
      <c r="MSO1" s="342"/>
      <c r="MSP1" s="343"/>
      <c r="MSQ1" s="343"/>
      <c r="MSR1" s="343"/>
      <c r="MSS1" s="343"/>
      <c r="MST1" s="343"/>
      <c r="MSU1" s="343"/>
      <c r="MSV1" s="343"/>
      <c r="MSW1" s="343"/>
      <c r="MSX1" s="343"/>
      <c r="MSY1" s="343"/>
      <c r="MSZ1" s="343"/>
      <c r="MTA1" s="343"/>
      <c r="MTB1" s="343"/>
      <c r="MTC1" s="343"/>
      <c r="MTD1" s="343"/>
      <c r="MTE1" s="342"/>
      <c r="MTF1" s="343"/>
      <c r="MTG1" s="343"/>
      <c r="MTH1" s="343"/>
      <c r="MTI1" s="343"/>
      <c r="MTJ1" s="343"/>
      <c r="MTK1" s="343"/>
      <c r="MTL1" s="343"/>
      <c r="MTM1" s="343"/>
      <c r="MTN1" s="343"/>
      <c r="MTO1" s="343"/>
      <c r="MTP1" s="343"/>
      <c r="MTQ1" s="343"/>
      <c r="MTR1" s="343"/>
      <c r="MTS1" s="343"/>
      <c r="MTT1" s="343"/>
      <c r="MTU1" s="342"/>
      <c r="MTV1" s="343"/>
      <c r="MTW1" s="343"/>
      <c r="MTX1" s="343"/>
      <c r="MTY1" s="343"/>
      <c r="MTZ1" s="343"/>
      <c r="MUA1" s="343"/>
      <c r="MUB1" s="343"/>
      <c r="MUC1" s="343"/>
      <c r="MUD1" s="343"/>
      <c r="MUE1" s="343"/>
      <c r="MUF1" s="343"/>
      <c r="MUG1" s="343"/>
      <c r="MUH1" s="343"/>
      <c r="MUI1" s="343"/>
      <c r="MUJ1" s="343"/>
      <c r="MUK1" s="342"/>
      <c r="MUL1" s="343"/>
      <c r="MUM1" s="343"/>
      <c r="MUN1" s="343"/>
      <c r="MUO1" s="343"/>
      <c r="MUP1" s="343"/>
      <c r="MUQ1" s="343"/>
      <c r="MUR1" s="343"/>
      <c r="MUS1" s="343"/>
      <c r="MUT1" s="343"/>
      <c r="MUU1" s="343"/>
      <c r="MUV1" s="343"/>
      <c r="MUW1" s="343"/>
      <c r="MUX1" s="343"/>
      <c r="MUY1" s="343"/>
      <c r="MUZ1" s="343"/>
      <c r="MVA1" s="342"/>
      <c r="MVB1" s="343"/>
      <c r="MVC1" s="343"/>
      <c r="MVD1" s="343"/>
      <c r="MVE1" s="343"/>
      <c r="MVF1" s="343"/>
      <c r="MVG1" s="343"/>
      <c r="MVH1" s="343"/>
      <c r="MVI1" s="343"/>
      <c r="MVJ1" s="343"/>
      <c r="MVK1" s="343"/>
      <c r="MVL1" s="343"/>
      <c r="MVM1" s="343"/>
      <c r="MVN1" s="343"/>
      <c r="MVO1" s="343"/>
      <c r="MVP1" s="343"/>
      <c r="MVQ1" s="342"/>
      <c r="MVR1" s="343"/>
      <c r="MVS1" s="343"/>
      <c r="MVT1" s="343"/>
      <c r="MVU1" s="343"/>
      <c r="MVV1" s="343"/>
      <c r="MVW1" s="343"/>
      <c r="MVX1" s="343"/>
      <c r="MVY1" s="343"/>
      <c r="MVZ1" s="343"/>
      <c r="MWA1" s="343"/>
      <c r="MWB1" s="343"/>
      <c r="MWC1" s="343"/>
      <c r="MWD1" s="343"/>
      <c r="MWE1" s="343"/>
      <c r="MWF1" s="343"/>
      <c r="MWG1" s="342"/>
      <c r="MWH1" s="343"/>
      <c r="MWI1" s="343"/>
      <c r="MWJ1" s="343"/>
      <c r="MWK1" s="343"/>
      <c r="MWL1" s="343"/>
      <c r="MWM1" s="343"/>
      <c r="MWN1" s="343"/>
      <c r="MWO1" s="343"/>
      <c r="MWP1" s="343"/>
      <c r="MWQ1" s="343"/>
      <c r="MWR1" s="343"/>
      <c r="MWS1" s="343"/>
      <c r="MWT1" s="343"/>
      <c r="MWU1" s="343"/>
      <c r="MWV1" s="343"/>
      <c r="MWW1" s="342"/>
      <c r="MWX1" s="343"/>
      <c r="MWY1" s="343"/>
      <c r="MWZ1" s="343"/>
      <c r="MXA1" s="343"/>
      <c r="MXB1" s="343"/>
      <c r="MXC1" s="343"/>
      <c r="MXD1" s="343"/>
      <c r="MXE1" s="343"/>
      <c r="MXF1" s="343"/>
      <c r="MXG1" s="343"/>
      <c r="MXH1" s="343"/>
      <c r="MXI1" s="343"/>
      <c r="MXJ1" s="343"/>
      <c r="MXK1" s="343"/>
      <c r="MXL1" s="343"/>
      <c r="MXM1" s="342"/>
      <c r="MXN1" s="343"/>
      <c r="MXO1" s="343"/>
      <c r="MXP1" s="343"/>
      <c r="MXQ1" s="343"/>
      <c r="MXR1" s="343"/>
      <c r="MXS1" s="343"/>
      <c r="MXT1" s="343"/>
      <c r="MXU1" s="343"/>
      <c r="MXV1" s="343"/>
      <c r="MXW1" s="343"/>
      <c r="MXX1" s="343"/>
      <c r="MXY1" s="343"/>
      <c r="MXZ1" s="343"/>
      <c r="MYA1" s="343"/>
      <c r="MYB1" s="343"/>
      <c r="MYC1" s="342"/>
      <c r="MYD1" s="343"/>
      <c r="MYE1" s="343"/>
      <c r="MYF1" s="343"/>
      <c r="MYG1" s="343"/>
      <c r="MYH1" s="343"/>
      <c r="MYI1" s="343"/>
      <c r="MYJ1" s="343"/>
      <c r="MYK1" s="343"/>
      <c r="MYL1" s="343"/>
      <c r="MYM1" s="343"/>
      <c r="MYN1" s="343"/>
      <c r="MYO1" s="343"/>
      <c r="MYP1" s="343"/>
      <c r="MYQ1" s="343"/>
      <c r="MYR1" s="343"/>
      <c r="MYS1" s="342"/>
      <c r="MYT1" s="343"/>
      <c r="MYU1" s="343"/>
      <c r="MYV1" s="343"/>
      <c r="MYW1" s="343"/>
      <c r="MYX1" s="343"/>
      <c r="MYY1" s="343"/>
      <c r="MYZ1" s="343"/>
      <c r="MZA1" s="343"/>
      <c r="MZB1" s="343"/>
      <c r="MZC1" s="343"/>
      <c r="MZD1" s="343"/>
      <c r="MZE1" s="343"/>
      <c r="MZF1" s="343"/>
      <c r="MZG1" s="343"/>
      <c r="MZH1" s="343"/>
      <c r="MZI1" s="342"/>
      <c r="MZJ1" s="343"/>
      <c r="MZK1" s="343"/>
      <c r="MZL1" s="343"/>
      <c r="MZM1" s="343"/>
      <c r="MZN1" s="343"/>
      <c r="MZO1" s="343"/>
      <c r="MZP1" s="343"/>
      <c r="MZQ1" s="343"/>
      <c r="MZR1" s="343"/>
      <c r="MZS1" s="343"/>
      <c r="MZT1" s="343"/>
      <c r="MZU1" s="343"/>
      <c r="MZV1" s="343"/>
      <c r="MZW1" s="343"/>
      <c r="MZX1" s="343"/>
      <c r="MZY1" s="342"/>
      <c r="MZZ1" s="343"/>
      <c r="NAA1" s="343"/>
      <c r="NAB1" s="343"/>
      <c r="NAC1" s="343"/>
      <c r="NAD1" s="343"/>
      <c r="NAE1" s="343"/>
      <c r="NAF1" s="343"/>
      <c r="NAG1" s="343"/>
      <c r="NAH1" s="343"/>
      <c r="NAI1" s="343"/>
      <c r="NAJ1" s="343"/>
      <c r="NAK1" s="343"/>
      <c r="NAL1" s="343"/>
      <c r="NAM1" s="343"/>
      <c r="NAN1" s="343"/>
      <c r="NAO1" s="342"/>
      <c r="NAP1" s="343"/>
      <c r="NAQ1" s="343"/>
      <c r="NAR1" s="343"/>
      <c r="NAS1" s="343"/>
      <c r="NAT1" s="343"/>
      <c r="NAU1" s="343"/>
      <c r="NAV1" s="343"/>
      <c r="NAW1" s="343"/>
      <c r="NAX1" s="343"/>
      <c r="NAY1" s="343"/>
      <c r="NAZ1" s="343"/>
      <c r="NBA1" s="343"/>
      <c r="NBB1" s="343"/>
      <c r="NBC1" s="343"/>
      <c r="NBD1" s="343"/>
      <c r="NBE1" s="342"/>
      <c r="NBF1" s="343"/>
      <c r="NBG1" s="343"/>
      <c r="NBH1" s="343"/>
      <c r="NBI1" s="343"/>
      <c r="NBJ1" s="343"/>
      <c r="NBK1" s="343"/>
      <c r="NBL1" s="343"/>
      <c r="NBM1" s="343"/>
      <c r="NBN1" s="343"/>
      <c r="NBO1" s="343"/>
      <c r="NBP1" s="343"/>
      <c r="NBQ1" s="343"/>
      <c r="NBR1" s="343"/>
      <c r="NBS1" s="343"/>
      <c r="NBT1" s="343"/>
      <c r="NBU1" s="342"/>
      <c r="NBV1" s="343"/>
      <c r="NBW1" s="343"/>
      <c r="NBX1" s="343"/>
      <c r="NBY1" s="343"/>
      <c r="NBZ1" s="343"/>
      <c r="NCA1" s="343"/>
      <c r="NCB1" s="343"/>
      <c r="NCC1" s="343"/>
      <c r="NCD1" s="343"/>
      <c r="NCE1" s="343"/>
      <c r="NCF1" s="343"/>
      <c r="NCG1" s="343"/>
      <c r="NCH1" s="343"/>
      <c r="NCI1" s="343"/>
      <c r="NCJ1" s="343"/>
      <c r="NCK1" s="342"/>
      <c r="NCL1" s="343"/>
      <c r="NCM1" s="343"/>
      <c r="NCN1" s="343"/>
      <c r="NCO1" s="343"/>
      <c r="NCP1" s="343"/>
      <c r="NCQ1" s="343"/>
      <c r="NCR1" s="343"/>
      <c r="NCS1" s="343"/>
      <c r="NCT1" s="343"/>
      <c r="NCU1" s="343"/>
      <c r="NCV1" s="343"/>
      <c r="NCW1" s="343"/>
      <c r="NCX1" s="343"/>
      <c r="NCY1" s="343"/>
      <c r="NCZ1" s="343"/>
      <c r="NDA1" s="342"/>
      <c r="NDB1" s="343"/>
      <c r="NDC1" s="343"/>
      <c r="NDD1" s="343"/>
      <c r="NDE1" s="343"/>
      <c r="NDF1" s="343"/>
      <c r="NDG1" s="343"/>
      <c r="NDH1" s="343"/>
      <c r="NDI1" s="343"/>
      <c r="NDJ1" s="343"/>
      <c r="NDK1" s="343"/>
      <c r="NDL1" s="343"/>
      <c r="NDM1" s="343"/>
      <c r="NDN1" s="343"/>
      <c r="NDO1" s="343"/>
      <c r="NDP1" s="343"/>
      <c r="NDQ1" s="342"/>
      <c r="NDR1" s="343"/>
      <c r="NDS1" s="343"/>
      <c r="NDT1" s="343"/>
      <c r="NDU1" s="343"/>
      <c r="NDV1" s="343"/>
      <c r="NDW1" s="343"/>
      <c r="NDX1" s="343"/>
      <c r="NDY1" s="343"/>
      <c r="NDZ1" s="343"/>
      <c r="NEA1" s="343"/>
      <c r="NEB1" s="343"/>
      <c r="NEC1" s="343"/>
      <c r="NED1" s="343"/>
      <c r="NEE1" s="343"/>
      <c r="NEF1" s="343"/>
      <c r="NEG1" s="342"/>
      <c r="NEH1" s="343"/>
      <c r="NEI1" s="343"/>
      <c r="NEJ1" s="343"/>
      <c r="NEK1" s="343"/>
      <c r="NEL1" s="343"/>
      <c r="NEM1" s="343"/>
      <c r="NEN1" s="343"/>
      <c r="NEO1" s="343"/>
      <c r="NEP1" s="343"/>
      <c r="NEQ1" s="343"/>
      <c r="NER1" s="343"/>
      <c r="NES1" s="343"/>
      <c r="NET1" s="343"/>
      <c r="NEU1" s="343"/>
      <c r="NEV1" s="343"/>
      <c r="NEW1" s="342"/>
      <c r="NEX1" s="343"/>
      <c r="NEY1" s="343"/>
      <c r="NEZ1" s="343"/>
      <c r="NFA1" s="343"/>
      <c r="NFB1" s="343"/>
      <c r="NFC1" s="343"/>
      <c r="NFD1" s="343"/>
      <c r="NFE1" s="343"/>
      <c r="NFF1" s="343"/>
      <c r="NFG1" s="343"/>
      <c r="NFH1" s="343"/>
      <c r="NFI1" s="343"/>
      <c r="NFJ1" s="343"/>
      <c r="NFK1" s="343"/>
      <c r="NFL1" s="343"/>
      <c r="NFM1" s="342"/>
      <c r="NFN1" s="343"/>
      <c r="NFO1" s="343"/>
      <c r="NFP1" s="343"/>
      <c r="NFQ1" s="343"/>
      <c r="NFR1" s="343"/>
      <c r="NFS1" s="343"/>
      <c r="NFT1" s="343"/>
      <c r="NFU1" s="343"/>
      <c r="NFV1" s="343"/>
      <c r="NFW1" s="343"/>
      <c r="NFX1" s="343"/>
      <c r="NFY1" s="343"/>
      <c r="NFZ1" s="343"/>
      <c r="NGA1" s="343"/>
      <c r="NGB1" s="343"/>
      <c r="NGC1" s="342"/>
      <c r="NGD1" s="343"/>
      <c r="NGE1" s="343"/>
      <c r="NGF1" s="343"/>
      <c r="NGG1" s="343"/>
      <c r="NGH1" s="343"/>
      <c r="NGI1" s="343"/>
      <c r="NGJ1" s="343"/>
      <c r="NGK1" s="343"/>
      <c r="NGL1" s="343"/>
      <c r="NGM1" s="343"/>
      <c r="NGN1" s="343"/>
      <c r="NGO1" s="343"/>
      <c r="NGP1" s="343"/>
      <c r="NGQ1" s="343"/>
      <c r="NGR1" s="343"/>
      <c r="NGS1" s="342"/>
      <c r="NGT1" s="343"/>
      <c r="NGU1" s="343"/>
      <c r="NGV1" s="343"/>
      <c r="NGW1" s="343"/>
      <c r="NGX1" s="343"/>
      <c r="NGY1" s="343"/>
      <c r="NGZ1" s="343"/>
      <c r="NHA1" s="343"/>
      <c r="NHB1" s="343"/>
      <c r="NHC1" s="343"/>
      <c r="NHD1" s="343"/>
      <c r="NHE1" s="343"/>
      <c r="NHF1" s="343"/>
      <c r="NHG1" s="343"/>
      <c r="NHH1" s="343"/>
      <c r="NHI1" s="342"/>
      <c r="NHJ1" s="343"/>
      <c r="NHK1" s="343"/>
      <c r="NHL1" s="343"/>
      <c r="NHM1" s="343"/>
      <c r="NHN1" s="343"/>
      <c r="NHO1" s="343"/>
      <c r="NHP1" s="343"/>
      <c r="NHQ1" s="343"/>
      <c r="NHR1" s="343"/>
      <c r="NHS1" s="343"/>
      <c r="NHT1" s="343"/>
      <c r="NHU1" s="343"/>
      <c r="NHV1" s="343"/>
      <c r="NHW1" s="343"/>
      <c r="NHX1" s="343"/>
      <c r="NHY1" s="342"/>
      <c r="NHZ1" s="343"/>
      <c r="NIA1" s="343"/>
      <c r="NIB1" s="343"/>
      <c r="NIC1" s="343"/>
      <c r="NID1" s="343"/>
      <c r="NIE1" s="343"/>
      <c r="NIF1" s="343"/>
      <c r="NIG1" s="343"/>
      <c r="NIH1" s="343"/>
      <c r="NII1" s="343"/>
      <c r="NIJ1" s="343"/>
      <c r="NIK1" s="343"/>
      <c r="NIL1" s="343"/>
      <c r="NIM1" s="343"/>
      <c r="NIN1" s="343"/>
      <c r="NIO1" s="342"/>
      <c r="NIP1" s="343"/>
      <c r="NIQ1" s="343"/>
      <c r="NIR1" s="343"/>
      <c r="NIS1" s="343"/>
      <c r="NIT1" s="343"/>
      <c r="NIU1" s="343"/>
      <c r="NIV1" s="343"/>
      <c r="NIW1" s="343"/>
      <c r="NIX1" s="343"/>
      <c r="NIY1" s="343"/>
      <c r="NIZ1" s="343"/>
      <c r="NJA1" s="343"/>
      <c r="NJB1" s="343"/>
      <c r="NJC1" s="343"/>
      <c r="NJD1" s="343"/>
      <c r="NJE1" s="342"/>
      <c r="NJF1" s="343"/>
      <c r="NJG1" s="343"/>
      <c r="NJH1" s="343"/>
      <c r="NJI1" s="343"/>
      <c r="NJJ1" s="343"/>
      <c r="NJK1" s="343"/>
      <c r="NJL1" s="343"/>
      <c r="NJM1" s="343"/>
      <c r="NJN1" s="343"/>
      <c r="NJO1" s="343"/>
      <c r="NJP1" s="343"/>
      <c r="NJQ1" s="343"/>
      <c r="NJR1" s="343"/>
      <c r="NJS1" s="343"/>
      <c r="NJT1" s="343"/>
      <c r="NJU1" s="342"/>
      <c r="NJV1" s="343"/>
      <c r="NJW1" s="343"/>
      <c r="NJX1" s="343"/>
      <c r="NJY1" s="343"/>
      <c r="NJZ1" s="343"/>
      <c r="NKA1" s="343"/>
      <c r="NKB1" s="343"/>
      <c r="NKC1" s="343"/>
      <c r="NKD1" s="343"/>
      <c r="NKE1" s="343"/>
      <c r="NKF1" s="343"/>
      <c r="NKG1" s="343"/>
      <c r="NKH1" s="343"/>
      <c r="NKI1" s="343"/>
      <c r="NKJ1" s="343"/>
      <c r="NKK1" s="342"/>
      <c r="NKL1" s="343"/>
      <c r="NKM1" s="343"/>
      <c r="NKN1" s="343"/>
      <c r="NKO1" s="343"/>
      <c r="NKP1" s="343"/>
      <c r="NKQ1" s="343"/>
      <c r="NKR1" s="343"/>
      <c r="NKS1" s="343"/>
      <c r="NKT1" s="343"/>
      <c r="NKU1" s="343"/>
      <c r="NKV1" s="343"/>
      <c r="NKW1" s="343"/>
      <c r="NKX1" s="343"/>
      <c r="NKY1" s="343"/>
      <c r="NKZ1" s="343"/>
      <c r="NLA1" s="342"/>
      <c r="NLB1" s="343"/>
      <c r="NLC1" s="343"/>
      <c r="NLD1" s="343"/>
      <c r="NLE1" s="343"/>
      <c r="NLF1" s="343"/>
      <c r="NLG1" s="343"/>
      <c r="NLH1" s="343"/>
      <c r="NLI1" s="343"/>
      <c r="NLJ1" s="343"/>
      <c r="NLK1" s="343"/>
      <c r="NLL1" s="343"/>
      <c r="NLM1" s="343"/>
      <c r="NLN1" s="343"/>
      <c r="NLO1" s="343"/>
      <c r="NLP1" s="343"/>
      <c r="NLQ1" s="342"/>
      <c r="NLR1" s="343"/>
      <c r="NLS1" s="343"/>
      <c r="NLT1" s="343"/>
      <c r="NLU1" s="343"/>
      <c r="NLV1" s="343"/>
      <c r="NLW1" s="343"/>
      <c r="NLX1" s="343"/>
      <c r="NLY1" s="343"/>
      <c r="NLZ1" s="343"/>
      <c r="NMA1" s="343"/>
      <c r="NMB1" s="343"/>
      <c r="NMC1" s="343"/>
      <c r="NMD1" s="343"/>
      <c r="NME1" s="343"/>
      <c r="NMF1" s="343"/>
      <c r="NMG1" s="342"/>
      <c r="NMH1" s="343"/>
      <c r="NMI1" s="343"/>
      <c r="NMJ1" s="343"/>
      <c r="NMK1" s="343"/>
      <c r="NML1" s="343"/>
      <c r="NMM1" s="343"/>
      <c r="NMN1" s="343"/>
      <c r="NMO1" s="343"/>
      <c r="NMP1" s="343"/>
      <c r="NMQ1" s="343"/>
      <c r="NMR1" s="343"/>
      <c r="NMS1" s="343"/>
      <c r="NMT1" s="343"/>
      <c r="NMU1" s="343"/>
      <c r="NMV1" s="343"/>
      <c r="NMW1" s="342"/>
      <c r="NMX1" s="343"/>
      <c r="NMY1" s="343"/>
      <c r="NMZ1" s="343"/>
      <c r="NNA1" s="343"/>
      <c r="NNB1" s="343"/>
      <c r="NNC1" s="343"/>
      <c r="NND1" s="343"/>
      <c r="NNE1" s="343"/>
      <c r="NNF1" s="343"/>
      <c r="NNG1" s="343"/>
      <c r="NNH1" s="343"/>
      <c r="NNI1" s="343"/>
      <c r="NNJ1" s="343"/>
      <c r="NNK1" s="343"/>
      <c r="NNL1" s="343"/>
      <c r="NNM1" s="342"/>
      <c r="NNN1" s="343"/>
      <c r="NNO1" s="343"/>
      <c r="NNP1" s="343"/>
      <c r="NNQ1" s="343"/>
      <c r="NNR1" s="343"/>
      <c r="NNS1" s="343"/>
      <c r="NNT1" s="343"/>
      <c r="NNU1" s="343"/>
      <c r="NNV1" s="343"/>
      <c r="NNW1" s="343"/>
      <c r="NNX1" s="343"/>
      <c r="NNY1" s="343"/>
      <c r="NNZ1" s="343"/>
      <c r="NOA1" s="343"/>
      <c r="NOB1" s="343"/>
      <c r="NOC1" s="342"/>
      <c r="NOD1" s="343"/>
      <c r="NOE1" s="343"/>
      <c r="NOF1" s="343"/>
      <c r="NOG1" s="343"/>
      <c r="NOH1" s="343"/>
      <c r="NOI1" s="343"/>
      <c r="NOJ1" s="343"/>
      <c r="NOK1" s="343"/>
      <c r="NOL1" s="343"/>
      <c r="NOM1" s="343"/>
      <c r="NON1" s="343"/>
      <c r="NOO1" s="343"/>
      <c r="NOP1" s="343"/>
      <c r="NOQ1" s="343"/>
      <c r="NOR1" s="343"/>
      <c r="NOS1" s="342"/>
      <c r="NOT1" s="343"/>
      <c r="NOU1" s="343"/>
      <c r="NOV1" s="343"/>
      <c r="NOW1" s="343"/>
      <c r="NOX1" s="343"/>
      <c r="NOY1" s="343"/>
      <c r="NOZ1" s="343"/>
      <c r="NPA1" s="343"/>
      <c r="NPB1" s="343"/>
      <c r="NPC1" s="343"/>
      <c r="NPD1" s="343"/>
      <c r="NPE1" s="343"/>
      <c r="NPF1" s="343"/>
      <c r="NPG1" s="343"/>
      <c r="NPH1" s="343"/>
      <c r="NPI1" s="342"/>
      <c r="NPJ1" s="343"/>
      <c r="NPK1" s="343"/>
      <c r="NPL1" s="343"/>
      <c r="NPM1" s="343"/>
      <c r="NPN1" s="343"/>
      <c r="NPO1" s="343"/>
      <c r="NPP1" s="343"/>
      <c r="NPQ1" s="343"/>
      <c r="NPR1" s="343"/>
      <c r="NPS1" s="343"/>
      <c r="NPT1" s="343"/>
      <c r="NPU1" s="343"/>
      <c r="NPV1" s="343"/>
      <c r="NPW1" s="343"/>
      <c r="NPX1" s="343"/>
      <c r="NPY1" s="342"/>
      <c r="NPZ1" s="343"/>
      <c r="NQA1" s="343"/>
      <c r="NQB1" s="343"/>
      <c r="NQC1" s="343"/>
      <c r="NQD1" s="343"/>
      <c r="NQE1" s="343"/>
      <c r="NQF1" s="343"/>
      <c r="NQG1" s="343"/>
      <c r="NQH1" s="343"/>
      <c r="NQI1" s="343"/>
      <c r="NQJ1" s="343"/>
      <c r="NQK1" s="343"/>
      <c r="NQL1" s="343"/>
      <c r="NQM1" s="343"/>
      <c r="NQN1" s="343"/>
      <c r="NQO1" s="342"/>
      <c r="NQP1" s="343"/>
      <c r="NQQ1" s="343"/>
      <c r="NQR1" s="343"/>
      <c r="NQS1" s="343"/>
      <c r="NQT1" s="343"/>
      <c r="NQU1" s="343"/>
      <c r="NQV1" s="343"/>
      <c r="NQW1" s="343"/>
      <c r="NQX1" s="343"/>
      <c r="NQY1" s="343"/>
      <c r="NQZ1" s="343"/>
      <c r="NRA1" s="343"/>
      <c r="NRB1" s="343"/>
      <c r="NRC1" s="343"/>
      <c r="NRD1" s="343"/>
      <c r="NRE1" s="342"/>
      <c r="NRF1" s="343"/>
      <c r="NRG1" s="343"/>
      <c r="NRH1" s="343"/>
      <c r="NRI1" s="343"/>
      <c r="NRJ1" s="343"/>
      <c r="NRK1" s="343"/>
      <c r="NRL1" s="343"/>
      <c r="NRM1" s="343"/>
      <c r="NRN1" s="343"/>
      <c r="NRO1" s="343"/>
      <c r="NRP1" s="343"/>
      <c r="NRQ1" s="343"/>
      <c r="NRR1" s="343"/>
      <c r="NRS1" s="343"/>
      <c r="NRT1" s="343"/>
      <c r="NRU1" s="342"/>
      <c r="NRV1" s="343"/>
      <c r="NRW1" s="343"/>
      <c r="NRX1" s="343"/>
      <c r="NRY1" s="343"/>
      <c r="NRZ1" s="343"/>
      <c r="NSA1" s="343"/>
      <c r="NSB1" s="343"/>
      <c r="NSC1" s="343"/>
      <c r="NSD1" s="343"/>
      <c r="NSE1" s="343"/>
      <c r="NSF1" s="343"/>
      <c r="NSG1" s="343"/>
      <c r="NSH1" s="343"/>
      <c r="NSI1" s="343"/>
      <c r="NSJ1" s="343"/>
      <c r="NSK1" s="342"/>
      <c r="NSL1" s="343"/>
      <c r="NSM1" s="343"/>
      <c r="NSN1" s="343"/>
      <c r="NSO1" s="343"/>
      <c r="NSP1" s="343"/>
      <c r="NSQ1" s="343"/>
      <c r="NSR1" s="343"/>
      <c r="NSS1" s="343"/>
      <c r="NST1" s="343"/>
      <c r="NSU1" s="343"/>
      <c r="NSV1" s="343"/>
      <c r="NSW1" s="343"/>
      <c r="NSX1" s="343"/>
      <c r="NSY1" s="343"/>
      <c r="NSZ1" s="343"/>
      <c r="NTA1" s="342"/>
      <c r="NTB1" s="343"/>
      <c r="NTC1" s="343"/>
      <c r="NTD1" s="343"/>
      <c r="NTE1" s="343"/>
      <c r="NTF1" s="343"/>
      <c r="NTG1" s="343"/>
      <c r="NTH1" s="343"/>
      <c r="NTI1" s="343"/>
      <c r="NTJ1" s="343"/>
      <c r="NTK1" s="343"/>
      <c r="NTL1" s="343"/>
      <c r="NTM1" s="343"/>
      <c r="NTN1" s="343"/>
      <c r="NTO1" s="343"/>
      <c r="NTP1" s="343"/>
      <c r="NTQ1" s="342"/>
      <c r="NTR1" s="343"/>
      <c r="NTS1" s="343"/>
      <c r="NTT1" s="343"/>
      <c r="NTU1" s="343"/>
      <c r="NTV1" s="343"/>
      <c r="NTW1" s="343"/>
      <c r="NTX1" s="343"/>
      <c r="NTY1" s="343"/>
      <c r="NTZ1" s="343"/>
      <c r="NUA1" s="343"/>
      <c r="NUB1" s="343"/>
      <c r="NUC1" s="343"/>
      <c r="NUD1" s="343"/>
      <c r="NUE1" s="343"/>
      <c r="NUF1" s="343"/>
      <c r="NUG1" s="342"/>
      <c r="NUH1" s="343"/>
      <c r="NUI1" s="343"/>
      <c r="NUJ1" s="343"/>
      <c r="NUK1" s="343"/>
      <c r="NUL1" s="343"/>
      <c r="NUM1" s="343"/>
      <c r="NUN1" s="343"/>
      <c r="NUO1" s="343"/>
      <c r="NUP1" s="343"/>
      <c r="NUQ1" s="343"/>
      <c r="NUR1" s="343"/>
      <c r="NUS1" s="343"/>
      <c r="NUT1" s="343"/>
      <c r="NUU1" s="343"/>
      <c r="NUV1" s="343"/>
      <c r="NUW1" s="342"/>
      <c r="NUX1" s="343"/>
      <c r="NUY1" s="343"/>
      <c r="NUZ1" s="343"/>
      <c r="NVA1" s="343"/>
      <c r="NVB1" s="343"/>
      <c r="NVC1" s="343"/>
      <c r="NVD1" s="343"/>
      <c r="NVE1" s="343"/>
      <c r="NVF1" s="343"/>
      <c r="NVG1" s="343"/>
      <c r="NVH1" s="343"/>
      <c r="NVI1" s="343"/>
      <c r="NVJ1" s="343"/>
      <c r="NVK1" s="343"/>
      <c r="NVL1" s="343"/>
      <c r="NVM1" s="342"/>
      <c r="NVN1" s="343"/>
      <c r="NVO1" s="343"/>
      <c r="NVP1" s="343"/>
      <c r="NVQ1" s="343"/>
      <c r="NVR1" s="343"/>
      <c r="NVS1" s="343"/>
      <c r="NVT1" s="343"/>
      <c r="NVU1" s="343"/>
      <c r="NVV1" s="343"/>
      <c r="NVW1" s="343"/>
      <c r="NVX1" s="343"/>
      <c r="NVY1" s="343"/>
      <c r="NVZ1" s="343"/>
      <c r="NWA1" s="343"/>
      <c r="NWB1" s="343"/>
      <c r="NWC1" s="342"/>
      <c r="NWD1" s="343"/>
      <c r="NWE1" s="343"/>
      <c r="NWF1" s="343"/>
      <c r="NWG1" s="343"/>
      <c r="NWH1" s="343"/>
      <c r="NWI1" s="343"/>
      <c r="NWJ1" s="343"/>
      <c r="NWK1" s="343"/>
      <c r="NWL1" s="343"/>
      <c r="NWM1" s="343"/>
      <c r="NWN1" s="343"/>
      <c r="NWO1" s="343"/>
      <c r="NWP1" s="343"/>
      <c r="NWQ1" s="343"/>
      <c r="NWR1" s="343"/>
      <c r="NWS1" s="342"/>
      <c r="NWT1" s="343"/>
      <c r="NWU1" s="343"/>
      <c r="NWV1" s="343"/>
      <c r="NWW1" s="343"/>
      <c r="NWX1" s="343"/>
      <c r="NWY1" s="343"/>
      <c r="NWZ1" s="343"/>
      <c r="NXA1" s="343"/>
      <c r="NXB1" s="343"/>
      <c r="NXC1" s="343"/>
      <c r="NXD1" s="343"/>
      <c r="NXE1" s="343"/>
      <c r="NXF1" s="343"/>
      <c r="NXG1" s="343"/>
      <c r="NXH1" s="343"/>
      <c r="NXI1" s="342"/>
      <c r="NXJ1" s="343"/>
      <c r="NXK1" s="343"/>
      <c r="NXL1" s="343"/>
      <c r="NXM1" s="343"/>
      <c r="NXN1" s="343"/>
      <c r="NXO1" s="343"/>
      <c r="NXP1" s="343"/>
      <c r="NXQ1" s="343"/>
      <c r="NXR1" s="343"/>
      <c r="NXS1" s="343"/>
      <c r="NXT1" s="343"/>
      <c r="NXU1" s="343"/>
      <c r="NXV1" s="343"/>
      <c r="NXW1" s="343"/>
      <c r="NXX1" s="343"/>
      <c r="NXY1" s="342"/>
      <c r="NXZ1" s="343"/>
      <c r="NYA1" s="343"/>
      <c r="NYB1" s="343"/>
      <c r="NYC1" s="343"/>
      <c r="NYD1" s="343"/>
      <c r="NYE1" s="343"/>
      <c r="NYF1" s="343"/>
      <c r="NYG1" s="343"/>
      <c r="NYH1" s="343"/>
      <c r="NYI1" s="343"/>
      <c r="NYJ1" s="343"/>
      <c r="NYK1" s="343"/>
      <c r="NYL1" s="343"/>
      <c r="NYM1" s="343"/>
      <c r="NYN1" s="343"/>
      <c r="NYO1" s="342"/>
      <c r="NYP1" s="343"/>
      <c r="NYQ1" s="343"/>
      <c r="NYR1" s="343"/>
      <c r="NYS1" s="343"/>
      <c r="NYT1" s="343"/>
      <c r="NYU1" s="343"/>
      <c r="NYV1" s="343"/>
      <c r="NYW1" s="343"/>
      <c r="NYX1" s="343"/>
      <c r="NYY1" s="343"/>
      <c r="NYZ1" s="343"/>
      <c r="NZA1" s="343"/>
      <c r="NZB1" s="343"/>
      <c r="NZC1" s="343"/>
      <c r="NZD1" s="343"/>
      <c r="NZE1" s="342"/>
      <c r="NZF1" s="343"/>
      <c r="NZG1" s="343"/>
      <c r="NZH1" s="343"/>
      <c r="NZI1" s="343"/>
      <c r="NZJ1" s="343"/>
      <c r="NZK1" s="343"/>
      <c r="NZL1" s="343"/>
      <c r="NZM1" s="343"/>
      <c r="NZN1" s="343"/>
      <c r="NZO1" s="343"/>
      <c r="NZP1" s="343"/>
      <c r="NZQ1" s="343"/>
      <c r="NZR1" s="343"/>
      <c r="NZS1" s="343"/>
      <c r="NZT1" s="343"/>
      <c r="NZU1" s="342"/>
      <c r="NZV1" s="343"/>
      <c r="NZW1" s="343"/>
      <c r="NZX1" s="343"/>
      <c r="NZY1" s="343"/>
      <c r="NZZ1" s="343"/>
      <c r="OAA1" s="343"/>
      <c r="OAB1" s="343"/>
      <c r="OAC1" s="343"/>
      <c r="OAD1" s="343"/>
      <c r="OAE1" s="343"/>
      <c r="OAF1" s="343"/>
      <c r="OAG1" s="343"/>
      <c r="OAH1" s="343"/>
      <c r="OAI1" s="343"/>
      <c r="OAJ1" s="343"/>
      <c r="OAK1" s="342"/>
      <c r="OAL1" s="343"/>
      <c r="OAM1" s="343"/>
      <c r="OAN1" s="343"/>
      <c r="OAO1" s="343"/>
      <c r="OAP1" s="343"/>
      <c r="OAQ1" s="343"/>
      <c r="OAR1" s="343"/>
      <c r="OAS1" s="343"/>
      <c r="OAT1" s="343"/>
      <c r="OAU1" s="343"/>
      <c r="OAV1" s="343"/>
      <c r="OAW1" s="343"/>
      <c r="OAX1" s="343"/>
      <c r="OAY1" s="343"/>
      <c r="OAZ1" s="343"/>
      <c r="OBA1" s="342"/>
      <c r="OBB1" s="343"/>
      <c r="OBC1" s="343"/>
      <c r="OBD1" s="343"/>
      <c r="OBE1" s="343"/>
      <c r="OBF1" s="343"/>
      <c r="OBG1" s="343"/>
      <c r="OBH1" s="343"/>
      <c r="OBI1" s="343"/>
      <c r="OBJ1" s="343"/>
      <c r="OBK1" s="343"/>
      <c r="OBL1" s="343"/>
      <c r="OBM1" s="343"/>
      <c r="OBN1" s="343"/>
      <c r="OBO1" s="343"/>
      <c r="OBP1" s="343"/>
      <c r="OBQ1" s="342"/>
      <c r="OBR1" s="343"/>
      <c r="OBS1" s="343"/>
      <c r="OBT1" s="343"/>
      <c r="OBU1" s="343"/>
      <c r="OBV1" s="343"/>
      <c r="OBW1" s="343"/>
      <c r="OBX1" s="343"/>
      <c r="OBY1" s="343"/>
      <c r="OBZ1" s="343"/>
      <c r="OCA1" s="343"/>
      <c r="OCB1" s="343"/>
      <c r="OCC1" s="343"/>
      <c r="OCD1" s="343"/>
      <c r="OCE1" s="343"/>
      <c r="OCF1" s="343"/>
      <c r="OCG1" s="342"/>
      <c r="OCH1" s="343"/>
      <c r="OCI1" s="343"/>
      <c r="OCJ1" s="343"/>
      <c r="OCK1" s="343"/>
      <c r="OCL1" s="343"/>
      <c r="OCM1" s="343"/>
      <c r="OCN1" s="343"/>
      <c r="OCO1" s="343"/>
      <c r="OCP1" s="343"/>
      <c r="OCQ1" s="343"/>
      <c r="OCR1" s="343"/>
      <c r="OCS1" s="343"/>
      <c r="OCT1" s="343"/>
      <c r="OCU1" s="343"/>
      <c r="OCV1" s="343"/>
      <c r="OCW1" s="342"/>
      <c r="OCX1" s="343"/>
      <c r="OCY1" s="343"/>
      <c r="OCZ1" s="343"/>
      <c r="ODA1" s="343"/>
      <c r="ODB1" s="343"/>
      <c r="ODC1" s="343"/>
      <c r="ODD1" s="343"/>
      <c r="ODE1" s="343"/>
      <c r="ODF1" s="343"/>
      <c r="ODG1" s="343"/>
      <c r="ODH1" s="343"/>
      <c r="ODI1" s="343"/>
      <c r="ODJ1" s="343"/>
      <c r="ODK1" s="343"/>
      <c r="ODL1" s="343"/>
      <c r="ODM1" s="342"/>
      <c r="ODN1" s="343"/>
      <c r="ODO1" s="343"/>
      <c r="ODP1" s="343"/>
      <c r="ODQ1" s="343"/>
      <c r="ODR1" s="343"/>
      <c r="ODS1" s="343"/>
      <c r="ODT1" s="343"/>
      <c r="ODU1" s="343"/>
      <c r="ODV1" s="343"/>
      <c r="ODW1" s="343"/>
      <c r="ODX1" s="343"/>
      <c r="ODY1" s="343"/>
      <c r="ODZ1" s="343"/>
      <c r="OEA1" s="343"/>
      <c r="OEB1" s="343"/>
      <c r="OEC1" s="342"/>
      <c r="OED1" s="343"/>
      <c r="OEE1" s="343"/>
      <c r="OEF1" s="343"/>
      <c r="OEG1" s="343"/>
      <c r="OEH1" s="343"/>
      <c r="OEI1" s="343"/>
      <c r="OEJ1" s="343"/>
      <c r="OEK1" s="343"/>
      <c r="OEL1" s="343"/>
      <c r="OEM1" s="343"/>
      <c r="OEN1" s="343"/>
      <c r="OEO1" s="343"/>
      <c r="OEP1" s="343"/>
      <c r="OEQ1" s="343"/>
      <c r="OER1" s="343"/>
      <c r="OES1" s="342"/>
      <c r="OET1" s="343"/>
      <c r="OEU1" s="343"/>
      <c r="OEV1" s="343"/>
      <c r="OEW1" s="343"/>
      <c r="OEX1" s="343"/>
      <c r="OEY1" s="343"/>
      <c r="OEZ1" s="343"/>
      <c r="OFA1" s="343"/>
      <c r="OFB1" s="343"/>
      <c r="OFC1" s="343"/>
      <c r="OFD1" s="343"/>
      <c r="OFE1" s="343"/>
      <c r="OFF1" s="343"/>
      <c r="OFG1" s="343"/>
      <c r="OFH1" s="343"/>
      <c r="OFI1" s="342"/>
      <c r="OFJ1" s="343"/>
      <c r="OFK1" s="343"/>
      <c r="OFL1" s="343"/>
      <c r="OFM1" s="343"/>
      <c r="OFN1" s="343"/>
      <c r="OFO1" s="343"/>
      <c r="OFP1" s="343"/>
      <c r="OFQ1" s="343"/>
      <c r="OFR1" s="343"/>
      <c r="OFS1" s="343"/>
      <c r="OFT1" s="343"/>
      <c r="OFU1" s="343"/>
      <c r="OFV1" s="343"/>
      <c r="OFW1" s="343"/>
      <c r="OFX1" s="343"/>
      <c r="OFY1" s="342"/>
      <c r="OFZ1" s="343"/>
      <c r="OGA1" s="343"/>
      <c r="OGB1" s="343"/>
      <c r="OGC1" s="343"/>
      <c r="OGD1" s="343"/>
      <c r="OGE1" s="343"/>
      <c r="OGF1" s="343"/>
      <c r="OGG1" s="343"/>
      <c r="OGH1" s="343"/>
      <c r="OGI1" s="343"/>
      <c r="OGJ1" s="343"/>
      <c r="OGK1" s="343"/>
      <c r="OGL1" s="343"/>
      <c r="OGM1" s="343"/>
      <c r="OGN1" s="343"/>
      <c r="OGO1" s="342"/>
      <c r="OGP1" s="343"/>
      <c r="OGQ1" s="343"/>
      <c r="OGR1" s="343"/>
      <c r="OGS1" s="343"/>
      <c r="OGT1" s="343"/>
      <c r="OGU1" s="343"/>
      <c r="OGV1" s="343"/>
      <c r="OGW1" s="343"/>
      <c r="OGX1" s="343"/>
      <c r="OGY1" s="343"/>
      <c r="OGZ1" s="343"/>
      <c r="OHA1" s="343"/>
      <c r="OHB1" s="343"/>
      <c r="OHC1" s="343"/>
      <c r="OHD1" s="343"/>
      <c r="OHE1" s="342"/>
      <c r="OHF1" s="343"/>
      <c r="OHG1" s="343"/>
      <c r="OHH1" s="343"/>
      <c r="OHI1" s="343"/>
      <c r="OHJ1" s="343"/>
      <c r="OHK1" s="343"/>
      <c r="OHL1" s="343"/>
      <c r="OHM1" s="343"/>
      <c r="OHN1" s="343"/>
      <c r="OHO1" s="343"/>
      <c r="OHP1" s="343"/>
      <c r="OHQ1" s="343"/>
      <c r="OHR1" s="343"/>
      <c r="OHS1" s="343"/>
      <c r="OHT1" s="343"/>
      <c r="OHU1" s="342"/>
      <c r="OHV1" s="343"/>
      <c r="OHW1" s="343"/>
      <c r="OHX1" s="343"/>
      <c r="OHY1" s="343"/>
      <c r="OHZ1" s="343"/>
      <c r="OIA1" s="343"/>
      <c r="OIB1" s="343"/>
      <c r="OIC1" s="343"/>
      <c r="OID1" s="343"/>
      <c r="OIE1" s="343"/>
      <c r="OIF1" s="343"/>
      <c r="OIG1" s="343"/>
      <c r="OIH1" s="343"/>
      <c r="OII1" s="343"/>
      <c r="OIJ1" s="343"/>
      <c r="OIK1" s="342"/>
      <c r="OIL1" s="343"/>
      <c r="OIM1" s="343"/>
      <c r="OIN1" s="343"/>
      <c r="OIO1" s="343"/>
      <c r="OIP1" s="343"/>
      <c r="OIQ1" s="343"/>
      <c r="OIR1" s="343"/>
      <c r="OIS1" s="343"/>
      <c r="OIT1" s="343"/>
      <c r="OIU1" s="343"/>
      <c r="OIV1" s="343"/>
      <c r="OIW1" s="343"/>
      <c r="OIX1" s="343"/>
      <c r="OIY1" s="343"/>
      <c r="OIZ1" s="343"/>
      <c r="OJA1" s="342"/>
      <c r="OJB1" s="343"/>
      <c r="OJC1" s="343"/>
      <c r="OJD1" s="343"/>
      <c r="OJE1" s="343"/>
      <c r="OJF1" s="343"/>
      <c r="OJG1" s="343"/>
      <c r="OJH1" s="343"/>
      <c r="OJI1" s="343"/>
      <c r="OJJ1" s="343"/>
      <c r="OJK1" s="343"/>
      <c r="OJL1" s="343"/>
      <c r="OJM1" s="343"/>
      <c r="OJN1" s="343"/>
      <c r="OJO1" s="343"/>
      <c r="OJP1" s="343"/>
      <c r="OJQ1" s="342"/>
      <c r="OJR1" s="343"/>
      <c r="OJS1" s="343"/>
      <c r="OJT1" s="343"/>
      <c r="OJU1" s="343"/>
      <c r="OJV1" s="343"/>
      <c r="OJW1" s="343"/>
      <c r="OJX1" s="343"/>
      <c r="OJY1" s="343"/>
      <c r="OJZ1" s="343"/>
      <c r="OKA1" s="343"/>
      <c r="OKB1" s="343"/>
      <c r="OKC1" s="343"/>
      <c r="OKD1" s="343"/>
      <c r="OKE1" s="343"/>
      <c r="OKF1" s="343"/>
      <c r="OKG1" s="342"/>
      <c r="OKH1" s="343"/>
      <c r="OKI1" s="343"/>
      <c r="OKJ1" s="343"/>
      <c r="OKK1" s="343"/>
      <c r="OKL1" s="343"/>
      <c r="OKM1" s="343"/>
      <c r="OKN1" s="343"/>
      <c r="OKO1" s="343"/>
      <c r="OKP1" s="343"/>
      <c r="OKQ1" s="343"/>
      <c r="OKR1" s="343"/>
      <c r="OKS1" s="343"/>
      <c r="OKT1" s="343"/>
      <c r="OKU1" s="343"/>
      <c r="OKV1" s="343"/>
      <c r="OKW1" s="342"/>
      <c r="OKX1" s="343"/>
      <c r="OKY1" s="343"/>
      <c r="OKZ1" s="343"/>
      <c r="OLA1" s="343"/>
      <c r="OLB1" s="343"/>
      <c r="OLC1" s="343"/>
      <c r="OLD1" s="343"/>
      <c r="OLE1" s="343"/>
      <c r="OLF1" s="343"/>
      <c r="OLG1" s="343"/>
      <c r="OLH1" s="343"/>
      <c r="OLI1" s="343"/>
      <c r="OLJ1" s="343"/>
      <c r="OLK1" s="343"/>
      <c r="OLL1" s="343"/>
      <c r="OLM1" s="342"/>
      <c r="OLN1" s="343"/>
      <c r="OLO1" s="343"/>
      <c r="OLP1" s="343"/>
      <c r="OLQ1" s="343"/>
      <c r="OLR1" s="343"/>
      <c r="OLS1" s="343"/>
      <c r="OLT1" s="343"/>
      <c r="OLU1" s="343"/>
      <c r="OLV1" s="343"/>
      <c r="OLW1" s="343"/>
      <c r="OLX1" s="343"/>
      <c r="OLY1" s="343"/>
      <c r="OLZ1" s="343"/>
      <c r="OMA1" s="343"/>
      <c r="OMB1" s="343"/>
      <c r="OMC1" s="342"/>
      <c r="OMD1" s="343"/>
      <c r="OME1" s="343"/>
      <c r="OMF1" s="343"/>
      <c r="OMG1" s="343"/>
      <c r="OMH1" s="343"/>
      <c r="OMI1" s="343"/>
      <c r="OMJ1" s="343"/>
      <c r="OMK1" s="343"/>
      <c r="OML1" s="343"/>
      <c r="OMM1" s="343"/>
      <c r="OMN1" s="343"/>
      <c r="OMO1" s="343"/>
      <c r="OMP1" s="343"/>
      <c r="OMQ1" s="343"/>
      <c r="OMR1" s="343"/>
      <c r="OMS1" s="342"/>
      <c r="OMT1" s="343"/>
      <c r="OMU1" s="343"/>
      <c r="OMV1" s="343"/>
      <c r="OMW1" s="343"/>
      <c r="OMX1" s="343"/>
      <c r="OMY1" s="343"/>
      <c r="OMZ1" s="343"/>
      <c r="ONA1" s="343"/>
      <c r="ONB1" s="343"/>
      <c r="ONC1" s="343"/>
      <c r="OND1" s="343"/>
      <c r="ONE1" s="343"/>
      <c r="ONF1" s="343"/>
      <c r="ONG1" s="343"/>
      <c r="ONH1" s="343"/>
      <c r="ONI1" s="342"/>
      <c r="ONJ1" s="343"/>
      <c r="ONK1" s="343"/>
      <c r="ONL1" s="343"/>
      <c r="ONM1" s="343"/>
      <c r="ONN1" s="343"/>
      <c r="ONO1" s="343"/>
      <c r="ONP1" s="343"/>
      <c r="ONQ1" s="343"/>
      <c r="ONR1" s="343"/>
      <c r="ONS1" s="343"/>
      <c r="ONT1" s="343"/>
      <c r="ONU1" s="343"/>
      <c r="ONV1" s="343"/>
      <c r="ONW1" s="343"/>
      <c r="ONX1" s="343"/>
      <c r="ONY1" s="342"/>
      <c r="ONZ1" s="343"/>
      <c r="OOA1" s="343"/>
      <c r="OOB1" s="343"/>
      <c r="OOC1" s="343"/>
      <c r="OOD1" s="343"/>
      <c r="OOE1" s="343"/>
      <c r="OOF1" s="343"/>
      <c r="OOG1" s="343"/>
      <c r="OOH1" s="343"/>
      <c r="OOI1" s="343"/>
      <c r="OOJ1" s="343"/>
      <c r="OOK1" s="343"/>
      <c r="OOL1" s="343"/>
      <c r="OOM1" s="343"/>
      <c r="OON1" s="343"/>
      <c r="OOO1" s="342"/>
      <c r="OOP1" s="343"/>
      <c r="OOQ1" s="343"/>
      <c r="OOR1" s="343"/>
      <c r="OOS1" s="343"/>
      <c r="OOT1" s="343"/>
      <c r="OOU1" s="343"/>
      <c r="OOV1" s="343"/>
      <c r="OOW1" s="343"/>
      <c r="OOX1" s="343"/>
      <c r="OOY1" s="343"/>
      <c r="OOZ1" s="343"/>
      <c r="OPA1" s="343"/>
      <c r="OPB1" s="343"/>
      <c r="OPC1" s="343"/>
      <c r="OPD1" s="343"/>
      <c r="OPE1" s="342"/>
      <c r="OPF1" s="343"/>
      <c r="OPG1" s="343"/>
      <c r="OPH1" s="343"/>
      <c r="OPI1" s="343"/>
      <c r="OPJ1" s="343"/>
      <c r="OPK1" s="343"/>
      <c r="OPL1" s="343"/>
      <c r="OPM1" s="343"/>
      <c r="OPN1" s="343"/>
      <c r="OPO1" s="343"/>
      <c r="OPP1" s="343"/>
      <c r="OPQ1" s="343"/>
      <c r="OPR1" s="343"/>
      <c r="OPS1" s="343"/>
      <c r="OPT1" s="343"/>
      <c r="OPU1" s="342"/>
      <c r="OPV1" s="343"/>
      <c r="OPW1" s="343"/>
      <c r="OPX1" s="343"/>
      <c r="OPY1" s="343"/>
      <c r="OPZ1" s="343"/>
      <c r="OQA1" s="343"/>
      <c r="OQB1" s="343"/>
      <c r="OQC1" s="343"/>
      <c r="OQD1" s="343"/>
      <c r="OQE1" s="343"/>
      <c r="OQF1" s="343"/>
      <c r="OQG1" s="343"/>
      <c r="OQH1" s="343"/>
      <c r="OQI1" s="343"/>
      <c r="OQJ1" s="343"/>
      <c r="OQK1" s="342"/>
      <c r="OQL1" s="343"/>
      <c r="OQM1" s="343"/>
      <c r="OQN1" s="343"/>
      <c r="OQO1" s="343"/>
      <c r="OQP1" s="343"/>
      <c r="OQQ1" s="343"/>
      <c r="OQR1" s="343"/>
      <c r="OQS1" s="343"/>
      <c r="OQT1" s="343"/>
      <c r="OQU1" s="343"/>
      <c r="OQV1" s="343"/>
      <c r="OQW1" s="343"/>
      <c r="OQX1" s="343"/>
      <c r="OQY1" s="343"/>
      <c r="OQZ1" s="343"/>
      <c r="ORA1" s="342"/>
      <c r="ORB1" s="343"/>
      <c r="ORC1" s="343"/>
      <c r="ORD1" s="343"/>
      <c r="ORE1" s="343"/>
      <c r="ORF1" s="343"/>
      <c r="ORG1" s="343"/>
      <c r="ORH1" s="343"/>
      <c r="ORI1" s="343"/>
      <c r="ORJ1" s="343"/>
      <c r="ORK1" s="343"/>
      <c r="ORL1" s="343"/>
      <c r="ORM1" s="343"/>
      <c r="ORN1" s="343"/>
      <c r="ORO1" s="343"/>
      <c r="ORP1" s="343"/>
      <c r="ORQ1" s="342"/>
      <c r="ORR1" s="343"/>
      <c r="ORS1" s="343"/>
      <c r="ORT1" s="343"/>
      <c r="ORU1" s="343"/>
      <c r="ORV1" s="343"/>
      <c r="ORW1" s="343"/>
      <c r="ORX1" s="343"/>
      <c r="ORY1" s="343"/>
      <c r="ORZ1" s="343"/>
      <c r="OSA1" s="343"/>
      <c r="OSB1" s="343"/>
      <c r="OSC1" s="343"/>
      <c r="OSD1" s="343"/>
      <c r="OSE1" s="343"/>
      <c r="OSF1" s="343"/>
      <c r="OSG1" s="342"/>
      <c r="OSH1" s="343"/>
      <c r="OSI1" s="343"/>
      <c r="OSJ1" s="343"/>
      <c r="OSK1" s="343"/>
      <c r="OSL1" s="343"/>
      <c r="OSM1" s="343"/>
      <c r="OSN1" s="343"/>
      <c r="OSO1" s="343"/>
      <c r="OSP1" s="343"/>
      <c r="OSQ1" s="343"/>
      <c r="OSR1" s="343"/>
      <c r="OSS1" s="343"/>
      <c r="OST1" s="343"/>
      <c r="OSU1" s="343"/>
      <c r="OSV1" s="343"/>
      <c r="OSW1" s="342"/>
      <c r="OSX1" s="343"/>
      <c r="OSY1" s="343"/>
      <c r="OSZ1" s="343"/>
      <c r="OTA1" s="343"/>
      <c r="OTB1" s="343"/>
      <c r="OTC1" s="343"/>
      <c r="OTD1" s="343"/>
      <c r="OTE1" s="343"/>
      <c r="OTF1" s="343"/>
      <c r="OTG1" s="343"/>
      <c r="OTH1" s="343"/>
      <c r="OTI1" s="343"/>
      <c r="OTJ1" s="343"/>
      <c r="OTK1" s="343"/>
      <c r="OTL1" s="343"/>
      <c r="OTM1" s="342"/>
      <c r="OTN1" s="343"/>
      <c r="OTO1" s="343"/>
      <c r="OTP1" s="343"/>
      <c r="OTQ1" s="343"/>
      <c r="OTR1" s="343"/>
      <c r="OTS1" s="343"/>
      <c r="OTT1" s="343"/>
      <c r="OTU1" s="343"/>
      <c r="OTV1" s="343"/>
      <c r="OTW1" s="343"/>
      <c r="OTX1" s="343"/>
      <c r="OTY1" s="343"/>
      <c r="OTZ1" s="343"/>
      <c r="OUA1" s="343"/>
      <c r="OUB1" s="343"/>
      <c r="OUC1" s="342"/>
      <c r="OUD1" s="343"/>
      <c r="OUE1" s="343"/>
      <c r="OUF1" s="343"/>
      <c r="OUG1" s="343"/>
      <c r="OUH1" s="343"/>
      <c r="OUI1" s="343"/>
      <c r="OUJ1" s="343"/>
      <c r="OUK1" s="343"/>
      <c r="OUL1" s="343"/>
      <c r="OUM1" s="343"/>
      <c r="OUN1" s="343"/>
      <c r="OUO1" s="343"/>
      <c r="OUP1" s="343"/>
      <c r="OUQ1" s="343"/>
      <c r="OUR1" s="343"/>
      <c r="OUS1" s="342"/>
      <c r="OUT1" s="343"/>
      <c r="OUU1" s="343"/>
      <c r="OUV1" s="343"/>
      <c r="OUW1" s="343"/>
      <c r="OUX1" s="343"/>
      <c r="OUY1" s="343"/>
      <c r="OUZ1" s="343"/>
      <c r="OVA1" s="343"/>
      <c r="OVB1" s="343"/>
      <c r="OVC1" s="343"/>
      <c r="OVD1" s="343"/>
      <c r="OVE1" s="343"/>
      <c r="OVF1" s="343"/>
      <c r="OVG1" s="343"/>
      <c r="OVH1" s="343"/>
      <c r="OVI1" s="342"/>
      <c r="OVJ1" s="343"/>
      <c r="OVK1" s="343"/>
      <c r="OVL1" s="343"/>
      <c r="OVM1" s="343"/>
      <c r="OVN1" s="343"/>
      <c r="OVO1" s="343"/>
      <c r="OVP1" s="343"/>
      <c r="OVQ1" s="343"/>
      <c r="OVR1" s="343"/>
      <c r="OVS1" s="343"/>
      <c r="OVT1" s="343"/>
      <c r="OVU1" s="343"/>
      <c r="OVV1" s="343"/>
      <c r="OVW1" s="343"/>
      <c r="OVX1" s="343"/>
      <c r="OVY1" s="342"/>
      <c r="OVZ1" s="343"/>
      <c r="OWA1" s="343"/>
      <c r="OWB1" s="343"/>
      <c r="OWC1" s="343"/>
      <c r="OWD1" s="343"/>
      <c r="OWE1" s="343"/>
      <c r="OWF1" s="343"/>
      <c r="OWG1" s="343"/>
      <c r="OWH1" s="343"/>
      <c r="OWI1" s="343"/>
      <c r="OWJ1" s="343"/>
      <c r="OWK1" s="343"/>
      <c r="OWL1" s="343"/>
      <c r="OWM1" s="343"/>
      <c r="OWN1" s="343"/>
      <c r="OWO1" s="342"/>
      <c r="OWP1" s="343"/>
      <c r="OWQ1" s="343"/>
      <c r="OWR1" s="343"/>
      <c r="OWS1" s="343"/>
      <c r="OWT1" s="343"/>
      <c r="OWU1" s="343"/>
      <c r="OWV1" s="343"/>
      <c r="OWW1" s="343"/>
      <c r="OWX1" s="343"/>
      <c r="OWY1" s="343"/>
      <c r="OWZ1" s="343"/>
      <c r="OXA1" s="343"/>
      <c r="OXB1" s="343"/>
      <c r="OXC1" s="343"/>
      <c r="OXD1" s="343"/>
      <c r="OXE1" s="342"/>
      <c r="OXF1" s="343"/>
      <c r="OXG1" s="343"/>
      <c r="OXH1" s="343"/>
      <c r="OXI1" s="343"/>
      <c r="OXJ1" s="343"/>
      <c r="OXK1" s="343"/>
      <c r="OXL1" s="343"/>
      <c r="OXM1" s="343"/>
      <c r="OXN1" s="343"/>
      <c r="OXO1" s="343"/>
      <c r="OXP1" s="343"/>
      <c r="OXQ1" s="343"/>
      <c r="OXR1" s="343"/>
      <c r="OXS1" s="343"/>
      <c r="OXT1" s="343"/>
      <c r="OXU1" s="342"/>
      <c r="OXV1" s="343"/>
      <c r="OXW1" s="343"/>
      <c r="OXX1" s="343"/>
      <c r="OXY1" s="343"/>
      <c r="OXZ1" s="343"/>
      <c r="OYA1" s="343"/>
      <c r="OYB1" s="343"/>
      <c r="OYC1" s="343"/>
      <c r="OYD1" s="343"/>
      <c r="OYE1" s="343"/>
      <c r="OYF1" s="343"/>
      <c r="OYG1" s="343"/>
      <c r="OYH1" s="343"/>
      <c r="OYI1" s="343"/>
      <c r="OYJ1" s="343"/>
      <c r="OYK1" s="342"/>
      <c r="OYL1" s="343"/>
      <c r="OYM1" s="343"/>
      <c r="OYN1" s="343"/>
      <c r="OYO1" s="343"/>
      <c r="OYP1" s="343"/>
      <c r="OYQ1" s="343"/>
      <c r="OYR1" s="343"/>
      <c r="OYS1" s="343"/>
      <c r="OYT1" s="343"/>
      <c r="OYU1" s="343"/>
      <c r="OYV1" s="343"/>
      <c r="OYW1" s="343"/>
      <c r="OYX1" s="343"/>
      <c r="OYY1" s="343"/>
      <c r="OYZ1" s="343"/>
      <c r="OZA1" s="342"/>
      <c r="OZB1" s="343"/>
      <c r="OZC1" s="343"/>
      <c r="OZD1" s="343"/>
      <c r="OZE1" s="343"/>
      <c r="OZF1" s="343"/>
      <c r="OZG1" s="343"/>
      <c r="OZH1" s="343"/>
      <c r="OZI1" s="343"/>
      <c r="OZJ1" s="343"/>
      <c r="OZK1" s="343"/>
      <c r="OZL1" s="343"/>
      <c r="OZM1" s="343"/>
      <c r="OZN1" s="343"/>
      <c r="OZO1" s="343"/>
      <c r="OZP1" s="343"/>
      <c r="OZQ1" s="342"/>
      <c r="OZR1" s="343"/>
      <c r="OZS1" s="343"/>
      <c r="OZT1" s="343"/>
      <c r="OZU1" s="343"/>
      <c r="OZV1" s="343"/>
      <c r="OZW1" s="343"/>
      <c r="OZX1" s="343"/>
      <c r="OZY1" s="343"/>
      <c r="OZZ1" s="343"/>
      <c r="PAA1" s="343"/>
      <c r="PAB1" s="343"/>
      <c r="PAC1" s="343"/>
      <c r="PAD1" s="343"/>
      <c r="PAE1" s="343"/>
      <c r="PAF1" s="343"/>
      <c r="PAG1" s="342"/>
      <c r="PAH1" s="343"/>
      <c r="PAI1" s="343"/>
      <c r="PAJ1" s="343"/>
      <c r="PAK1" s="343"/>
      <c r="PAL1" s="343"/>
      <c r="PAM1" s="343"/>
      <c r="PAN1" s="343"/>
      <c r="PAO1" s="343"/>
      <c r="PAP1" s="343"/>
      <c r="PAQ1" s="343"/>
      <c r="PAR1" s="343"/>
      <c r="PAS1" s="343"/>
      <c r="PAT1" s="343"/>
      <c r="PAU1" s="343"/>
      <c r="PAV1" s="343"/>
      <c r="PAW1" s="342"/>
      <c r="PAX1" s="343"/>
      <c r="PAY1" s="343"/>
      <c r="PAZ1" s="343"/>
      <c r="PBA1" s="343"/>
      <c r="PBB1" s="343"/>
      <c r="PBC1" s="343"/>
      <c r="PBD1" s="343"/>
      <c r="PBE1" s="343"/>
      <c r="PBF1" s="343"/>
      <c r="PBG1" s="343"/>
      <c r="PBH1" s="343"/>
      <c r="PBI1" s="343"/>
      <c r="PBJ1" s="343"/>
      <c r="PBK1" s="343"/>
      <c r="PBL1" s="343"/>
      <c r="PBM1" s="342"/>
      <c r="PBN1" s="343"/>
      <c r="PBO1" s="343"/>
      <c r="PBP1" s="343"/>
      <c r="PBQ1" s="343"/>
      <c r="PBR1" s="343"/>
      <c r="PBS1" s="343"/>
      <c r="PBT1" s="343"/>
      <c r="PBU1" s="343"/>
      <c r="PBV1" s="343"/>
      <c r="PBW1" s="343"/>
      <c r="PBX1" s="343"/>
      <c r="PBY1" s="343"/>
      <c r="PBZ1" s="343"/>
      <c r="PCA1" s="343"/>
      <c r="PCB1" s="343"/>
      <c r="PCC1" s="342"/>
      <c r="PCD1" s="343"/>
      <c r="PCE1" s="343"/>
      <c r="PCF1" s="343"/>
      <c r="PCG1" s="343"/>
      <c r="PCH1" s="343"/>
      <c r="PCI1" s="343"/>
      <c r="PCJ1" s="343"/>
      <c r="PCK1" s="343"/>
      <c r="PCL1" s="343"/>
      <c r="PCM1" s="343"/>
      <c r="PCN1" s="343"/>
      <c r="PCO1" s="343"/>
      <c r="PCP1" s="343"/>
      <c r="PCQ1" s="343"/>
      <c r="PCR1" s="343"/>
      <c r="PCS1" s="342"/>
      <c r="PCT1" s="343"/>
      <c r="PCU1" s="343"/>
      <c r="PCV1" s="343"/>
      <c r="PCW1" s="343"/>
      <c r="PCX1" s="343"/>
      <c r="PCY1" s="343"/>
      <c r="PCZ1" s="343"/>
      <c r="PDA1" s="343"/>
      <c r="PDB1" s="343"/>
      <c r="PDC1" s="343"/>
      <c r="PDD1" s="343"/>
      <c r="PDE1" s="343"/>
      <c r="PDF1" s="343"/>
      <c r="PDG1" s="343"/>
      <c r="PDH1" s="343"/>
      <c r="PDI1" s="342"/>
      <c r="PDJ1" s="343"/>
      <c r="PDK1" s="343"/>
      <c r="PDL1" s="343"/>
      <c r="PDM1" s="343"/>
      <c r="PDN1" s="343"/>
      <c r="PDO1" s="343"/>
      <c r="PDP1" s="343"/>
      <c r="PDQ1" s="343"/>
      <c r="PDR1" s="343"/>
      <c r="PDS1" s="343"/>
      <c r="PDT1" s="343"/>
      <c r="PDU1" s="343"/>
      <c r="PDV1" s="343"/>
      <c r="PDW1" s="343"/>
      <c r="PDX1" s="343"/>
      <c r="PDY1" s="342"/>
      <c r="PDZ1" s="343"/>
      <c r="PEA1" s="343"/>
      <c r="PEB1" s="343"/>
      <c r="PEC1" s="343"/>
      <c r="PED1" s="343"/>
      <c r="PEE1" s="343"/>
      <c r="PEF1" s="343"/>
      <c r="PEG1" s="343"/>
      <c r="PEH1" s="343"/>
      <c r="PEI1" s="343"/>
      <c r="PEJ1" s="343"/>
      <c r="PEK1" s="343"/>
      <c r="PEL1" s="343"/>
      <c r="PEM1" s="343"/>
      <c r="PEN1" s="343"/>
      <c r="PEO1" s="342"/>
      <c r="PEP1" s="343"/>
      <c r="PEQ1" s="343"/>
      <c r="PER1" s="343"/>
      <c r="PES1" s="343"/>
      <c r="PET1" s="343"/>
      <c r="PEU1" s="343"/>
      <c r="PEV1" s="343"/>
      <c r="PEW1" s="343"/>
      <c r="PEX1" s="343"/>
      <c r="PEY1" s="343"/>
      <c r="PEZ1" s="343"/>
      <c r="PFA1" s="343"/>
      <c r="PFB1" s="343"/>
      <c r="PFC1" s="343"/>
      <c r="PFD1" s="343"/>
      <c r="PFE1" s="342"/>
      <c r="PFF1" s="343"/>
      <c r="PFG1" s="343"/>
      <c r="PFH1" s="343"/>
      <c r="PFI1" s="343"/>
      <c r="PFJ1" s="343"/>
      <c r="PFK1" s="343"/>
      <c r="PFL1" s="343"/>
      <c r="PFM1" s="343"/>
      <c r="PFN1" s="343"/>
      <c r="PFO1" s="343"/>
      <c r="PFP1" s="343"/>
      <c r="PFQ1" s="343"/>
      <c r="PFR1" s="343"/>
      <c r="PFS1" s="343"/>
      <c r="PFT1" s="343"/>
      <c r="PFU1" s="342"/>
      <c r="PFV1" s="343"/>
      <c r="PFW1" s="343"/>
      <c r="PFX1" s="343"/>
      <c r="PFY1" s="343"/>
      <c r="PFZ1" s="343"/>
      <c r="PGA1" s="343"/>
      <c r="PGB1" s="343"/>
      <c r="PGC1" s="343"/>
      <c r="PGD1" s="343"/>
      <c r="PGE1" s="343"/>
      <c r="PGF1" s="343"/>
      <c r="PGG1" s="343"/>
      <c r="PGH1" s="343"/>
      <c r="PGI1" s="343"/>
      <c r="PGJ1" s="343"/>
      <c r="PGK1" s="342"/>
      <c r="PGL1" s="343"/>
      <c r="PGM1" s="343"/>
      <c r="PGN1" s="343"/>
      <c r="PGO1" s="343"/>
      <c r="PGP1" s="343"/>
      <c r="PGQ1" s="343"/>
      <c r="PGR1" s="343"/>
      <c r="PGS1" s="343"/>
      <c r="PGT1" s="343"/>
      <c r="PGU1" s="343"/>
      <c r="PGV1" s="343"/>
      <c r="PGW1" s="343"/>
      <c r="PGX1" s="343"/>
      <c r="PGY1" s="343"/>
      <c r="PGZ1" s="343"/>
      <c r="PHA1" s="342"/>
      <c r="PHB1" s="343"/>
      <c r="PHC1" s="343"/>
      <c r="PHD1" s="343"/>
      <c r="PHE1" s="343"/>
      <c r="PHF1" s="343"/>
      <c r="PHG1" s="343"/>
      <c r="PHH1" s="343"/>
      <c r="PHI1" s="343"/>
      <c r="PHJ1" s="343"/>
      <c r="PHK1" s="343"/>
      <c r="PHL1" s="343"/>
      <c r="PHM1" s="343"/>
      <c r="PHN1" s="343"/>
      <c r="PHO1" s="343"/>
      <c r="PHP1" s="343"/>
      <c r="PHQ1" s="342"/>
      <c r="PHR1" s="343"/>
      <c r="PHS1" s="343"/>
      <c r="PHT1" s="343"/>
      <c r="PHU1" s="343"/>
      <c r="PHV1" s="343"/>
      <c r="PHW1" s="343"/>
      <c r="PHX1" s="343"/>
      <c r="PHY1" s="343"/>
      <c r="PHZ1" s="343"/>
      <c r="PIA1" s="343"/>
      <c r="PIB1" s="343"/>
      <c r="PIC1" s="343"/>
      <c r="PID1" s="343"/>
      <c r="PIE1" s="343"/>
      <c r="PIF1" s="343"/>
      <c r="PIG1" s="342"/>
      <c r="PIH1" s="343"/>
      <c r="PII1" s="343"/>
      <c r="PIJ1" s="343"/>
      <c r="PIK1" s="343"/>
      <c r="PIL1" s="343"/>
      <c r="PIM1" s="343"/>
      <c r="PIN1" s="343"/>
      <c r="PIO1" s="343"/>
      <c r="PIP1" s="343"/>
      <c r="PIQ1" s="343"/>
      <c r="PIR1" s="343"/>
      <c r="PIS1" s="343"/>
      <c r="PIT1" s="343"/>
      <c r="PIU1" s="343"/>
      <c r="PIV1" s="343"/>
      <c r="PIW1" s="342"/>
      <c r="PIX1" s="343"/>
      <c r="PIY1" s="343"/>
      <c r="PIZ1" s="343"/>
      <c r="PJA1" s="343"/>
      <c r="PJB1" s="343"/>
      <c r="PJC1" s="343"/>
      <c r="PJD1" s="343"/>
      <c r="PJE1" s="343"/>
      <c r="PJF1" s="343"/>
      <c r="PJG1" s="343"/>
      <c r="PJH1" s="343"/>
      <c r="PJI1" s="343"/>
      <c r="PJJ1" s="343"/>
      <c r="PJK1" s="343"/>
      <c r="PJL1" s="343"/>
      <c r="PJM1" s="342"/>
      <c r="PJN1" s="343"/>
      <c r="PJO1" s="343"/>
      <c r="PJP1" s="343"/>
      <c r="PJQ1" s="343"/>
      <c r="PJR1" s="343"/>
      <c r="PJS1" s="343"/>
      <c r="PJT1" s="343"/>
      <c r="PJU1" s="343"/>
      <c r="PJV1" s="343"/>
      <c r="PJW1" s="343"/>
      <c r="PJX1" s="343"/>
      <c r="PJY1" s="343"/>
      <c r="PJZ1" s="343"/>
      <c r="PKA1" s="343"/>
      <c r="PKB1" s="343"/>
      <c r="PKC1" s="342"/>
      <c r="PKD1" s="343"/>
      <c r="PKE1" s="343"/>
      <c r="PKF1" s="343"/>
      <c r="PKG1" s="343"/>
      <c r="PKH1" s="343"/>
      <c r="PKI1" s="343"/>
      <c r="PKJ1" s="343"/>
      <c r="PKK1" s="343"/>
      <c r="PKL1" s="343"/>
      <c r="PKM1" s="343"/>
      <c r="PKN1" s="343"/>
      <c r="PKO1" s="343"/>
      <c r="PKP1" s="343"/>
      <c r="PKQ1" s="343"/>
      <c r="PKR1" s="343"/>
      <c r="PKS1" s="342"/>
      <c r="PKT1" s="343"/>
      <c r="PKU1" s="343"/>
      <c r="PKV1" s="343"/>
      <c r="PKW1" s="343"/>
      <c r="PKX1" s="343"/>
      <c r="PKY1" s="343"/>
      <c r="PKZ1" s="343"/>
      <c r="PLA1" s="343"/>
      <c r="PLB1" s="343"/>
      <c r="PLC1" s="343"/>
      <c r="PLD1" s="343"/>
      <c r="PLE1" s="343"/>
      <c r="PLF1" s="343"/>
      <c r="PLG1" s="343"/>
      <c r="PLH1" s="343"/>
      <c r="PLI1" s="342"/>
      <c r="PLJ1" s="343"/>
      <c r="PLK1" s="343"/>
      <c r="PLL1" s="343"/>
      <c r="PLM1" s="343"/>
      <c r="PLN1" s="343"/>
      <c r="PLO1" s="343"/>
      <c r="PLP1" s="343"/>
      <c r="PLQ1" s="343"/>
      <c r="PLR1" s="343"/>
      <c r="PLS1" s="343"/>
      <c r="PLT1" s="343"/>
      <c r="PLU1" s="343"/>
      <c r="PLV1" s="343"/>
      <c r="PLW1" s="343"/>
      <c r="PLX1" s="343"/>
      <c r="PLY1" s="342"/>
      <c r="PLZ1" s="343"/>
      <c r="PMA1" s="343"/>
      <c r="PMB1" s="343"/>
      <c r="PMC1" s="343"/>
      <c r="PMD1" s="343"/>
      <c r="PME1" s="343"/>
      <c r="PMF1" s="343"/>
      <c r="PMG1" s="343"/>
      <c r="PMH1" s="343"/>
      <c r="PMI1" s="343"/>
      <c r="PMJ1" s="343"/>
      <c r="PMK1" s="343"/>
      <c r="PML1" s="343"/>
      <c r="PMM1" s="343"/>
      <c r="PMN1" s="343"/>
      <c r="PMO1" s="342"/>
      <c r="PMP1" s="343"/>
      <c r="PMQ1" s="343"/>
      <c r="PMR1" s="343"/>
      <c r="PMS1" s="343"/>
      <c r="PMT1" s="343"/>
      <c r="PMU1" s="343"/>
      <c r="PMV1" s="343"/>
      <c r="PMW1" s="343"/>
      <c r="PMX1" s="343"/>
      <c r="PMY1" s="343"/>
      <c r="PMZ1" s="343"/>
      <c r="PNA1" s="343"/>
      <c r="PNB1" s="343"/>
      <c r="PNC1" s="343"/>
      <c r="PND1" s="343"/>
      <c r="PNE1" s="342"/>
      <c r="PNF1" s="343"/>
      <c r="PNG1" s="343"/>
      <c r="PNH1" s="343"/>
      <c r="PNI1" s="343"/>
      <c r="PNJ1" s="343"/>
      <c r="PNK1" s="343"/>
      <c r="PNL1" s="343"/>
      <c r="PNM1" s="343"/>
      <c r="PNN1" s="343"/>
      <c r="PNO1" s="343"/>
      <c r="PNP1" s="343"/>
      <c r="PNQ1" s="343"/>
      <c r="PNR1" s="343"/>
      <c r="PNS1" s="343"/>
      <c r="PNT1" s="343"/>
      <c r="PNU1" s="342"/>
      <c r="PNV1" s="343"/>
      <c r="PNW1" s="343"/>
      <c r="PNX1" s="343"/>
      <c r="PNY1" s="343"/>
      <c r="PNZ1" s="343"/>
      <c r="POA1" s="343"/>
      <c r="POB1" s="343"/>
      <c r="POC1" s="343"/>
      <c r="POD1" s="343"/>
      <c r="POE1" s="343"/>
      <c r="POF1" s="343"/>
      <c r="POG1" s="343"/>
      <c r="POH1" s="343"/>
      <c r="POI1" s="343"/>
      <c r="POJ1" s="343"/>
      <c r="POK1" s="342"/>
      <c r="POL1" s="343"/>
      <c r="POM1" s="343"/>
      <c r="PON1" s="343"/>
      <c r="POO1" s="343"/>
      <c r="POP1" s="343"/>
      <c r="POQ1" s="343"/>
      <c r="POR1" s="343"/>
      <c r="POS1" s="343"/>
      <c r="POT1" s="343"/>
      <c r="POU1" s="343"/>
      <c r="POV1" s="343"/>
      <c r="POW1" s="343"/>
      <c r="POX1" s="343"/>
      <c r="POY1" s="343"/>
      <c r="POZ1" s="343"/>
      <c r="PPA1" s="342"/>
      <c r="PPB1" s="343"/>
      <c r="PPC1" s="343"/>
      <c r="PPD1" s="343"/>
      <c r="PPE1" s="343"/>
      <c r="PPF1" s="343"/>
      <c r="PPG1" s="343"/>
      <c r="PPH1" s="343"/>
      <c r="PPI1" s="343"/>
      <c r="PPJ1" s="343"/>
      <c r="PPK1" s="343"/>
      <c r="PPL1" s="343"/>
      <c r="PPM1" s="343"/>
      <c r="PPN1" s="343"/>
      <c r="PPO1" s="343"/>
      <c r="PPP1" s="343"/>
      <c r="PPQ1" s="342"/>
      <c r="PPR1" s="343"/>
      <c r="PPS1" s="343"/>
      <c r="PPT1" s="343"/>
      <c r="PPU1" s="343"/>
      <c r="PPV1" s="343"/>
      <c r="PPW1" s="343"/>
      <c r="PPX1" s="343"/>
      <c r="PPY1" s="343"/>
      <c r="PPZ1" s="343"/>
      <c r="PQA1" s="343"/>
      <c r="PQB1" s="343"/>
      <c r="PQC1" s="343"/>
      <c r="PQD1" s="343"/>
      <c r="PQE1" s="343"/>
      <c r="PQF1" s="343"/>
      <c r="PQG1" s="342"/>
      <c r="PQH1" s="343"/>
      <c r="PQI1" s="343"/>
      <c r="PQJ1" s="343"/>
      <c r="PQK1" s="343"/>
      <c r="PQL1" s="343"/>
      <c r="PQM1" s="343"/>
      <c r="PQN1" s="343"/>
      <c r="PQO1" s="343"/>
      <c r="PQP1" s="343"/>
      <c r="PQQ1" s="343"/>
      <c r="PQR1" s="343"/>
      <c r="PQS1" s="343"/>
      <c r="PQT1" s="343"/>
      <c r="PQU1" s="343"/>
      <c r="PQV1" s="343"/>
      <c r="PQW1" s="342"/>
      <c r="PQX1" s="343"/>
      <c r="PQY1" s="343"/>
      <c r="PQZ1" s="343"/>
      <c r="PRA1" s="343"/>
      <c r="PRB1" s="343"/>
      <c r="PRC1" s="343"/>
      <c r="PRD1" s="343"/>
      <c r="PRE1" s="343"/>
      <c r="PRF1" s="343"/>
      <c r="PRG1" s="343"/>
      <c r="PRH1" s="343"/>
      <c r="PRI1" s="343"/>
      <c r="PRJ1" s="343"/>
      <c r="PRK1" s="343"/>
      <c r="PRL1" s="343"/>
      <c r="PRM1" s="342"/>
      <c r="PRN1" s="343"/>
      <c r="PRO1" s="343"/>
      <c r="PRP1" s="343"/>
      <c r="PRQ1" s="343"/>
      <c r="PRR1" s="343"/>
      <c r="PRS1" s="343"/>
      <c r="PRT1" s="343"/>
      <c r="PRU1" s="343"/>
      <c r="PRV1" s="343"/>
      <c r="PRW1" s="343"/>
      <c r="PRX1" s="343"/>
      <c r="PRY1" s="343"/>
      <c r="PRZ1" s="343"/>
      <c r="PSA1" s="343"/>
      <c r="PSB1" s="343"/>
      <c r="PSC1" s="342"/>
      <c r="PSD1" s="343"/>
      <c r="PSE1" s="343"/>
      <c r="PSF1" s="343"/>
      <c r="PSG1" s="343"/>
      <c r="PSH1" s="343"/>
      <c r="PSI1" s="343"/>
      <c r="PSJ1" s="343"/>
      <c r="PSK1" s="343"/>
      <c r="PSL1" s="343"/>
      <c r="PSM1" s="343"/>
      <c r="PSN1" s="343"/>
      <c r="PSO1" s="343"/>
      <c r="PSP1" s="343"/>
      <c r="PSQ1" s="343"/>
      <c r="PSR1" s="343"/>
      <c r="PSS1" s="342"/>
      <c r="PST1" s="343"/>
      <c r="PSU1" s="343"/>
      <c r="PSV1" s="343"/>
      <c r="PSW1" s="343"/>
      <c r="PSX1" s="343"/>
      <c r="PSY1" s="343"/>
      <c r="PSZ1" s="343"/>
      <c r="PTA1" s="343"/>
      <c r="PTB1" s="343"/>
      <c r="PTC1" s="343"/>
      <c r="PTD1" s="343"/>
      <c r="PTE1" s="343"/>
      <c r="PTF1" s="343"/>
      <c r="PTG1" s="343"/>
      <c r="PTH1" s="343"/>
      <c r="PTI1" s="342"/>
      <c r="PTJ1" s="343"/>
      <c r="PTK1" s="343"/>
      <c r="PTL1" s="343"/>
      <c r="PTM1" s="343"/>
      <c r="PTN1" s="343"/>
      <c r="PTO1" s="343"/>
      <c r="PTP1" s="343"/>
      <c r="PTQ1" s="343"/>
      <c r="PTR1" s="343"/>
      <c r="PTS1" s="343"/>
      <c r="PTT1" s="343"/>
      <c r="PTU1" s="343"/>
      <c r="PTV1" s="343"/>
      <c r="PTW1" s="343"/>
      <c r="PTX1" s="343"/>
      <c r="PTY1" s="342"/>
      <c r="PTZ1" s="343"/>
      <c r="PUA1" s="343"/>
      <c r="PUB1" s="343"/>
      <c r="PUC1" s="343"/>
      <c r="PUD1" s="343"/>
      <c r="PUE1" s="343"/>
      <c r="PUF1" s="343"/>
      <c r="PUG1" s="343"/>
      <c r="PUH1" s="343"/>
      <c r="PUI1" s="343"/>
      <c r="PUJ1" s="343"/>
      <c r="PUK1" s="343"/>
      <c r="PUL1" s="343"/>
      <c r="PUM1" s="343"/>
      <c r="PUN1" s="343"/>
      <c r="PUO1" s="342"/>
      <c r="PUP1" s="343"/>
      <c r="PUQ1" s="343"/>
      <c r="PUR1" s="343"/>
      <c r="PUS1" s="343"/>
      <c r="PUT1" s="343"/>
      <c r="PUU1" s="343"/>
      <c r="PUV1" s="343"/>
      <c r="PUW1" s="343"/>
      <c r="PUX1" s="343"/>
      <c r="PUY1" s="343"/>
      <c r="PUZ1" s="343"/>
      <c r="PVA1" s="343"/>
      <c r="PVB1" s="343"/>
      <c r="PVC1" s="343"/>
      <c r="PVD1" s="343"/>
      <c r="PVE1" s="342"/>
      <c r="PVF1" s="343"/>
      <c r="PVG1" s="343"/>
      <c r="PVH1" s="343"/>
      <c r="PVI1" s="343"/>
      <c r="PVJ1" s="343"/>
      <c r="PVK1" s="343"/>
      <c r="PVL1" s="343"/>
      <c r="PVM1" s="343"/>
      <c r="PVN1" s="343"/>
      <c r="PVO1" s="343"/>
      <c r="PVP1" s="343"/>
      <c r="PVQ1" s="343"/>
      <c r="PVR1" s="343"/>
      <c r="PVS1" s="343"/>
      <c r="PVT1" s="343"/>
      <c r="PVU1" s="342"/>
      <c r="PVV1" s="343"/>
      <c r="PVW1" s="343"/>
      <c r="PVX1" s="343"/>
      <c r="PVY1" s="343"/>
      <c r="PVZ1" s="343"/>
      <c r="PWA1" s="343"/>
      <c r="PWB1" s="343"/>
      <c r="PWC1" s="343"/>
      <c r="PWD1" s="343"/>
      <c r="PWE1" s="343"/>
      <c r="PWF1" s="343"/>
      <c r="PWG1" s="343"/>
      <c r="PWH1" s="343"/>
      <c r="PWI1" s="343"/>
      <c r="PWJ1" s="343"/>
      <c r="PWK1" s="342"/>
      <c r="PWL1" s="343"/>
      <c r="PWM1" s="343"/>
      <c r="PWN1" s="343"/>
      <c r="PWO1" s="343"/>
      <c r="PWP1" s="343"/>
      <c r="PWQ1" s="343"/>
      <c r="PWR1" s="343"/>
      <c r="PWS1" s="343"/>
      <c r="PWT1" s="343"/>
      <c r="PWU1" s="343"/>
      <c r="PWV1" s="343"/>
      <c r="PWW1" s="343"/>
      <c r="PWX1" s="343"/>
      <c r="PWY1" s="343"/>
      <c r="PWZ1" s="343"/>
      <c r="PXA1" s="342"/>
      <c r="PXB1" s="343"/>
      <c r="PXC1" s="343"/>
      <c r="PXD1" s="343"/>
      <c r="PXE1" s="343"/>
      <c r="PXF1" s="343"/>
      <c r="PXG1" s="343"/>
      <c r="PXH1" s="343"/>
      <c r="PXI1" s="343"/>
      <c r="PXJ1" s="343"/>
      <c r="PXK1" s="343"/>
      <c r="PXL1" s="343"/>
      <c r="PXM1" s="343"/>
      <c r="PXN1" s="343"/>
      <c r="PXO1" s="343"/>
      <c r="PXP1" s="343"/>
      <c r="PXQ1" s="342"/>
      <c r="PXR1" s="343"/>
      <c r="PXS1" s="343"/>
      <c r="PXT1" s="343"/>
      <c r="PXU1" s="343"/>
      <c r="PXV1" s="343"/>
      <c r="PXW1" s="343"/>
      <c r="PXX1" s="343"/>
      <c r="PXY1" s="343"/>
      <c r="PXZ1" s="343"/>
      <c r="PYA1" s="343"/>
      <c r="PYB1" s="343"/>
      <c r="PYC1" s="343"/>
      <c r="PYD1" s="343"/>
      <c r="PYE1" s="343"/>
      <c r="PYF1" s="343"/>
      <c r="PYG1" s="342"/>
      <c r="PYH1" s="343"/>
      <c r="PYI1" s="343"/>
      <c r="PYJ1" s="343"/>
      <c r="PYK1" s="343"/>
      <c r="PYL1" s="343"/>
      <c r="PYM1" s="343"/>
      <c r="PYN1" s="343"/>
      <c r="PYO1" s="343"/>
      <c r="PYP1" s="343"/>
      <c r="PYQ1" s="343"/>
      <c r="PYR1" s="343"/>
      <c r="PYS1" s="343"/>
      <c r="PYT1" s="343"/>
      <c r="PYU1" s="343"/>
      <c r="PYV1" s="343"/>
      <c r="PYW1" s="342"/>
      <c r="PYX1" s="343"/>
      <c r="PYY1" s="343"/>
      <c r="PYZ1" s="343"/>
      <c r="PZA1" s="343"/>
      <c r="PZB1" s="343"/>
      <c r="PZC1" s="343"/>
      <c r="PZD1" s="343"/>
      <c r="PZE1" s="343"/>
      <c r="PZF1" s="343"/>
      <c r="PZG1" s="343"/>
      <c r="PZH1" s="343"/>
      <c r="PZI1" s="343"/>
      <c r="PZJ1" s="343"/>
      <c r="PZK1" s="343"/>
      <c r="PZL1" s="343"/>
      <c r="PZM1" s="342"/>
      <c r="PZN1" s="343"/>
      <c r="PZO1" s="343"/>
      <c r="PZP1" s="343"/>
      <c r="PZQ1" s="343"/>
      <c r="PZR1" s="343"/>
      <c r="PZS1" s="343"/>
      <c r="PZT1" s="343"/>
      <c r="PZU1" s="343"/>
      <c r="PZV1" s="343"/>
      <c r="PZW1" s="343"/>
      <c r="PZX1" s="343"/>
      <c r="PZY1" s="343"/>
      <c r="PZZ1" s="343"/>
      <c r="QAA1" s="343"/>
      <c r="QAB1" s="343"/>
      <c r="QAC1" s="342"/>
      <c r="QAD1" s="343"/>
      <c r="QAE1" s="343"/>
      <c r="QAF1" s="343"/>
      <c r="QAG1" s="343"/>
      <c r="QAH1" s="343"/>
      <c r="QAI1" s="343"/>
      <c r="QAJ1" s="343"/>
      <c r="QAK1" s="343"/>
      <c r="QAL1" s="343"/>
      <c r="QAM1" s="343"/>
      <c r="QAN1" s="343"/>
      <c r="QAO1" s="343"/>
      <c r="QAP1" s="343"/>
      <c r="QAQ1" s="343"/>
      <c r="QAR1" s="343"/>
      <c r="QAS1" s="342"/>
      <c r="QAT1" s="343"/>
      <c r="QAU1" s="343"/>
      <c r="QAV1" s="343"/>
      <c r="QAW1" s="343"/>
      <c r="QAX1" s="343"/>
      <c r="QAY1" s="343"/>
      <c r="QAZ1" s="343"/>
      <c r="QBA1" s="343"/>
      <c r="QBB1" s="343"/>
      <c r="QBC1" s="343"/>
      <c r="QBD1" s="343"/>
      <c r="QBE1" s="343"/>
      <c r="QBF1" s="343"/>
      <c r="QBG1" s="343"/>
      <c r="QBH1" s="343"/>
      <c r="QBI1" s="342"/>
      <c r="QBJ1" s="343"/>
      <c r="QBK1" s="343"/>
      <c r="QBL1" s="343"/>
      <c r="QBM1" s="343"/>
      <c r="QBN1" s="343"/>
      <c r="QBO1" s="343"/>
      <c r="QBP1" s="343"/>
      <c r="QBQ1" s="343"/>
      <c r="QBR1" s="343"/>
      <c r="QBS1" s="343"/>
      <c r="QBT1" s="343"/>
      <c r="QBU1" s="343"/>
      <c r="QBV1" s="343"/>
      <c r="QBW1" s="343"/>
      <c r="QBX1" s="343"/>
      <c r="QBY1" s="342"/>
      <c r="QBZ1" s="343"/>
      <c r="QCA1" s="343"/>
      <c r="QCB1" s="343"/>
      <c r="QCC1" s="343"/>
      <c r="QCD1" s="343"/>
      <c r="QCE1" s="343"/>
      <c r="QCF1" s="343"/>
      <c r="QCG1" s="343"/>
      <c r="QCH1" s="343"/>
      <c r="QCI1" s="343"/>
      <c r="QCJ1" s="343"/>
      <c r="QCK1" s="343"/>
      <c r="QCL1" s="343"/>
      <c r="QCM1" s="343"/>
      <c r="QCN1" s="343"/>
      <c r="QCO1" s="342"/>
      <c r="QCP1" s="343"/>
      <c r="QCQ1" s="343"/>
      <c r="QCR1" s="343"/>
      <c r="QCS1" s="343"/>
      <c r="QCT1" s="343"/>
      <c r="QCU1" s="343"/>
      <c r="QCV1" s="343"/>
      <c r="QCW1" s="343"/>
      <c r="QCX1" s="343"/>
      <c r="QCY1" s="343"/>
      <c r="QCZ1" s="343"/>
      <c r="QDA1" s="343"/>
      <c r="QDB1" s="343"/>
      <c r="QDC1" s="343"/>
      <c r="QDD1" s="343"/>
      <c r="QDE1" s="342"/>
      <c r="QDF1" s="343"/>
      <c r="QDG1" s="343"/>
      <c r="QDH1" s="343"/>
      <c r="QDI1" s="343"/>
      <c r="QDJ1" s="343"/>
      <c r="QDK1" s="343"/>
      <c r="QDL1" s="343"/>
      <c r="QDM1" s="343"/>
      <c r="QDN1" s="343"/>
      <c r="QDO1" s="343"/>
      <c r="QDP1" s="343"/>
      <c r="QDQ1" s="343"/>
      <c r="QDR1" s="343"/>
      <c r="QDS1" s="343"/>
      <c r="QDT1" s="343"/>
      <c r="QDU1" s="342"/>
      <c r="QDV1" s="343"/>
      <c r="QDW1" s="343"/>
      <c r="QDX1" s="343"/>
      <c r="QDY1" s="343"/>
      <c r="QDZ1" s="343"/>
      <c r="QEA1" s="343"/>
      <c r="QEB1" s="343"/>
      <c r="QEC1" s="343"/>
      <c r="QED1" s="343"/>
      <c r="QEE1" s="343"/>
      <c r="QEF1" s="343"/>
      <c r="QEG1" s="343"/>
      <c r="QEH1" s="343"/>
      <c r="QEI1" s="343"/>
      <c r="QEJ1" s="343"/>
      <c r="QEK1" s="342"/>
      <c r="QEL1" s="343"/>
      <c r="QEM1" s="343"/>
      <c r="QEN1" s="343"/>
      <c r="QEO1" s="343"/>
      <c r="QEP1" s="343"/>
      <c r="QEQ1" s="343"/>
      <c r="QER1" s="343"/>
      <c r="QES1" s="343"/>
      <c r="QET1" s="343"/>
      <c r="QEU1" s="343"/>
      <c r="QEV1" s="343"/>
      <c r="QEW1" s="343"/>
      <c r="QEX1" s="343"/>
      <c r="QEY1" s="343"/>
      <c r="QEZ1" s="343"/>
      <c r="QFA1" s="342"/>
      <c r="QFB1" s="343"/>
      <c r="QFC1" s="343"/>
      <c r="QFD1" s="343"/>
      <c r="QFE1" s="343"/>
      <c r="QFF1" s="343"/>
      <c r="QFG1" s="343"/>
      <c r="QFH1" s="343"/>
      <c r="QFI1" s="343"/>
      <c r="QFJ1" s="343"/>
      <c r="QFK1" s="343"/>
      <c r="QFL1" s="343"/>
      <c r="QFM1" s="343"/>
      <c r="QFN1" s="343"/>
      <c r="QFO1" s="343"/>
      <c r="QFP1" s="343"/>
      <c r="QFQ1" s="342"/>
      <c r="QFR1" s="343"/>
      <c r="QFS1" s="343"/>
      <c r="QFT1" s="343"/>
      <c r="QFU1" s="343"/>
      <c r="QFV1" s="343"/>
      <c r="QFW1" s="343"/>
      <c r="QFX1" s="343"/>
      <c r="QFY1" s="343"/>
      <c r="QFZ1" s="343"/>
      <c r="QGA1" s="343"/>
      <c r="QGB1" s="343"/>
      <c r="QGC1" s="343"/>
      <c r="QGD1" s="343"/>
      <c r="QGE1" s="343"/>
      <c r="QGF1" s="343"/>
      <c r="QGG1" s="342"/>
      <c r="QGH1" s="343"/>
      <c r="QGI1" s="343"/>
      <c r="QGJ1" s="343"/>
      <c r="QGK1" s="343"/>
      <c r="QGL1" s="343"/>
      <c r="QGM1" s="343"/>
      <c r="QGN1" s="343"/>
      <c r="QGO1" s="343"/>
      <c r="QGP1" s="343"/>
      <c r="QGQ1" s="343"/>
      <c r="QGR1" s="343"/>
      <c r="QGS1" s="343"/>
      <c r="QGT1" s="343"/>
      <c r="QGU1" s="343"/>
      <c r="QGV1" s="343"/>
      <c r="QGW1" s="342"/>
      <c r="QGX1" s="343"/>
      <c r="QGY1" s="343"/>
      <c r="QGZ1" s="343"/>
      <c r="QHA1" s="343"/>
      <c r="QHB1" s="343"/>
      <c r="QHC1" s="343"/>
      <c r="QHD1" s="343"/>
      <c r="QHE1" s="343"/>
      <c r="QHF1" s="343"/>
      <c r="QHG1" s="343"/>
      <c r="QHH1" s="343"/>
      <c r="QHI1" s="343"/>
      <c r="QHJ1" s="343"/>
      <c r="QHK1" s="343"/>
      <c r="QHL1" s="343"/>
      <c r="QHM1" s="342"/>
      <c r="QHN1" s="343"/>
      <c r="QHO1" s="343"/>
      <c r="QHP1" s="343"/>
      <c r="QHQ1" s="343"/>
      <c r="QHR1" s="343"/>
      <c r="QHS1" s="343"/>
      <c r="QHT1" s="343"/>
      <c r="QHU1" s="343"/>
      <c r="QHV1" s="343"/>
      <c r="QHW1" s="343"/>
      <c r="QHX1" s="343"/>
      <c r="QHY1" s="343"/>
      <c r="QHZ1" s="343"/>
      <c r="QIA1" s="343"/>
      <c r="QIB1" s="343"/>
      <c r="QIC1" s="342"/>
      <c r="QID1" s="343"/>
      <c r="QIE1" s="343"/>
      <c r="QIF1" s="343"/>
      <c r="QIG1" s="343"/>
      <c r="QIH1" s="343"/>
      <c r="QII1" s="343"/>
      <c r="QIJ1" s="343"/>
      <c r="QIK1" s="343"/>
      <c r="QIL1" s="343"/>
      <c r="QIM1" s="343"/>
      <c r="QIN1" s="343"/>
      <c r="QIO1" s="343"/>
      <c r="QIP1" s="343"/>
      <c r="QIQ1" s="343"/>
      <c r="QIR1" s="343"/>
      <c r="QIS1" s="342"/>
      <c r="QIT1" s="343"/>
      <c r="QIU1" s="343"/>
      <c r="QIV1" s="343"/>
      <c r="QIW1" s="343"/>
      <c r="QIX1" s="343"/>
      <c r="QIY1" s="343"/>
      <c r="QIZ1" s="343"/>
      <c r="QJA1" s="343"/>
      <c r="QJB1" s="343"/>
      <c r="QJC1" s="343"/>
      <c r="QJD1" s="343"/>
      <c r="QJE1" s="343"/>
      <c r="QJF1" s="343"/>
      <c r="QJG1" s="343"/>
      <c r="QJH1" s="343"/>
      <c r="QJI1" s="342"/>
      <c r="QJJ1" s="343"/>
      <c r="QJK1" s="343"/>
      <c r="QJL1" s="343"/>
      <c r="QJM1" s="343"/>
      <c r="QJN1" s="343"/>
      <c r="QJO1" s="343"/>
      <c r="QJP1" s="343"/>
      <c r="QJQ1" s="343"/>
      <c r="QJR1" s="343"/>
      <c r="QJS1" s="343"/>
      <c r="QJT1" s="343"/>
      <c r="QJU1" s="343"/>
      <c r="QJV1" s="343"/>
      <c r="QJW1" s="343"/>
      <c r="QJX1" s="343"/>
      <c r="QJY1" s="342"/>
      <c r="QJZ1" s="343"/>
      <c r="QKA1" s="343"/>
      <c r="QKB1" s="343"/>
      <c r="QKC1" s="343"/>
      <c r="QKD1" s="343"/>
      <c r="QKE1" s="343"/>
      <c r="QKF1" s="343"/>
      <c r="QKG1" s="343"/>
      <c r="QKH1" s="343"/>
      <c r="QKI1" s="343"/>
      <c r="QKJ1" s="343"/>
      <c r="QKK1" s="343"/>
      <c r="QKL1" s="343"/>
      <c r="QKM1" s="343"/>
      <c r="QKN1" s="343"/>
      <c r="QKO1" s="342"/>
      <c r="QKP1" s="343"/>
      <c r="QKQ1" s="343"/>
      <c r="QKR1" s="343"/>
      <c r="QKS1" s="343"/>
      <c r="QKT1" s="343"/>
      <c r="QKU1" s="343"/>
      <c r="QKV1" s="343"/>
      <c r="QKW1" s="343"/>
      <c r="QKX1" s="343"/>
      <c r="QKY1" s="343"/>
      <c r="QKZ1" s="343"/>
      <c r="QLA1" s="343"/>
      <c r="QLB1" s="343"/>
      <c r="QLC1" s="343"/>
      <c r="QLD1" s="343"/>
      <c r="QLE1" s="342"/>
      <c r="QLF1" s="343"/>
      <c r="QLG1" s="343"/>
      <c r="QLH1" s="343"/>
      <c r="QLI1" s="343"/>
      <c r="QLJ1" s="343"/>
      <c r="QLK1" s="343"/>
      <c r="QLL1" s="343"/>
      <c r="QLM1" s="343"/>
      <c r="QLN1" s="343"/>
      <c r="QLO1" s="343"/>
      <c r="QLP1" s="343"/>
      <c r="QLQ1" s="343"/>
      <c r="QLR1" s="343"/>
      <c r="QLS1" s="343"/>
      <c r="QLT1" s="343"/>
      <c r="QLU1" s="342"/>
      <c r="QLV1" s="343"/>
      <c r="QLW1" s="343"/>
      <c r="QLX1" s="343"/>
      <c r="QLY1" s="343"/>
      <c r="QLZ1" s="343"/>
      <c r="QMA1" s="343"/>
      <c r="QMB1" s="343"/>
      <c r="QMC1" s="343"/>
      <c r="QMD1" s="343"/>
      <c r="QME1" s="343"/>
      <c r="QMF1" s="343"/>
      <c r="QMG1" s="343"/>
      <c r="QMH1" s="343"/>
      <c r="QMI1" s="343"/>
      <c r="QMJ1" s="343"/>
      <c r="QMK1" s="342"/>
      <c r="QML1" s="343"/>
      <c r="QMM1" s="343"/>
      <c r="QMN1" s="343"/>
      <c r="QMO1" s="343"/>
      <c r="QMP1" s="343"/>
      <c r="QMQ1" s="343"/>
      <c r="QMR1" s="343"/>
      <c r="QMS1" s="343"/>
      <c r="QMT1" s="343"/>
      <c r="QMU1" s="343"/>
      <c r="QMV1" s="343"/>
      <c r="QMW1" s="343"/>
      <c r="QMX1" s="343"/>
      <c r="QMY1" s="343"/>
      <c r="QMZ1" s="343"/>
      <c r="QNA1" s="342"/>
      <c r="QNB1" s="343"/>
      <c r="QNC1" s="343"/>
      <c r="QND1" s="343"/>
      <c r="QNE1" s="343"/>
      <c r="QNF1" s="343"/>
      <c r="QNG1" s="343"/>
      <c r="QNH1" s="343"/>
      <c r="QNI1" s="343"/>
      <c r="QNJ1" s="343"/>
      <c r="QNK1" s="343"/>
      <c r="QNL1" s="343"/>
      <c r="QNM1" s="343"/>
      <c r="QNN1" s="343"/>
      <c r="QNO1" s="343"/>
      <c r="QNP1" s="343"/>
      <c r="QNQ1" s="342"/>
      <c r="QNR1" s="343"/>
      <c r="QNS1" s="343"/>
      <c r="QNT1" s="343"/>
      <c r="QNU1" s="343"/>
      <c r="QNV1" s="343"/>
      <c r="QNW1" s="343"/>
      <c r="QNX1" s="343"/>
      <c r="QNY1" s="343"/>
      <c r="QNZ1" s="343"/>
      <c r="QOA1" s="343"/>
      <c r="QOB1" s="343"/>
      <c r="QOC1" s="343"/>
      <c r="QOD1" s="343"/>
      <c r="QOE1" s="343"/>
      <c r="QOF1" s="343"/>
      <c r="QOG1" s="342"/>
      <c r="QOH1" s="343"/>
      <c r="QOI1" s="343"/>
      <c r="QOJ1" s="343"/>
      <c r="QOK1" s="343"/>
      <c r="QOL1" s="343"/>
      <c r="QOM1" s="343"/>
      <c r="QON1" s="343"/>
      <c r="QOO1" s="343"/>
      <c r="QOP1" s="343"/>
      <c r="QOQ1" s="343"/>
      <c r="QOR1" s="343"/>
      <c r="QOS1" s="343"/>
      <c r="QOT1" s="343"/>
      <c r="QOU1" s="343"/>
      <c r="QOV1" s="343"/>
      <c r="QOW1" s="342"/>
      <c r="QOX1" s="343"/>
      <c r="QOY1" s="343"/>
      <c r="QOZ1" s="343"/>
      <c r="QPA1" s="343"/>
      <c r="QPB1" s="343"/>
      <c r="QPC1" s="343"/>
      <c r="QPD1" s="343"/>
      <c r="QPE1" s="343"/>
      <c r="QPF1" s="343"/>
      <c r="QPG1" s="343"/>
      <c r="QPH1" s="343"/>
      <c r="QPI1" s="343"/>
      <c r="QPJ1" s="343"/>
      <c r="QPK1" s="343"/>
      <c r="QPL1" s="343"/>
      <c r="QPM1" s="342"/>
      <c r="QPN1" s="343"/>
      <c r="QPO1" s="343"/>
      <c r="QPP1" s="343"/>
      <c r="QPQ1" s="343"/>
      <c r="QPR1" s="343"/>
      <c r="QPS1" s="343"/>
      <c r="QPT1" s="343"/>
      <c r="QPU1" s="343"/>
      <c r="QPV1" s="343"/>
      <c r="QPW1" s="343"/>
      <c r="QPX1" s="343"/>
      <c r="QPY1" s="343"/>
      <c r="QPZ1" s="343"/>
      <c r="QQA1" s="343"/>
      <c r="QQB1" s="343"/>
      <c r="QQC1" s="342"/>
      <c r="QQD1" s="343"/>
      <c r="QQE1" s="343"/>
      <c r="QQF1" s="343"/>
      <c r="QQG1" s="343"/>
      <c r="QQH1" s="343"/>
      <c r="QQI1" s="343"/>
      <c r="QQJ1" s="343"/>
      <c r="QQK1" s="343"/>
      <c r="QQL1" s="343"/>
      <c r="QQM1" s="343"/>
      <c r="QQN1" s="343"/>
      <c r="QQO1" s="343"/>
      <c r="QQP1" s="343"/>
      <c r="QQQ1" s="343"/>
      <c r="QQR1" s="343"/>
      <c r="QQS1" s="342"/>
      <c r="QQT1" s="343"/>
      <c r="QQU1" s="343"/>
      <c r="QQV1" s="343"/>
      <c r="QQW1" s="343"/>
      <c r="QQX1" s="343"/>
      <c r="QQY1" s="343"/>
      <c r="QQZ1" s="343"/>
      <c r="QRA1" s="343"/>
      <c r="QRB1" s="343"/>
      <c r="QRC1" s="343"/>
      <c r="QRD1" s="343"/>
      <c r="QRE1" s="343"/>
      <c r="QRF1" s="343"/>
      <c r="QRG1" s="343"/>
      <c r="QRH1" s="343"/>
      <c r="QRI1" s="342"/>
      <c r="QRJ1" s="343"/>
      <c r="QRK1" s="343"/>
      <c r="QRL1" s="343"/>
      <c r="QRM1" s="343"/>
      <c r="QRN1" s="343"/>
      <c r="QRO1" s="343"/>
      <c r="QRP1" s="343"/>
      <c r="QRQ1" s="343"/>
      <c r="QRR1" s="343"/>
      <c r="QRS1" s="343"/>
      <c r="QRT1" s="343"/>
      <c r="QRU1" s="343"/>
      <c r="QRV1" s="343"/>
      <c r="QRW1" s="343"/>
      <c r="QRX1" s="343"/>
      <c r="QRY1" s="342"/>
      <c r="QRZ1" s="343"/>
      <c r="QSA1" s="343"/>
      <c r="QSB1" s="343"/>
      <c r="QSC1" s="343"/>
      <c r="QSD1" s="343"/>
      <c r="QSE1" s="343"/>
      <c r="QSF1" s="343"/>
      <c r="QSG1" s="343"/>
      <c r="QSH1" s="343"/>
      <c r="QSI1" s="343"/>
      <c r="QSJ1" s="343"/>
      <c r="QSK1" s="343"/>
      <c r="QSL1" s="343"/>
      <c r="QSM1" s="343"/>
      <c r="QSN1" s="343"/>
      <c r="QSO1" s="342"/>
      <c r="QSP1" s="343"/>
      <c r="QSQ1" s="343"/>
      <c r="QSR1" s="343"/>
      <c r="QSS1" s="343"/>
      <c r="QST1" s="343"/>
      <c r="QSU1" s="343"/>
      <c r="QSV1" s="343"/>
      <c r="QSW1" s="343"/>
      <c r="QSX1" s="343"/>
      <c r="QSY1" s="343"/>
      <c r="QSZ1" s="343"/>
      <c r="QTA1" s="343"/>
      <c r="QTB1" s="343"/>
      <c r="QTC1" s="343"/>
      <c r="QTD1" s="343"/>
      <c r="QTE1" s="342"/>
      <c r="QTF1" s="343"/>
      <c r="QTG1" s="343"/>
      <c r="QTH1" s="343"/>
      <c r="QTI1" s="343"/>
      <c r="QTJ1" s="343"/>
      <c r="QTK1" s="343"/>
      <c r="QTL1" s="343"/>
      <c r="QTM1" s="343"/>
      <c r="QTN1" s="343"/>
      <c r="QTO1" s="343"/>
      <c r="QTP1" s="343"/>
      <c r="QTQ1" s="343"/>
      <c r="QTR1" s="343"/>
      <c r="QTS1" s="343"/>
      <c r="QTT1" s="343"/>
      <c r="QTU1" s="342"/>
      <c r="QTV1" s="343"/>
      <c r="QTW1" s="343"/>
      <c r="QTX1" s="343"/>
      <c r="QTY1" s="343"/>
      <c r="QTZ1" s="343"/>
      <c r="QUA1" s="343"/>
      <c r="QUB1" s="343"/>
      <c r="QUC1" s="343"/>
      <c r="QUD1" s="343"/>
      <c r="QUE1" s="343"/>
      <c r="QUF1" s="343"/>
      <c r="QUG1" s="343"/>
      <c r="QUH1" s="343"/>
      <c r="QUI1" s="343"/>
      <c r="QUJ1" s="343"/>
      <c r="QUK1" s="342"/>
      <c r="QUL1" s="343"/>
      <c r="QUM1" s="343"/>
      <c r="QUN1" s="343"/>
      <c r="QUO1" s="343"/>
      <c r="QUP1" s="343"/>
      <c r="QUQ1" s="343"/>
      <c r="QUR1" s="343"/>
      <c r="QUS1" s="343"/>
      <c r="QUT1" s="343"/>
      <c r="QUU1" s="343"/>
      <c r="QUV1" s="343"/>
      <c r="QUW1" s="343"/>
      <c r="QUX1" s="343"/>
      <c r="QUY1" s="343"/>
      <c r="QUZ1" s="343"/>
      <c r="QVA1" s="342"/>
      <c r="QVB1" s="343"/>
      <c r="QVC1" s="343"/>
      <c r="QVD1" s="343"/>
      <c r="QVE1" s="343"/>
      <c r="QVF1" s="343"/>
      <c r="QVG1" s="343"/>
      <c r="QVH1" s="343"/>
      <c r="QVI1" s="343"/>
      <c r="QVJ1" s="343"/>
      <c r="QVK1" s="343"/>
      <c r="QVL1" s="343"/>
      <c r="QVM1" s="343"/>
      <c r="QVN1" s="343"/>
      <c r="QVO1" s="343"/>
      <c r="QVP1" s="343"/>
      <c r="QVQ1" s="342"/>
      <c r="QVR1" s="343"/>
      <c r="QVS1" s="343"/>
      <c r="QVT1" s="343"/>
      <c r="QVU1" s="343"/>
      <c r="QVV1" s="343"/>
      <c r="QVW1" s="343"/>
      <c r="QVX1" s="343"/>
      <c r="QVY1" s="343"/>
      <c r="QVZ1" s="343"/>
      <c r="QWA1" s="343"/>
      <c r="QWB1" s="343"/>
      <c r="QWC1" s="343"/>
      <c r="QWD1" s="343"/>
      <c r="QWE1" s="343"/>
      <c r="QWF1" s="343"/>
      <c r="QWG1" s="342"/>
      <c r="QWH1" s="343"/>
      <c r="QWI1" s="343"/>
      <c r="QWJ1" s="343"/>
      <c r="QWK1" s="343"/>
      <c r="QWL1" s="343"/>
      <c r="QWM1" s="343"/>
      <c r="QWN1" s="343"/>
      <c r="QWO1" s="343"/>
      <c r="QWP1" s="343"/>
      <c r="QWQ1" s="343"/>
      <c r="QWR1" s="343"/>
      <c r="QWS1" s="343"/>
      <c r="QWT1" s="343"/>
      <c r="QWU1" s="343"/>
      <c r="QWV1" s="343"/>
      <c r="QWW1" s="342"/>
      <c r="QWX1" s="343"/>
      <c r="QWY1" s="343"/>
      <c r="QWZ1" s="343"/>
      <c r="QXA1" s="343"/>
      <c r="QXB1" s="343"/>
      <c r="QXC1" s="343"/>
      <c r="QXD1" s="343"/>
      <c r="QXE1" s="343"/>
      <c r="QXF1" s="343"/>
      <c r="QXG1" s="343"/>
      <c r="QXH1" s="343"/>
      <c r="QXI1" s="343"/>
      <c r="QXJ1" s="343"/>
      <c r="QXK1" s="343"/>
      <c r="QXL1" s="343"/>
      <c r="QXM1" s="342"/>
      <c r="QXN1" s="343"/>
      <c r="QXO1" s="343"/>
      <c r="QXP1" s="343"/>
      <c r="QXQ1" s="343"/>
      <c r="QXR1" s="343"/>
      <c r="QXS1" s="343"/>
      <c r="QXT1" s="343"/>
      <c r="QXU1" s="343"/>
      <c r="QXV1" s="343"/>
      <c r="QXW1" s="343"/>
      <c r="QXX1" s="343"/>
      <c r="QXY1" s="343"/>
      <c r="QXZ1" s="343"/>
      <c r="QYA1" s="343"/>
      <c r="QYB1" s="343"/>
      <c r="QYC1" s="342"/>
      <c r="QYD1" s="343"/>
      <c r="QYE1" s="343"/>
      <c r="QYF1" s="343"/>
      <c r="QYG1" s="343"/>
      <c r="QYH1" s="343"/>
      <c r="QYI1" s="343"/>
      <c r="QYJ1" s="343"/>
      <c r="QYK1" s="343"/>
      <c r="QYL1" s="343"/>
      <c r="QYM1" s="343"/>
      <c r="QYN1" s="343"/>
      <c r="QYO1" s="343"/>
      <c r="QYP1" s="343"/>
      <c r="QYQ1" s="343"/>
      <c r="QYR1" s="343"/>
      <c r="QYS1" s="342"/>
      <c r="QYT1" s="343"/>
      <c r="QYU1" s="343"/>
      <c r="QYV1" s="343"/>
      <c r="QYW1" s="343"/>
      <c r="QYX1" s="343"/>
      <c r="QYY1" s="343"/>
      <c r="QYZ1" s="343"/>
      <c r="QZA1" s="343"/>
      <c r="QZB1" s="343"/>
      <c r="QZC1" s="343"/>
      <c r="QZD1" s="343"/>
      <c r="QZE1" s="343"/>
      <c r="QZF1" s="343"/>
      <c r="QZG1" s="343"/>
      <c r="QZH1" s="343"/>
      <c r="QZI1" s="342"/>
      <c r="QZJ1" s="343"/>
      <c r="QZK1" s="343"/>
      <c r="QZL1" s="343"/>
      <c r="QZM1" s="343"/>
      <c r="QZN1" s="343"/>
      <c r="QZO1" s="343"/>
      <c r="QZP1" s="343"/>
      <c r="QZQ1" s="343"/>
      <c r="QZR1" s="343"/>
      <c r="QZS1" s="343"/>
      <c r="QZT1" s="343"/>
      <c r="QZU1" s="343"/>
      <c r="QZV1" s="343"/>
      <c r="QZW1" s="343"/>
      <c r="QZX1" s="343"/>
      <c r="QZY1" s="342"/>
      <c r="QZZ1" s="343"/>
      <c r="RAA1" s="343"/>
      <c r="RAB1" s="343"/>
      <c r="RAC1" s="343"/>
      <c r="RAD1" s="343"/>
      <c r="RAE1" s="343"/>
      <c r="RAF1" s="343"/>
      <c r="RAG1" s="343"/>
      <c r="RAH1" s="343"/>
      <c r="RAI1" s="343"/>
      <c r="RAJ1" s="343"/>
      <c r="RAK1" s="343"/>
      <c r="RAL1" s="343"/>
      <c r="RAM1" s="343"/>
      <c r="RAN1" s="343"/>
      <c r="RAO1" s="342"/>
      <c r="RAP1" s="343"/>
      <c r="RAQ1" s="343"/>
      <c r="RAR1" s="343"/>
      <c r="RAS1" s="343"/>
      <c r="RAT1" s="343"/>
      <c r="RAU1" s="343"/>
      <c r="RAV1" s="343"/>
      <c r="RAW1" s="343"/>
      <c r="RAX1" s="343"/>
      <c r="RAY1" s="343"/>
      <c r="RAZ1" s="343"/>
      <c r="RBA1" s="343"/>
      <c r="RBB1" s="343"/>
      <c r="RBC1" s="343"/>
      <c r="RBD1" s="343"/>
      <c r="RBE1" s="342"/>
      <c r="RBF1" s="343"/>
      <c r="RBG1" s="343"/>
      <c r="RBH1" s="343"/>
      <c r="RBI1" s="343"/>
      <c r="RBJ1" s="343"/>
      <c r="RBK1" s="343"/>
      <c r="RBL1" s="343"/>
      <c r="RBM1" s="343"/>
      <c r="RBN1" s="343"/>
      <c r="RBO1" s="343"/>
      <c r="RBP1" s="343"/>
      <c r="RBQ1" s="343"/>
      <c r="RBR1" s="343"/>
      <c r="RBS1" s="343"/>
      <c r="RBT1" s="343"/>
      <c r="RBU1" s="342"/>
      <c r="RBV1" s="343"/>
      <c r="RBW1" s="343"/>
      <c r="RBX1" s="343"/>
      <c r="RBY1" s="343"/>
      <c r="RBZ1" s="343"/>
      <c r="RCA1" s="343"/>
      <c r="RCB1" s="343"/>
      <c r="RCC1" s="343"/>
      <c r="RCD1" s="343"/>
      <c r="RCE1" s="343"/>
      <c r="RCF1" s="343"/>
      <c r="RCG1" s="343"/>
      <c r="RCH1" s="343"/>
      <c r="RCI1" s="343"/>
      <c r="RCJ1" s="343"/>
      <c r="RCK1" s="342"/>
      <c r="RCL1" s="343"/>
      <c r="RCM1" s="343"/>
      <c r="RCN1" s="343"/>
      <c r="RCO1" s="343"/>
      <c r="RCP1" s="343"/>
      <c r="RCQ1" s="343"/>
      <c r="RCR1" s="343"/>
      <c r="RCS1" s="343"/>
      <c r="RCT1" s="343"/>
      <c r="RCU1" s="343"/>
      <c r="RCV1" s="343"/>
      <c r="RCW1" s="343"/>
      <c r="RCX1" s="343"/>
      <c r="RCY1" s="343"/>
      <c r="RCZ1" s="343"/>
      <c r="RDA1" s="342"/>
      <c r="RDB1" s="343"/>
      <c r="RDC1" s="343"/>
      <c r="RDD1" s="343"/>
      <c r="RDE1" s="343"/>
      <c r="RDF1" s="343"/>
      <c r="RDG1" s="343"/>
      <c r="RDH1" s="343"/>
      <c r="RDI1" s="343"/>
      <c r="RDJ1" s="343"/>
      <c r="RDK1" s="343"/>
      <c r="RDL1" s="343"/>
      <c r="RDM1" s="343"/>
      <c r="RDN1" s="343"/>
      <c r="RDO1" s="343"/>
      <c r="RDP1" s="343"/>
      <c r="RDQ1" s="342"/>
      <c r="RDR1" s="343"/>
      <c r="RDS1" s="343"/>
      <c r="RDT1" s="343"/>
      <c r="RDU1" s="343"/>
      <c r="RDV1" s="343"/>
      <c r="RDW1" s="343"/>
      <c r="RDX1" s="343"/>
      <c r="RDY1" s="343"/>
      <c r="RDZ1" s="343"/>
      <c r="REA1" s="343"/>
      <c r="REB1" s="343"/>
      <c r="REC1" s="343"/>
      <c r="RED1" s="343"/>
      <c r="REE1" s="343"/>
      <c r="REF1" s="343"/>
      <c r="REG1" s="342"/>
      <c r="REH1" s="343"/>
      <c r="REI1" s="343"/>
      <c r="REJ1" s="343"/>
      <c r="REK1" s="343"/>
      <c r="REL1" s="343"/>
      <c r="REM1" s="343"/>
      <c r="REN1" s="343"/>
      <c r="REO1" s="343"/>
      <c r="REP1" s="343"/>
      <c r="REQ1" s="343"/>
      <c r="RER1" s="343"/>
      <c r="RES1" s="343"/>
      <c r="RET1" s="343"/>
      <c r="REU1" s="343"/>
      <c r="REV1" s="343"/>
      <c r="REW1" s="342"/>
      <c r="REX1" s="343"/>
      <c r="REY1" s="343"/>
      <c r="REZ1" s="343"/>
      <c r="RFA1" s="343"/>
      <c r="RFB1" s="343"/>
      <c r="RFC1" s="343"/>
      <c r="RFD1" s="343"/>
      <c r="RFE1" s="343"/>
      <c r="RFF1" s="343"/>
      <c r="RFG1" s="343"/>
      <c r="RFH1" s="343"/>
      <c r="RFI1" s="343"/>
      <c r="RFJ1" s="343"/>
      <c r="RFK1" s="343"/>
      <c r="RFL1" s="343"/>
      <c r="RFM1" s="342"/>
      <c r="RFN1" s="343"/>
      <c r="RFO1" s="343"/>
      <c r="RFP1" s="343"/>
      <c r="RFQ1" s="343"/>
      <c r="RFR1" s="343"/>
      <c r="RFS1" s="343"/>
      <c r="RFT1" s="343"/>
      <c r="RFU1" s="343"/>
      <c r="RFV1" s="343"/>
      <c r="RFW1" s="343"/>
      <c r="RFX1" s="343"/>
      <c r="RFY1" s="343"/>
      <c r="RFZ1" s="343"/>
      <c r="RGA1" s="343"/>
      <c r="RGB1" s="343"/>
      <c r="RGC1" s="342"/>
      <c r="RGD1" s="343"/>
      <c r="RGE1" s="343"/>
      <c r="RGF1" s="343"/>
      <c r="RGG1" s="343"/>
      <c r="RGH1" s="343"/>
      <c r="RGI1" s="343"/>
      <c r="RGJ1" s="343"/>
      <c r="RGK1" s="343"/>
      <c r="RGL1" s="343"/>
      <c r="RGM1" s="343"/>
      <c r="RGN1" s="343"/>
      <c r="RGO1" s="343"/>
      <c r="RGP1" s="343"/>
      <c r="RGQ1" s="343"/>
      <c r="RGR1" s="343"/>
      <c r="RGS1" s="342"/>
      <c r="RGT1" s="343"/>
      <c r="RGU1" s="343"/>
      <c r="RGV1" s="343"/>
      <c r="RGW1" s="343"/>
      <c r="RGX1" s="343"/>
      <c r="RGY1" s="343"/>
      <c r="RGZ1" s="343"/>
      <c r="RHA1" s="343"/>
      <c r="RHB1" s="343"/>
      <c r="RHC1" s="343"/>
      <c r="RHD1" s="343"/>
      <c r="RHE1" s="343"/>
      <c r="RHF1" s="343"/>
      <c r="RHG1" s="343"/>
      <c r="RHH1" s="343"/>
      <c r="RHI1" s="342"/>
      <c r="RHJ1" s="343"/>
      <c r="RHK1" s="343"/>
      <c r="RHL1" s="343"/>
      <c r="RHM1" s="343"/>
      <c r="RHN1" s="343"/>
      <c r="RHO1" s="343"/>
      <c r="RHP1" s="343"/>
      <c r="RHQ1" s="343"/>
      <c r="RHR1" s="343"/>
      <c r="RHS1" s="343"/>
      <c r="RHT1" s="343"/>
      <c r="RHU1" s="343"/>
      <c r="RHV1" s="343"/>
      <c r="RHW1" s="343"/>
      <c r="RHX1" s="343"/>
      <c r="RHY1" s="342"/>
      <c r="RHZ1" s="343"/>
      <c r="RIA1" s="343"/>
      <c r="RIB1" s="343"/>
      <c r="RIC1" s="343"/>
      <c r="RID1" s="343"/>
      <c r="RIE1" s="343"/>
      <c r="RIF1" s="343"/>
      <c r="RIG1" s="343"/>
      <c r="RIH1" s="343"/>
      <c r="RII1" s="343"/>
      <c r="RIJ1" s="343"/>
      <c r="RIK1" s="343"/>
      <c r="RIL1" s="343"/>
      <c r="RIM1" s="343"/>
      <c r="RIN1" s="343"/>
      <c r="RIO1" s="342"/>
      <c r="RIP1" s="343"/>
      <c r="RIQ1" s="343"/>
      <c r="RIR1" s="343"/>
      <c r="RIS1" s="343"/>
      <c r="RIT1" s="343"/>
      <c r="RIU1" s="343"/>
      <c r="RIV1" s="343"/>
      <c r="RIW1" s="343"/>
      <c r="RIX1" s="343"/>
      <c r="RIY1" s="343"/>
      <c r="RIZ1" s="343"/>
      <c r="RJA1" s="343"/>
      <c r="RJB1" s="343"/>
      <c r="RJC1" s="343"/>
      <c r="RJD1" s="343"/>
      <c r="RJE1" s="342"/>
      <c r="RJF1" s="343"/>
      <c r="RJG1" s="343"/>
      <c r="RJH1" s="343"/>
      <c r="RJI1" s="343"/>
      <c r="RJJ1" s="343"/>
      <c r="RJK1" s="343"/>
      <c r="RJL1" s="343"/>
      <c r="RJM1" s="343"/>
      <c r="RJN1" s="343"/>
      <c r="RJO1" s="343"/>
      <c r="RJP1" s="343"/>
      <c r="RJQ1" s="343"/>
      <c r="RJR1" s="343"/>
      <c r="RJS1" s="343"/>
      <c r="RJT1" s="343"/>
      <c r="RJU1" s="342"/>
      <c r="RJV1" s="343"/>
      <c r="RJW1" s="343"/>
      <c r="RJX1" s="343"/>
      <c r="RJY1" s="343"/>
      <c r="RJZ1" s="343"/>
      <c r="RKA1" s="343"/>
      <c r="RKB1" s="343"/>
      <c r="RKC1" s="343"/>
      <c r="RKD1" s="343"/>
      <c r="RKE1" s="343"/>
      <c r="RKF1" s="343"/>
      <c r="RKG1" s="343"/>
      <c r="RKH1" s="343"/>
      <c r="RKI1" s="343"/>
      <c r="RKJ1" s="343"/>
      <c r="RKK1" s="342"/>
      <c r="RKL1" s="343"/>
      <c r="RKM1" s="343"/>
      <c r="RKN1" s="343"/>
      <c r="RKO1" s="343"/>
      <c r="RKP1" s="343"/>
      <c r="RKQ1" s="343"/>
      <c r="RKR1" s="343"/>
      <c r="RKS1" s="343"/>
      <c r="RKT1" s="343"/>
      <c r="RKU1" s="343"/>
      <c r="RKV1" s="343"/>
      <c r="RKW1" s="343"/>
      <c r="RKX1" s="343"/>
      <c r="RKY1" s="343"/>
      <c r="RKZ1" s="343"/>
      <c r="RLA1" s="342"/>
      <c r="RLB1" s="343"/>
      <c r="RLC1" s="343"/>
      <c r="RLD1" s="343"/>
      <c r="RLE1" s="343"/>
      <c r="RLF1" s="343"/>
      <c r="RLG1" s="343"/>
      <c r="RLH1" s="343"/>
      <c r="RLI1" s="343"/>
      <c r="RLJ1" s="343"/>
      <c r="RLK1" s="343"/>
      <c r="RLL1" s="343"/>
      <c r="RLM1" s="343"/>
      <c r="RLN1" s="343"/>
      <c r="RLO1" s="343"/>
      <c r="RLP1" s="343"/>
      <c r="RLQ1" s="342"/>
      <c r="RLR1" s="343"/>
      <c r="RLS1" s="343"/>
      <c r="RLT1" s="343"/>
      <c r="RLU1" s="343"/>
      <c r="RLV1" s="343"/>
      <c r="RLW1" s="343"/>
      <c r="RLX1" s="343"/>
      <c r="RLY1" s="343"/>
      <c r="RLZ1" s="343"/>
      <c r="RMA1" s="343"/>
      <c r="RMB1" s="343"/>
      <c r="RMC1" s="343"/>
      <c r="RMD1" s="343"/>
      <c r="RME1" s="343"/>
      <c r="RMF1" s="343"/>
      <c r="RMG1" s="342"/>
      <c r="RMH1" s="343"/>
      <c r="RMI1" s="343"/>
      <c r="RMJ1" s="343"/>
      <c r="RMK1" s="343"/>
      <c r="RML1" s="343"/>
      <c r="RMM1" s="343"/>
      <c r="RMN1" s="343"/>
      <c r="RMO1" s="343"/>
      <c r="RMP1" s="343"/>
      <c r="RMQ1" s="343"/>
      <c r="RMR1" s="343"/>
      <c r="RMS1" s="343"/>
      <c r="RMT1" s="343"/>
      <c r="RMU1" s="343"/>
      <c r="RMV1" s="343"/>
      <c r="RMW1" s="342"/>
      <c r="RMX1" s="343"/>
      <c r="RMY1" s="343"/>
      <c r="RMZ1" s="343"/>
      <c r="RNA1" s="343"/>
      <c r="RNB1" s="343"/>
      <c r="RNC1" s="343"/>
      <c r="RND1" s="343"/>
      <c r="RNE1" s="343"/>
      <c r="RNF1" s="343"/>
      <c r="RNG1" s="343"/>
      <c r="RNH1" s="343"/>
      <c r="RNI1" s="343"/>
      <c r="RNJ1" s="343"/>
      <c r="RNK1" s="343"/>
      <c r="RNL1" s="343"/>
      <c r="RNM1" s="342"/>
      <c r="RNN1" s="343"/>
      <c r="RNO1" s="343"/>
      <c r="RNP1" s="343"/>
      <c r="RNQ1" s="343"/>
      <c r="RNR1" s="343"/>
      <c r="RNS1" s="343"/>
      <c r="RNT1" s="343"/>
      <c r="RNU1" s="343"/>
      <c r="RNV1" s="343"/>
      <c r="RNW1" s="343"/>
      <c r="RNX1" s="343"/>
      <c r="RNY1" s="343"/>
      <c r="RNZ1" s="343"/>
      <c r="ROA1" s="343"/>
      <c r="ROB1" s="343"/>
      <c r="ROC1" s="342"/>
      <c r="ROD1" s="343"/>
      <c r="ROE1" s="343"/>
      <c r="ROF1" s="343"/>
      <c r="ROG1" s="343"/>
      <c r="ROH1" s="343"/>
      <c r="ROI1" s="343"/>
      <c r="ROJ1" s="343"/>
      <c r="ROK1" s="343"/>
      <c r="ROL1" s="343"/>
      <c r="ROM1" s="343"/>
      <c r="RON1" s="343"/>
      <c r="ROO1" s="343"/>
      <c r="ROP1" s="343"/>
      <c r="ROQ1" s="343"/>
      <c r="ROR1" s="343"/>
      <c r="ROS1" s="342"/>
      <c r="ROT1" s="343"/>
      <c r="ROU1" s="343"/>
      <c r="ROV1" s="343"/>
      <c r="ROW1" s="343"/>
      <c r="ROX1" s="343"/>
      <c r="ROY1" s="343"/>
      <c r="ROZ1" s="343"/>
      <c r="RPA1" s="343"/>
      <c r="RPB1" s="343"/>
      <c r="RPC1" s="343"/>
      <c r="RPD1" s="343"/>
      <c r="RPE1" s="343"/>
      <c r="RPF1" s="343"/>
      <c r="RPG1" s="343"/>
      <c r="RPH1" s="343"/>
      <c r="RPI1" s="342"/>
      <c r="RPJ1" s="343"/>
      <c r="RPK1" s="343"/>
      <c r="RPL1" s="343"/>
      <c r="RPM1" s="343"/>
      <c r="RPN1" s="343"/>
      <c r="RPO1" s="343"/>
      <c r="RPP1" s="343"/>
      <c r="RPQ1" s="343"/>
      <c r="RPR1" s="343"/>
      <c r="RPS1" s="343"/>
      <c r="RPT1" s="343"/>
      <c r="RPU1" s="343"/>
      <c r="RPV1" s="343"/>
      <c r="RPW1" s="343"/>
      <c r="RPX1" s="343"/>
      <c r="RPY1" s="342"/>
      <c r="RPZ1" s="343"/>
      <c r="RQA1" s="343"/>
      <c r="RQB1" s="343"/>
      <c r="RQC1" s="343"/>
      <c r="RQD1" s="343"/>
      <c r="RQE1" s="343"/>
      <c r="RQF1" s="343"/>
      <c r="RQG1" s="343"/>
      <c r="RQH1" s="343"/>
      <c r="RQI1" s="343"/>
      <c r="RQJ1" s="343"/>
      <c r="RQK1" s="343"/>
      <c r="RQL1" s="343"/>
      <c r="RQM1" s="343"/>
      <c r="RQN1" s="343"/>
      <c r="RQO1" s="342"/>
      <c r="RQP1" s="343"/>
      <c r="RQQ1" s="343"/>
      <c r="RQR1" s="343"/>
      <c r="RQS1" s="343"/>
      <c r="RQT1" s="343"/>
      <c r="RQU1" s="343"/>
      <c r="RQV1" s="343"/>
      <c r="RQW1" s="343"/>
      <c r="RQX1" s="343"/>
      <c r="RQY1" s="343"/>
      <c r="RQZ1" s="343"/>
      <c r="RRA1" s="343"/>
      <c r="RRB1" s="343"/>
      <c r="RRC1" s="343"/>
      <c r="RRD1" s="343"/>
      <c r="RRE1" s="342"/>
      <c r="RRF1" s="343"/>
      <c r="RRG1" s="343"/>
      <c r="RRH1" s="343"/>
      <c r="RRI1" s="343"/>
      <c r="RRJ1" s="343"/>
      <c r="RRK1" s="343"/>
      <c r="RRL1" s="343"/>
      <c r="RRM1" s="343"/>
      <c r="RRN1" s="343"/>
      <c r="RRO1" s="343"/>
      <c r="RRP1" s="343"/>
      <c r="RRQ1" s="343"/>
      <c r="RRR1" s="343"/>
      <c r="RRS1" s="343"/>
      <c r="RRT1" s="343"/>
      <c r="RRU1" s="342"/>
      <c r="RRV1" s="343"/>
      <c r="RRW1" s="343"/>
      <c r="RRX1" s="343"/>
      <c r="RRY1" s="343"/>
      <c r="RRZ1" s="343"/>
      <c r="RSA1" s="343"/>
      <c r="RSB1" s="343"/>
      <c r="RSC1" s="343"/>
      <c r="RSD1" s="343"/>
      <c r="RSE1" s="343"/>
      <c r="RSF1" s="343"/>
      <c r="RSG1" s="343"/>
      <c r="RSH1" s="343"/>
      <c r="RSI1" s="343"/>
      <c r="RSJ1" s="343"/>
      <c r="RSK1" s="342"/>
      <c r="RSL1" s="343"/>
      <c r="RSM1" s="343"/>
      <c r="RSN1" s="343"/>
      <c r="RSO1" s="343"/>
      <c r="RSP1" s="343"/>
      <c r="RSQ1" s="343"/>
      <c r="RSR1" s="343"/>
      <c r="RSS1" s="343"/>
      <c r="RST1" s="343"/>
      <c r="RSU1" s="343"/>
      <c r="RSV1" s="343"/>
      <c r="RSW1" s="343"/>
      <c r="RSX1" s="343"/>
      <c r="RSY1" s="343"/>
      <c r="RSZ1" s="343"/>
      <c r="RTA1" s="342"/>
      <c r="RTB1" s="343"/>
      <c r="RTC1" s="343"/>
      <c r="RTD1" s="343"/>
      <c r="RTE1" s="343"/>
      <c r="RTF1" s="343"/>
      <c r="RTG1" s="343"/>
      <c r="RTH1" s="343"/>
      <c r="RTI1" s="343"/>
      <c r="RTJ1" s="343"/>
      <c r="RTK1" s="343"/>
      <c r="RTL1" s="343"/>
      <c r="RTM1" s="343"/>
      <c r="RTN1" s="343"/>
      <c r="RTO1" s="343"/>
      <c r="RTP1" s="343"/>
      <c r="RTQ1" s="342"/>
      <c r="RTR1" s="343"/>
      <c r="RTS1" s="343"/>
      <c r="RTT1" s="343"/>
      <c r="RTU1" s="343"/>
      <c r="RTV1" s="343"/>
      <c r="RTW1" s="343"/>
      <c r="RTX1" s="343"/>
      <c r="RTY1" s="343"/>
      <c r="RTZ1" s="343"/>
      <c r="RUA1" s="343"/>
      <c r="RUB1" s="343"/>
      <c r="RUC1" s="343"/>
      <c r="RUD1" s="343"/>
      <c r="RUE1" s="343"/>
      <c r="RUF1" s="343"/>
      <c r="RUG1" s="342"/>
      <c r="RUH1" s="343"/>
      <c r="RUI1" s="343"/>
      <c r="RUJ1" s="343"/>
      <c r="RUK1" s="343"/>
      <c r="RUL1" s="343"/>
      <c r="RUM1" s="343"/>
      <c r="RUN1" s="343"/>
      <c r="RUO1" s="343"/>
      <c r="RUP1" s="343"/>
      <c r="RUQ1" s="343"/>
      <c r="RUR1" s="343"/>
      <c r="RUS1" s="343"/>
      <c r="RUT1" s="343"/>
      <c r="RUU1" s="343"/>
      <c r="RUV1" s="343"/>
      <c r="RUW1" s="342"/>
      <c r="RUX1" s="343"/>
      <c r="RUY1" s="343"/>
      <c r="RUZ1" s="343"/>
      <c r="RVA1" s="343"/>
      <c r="RVB1" s="343"/>
      <c r="RVC1" s="343"/>
      <c r="RVD1" s="343"/>
      <c r="RVE1" s="343"/>
      <c r="RVF1" s="343"/>
      <c r="RVG1" s="343"/>
      <c r="RVH1" s="343"/>
      <c r="RVI1" s="343"/>
      <c r="RVJ1" s="343"/>
      <c r="RVK1" s="343"/>
      <c r="RVL1" s="343"/>
      <c r="RVM1" s="342"/>
      <c r="RVN1" s="343"/>
      <c r="RVO1" s="343"/>
      <c r="RVP1" s="343"/>
      <c r="RVQ1" s="343"/>
      <c r="RVR1" s="343"/>
      <c r="RVS1" s="343"/>
      <c r="RVT1" s="343"/>
      <c r="RVU1" s="343"/>
      <c r="RVV1" s="343"/>
      <c r="RVW1" s="343"/>
      <c r="RVX1" s="343"/>
      <c r="RVY1" s="343"/>
      <c r="RVZ1" s="343"/>
      <c r="RWA1" s="343"/>
      <c r="RWB1" s="343"/>
      <c r="RWC1" s="342"/>
      <c r="RWD1" s="343"/>
      <c r="RWE1" s="343"/>
      <c r="RWF1" s="343"/>
      <c r="RWG1" s="343"/>
      <c r="RWH1" s="343"/>
      <c r="RWI1" s="343"/>
      <c r="RWJ1" s="343"/>
      <c r="RWK1" s="343"/>
      <c r="RWL1" s="343"/>
      <c r="RWM1" s="343"/>
      <c r="RWN1" s="343"/>
      <c r="RWO1" s="343"/>
      <c r="RWP1" s="343"/>
      <c r="RWQ1" s="343"/>
      <c r="RWR1" s="343"/>
      <c r="RWS1" s="342"/>
      <c r="RWT1" s="343"/>
      <c r="RWU1" s="343"/>
      <c r="RWV1" s="343"/>
      <c r="RWW1" s="343"/>
      <c r="RWX1" s="343"/>
      <c r="RWY1" s="343"/>
      <c r="RWZ1" s="343"/>
      <c r="RXA1" s="343"/>
      <c r="RXB1" s="343"/>
      <c r="RXC1" s="343"/>
      <c r="RXD1" s="343"/>
      <c r="RXE1" s="343"/>
      <c r="RXF1" s="343"/>
      <c r="RXG1" s="343"/>
      <c r="RXH1" s="343"/>
      <c r="RXI1" s="342"/>
      <c r="RXJ1" s="343"/>
      <c r="RXK1" s="343"/>
      <c r="RXL1" s="343"/>
      <c r="RXM1" s="343"/>
      <c r="RXN1" s="343"/>
      <c r="RXO1" s="343"/>
      <c r="RXP1" s="343"/>
      <c r="RXQ1" s="343"/>
      <c r="RXR1" s="343"/>
      <c r="RXS1" s="343"/>
      <c r="RXT1" s="343"/>
      <c r="RXU1" s="343"/>
      <c r="RXV1" s="343"/>
      <c r="RXW1" s="343"/>
      <c r="RXX1" s="343"/>
      <c r="RXY1" s="342"/>
      <c r="RXZ1" s="343"/>
      <c r="RYA1" s="343"/>
      <c r="RYB1" s="343"/>
      <c r="RYC1" s="343"/>
      <c r="RYD1" s="343"/>
      <c r="RYE1" s="343"/>
      <c r="RYF1" s="343"/>
      <c r="RYG1" s="343"/>
      <c r="RYH1" s="343"/>
      <c r="RYI1" s="343"/>
      <c r="RYJ1" s="343"/>
      <c r="RYK1" s="343"/>
      <c r="RYL1" s="343"/>
      <c r="RYM1" s="343"/>
      <c r="RYN1" s="343"/>
      <c r="RYO1" s="342"/>
      <c r="RYP1" s="343"/>
      <c r="RYQ1" s="343"/>
      <c r="RYR1" s="343"/>
      <c r="RYS1" s="343"/>
      <c r="RYT1" s="343"/>
      <c r="RYU1" s="343"/>
      <c r="RYV1" s="343"/>
      <c r="RYW1" s="343"/>
      <c r="RYX1" s="343"/>
      <c r="RYY1" s="343"/>
      <c r="RYZ1" s="343"/>
      <c r="RZA1" s="343"/>
      <c r="RZB1" s="343"/>
      <c r="RZC1" s="343"/>
      <c r="RZD1" s="343"/>
      <c r="RZE1" s="342"/>
      <c r="RZF1" s="343"/>
      <c r="RZG1" s="343"/>
      <c r="RZH1" s="343"/>
      <c r="RZI1" s="343"/>
      <c r="RZJ1" s="343"/>
      <c r="RZK1" s="343"/>
      <c r="RZL1" s="343"/>
      <c r="RZM1" s="343"/>
      <c r="RZN1" s="343"/>
      <c r="RZO1" s="343"/>
      <c r="RZP1" s="343"/>
      <c r="RZQ1" s="343"/>
      <c r="RZR1" s="343"/>
      <c r="RZS1" s="343"/>
      <c r="RZT1" s="343"/>
      <c r="RZU1" s="342"/>
      <c r="RZV1" s="343"/>
      <c r="RZW1" s="343"/>
      <c r="RZX1" s="343"/>
      <c r="RZY1" s="343"/>
      <c r="RZZ1" s="343"/>
      <c r="SAA1" s="343"/>
      <c r="SAB1" s="343"/>
      <c r="SAC1" s="343"/>
      <c r="SAD1" s="343"/>
      <c r="SAE1" s="343"/>
      <c r="SAF1" s="343"/>
      <c r="SAG1" s="343"/>
      <c r="SAH1" s="343"/>
      <c r="SAI1" s="343"/>
      <c r="SAJ1" s="343"/>
      <c r="SAK1" s="342"/>
      <c r="SAL1" s="343"/>
      <c r="SAM1" s="343"/>
      <c r="SAN1" s="343"/>
      <c r="SAO1" s="343"/>
      <c r="SAP1" s="343"/>
      <c r="SAQ1" s="343"/>
      <c r="SAR1" s="343"/>
      <c r="SAS1" s="343"/>
      <c r="SAT1" s="343"/>
      <c r="SAU1" s="343"/>
      <c r="SAV1" s="343"/>
      <c r="SAW1" s="343"/>
      <c r="SAX1" s="343"/>
      <c r="SAY1" s="343"/>
      <c r="SAZ1" s="343"/>
      <c r="SBA1" s="342"/>
      <c r="SBB1" s="343"/>
      <c r="SBC1" s="343"/>
      <c r="SBD1" s="343"/>
      <c r="SBE1" s="343"/>
      <c r="SBF1" s="343"/>
      <c r="SBG1" s="343"/>
      <c r="SBH1" s="343"/>
      <c r="SBI1" s="343"/>
      <c r="SBJ1" s="343"/>
      <c r="SBK1" s="343"/>
      <c r="SBL1" s="343"/>
      <c r="SBM1" s="343"/>
      <c r="SBN1" s="343"/>
      <c r="SBO1" s="343"/>
      <c r="SBP1" s="343"/>
      <c r="SBQ1" s="342"/>
      <c r="SBR1" s="343"/>
      <c r="SBS1" s="343"/>
      <c r="SBT1" s="343"/>
      <c r="SBU1" s="343"/>
      <c r="SBV1" s="343"/>
      <c r="SBW1" s="343"/>
      <c r="SBX1" s="343"/>
      <c r="SBY1" s="343"/>
      <c r="SBZ1" s="343"/>
      <c r="SCA1" s="343"/>
      <c r="SCB1" s="343"/>
      <c r="SCC1" s="343"/>
      <c r="SCD1" s="343"/>
      <c r="SCE1" s="343"/>
      <c r="SCF1" s="343"/>
      <c r="SCG1" s="342"/>
      <c r="SCH1" s="343"/>
      <c r="SCI1" s="343"/>
      <c r="SCJ1" s="343"/>
      <c r="SCK1" s="343"/>
      <c r="SCL1" s="343"/>
      <c r="SCM1" s="343"/>
      <c r="SCN1" s="343"/>
      <c r="SCO1" s="343"/>
      <c r="SCP1" s="343"/>
      <c r="SCQ1" s="343"/>
      <c r="SCR1" s="343"/>
      <c r="SCS1" s="343"/>
      <c r="SCT1" s="343"/>
      <c r="SCU1" s="343"/>
      <c r="SCV1" s="343"/>
      <c r="SCW1" s="342"/>
      <c r="SCX1" s="343"/>
      <c r="SCY1" s="343"/>
      <c r="SCZ1" s="343"/>
      <c r="SDA1" s="343"/>
      <c r="SDB1" s="343"/>
      <c r="SDC1" s="343"/>
      <c r="SDD1" s="343"/>
      <c r="SDE1" s="343"/>
      <c r="SDF1" s="343"/>
      <c r="SDG1" s="343"/>
      <c r="SDH1" s="343"/>
      <c r="SDI1" s="343"/>
      <c r="SDJ1" s="343"/>
      <c r="SDK1" s="343"/>
      <c r="SDL1" s="343"/>
      <c r="SDM1" s="342"/>
      <c r="SDN1" s="343"/>
      <c r="SDO1" s="343"/>
      <c r="SDP1" s="343"/>
      <c r="SDQ1" s="343"/>
      <c r="SDR1" s="343"/>
      <c r="SDS1" s="343"/>
      <c r="SDT1" s="343"/>
      <c r="SDU1" s="343"/>
      <c r="SDV1" s="343"/>
      <c r="SDW1" s="343"/>
      <c r="SDX1" s="343"/>
      <c r="SDY1" s="343"/>
      <c r="SDZ1" s="343"/>
      <c r="SEA1" s="343"/>
      <c r="SEB1" s="343"/>
      <c r="SEC1" s="342"/>
      <c r="SED1" s="343"/>
      <c r="SEE1" s="343"/>
      <c r="SEF1" s="343"/>
      <c r="SEG1" s="343"/>
      <c r="SEH1" s="343"/>
      <c r="SEI1" s="343"/>
      <c r="SEJ1" s="343"/>
      <c r="SEK1" s="343"/>
      <c r="SEL1" s="343"/>
      <c r="SEM1" s="343"/>
      <c r="SEN1" s="343"/>
      <c r="SEO1" s="343"/>
      <c r="SEP1" s="343"/>
      <c r="SEQ1" s="343"/>
      <c r="SER1" s="343"/>
      <c r="SES1" s="342"/>
      <c r="SET1" s="343"/>
      <c r="SEU1" s="343"/>
      <c r="SEV1" s="343"/>
      <c r="SEW1" s="343"/>
      <c r="SEX1" s="343"/>
      <c r="SEY1" s="343"/>
      <c r="SEZ1" s="343"/>
      <c r="SFA1" s="343"/>
      <c r="SFB1" s="343"/>
      <c r="SFC1" s="343"/>
      <c r="SFD1" s="343"/>
      <c r="SFE1" s="343"/>
      <c r="SFF1" s="343"/>
      <c r="SFG1" s="343"/>
      <c r="SFH1" s="343"/>
      <c r="SFI1" s="342"/>
      <c r="SFJ1" s="343"/>
      <c r="SFK1" s="343"/>
      <c r="SFL1" s="343"/>
      <c r="SFM1" s="343"/>
      <c r="SFN1" s="343"/>
      <c r="SFO1" s="343"/>
      <c r="SFP1" s="343"/>
      <c r="SFQ1" s="343"/>
      <c r="SFR1" s="343"/>
      <c r="SFS1" s="343"/>
      <c r="SFT1" s="343"/>
      <c r="SFU1" s="343"/>
      <c r="SFV1" s="343"/>
      <c r="SFW1" s="343"/>
      <c r="SFX1" s="343"/>
      <c r="SFY1" s="342"/>
      <c r="SFZ1" s="343"/>
      <c r="SGA1" s="343"/>
      <c r="SGB1" s="343"/>
      <c r="SGC1" s="343"/>
      <c r="SGD1" s="343"/>
      <c r="SGE1" s="343"/>
      <c r="SGF1" s="343"/>
      <c r="SGG1" s="343"/>
      <c r="SGH1" s="343"/>
      <c r="SGI1" s="343"/>
      <c r="SGJ1" s="343"/>
      <c r="SGK1" s="343"/>
      <c r="SGL1" s="343"/>
      <c r="SGM1" s="343"/>
      <c r="SGN1" s="343"/>
      <c r="SGO1" s="342"/>
      <c r="SGP1" s="343"/>
      <c r="SGQ1" s="343"/>
      <c r="SGR1" s="343"/>
      <c r="SGS1" s="343"/>
      <c r="SGT1" s="343"/>
      <c r="SGU1" s="343"/>
      <c r="SGV1" s="343"/>
      <c r="SGW1" s="343"/>
      <c r="SGX1" s="343"/>
      <c r="SGY1" s="343"/>
      <c r="SGZ1" s="343"/>
      <c r="SHA1" s="343"/>
      <c r="SHB1" s="343"/>
      <c r="SHC1" s="343"/>
      <c r="SHD1" s="343"/>
      <c r="SHE1" s="342"/>
      <c r="SHF1" s="343"/>
      <c r="SHG1" s="343"/>
      <c r="SHH1" s="343"/>
      <c r="SHI1" s="343"/>
      <c r="SHJ1" s="343"/>
      <c r="SHK1" s="343"/>
      <c r="SHL1" s="343"/>
      <c r="SHM1" s="343"/>
      <c r="SHN1" s="343"/>
      <c r="SHO1" s="343"/>
      <c r="SHP1" s="343"/>
      <c r="SHQ1" s="343"/>
      <c r="SHR1" s="343"/>
      <c r="SHS1" s="343"/>
      <c r="SHT1" s="343"/>
      <c r="SHU1" s="342"/>
      <c r="SHV1" s="343"/>
      <c r="SHW1" s="343"/>
      <c r="SHX1" s="343"/>
      <c r="SHY1" s="343"/>
      <c r="SHZ1" s="343"/>
      <c r="SIA1" s="343"/>
      <c r="SIB1" s="343"/>
      <c r="SIC1" s="343"/>
      <c r="SID1" s="343"/>
      <c r="SIE1" s="343"/>
      <c r="SIF1" s="343"/>
      <c r="SIG1" s="343"/>
      <c r="SIH1" s="343"/>
      <c r="SII1" s="343"/>
      <c r="SIJ1" s="343"/>
      <c r="SIK1" s="342"/>
      <c r="SIL1" s="343"/>
      <c r="SIM1" s="343"/>
      <c r="SIN1" s="343"/>
      <c r="SIO1" s="343"/>
      <c r="SIP1" s="343"/>
      <c r="SIQ1" s="343"/>
      <c r="SIR1" s="343"/>
      <c r="SIS1" s="343"/>
      <c r="SIT1" s="343"/>
      <c r="SIU1" s="343"/>
      <c r="SIV1" s="343"/>
      <c r="SIW1" s="343"/>
      <c r="SIX1" s="343"/>
      <c r="SIY1" s="343"/>
      <c r="SIZ1" s="343"/>
      <c r="SJA1" s="342"/>
      <c r="SJB1" s="343"/>
      <c r="SJC1" s="343"/>
      <c r="SJD1" s="343"/>
      <c r="SJE1" s="343"/>
      <c r="SJF1" s="343"/>
      <c r="SJG1" s="343"/>
      <c r="SJH1" s="343"/>
      <c r="SJI1" s="343"/>
      <c r="SJJ1" s="343"/>
      <c r="SJK1" s="343"/>
      <c r="SJL1" s="343"/>
      <c r="SJM1" s="343"/>
      <c r="SJN1" s="343"/>
      <c r="SJO1" s="343"/>
      <c r="SJP1" s="343"/>
      <c r="SJQ1" s="342"/>
      <c r="SJR1" s="343"/>
      <c r="SJS1" s="343"/>
      <c r="SJT1" s="343"/>
      <c r="SJU1" s="343"/>
      <c r="SJV1" s="343"/>
      <c r="SJW1" s="343"/>
      <c r="SJX1" s="343"/>
      <c r="SJY1" s="343"/>
      <c r="SJZ1" s="343"/>
      <c r="SKA1" s="343"/>
      <c r="SKB1" s="343"/>
      <c r="SKC1" s="343"/>
      <c r="SKD1" s="343"/>
      <c r="SKE1" s="343"/>
      <c r="SKF1" s="343"/>
      <c r="SKG1" s="342"/>
      <c r="SKH1" s="343"/>
      <c r="SKI1" s="343"/>
      <c r="SKJ1" s="343"/>
      <c r="SKK1" s="343"/>
      <c r="SKL1" s="343"/>
      <c r="SKM1" s="343"/>
      <c r="SKN1" s="343"/>
      <c r="SKO1" s="343"/>
      <c r="SKP1" s="343"/>
      <c r="SKQ1" s="343"/>
      <c r="SKR1" s="343"/>
      <c r="SKS1" s="343"/>
      <c r="SKT1" s="343"/>
      <c r="SKU1" s="343"/>
      <c r="SKV1" s="343"/>
      <c r="SKW1" s="342"/>
      <c r="SKX1" s="343"/>
      <c r="SKY1" s="343"/>
      <c r="SKZ1" s="343"/>
      <c r="SLA1" s="343"/>
      <c r="SLB1" s="343"/>
      <c r="SLC1" s="343"/>
      <c r="SLD1" s="343"/>
      <c r="SLE1" s="343"/>
      <c r="SLF1" s="343"/>
      <c r="SLG1" s="343"/>
      <c r="SLH1" s="343"/>
      <c r="SLI1" s="343"/>
      <c r="SLJ1" s="343"/>
      <c r="SLK1" s="343"/>
      <c r="SLL1" s="343"/>
      <c r="SLM1" s="342"/>
      <c r="SLN1" s="343"/>
      <c r="SLO1" s="343"/>
      <c r="SLP1" s="343"/>
      <c r="SLQ1" s="343"/>
      <c r="SLR1" s="343"/>
      <c r="SLS1" s="343"/>
      <c r="SLT1" s="343"/>
      <c r="SLU1" s="343"/>
      <c r="SLV1" s="343"/>
      <c r="SLW1" s="343"/>
      <c r="SLX1" s="343"/>
      <c r="SLY1" s="343"/>
      <c r="SLZ1" s="343"/>
      <c r="SMA1" s="343"/>
      <c r="SMB1" s="343"/>
      <c r="SMC1" s="342"/>
      <c r="SMD1" s="343"/>
      <c r="SME1" s="343"/>
      <c r="SMF1" s="343"/>
      <c r="SMG1" s="343"/>
      <c r="SMH1" s="343"/>
      <c r="SMI1" s="343"/>
      <c r="SMJ1" s="343"/>
      <c r="SMK1" s="343"/>
      <c r="SML1" s="343"/>
      <c r="SMM1" s="343"/>
      <c r="SMN1" s="343"/>
      <c r="SMO1" s="343"/>
      <c r="SMP1" s="343"/>
      <c r="SMQ1" s="343"/>
      <c r="SMR1" s="343"/>
      <c r="SMS1" s="342"/>
      <c r="SMT1" s="343"/>
      <c r="SMU1" s="343"/>
      <c r="SMV1" s="343"/>
      <c r="SMW1" s="343"/>
      <c r="SMX1" s="343"/>
      <c r="SMY1" s="343"/>
      <c r="SMZ1" s="343"/>
      <c r="SNA1" s="343"/>
      <c r="SNB1" s="343"/>
      <c r="SNC1" s="343"/>
      <c r="SND1" s="343"/>
      <c r="SNE1" s="343"/>
      <c r="SNF1" s="343"/>
      <c r="SNG1" s="343"/>
      <c r="SNH1" s="343"/>
      <c r="SNI1" s="342"/>
      <c r="SNJ1" s="343"/>
      <c r="SNK1" s="343"/>
      <c r="SNL1" s="343"/>
      <c r="SNM1" s="343"/>
      <c r="SNN1" s="343"/>
      <c r="SNO1" s="343"/>
      <c r="SNP1" s="343"/>
      <c r="SNQ1" s="343"/>
      <c r="SNR1" s="343"/>
      <c r="SNS1" s="343"/>
      <c r="SNT1" s="343"/>
      <c r="SNU1" s="343"/>
      <c r="SNV1" s="343"/>
      <c r="SNW1" s="343"/>
      <c r="SNX1" s="343"/>
      <c r="SNY1" s="342"/>
      <c r="SNZ1" s="343"/>
      <c r="SOA1" s="343"/>
      <c r="SOB1" s="343"/>
      <c r="SOC1" s="343"/>
      <c r="SOD1" s="343"/>
      <c r="SOE1" s="343"/>
      <c r="SOF1" s="343"/>
      <c r="SOG1" s="343"/>
      <c r="SOH1" s="343"/>
      <c r="SOI1" s="343"/>
      <c r="SOJ1" s="343"/>
      <c r="SOK1" s="343"/>
      <c r="SOL1" s="343"/>
      <c r="SOM1" s="343"/>
      <c r="SON1" s="343"/>
      <c r="SOO1" s="342"/>
      <c r="SOP1" s="343"/>
      <c r="SOQ1" s="343"/>
      <c r="SOR1" s="343"/>
      <c r="SOS1" s="343"/>
      <c r="SOT1" s="343"/>
      <c r="SOU1" s="343"/>
      <c r="SOV1" s="343"/>
      <c r="SOW1" s="343"/>
      <c r="SOX1" s="343"/>
      <c r="SOY1" s="343"/>
      <c r="SOZ1" s="343"/>
      <c r="SPA1" s="343"/>
      <c r="SPB1" s="343"/>
      <c r="SPC1" s="343"/>
      <c r="SPD1" s="343"/>
      <c r="SPE1" s="342"/>
      <c r="SPF1" s="343"/>
      <c r="SPG1" s="343"/>
      <c r="SPH1" s="343"/>
      <c r="SPI1" s="343"/>
      <c r="SPJ1" s="343"/>
      <c r="SPK1" s="343"/>
      <c r="SPL1" s="343"/>
      <c r="SPM1" s="343"/>
      <c r="SPN1" s="343"/>
      <c r="SPO1" s="343"/>
      <c r="SPP1" s="343"/>
      <c r="SPQ1" s="343"/>
      <c r="SPR1" s="343"/>
      <c r="SPS1" s="343"/>
      <c r="SPT1" s="343"/>
      <c r="SPU1" s="342"/>
      <c r="SPV1" s="343"/>
      <c r="SPW1" s="343"/>
      <c r="SPX1" s="343"/>
      <c r="SPY1" s="343"/>
      <c r="SPZ1" s="343"/>
      <c r="SQA1" s="343"/>
      <c r="SQB1" s="343"/>
      <c r="SQC1" s="343"/>
      <c r="SQD1" s="343"/>
      <c r="SQE1" s="343"/>
      <c r="SQF1" s="343"/>
      <c r="SQG1" s="343"/>
      <c r="SQH1" s="343"/>
      <c r="SQI1" s="343"/>
      <c r="SQJ1" s="343"/>
      <c r="SQK1" s="342"/>
      <c r="SQL1" s="343"/>
      <c r="SQM1" s="343"/>
      <c r="SQN1" s="343"/>
      <c r="SQO1" s="343"/>
      <c r="SQP1" s="343"/>
      <c r="SQQ1" s="343"/>
      <c r="SQR1" s="343"/>
      <c r="SQS1" s="343"/>
      <c r="SQT1" s="343"/>
      <c r="SQU1" s="343"/>
      <c r="SQV1" s="343"/>
      <c r="SQW1" s="343"/>
      <c r="SQX1" s="343"/>
      <c r="SQY1" s="343"/>
      <c r="SQZ1" s="343"/>
      <c r="SRA1" s="342"/>
      <c r="SRB1" s="343"/>
      <c r="SRC1" s="343"/>
      <c r="SRD1" s="343"/>
      <c r="SRE1" s="343"/>
      <c r="SRF1" s="343"/>
      <c r="SRG1" s="343"/>
      <c r="SRH1" s="343"/>
      <c r="SRI1" s="343"/>
      <c r="SRJ1" s="343"/>
      <c r="SRK1" s="343"/>
      <c r="SRL1" s="343"/>
      <c r="SRM1" s="343"/>
      <c r="SRN1" s="343"/>
      <c r="SRO1" s="343"/>
      <c r="SRP1" s="343"/>
      <c r="SRQ1" s="342"/>
      <c r="SRR1" s="343"/>
      <c r="SRS1" s="343"/>
      <c r="SRT1" s="343"/>
      <c r="SRU1" s="343"/>
      <c r="SRV1" s="343"/>
      <c r="SRW1" s="343"/>
      <c r="SRX1" s="343"/>
      <c r="SRY1" s="343"/>
      <c r="SRZ1" s="343"/>
      <c r="SSA1" s="343"/>
      <c r="SSB1" s="343"/>
      <c r="SSC1" s="343"/>
      <c r="SSD1" s="343"/>
      <c r="SSE1" s="343"/>
      <c r="SSF1" s="343"/>
      <c r="SSG1" s="342"/>
      <c r="SSH1" s="343"/>
      <c r="SSI1" s="343"/>
      <c r="SSJ1" s="343"/>
      <c r="SSK1" s="343"/>
      <c r="SSL1" s="343"/>
      <c r="SSM1" s="343"/>
      <c r="SSN1" s="343"/>
      <c r="SSO1" s="343"/>
      <c r="SSP1" s="343"/>
      <c r="SSQ1" s="343"/>
      <c r="SSR1" s="343"/>
      <c r="SSS1" s="343"/>
      <c r="SST1" s="343"/>
      <c r="SSU1" s="343"/>
      <c r="SSV1" s="343"/>
      <c r="SSW1" s="342"/>
      <c r="SSX1" s="343"/>
      <c r="SSY1" s="343"/>
      <c r="SSZ1" s="343"/>
      <c r="STA1" s="343"/>
      <c r="STB1" s="343"/>
      <c r="STC1" s="343"/>
      <c r="STD1" s="343"/>
      <c r="STE1" s="343"/>
      <c r="STF1" s="343"/>
      <c r="STG1" s="343"/>
      <c r="STH1" s="343"/>
      <c r="STI1" s="343"/>
      <c r="STJ1" s="343"/>
      <c r="STK1" s="343"/>
      <c r="STL1" s="343"/>
      <c r="STM1" s="342"/>
      <c r="STN1" s="343"/>
      <c r="STO1" s="343"/>
      <c r="STP1" s="343"/>
      <c r="STQ1" s="343"/>
      <c r="STR1" s="343"/>
      <c r="STS1" s="343"/>
      <c r="STT1" s="343"/>
      <c r="STU1" s="343"/>
      <c r="STV1" s="343"/>
      <c r="STW1" s="343"/>
      <c r="STX1" s="343"/>
      <c r="STY1" s="343"/>
      <c r="STZ1" s="343"/>
      <c r="SUA1" s="343"/>
      <c r="SUB1" s="343"/>
      <c r="SUC1" s="342"/>
      <c r="SUD1" s="343"/>
      <c r="SUE1" s="343"/>
      <c r="SUF1" s="343"/>
      <c r="SUG1" s="343"/>
      <c r="SUH1" s="343"/>
      <c r="SUI1" s="343"/>
      <c r="SUJ1" s="343"/>
      <c r="SUK1" s="343"/>
      <c r="SUL1" s="343"/>
      <c r="SUM1" s="343"/>
      <c r="SUN1" s="343"/>
      <c r="SUO1" s="343"/>
      <c r="SUP1" s="343"/>
      <c r="SUQ1" s="343"/>
      <c r="SUR1" s="343"/>
      <c r="SUS1" s="342"/>
      <c r="SUT1" s="343"/>
      <c r="SUU1" s="343"/>
      <c r="SUV1" s="343"/>
      <c r="SUW1" s="343"/>
      <c r="SUX1" s="343"/>
      <c r="SUY1" s="343"/>
      <c r="SUZ1" s="343"/>
      <c r="SVA1" s="343"/>
      <c r="SVB1" s="343"/>
      <c r="SVC1" s="343"/>
      <c r="SVD1" s="343"/>
      <c r="SVE1" s="343"/>
      <c r="SVF1" s="343"/>
      <c r="SVG1" s="343"/>
      <c r="SVH1" s="343"/>
      <c r="SVI1" s="342"/>
      <c r="SVJ1" s="343"/>
      <c r="SVK1" s="343"/>
      <c r="SVL1" s="343"/>
      <c r="SVM1" s="343"/>
      <c r="SVN1" s="343"/>
      <c r="SVO1" s="343"/>
      <c r="SVP1" s="343"/>
      <c r="SVQ1" s="343"/>
      <c r="SVR1" s="343"/>
      <c r="SVS1" s="343"/>
      <c r="SVT1" s="343"/>
      <c r="SVU1" s="343"/>
      <c r="SVV1" s="343"/>
      <c r="SVW1" s="343"/>
      <c r="SVX1" s="343"/>
      <c r="SVY1" s="342"/>
      <c r="SVZ1" s="343"/>
      <c r="SWA1" s="343"/>
      <c r="SWB1" s="343"/>
      <c r="SWC1" s="343"/>
      <c r="SWD1" s="343"/>
      <c r="SWE1" s="343"/>
      <c r="SWF1" s="343"/>
      <c r="SWG1" s="343"/>
      <c r="SWH1" s="343"/>
      <c r="SWI1" s="343"/>
      <c r="SWJ1" s="343"/>
      <c r="SWK1" s="343"/>
      <c r="SWL1" s="343"/>
      <c r="SWM1" s="343"/>
      <c r="SWN1" s="343"/>
      <c r="SWO1" s="342"/>
      <c r="SWP1" s="343"/>
      <c r="SWQ1" s="343"/>
      <c r="SWR1" s="343"/>
      <c r="SWS1" s="343"/>
      <c r="SWT1" s="343"/>
      <c r="SWU1" s="343"/>
      <c r="SWV1" s="343"/>
      <c r="SWW1" s="343"/>
      <c r="SWX1" s="343"/>
      <c r="SWY1" s="343"/>
      <c r="SWZ1" s="343"/>
      <c r="SXA1" s="343"/>
      <c r="SXB1" s="343"/>
      <c r="SXC1" s="343"/>
      <c r="SXD1" s="343"/>
      <c r="SXE1" s="342"/>
      <c r="SXF1" s="343"/>
      <c r="SXG1" s="343"/>
      <c r="SXH1" s="343"/>
      <c r="SXI1" s="343"/>
      <c r="SXJ1" s="343"/>
      <c r="SXK1" s="343"/>
      <c r="SXL1" s="343"/>
      <c r="SXM1" s="343"/>
      <c r="SXN1" s="343"/>
      <c r="SXO1" s="343"/>
      <c r="SXP1" s="343"/>
      <c r="SXQ1" s="343"/>
      <c r="SXR1" s="343"/>
      <c r="SXS1" s="343"/>
      <c r="SXT1" s="343"/>
      <c r="SXU1" s="342"/>
      <c r="SXV1" s="343"/>
      <c r="SXW1" s="343"/>
      <c r="SXX1" s="343"/>
      <c r="SXY1" s="343"/>
      <c r="SXZ1" s="343"/>
      <c r="SYA1" s="343"/>
      <c r="SYB1" s="343"/>
      <c r="SYC1" s="343"/>
      <c r="SYD1" s="343"/>
      <c r="SYE1" s="343"/>
      <c r="SYF1" s="343"/>
      <c r="SYG1" s="343"/>
      <c r="SYH1" s="343"/>
      <c r="SYI1" s="343"/>
      <c r="SYJ1" s="343"/>
      <c r="SYK1" s="342"/>
      <c r="SYL1" s="343"/>
      <c r="SYM1" s="343"/>
      <c r="SYN1" s="343"/>
      <c r="SYO1" s="343"/>
      <c r="SYP1" s="343"/>
      <c r="SYQ1" s="343"/>
      <c r="SYR1" s="343"/>
      <c r="SYS1" s="343"/>
      <c r="SYT1" s="343"/>
      <c r="SYU1" s="343"/>
      <c r="SYV1" s="343"/>
      <c r="SYW1" s="343"/>
      <c r="SYX1" s="343"/>
      <c r="SYY1" s="343"/>
      <c r="SYZ1" s="343"/>
      <c r="SZA1" s="342"/>
      <c r="SZB1" s="343"/>
      <c r="SZC1" s="343"/>
      <c r="SZD1" s="343"/>
      <c r="SZE1" s="343"/>
      <c r="SZF1" s="343"/>
      <c r="SZG1" s="343"/>
      <c r="SZH1" s="343"/>
      <c r="SZI1" s="343"/>
      <c r="SZJ1" s="343"/>
      <c r="SZK1" s="343"/>
      <c r="SZL1" s="343"/>
      <c r="SZM1" s="343"/>
      <c r="SZN1" s="343"/>
      <c r="SZO1" s="343"/>
      <c r="SZP1" s="343"/>
      <c r="SZQ1" s="342"/>
      <c r="SZR1" s="343"/>
      <c r="SZS1" s="343"/>
      <c r="SZT1" s="343"/>
      <c r="SZU1" s="343"/>
      <c r="SZV1" s="343"/>
      <c r="SZW1" s="343"/>
      <c r="SZX1" s="343"/>
      <c r="SZY1" s="343"/>
      <c r="SZZ1" s="343"/>
      <c r="TAA1" s="343"/>
      <c r="TAB1" s="343"/>
      <c r="TAC1" s="343"/>
      <c r="TAD1" s="343"/>
      <c r="TAE1" s="343"/>
      <c r="TAF1" s="343"/>
      <c r="TAG1" s="342"/>
      <c r="TAH1" s="343"/>
      <c r="TAI1" s="343"/>
      <c r="TAJ1" s="343"/>
      <c r="TAK1" s="343"/>
      <c r="TAL1" s="343"/>
      <c r="TAM1" s="343"/>
      <c r="TAN1" s="343"/>
      <c r="TAO1" s="343"/>
      <c r="TAP1" s="343"/>
      <c r="TAQ1" s="343"/>
      <c r="TAR1" s="343"/>
      <c r="TAS1" s="343"/>
      <c r="TAT1" s="343"/>
      <c r="TAU1" s="343"/>
      <c r="TAV1" s="343"/>
      <c r="TAW1" s="342"/>
      <c r="TAX1" s="343"/>
      <c r="TAY1" s="343"/>
      <c r="TAZ1" s="343"/>
      <c r="TBA1" s="343"/>
      <c r="TBB1" s="343"/>
      <c r="TBC1" s="343"/>
      <c r="TBD1" s="343"/>
      <c r="TBE1" s="343"/>
      <c r="TBF1" s="343"/>
      <c r="TBG1" s="343"/>
      <c r="TBH1" s="343"/>
      <c r="TBI1" s="343"/>
      <c r="TBJ1" s="343"/>
      <c r="TBK1" s="343"/>
      <c r="TBL1" s="343"/>
      <c r="TBM1" s="342"/>
      <c r="TBN1" s="343"/>
      <c r="TBO1" s="343"/>
      <c r="TBP1" s="343"/>
      <c r="TBQ1" s="343"/>
      <c r="TBR1" s="343"/>
      <c r="TBS1" s="343"/>
      <c r="TBT1" s="343"/>
      <c r="TBU1" s="343"/>
      <c r="TBV1" s="343"/>
      <c r="TBW1" s="343"/>
      <c r="TBX1" s="343"/>
      <c r="TBY1" s="343"/>
      <c r="TBZ1" s="343"/>
      <c r="TCA1" s="343"/>
      <c r="TCB1" s="343"/>
      <c r="TCC1" s="342"/>
      <c r="TCD1" s="343"/>
      <c r="TCE1" s="343"/>
      <c r="TCF1" s="343"/>
      <c r="TCG1" s="343"/>
      <c r="TCH1" s="343"/>
      <c r="TCI1" s="343"/>
      <c r="TCJ1" s="343"/>
      <c r="TCK1" s="343"/>
      <c r="TCL1" s="343"/>
      <c r="TCM1" s="343"/>
      <c r="TCN1" s="343"/>
      <c r="TCO1" s="343"/>
      <c r="TCP1" s="343"/>
      <c r="TCQ1" s="343"/>
      <c r="TCR1" s="343"/>
      <c r="TCS1" s="342"/>
      <c r="TCT1" s="343"/>
      <c r="TCU1" s="343"/>
      <c r="TCV1" s="343"/>
      <c r="TCW1" s="343"/>
      <c r="TCX1" s="343"/>
      <c r="TCY1" s="343"/>
      <c r="TCZ1" s="343"/>
      <c r="TDA1" s="343"/>
      <c r="TDB1" s="343"/>
      <c r="TDC1" s="343"/>
      <c r="TDD1" s="343"/>
      <c r="TDE1" s="343"/>
      <c r="TDF1" s="343"/>
      <c r="TDG1" s="343"/>
      <c r="TDH1" s="343"/>
      <c r="TDI1" s="342"/>
      <c r="TDJ1" s="343"/>
      <c r="TDK1" s="343"/>
      <c r="TDL1" s="343"/>
      <c r="TDM1" s="343"/>
      <c r="TDN1" s="343"/>
      <c r="TDO1" s="343"/>
      <c r="TDP1" s="343"/>
      <c r="TDQ1" s="343"/>
      <c r="TDR1" s="343"/>
      <c r="TDS1" s="343"/>
      <c r="TDT1" s="343"/>
      <c r="TDU1" s="343"/>
      <c r="TDV1" s="343"/>
      <c r="TDW1" s="343"/>
      <c r="TDX1" s="343"/>
      <c r="TDY1" s="342"/>
      <c r="TDZ1" s="343"/>
      <c r="TEA1" s="343"/>
      <c r="TEB1" s="343"/>
      <c r="TEC1" s="343"/>
      <c r="TED1" s="343"/>
      <c r="TEE1" s="343"/>
      <c r="TEF1" s="343"/>
      <c r="TEG1" s="343"/>
      <c r="TEH1" s="343"/>
      <c r="TEI1" s="343"/>
      <c r="TEJ1" s="343"/>
      <c r="TEK1" s="343"/>
      <c r="TEL1" s="343"/>
      <c r="TEM1" s="343"/>
      <c r="TEN1" s="343"/>
      <c r="TEO1" s="342"/>
      <c r="TEP1" s="343"/>
      <c r="TEQ1" s="343"/>
      <c r="TER1" s="343"/>
      <c r="TES1" s="343"/>
      <c r="TET1" s="343"/>
      <c r="TEU1" s="343"/>
      <c r="TEV1" s="343"/>
      <c r="TEW1" s="343"/>
      <c r="TEX1" s="343"/>
      <c r="TEY1" s="343"/>
      <c r="TEZ1" s="343"/>
      <c r="TFA1" s="343"/>
      <c r="TFB1" s="343"/>
      <c r="TFC1" s="343"/>
      <c r="TFD1" s="343"/>
      <c r="TFE1" s="342"/>
      <c r="TFF1" s="343"/>
      <c r="TFG1" s="343"/>
      <c r="TFH1" s="343"/>
      <c r="TFI1" s="343"/>
      <c r="TFJ1" s="343"/>
      <c r="TFK1" s="343"/>
      <c r="TFL1" s="343"/>
      <c r="TFM1" s="343"/>
      <c r="TFN1" s="343"/>
      <c r="TFO1" s="343"/>
      <c r="TFP1" s="343"/>
      <c r="TFQ1" s="343"/>
      <c r="TFR1" s="343"/>
      <c r="TFS1" s="343"/>
      <c r="TFT1" s="343"/>
      <c r="TFU1" s="342"/>
      <c r="TFV1" s="343"/>
      <c r="TFW1" s="343"/>
      <c r="TFX1" s="343"/>
      <c r="TFY1" s="343"/>
      <c r="TFZ1" s="343"/>
      <c r="TGA1" s="343"/>
      <c r="TGB1" s="343"/>
      <c r="TGC1" s="343"/>
      <c r="TGD1" s="343"/>
      <c r="TGE1" s="343"/>
      <c r="TGF1" s="343"/>
      <c r="TGG1" s="343"/>
      <c r="TGH1" s="343"/>
      <c r="TGI1" s="343"/>
      <c r="TGJ1" s="343"/>
      <c r="TGK1" s="342"/>
      <c r="TGL1" s="343"/>
      <c r="TGM1" s="343"/>
      <c r="TGN1" s="343"/>
      <c r="TGO1" s="343"/>
      <c r="TGP1" s="343"/>
      <c r="TGQ1" s="343"/>
      <c r="TGR1" s="343"/>
      <c r="TGS1" s="343"/>
      <c r="TGT1" s="343"/>
      <c r="TGU1" s="343"/>
      <c r="TGV1" s="343"/>
      <c r="TGW1" s="343"/>
      <c r="TGX1" s="343"/>
      <c r="TGY1" s="343"/>
      <c r="TGZ1" s="343"/>
      <c r="THA1" s="342"/>
      <c r="THB1" s="343"/>
      <c r="THC1" s="343"/>
      <c r="THD1" s="343"/>
      <c r="THE1" s="343"/>
      <c r="THF1" s="343"/>
      <c r="THG1" s="343"/>
      <c r="THH1" s="343"/>
      <c r="THI1" s="343"/>
      <c r="THJ1" s="343"/>
      <c r="THK1" s="343"/>
      <c r="THL1" s="343"/>
      <c r="THM1" s="343"/>
      <c r="THN1" s="343"/>
      <c r="THO1" s="343"/>
      <c r="THP1" s="343"/>
      <c r="THQ1" s="342"/>
      <c r="THR1" s="343"/>
      <c r="THS1" s="343"/>
      <c r="THT1" s="343"/>
      <c r="THU1" s="343"/>
      <c r="THV1" s="343"/>
      <c r="THW1" s="343"/>
      <c r="THX1" s="343"/>
      <c r="THY1" s="343"/>
      <c r="THZ1" s="343"/>
      <c r="TIA1" s="343"/>
      <c r="TIB1" s="343"/>
      <c r="TIC1" s="343"/>
      <c r="TID1" s="343"/>
      <c r="TIE1" s="343"/>
      <c r="TIF1" s="343"/>
      <c r="TIG1" s="342"/>
      <c r="TIH1" s="343"/>
      <c r="TII1" s="343"/>
      <c r="TIJ1" s="343"/>
      <c r="TIK1" s="343"/>
      <c r="TIL1" s="343"/>
      <c r="TIM1" s="343"/>
      <c r="TIN1" s="343"/>
      <c r="TIO1" s="343"/>
      <c r="TIP1" s="343"/>
      <c r="TIQ1" s="343"/>
      <c r="TIR1" s="343"/>
      <c r="TIS1" s="343"/>
      <c r="TIT1" s="343"/>
      <c r="TIU1" s="343"/>
      <c r="TIV1" s="343"/>
      <c r="TIW1" s="342"/>
      <c r="TIX1" s="343"/>
      <c r="TIY1" s="343"/>
      <c r="TIZ1" s="343"/>
      <c r="TJA1" s="343"/>
      <c r="TJB1" s="343"/>
      <c r="TJC1" s="343"/>
      <c r="TJD1" s="343"/>
      <c r="TJE1" s="343"/>
      <c r="TJF1" s="343"/>
      <c r="TJG1" s="343"/>
      <c r="TJH1" s="343"/>
      <c r="TJI1" s="343"/>
      <c r="TJJ1" s="343"/>
      <c r="TJK1" s="343"/>
      <c r="TJL1" s="343"/>
      <c r="TJM1" s="342"/>
      <c r="TJN1" s="343"/>
      <c r="TJO1" s="343"/>
      <c r="TJP1" s="343"/>
      <c r="TJQ1" s="343"/>
      <c r="TJR1" s="343"/>
      <c r="TJS1" s="343"/>
      <c r="TJT1" s="343"/>
      <c r="TJU1" s="343"/>
      <c r="TJV1" s="343"/>
      <c r="TJW1" s="343"/>
      <c r="TJX1" s="343"/>
      <c r="TJY1" s="343"/>
      <c r="TJZ1" s="343"/>
      <c r="TKA1" s="343"/>
      <c r="TKB1" s="343"/>
      <c r="TKC1" s="342"/>
      <c r="TKD1" s="343"/>
      <c r="TKE1" s="343"/>
      <c r="TKF1" s="343"/>
      <c r="TKG1" s="343"/>
      <c r="TKH1" s="343"/>
      <c r="TKI1" s="343"/>
      <c r="TKJ1" s="343"/>
      <c r="TKK1" s="343"/>
      <c r="TKL1" s="343"/>
      <c r="TKM1" s="343"/>
      <c r="TKN1" s="343"/>
      <c r="TKO1" s="343"/>
      <c r="TKP1" s="343"/>
      <c r="TKQ1" s="343"/>
      <c r="TKR1" s="343"/>
      <c r="TKS1" s="342"/>
      <c r="TKT1" s="343"/>
      <c r="TKU1" s="343"/>
      <c r="TKV1" s="343"/>
      <c r="TKW1" s="343"/>
      <c r="TKX1" s="343"/>
      <c r="TKY1" s="343"/>
      <c r="TKZ1" s="343"/>
      <c r="TLA1" s="343"/>
      <c r="TLB1" s="343"/>
      <c r="TLC1" s="343"/>
      <c r="TLD1" s="343"/>
      <c r="TLE1" s="343"/>
      <c r="TLF1" s="343"/>
      <c r="TLG1" s="343"/>
      <c r="TLH1" s="343"/>
      <c r="TLI1" s="342"/>
      <c r="TLJ1" s="343"/>
      <c r="TLK1" s="343"/>
      <c r="TLL1" s="343"/>
      <c r="TLM1" s="343"/>
      <c r="TLN1" s="343"/>
      <c r="TLO1" s="343"/>
      <c r="TLP1" s="343"/>
      <c r="TLQ1" s="343"/>
      <c r="TLR1" s="343"/>
      <c r="TLS1" s="343"/>
      <c r="TLT1" s="343"/>
      <c r="TLU1" s="343"/>
      <c r="TLV1" s="343"/>
      <c r="TLW1" s="343"/>
      <c r="TLX1" s="343"/>
      <c r="TLY1" s="342"/>
      <c r="TLZ1" s="343"/>
      <c r="TMA1" s="343"/>
      <c r="TMB1" s="343"/>
      <c r="TMC1" s="343"/>
      <c r="TMD1" s="343"/>
      <c r="TME1" s="343"/>
      <c r="TMF1" s="343"/>
      <c r="TMG1" s="343"/>
      <c r="TMH1" s="343"/>
      <c r="TMI1" s="343"/>
      <c r="TMJ1" s="343"/>
      <c r="TMK1" s="343"/>
      <c r="TML1" s="343"/>
      <c r="TMM1" s="343"/>
      <c r="TMN1" s="343"/>
      <c r="TMO1" s="342"/>
      <c r="TMP1" s="343"/>
      <c r="TMQ1" s="343"/>
      <c r="TMR1" s="343"/>
      <c r="TMS1" s="343"/>
      <c r="TMT1" s="343"/>
      <c r="TMU1" s="343"/>
      <c r="TMV1" s="343"/>
      <c r="TMW1" s="343"/>
      <c r="TMX1" s="343"/>
      <c r="TMY1" s="343"/>
      <c r="TMZ1" s="343"/>
      <c r="TNA1" s="343"/>
      <c r="TNB1" s="343"/>
      <c r="TNC1" s="343"/>
      <c r="TND1" s="343"/>
      <c r="TNE1" s="342"/>
      <c r="TNF1" s="343"/>
      <c r="TNG1" s="343"/>
      <c r="TNH1" s="343"/>
      <c r="TNI1" s="343"/>
      <c r="TNJ1" s="343"/>
      <c r="TNK1" s="343"/>
      <c r="TNL1" s="343"/>
      <c r="TNM1" s="343"/>
      <c r="TNN1" s="343"/>
      <c r="TNO1" s="343"/>
      <c r="TNP1" s="343"/>
      <c r="TNQ1" s="343"/>
      <c r="TNR1" s="343"/>
      <c r="TNS1" s="343"/>
      <c r="TNT1" s="343"/>
      <c r="TNU1" s="342"/>
      <c r="TNV1" s="343"/>
      <c r="TNW1" s="343"/>
      <c r="TNX1" s="343"/>
      <c r="TNY1" s="343"/>
      <c r="TNZ1" s="343"/>
      <c r="TOA1" s="343"/>
      <c r="TOB1" s="343"/>
      <c r="TOC1" s="343"/>
      <c r="TOD1" s="343"/>
      <c r="TOE1" s="343"/>
      <c r="TOF1" s="343"/>
      <c r="TOG1" s="343"/>
      <c r="TOH1" s="343"/>
      <c r="TOI1" s="343"/>
      <c r="TOJ1" s="343"/>
      <c r="TOK1" s="342"/>
      <c r="TOL1" s="343"/>
      <c r="TOM1" s="343"/>
      <c r="TON1" s="343"/>
      <c r="TOO1" s="343"/>
      <c r="TOP1" s="343"/>
      <c r="TOQ1" s="343"/>
      <c r="TOR1" s="343"/>
      <c r="TOS1" s="343"/>
      <c r="TOT1" s="343"/>
      <c r="TOU1" s="343"/>
      <c r="TOV1" s="343"/>
      <c r="TOW1" s="343"/>
      <c r="TOX1" s="343"/>
      <c r="TOY1" s="343"/>
      <c r="TOZ1" s="343"/>
      <c r="TPA1" s="342"/>
      <c r="TPB1" s="343"/>
      <c r="TPC1" s="343"/>
      <c r="TPD1" s="343"/>
      <c r="TPE1" s="343"/>
      <c r="TPF1" s="343"/>
      <c r="TPG1" s="343"/>
      <c r="TPH1" s="343"/>
      <c r="TPI1" s="343"/>
      <c r="TPJ1" s="343"/>
      <c r="TPK1" s="343"/>
      <c r="TPL1" s="343"/>
      <c r="TPM1" s="343"/>
      <c r="TPN1" s="343"/>
      <c r="TPO1" s="343"/>
      <c r="TPP1" s="343"/>
      <c r="TPQ1" s="342"/>
      <c r="TPR1" s="343"/>
      <c r="TPS1" s="343"/>
      <c r="TPT1" s="343"/>
      <c r="TPU1" s="343"/>
      <c r="TPV1" s="343"/>
      <c r="TPW1" s="343"/>
      <c r="TPX1" s="343"/>
      <c r="TPY1" s="343"/>
      <c r="TPZ1" s="343"/>
      <c r="TQA1" s="343"/>
      <c r="TQB1" s="343"/>
      <c r="TQC1" s="343"/>
      <c r="TQD1" s="343"/>
      <c r="TQE1" s="343"/>
      <c r="TQF1" s="343"/>
      <c r="TQG1" s="342"/>
      <c r="TQH1" s="343"/>
      <c r="TQI1" s="343"/>
      <c r="TQJ1" s="343"/>
      <c r="TQK1" s="343"/>
      <c r="TQL1" s="343"/>
      <c r="TQM1" s="343"/>
      <c r="TQN1" s="343"/>
      <c r="TQO1" s="343"/>
      <c r="TQP1" s="343"/>
      <c r="TQQ1" s="343"/>
      <c r="TQR1" s="343"/>
      <c r="TQS1" s="343"/>
      <c r="TQT1" s="343"/>
      <c r="TQU1" s="343"/>
      <c r="TQV1" s="343"/>
      <c r="TQW1" s="342"/>
      <c r="TQX1" s="343"/>
      <c r="TQY1" s="343"/>
      <c r="TQZ1" s="343"/>
      <c r="TRA1" s="343"/>
      <c r="TRB1" s="343"/>
      <c r="TRC1" s="343"/>
      <c r="TRD1" s="343"/>
      <c r="TRE1" s="343"/>
      <c r="TRF1" s="343"/>
      <c r="TRG1" s="343"/>
      <c r="TRH1" s="343"/>
      <c r="TRI1" s="343"/>
      <c r="TRJ1" s="343"/>
      <c r="TRK1" s="343"/>
      <c r="TRL1" s="343"/>
      <c r="TRM1" s="342"/>
      <c r="TRN1" s="343"/>
      <c r="TRO1" s="343"/>
      <c r="TRP1" s="343"/>
      <c r="TRQ1" s="343"/>
      <c r="TRR1" s="343"/>
      <c r="TRS1" s="343"/>
      <c r="TRT1" s="343"/>
      <c r="TRU1" s="343"/>
      <c r="TRV1" s="343"/>
      <c r="TRW1" s="343"/>
      <c r="TRX1" s="343"/>
      <c r="TRY1" s="343"/>
      <c r="TRZ1" s="343"/>
      <c r="TSA1" s="343"/>
      <c r="TSB1" s="343"/>
      <c r="TSC1" s="342"/>
      <c r="TSD1" s="343"/>
      <c r="TSE1" s="343"/>
      <c r="TSF1" s="343"/>
      <c r="TSG1" s="343"/>
      <c r="TSH1" s="343"/>
      <c r="TSI1" s="343"/>
      <c r="TSJ1" s="343"/>
      <c r="TSK1" s="343"/>
      <c r="TSL1" s="343"/>
      <c r="TSM1" s="343"/>
      <c r="TSN1" s="343"/>
      <c r="TSO1" s="343"/>
      <c r="TSP1" s="343"/>
      <c r="TSQ1" s="343"/>
      <c r="TSR1" s="343"/>
      <c r="TSS1" s="342"/>
      <c r="TST1" s="343"/>
      <c r="TSU1" s="343"/>
      <c r="TSV1" s="343"/>
      <c r="TSW1" s="343"/>
      <c r="TSX1" s="343"/>
      <c r="TSY1" s="343"/>
      <c r="TSZ1" s="343"/>
      <c r="TTA1" s="343"/>
      <c r="TTB1" s="343"/>
      <c r="TTC1" s="343"/>
      <c r="TTD1" s="343"/>
      <c r="TTE1" s="343"/>
      <c r="TTF1" s="343"/>
      <c r="TTG1" s="343"/>
      <c r="TTH1" s="343"/>
      <c r="TTI1" s="342"/>
      <c r="TTJ1" s="343"/>
      <c r="TTK1" s="343"/>
      <c r="TTL1" s="343"/>
      <c r="TTM1" s="343"/>
      <c r="TTN1" s="343"/>
      <c r="TTO1" s="343"/>
      <c r="TTP1" s="343"/>
      <c r="TTQ1" s="343"/>
      <c r="TTR1" s="343"/>
      <c r="TTS1" s="343"/>
      <c r="TTT1" s="343"/>
      <c r="TTU1" s="343"/>
      <c r="TTV1" s="343"/>
      <c r="TTW1" s="343"/>
      <c r="TTX1" s="343"/>
      <c r="TTY1" s="342"/>
      <c r="TTZ1" s="343"/>
      <c r="TUA1" s="343"/>
      <c r="TUB1" s="343"/>
      <c r="TUC1" s="343"/>
      <c r="TUD1" s="343"/>
      <c r="TUE1" s="343"/>
      <c r="TUF1" s="343"/>
      <c r="TUG1" s="343"/>
      <c r="TUH1" s="343"/>
      <c r="TUI1" s="343"/>
      <c r="TUJ1" s="343"/>
      <c r="TUK1" s="343"/>
      <c r="TUL1" s="343"/>
      <c r="TUM1" s="343"/>
      <c r="TUN1" s="343"/>
      <c r="TUO1" s="342"/>
      <c r="TUP1" s="343"/>
      <c r="TUQ1" s="343"/>
      <c r="TUR1" s="343"/>
      <c r="TUS1" s="343"/>
      <c r="TUT1" s="343"/>
      <c r="TUU1" s="343"/>
      <c r="TUV1" s="343"/>
      <c r="TUW1" s="343"/>
      <c r="TUX1" s="343"/>
      <c r="TUY1" s="343"/>
      <c r="TUZ1" s="343"/>
      <c r="TVA1" s="343"/>
      <c r="TVB1" s="343"/>
      <c r="TVC1" s="343"/>
      <c r="TVD1" s="343"/>
      <c r="TVE1" s="342"/>
      <c r="TVF1" s="343"/>
      <c r="TVG1" s="343"/>
      <c r="TVH1" s="343"/>
      <c r="TVI1" s="343"/>
      <c r="TVJ1" s="343"/>
      <c r="TVK1" s="343"/>
      <c r="TVL1" s="343"/>
      <c r="TVM1" s="343"/>
      <c r="TVN1" s="343"/>
      <c r="TVO1" s="343"/>
      <c r="TVP1" s="343"/>
      <c r="TVQ1" s="343"/>
      <c r="TVR1" s="343"/>
      <c r="TVS1" s="343"/>
      <c r="TVT1" s="343"/>
      <c r="TVU1" s="342"/>
      <c r="TVV1" s="343"/>
      <c r="TVW1" s="343"/>
      <c r="TVX1" s="343"/>
      <c r="TVY1" s="343"/>
      <c r="TVZ1" s="343"/>
      <c r="TWA1" s="343"/>
      <c r="TWB1" s="343"/>
      <c r="TWC1" s="343"/>
      <c r="TWD1" s="343"/>
      <c r="TWE1" s="343"/>
      <c r="TWF1" s="343"/>
      <c r="TWG1" s="343"/>
      <c r="TWH1" s="343"/>
      <c r="TWI1" s="343"/>
      <c r="TWJ1" s="343"/>
      <c r="TWK1" s="342"/>
      <c r="TWL1" s="343"/>
      <c r="TWM1" s="343"/>
      <c r="TWN1" s="343"/>
      <c r="TWO1" s="343"/>
      <c r="TWP1" s="343"/>
      <c r="TWQ1" s="343"/>
      <c r="TWR1" s="343"/>
      <c r="TWS1" s="343"/>
      <c r="TWT1" s="343"/>
      <c r="TWU1" s="343"/>
      <c r="TWV1" s="343"/>
      <c r="TWW1" s="343"/>
      <c r="TWX1" s="343"/>
      <c r="TWY1" s="343"/>
      <c r="TWZ1" s="343"/>
      <c r="TXA1" s="342"/>
      <c r="TXB1" s="343"/>
      <c r="TXC1" s="343"/>
      <c r="TXD1" s="343"/>
      <c r="TXE1" s="343"/>
      <c r="TXF1" s="343"/>
      <c r="TXG1" s="343"/>
      <c r="TXH1" s="343"/>
      <c r="TXI1" s="343"/>
      <c r="TXJ1" s="343"/>
      <c r="TXK1" s="343"/>
      <c r="TXL1" s="343"/>
      <c r="TXM1" s="343"/>
      <c r="TXN1" s="343"/>
      <c r="TXO1" s="343"/>
      <c r="TXP1" s="343"/>
      <c r="TXQ1" s="342"/>
      <c r="TXR1" s="343"/>
      <c r="TXS1" s="343"/>
      <c r="TXT1" s="343"/>
      <c r="TXU1" s="343"/>
      <c r="TXV1" s="343"/>
      <c r="TXW1" s="343"/>
      <c r="TXX1" s="343"/>
      <c r="TXY1" s="343"/>
      <c r="TXZ1" s="343"/>
      <c r="TYA1" s="343"/>
      <c r="TYB1" s="343"/>
      <c r="TYC1" s="343"/>
      <c r="TYD1" s="343"/>
      <c r="TYE1" s="343"/>
      <c r="TYF1" s="343"/>
      <c r="TYG1" s="342"/>
      <c r="TYH1" s="343"/>
      <c r="TYI1" s="343"/>
      <c r="TYJ1" s="343"/>
      <c r="TYK1" s="343"/>
      <c r="TYL1" s="343"/>
      <c r="TYM1" s="343"/>
      <c r="TYN1" s="343"/>
      <c r="TYO1" s="343"/>
      <c r="TYP1" s="343"/>
      <c r="TYQ1" s="343"/>
      <c r="TYR1" s="343"/>
      <c r="TYS1" s="343"/>
      <c r="TYT1" s="343"/>
      <c r="TYU1" s="343"/>
      <c r="TYV1" s="343"/>
      <c r="TYW1" s="342"/>
      <c r="TYX1" s="343"/>
      <c r="TYY1" s="343"/>
      <c r="TYZ1" s="343"/>
      <c r="TZA1" s="343"/>
      <c r="TZB1" s="343"/>
      <c r="TZC1" s="343"/>
      <c r="TZD1" s="343"/>
      <c r="TZE1" s="343"/>
      <c r="TZF1" s="343"/>
      <c r="TZG1" s="343"/>
      <c r="TZH1" s="343"/>
      <c r="TZI1" s="343"/>
      <c r="TZJ1" s="343"/>
      <c r="TZK1" s="343"/>
      <c r="TZL1" s="343"/>
      <c r="TZM1" s="342"/>
      <c r="TZN1" s="343"/>
      <c r="TZO1" s="343"/>
      <c r="TZP1" s="343"/>
      <c r="TZQ1" s="343"/>
      <c r="TZR1" s="343"/>
      <c r="TZS1" s="343"/>
      <c r="TZT1" s="343"/>
      <c r="TZU1" s="343"/>
      <c r="TZV1" s="343"/>
      <c r="TZW1" s="343"/>
      <c r="TZX1" s="343"/>
      <c r="TZY1" s="343"/>
      <c r="TZZ1" s="343"/>
      <c r="UAA1" s="343"/>
      <c r="UAB1" s="343"/>
      <c r="UAC1" s="342"/>
      <c r="UAD1" s="343"/>
      <c r="UAE1" s="343"/>
      <c r="UAF1" s="343"/>
      <c r="UAG1" s="343"/>
      <c r="UAH1" s="343"/>
      <c r="UAI1" s="343"/>
      <c r="UAJ1" s="343"/>
      <c r="UAK1" s="343"/>
      <c r="UAL1" s="343"/>
      <c r="UAM1" s="343"/>
      <c r="UAN1" s="343"/>
      <c r="UAO1" s="343"/>
      <c r="UAP1" s="343"/>
      <c r="UAQ1" s="343"/>
      <c r="UAR1" s="343"/>
      <c r="UAS1" s="342"/>
      <c r="UAT1" s="343"/>
      <c r="UAU1" s="343"/>
      <c r="UAV1" s="343"/>
      <c r="UAW1" s="343"/>
      <c r="UAX1" s="343"/>
      <c r="UAY1" s="343"/>
      <c r="UAZ1" s="343"/>
      <c r="UBA1" s="343"/>
      <c r="UBB1" s="343"/>
      <c r="UBC1" s="343"/>
      <c r="UBD1" s="343"/>
      <c r="UBE1" s="343"/>
      <c r="UBF1" s="343"/>
      <c r="UBG1" s="343"/>
      <c r="UBH1" s="343"/>
      <c r="UBI1" s="342"/>
      <c r="UBJ1" s="343"/>
      <c r="UBK1" s="343"/>
      <c r="UBL1" s="343"/>
      <c r="UBM1" s="343"/>
      <c r="UBN1" s="343"/>
      <c r="UBO1" s="343"/>
      <c r="UBP1" s="343"/>
      <c r="UBQ1" s="343"/>
      <c r="UBR1" s="343"/>
      <c r="UBS1" s="343"/>
      <c r="UBT1" s="343"/>
      <c r="UBU1" s="343"/>
      <c r="UBV1" s="343"/>
      <c r="UBW1" s="343"/>
      <c r="UBX1" s="343"/>
      <c r="UBY1" s="342"/>
      <c r="UBZ1" s="343"/>
      <c r="UCA1" s="343"/>
      <c r="UCB1" s="343"/>
      <c r="UCC1" s="343"/>
      <c r="UCD1" s="343"/>
      <c r="UCE1" s="343"/>
      <c r="UCF1" s="343"/>
      <c r="UCG1" s="343"/>
      <c r="UCH1" s="343"/>
      <c r="UCI1" s="343"/>
      <c r="UCJ1" s="343"/>
      <c r="UCK1" s="343"/>
      <c r="UCL1" s="343"/>
      <c r="UCM1" s="343"/>
      <c r="UCN1" s="343"/>
      <c r="UCO1" s="342"/>
      <c r="UCP1" s="343"/>
      <c r="UCQ1" s="343"/>
      <c r="UCR1" s="343"/>
      <c r="UCS1" s="343"/>
      <c r="UCT1" s="343"/>
      <c r="UCU1" s="343"/>
      <c r="UCV1" s="343"/>
      <c r="UCW1" s="343"/>
      <c r="UCX1" s="343"/>
      <c r="UCY1" s="343"/>
      <c r="UCZ1" s="343"/>
      <c r="UDA1" s="343"/>
      <c r="UDB1" s="343"/>
      <c r="UDC1" s="343"/>
      <c r="UDD1" s="343"/>
      <c r="UDE1" s="342"/>
      <c r="UDF1" s="343"/>
      <c r="UDG1" s="343"/>
      <c r="UDH1" s="343"/>
      <c r="UDI1" s="343"/>
      <c r="UDJ1" s="343"/>
      <c r="UDK1" s="343"/>
      <c r="UDL1" s="343"/>
      <c r="UDM1" s="343"/>
      <c r="UDN1" s="343"/>
      <c r="UDO1" s="343"/>
      <c r="UDP1" s="343"/>
      <c r="UDQ1" s="343"/>
      <c r="UDR1" s="343"/>
      <c r="UDS1" s="343"/>
      <c r="UDT1" s="343"/>
      <c r="UDU1" s="342"/>
      <c r="UDV1" s="343"/>
      <c r="UDW1" s="343"/>
      <c r="UDX1" s="343"/>
      <c r="UDY1" s="343"/>
      <c r="UDZ1" s="343"/>
      <c r="UEA1" s="343"/>
      <c r="UEB1" s="343"/>
      <c r="UEC1" s="343"/>
      <c r="UED1" s="343"/>
      <c r="UEE1" s="343"/>
      <c r="UEF1" s="343"/>
      <c r="UEG1" s="343"/>
      <c r="UEH1" s="343"/>
      <c r="UEI1" s="343"/>
      <c r="UEJ1" s="343"/>
      <c r="UEK1" s="342"/>
      <c r="UEL1" s="343"/>
      <c r="UEM1" s="343"/>
      <c r="UEN1" s="343"/>
      <c r="UEO1" s="343"/>
      <c r="UEP1" s="343"/>
      <c r="UEQ1" s="343"/>
      <c r="UER1" s="343"/>
      <c r="UES1" s="343"/>
      <c r="UET1" s="343"/>
      <c r="UEU1" s="343"/>
      <c r="UEV1" s="343"/>
      <c r="UEW1" s="343"/>
      <c r="UEX1" s="343"/>
      <c r="UEY1" s="343"/>
      <c r="UEZ1" s="343"/>
      <c r="UFA1" s="342"/>
      <c r="UFB1" s="343"/>
      <c r="UFC1" s="343"/>
      <c r="UFD1" s="343"/>
      <c r="UFE1" s="343"/>
      <c r="UFF1" s="343"/>
      <c r="UFG1" s="343"/>
      <c r="UFH1" s="343"/>
      <c r="UFI1" s="343"/>
      <c r="UFJ1" s="343"/>
      <c r="UFK1" s="343"/>
      <c r="UFL1" s="343"/>
      <c r="UFM1" s="343"/>
      <c r="UFN1" s="343"/>
      <c r="UFO1" s="343"/>
      <c r="UFP1" s="343"/>
      <c r="UFQ1" s="342"/>
      <c r="UFR1" s="343"/>
      <c r="UFS1" s="343"/>
      <c r="UFT1" s="343"/>
      <c r="UFU1" s="343"/>
      <c r="UFV1" s="343"/>
      <c r="UFW1" s="343"/>
      <c r="UFX1" s="343"/>
      <c r="UFY1" s="343"/>
      <c r="UFZ1" s="343"/>
      <c r="UGA1" s="343"/>
      <c r="UGB1" s="343"/>
      <c r="UGC1" s="343"/>
      <c r="UGD1" s="343"/>
      <c r="UGE1" s="343"/>
      <c r="UGF1" s="343"/>
      <c r="UGG1" s="342"/>
      <c r="UGH1" s="343"/>
      <c r="UGI1" s="343"/>
      <c r="UGJ1" s="343"/>
      <c r="UGK1" s="343"/>
      <c r="UGL1" s="343"/>
      <c r="UGM1" s="343"/>
      <c r="UGN1" s="343"/>
      <c r="UGO1" s="343"/>
      <c r="UGP1" s="343"/>
      <c r="UGQ1" s="343"/>
      <c r="UGR1" s="343"/>
      <c r="UGS1" s="343"/>
      <c r="UGT1" s="343"/>
      <c r="UGU1" s="343"/>
      <c r="UGV1" s="343"/>
      <c r="UGW1" s="342"/>
      <c r="UGX1" s="343"/>
      <c r="UGY1" s="343"/>
      <c r="UGZ1" s="343"/>
      <c r="UHA1" s="343"/>
      <c r="UHB1" s="343"/>
      <c r="UHC1" s="343"/>
      <c r="UHD1" s="343"/>
      <c r="UHE1" s="343"/>
      <c r="UHF1" s="343"/>
      <c r="UHG1" s="343"/>
      <c r="UHH1" s="343"/>
      <c r="UHI1" s="343"/>
      <c r="UHJ1" s="343"/>
      <c r="UHK1" s="343"/>
      <c r="UHL1" s="343"/>
      <c r="UHM1" s="342"/>
      <c r="UHN1" s="343"/>
      <c r="UHO1" s="343"/>
      <c r="UHP1" s="343"/>
      <c r="UHQ1" s="343"/>
      <c r="UHR1" s="343"/>
      <c r="UHS1" s="343"/>
      <c r="UHT1" s="343"/>
      <c r="UHU1" s="343"/>
      <c r="UHV1" s="343"/>
      <c r="UHW1" s="343"/>
      <c r="UHX1" s="343"/>
      <c r="UHY1" s="343"/>
      <c r="UHZ1" s="343"/>
      <c r="UIA1" s="343"/>
      <c r="UIB1" s="343"/>
      <c r="UIC1" s="342"/>
      <c r="UID1" s="343"/>
      <c r="UIE1" s="343"/>
      <c r="UIF1" s="343"/>
      <c r="UIG1" s="343"/>
      <c r="UIH1" s="343"/>
      <c r="UII1" s="343"/>
      <c r="UIJ1" s="343"/>
      <c r="UIK1" s="343"/>
      <c r="UIL1" s="343"/>
      <c r="UIM1" s="343"/>
      <c r="UIN1" s="343"/>
      <c r="UIO1" s="343"/>
      <c r="UIP1" s="343"/>
      <c r="UIQ1" s="343"/>
      <c r="UIR1" s="343"/>
      <c r="UIS1" s="342"/>
      <c r="UIT1" s="343"/>
      <c r="UIU1" s="343"/>
      <c r="UIV1" s="343"/>
      <c r="UIW1" s="343"/>
      <c r="UIX1" s="343"/>
      <c r="UIY1" s="343"/>
      <c r="UIZ1" s="343"/>
      <c r="UJA1" s="343"/>
      <c r="UJB1" s="343"/>
      <c r="UJC1" s="343"/>
      <c r="UJD1" s="343"/>
      <c r="UJE1" s="343"/>
      <c r="UJF1" s="343"/>
      <c r="UJG1" s="343"/>
      <c r="UJH1" s="343"/>
      <c r="UJI1" s="342"/>
      <c r="UJJ1" s="343"/>
      <c r="UJK1" s="343"/>
      <c r="UJL1" s="343"/>
      <c r="UJM1" s="343"/>
      <c r="UJN1" s="343"/>
      <c r="UJO1" s="343"/>
      <c r="UJP1" s="343"/>
      <c r="UJQ1" s="343"/>
      <c r="UJR1" s="343"/>
      <c r="UJS1" s="343"/>
      <c r="UJT1" s="343"/>
      <c r="UJU1" s="343"/>
      <c r="UJV1" s="343"/>
      <c r="UJW1" s="343"/>
      <c r="UJX1" s="343"/>
      <c r="UJY1" s="342"/>
      <c r="UJZ1" s="343"/>
      <c r="UKA1" s="343"/>
      <c r="UKB1" s="343"/>
      <c r="UKC1" s="343"/>
      <c r="UKD1" s="343"/>
      <c r="UKE1" s="343"/>
      <c r="UKF1" s="343"/>
      <c r="UKG1" s="343"/>
      <c r="UKH1" s="343"/>
      <c r="UKI1" s="343"/>
      <c r="UKJ1" s="343"/>
      <c r="UKK1" s="343"/>
      <c r="UKL1" s="343"/>
      <c r="UKM1" s="343"/>
      <c r="UKN1" s="343"/>
      <c r="UKO1" s="342"/>
      <c r="UKP1" s="343"/>
      <c r="UKQ1" s="343"/>
      <c r="UKR1" s="343"/>
      <c r="UKS1" s="343"/>
      <c r="UKT1" s="343"/>
      <c r="UKU1" s="343"/>
      <c r="UKV1" s="343"/>
      <c r="UKW1" s="343"/>
      <c r="UKX1" s="343"/>
      <c r="UKY1" s="343"/>
      <c r="UKZ1" s="343"/>
      <c r="ULA1" s="343"/>
      <c r="ULB1" s="343"/>
      <c r="ULC1" s="343"/>
      <c r="ULD1" s="343"/>
      <c r="ULE1" s="342"/>
      <c r="ULF1" s="343"/>
      <c r="ULG1" s="343"/>
      <c r="ULH1" s="343"/>
      <c r="ULI1" s="343"/>
      <c r="ULJ1" s="343"/>
      <c r="ULK1" s="343"/>
      <c r="ULL1" s="343"/>
      <c r="ULM1" s="343"/>
      <c r="ULN1" s="343"/>
      <c r="ULO1" s="343"/>
      <c r="ULP1" s="343"/>
      <c r="ULQ1" s="343"/>
      <c r="ULR1" s="343"/>
      <c r="ULS1" s="343"/>
      <c r="ULT1" s="343"/>
      <c r="ULU1" s="342"/>
      <c r="ULV1" s="343"/>
      <c r="ULW1" s="343"/>
      <c r="ULX1" s="343"/>
      <c r="ULY1" s="343"/>
      <c r="ULZ1" s="343"/>
      <c r="UMA1" s="343"/>
      <c r="UMB1" s="343"/>
      <c r="UMC1" s="343"/>
      <c r="UMD1" s="343"/>
      <c r="UME1" s="343"/>
      <c r="UMF1" s="343"/>
      <c r="UMG1" s="343"/>
      <c r="UMH1" s="343"/>
      <c r="UMI1" s="343"/>
      <c r="UMJ1" s="343"/>
      <c r="UMK1" s="342"/>
      <c r="UML1" s="343"/>
      <c r="UMM1" s="343"/>
      <c r="UMN1" s="343"/>
      <c r="UMO1" s="343"/>
      <c r="UMP1" s="343"/>
      <c r="UMQ1" s="343"/>
      <c r="UMR1" s="343"/>
      <c r="UMS1" s="343"/>
      <c r="UMT1" s="343"/>
      <c r="UMU1" s="343"/>
      <c r="UMV1" s="343"/>
      <c r="UMW1" s="343"/>
      <c r="UMX1" s="343"/>
      <c r="UMY1" s="343"/>
      <c r="UMZ1" s="343"/>
      <c r="UNA1" s="342"/>
      <c r="UNB1" s="343"/>
      <c r="UNC1" s="343"/>
      <c r="UND1" s="343"/>
      <c r="UNE1" s="343"/>
      <c r="UNF1" s="343"/>
      <c r="UNG1" s="343"/>
      <c r="UNH1" s="343"/>
      <c r="UNI1" s="343"/>
      <c r="UNJ1" s="343"/>
      <c r="UNK1" s="343"/>
      <c r="UNL1" s="343"/>
      <c r="UNM1" s="343"/>
      <c r="UNN1" s="343"/>
      <c r="UNO1" s="343"/>
      <c r="UNP1" s="343"/>
      <c r="UNQ1" s="342"/>
      <c r="UNR1" s="343"/>
      <c r="UNS1" s="343"/>
      <c r="UNT1" s="343"/>
      <c r="UNU1" s="343"/>
      <c r="UNV1" s="343"/>
      <c r="UNW1" s="343"/>
      <c r="UNX1" s="343"/>
      <c r="UNY1" s="343"/>
      <c r="UNZ1" s="343"/>
      <c r="UOA1" s="343"/>
      <c r="UOB1" s="343"/>
      <c r="UOC1" s="343"/>
      <c r="UOD1" s="343"/>
      <c r="UOE1" s="343"/>
      <c r="UOF1" s="343"/>
      <c r="UOG1" s="342"/>
      <c r="UOH1" s="343"/>
      <c r="UOI1" s="343"/>
      <c r="UOJ1" s="343"/>
      <c r="UOK1" s="343"/>
      <c r="UOL1" s="343"/>
      <c r="UOM1" s="343"/>
      <c r="UON1" s="343"/>
      <c r="UOO1" s="343"/>
      <c r="UOP1" s="343"/>
      <c r="UOQ1" s="343"/>
      <c r="UOR1" s="343"/>
      <c r="UOS1" s="343"/>
      <c r="UOT1" s="343"/>
      <c r="UOU1" s="343"/>
      <c r="UOV1" s="343"/>
      <c r="UOW1" s="342"/>
      <c r="UOX1" s="343"/>
      <c r="UOY1" s="343"/>
      <c r="UOZ1" s="343"/>
      <c r="UPA1" s="343"/>
      <c r="UPB1" s="343"/>
      <c r="UPC1" s="343"/>
      <c r="UPD1" s="343"/>
      <c r="UPE1" s="343"/>
      <c r="UPF1" s="343"/>
      <c r="UPG1" s="343"/>
      <c r="UPH1" s="343"/>
      <c r="UPI1" s="343"/>
      <c r="UPJ1" s="343"/>
      <c r="UPK1" s="343"/>
      <c r="UPL1" s="343"/>
      <c r="UPM1" s="342"/>
      <c r="UPN1" s="343"/>
      <c r="UPO1" s="343"/>
      <c r="UPP1" s="343"/>
      <c r="UPQ1" s="343"/>
      <c r="UPR1" s="343"/>
      <c r="UPS1" s="343"/>
      <c r="UPT1" s="343"/>
      <c r="UPU1" s="343"/>
      <c r="UPV1" s="343"/>
      <c r="UPW1" s="343"/>
      <c r="UPX1" s="343"/>
      <c r="UPY1" s="343"/>
      <c r="UPZ1" s="343"/>
      <c r="UQA1" s="343"/>
      <c r="UQB1" s="343"/>
      <c r="UQC1" s="342"/>
      <c r="UQD1" s="343"/>
      <c r="UQE1" s="343"/>
      <c r="UQF1" s="343"/>
      <c r="UQG1" s="343"/>
      <c r="UQH1" s="343"/>
      <c r="UQI1" s="343"/>
      <c r="UQJ1" s="343"/>
      <c r="UQK1" s="343"/>
      <c r="UQL1" s="343"/>
      <c r="UQM1" s="343"/>
      <c r="UQN1" s="343"/>
      <c r="UQO1" s="343"/>
      <c r="UQP1" s="343"/>
      <c r="UQQ1" s="343"/>
      <c r="UQR1" s="343"/>
      <c r="UQS1" s="342"/>
      <c r="UQT1" s="343"/>
      <c r="UQU1" s="343"/>
      <c r="UQV1" s="343"/>
      <c r="UQW1" s="343"/>
      <c r="UQX1" s="343"/>
      <c r="UQY1" s="343"/>
      <c r="UQZ1" s="343"/>
      <c r="URA1" s="343"/>
      <c r="URB1" s="343"/>
      <c r="URC1" s="343"/>
      <c r="URD1" s="343"/>
      <c r="URE1" s="343"/>
      <c r="URF1" s="343"/>
      <c r="URG1" s="343"/>
      <c r="URH1" s="343"/>
      <c r="URI1" s="342"/>
      <c r="URJ1" s="343"/>
      <c r="URK1" s="343"/>
      <c r="URL1" s="343"/>
      <c r="URM1" s="343"/>
      <c r="URN1" s="343"/>
      <c r="URO1" s="343"/>
      <c r="URP1" s="343"/>
      <c r="URQ1" s="343"/>
      <c r="URR1" s="343"/>
      <c r="URS1" s="343"/>
      <c r="URT1" s="343"/>
      <c r="URU1" s="343"/>
      <c r="URV1" s="343"/>
      <c r="URW1" s="343"/>
      <c r="URX1" s="343"/>
      <c r="URY1" s="342"/>
      <c r="URZ1" s="343"/>
      <c r="USA1" s="343"/>
      <c r="USB1" s="343"/>
      <c r="USC1" s="343"/>
      <c r="USD1" s="343"/>
      <c r="USE1" s="343"/>
      <c r="USF1" s="343"/>
      <c r="USG1" s="343"/>
      <c r="USH1" s="343"/>
      <c r="USI1" s="343"/>
      <c r="USJ1" s="343"/>
      <c r="USK1" s="343"/>
      <c r="USL1" s="343"/>
      <c r="USM1" s="343"/>
      <c r="USN1" s="343"/>
      <c r="USO1" s="342"/>
      <c r="USP1" s="343"/>
      <c r="USQ1" s="343"/>
      <c r="USR1" s="343"/>
      <c r="USS1" s="343"/>
      <c r="UST1" s="343"/>
      <c r="USU1" s="343"/>
      <c r="USV1" s="343"/>
      <c r="USW1" s="343"/>
      <c r="USX1" s="343"/>
      <c r="USY1" s="343"/>
      <c r="USZ1" s="343"/>
      <c r="UTA1" s="343"/>
      <c r="UTB1" s="343"/>
      <c r="UTC1" s="343"/>
      <c r="UTD1" s="343"/>
      <c r="UTE1" s="342"/>
      <c r="UTF1" s="343"/>
      <c r="UTG1" s="343"/>
      <c r="UTH1" s="343"/>
      <c r="UTI1" s="343"/>
      <c r="UTJ1" s="343"/>
      <c r="UTK1" s="343"/>
      <c r="UTL1" s="343"/>
      <c r="UTM1" s="343"/>
      <c r="UTN1" s="343"/>
      <c r="UTO1" s="343"/>
      <c r="UTP1" s="343"/>
      <c r="UTQ1" s="343"/>
      <c r="UTR1" s="343"/>
      <c r="UTS1" s="343"/>
      <c r="UTT1" s="343"/>
      <c r="UTU1" s="342"/>
      <c r="UTV1" s="343"/>
      <c r="UTW1" s="343"/>
      <c r="UTX1" s="343"/>
      <c r="UTY1" s="343"/>
      <c r="UTZ1" s="343"/>
      <c r="UUA1" s="343"/>
      <c r="UUB1" s="343"/>
      <c r="UUC1" s="343"/>
      <c r="UUD1" s="343"/>
      <c r="UUE1" s="343"/>
      <c r="UUF1" s="343"/>
      <c r="UUG1" s="343"/>
      <c r="UUH1" s="343"/>
      <c r="UUI1" s="343"/>
      <c r="UUJ1" s="343"/>
      <c r="UUK1" s="342"/>
      <c r="UUL1" s="343"/>
      <c r="UUM1" s="343"/>
      <c r="UUN1" s="343"/>
      <c r="UUO1" s="343"/>
      <c r="UUP1" s="343"/>
      <c r="UUQ1" s="343"/>
      <c r="UUR1" s="343"/>
      <c r="UUS1" s="343"/>
      <c r="UUT1" s="343"/>
      <c r="UUU1" s="343"/>
      <c r="UUV1" s="343"/>
      <c r="UUW1" s="343"/>
      <c r="UUX1" s="343"/>
      <c r="UUY1" s="343"/>
      <c r="UUZ1" s="343"/>
      <c r="UVA1" s="342"/>
      <c r="UVB1" s="343"/>
      <c r="UVC1" s="343"/>
      <c r="UVD1" s="343"/>
      <c r="UVE1" s="343"/>
      <c r="UVF1" s="343"/>
      <c r="UVG1" s="343"/>
      <c r="UVH1" s="343"/>
      <c r="UVI1" s="343"/>
      <c r="UVJ1" s="343"/>
      <c r="UVK1" s="343"/>
      <c r="UVL1" s="343"/>
      <c r="UVM1" s="343"/>
      <c r="UVN1" s="343"/>
      <c r="UVO1" s="343"/>
      <c r="UVP1" s="343"/>
      <c r="UVQ1" s="342"/>
      <c r="UVR1" s="343"/>
      <c r="UVS1" s="343"/>
      <c r="UVT1" s="343"/>
      <c r="UVU1" s="343"/>
      <c r="UVV1" s="343"/>
      <c r="UVW1" s="343"/>
      <c r="UVX1" s="343"/>
      <c r="UVY1" s="343"/>
      <c r="UVZ1" s="343"/>
      <c r="UWA1" s="343"/>
      <c r="UWB1" s="343"/>
      <c r="UWC1" s="343"/>
      <c r="UWD1" s="343"/>
      <c r="UWE1" s="343"/>
      <c r="UWF1" s="343"/>
      <c r="UWG1" s="342"/>
      <c r="UWH1" s="343"/>
      <c r="UWI1" s="343"/>
      <c r="UWJ1" s="343"/>
      <c r="UWK1" s="343"/>
      <c r="UWL1" s="343"/>
      <c r="UWM1" s="343"/>
      <c r="UWN1" s="343"/>
      <c r="UWO1" s="343"/>
      <c r="UWP1" s="343"/>
      <c r="UWQ1" s="343"/>
      <c r="UWR1" s="343"/>
      <c r="UWS1" s="343"/>
      <c r="UWT1" s="343"/>
      <c r="UWU1" s="343"/>
      <c r="UWV1" s="343"/>
      <c r="UWW1" s="342"/>
      <c r="UWX1" s="343"/>
      <c r="UWY1" s="343"/>
      <c r="UWZ1" s="343"/>
      <c r="UXA1" s="343"/>
      <c r="UXB1" s="343"/>
      <c r="UXC1" s="343"/>
      <c r="UXD1" s="343"/>
      <c r="UXE1" s="343"/>
      <c r="UXF1" s="343"/>
      <c r="UXG1" s="343"/>
      <c r="UXH1" s="343"/>
      <c r="UXI1" s="343"/>
      <c r="UXJ1" s="343"/>
      <c r="UXK1" s="343"/>
      <c r="UXL1" s="343"/>
      <c r="UXM1" s="342"/>
      <c r="UXN1" s="343"/>
      <c r="UXO1" s="343"/>
      <c r="UXP1" s="343"/>
      <c r="UXQ1" s="343"/>
      <c r="UXR1" s="343"/>
      <c r="UXS1" s="343"/>
      <c r="UXT1" s="343"/>
      <c r="UXU1" s="343"/>
      <c r="UXV1" s="343"/>
      <c r="UXW1" s="343"/>
      <c r="UXX1" s="343"/>
      <c r="UXY1" s="343"/>
      <c r="UXZ1" s="343"/>
      <c r="UYA1" s="343"/>
      <c r="UYB1" s="343"/>
      <c r="UYC1" s="342"/>
      <c r="UYD1" s="343"/>
      <c r="UYE1" s="343"/>
      <c r="UYF1" s="343"/>
      <c r="UYG1" s="343"/>
      <c r="UYH1" s="343"/>
      <c r="UYI1" s="343"/>
      <c r="UYJ1" s="343"/>
      <c r="UYK1" s="343"/>
      <c r="UYL1" s="343"/>
      <c r="UYM1" s="343"/>
      <c r="UYN1" s="343"/>
      <c r="UYO1" s="343"/>
      <c r="UYP1" s="343"/>
      <c r="UYQ1" s="343"/>
      <c r="UYR1" s="343"/>
      <c r="UYS1" s="342"/>
      <c r="UYT1" s="343"/>
      <c r="UYU1" s="343"/>
      <c r="UYV1" s="343"/>
      <c r="UYW1" s="343"/>
      <c r="UYX1" s="343"/>
      <c r="UYY1" s="343"/>
      <c r="UYZ1" s="343"/>
      <c r="UZA1" s="343"/>
      <c r="UZB1" s="343"/>
      <c r="UZC1" s="343"/>
      <c r="UZD1" s="343"/>
      <c r="UZE1" s="343"/>
      <c r="UZF1" s="343"/>
      <c r="UZG1" s="343"/>
      <c r="UZH1" s="343"/>
      <c r="UZI1" s="342"/>
      <c r="UZJ1" s="343"/>
      <c r="UZK1" s="343"/>
      <c r="UZL1" s="343"/>
      <c r="UZM1" s="343"/>
      <c r="UZN1" s="343"/>
      <c r="UZO1" s="343"/>
      <c r="UZP1" s="343"/>
      <c r="UZQ1" s="343"/>
      <c r="UZR1" s="343"/>
      <c r="UZS1" s="343"/>
      <c r="UZT1" s="343"/>
      <c r="UZU1" s="343"/>
      <c r="UZV1" s="343"/>
      <c r="UZW1" s="343"/>
      <c r="UZX1" s="343"/>
      <c r="UZY1" s="342"/>
      <c r="UZZ1" s="343"/>
      <c r="VAA1" s="343"/>
      <c r="VAB1" s="343"/>
      <c r="VAC1" s="343"/>
      <c r="VAD1" s="343"/>
      <c r="VAE1" s="343"/>
      <c r="VAF1" s="343"/>
      <c r="VAG1" s="343"/>
      <c r="VAH1" s="343"/>
      <c r="VAI1" s="343"/>
      <c r="VAJ1" s="343"/>
      <c r="VAK1" s="343"/>
      <c r="VAL1" s="343"/>
      <c r="VAM1" s="343"/>
      <c r="VAN1" s="343"/>
      <c r="VAO1" s="342"/>
      <c r="VAP1" s="343"/>
      <c r="VAQ1" s="343"/>
      <c r="VAR1" s="343"/>
      <c r="VAS1" s="343"/>
      <c r="VAT1" s="343"/>
      <c r="VAU1" s="343"/>
      <c r="VAV1" s="343"/>
      <c r="VAW1" s="343"/>
      <c r="VAX1" s="343"/>
      <c r="VAY1" s="343"/>
      <c r="VAZ1" s="343"/>
      <c r="VBA1" s="343"/>
      <c r="VBB1" s="343"/>
      <c r="VBC1" s="343"/>
      <c r="VBD1" s="343"/>
      <c r="VBE1" s="342"/>
      <c r="VBF1" s="343"/>
      <c r="VBG1" s="343"/>
      <c r="VBH1" s="343"/>
      <c r="VBI1" s="343"/>
      <c r="VBJ1" s="343"/>
      <c r="VBK1" s="343"/>
      <c r="VBL1" s="343"/>
      <c r="VBM1" s="343"/>
      <c r="VBN1" s="343"/>
      <c r="VBO1" s="343"/>
      <c r="VBP1" s="343"/>
      <c r="VBQ1" s="343"/>
      <c r="VBR1" s="343"/>
      <c r="VBS1" s="343"/>
      <c r="VBT1" s="343"/>
      <c r="VBU1" s="342"/>
      <c r="VBV1" s="343"/>
      <c r="VBW1" s="343"/>
      <c r="VBX1" s="343"/>
      <c r="VBY1" s="343"/>
      <c r="VBZ1" s="343"/>
      <c r="VCA1" s="343"/>
      <c r="VCB1" s="343"/>
      <c r="VCC1" s="343"/>
      <c r="VCD1" s="343"/>
      <c r="VCE1" s="343"/>
      <c r="VCF1" s="343"/>
      <c r="VCG1" s="343"/>
      <c r="VCH1" s="343"/>
      <c r="VCI1" s="343"/>
      <c r="VCJ1" s="343"/>
      <c r="VCK1" s="342"/>
      <c r="VCL1" s="343"/>
      <c r="VCM1" s="343"/>
      <c r="VCN1" s="343"/>
      <c r="VCO1" s="343"/>
      <c r="VCP1" s="343"/>
      <c r="VCQ1" s="343"/>
      <c r="VCR1" s="343"/>
      <c r="VCS1" s="343"/>
      <c r="VCT1" s="343"/>
      <c r="VCU1" s="343"/>
      <c r="VCV1" s="343"/>
      <c r="VCW1" s="343"/>
      <c r="VCX1" s="343"/>
      <c r="VCY1" s="343"/>
      <c r="VCZ1" s="343"/>
      <c r="VDA1" s="342"/>
      <c r="VDB1" s="343"/>
      <c r="VDC1" s="343"/>
      <c r="VDD1" s="343"/>
      <c r="VDE1" s="343"/>
      <c r="VDF1" s="343"/>
      <c r="VDG1" s="343"/>
      <c r="VDH1" s="343"/>
      <c r="VDI1" s="343"/>
      <c r="VDJ1" s="343"/>
      <c r="VDK1" s="343"/>
      <c r="VDL1" s="343"/>
      <c r="VDM1" s="343"/>
      <c r="VDN1" s="343"/>
      <c r="VDO1" s="343"/>
      <c r="VDP1" s="343"/>
      <c r="VDQ1" s="342"/>
      <c r="VDR1" s="343"/>
      <c r="VDS1" s="343"/>
      <c r="VDT1" s="343"/>
      <c r="VDU1" s="343"/>
      <c r="VDV1" s="343"/>
      <c r="VDW1" s="343"/>
      <c r="VDX1" s="343"/>
      <c r="VDY1" s="343"/>
      <c r="VDZ1" s="343"/>
      <c r="VEA1" s="343"/>
      <c r="VEB1" s="343"/>
      <c r="VEC1" s="343"/>
      <c r="VED1" s="343"/>
      <c r="VEE1" s="343"/>
      <c r="VEF1" s="343"/>
      <c r="VEG1" s="342"/>
      <c r="VEH1" s="343"/>
      <c r="VEI1" s="343"/>
      <c r="VEJ1" s="343"/>
      <c r="VEK1" s="343"/>
      <c r="VEL1" s="343"/>
      <c r="VEM1" s="343"/>
      <c r="VEN1" s="343"/>
      <c r="VEO1" s="343"/>
      <c r="VEP1" s="343"/>
      <c r="VEQ1" s="343"/>
      <c r="VER1" s="343"/>
      <c r="VES1" s="343"/>
      <c r="VET1" s="343"/>
      <c r="VEU1" s="343"/>
      <c r="VEV1" s="343"/>
      <c r="VEW1" s="342"/>
      <c r="VEX1" s="343"/>
      <c r="VEY1" s="343"/>
      <c r="VEZ1" s="343"/>
      <c r="VFA1" s="343"/>
      <c r="VFB1" s="343"/>
      <c r="VFC1" s="343"/>
      <c r="VFD1" s="343"/>
      <c r="VFE1" s="343"/>
      <c r="VFF1" s="343"/>
      <c r="VFG1" s="343"/>
      <c r="VFH1" s="343"/>
      <c r="VFI1" s="343"/>
      <c r="VFJ1" s="343"/>
      <c r="VFK1" s="343"/>
      <c r="VFL1" s="343"/>
      <c r="VFM1" s="342"/>
      <c r="VFN1" s="343"/>
      <c r="VFO1" s="343"/>
      <c r="VFP1" s="343"/>
      <c r="VFQ1" s="343"/>
      <c r="VFR1" s="343"/>
      <c r="VFS1" s="343"/>
      <c r="VFT1" s="343"/>
      <c r="VFU1" s="343"/>
      <c r="VFV1" s="343"/>
      <c r="VFW1" s="343"/>
      <c r="VFX1" s="343"/>
      <c r="VFY1" s="343"/>
      <c r="VFZ1" s="343"/>
      <c r="VGA1" s="343"/>
      <c r="VGB1" s="343"/>
      <c r="VGC1" s="342"/>
      <c r="VGD1" s="343"/>
      <c r="VGE1" s="343"/>
      <c r="VGF1" s="343"/>
      <c r="VGG1" s="343"/>
      <c r="VGH1" s="343"/>
      <c r="VGI1" s="343"/>
      <c r="VGJ1" s="343"/>
      <c r="VGK1" s="343"/>
      <c r="VGL1" s="343"/>
      <c r="VGM1" s="343"/>
      <c r="VGN1" s="343"/>
      <c r="VGO1" s="343"/>
      <c r="VGP1" s="343"/>
      <c r="VGQ1" s="343"/>
      <c r="VGR1" s="343"/>
      <c r="VGS1" s="342"/>
      <c r="VGT1" s="343"/>
      <c r="VGU1" s="343"/>
      <c r="VGV1" s="343"/>
      <c r="VGW1" s="343"/>
      <c r="VGX1" s="343"/>
      <c r="VGY1" s="343"/>
      <c r="VGZ1" s="343"/>
      <c r="VHA1" s="343"/>
      <c r="VHB1" s="343"/>
      <c r="VHC1" s="343"/>
      <c r="VHD1" s="343"/>
      <c r="VHE1" s="343"/>
      <c r="VHF1" s="343"/>
      <c r="VHG1" s="343"/>
      <c r="VHH1" s="343"/>
      <c r="VHI1" s="342"/>
      <c r="VHJ1" s="343"/>
      <c r="VHK1" s="343"/>
      <c r="VHL1" s="343"/>
      <c r="VHM1" s="343"/>
      <c r="VHN1" s="343"/>
      <c r="VHO1" s="343"/>
      <c r="VHP1" s="343"/>
      <c r="VHQ1" s="343"/>
      <c r="VHR1" s="343"/>
      <c r="VHS1" s="343"/>
      <c r="VHT1" s="343"/>
      <c r="VHU1" s="343"/>
      <c r="VHV1" s="343"/>
      <c r="VHW1" s="343"/>
      <c r="VHX1" s="343"/>
      <c r="VHY1" s="342"/>
      <c r="VHZ1" s="343"/>
      <c r="VIA1" s="343"/>
      <c r="VIB1" s="343"/>
      <c r="VIC1" s="343"/>
      <c r="VID1" s="343"/>
      <c r="VIE1" s="343"/>
      <c r="VIF1" s="343"/>
      <c r="VIG1" s="343"/>
      <c r="VIH1" s="343"/>
      <c r="VII1" s="343"/>
      <c r="VIJ1" s="343"/>
      <c r="VIK1" s="343"/>
      <c r="VIL1" s="343"/>
      <c r="VIM1" s="343"/>
      <c r="VIN1" s="343"/>
      <c r="VIO1" s="342"/>
      <c r="VIP1" s="343"/>
      <c r="VIQ1" s="343"/>
      <c r="VIR1" s="343"/>
      <c r="VIS1" s="343"/>
      <c r="VIT1" s="343"/>
      <c r="VIU1" s="343"/>
      <c r="VIV1" s="343"/>
      <c r="VIW1" s="343"/>
      <c r="VIX1" s="343"/>
      <c r="VIY1" s="343"/>
      <c r="VIZ1" s="343"/>
      <c r="VJA1" s="343"/>
      <c r="VJB1" s="343"/>
      <c r="VJC1" s="343"/>
      <c r="VJD1" s="343"/>
      <c r="VJE1" s="342"/>
      <c r="VJF1" s="343"/>
      <c r="VJG1" s="343"/>
      <c r="VJH1" s="343"/>
      <c r="VJI1" s="343"/>
      <c r="VJJ1" s="343"/>
      <c r="VJK1" s="343"/>
      <c r="VJL1" s="343"/>
      <c r="VJM1" s="343"/>
      <c r="VJN1" s="343"/>
      <c r="VJO1" s="343"/>
      <c r="VJP1" s="343"/>
      <c r="VJQ1" s="343"/>
      <c r="VJR1" s="343"/>
      <c r="VJS1" s="343"/>
      <c r="VJT1" s="343"/>
      <c r="VJU1" s="342"/>
      <c r="VJV1" s="343"/>
      <c r="VJW1" s="343"/>
      <c r="VJX1" s="343"/>
      <c r="VJY1" s="343"/>
      <c r="VJZ1" s="343"/>
      <c r="VKA1" s="343"/>
      <c r="VKB1" s="343"/>
      <c r="VKC1" s="343"/>
      <c r="VKD1" s="343"/>
      <c r="VKE1" s="343"/>
      <c r="VKF1" s="343"/>
      <c r="VKG1" s="343"/>
      <c r="VKH1" s="343"/>
      <c r="VKI1" s="343"/>
      <c r="VKJ1" s="343"/>
      <c r="VKK1" s="342"/>
      <c r="VKL1" s="343"/>
      <c r="VKM1" s="343"/>
      <c r="VKN1" s="343"/>
      <c r="VKO1" s="343"/>
      <c r="VKP1" s="343"/>
      <c r="VKQ1" s="343"/>
      <c r="VKR1" s="343"/>
      <c r="VKS1" s="343"/>
      <c r="VKT1" s="343"/>
      <c r="VKU1" s="343"/>
      <c r="VKV1" s="343"/>
      <c r="VKW1" s="343"/>
      <c r="VKX1" s="343"/>
      <c r="VKY1" s="343"/>
      <c r="VKZ1" s="343"/>
      <c r="VLA1" s="342"/>
      <c r="VLB1" s="343"/>
      <c r="VLC1" s="343"/>
      <c r="VLD1" s="343"/>
      <c r="VLE1" s="343"/>
      <c r="VLF1" s="343"/>
      <c r="VLG1" s="343"/>
      <c r="VLH1" s="343"/>
      <c r="VLI1" s="343"/>
      <c r="VLJ1" s="343"/>
      <c r="VLK1" s="343"/>
      <c r="VLL1" s="343"/>
      <c r="VLM1" s="343"/>
      <c r="VLN1" s="343"/>
      <c r="VLO1" s="343"/>
      <c r="VLP1" s="343"/>
      <c r="VLQ1" s="342"/>
      <c r="VLR1" s="343"/>
      <c r="VLS1" s="343"/>
      <c r="VLT1" s="343"/>
      <c r="VLU1" s="343"/>
      <c r="VLV1" s="343"/>
      <c r="VLW1" s="343"/>
      <c r="VLX1" s="343"/>
      <c r="VLY1" s="343"/>
      <c r="VLZ1" s="343"/>
      <c r="VMA1" s="343"/>
      <c r="VMB1" s="343"/>
      <c r="VMC1" s="343"/>
      <c r="VMD1" s="343"/>
      <c r="VME1" s="343"/>
      <c r="VMF1" s="343"/>
      <c r="VMG1" s="342"/>
      <c r="VMH1" s="343"/>
      <c r="VMI1" s="343"/>
      <c r="VMJ1" s="343"/>
      <c r="VMK1" s="343"/>
      <c r="VML1" s="343"/>
      <c r="VMM1" s="343"/>
      <c r="VMN1" s="343"/>
      <c r="VMO1" s="343"/>
      <c r="VMP1" s="343"/>
      <c r="VMQ1" s="343"/>
      <c r="VMR1" s="343"/>
      <c r="VMS1" s="343"/>
      <c r="VMT1" s="343"/>
      <c r="VMU1" s="343"/>
      <c r="VMV1" s="343"/>
      <c r="VMW1" s="342"/>
      <c r="VMX1" s="343"/>
      <c r="VMY1" s="343"/>
      <c r="VMZ1" s="343"/>
      <c r="VNA1" s="343"/>
      <c r="VNB1" s="343"/>
      <c r="VNC1" s="343"/>
      <c r="VND1" s="343"/>
      <c r="VNE1" s="343"/>
      <c r="VNF1" s="343"/>
      <c r="VNG1" s="343"/>
      <c r="VNH1" s="343"/>
      <c r="VNI1" s="343"/>
      <c r="VNJ1" s="343"/>
      <c r="VNK1" s="343"/>
      <c r="VNL1" s="343"/>
      <c r="VNM1" s="342"/>
      <c r="VNN1" s="343"/>
      <c r="VNO1" s="343"/>
      <c r="VNP1" s="343"/>
      <c r="VNQ1" s="343"/>
      <c r="VNR1" s="343"/>
      <c r="VNS1" s="343"/>
      <c r="VNT1" s="343"/>
      <c r="VNU1" s="343"/>
      <c r="VNV1" s="343"/>
      <c r="VNW1" s="343"/>
      <c r="VNX1" s="343"/>
      <c r="VNY1" s="343"/>
      <c r="VNZ1" s="343"/>
      <c r="VOA1" s="343"/>
      <c r="VOB1" s="343"/>
      <c r="VOC1" s="342"/>
      <c r="VOD1" s="343"/>
      <c r="VOE1" s="343"/>
      <c r="VOF1" s="343"/>
      <c r="VOG1" s="343"/>
      <c r="VOH1" s="343"/>
      <c r="VOI1" s="343"/>
      <c r="VOJ1" s="343"/>
      <c r="VOK1" s="343"/>
      <c r="VOL1" s="343"/>
      <c r="VOM1" s="343"/>
      <c r="VON1" s="343"/>
      <c r="VOO1" s="343"/>
      <c r="VOP1" s="343"/>
      <c r="VOQ1" s="343"/>
      <c r="VOR1" s="343"/>
      <c r="VOS1" s="342"/>
      <c r="VOT1" s="343"/>
      <c r="VOU1" s="343"/>
      <c r="VOV1" s="343"/>
      <c r="VOW1" s="343"/>
      <c r="VOX1" s="343"/>
      <c r="VOY1" s="343"/>
      <c r="VOZ1" s="343"/>
      <c r="VPA1" s="343"/>
      <c r="VPB1" s="343"/>
      <c r="VPC1" s="343"/>
      <c r="VPD1" s="343"/>
      <c r="VPE1" s="343"/>
      <c r="VPF1" s="343"/>
      <c r="VPG1" s="343"/>
      <c r="VPH1" s="343"/>
      <c r="VPI1" s="342"/>
      <c r="VPJ1" s="343"/>
      <c r="VPK1" s="343"/>
      <c r="VPL1" s="343"/>
      <c r="VPM1" s="343"/>
      <c r="VPN1" s="343"/>
      <c r="VPO1" s="343"/>
      <c r="VPP1" s="343"/>
      <c r="VPQ1" s="343"/>
      <c r="VPR1" s="343"/>
      <c r="VPS1" s="343"/>
      <c r="VPT1" s="343"/>
      <c r="VPU1" s="343"/>
      <c r="VPV1" s="343"/>
      <c r="VPW1" s="343"/>
      <c r="VPX1" s="343"/>
      <c r="VPY1" s="342"/>
      <c r="VPZ1" s="343"/>
      <c r="VQA1" s="343"/>
      <c r="VQB1" s="343"/>
      <c r="VQC1" s="343"/>
      <c r="VQD1" s="343"/>
      <c r="VQE1" s="343"/>
      <c r="VQF1" s="343"/>
      <c r="VQG1" s="343"/>
      <c r="VQH1" s="343"/>
      <c r="VQI1" s="343"/>
      <c r="VQJ1" s="343"/>
      <c r="VQK1" s="343"/>
      <c r="VQL1" s="343"/>
      <c r="VQM1" s="343"/>
      <c r="VQN1" s="343"/>
      <c r="VQO1" s="342"/>
      <c r="VQP1" s="343"/>
      <c r="VQQ1" s="343"/>
      <c r="VQR1" s="343"/>
      <c r="VQS1" s="343"/>
      <c r="VQT1" s="343"/>
      <c r="VQU1" s="343"/>
      <c r="VQV1" s="343"/>
      <c r="VQW1" s="343"/>
      <c r="VQX1" s="343"/>
      <c r="VQY1" s="343"/>
      <c r="VQZ1" s="343"/>
      <c r="VRA1" s="343"/>
      <c r="VRB1" s="343"/>
      <c r="VRC1" s="343"/>
      <c r="VRD1" s="343"/>
      <c r="VRE1" s="342"/>
      <c r="VRF1" s="343"/>
      <c r="VRG1" s="343"/>
      <c r="VRH1" s="343"/>
      <c r="VRI1" s="343"/>
      <c r="VRJ1" s="343"/>
      <c r="VRK1" s="343"/>
      <c r="VRL1" s="343"/>
      <c r="VRM1" s="343"/>
      <c r="VRN1" s="343"/>
      <c r="VRO1" s="343"/>
      <c r="VRP1" s="343"/>
      <c r="VRQ1" s="343"/>
      <c r="VRR1" s="343"/>
      <c r="VRS1" s="343"/>
      <c r="VRT1" s="343"/>
      <c r="VRU1" s="342"/>
      <c r="VRV1" s="343"/>
      <c r="VRW1" s="343"/>
      <c r="VRX1" s="343"/>
      <c r="VRY1" s="343"/>
      <c r="VRZ1" s="343"/>
      <c r="VSA1" s="343"/>
      <c r="VSB1" s="343"/>
      <c r="VSC1" s="343"/>
      <c r="VSD1" s="343"/>
      <c r="VSE1" s="343"/>
      <c r="VSF1" s="343"/>
      <c r="VSG1" s="343"/>
      <c r="VSH1" s="343"/>
      <c r="VSI1" s="343"/>
      <c r="VSJ1" s="343"/>
      <c r="VSK1" s="342"/>
      <c r="VSL1" s="343"/>
      <c r="VSM1" s="343"/>
      <c r="VSN1" s="343"/>
      <c r="VSO1" s="343"/>
      <c r="VSP1" s="343"/>
      <c r="VSQ1" s="343"/>
      <c r="VSR1" s="343"/>
      <c r="VSS1" s="343"/>
      <c r="VST1" s="343"/>
      <c r="VSU1" s="343"/>
      <c r="VSV1" s="343"/>
      <c r="VSW1" s="343"/>
      <c r="VSX1" s="343"/>
      <c r="VSY1" s="343"/>
      <c r="VSZ1" s="343"/>
      <c r="VTA1" s="342"/>
      <c r="VTB1" s="343"/>
      <c r="VTC1" s="343"/>
      <c r="VTD1" s="343"/>
      <c r="VTE1" s="343"/>
      <c r="VTF1" s="343"/>
      <c r="VTG1" s="343"/>
      <c r="VTH1" s="343"/>
      <c r="VTI1" s="343"/>
      <c r="VTJ1" s="343"/>
      <c r="VTK1" s="343"/>
      <c r="VTL1" s="343"/>
      <c r="VTM1" s="343"/>
      <c r="VTN1" s="343"/>
      <c r="VTO1" s="343"/>
      <c r="VTP1" s="343"/>
      <c r="VTQ1" s="342"/>
      <c r="VTR1" s="343"/>
      <c r="VTS1" s="343"/>
      <c r="VTT1" s="343"/>
      <c r="VTU1" s="343"/>
      <c r="VTV1" s="343"/>
      <c r="VTW1" s="343"/>
      <c r="VTX1" s="343"/>
      <c r="VTY1" s="343"/>
      <c r="VTZ1" s="343"/>
      <c r="VUA1" s="343"/>
      <c r="VUB1" s="343"/>
      <c r="VUC1" s="343"/>
      <c r="VUD1" s="343"/>
      <c r="VUE1" s="343"/>
      <c r="VUF1" s="343"/>
      <c r="VUG1" s="342"/>
      <c r="VUH1" s="343"/>
      <c r="VUI1" s="343"/>
      <c r="VUJ1" s="343"/>
      <c r="VUK1" s="343"/>
      <c r="VUL1" s="343"/>
      <c r="VUM1" s="343"/>
      <c r="VUN1" s="343"/>
      <c r="VUO1" s="343"/>
      <c r="VUP1" s="343"/>
      <c r="VUQ1" s="343"/>
      <c r="VUR1" s="343"/>
      <c r="VUS1" s="343"/>
      <c r="VUT1" s="343"/>
      <c r="VUU1" s="343"/>
      <c r="VUV1" s="343"/>
      <c r="VUW1" s="342"/>
      <c r="VUX1" s="343"/>
      <c r="VUY1" s="343"/>
      <c r="VUZ1" s="343"/>
      <c r="VVA1" s="343"/>
      <c r="VVB1" s="343"/>
      <c r="VVC1" s="343"/>
      <c r="VVD1" s="343"/>
      <c r="VVE1" s="343"/>
      <c r="VVF1" s="343"/>
      <c r="VVG1" s="343"/>
      <c r="VVH1" s="343"/>
      <c r="VVI1" s="343"/>
      <c r="VVJ1" s="343"/>
      <c r="VVK1" s="343"/>
      <c r="VVL1" s="343"/>
      <c r="VVM1" s="342"/>
      <c r="VVN1" s="343"/>
      <c r="VVO1" s="343"/>
      <c r="VVP1" s="343"/>
      <c r="VVQ1" s="343"/>
      <c r="VVR1" s="343"/>
      <c r="VVS1" s="343"/>
      <c r="VVT1" s="343"/>
      <c r="VVU1" s="343"/>
      <c r="VVV1" s="343"/>
      <c r="VVW1" s="343"/>
      <c r="VVX1" s="343"/>
      <c r="VVY1" s="343"/>
      <c r="VVZ1" s="343"/>
      <c r="VWA1" s="343"/>
      <c r="VWB1" s="343"/>
      <c r="VWC1" s="342"/>
      <c r="VWD1" s="343"/>
      <c r="VWE1" s="343"/>
      <c r="VWF1" s="343"/>
      <c r="VWG1" s="343"/>
      <c r="VWH1" s="343"/>
      <c r="VWI1" s="343"/>
      <c r="VWJ1" s="343"/>
      <c r="VWK1" s="343"/>
      <c r="VWL1" s="343"/>
      <c r="VWM1" s="343"/>
      <c r="VWN1" s="343"/>
      <c r="VWO1" s="343"/>
      <c r="VWP1" s="343"/>
      <c r="VWQ1" s="343"/>
      <c r="VWR1" s="343"/>
      <c r="VWS1" s="342"/>
      <c r="VWT1" s="343"/>
      <c r="VWU1" s="343"/>
      <c r="VWV1" s="343"/>
      <c r="VWW1" s="343"/>
      <c r="VWX1" s="343"/>
      <c r="VWY1" s="343"/>
      <c r="VWZ1" s="343"/>
      <c r="VXA1" s="343"/>
      <c r="VXB1" s="343"/>
      <c r="VXC1" s="343"/>
      <c r="VXD1" s="343"/>
      <c r="VXE1" s="343"/>
      <c r="VXF1" s="343"/>
      <c r="VXG1" s="343"/>
      <c r="VXH1" s="343"/>
      <c r="VXI1" s="342"/>
      <c r="VXJ1" s="343"/>
      <c r="VXK1" s="343"/>
      <c r="VXL1" s="343"/>
      <c r="VXM1" s="343"/>
      <c r="VXN1" s="343"/>
      <c r="VXO1" s="343"/>
      <c r="VXP1" s="343"/>
      <c r="VXQ1" s="343"/>
      <c r="VXR1" s="343"/>
      <c r="VXS1" s="343"/>
      <c r="VXT1" s="343"/>
      <c r="VXU1" s="343"/>
      <c r="VXV1" s="343"/>
      <c r="VXW1" s="343"/>
      <c r="VXX1" s="343"/>
      <c r="VXY1" s="342"/>
      <c r="VXZ1" s="343"/>
      <c r="VYA1" s="343"/>
      <c r="VYB1" s="343"/>
      <c r="VYC1" s="343"/>
      <c r="VYD1" s="343"/>
      <c r="VYE1" s="343"/>
      <c r="VYF1" s="343"/>
      <c r="VYG1" s="343"/>
      <c r="VYH1" s="343"/>
      <c r="VYI1" s="343"/>
      <c r="VYJ1" s="343"/>
      <c r="VYK1" s="343"/>
      <c r="VYL1" s="343"/>
      <c r="VYM1" s="343"/>
      <c r="VYN1" s="343"/>
      <c r="VYO1" s="342"/>
      <c r="VYP1" s="343"/>
      <c r="VYQ1" s="343"/>
      <c r="VYR1" s="343"/>
      <c r="VYS1" s="343"/>
      <c r="VYT1" s="343"/>
      <c r="VYU1" s="343"/>
      <c r="VYV1" s="343"/>
      <c r="VYW1" s="343"/>
      <c r="VYX1" s="343"/>
      <c r="VYY1" s="343"/>
      <c r="VYZ1" s="343"/>
      <c r="VZA1" s="343"/>
      <c r="VZB1" s="343"/>
      <c r="VZC1" s="343"/>
      <c r="VZD1" s="343"/>
      <c r="VZE1" s="342"/>
      <c r="VZF1" s="343"/>
      <c r="VZG1" s="343"/>
      <c r="VZH1" s="343"/>
      <c r="VZI1" s="343"/>
      <c r="VZJ1" s="343"/>
      <c r="VZK1" s="343"/>
      <c r="VZL1" s="343"/>
      <c r="VZM1" s="343"/>
      <c r="VZN1" s="343"/>
      <c r="VZO1" s="343"/>
      <c r="VZP1" s="343"/>
      <c r="VZQ1" s="343"/>
      <c r="VZR1" s="343"/>
      <c r="VZS1" s="343"/>
      <c r="VZT1" s="343"/>
      <c r="VZU1" s="342"/>
      <c r="VZV1" s="343"/>
      <c r="VZW1" s="343"/>
      <c r="VZX1" s="343"/>
      <c r="VZY1" s="343"/>
      <c r="VZZ1" s="343"/>
      <c r="WAA1" s="343"/>
      <c r="WAB1" s="343"/>
      <c r="WAC1" s="343"/>
      <c r="WAD1" s="343"/>
      <c r="WAE1" s="343"/>
      <c r="WAF1" s="343"/>
      <c r="WAG1" s="343"/>
      <c r="WAH1" s="343"/>
      <c r="WAI1" s="343"/>
      <c r="WAJ1" s="343"/>
      <c r="WAK1" s="342"/>
      <c r="WAL1" s="343"/>
      <c r="WAM1" s="343"/>
      <c r="WAN1" s="343"/>
      <c r="WAO1" s="343"/>
      <c r="WAP1" s="343"/>
      <c r="WAQ1" s="343"/>
      <c r="WAR1" s="343"/>
      <c r="WAS1" s="343"/>
      <c r="WAT1" s="343"/>
      <c r="WAU1" s="343"/>
      <c r="WAV1" s="343"/>
      <c r="WAW1" s="343"/>
      <c r="WAX1" s="343"/>
      <c r="WAY1" s="343"/>
      <c r="WAZ1" s="343"/>
      <c r="WBA1" s="342"/>
      <c r="WBB1" s="343"/>
      <c r="WBC1" s="343"/>
      <c r="WBD1" s="343"/>
      <c r="WBE1" s="343"/>
      <c r="WBF1" s="343"/>
      <c r="WBG1" s="343"/>
      <c r="WBH1" s="343"/>
      <c r="WBI1" s="343"/>
      <c r="WBJ1" s="343"/>
      <c r="WBK1" s="343"/>
      <c r="WBL1" s="343"/>
      <c r="WBM1" s="343"/>
      <c r="WBN1" s="343"/>
      <c r="WBO1" s="343"/>
      <c r="WBP1" s="343"/>
      <c r="WBQ1" s="342"/>
      <c r="WBR1" s="343"/>
      <c r="WBS1" s="343"/>
      <c r="WBT1" s="343"/>
      <c r="WBU1" s="343"/>
      <c r="WBV1" s="343"/>
      <c r="WBW1" s="343"/>
      <c r="WBX1" s="343"/>
      <c r="WBY1" s="343"/>
      <c r="WBZ1" s="343"/>
      <c r="WCA1" s="343"/>
      <c r="WCB1" s="343"/>
      <c r="WCC1" s="343"/>
      <c r="WCD1" s="343"/>
      <c r="WCE1" s="343"/>
      <c r="WCF1" s="343"/>
      <c r="WCG1" s="342"/>
      <c r="WCH1" s="343"/>
      <c r="WCI1" s="343"/>
      <c r="WCJ1" s="343"/>
      <c r="WCK1" s="343"/>
      <c r="WCL1" s="343"/>
      <c r="WCM1" s="343"/>
      <c r="WCN1" s="343"/>
      <c r="WCO1" s="343"/>
      <c r="WCP1" s="343"/>
      <c r="WCQ1" s="343"/>
      <c r="WCR1" s="343"/>
      <c r="WCS1" s="343"/>
      <c r="WCT1" s="343"/>
      <c r="WCU1" s="343"/>
      <c r="WCV1" s="343"/>
      <c r="WCW1" s="342"/>
      <c r="WCX1" s="343"/>
      <c r="WCY1" s="343"/>
      <c r="WCZ1" s="343"/>
      <c r="WDA1" s="343"/>
      <c r="WDB1" s="343"/>
      <c r="WDC1" s="343"/>
      <c r="WDD1" s="343"/>
      <c r="WDE1" s="343"/>
      <c r="WDF1" s="343"/>
      <c r="WDG1" s="343"/>
      <c r="WDH1" s="343"/>
      <c r="WDI1" s="343"/>
      <c r="WDJ1" s="343"/>
      <c r="WDK1" s="343"/>
      <c r="WDL1" s="343"/>
      <c r="WDM1" s="342"/>
      <c r="WDN1" s="343"/>
      <c r="WDO1" s="343"/>
      <c r="WDP1" s="343"/>
      <c r="WDQ1" s="343"/>
      <c r="WDR1" s="343"/>
      <c r="WDS1" s="343"/>
      <c r="WDT1" s="343"/>
      <c r="WDU1" s="343"/>
      <c r="WDV1" s="343"/>
      <c r="WDW1" s="343"/>
      <c r="WDX1" s="343"/>
      <c r="WDY1" s="343"/>
      <c r="WDZ1" s="343"/>
      <c r="WEA1" s="343"/>
      <c r="WEB1" s="343"/>
      <c r="WEC1" s="342"/>
      <c r="WED1" s="343"/>
      <c r="WEE1" s="343"/>
      <c r="WEF1" s="343"/>
      <c r="WEG1" s="343"/>
      <c r="WEH1" s="343"/>
      <c r="WEI1" s="343"/>
      <c r="WEJ1" s="343"/>
      <c r="WEK1" s="343"/>
      <c r="WEL1" s="343"/>
      <c r="WEM1" s="343"/>
      <c r="WEN1" s="343"/>
      <c r="WEO1" s="343"/>
      <c r="WEP1" s="343"/>
      <c r="WEQ1" s="343"/>
      <c r="WER1" s="343"/>
      <c r="WES1" s="342"/>
      <c r="WET1" s="343"/>
      <c r="WEU1" s="343"/>
      <c r="WEV1" s="343"/>
      <c r="WEW1" s="343"/>
      <c r="WEX1" s="343"/>
      <c r="WEY1" s="343"/>
      <c r="WEZ1" s="343"/>
      <c r="WFA1" s="343"/>
      <c r="WFB1" s="343"/>
      <c r="WFC1" s="343"/>
      <c r="WFD1" s="343"/>
      <c r="WFE1" s="343"/>
      <c r="WFF1" s="343"/>
      <c r="WFG1" s="343"/>
      <c r="WFH1" s="343"/>
      <c r="WFI1" s="342"/>
      <c r="WFJ1" s="343"/>
      <c r="WFK1" s="343"/>
      <c r="WFL1" s="343"/>
      <c r="WFM1" s="343"/>
      <c r="WFN1" s="343"/>
      <c r="WFO1" s="343"/>
      <c r="WFP1" s="343"/>
      <c r="WFQ1" s="343"/>
      <c r="WFR1" s="343"/>
      <c r="WFS1" s="343"/>
      <c r="WFT1" s="343"/>
      <c r="WFU1" s="343"/>
      <c r="WFV1" s="343"/>
      <c r="WFW1" s="343"/>
      <c r="WFX1" s="343"/>
      <c r="WFY1" s="342"/>
      <c r="WFZ1" s="343"/>
      <c r="WGA1" s="343"/>
      <c r="WGB1" s="343"/>
      <c r="WGC1" s="343"/>
      <c r="WGD1" s="343"/>
      <c r="WGE1" s="343"/>
      <c r="WGF1" s="343"/>
      <c r="WGG1" s="343"/>
      <c r="WGH1" s="343"/>
      <c r="WGI1" s="343"/>
      <c r="WGJ1" s="343"/>
      <c r="WGK1" s="343"/>
      <c r="WGL1" s="343"/>
      <c r="WGM1" s="343"/>
      <c r="WGN1" s="343"/>
      <c r="WGO1" s="342"/>
      <c r="WGP1" s="343"/>
      <c r="WGQ1" s="343"/>
      <c r="WGR1" s="343"/>
      <c r="WGS1" s="343"/>
      <c r="WGT1" s="343"/>
      <c r="WGU1" s="343"/>
      <c r="WGV1" s="343"/>
      <c r="WGW1" s="343"/>
      <c r="WGX1" s="343"/>
      <c r="WGY1" s="343"/>
      <c r="WGZ1" s="343"/>
      <c r="WHA1" s="343"/>
      <c r="WHB1" s="343"/>
      <c r="WHC1" s="343"/>
      <c r="WHD1" s="343"/>
      <c r="WHE1" s="342"/>
      <c r="WHF1" s="343"/>
      <c r="WHG1" s="343"/>
      <c r="WHH1" s="343"/>
      <c r="WHI1" s="343"/>
      <c r="WHJ1" s="343"/>
      <c r="WHK1" s="343"/>
      <c r="WHL1" s="343"/>
      <c r="WHM1" s="343"/>
      <c r="WHN1" s="343"/>
      <c r="WHO1" s="343"/>
      <c r="WHP1" s="343"/>
      <c r="WHQ1" s="343"/>
      <c r="WHR1" s="343"/>
      <c r="WHS1" s="343"/>
      <c r="WHT1" s="343"/>
      <c r="WHU1" s="342"/>
      <c r="WHV1" s="343"/>
      <c r="WHW1" s="343"/>
      <c r="WHX1" s="343"/>
      <c r="WHY1" s="343"/>
      <c r="WHZ1" s="343"/>
      <c r="WIA1" s="343"/>
      <c r="WIB1" s="343"/>
      <c r="WIC1" s="343"/>
      <c r="WID1" s="343"/>
      <c r="WIE1" s="343"/>
      <c r="WIF1" s="343"/>
      <c r="WIG1" s="343"/>
      <c r="WIH1" s="343"/>
      <c r="WII1" s="343"/>
      <c r="WIJ1" s="343"/>
      <c r="WIK1" s="342"/>
      <c r="WIL1" s="343"/>
      <c r="WIM1" s="343"/>
      <c r="WIN1" s="343"/>
      <c r="WIO1" s="343"/>
      <c r="WIP1" s="343"/>
      <c r="WIQ1" s="343"/>
      <c r="WIR1" s="343"/>
      <c r="WIS1" s="343"/>
      <c r="WIT1" s="343"/>
      <c r="WIU1" s="343"/>
      <c r="WIV1" s="343"/>
      <c r="WIW1" s="343"/>
      <c r="WIX1" s="343"/>
      <c r="WIY1" s="343"/>
      <c r="WIZ1" s="343"/>
      <c r="WJA1" s="342"/>
      <c r="WJB1" s="343"/>
      <c r="WJC1" s="343"/>
      <c r="WJD1" s="343"/>
      <c r="WJE1" s="343"/>
      <c r="WJF1" s="343"/>
      <c r="WJG1" s="343"/>
      <c r="WJH1" s="343"/>
      <c r="WJI1" s="343"/>
      <c r="WJJ1" s="343"/>
      <c r="WJK1" s="343"/>
      <c r="WJL1" s="343"/>
      <c r="WJM1" s="343"/>
      <c r="WJN1" s="343"/>
      <c r="WJO1" s="343"/>
      <c r="WJP1" s="343"/>
      <c r="WJQ1" s="342"/>
      <c r="WJR1" s="343"/>
      <c r="WJS1" s="343"/>
      <c r="WJT1" s="343"/>
      <c r="WJU1" s="343"/>
      <c r="WJV1" s="343"/>
      <c r="WJW1" s="343"/>
      <c r="WJX1" s="343"/>
      <c r="WJY1" s="343"/>
      <c r="WJZ1" s="343"/>
      <c r="WKA1" s="343"/>
      <c r="WKB1" s="343"/>
      <c r="WKC1" s="343"/>
      <c r="WKD1" s="343"/>
      <c r="WKE1" s="343"/>
      <c r="WKF1" s="343"/>
      <c r="WKG1" s="342"/>
      <c r="WKH1" s="343"/>
      <c r="WKI1" s="343"/>
      <c r="WKJ1" s="343"/>
      <c r="WKK1" s="343"/>
      <c r="WKL1" s="343"/>
      <c r="WKM1" s="343"/>
      <c r="WKN1" s="343"/>
      <c r="WKO1" s="343"/>
      <c r="WKP1" s="343"/>
      <c r="WKQ1" s="343"/>
      <c r="WKR1" s="343"/>
      <c r="WKS1" s="343"/>
      <c r="WKT1" s="343"/>
      <c r="WKU1" s="343"/>
      <c r="WKV1" s="343"/>
      <c r="WKW1" s="342"/>
      <c r="WKX1" s="343"/>
      <c r="WKY1" s="343"/>
      <c r="WKZ1" s="343"/>
      <c r="WLA1" s="343"/>
      <c r="WLB1" s="343"/>
      <c r="WLC1" s="343"/>
      <c r="WLD1" s="343"/>
      <c r="WLE1" s="343"/>
      <c r="WLF1" s="343"/>
      <c r="WLG1" s="343"/>
      <c r="WLH1" s="343"/>
      <c r="WLI1" s="343"/>
      <c r="WLJ1" s="343"/>
      <c r="WLK1" s="343"/>
      <c r="WLL1" s="343"/>
      <c r="WLM1" s="342"/>
      <c r="WLN1" s="343"/>
      <c r="WLO1" s="343"/>
      <c r="WLP1" s="343"/>
      <c r="WLQ1" s="343"/>
      <c r="WLR1" s="343"/>
      <c r="WLS1" s="343"/>
      <c r="WLT1" s="343"/>
      <c r="WLU1" s="343"/>
      <c r="WLV1" s="343"/>
      <c r="WLW1" s="343"/>
      <c r="WLX1" s="343"/>
      <c r="WLY1" s="343"/>
      <c r="WLZ1" s="343"/>
      <c r="WMA1" s="343"/>
      <c r="WMB1" s="343"/>
      <c r="WMC1" s="342"/>
      <c r="WMD1" s="343"/>
      <c r="WME1" s="343"/>
      <c r="WMF1" s="343"/>
      <c r="WMG1" s="343"/>
      <c r="WMH1" s="343"/>
      <c r="WMI1" s="343"/>
      <c r="WMJ1" s="343"/>
      <c r="WMK1" s="343"/>
      <c r="WML1" s="343"/>
      <c r="WMM1" s="343"/>
      <c r="WMN1" s="343"/>
      <c r="WMO1" s="343"/>
      <c r="WMP1" s="343"/>
      <c r="WMQ1" s="343"/>
      <c r="WMR1" s="343"/>
      <c r="WMS1" s="342"/>
      <c r="WMT1" s="343"/>
      <c r="WMU1" s="343"/>
      <c r="WMV1" s="343"/>
      <c r="WMW1" s="343"/>
      <c r="WMX1" s="343"/>
      <c r="WMY1" s="343"/>
      <c r="WMZ1" s="343"/>
      <c r="WNA1" s="343"/>
      <c r="WNB1" s="343"/>
      <c r="WNC1" s="343"/>
      <c r="WND1" s="343"/>
      <c r="WNE1" s="343"/>
      <c r="WNF1" s="343"/>
      <c r="WNG1" s="343"/>
      <c r="WNH1" s="343"/>
      <c r="WNI1" s="342"/>
      <c r="WNJ1" s="343"/>
      <c r="WNK1" s="343"/>
      <c r="WNL1" s="343"/>
      <c r="WNM1" s="343"/>
      <c r="WNN1" s="343"/>
      <c r="WNO1" s="343"/>
      <c r="WNP1" s="343"/>
      <c r="WNQ1" s="343"/>
      <c r="WNR1" s="343"/>
      <c r="WNS1" s="343"/>
      <c r="WNT1" s="343"/>
      <c r="WNU1" s="343"/>
      <c r="WNV1" s="343"/>
      <c r="WNW1" s="343"/>
      <c r="WNX1" s="343"/>
      <c r="WNY1" s="342"/>
      <c r="WNZ1" s="343"/>
      <c r="WOA1" s="343"/>
      <c r="WOB1" s="343"/>
      <c r="WOC1" s="343"/>
      <c r="WOD1" s="343"/>
      <c r="WOE1" s="343"/>
      <c r="WOF1" s="343"/>
      <c r="WOG1" s="343"/>
      <c r="WOH1" s="343"/>
      <c r="WOI1" s="343"/>
      <c r="WOJ1" s="343"/>
      <c r="WOK1" s="343"/>
      <c r="WOL1" s="343"/>
      <c r="WOM1" s="343"/>
      <c r="WON1" s="343"/>
      <c r="WOO1" s="342"/>
      <c r="WOP1" s="343"/>
      <c r="WOQ1" s="343"/>
      <c r="WOR1" s="343"/>
      <c r="WOS1" s="343"/>
      <c r="WOT1" s="343"/>
      <c r="WOU1" s="343"/>
      <c r="WOV1" s="343"/>
      <c r="WOW1" s="343"/>
      <c r="WOX1" s="343"/>
      <c r="WOY1" s="343"/>
      <c r="WOZ1" s="343"/>
      <c r="WPA1" s="343"/>
      <c r="WPB1" s="343"/>
      <c r="WPC1" s="343"/>
      <c r="WPD1" s="343"/>
      <c r="WPE1" s="342"/>
      <c r="WPF1" s="343"/>
      <c r="WPG1" s="343"/>
      <c r="WPH1" s="343"/>
      <c r="WPI1" s="343"/>
      <c r="WPJ1" s="343"/>
      <c r="WPK1" s="343"/>
      <c r="WPL1" s="343"/>
      <c r="WPM1" s="343"/>
      <c r="WPN1" s="343"/>
      <c r="WPO1" s="343"/>
      <c r="WPP1" s="343"/>
      <c r="WPQ1" s="343"/>
      <c r="WPR1" s="343"/>
      <c r="WPS1" s="343"/>
      <c r="WPT1" s="343"/>
      <c r="WPU1" s="342"/>
      <c r="WPV1" s="343"/>
      <c r="WPW1" s="343"/>
      <c r="WPX1" s="343"/>
      <c r="WPY1" s="343"/>
      <c r="WPZ1" s="343"/>
      <c r="WQA1" s="343"/>
      <c r="WQB1" s="343"/>
      <c r="WQC1" s="343"/>
      <c r="WQD1" s="343"/>
      <c r="WQE1" s="343"/>
      <c r="WQF1" s="343"/>
      <c r="WQG1" s="343"/>
      <c r="WQH1" s="343"/>
      <c r="WQI1" s="343"/>
      <c r="WQJ1" s="343"/>
      <c r="WQK1" s="342"/>
      <c r="WQL1" s="343"/>
      <c r="WQM1" s="343"/>
      <c r="WQN1" s="343"/>
      <c r="WQO1" s="343"/>
      <c r="WQP1" s="343"/>
      <c r="WQQ1" s="343"/>
      <c r="WQR1" s="343"/>
      <c r="WQS1" s="343"/>
      <c r="WQT1" s="343"/>
      <c r="WQU1" s="343"/>
      <c r="WQV1" s="343"/>
      <c r="WQW1" s="343"/>
      <c r="WQX1" s="343"/>
      <c r="WQY1" s="343"/>
      <c r="WQZ1" s="343"/>
      <c r="WRA1" s="342"/>
      <c r="WRB1" s="343"/>
      <c r="WRC1" s="343"/>
      <c r="WRD1" s="343"/>
      <c r="WRE1" s="343"/>
      <c r="WRF1" s="343"/>
      <c r="WRG1" s="343"/>
      <c r="WRH1" s="343"/>
      <c r="WRI1" s="343"/>
      <c r="WRJ1" s="343"/>
      <c r="WRK1" s="343"/>
      <c r="WRL1" s="343"/>
      <c r="WRM1" s="343"/>
      <c r="WRN1" s="343"/>
      <c r="WRO1" s="343"/>
      <c r="WRP1" s="343"/>
      <c r="WRQ1" s="342"/>
      <c r="WRR1" s="343"/>
      <c r="WRS1" s="343"/>
      <c r="WRT1" s="343"/>
      <c r="WRU1" s="343"/>
      <c r="WRV1" s="343"/>
      <c r="WRW1" s="343"/>
      <c r="WRX1" s="343"/>
      <c r="WRY1" s="343"/>
      <c r="WRZ1" s="343"/>
      <c r="WSA1" s="343"/>
      <c r="WSB1" s="343"/>
      <c r="WSC1" s="343"/>
      <c r="WSD1" s="343"/>
      <c r="WSE1" s="343"/>
      <c r="WSF1" s="343"/>
      <c r="WSG1" s="342"/>
      <c r="WSH1" s="343"/>
      <c r="WSI1" s="343"/>
      <c r="WSJ1" s="343"/>
      <c r="WSK1" s="343"/>
      <c r="WSL1" s="343"/>
      <c r="WSM1" s="343"/>
      <c r="WSN1" s="343"/>
      <c r="WSO1" s="343"/>
      <c r="WSP1" s="343"/>
      <c r="WSQ1" s="343"/>
      <c r="WSR1" s="343"/>
      <c r="WSS1" s="343"/>
      <c r="WST1" s="343"/>
      <c r="WSU1" s="343"/>
      <c r="WSV1" s="343"/>
      <c r="WSW1" s="342"/>
      <c r="WSX1" s="343"/>
      <c r="WSY1" s="343"/>
      <c r="WSZ1" s="343"/>
      <c r="WTA1" s="343"/>
      <c r="WTB1" s="343"/>
      <c r="WTC1" s="343"/>
      <c r="WTD1" s="343"/>
      <c r="WTE1" s="343"/>
      <c r="WTF1" s="343"/>
      <c r="WTG1" s="343"/>
      <c r="WTH1" s="343"/>
      <c r="WTI1" s="343"/>
      <c r="WTJ1" s="343"/>
      <c r="WTK1" s="343"/>
      <c r="WTL1" s="343"/>
      <c r="WTM1" s="342"/>
      <c r="WTN1" s="343"/>
      <c r="WTO1" s="343"/>
      <c r="WTP1" s="343"/>
      <c r="WTQ1" s="343"/>
      <c r="WTR1" s="343"/>
      <c r="WTS1" s="343"/>
      <c r="WTT1" s="343"/>
      <c r="WTU1" s="343"/>
      <c r="WTV1" s="343"/>
      <c r="WTW1" s="343"/>
      <c r="WTX1" s="343"/>
      <c r="WTY1" s="343"/>
      <c r="WTZ1" s="343"/>
      <c r="WUA1" s="343"/>
      <c r="WUB1" s="343"/>
      <c r="WUC1" s="342"/>
      <c r="WUD1" s="343"/>
      <c r="WUE1" s="343"/>
      <c r="WUF1" s="343"/>
      <c r="WUG1" s="343"/>
      <c r="WUH1" s="343"/>
      <c r="WUI1" s="343"/>
      <c r="WUJ1" s="343"/>
      <c r="WUK1" s="343"/>
      <c r="WUL1" s="343"/>
      <c r="WUM1" s="343"/>
      <c r="WUN1" s="343"/>
      <c r="WUO1" s="343"/>
      <c r="WUP1" s="343"/>
      <c r="WUQ1" s="343"/>
      <c r="WUR1" s="343"/>
      <c r="WUS1" s="342"/>
      <c r="WUT1" s="343"/>
      <c r="WUU1" s="343"/>
      <c r="WUV1" s="343"/>
      <c r="WUW1" s="343"/>
      <c r="WUX1" s="343"/>
      <c r="WUY1" s="343"/>
      <c r="WUZ1" s="343"/>
      <c r="WVA1" s="343"/>
      <c r="WVB1" s="343"/>
      <c r="WVC1" s="343"/>
      <c r="WVD1" s="343"/>
      <c r="WVE1" s="343"/>
      <c r="WVF1" s="343"/>
      <c r="WVG1" s="343"/>
      <c r="WVH1" s="343"/>
      <c r="WVI1" s="342"/>
      <c r="WVJ1" s="343"/>
      <c r="WVK1" s="343"/>
      <c r="WVL1" s="343"/>
      <c r="WVM1" s="343"/>
      <c r="WVN1" s="343"/>
      <c r="WVO1" s="343"/>
      <c r="WVP1" s="343"/>
      <c r="WVQ1" s="343"/>
      <c r="WVR1" s="343"/>
      <c r="WVS1" s="343"/>
      <c r="WVT1" s="343"/>
      <c r="WVU1" s="343"/>
      <c r="WVV1" s="343"/>
      <c r="WVW1" s="343"/>
      <c r="WVX1" s="343"/>
      <c r="WVY1" s="342"/>
      <c r="WVZ1" s="343"/>
      <c r="WWA1" s="343"/>
      <c r="WWB1" s="343"/>
      <c r="WWC1" s="343"/>
      <c r="WWD1" s="343"/>
      <c r="WWE1" s="343"/>
      <c r="WWF1" s="343"/>
      <c r="WWG1" s="343"/>
      <c r="WWH1" s="343"/>
      <c r="WWI1" s="343"/>
      <c r="WWJ1" s="343"/>
      <c r="WWK1" s="343"/>
      <c r="WWL1" s="343"/>
      <c r="WWM1" s="343"/>
      <c r="WWN1" s="343"/>
      <c r="WWO1" s="342"/>
      <c r="WWP1" s="343"/>
      <c r="WWQ1" s="343"/>
      <c r="WWR1" s="343"/>
      <c r="WWS1" s="343"/>
      <c r="WWT1" s="343"/>
      <c r="WWU1" s="343"/>
      <c r="WWV1" s="343"/>
      <c r="WWW1" s="343"/>
      <c r="WWX1" s="343"/>
      <c r="WWY1" s="343"/>
      <c r="WWZ1" s="343"/>
      <c r="WXA1" s="343"/>
      <c r="WXB1" s="343"/>
      <c r="WXC1" s="343"/>
      <c r="WXD1" s="343"/>
      <c r="WXE1" s="342"/>
      <c r="WXF1" s="343"/>
      <c r="WXG1" s="343"/>
      <c r="WXH1" s="343"/>
      <c r="WXI1" s="343"/>
      <c r="WXJ1" s="343"/>
      <c r="WXK1" s="343"/>
      <c r="WXL1" s="343"/>
      <c r="WXM1" s="343"/>
      <c r="WXN1" s="343"/>
      <c r="WXO1" s="343"/>
      <c r="WXP1" s="343"/>
      <c r="WXQ1" s="343"/>
      <c r="WXR1" s="343"/>
      <c r="WXS1" s="343"/>
      <c r="WXT1" s="343"/>
      <c r="WXU1" s="342"/>
      <c r="WXV1" s="343"/>
      <c r="WXW1" s="343"/>
      <c r="WXX1" s="343"/>
      <c r="WXY1" s="343"/>
      <c r="WXZ1" s="343"/>
      <c r="WYA1" s="343"/>
      <c r="WYB1" s="343"/>
      <c r="WYC1" s="343"/>
      <c r="WYD1" s="343"/>
      <c r="WYE1" s="343"/>
      <c r="WYF1" s="343"/>
      <c r="WYG1" s="343"/>
      <c r="WYH1" s="343"/>
      <c r="WYI1" s="343"/>
      <c r="WYJ1" s="343"/>
      <c r="WYK1" s="342"/>
      <c r="WYL1" s="343"/>
      <c r="WYM1" s="343"/>
      <c r="WYN1" s="343"/>
      <c r="WYO1" s="343"/>
      <c r="WYP1" s="343"/>
      <c r="WYQ1" s="343"/>
      <c r="WYR1" s="343"/>
      <c r="WYS1" s="343"/>
      <c r="WYT1" s="343"/>
      <c r="WYU1" s="343"/>
      <c r="WYV1" s="343"/>
      <c r="WYW1" s="343"/>
      <c r="WYX1" s="343"/>
      <c r="WYY1" s="343"/>
      <c r="WYZ1" s="343"/>
      <c r="WZA1" s="342"/>
      <c r="WZB1" s="343"/>
      <c r="WZC1" s="343"/>
      <c r="WZD1" s="343"/>
      <c r="WZE1" s="343"/>
      <c r="WZF1" s="343"/>
      <c r="WZG1" s="343"/>
      <c r="WZH1" s="343"/>
      <c r="WZI1" s="343"/>
      <c r="WZJ1" s="343"/>
      <c r="WZK1" s="343"/>
      <c r="WZL1" s="343"/>
      <c r="WZM1" s="343"/>
      <c r="WZN1" s="343"/>
      <c r="WZO1" s="343"/>
      <c r="WZP1" s="343"/>
      <c r="WZQ1" s="342"/>
      <c r="WZR1" s="343"/>
      <c r="WZS1" s="343"/>
      <c r="WZT1" s="343"/>
      <c r="WZU1" s="343"/>
      <c r="WZV1" s="343"/>
      <c r="WZW1" s="343"/>
      <c r="WZX1" s="343"/>
      <c r="WZY1" s="343"/>
      <c r="WZZ1" s="343"/>
      <c r="XAA1" s="343"/>
      <c r="XAB1" s="343"/>
      <c r="XAC1" s="343"/>
      <c r="XAD1" s="343"/>
      <c r="XAE1" s="343"/>
      <c r="XAF1" s="343"/>
      <c r="XAG1" s="342"/>
      <c r="XAH1" s="343"/>
      <c r="XAI1" s="343"/>
      <c r="XAJ1" s="343"/>
      <c r="XAK1" s="343"/>
      <c r="XAL1" s="343"/>
      <c r="XAM1" s="343"/>
      <c r="XAN1" s="343"/>
      <c r="XAO1" s="343"/>
      <c r="XAP1" s="343"/>
      <c r="XAQ1" s="343"/>
      <c r="XAR1" s="343"/>
      <c r="XAS1" s="343"/>
      <c r="XAT1" s="343"/>
      <c r="XAU1" s="343"/>
      <c r="XAV1" s="343"/>
      <c r="XAW1" s="342"/>
      <c r="XAX1" s="343"/>
      <c r="XAY1" s="343"/>
      <c r="XAZ1" s="343"/>
      <c r="XBA1" s="343"/>
      <c r="XBB1" s="343"/>
      <c r="XBC1" s="343"/>
      <c r="XBD1" s="343"/>
      <c r="XBE1" s="343"/>
      <c r="XBF1" s="343"/>
      <c r="XBG1" s="343"/>
      <c r="XBH1" s="343"/>
      <c r="XBI1" s="343"/>
      <c r="XBJ1" s="343"/>
      <c r="XBK1" s="343"/>
      <c r="XBL1" s="343"/>
      <c r="XBM1" s="342"/>
      <c r="XBN1" s="343"/>
      <c r="XBO1" s="343"/>
      <c r="XBP1" s="343"/>
      <c r="XBQ1" s="343"/>
      <c r="XBR1" s="343"/>
      <c r="XBS1" s="343"/>
      <c r="XBT1" s="343"/>
      <c r="XBU1" s="343"/>
      <c r="XBV1" s="343"/>
      <c r="XBW1" s="343"/>
      <c r="XBX1" s="343"/>
      <c r="XBY1" s="343"/>
      <c r="XBZ1" s="343"/>
      <c r="XCA1" s="343"/>
      <c r="XCB1" s="343"/>
      <c r="XCC1" s="342"/>
      <c r="XCD1" s="343"/>
      <c r="XCE1" s="343"/>
      <c r="XCF1" s="343"/>
      <c r="XCG1" s="343"/>
      <c r="XCH1" s="343"/>
      <c r="XCI1" s="343"/>
      <c r="XCJ1" s="343"/>
      <c r="XCK1" s="343"/>
      <c r="XCL1" s="343"/>
      <c r="XCM1" s="343"/>
      <c r="XCN1" s="343"/>
      <c r="XCO1" s="343"/>
      <c r="XCP1" s="343"/>
      <c r="XCQ1" s="343"/>
      <c r="XCR1" s="343"/>
      <c r="XCS1" s="342"/>
      <c r="XCT1" s="343"/>
      <c r="XCU1" s="343"/>
      <c r="XCV1" s="343"/>
      <c r="XCW1" s="343"/>
      <c r="XCX1" s="343"/>
      <c r="XCY1" s="343"/>
      <c r="XCZ1" s="343"/>
      <c r="XDA1" s="343"/>
      <c r="XDB1" s="343"/>
      <c r="XDC1" s="343"/>
      <c r="XDD1" s="343"/>
      <c r="XDE1" s="343"/>
      <c r="XDF1" s="343"/>
      <c r="XDG1" s="343"/>
      <c r="XDH1" s="343"/>
      <c r="XDI1" s="342"/>
      <c r="XDJ1" s="343"/>
      <c r="XDK1" s="343"/>
      <c r="XDL1" s="343"/>
      <c r="XDM1" s="343"/>
      <c r="XDN1" s="343"/>
      <c r="XDO1" s="343"/>
      <c r="XDP1" s="343"/>
      <c r="XDQ1" s="343"/>
      <c r="XDR1" s="343"/>
      <c r="XDS1" s="343"/>
      <c r="XDT1" s="343"/>
      <c r="XDU1" s="343"/>
      <c r="XDV1" s="343"/>
      <c r="XDW1" s="343"/>
      <c r="XDX1" s="343"/>
      <c r="XDY1" s="342"/>
      <c r="XDZ1" s="343"/>
      <c r="XEA1" s="343"/>
      <c r="XEB1" s="343"/>
      <c r="XEC1" s="343"/>
      <c r="XED1" s="343"/>
      <c r="XEE1" s="343"/>
      <c r="XEF1" s="343"/>
      <c r="XEG1" s="343"/>
      <c r="XEH1" s="343"/>
      <c r="XEI1" s="343"/>
      <c r="XEJ1" s="343"/>
      <c r="XEK1" s="343"/>
      <c r="XEL1" s="343"/>
      <c r="XEM1" s="343"/>
      <c r="XEN1" s="343"/>
      <c r="XEO1" s="342"/>
      <c r="XEP1" s="343"/>
      <c r="XEQ1" s="343"/>
      <c r="XER1" s="343"/>
      <c r="XES1" s="343"/>
      <c r="XET1" s="343"/>
      <c r="XEU1" s="343"/>
      <c r="XEV1" s="343"/>
      <c r="XEW1" s="343"/>
      <c r="XEX1" s="343"/>
      <c r="XEY1" s="343"/>
      <c r="XEZ1" s="343"/>
      <c r="XFA1" s="343"/>
      <c r="XFB1" s="343"/>
      <c r="XFC1" s="343"/>
      <c r="XFD1" s="343"/>
    </row>
    <row r="2" spans="1:16384" s="137" customFormat="1" ht="12.75" x14ac:dyDescent="0.2">
      <c r="A2" s="342" t="str">
        <f>'Rate Case Constants'!C10</f>
        <v>CASE NO. 2018-00295 - GAS OPERATIONS</v>
      </c>
      <c r="B2" s="343"/>
      <c r="C2" s="343"/>
      <c r="D2" s="343"/>
      <c r="E2" s="343"/>
      <c r="F2" s="343"/>
      <c r="G2" s="343"/>
      <c r="H2" s="343"/>
      <c r="I2" s="343"/>
      <c r="J2" s="343"/>
      <c r="K2" s="343"/>
      <c r="L2" s="343"/>
      <c r="M2" s="343"/>
      <c r="N2" s="343"/>
      <c r="O2" s="343"/>
      <c r="P2" s="343"/>
      <c r="Q2" s="342"/>
      <c r="R2" s="343"/>
      <c r="S2" s="343"/>
      <c r="T2" s="343"/>
      <c r="U2" s="343"/>
      <c r="V2" s="343"/>
      <c r="W2" s="343"/>
      <c r="X2" s="343"/>
      <c r="Y2" s="343"/>
      <c r="Z2" s="343"/>
      <c r="AA2" s="343"/>
      <c r="AB2" s="343"/>
      <c r="AC2" s="343"/>
      <c r="AD2" s="343"/>
      <c r="AE2" s="343"/>
      <c r="AF2" s="343"/>
      <c r="AG2" s="342"/>
      <c r="AH2" s="343"/>
      <c r="AI2" s="343"/>
      <c r="AJ2" s="343"/>
      <c r="AK2" s="343"/>
      <c r="AL2" s="343"/>
      <c r="AM2" s="343"/>
      <c r="AN2" s="343"/>
      <c r="AO2" s="343"/>
      <c r="AP2" s="343"/>
      <c r="AQ2" s="343"/>
      <c r="AR2" s="343"/>
      <c r="AS2" s="343"/>
      <c r="AT2" s="343"/>
      <c r="AU2" s="343"/>
      <c r="AV2" s="343"/>
      <c r="AW2" s="342"/>
      <c r="AX2" s="343"/>
      <c r="AY2" s="343"/>
      <c r="AZ2" s="343"/>
      <c r="BA2" s="343"/>
      <c r="BB2" s="343"/>
      <c r="BC2" s="343"/>
      <c r="BD2" s="343"/>
      <c r="BE2" s="343"/>
      <c r="BF2" s="343"/>
      <c r="BG2" s="343"/>
      <c r="BH2" s="343"/>
      <c r="BI2" s="343"/>
      <c r="BJ2" s="343"/>
      <c r="BK2" s="343"/>
      <c r="BL2" s="343"/>
      <c r="BM2" s="342"/>
      <c r="BN2" s="343"/>
      <c r="BO2" s="343"/>
      <c r="BP2" s="343"/>
      <c r="BQ2" s="343"/>
      <c r="BR2" s="343"/>
      <c r="BS2" s="343"/>
      <c r="BT2" s="343"/>
      <c r="BU2" s="343"/>
      <c r="BV2" s="343"/>
      <c r="BW2" s="343"/>
      <c r="BX2" s="343"/>
      <c r="BY2" s="343"/>
      <c r="BZ2" s="343"/>
      <c r="CA2" s="343"/>
      <c r="CB2" s="343"/>
      <c r="CC2" s="342"/>
      <c r="CD2" s="343"/>
      <c r="CE2" s="343"/>
      <c r="CF2" s="343"/>
      <c r="CG2" s="343"/>
      <c r="CH2" s="343"/>
      <c r="CI2" s="343"/>
      <c r="CJ2" s="343"/>
      <c r="CK2" s="343"/>
      <c r="CL2" s="343"/>
      <c r="CM2" s="343"/>
      <c r="CN2" s="343"/>
      <c r="CO2" s="343"/>
      <c r="CP2" s="343"/>
      <c r="CQ2" s="343"/>
      <c r="CR2" s="343"/>
      <c r="CS2" s="342"/>
      <c r="CT2" s="343"/>
      <c r="CU2" s="343"/>
      <c r="CV2" s="343"/>
      <c r="CW2" s="343"/>
      <c r="CX2" s="343"/>
      <c r="CY2" s="343"/>
      <c r="CZ2" s="343"/>
      <c r="DA2" s="343"/>
      <c r="DB2" s="343"/>
      <c r="DC2" s="343"/>
      <c r="DD2" s="343"/>
      <c r="DE2" s="343"/>
      <c r="DF2" s="343"/>
      <c r="DG2" s="343"/>
      <c r="DH2" s="343"/>
      <c r="DI2" s="342"/>
      <c r="DJ2" s="343"/>
      <c r="DK2" s="343"/>
      <c r="DL2" s="343"/>
      <c r="DM2" s="343"/>
      <c r="DN2" s="343"/>
      <c r="DO2" s="343"/>
      <c r="DP2" s="343"/>
      <c r="DQ2" s="343"/>
      <c r="DR2" s="343"/>
      <c r="DS2" s="343"/>
      <c r="DT2" s="343"/>
      <c r="DU2" s="343"/>
      <c r="DV2" s="343"/>
      <c r="DW2" s="343"/>
      <c r="DX2" s="343"/>
      <c r="DY2" s="342"/>
      <c r="DZ2" s="343"/>
      <c r="EA2" s="343"/>
      <c r="EB2" s="343"/>
      <c r="EC2" s="343"/>
      <c r="ED2" s="343"/>
      <c r="EE2" s="343"/>
      <c r="EF2" s="343"/>
      <c r="EG2" s="343"/>
      <c r="EH2" s="343"/>
      <c r="EI2" s="343"/>
      <c r="EJ2" s="343"/>
      <c r="EK2" s="343"/>
      <c r="EL2" s="343"/>
      <c r="EM2" s="343"/>
      <c r="EN2" s="343"/>
      <c r="EO2" s="342"/>
      <c r="EP2" s="343"/>
      <c r="EQ2" s="343"/>
      <c r="ER2" s="343"/>
      <c r="ES2" s="343"/>
      <c r="ET2" s="343"/>
      <c r="EU2" s="343"/>
      <c r="EV2" s="343"/>
      <c r="EW2" s="343"/>
      <c r="EX2" s="343"/>
      <c r="EY2" s="343"/>
      <c r="EZ2" s="343"/>
      <c r="FA2" s="343"/>
      <c r="FB2" s="343"/>
      <c r="FC2" s="343"/>
      <c r="FD2" s="343"/>
      <c r="FE2" s="342"/>
      <c r="FF2" s="343"/>
      <c r="FG2" s="343"/>
      <c r="FH2" s="343"/>
      <c r="FI2" s="343"/>
      <c r="FJ2" s="343"/>
      <c r="FK2" s="343"/>
      <c r="FL2" s="343"/>
      <c r="FM2" s="343"/>
      <c r="FN2" s="343"/>
      <c r="FO2" s="343"/>
      <c r="FP2" s="343"/>
      <c r="FQ2" s="343"/>
      <c r="FR2" s="343"/>
      <c r="FS2" s="343"/>
      <c r="FT2" s="343"/>
      <c r="FU2" s="342"/>
      <c r="FV2" s="343"/>
      <c r="FW2" s="343"/>
      <c r="FX2" s="343"/>
      <c r="FY2" s="343"/>
      <c r="FZ2" s="343"/>
      <c r="GA2" s="343"/>
      <c r="GB2" s="343"/>
      <c r="GC2" s="343"/>
      <c r="GD2" s="343"/>
      <c r="GE2" s="343"/>
      <c r="GF2" s="343"/>
      <c r="GG2" s="343"/>
      <c r="GH2" s="343"/>
      <c r="GI2" s="343"/>
      <c r="GJ2" s="343"/>
      <c r="GK2" s="342"/>
      <c r="GL2" s="343"/>
      <c r="GM2" s="343"/>
      <c r="GN2" s="343"/>
      <c r="GO2" s="343"/>
      <c r="GP2" s="343"/>
      <c r="GQ2" s="343"/>
      <c r="GR2" s="343"/>
      <c r="GS2" s="343"/>
      <c r="GT2" s="343"/>
      <c r="GU2" s="343"/>
      <c r="GV2" s="343"/>
      <c r="GW2" s="343"/>
      <c r="GX2" s="343"/>
      <c r="GY2" s="343"/>
      <c r="GZ2" s="343"/>
      <c r="HA2" s="342"/>
      <c r="HB2" s="343"/>
      <c r="HC2" s="343"/>
      <c r="HD2" s="343"/>
      <c r="HE2" s="343"/>
      <c r="HF2" s="343"/>
      <c r="HG2" s="343"/>
      <c r="HH2" s="343"/>
      <c r="HI2" s="343"/>
      <c r="HJ2" s="343"/>
      <c r="HK2" s="343"/>
      <c r="HL2" s="343"/>
      <c r="HM2" s="343"/>
      <c r="HN2" s="343"/>
      <c r="HO2" s="343"/>
      <c r="HP2" s="343"/>
      <c r="HQ2" s="342"/>
      <c r="HR2" s="343"/>
      <c r="HS2" s="343"/>
      <c r="HT2" s="343"/>
      <c r="HU2" s="343"/>
      <c r="HV2" s="343"/>
      <c r="HW2" s="343"/>
      <c r="HX2" s="343"/>
      <c r="HY2" s="343"/>
      <c r="HZ2" s="343"/>
      <c r="IA2" s="343"/>
      <c r="IB2" s="343"/>
      <c r="IC2" s="343"/>
      <c r="ID2" s="343"/>
      <c r="IE2" s="343"/>
      <c r="IF2" s="343"/>
      <c r="IG2" s="342"/>
      <c r="IH2" s="343"/>
      <c r="II2" s="343"/>
      <c r="IJ2" s="343"/>
      <c r="IK2" s="343"/>
      <c r="IL2" s="343"/>
      <c r="IM2" s="343"/>
      <c r="IN2" s="343"/>
      <c r="IO2" s="343"/>
      <c r="IP2" s="343"/>
      <c r="IQ2" s="343"/>
      <c r="IR2" s="343"/>
      <c r="IS2" s="343"/>
      <c r="IT2" s="343"/>
      <c r="IU2" s="343"/>
      <c r="IV2" s="343"/>
      <c r="IW2" s="342"/>
      <c r="IX2" s="343"/>
      <c r="IY2" s="343"/>
      <c r="IZ2" s="343"/>
      <c r="JA2" s="343"/>
      <c r="JB2" s="343"/>
      <c r="JC2" s="343"/>
      <c r="JD2" s="343"/>
      <c r="JE2" s="343"/>
      <c r="JF2" s="343"/>
      <c r="JG2" s="343"/>
      <c r="JH2" s="343"/>
      <c r="JI2" s="343"/>
      <c r="JJ2" s="343"/>
      <c r="JK2" s="343"/>
      <c r="JL2" s="343"/>
      <c r="JM2" s="342"/>
      <c r="JN2" s="343"/>
      <c r="JO2" s="343"/>
      <c r="JP2" s="343"/>
      <c r="JQ2" s="343"/>
      <c r="JR2" s="343"/>
      <c r="JS2" s="343"/>
      <c r="JT2" s="343"/>
      <c r="JU2" s="343"/>
      <c r="JV2" s="343"/>
      <c r="JW2" s="343"/>
      <c r="JX2" s="343"/>
      <c r="JY2" s="343"/>
      <c r="JZ2" s="343"/>
      <c r="KA2" s="343"/>
      <c r="KB2" s="343"/>
      <c r="KC2" s="342"/>
      <c r="KD2" s="343"/>
      <c r="KE2" s="343"/>
      <c r="KF2" s="343"/>
      <c r="KG2" s="343"/>
      <c r="KH2" s="343"/>
      <c r="KI2" s="343"/>
      <c r="KJ2" s="343"/>
      <c r="KK2" s="343"/>
      <c r="KL2" s="343"/>
      <c r="KM2" s="343"/>
      <c r="KN2" s="343"/>
      <c r="KO2" s="343"/>
      <c r="KP2" s="343"/>
      <c r="KQ2" s="343"/>
      <c r="KR2" s="343"/>
      <c r="KS2" s="342"/>
      <c r="KT2" s="343"/>
      <c r="KU2" s="343"/>
      <c r="KV2" s="343"/>
      <c r="KW2" s="343"/>
      <c r="KX2" s="343"/>
      <c r="KY2" s="343"/>
      <c r="KZ2" s="343"/>
      <c r="LA2" s="343"/>
      <c r="LB2" s="343"/>
      <c r="LC2" s="343"/>
      <c r="LD2" s="343"/>
      <c r="LE2" s="343"/>
      <c r="LF2" s="343"/>
      <c r="LG2" s="343"/>
      <c r="LH2" s="343"/>
      <c r="LI2" s="342"/>
      <c r="LJ2" s="343"/>
      <c r="LK2" s="343"/>
      <c r="LL2" s="343"/>
      <c r="LM2" s="343"/>
      <c r="LN2" s="343"/>
      <c r="LO2" s="343"/>
      <c r="LP2" s="343"/>
      <c r="LQ2" s="343"/>
      <c r="LR2" s="343"/>
      <c r="LS2" s="343"/>
      <c r="LT2" s="343"/>
      <c r="LU2" s="343"/>
      <c r="LV2" s="343"/>
      <c r="LW2" s="343"/>
      <c r="LX2" s="343"/>
      <c r="LY2" s="342"/>
      <c r="LZ2" s="343"/>
      <c r="MA2" s="343"/>
      <c r="MB2" s="343"/>
      <c r="MC2" s="343"/>
      <c r="MD2" s="343"/>
      <c r="ME2" s="343"/>
      <c r="MF2" s="343"/>
      <c r="MG2" s="343"/>
      <c r="MH2" s="343"/>
      <c r="MI2" s="343"/>
      <c r="MJ2" s="343"/>
      <c r="MK2" s="343"/>
      <c r="ML2" s="343"/>
      <c r="MM2" s="343"/>
      <c r="MN2" s="343"/>
      <c r="MO2" s="342"/>
      <c r="MP2" s="343"/>
      <c r="MQ2" s="343"/>
      <c r="MR2" s="343"/>
      <c r="MS2" s="343"/>
      <c r="MT2" s="343"/>
      <c r="MU2" s="343"/>
      <c r="MV2" s="343"/>
      <c r="MW2" s="343"/>
      <c r="MX2" s="343"/>
      <c r="MY2" s="343"/>
      <c r="MZ2" s="343"/>
      <c r="NA2" s="343"/>
      <c r="NB2" s="343"/>
      <c r="NC2" s="343"/>
      <c r="ND2" s="343"/>
      <c r="NE2" s="342"/>
      <c r="NF2" s="343"/>
      <c r="NG2" s="343"/>
      <c r="NH2" s="343"/>
      <c r="NI2" s="343"/>
      <c r="NJ2" s="343"/>
      <c r="NK2" s="343"/>
      <c r="NL2" s="343"/>
      <c r="NM2" s="343"/>
      <c r="NN2" s="343"/>
      <c r="NO2" s="343"/>
      <c r="NP2" s="343"/>
      <c r="NQ2" s="343"/>
      <c r="NR2" s="343"/>
      <c r="NS2" s="343"/>
      <c r="NT2" s="343"/>
      <c r="NU2" s="342"/>
      <c r="NV2" s="343"/>
      <c r="NW2" s="343"/>
      <c r="NX2" s="343"/>
      <c r="NY2" s="343"/>
      <c r="NZ2" s="343"/>
      <c r="OA2" s="343"/>
      <c r="OB2" s="343"/>
      <c r="OC2" s="343"/>
      <c r="OD2" s="343"/>
      <c r="OE2" s="343"/>
      <c r="OF2" s="343"/>
      <c r="OG2" s="343"/>
      <c r="OH2" s="343"/>
      <c r="OI2" s="343"/>
      <c r="OJ2" s="343"/>
      <c r="OK2" s="342"/>
      <c r="OL2" s="343"/>
      <c r="OM2" s="343"/>
      <c r="ON2" s="343"/>
      <c r="OO2" s="343"/>
      <c r="OP2" s="343"/>
      <c r="OQ2" s="343"/>
      <c r="OR2" s="343"/>
      <c r="OS2" s="343"/>
      <c r="OT2" s="343"/>
      <c r="OU2" s="343"/>
      <c r="OV2" s="343"/>
      <c r="OW2" s="343"/>
      <c r="OX2" s="343"/>
      <c r="OY2" s="343"/>
      <c r="OZ2" s="343"/>
      <c r="PA2" s="342"/>
      <c r="PB2" s="343"/>
      <c r="PC2" s="343"/>
      <c r="PD2" s="343"/>
      <c r="PE2" s="343"/>
      <c r="PF2" s="343"/>
      <c r="PG2" s="343"/>
      <c r="PH2" s="343"/>
      <c r="PI2" s="343"/>
      <c r="PJ2" s="343"/>
      <c r="PK2" s="343"/>
      <c r="PL2" s="343"/>
      <c r="PM2" s="343"/>
      <c r="PN2" s="343"/>
      <c r="PO2" s="343"/>
      <c r="PP2" s="343"/>
      <c r="PQ2" s="342"/>
      <c r="PR2" s="343"/>
      <c r="PS2" s="343"/>
      <c r="PT2" s="343"/>
      <c r="PU2" s="343"/>
      <c r="PV2" s="343"/>
      <c r="PW2" s="343"/>
      <c r="PX2" s="343"/>
      <c r="PY2" s="343"/>
      <c r="PZ2" s="343"/>
      <c r="QA2" s="343"/>
      <c r="QB2" s="343"/>
      <c r="QC2" s="343"/>
      <c r="QD2" s="343"/>
      <c r="QE2" s="343"/>
      <c r="QF2" s="343"/>
      <c r="QG2" s="342"/>
      <c r="QH2" s="343"/>
      <c r="QI2" s="343"/>
      <c r="QJ2" s="343"/>
      <c r="QK2" s="343"/>
      <c r="QL2" s="343"/>
      <c r="QM2" s="343"/>
      <c r="QN2" s="343"/>
      <c r="QO2" s="343"/>
      <c r="QP2" s="343"/>
      <c r="QQ2" s="343"/>
      <c r="QR2" s="343"/>
      <c r="QS2" s="343"/>
      <c r="QT2" s="343"/>
      <c r="QU2" s="343"/>
      <c r="QV2" s="343"/>
      <c r="QW2" s="342"/>
      <c r="QX2" s="343"/>
      <c r="QY2" s="343"/>
      <c r="QZ2" s="343"/>
      <c r="RA2" s="343"/>
      <c r="RB2" s="343"/>
      <c r="RC2" s="343"/>
      <c r="RD2" s="343"/>
      <c r="RE2" s="343"/>
      <c r="RF2" s="343"/>
      <c r="RG2" s="343"/>
      <c r="RH2" s="343"/>
      <c r="RI2" s="343"/>
      <c r="RJ2" s="343"/>
      <c r="RK2" s="343"/>
      <c r="RL2" s="343"/>
      <c r="RM2" s="342"/>
      <c r="RN2" s="343"/>
      <c r="RO2" s="343"/>
      <c r="RP2" s="343"/>
      <c r="RQ2" s="343"/>
      <c r="RR2" s="343"/>
      <c r="RS2" s="343"/>
      <c r="RT2" s="343"/>
      <c r="RU2" s="343"/>
      <c r="RV2" s="343"/>
      <c r="RW2" s="343"/>
      <c r="RX2" s="343"/>
      <c r="RY2" s="343"/>
      <c r="RZ2" s="343"/>
      <c r="SA2" s="343"/>
      <c r="SB2" s="343"/>
      <c r="SC2" s="342"/>
      <c r="SD2" s="343"/>
      <c r="SE2" s="343"/>
      <c r="SF2" s="343"/>
      <c r="SG2" s="343"/>
      <c r="SH2" s="343"/>
      <c r="SI2" s="343"/>
      <c r="SJ2" s="343"/>
      <c r="SK2" s="343"/>
      <c r="SL2" s="343"/>
      <c r="SM2" s="343"/>
      <c r="SN2" s="343"/>
      <c r="SO2" s="343"/>
      <c r="SP2" s="343"/>
      <c r="SQ2" s="343"/>
      <c r="SR2" s="343"/>
      <c r="SS2" s="342"/>
      <c r="ST2" s="343"/>
      <c r="SU2" s="343"/>
      <c r="SV2" s="343"/>
      <c r="SW2" s="343"/>
      <c r="SX2" s="343"/>
      <c r="SY2" s="343"/>
      <c r="SZ2" s="343"/>
      <c r="TA2" s="343"/>
      <c r="TB2" s="343"/>
      <c r="TC2" s="343"/>
      <c r="TD2" s="343"/>
      <c r="TE2" s="343"/>
      <c r="TF2" s="343"/>
      <c r="TG2" s="343"/>
      <c r="TH2" s="343"/>
      <c r="TI2" s="342"/>
      <c r="TJ2" s="343"/>
      <c r="TK2" s="343"/>
      <c r="TL2" s="343"/>
      <c r="TM2" s="343"/>
      <c r="TN2" s="343"/>
      <c r="TO2" s="343"/>
      <c r="TP2" s="343"/>
      <c r="TQ2" s="343"/>
      <c r="TR2" s="343"/>
      <c r="TS2" s="343"/>
      <c r="TT2" s="343"/>
      <c r="TU2" s="343"/>
      <c r="TV2" s="343"/>
      <c r="TW2" s="343"/>
      <c r="TX2" s="343"/>
      <c r="TY2" s="342"/>
      <c r="TZ2" s="343"/>
      <c r="UA2" s="343"/>
      <c r="UB2" s="343"/>
      <c r="UC2" s="343"/>
      <c r="UD2" s="343"/>
      <c r="UE2" s="343"/>
      <c r="UF2" s="343"/>
      <c r="UG2" s="343"/>
      <c r="UH2" s="343"/>
      <c r="UI2" s="343"/>
      <c r="UJ2" s="343"/>
      <c r="UK2" s="343"/>
      <c r="UL2" s="343"/>
      <c r="UM2" s="343"/>
      <c r="UN2" s="343"/>
      <c r="UO2" s="342"/>
      <c r="UP2" s="343"/>
      <c r="UQ2" s="343"/>
      <c r="UR2" s="343"/>
      <c r="US2" s="343"/>
      <c r="UT2" s="343"/>
      <c r="UU2" s="343"/>
      <c r="UV2" s="343"/>
      <c r="UW2" s="343"/>
      <c r="UX2" s="343"/>
      <c r="UY2" s="343"/>
      <c r="UZ2" s="343"/>
      <c r="VA2" s="343"/>
      <c r="VB2" s="343"/>
      <c r="VC2" s="343"/>
      <c r="VD2" s="343"/>
      <c r="VE2" s="342"/>
      <c r="VF2" s="343"/>
      <c r="VG2" s="343"/>
      <c r="VH2" s="343"/>
      <c r="VI2" s="343"/>
      <c r="VJ2" s="343"/>
      <c r="VK2" s="343"/>
      <c r="VL2" s="343"/>
      <c r="VM2" s="343"/>
      <c r="VN2" s="343"/>
      <c r="VO2" s="343"/>
      <c r="VP2" s="343"/>
      <c r="VQ2" s="343"/>
      <c r="VR2" s="343"/>
      <c r="VS2" s="343"/>
      <c r="VT2" s="343"/>
      <c r="VU2" s="342"/>
      <c r="VV2" s="343"/>
      <c r="VW2" s="343"/>
      <c r="VX2" s="343"/>
      <c r="VY2" s="343"/>
      <c r="VZ2" s="343"/>
      <c r="WA2" s="343"/>
      <c r="WB2" s="343"/>
      <c r="WC2" s="343"/>
      <c r="WD2" s="343"/>
      <c r="WE2" s="343"/>
      <c r="WF2" s="343"/>
      <c r="WG2" s="343"/>
      <c r="WH2" s="343"/>
      <c r="WI2" s="343"/>
      <c r="WJ2" s="343"/>
      <c r="WK2" s="342"/>
      <c r="WL2" s="343"/>
      <c r="WM2" s="343"/>
      <c r="WN2" s="343"/>
      <c r="WO2" s="343"/>
      <c r="WP2" s="343"/>
      <c r="WQ2" s="343"/>
      <c r="WR2" s="343"/>
      <c r="WS2" s="343"/>
      <c r="WT2" s="343"/>
      <c r="WU2" s="343"/>
      <c r="WV2" s="343"/>
      <c r="WW2" s="343"/>
      <c r="WX2" s="343"/>
      <c r="WY2" s="343"/>
      <c r="WZ2" s="343"/>
      <c r="XA2" s="342"/>
      <c r="XB2" s="343"/>
      <c r="XC2" s="343"/>
      <c r="XD2" s="343"/>
      <c r="XE2" s="343"/>
      <c r="XF2" s="343"/>
      <c r="XG2" s="343"/>
      <c r="XH2" s="343"/>
      <c r="XI2" s="343"/>
      <c r="XJ2" s="343"/>
      <c r="XK2" s="343"/>
      <c r="XL2" s="343"/>
      <c r="XM2" s="343"/>
      <c r="XN2" s="343"/>
      <c r="XO2" s="343"/>
      <c r="XP2" s="343"/>
      <c r="XQ2" s="342"/>
      <c r="XR2" s="343"/>
      <c r="XS2" s="343"/>
      <c r="XT2" s="343"/>
      <c r="XU2" s="343"/>
      <c r="XV2" s="343"/>
      <c r="XW2" s="343"/>
      <c r="XX2" s="343"/>
      <c r="XY2" s="343"/>
      <c r="XZ2" s="343"/>
      <c r="YA2" s="343"/>
      <c r="YB2" s="343"/>
      <c r="YC2" s="343"/>
      <c r="YD2" s="343"/>
      <c r="YE2" s="343"/>
      <c r="YF2" s="343"/>
      <c r="YG2" s="342"/>
      <c r="YH2" s="343"/>
      <c r="YI2" s="343"/>
      <c r="YJ2" s="343"/>
      <c r="YK2" s="343"/>
      <c r="YL2" s="343"/>
      <c r="YM2" s="343"/>
      <c r="YN2" s="343"/>
      <c r="YO2" s="343"/>
      <c r="YP2" s="343"/>
      <c r="YQ2" s="343"/>
      <c r="YR2" s="343"/>
      <c r="YS2" s="343"/>
      <c r="YT2" s="343"/>
      <c r="YU2" s="343"/>
      <c r="YV2" s="343"/>
      <c r="YW2" s="342"/>
      <c r="YX2" s="343"/>
      <c r="YY2" s="343"/>
      <c r="YZ2" s="343"/>
      <c r="ZA2" s="343"/>
      <c r="ZB2" s="343"/>
      <c r="ZC2" s="343"/>
      <c r="ZD2" s="343"/>
      <c r="ZE2" s="343"/>
      <c r="ZF2" s="343"/>
      <c r="ZG2" s="343"/>
      <c r="ZH2" s="343"/>
      <c r="ZI2" s="343"/>
      <c r="ZJ2" s="343"/>
      <c r="ZK2" s="343"/>
      <c r="ZL2" s="343"/>
      <c r="ZM2" s="342"/>
      <c r="ZN2" s="343"/>
      <c r="ZO2" s="343"/>
      <c r="ZP2" s="343"/>
      <c r="ZQ2" s="343"/>
      <c r="ZR2" s="343"/>
      <c r="ZS2" s="343"/>
      <c r="ZT2" s="343"/>
      <c r="ZU2" s="343"/>
      <c r="ZV2" s="343"/>
      <c r="ZW2" s="343"/>
      <c r="ZX2" s="343"/>
      <c r="ZY2" s="343"/>
      <c r="ZZ2" s="343"/>
      <c r="AAA2" s="343"/>
      <c r="AAB2" s="343"/>
      <c r="AAC2" s="342"/>
      <c r="AAD2" s="343"/>
      <c r="AAE2" s="343"/>
      <c r="AAF2" s="343"/>
      <c r="AAG2" s="343"/>
      <c r="AAH2" s="343"/>
      <c r="AAI2" s="343"/>
      <c r="AAJ2" s="343"/>
      <c r="AAK2" s="343"/>
      <c r="AAL2" s="343"/>
      <c r="AAM2" s="343"/>
      <c r="AAN2" s="343"/>
      <c r="AAO2" s="343"/>
      <c r="AAP2" s="343"/>
      <c r="AAQ2" s="343"/>
      <c r="AAR2" s="343"/>
      <c r="AAS2" s="342"/>
      <c r="AAT2" s="343"/>
      <c r="AAU2" s="343"/>
      <c r="AAV2" s="343"/>
      <c r="AAW2" s="343"/>
      <c r="AAX2" s="343"/>
      <c r="AAY2" s="343"/>
      <c r="AAZ2" s="343"/>
      <c r="ABA2" s="343"/>
      <c r="ABB2" s="343"/>
      <c r="ABC2" s="343"/>
      <c r="ABD2" s="343"/>
      <c r="ABE2" s="343"/>
      <c r="ABF2" s="343"/>
      <c r="ABG2" s="343"/>
      <c r="ABH2" s="343"/>
      <c r="ABI2" s="342"/>
      <c r="ABJ2" s="343"/>
      <c r="ABK2" s="343"/>
      <c r="ABL2" s="343"/>
      <c r="ABM2" s="343"/>
      <c r="ABN2" s="343"/>
      <c r="ABO2" s="343"/>
      <c r="ABP2" s="343"/>
      <c r="ABQ2" s="343"/>
      <c r="ABR2" s="343"/>
      <c r="ABS2" s="343"/>
      <c r="ABT2" s="343"/>
      <c r="ABU2" s="343"/>
      <c r="ABV2" s="343"/>
      <c r="ABW2" s="343"/>
      <c r="ABX2" s="343"/>
      <c r="ABY2" s="342"/>
      <c r="ABZ2" s="343"/>
      <c r="ACA2" s="343"/>
      <c r="ACB2" s="343"/>
      <c r="ACC2" s="343"/>
      <c r="ACD2" s="343"/>
      <c r="ACE2" s="343"/>
      <c r="ACF2" s="343"/>
      <c r="ACG2" s="343"/>
      <c r="ACH2" s="343"/>
      <c r="ACI2" s="343"/>
      <c r="ACJ2" s="343"/>
      <c r="ACK2" s="343"/>
      <c r="ACL2" s="343"/>
      <c r="ACM2" s="343"/>
      <c r="ACN2" s="343"/>
      <c r="ACO2" s="342"/>
      <c r="ACP2" s="343"/>
      <c r="ACQ2" s="343"/>
      <c r="ACR2" s="343"/>
      <c r="ACS2" s="343"/>
      <c r="ACT2" s="343"/>
      <c r="ACU2" s="343"/>
      <c r="ACV2" s="343"/>
      <c r="ACW2" s="343"/>
      <c r="ACX2" s="343"/>
      <c r="ACY2" s="343"/>
      <c r="ACZ2" s="343"/>
      <c r="ADA2" s="343"/>
      <c r="ADB2" s="343"/>
      <c r="ADC2" s="343"/>
      <c r="ADD2" s="343"/>
      <c r="ADE2" s="342"/>
      <c r="ADF2" s="343"/>
      <c r="ADG2" s="343"/>
      <c r="ADH2" s="343"/>
      <c r="ADI2" s="343"/>
      <c r="ADJ2" s="343"/>
      <c r="ADK2" s="343"/>
      <c r="ADL2" s="343"/>
      <c r="ADM2" s="343"/>
      <c r="ADN2" s="343"/>
      <c r="ADO2" s="343"/>
      <c r="ADP2" s="343"/>
      <c r="ADQ2" s="343"/>
      <c r="ADR2" s="343"/>
      <c r="ADS2" s="343"/>
      <c r="ADT2" s="343"/>
      <c r="ADU2" s="342"/>
      <c r="ADV2" s="343"/>
      <c r="ADW2" s="343"/>
      <c r="ADX2" s="343"/>
      <c r="ADY2" s="343"/>
      <c r="ADZ2" s="343"/>
      <c r="AEA2" s="343"/>
      <c r="AEB2" s="343"/>
      <c r="AEC2" s="343"/>
      <c r="AED2" s="343"/>
      <c r="AEE2" s="343"/>
      <c r="AEF2" s="343"/>
      <c r="AEG2" s="343"/>
      <c r="AEH2" s="343"/>
      <c r="AEI2" s="343"/>
      <c r="AEJ2" s="343"/>
      <c r="AEK2" s="342"/>
      <c r="AEL2" s="343"/>
      <c r="AEM2" s="343"/>
      <c r="AEN2" s="343"/>
      <c r="AEO2" s="343"/>
      <c r="AEP2" s="343"/>
      <c r="AEQ2" s="343"/>
      <c r="AER2" s="343"/>
      <c r="AES2" s="343"/>
      <c r="AET2" s="343"/>
      <c r="AEU2" s="343"/>
      <c r="AEV2" s="343"/>
      <c r="AEW2" s="343"/>
      <c r="AEX2" s="343"/>
      <c r="AEY2" s="343"/>
      <c r="AEZ2" s="343"/>
      <c r="AFA2" s="342"/>
      <c r="AFB2" s="343"/>
      <c r="AFC2" s="343"/>
      <c r="AFD2" s="343"/>
      <c r="AFE2" s="343"/>
      <c r="AFF2" s="343"/>
      <c r="AFG2" s="343"/>
      <c r="AFH2" s="343"/>
      <c r="AFI2" s="343"/>
      <c r="AFJ2" s="343"/>
      <c r="AFK2" s="343"/>
      <c r="AFL2" s="343"/>
      <c r="AFM2" s="343"/>
      <c r="AFN2" s="343"/>
      <c r="AFO2" s="343"/>
      <c r="AFP2" s="343"/>
      <c r="AFQ2" s="342"/>
      <c r="AFR2" s="343"/>
      <c r="AFS2" s="343"/>
      <c r="AFT2" s="343"/>
      <c r="AFU2" s="343"/>
      <c r="AFV2" s="343"/>
      <c r="AFW2" s="343"/>
      <c r="AFX2" s="343"/>
      <c r="AFY2" s="343"/>
      <c r="AFZ2" s="343"/>
      <c r="AGA2" s="343"/>
      <c r="AGB2" s="343"/>
      <c r="AGC2" s="343"/>
      <c r="AGD2" s="343"/>
      <c r="AGE2" s="343"/>
      <c r="AGF2" s="343"/>
      <c r="AGG2" s="342"/>
      <c r="AGH2" s="343"/>
      <c r="AGI2" s="343"/>
      <c r="AGJ2" s="343"/>
      <c r="AGK2" s="343"/>
      <c r="AGL2" s="343"/>
      <c r="AGM2" s="343"/>
      <c r="AGN2" s="343"/>
      <c r="AGO2" s="343"/>
      <c r="AGP2" s="343"/>
      <c r="AGQ2" s="343"/>
      <c r="AGR2" s="343"/>
      <c r="AGS2" s="343"/>
      <c r="AGT2" s="343"/>
      <c r="AGU2" s="343"/>
      <c r="AGV2" s="343"/>
      <c r="AGW2" s="342"/>
      <c r="AGX2" s="343"/>
      <c r="AGY2" s="343"/>
      <c r="AGZ2" s="343"/>
      <c r="AHA2" s="343"/>
      <c r="AHB2" s="343"/>
      <c r="AHC2" s="343"/>
      <c r="AHD2" s="343"/>
      <c r="AHE2" s="343"/>
      <c r="AHF2" s="343"/>
      <c r="AHG2" s="343"/>
      <c r="AHH2" s="343"/>
      <c r="AHI2" s="343"/>
      <c r="AHJ2" s="343"/>
      <c r="AHK2" s="343"/>
      <c r="AHL2" s="343"/>
      <c r="AHM2" s="342"/>
      <c r="AHN2" s="343"/>
      <c r="AHO2" s="343"/>
      <c r="AHP2" s="343"/>
      <c r="AHQ2" s="343"/>
      <c r="AHR2" s="343"/>
      <c r="AHS2" s="343"/>
      <c r="AHT2" s="343"/>
      <c r="AHU2" s="343"/>
      <c r="AHV2" s="343"/>
      <c r="AHW2" s="343"/>
      <c r="AHX2" s="343"/>
      <c r="AHY2" s="343"/>
      <c r="AHZ2" s="343"/>
      <c r="AIA2" s="343"/>
      <c r="AIB2" s="343"/>
      <c r="AIC2" s="342"/>
      <c r="AID2" s="343"/>
      <c r="AIE2" s="343"/>
      <c r="AIF2" s="343"/>
      <c r="AIG2" s="343"/>
      <c r="AIH2" s="343"/>
      <c r="AII2" s="343"/>
      <c r="AIJ2" s="343"/>
      <c r="AIK2" s="343"/>
      <c r="AIL2" s="343"/>
      <c r="AIM2" s="343"/>
      <c r="AIN2" s="343"/>
      <c r="AIO2" s="343"/>
      <c r="AIP2" s="343"/>
      <c r="AIQ2" s="343"/>
      <c r="AIR2" s="343"/>
      <c r="AIS2" s="342"/>
      <c r="AIT2" s="343"/>
      <c r="AIU2" s="343"/>
      <c r="AIV2" s="343"/>
      <c r="AIW2" s="343"/>
      <c r="AIX2" s="343"/>
      <c r="AIY2" s="343"/>
      <c r="AIZ2" s="343"/>
      <c r="AJA2" s="343"/>
      <c r="AJB2" s="343"/>
      <c r="AJC2" s="343"/>
      <c r="AJD2" s="343"/>
      <c r="AJE2" s="343"/>
      <c r="AJF2" s="343"/>
      <c r="AJG2" s="343"/>
      <c r="AJH2" s="343"/>
      <c r="AJI2" s="342"/>
      <c r="AJJ2" s="343"/>
      <c r="AJK2" s="343"/>
      <c r="AJL2" s="343"/>
      <c r="AJM2" s="343"/>
      <c r="AJN2" s="343"/>
      <c r="AJO2" s="343"/>
      <c r="AJP2" s="343"/>
      <c r="AJQ2" s="343"/>
      <c r="AJR2" s="343"/>
      <c r="AJS2" s="343"/>
      <c r="AJT2" s="343"/>
      <c r="AJU2" s="343"/>
      <c r="AJV2" s="343"/>
      <c r="AJW2" s="343"/>
      <c r="AJX2" s="343"/>
      <c r="AJY2" s="342"/>
      <c r="AJZ2" s="343"/>
      <c r="AKA2" s="343"/>
      <c r="AKB2" s="343"/>
      <c r="AKC2" s="343"/>
      <c r="AKD2" s="343"/>
      <c r="AKE2" s="343"/>
      <c r="AKF2" s="343"/>
      <c r="AKG2" s="343"/>
      <c r="AKH2" s="343"/>
      <c r="AKI2" s="343"/>
      <c r="AKJ2" s="343"/>
      <c r="AKK2" s="343"/>
      <c r="AKL2" s="343"/>
      <c r="AKM2" s="343"/>
      <c r="AKN2" s="343"/>
      <c r="AKO2" s="342"/>
      <c r="AKP2" s="343"/>
      <c r="AKQ2" s="343"/>
      <c r="AKR2" s="343"/>
      <c r="AKS2" s="343"/>
      <c r="AKT2" s="343"/>
      <c r="AKU2" s="343"/>
      <c r="AKV2" s="343"/>
      <c r="AKW2" s="343"/>
      <c r="AKX2" s="343"/>
      <c r="AKY2" s="343"/>
      <c r="AKZ2" s="343"/>
      <c r="ALA2" s="343"/>
      <c r="ALB2" s="343"/>
      <c r="ALC2" s="343"/>
      <c r="ALD2" s="343"/>
      <c r="ALE2" s="342"/>
      <c r="ALF2" s="343"/>
      <c r="ALG2" s="343"/>
      <c r="ALH2" s="343"/>
      <c r="ALI2" s="343"/>
      <c r="ALJ2" s="343"/>
      <c r="ALK2" s="343"/>
      <c r="ALL2" s="343"/>
      <c r="ALM2" s="343"/>
      <c r="ALN2" s="343"/>
      <c r="ALO2" s="343"/>
      <c r="ALP2" s="343"/>
      <c r="ALQ2" s="343"/>
      <c r="ALR2" s="343"/>
      <c r="ALS2" s="343"/>
      <c r="ALT2" s="343"/>
      <c r="ALU2" s="342"/>
      <c r="ALV2" s="343"/>
      <c r="ALW2" s="343"/>
      <c r="ALX2" s="343"/>
      <c r="ALY2" s="343"/>
      <c r="ALZ2" s="343"/>
      <c r="AMA2" s="343"/>
      <c r="AMB2" s="343"/>
      <c r="AMC2" s="343"/>
      <c r="AMD2" s="343"/>
      <c r="AME2" s="343"/>
      <c r="AMF2" s="343"/>
      <c r="AMG2" s="343"/>
      <c r="AMH2" s="343"/>
      <c r="AMI2" s="343"/>
      <c r="AMJ2" s="343"/>
      <c r="AMK2" s="342"/>
      <c r="AML2" s="343"/>
      <c r="AMM2" s="343"/>
      <c r="AMN2" s="343"/>
      <c r="AMO2" s="343"/>
      <c r="AMP2" s="343"/>
      <c r="AMQ2" s="343"/>
      <c r="AMR2" s="343"/>
      <c r="AMS2" s="343"/>
      <c r="AMT2" s="343"/>
      <c r="AMU2" s="343"/>
      <c r="AMV2" s="343"/>
      <c r="AMW2" s="343"/>
      <c r="AMX2" s="343"/>
      <c r="AMY2" s="343"/>
      <c r="AMZ2" s="343"/>
      <c r="ANA2" s="342"/>
      <c r="ANB2" s="343"/>
      <c r="ANC2" s="343"/>
      <c r="AND2" s="343"/>
      <c r="ANE2" s="343"/>
      <c r="ANF2" s="343"/>
      <c r="ANG2" s="343"/>
      <c r="ANH2" s="343"/>
      <c r="ANI2" s="343"/>
      <c r="ANJ2" s="343"/>
      <c r="ANK2" s="343"/>
      <c r="ANL2" s="343"/>
      <c r="ANM2" s="343"/>
      <c r="ANN2" s="343"/>
      <c r="ANO2" s="343"/>
      <c r="ANP2" s="343"/>
      <c r="ANQ2" s="342"/>
      <c r="ANR2" s="343"/>
      <c r="ANS2" s="343"/>
      <c r="ANT2" s="343"/>
      <c r="ANU2" s="343"/>
      <c r="ANV2" s="343"/>
      <c r="ANW2" s="343"/>
      <c r="ANX2" s="343"/>
      <c r="ANY2" s="343"/>
      <c r="ANZ2" s="343"/>
      <c r="AOA2" s="343"/>
      <c r="AOB2" s="343"/>
      <c r="AOC2" s="343"/>
      <c r="AOD2" s="343"/>
      <c r="AOE2" s="343"/>
      <c r="AOF2" s="343"/>
      <c r="AOG2" s="342"/>
      <c r="AOH2" s="343"/>
      <c r="AOI2" s="343"/>
      <c r="AOJ2" s="343"/>
      <c r="AOK2" s="343"/>
      <c r="AOL2" s="343"/>
      <c r="AOM2" s="343"/>
      <c r="AON2" s="343"/>
      <c r="AOO2" s="343"/>
      <c r="AOP2" s="343"/>
      <c r="AOQ2" s="343"/>
      <c r="AOR2" s="343"/>
      <c r="AOS2" s="343"/>
      <c r="AOT2" s="343"/>
      <c r="AOU2" s="343"/>
      <c r="AOV2" s="343"/>
      <c r="AOW2" s="342"/>
      <c r="AOX2" s="343"/>
      <c r="AOY2" s="343"/>
      <c r="AOZ2" s="343"/>
      <c r="APA2" s="343"/>
      <c r="APB2" s="343"/>
      <c r="APC2" s="343"/>
      <c r="APD2" s="343"/>
      <c r="APE2" s="343"/>
      <c r="APF2" s="343"/>
      <c r="APG2" s="343"/>
      <c r="APH2" s="343"/>
      <c r="API2" s="343"/>
      <c r="APJ2" s="343"/>
      <c r="APK2" s="343"/>
      <c r="APL2" s="343"/>
      <c r="APM2" s="342"/>
      <c r="APN2" s="343"/>
      <c r="APO2" s="343"/>
      <c r="APP2" s="343"/>
      <c r="APQ2" s="343"/>
      <c r="APR2" s="343"/>
      <c r="APS2" s="343"/>
      <c r="APT2" s="343"/>
      <c r="APU2" s="343"/>
      <c r="APV2" s="343"/>
      <c r="APW2" s="343"/>
      <c r="APX2" s="343"/>
      <c r="APY2" s="343"/>
      <c r="APZ2" s="343"/>
      <c r="AQA2" s="343"/>
      <c r="AQB2" s="343"/>
      <c r="AQC2" s="342"/>
      <c r="AQD2" s="343"/>
      <c r="AQE2" s="343"/>
      <c r="AQF2" s="343"/>
      <c r="AQG2" s="343"/>
      <c r="AQH2" s="343"/>
      <c r="AQI2" s="343"/>
      <c r="AQJ2" s="343"/>
      <c r="AQK2" s="343"/>
      <c r="AQL2" s="343"/>
      <c r="AQM2" s="343"/>
      <c r="AQN2" s="343"/>
      <c r="AQO2" s="343"/>
      <c r="AQP2" s="343"/>
      <c r="AQQ2" s="343"/>
      <c r="AQR2" s="343"/>
      <c r="AQS2" s="342"/>
      <c r="AQT2" s="343"/>
      <c r="AQU2" s="343"/>
      <c r="AQV2" s="343"/>
      <c r="AQW2" s="343"/>
      <c r="AQX2" s="343"/>
      <c r="AQY2" s="343"/>
      <c r="AQZ2" s="343"/>
      <c r="ARA2" s="343"/>
      <c r="ARB2" s="343"/>
      <c r="ARC2" s="343"/>
      <c r="ARD2" s="343"/>
      <c r="ARE2" s="343"/>
      <c r="ARF2" s="343"/>
      <c r="ARG2" s="343"/>
      <c r="ARH2" s="343"/>
      <c r="ARI2" s="342"/>
      <c r="ARJ2" s="343"/>
      <c r="ARK2" s="343"/>
      <c r="ARL2" s="343"/>
      <c r="ARM2" s="343"/>
      <c r="ARN2" s="343"/>
      <c r="ARO2" s="343"/>
      <c r="ARP2" s="343"/>
      <c r="ARQ2" s="343"/>
      <c r="ARR2" s="343"/>
      <c r="ARS2" s="343"/>
      <c r="ART2" s="343"/>
      <c r="ARU2" s="343"/>
      <c r="ARV2" s="343"/>
      <c r="ARW2" s="343"/>
      <c r="ARX2" s="343"/>
      <c r="ARY2" s="342"/>
      <c r="ARZ2" s="343"/>
      <c r="ASA2" s="343"/>
      <c r="ASB2" s="343"/>
      <c r="ASC2" s="343"/>
      <c r="ASD2" s="343"/>
      <c r="ASE2" s="343"/>
      <c r="ASF2" s="343"/>
      <c r="ASG2" s="343"/>
      <c r="ASH2" s="343"/>
      <c r="ASI2" s="343"/>
      <c r="ASJ2" s="343"/>
      <c r="ASK2" s="343"/>
      <c r="ASL2" s="343"/>
      <c r="ASM2" s="343"/>
      <c r="ASN2" s="343"/>
      <c r="ASO2" s="342"/>
      <c r="ASP2" s="343"/>
      <c r="ASQ2" s="343"/>
      <c r="ASR2" s="343"/>
      <c r="ASS2" s="343"/>
      <c r="AST2" s="343"/>
      <c r="ASU2" s="343"/>
      <c r="ASV2" s="343"/>
      <c r="ASW2" s="343"/>
      <c r="ASX2" s="343"/>
      <c r="ASY2" s="343"/>
      <c r="ASZ2" s="343"/>
      <c r="ATA2" s="343"/>
      <c r="ATB2" s="343"/>
      <c r="ATC2" s="343"/>
      <c r="ATD2" s="343"/>
      <c r="ATE2" s="342"/>
      <c r="ATF2" s="343"/>
      <c r="ATG2" s="343"/>
      <c r="ATH2" s="343"/>
      <c r="ATI2" s="343"/>
      <c r="ATJ2" s="343"/>
      <c r="ATK2" s="343"/>
      <c r="ATL2" s="343"/>
      <c r="ATM2" s="343"/>
      <c r="ATN2" s="343"/>
      <c r="ATO2" s="343"/>
      <c r="ATP2" s="343"/>
      <c r="ATQ2" s="343"/>
      <c r="ATR2" s="343"/>
      <c r="ATS2" s="343"/>
      <c r="ATT2" s="343"/>
      <c r="ATU2" s="342"/>
      <c r="ATV2" s="343"/>
      <c r="ATW2" s="343"/>
      <c r="ATX2" s="343"/>
      <c r="ATY2" s="343"/>
      <c r="ATZ2" s="343"/>
      <c r="AUA2" s="343"/>
      <c r="AUB2" s="343"/>
      <c r="AUC2" s="343"/>
      <c r="AUD2" s="343"/>
      <c r="AUE2" s="343"/>
      <c r="AUF2" s="343"/>
      <c r="AUG2" s="343"/>
      <c r="AUH2" s="343"/>
      <c r="AUI2" s="343"/>
      <c r="AUJ2" s="343"/>
      <c r="AUK2" s="342"/>
      <c r="AUL2" s="343"/>
      <c r="AUM2" s="343"/>
      <c r="AUN2" s="343"/>
      <c r="AUO2" s="343"/>
      <c r="AUP2" s="343"/>
      <c r="AUQ2" s="343"/>
      <c r="AUR2" s="343"/>
      <c r="AUS2" s="343"/>
      <c r="AUT2" s="343"/>
      <c r="AUU2" s="343"/>
      <c r="AUV2" s="343"/>
      <c r="AUW2" s="343"/>
      <c r="AUX2" s="343"/>
      <c r="AUY2" s="343"/>
      <c r="AUZ2" s="343"/>
      <c r="AVA2" s="342"/>
      <c r="AVB2" s="343"/>
      <c r="AVC2" s="343"/>
      <c r="AVD2" s="343"/>
      <c r="AVE2" s="343"/>
      <c r="AVF2" s="343"/>
      <c r="AVG2" s="343"/>
      <c r="AVH2" s="343"/>
      <c r="AVI2" s="343"/>
      <c r="AVJ2" s="343"/>
      <c r="AVK2" s="343"/>
      <c r="AVL2" s="343"/>
      <c r="AVM2" s="343"/>
      <c r="AVN2" s="343"/>
      <c r="AVO2" s="343"/>
      <c r="AVP2" s="343"/>
      <c r="AVQ2" s="342"/>
      <c r="AVR2" s="343"/>
      <c r="AVS2" s="343"/>
      <c r="AVT2" s="343"/>
      <c r="AVU2" s="343"/>
      <c r="AVV2" s="343"/>
      <c r="AVW2" s="343"/>
      <c r="AVX2" s="343"/>
      <c r="AVY2" s="343"/>
      <c r="AVZ2" s="343"/>
      <c r="AWA2" s="343"/>
      <c r="AWB2" s="343"/>
      <c r="AWC2" s="343"/>
      <c r="AWD2" s="343"/>
      <c r="AWE2" s="343"/>
      <c r="AWF2" s="343"/>
      <c r="AWG2" s="342"/>
      <c r="AWH2" s="343"/>
      <c r="AWI2" s="343"/>
      <c r="AWJ2" s="343"/>
      <c r="AWK2" s="343"/>
      <c r="AWL2" s="343"/>
      <c r="AWM2" s="343"/>
      <c r="AWN2" s="343"/>
      <c r="AWO2" s="343"/>
      <c r="AWP2" s="343"/>
      <c r="AWQ2" s="343"/>
      <c r="AWR2" s="343"/>
      <c r="AWS2" s="343"/>
      <c r="AWT2" s="343"/>
      <c r="AWU2" s="343"/>
      <c r="AWV2" s="343"/>
      <c r="AWW2" s="342"/>
      <c r="AWX2" s="343"/>
      <c r="AWY2" s="343"/>
      <c r="AWZ2" s="343"/>
      <c r="AXA2" s="343"/>
      <c r="AXB2" s="343"/>
      <c r="AXC2" s="343"/>
      <c r="AXD2" s="343"/>
      <c r="AXE2" s="343"/>
      <c r="AXF2" s="343"/>
      <c r="AXG2" s="343"/>
      <c r="AXH2" s="343"/>
      <c r="AXI2" s="343"/>
      <c r="AXJ2" s="343"/>
      <c r="AXK2" s="343"/>
      <c r="AXL2" s="343"/>
      <c r="AXM2" s="342"/>
      <c r="AXN2" s="343"/>
      <c r="AXO2" s="343"/>
      <c r="AXP2" s="343"/>
      <c r="AXQ2" s="343"/>
      <c r="AXR2" s="343"/>
      <c r="AXS2" s="343"/>
      <c r="AXT2" s="343"/>
      <c r="AXU2" s="343"/>
      <c r="AXV2" s="343"/>
      <c r="AXW2" s="343"/>
      <c r="AXX2" s="343"/>
      <c r="AXY2" s="343"/>
      <c r="AXZ2" s="343"/>
      <c r="AYA2" s="343"/>
      <c r="AYB2" s="343"/>
      <c r="AYC2" s="342"/>
      <c r="AYD2" s="343"/>
      <c r="AYE2" s="343"/>
      <c r="AYF2" s="343"/>
      <c r="AYG2" s="343"/>
      <c r="AYH2" s="343"/>
      <c r="AYI2" s="343"/>
      <c r="AYJ2" s="343"/>
      <c r="AYK2" s="343"/>
      <c r="AYL2" s="343"/>
      <c r="AYM2" s="343"/>
      <c r="AYN2" s="343"/>
      <c r="AYO2" s="343"/>
      <c r="AYP2" s="343"/>
      <c r="AYQ2" s="343"/>
      <c r="AYR2" s="343"/>
      <c r="AYS2" s="342"/>
      <c r="AYT2" s="343"/>
      <c r="AYU2" s="343"/>
      <c r="AYV2" s="343"/>
      <c r="AYW2" s="343"/>
      <c r="AYX2" s="343"/>
      <c r="AYY2" s="343"/>
      <c r="AYZ2" s="343"/>
      <c r="AZA2" s="343"/>
      <c r="AZB2" s="343"/>
      <c r="AZC2" s="343"/>
      <c r="AZD2" s="343"/>
      <c r="AZE2" s="343"/>
      <c r="AZF2" s="343"/>
      <c r="AZG2" s="343"/>
      <c r="AZH2" s="343"/>
      <c r="AZI2" s="342"/>
      <c r="AZJ2" s="343"/>
      <c r="AZK2" s="343"/>
      <c r="AZL2" s="343"/>
      <c r="AZM2" s="343"/>
      <c r="AZN2" s="343"/>
      <c r="AZO2" s="343"/>
      <c r="AZP2" s="343"/>
      <c r="AZQ2" s="343"/>
      <c r="AZR2" s="343"/>
      <c r="AZS2" s="343"/>
      <c r="AZT2" s="343"/>
      <c r="AZU2" s="343"/>
      <c r="AZV2" s="343"/>
      <c r="AZW2" s="343"/>
      <c r="AZX2" s="343"/>
      <c r="AZY2" s="342"/>
      <c r="AZZ2" s="343"/>
      <c r="BAA2" s="343"/>
      <c r="BAB2" s="343"/>
      <c r="BAC2" s="343"/>
      <c r="BAD2" s="343"/>
      <c r="BAE2" s="343"/>
      <c r="BAF2" s="343"/>
      <c r="BAG2" s="343"/>
      <c r="BAH2" s="343"/>
      <c r="BAI2" s="343"/>
      <c r="BAJ2" s="343"/>
      <c r="BAK2" s="343"/>
      <c r="BAL2" s="343"/>
      <c r="BAM2" s="343"/>
      <c r="BAN2" s="343"/>
      <c r="BAO2" s="342"/>
      <c r="BAP2" s="343"/>
      <c r="BAQ2" s="343"/>
      <c r="BAR2" s="343"/>
      <c r="BAS2" s="343"/>
      <c r="BAT2" s="343"/>
      <c r="BAU2" s="343"/>
      <c r="BAV2" s="343"/>
      <c r="BAW2" s="343"/>
      <c r="BAX2" s="343"/>
      <c r="BAY2" s="343"/>
      <c r="BAZ2" s="343"/>
      <c r="BBA2" s="343"/>
      <c r="BBB2" s="343"/>
      <c r="BBC2" s="343"/>
      <c r="BBD2" s="343"/>
      <c r="BBE2" s="342"/>
      <c r="BBF2" s="343"/>
      <c r="BBG2" s="343"/>
      <c r="BBH2" s="343"/>
      <c r="BBI2" s="343"/>
      <c r="BBJ2" s="343"/>
      <c r="BBK2" s="343"/>
      <c r="BBL2" s="343"/>
      <c r="BBM2" s="343"/>
      <c r="BBN2" s="343"/>
      <c r="BBO2" s="343"/>
      <c r="BBP2" s="343"/>
      <c r="BBQ2" s="343"/>
      <c r="BBR2" s="343"/>
      <c r="BBS2" s="343"/>
      <c r="BBT2" s="343"/>
      <c r="BBU2" s="342"/>
      <c r="BBV2" s="343"/>
      <c r="BBW2" s="343"/>
      <c r="BBX2" s="343"/>
      <c r="BBY2" s="343"/>
      <c r="BBZ2" s="343"/>
      <c r="BCA2" s="343"/>
      <c r="BCB2" s="343"/>
      <c r="BCC2" s="343"/>
      <c r="BCD2" s="343"/>
      <c r="BCE2" s="343"/>
      <c r="BCF2" s="343"/>
      <c r="BCG2" s="343"/>
      <c r="BCH2" s="343"/>
      <c r="BCI2" s="343"/>
      <c r="BCJ2" s="343"/>
      <c r="BCK2" s="342"/>
      <c r="BCL2" s="343"/>
      <c r="BCM2" s="343"/>
      <c r="BCN2" s="343"/>
      <c r="BCO2" s="343"/>
      <c r="BCP2" s="343"/>
      <c r="BCQ2" s="343"/>
      <c r="BCR2" s="343"/>
      <c r="BCS2" s="343"/>
      <c r="BCT2" s="343"/>
      <c r="BCU2" s="343"/>
      <c r="BCV2" s="343"/>
      <c r="BCW2" s="343"/>
      <c r="BCX2" s="343"/>
      <c r="BCY2" s="343"/>
      <c r="BCZ2" s="343"/>
      <c r="BDA2" s="342"/>
      <c r="BDB2" s="343"/>
      <c r="BDC2" s="343"/>
      <c r="BDD2" s="343"/>
      <c r="BDE2" s="343"/>
      <c r="BDF2" s="343"/>
      <c r="BDG2" s="343"/>
      <c r="BDH2" s="343"/>
      <c r="BDI2" s="343"/>
      <c r="BDJ2" s="343"/>
      <c r="BDK2" s="343"/>
      <c r="BDL2" s="343"/>
      <c r="BDM2" s="343"/>
      <c r="BDN2" s="343"/>
      <c r="BDO2" s="343"/>
      <c r="BDP2" s="343"/>
      <c r="BDQ2" s="342"/>
      <c r="BDR2" s="343"/>
      <c r="BDS2" s="343"/>
      <c r="BDT2" s="343"/>
      <c r="BDU2" s="343"/>
      <c r="BDV2" s="343"/>
      <c r="BDW2" s="343"/>
      <c r="BDX2" s="343"/>
      <c r="BDY2" s="343"/>
      <c r="BDZ2" s="343"/>
      <c r="BEA2" s="343"/>
      <c r="BEB2" s="343"/>
      <c r="BEC2" s="343"/>
      <c r="BED2" s="343"/>
      <c r="BEE2" s="343"/>
      <c r="BEF2" s="343"/>
      <c r="BEG2" s="342"/>
      <c r="BEH2" s="343"/>
      <c r="BEI2" s="343"/>
      <c r="BEJ2" s="343"/>
      <c r="BEK2" s="343"/>
      <c r="BEL2" s="343"/>
      <c r="BEM2" s="343"/>
      <c r="BEN2" s="343"/>
      <c r="BEO2" s="343"/>
      <c r="BEP2" s="343"/>
      <c r="BEQ2" s="343"/>
      <c r="BER2" s="343"/>
      <c r="BES2" s="343"/>
      <c r="BET2" s="343"/>
      <c r="BEU2" s="343"/>
      <c r="BEV2" s="343"/>
      <c r="BEW2" s="342"/>
      <c r="BEX2" s="343"/>
      <c r="BEY2" s="343"/>
      <c r="BEZ2" s="343"/>
      <c r="BFA2" s="343"/>
      <c r="BFB2" s="343"/>
      <c r="BFC2" s="343"/>
      <c r="BFD2" s="343"/>
      <c r="BFE2" s="343"/>
      <c r="BFF2" s="343"/>
      <c r="BFG2" s="343"/>
      <c r="BFH2" s="343"/>
      <c r="BFI2" s="343"/>
      <c r="BFJ2" s="343"/>
      <c r="BFK2" s="343"/>
      <c r="BFL2" s="343"/>
      <c r="BFM2" s="342"/>
      <c r="BFN2" s="343"/>
      <c r="BFO2" s="343"/>
      <c r="BFP2" s="343"/>
      <c r="BFQ2" s="343"/>
      <c r="BFR2" s="343"/>
      <c r="BFS2" s="343"/>
      <c r="BFT2" s="343"/>
      <c r="BFU2" s="343"/>
      <c r="BFV2" s="343"/>
      <c r="BFW2" s="343"/>
      <c r="BFX2" s="343"/>
      <c r="BFY2" s="343"/>
      <c r="BFZ2" s="343"/>
      <c r="BGA2" s="343"/>
      <c r="BGB2" s="343"/>
      <c r="BGC2" s="342"/>
      <c r="BGD2" s="343"/>
      <c r="BGE2" s="343"/>
      <c r="BGF2" s="343"/>
      <c r="BGG2" s="343"/>
      <c r="BGH2" s="343"/>
      <c r="BGI2" s="343"/>
      <c r="BGJ2" s="343"/>
      <c r="BGK2" s="343"/>
      <c r="BGL2" s="343"/>
      <c r="BGM2" s="343"/>
      <c r="BGN2" s="343"/>
      <c r="BGO2" s="343"/>
      <c r="BGP2" s="343"/>
      <c r="BGQ2" s="343"/>
      <c r="BGR2" s="343"/>
      <c r="BGS2" s="342"/>
      <c r="BGT2" s="343"/>
      <c r="BGU2" s="343"/>
      <c r="BGV2" s="343"/>
      <c r="BGW2" s="343"/>
      <c r="BGX2" s="343"/>
      <c r="BGY2" s="343"/>
      <c r="BGZ2" s="343"/>
      <c r="BHA2" s="343"/>
      <c r="BHB2" s="343"/>
      <c r="BHC2" s="343"/>
      <c r="BHD2" s="343"/>
      <c r="BHE2" s="343"/>
      <c r="BHF2" s="343"/>
      <c r="BHG2" s="343"/>
      <c r="BHH2" s="343"/>
      <c r="BHI2" s="342"/>
      <c r="BHJ2" s="343"/>
      <c r="BHK2" s="343"/>
      <c r="BHL2" s="343"/>
      <c r="BHM2" s="343"/>
      <c r="BHN2" s="343"/>
      <c r="BHO2" s="343"/>
      <c r="BHP2" s="343"/>
      <c r="BHQ2" s="343"/>
      <c r="BHR2" s="343"/>
      <c r="BHS2" s="343"/>
      <c r="BHT2" s="343"/>
      <c r="BHU2" s="343"/>
      <c r="BHV2" s="343"/>
      <c r="BHW2" s="343"/>
      <c r="BHX2" s="343"/>
      <c r="BHY2" s="342"/>
      <c r="BHZ2" s="343"/>
      <c r="BIA2" s="343"/>
      <c r="BIB2" s="343"/>
      <c r="BIC2" s="343"/>
      <c r="BID2" s="343"/>
      <c r="BIE2" s="343"/>
      <c r="BIF2" s="343"/>
      <c r="BIG2" s="343"/>
      <c r="BIH2" s="343"/>
      <c r="BII2" s="343"/>
      <c r="BIJ2" s="343"/>
      <c r="BIK2" s="343"/>
      <c r="BIL2" s="343"/>
      <c r="BIM2" s="343"/>
      <c r="BIN2" s="343"/>
      <c r="BIO2" s="342"/>
      <c r="BIP2" s="343"/>
      <c r="BIQ2" s="343"/>
      <c r="BIR2" s="343"/>
      <c r="BIS2" s="343"/>
      <c r="BIT2" s="343"/>
      <c r="BIU2" s="343"/>
      <c r="BIV2" s="343"/>
      <c r="BIW2" s="343"/>
      <c r="BIX2" s="343"/>
      <c r="BIY2" s="343"/>
      <c r="BIZ2" s="343"/>
      <c r="BJA2" s="343"/>
      <c r="BJB2" s="343"/>
      <c r="BJC2" s="343"/>
      <c r="BJD2" s="343"/>
      <c r="BJE2" s="342"/>
      <c r="BJF2" s="343"/>
      <c r="BJG2" s="343"/>
      <c r="BJH2" s="343"/>
      <c r="BJI2" s="343"/>
      <c r="BJJ2" s="343"/>
      <c r="BJK2" s="343"/>
      <c r="BJL2" s="343"/>
      <c r="BJM2" s="343"/>
      <c r="BJN2" s="343"/>
      <c r="BJO2" s="343"/>
      <c r="BJP2" s="343"/>
      <c r="BJQ2" s="343"/>
      <c r="BJR2" s="343"/>
      <c r="BJS2" s="343"/>
      <c r="BJT2" s="343"/>
      <c r="BJU2" s="342"/>
      <c r="BJV2" s="343"/>
      <c r="BJW2" s="343"/>
      <c r="BJX2" s="343"/>
      <c r="BJY2" s="343"/>
      <c r="BJZ2" s="343"/>
      <c r="BKA2" s="343"/>
      <c r="BKB2" s="343"/>
      <c r="BKC2" s="343"/>
      <c r="BKD2" s="343"/>
      <c r="BKE2" s="343"/>
      <c r="BKF2" s="343"/>
      <c r="BKG2" s="343"/>
      <c r="BKH2" s="343"/>
      <c r="BKI2" s="343"/>
      <c r="BKJ2" s="343"/>
      <c r="BKK2" s="342"/>
      <c r="BKL2" s="343"/>
      <c r="BKM2" s="343"/>
      <c r="BKN2" s="343"/>
      <c r="BKO2" s="343"/>
      <c r="BKP2" s="343"/>
      <c r="BKQ2" s="343"/>
      <c r="BKR2" s="343"/>
      <c r="BKS2" s="343"/>
      <c r="BKT2" s="343"/>
      <c r="BKU2" s="343"/>
      <c r="BKV2" s="343"/>
      <c r="BKW2" s="343"/>
      <c r="BKX2" s="343"/>
      <c r="BKY2" s="343"/>
      <c r="BKZ2" s="343"/>
      <c r="BLA2" s="342"/>
      <c r="BLB2" s="343"/>
      <c r="BLC2" s="343"/>
      <c r="BLD2" s="343"/>
      <c r="BLE2" s="343"/>
      <c r="BLF2" s="343"/>
      <c r="BLG2" s="343"/>
      <c r="BLH2" s="343"/>
      <c r="BLI2" s="343"/>
      <c r="BLJ2" s="343"/>
      <c r="BLK2" s="343"/>
      <c r="BLL2" s="343"/>
      <c r="BLM2" s="343"/>
      <c r="BLN2" s="343"/>
      <c r="BLO2" s="343"/>
      <c r="BLP2" s="343"/>
      <c r="BLQ2" s="342"/>
      <c r="BLR2" s="343"/>
      <c r="BLS2" s="343"/>
      <c r="BLT2" s="343"/>
      <c r="BLU2" s="343"/>
      <c r="BLV2" s="343"/>
      <c r="BLW2" s="343"/>
      <c r="BLX2" s="343"/>
      <c r="BLY2" s="343"/>
      <c r="BLZ2" s="343"/>
      <c r="BMA2" s="343"/>
      <c r="BMB2" s="343"/>
      <c r="BMC2" s="343"/>
      <c r="BMD2" s="343"/>
      <c r="BME2" s="343"/>
      <c r="BMF2" s="343"/>
      <c r="BMG2" s="342"/>
      <c r="BMH2" s="343"/>
      <c r="BMI2" s="343"/>
      <c r="BMJ2" s="343"/>
      <c r="BMK2" s="343"/>
      <c r="BML2" s="343"/>
      <c r="BMM2" s="343"/>
      <c r="BMN2" s="343"/>
      <c r="BMO2" s="343"/>
      <c r="BMP2" s="343"/>
      <c r="BMQ2" s="343"/>
      <c r="BMR2" s="343"/>
      <c r="BMS2" s="343"/>
      <c r="BMT2" s="343"/>
      <c r="BMU2" s="343"/>
      <c r="BMV2" s="343"/>
      <c r="BMW2" s="342"/>
      <c r="BMX2" s="343"/>
      <c r="BMY2" s="343"/>
      <c r="BMZ2" s="343"/>
      <c r="BNA2" s="343"/>
      <c r="BNB2" s="343"/>
      <c r="BNC2" s="343"/>
      <c r="BND2" s="343"/>
      <c r="BNE2" s="343"/>
      <c r="BNF2" s="343"/>
      <c r="BNG2" s="343"/>
      <c r="BNH2" s="343"/>
      <c r="BNI2" s="343"/>
      <c r="BNJ2" s="343"/>
      <c r="BNK2" s="343"/>
      <c r="BNL2" s="343"/>
      <c r="BNM2" s="342"/>
      <c r="BNN2" s="343"/>
      <c r="BNO2" s="343"/>
      <c r="BNP2" s="343"/>
      <c r="BNQ2" s="343"/>
      <c r="BNR2" s="343"/>
      <c r="BNS2" s="343"/>
      <c r="BNT2" s="343"/>
      <c r="BNU2" s="343"/>
      <c r="BNV2" s="343"/>
      <c r="BNW2" s="343"/>
      <c r="BNX2" s="343"/>
      <c r="BNY2" s="343"/>
      <c r="BNZ2" s="343"/>
      <c r="BOA2" s="343"/>
      <c r="BOB2" s="343"/>
      <c r="BOC2" s="342"/>
      <c r="BOD2" s="343"/>
      <c r="BOE2" s="343"/>
      <c r="BOF2" s="343"/>
      <c r="BOG2" s="343"/>
      <c r="BOH2" s="343"/>
      <c r="BOI2" s="343"/>
      <c r="BOJ2" s="343"/>
      <c r="BOK2" s="343"/>
      <c r="BOL2" s="343"/>
      <c r="BOM2" s="343"/>
      <c r="BON2" s="343"/>
      <c r="BOO2" s="343"/>
      <c r="BOP2" s="343"/>
      <c r="BOQ2" s="343"/>
      <c r="BOR2" s="343"/>
      <c r="BOS2" s="342"/>
      <c r="BOT2" s="343"/>
      <c r="BOU2" s="343"/>
      <c r="BOV2" s="343"/>
      <c r="BOW2" s="343"/>
      <c r="BOX2" s="343"/>
      <c r="BOY2" s="343"/>
      <c r="BOZ2" s="343"/>
      <c r="BPA2" s="343"/>
      <c r="BPB2" s="343"/>
      <c r="BPC2" s="343"/>
      <c r="BPD2" s="343"/>
      <c r="BPE2" s="343"/>
      <c r="BPF2" s="343"/>
      <c r="BPG2" s="343"/>
      <c r="BPH2" s="343"/>
      <c r="BPI2" s="342"/>
      <c r="BPJ2" s="343"/>
      <c r="BPK2" s="343"/>
      <c r="BPL2" s="343"/>
      <c r="BPM2" s="343"/>
      <c r="BPN2" s="343"/>
      <c r="BPO2" s="343"/>
      <c r="BPP2" s="343"/>
      <c r="BPQ2" s="343"/>
      <c r="BPR2" s="343"/>
      <c r="BPS2" s="343"/>
      <c r="BPT2" s="343"/>
      <c r="BPU2" s="343"/>
      <c r="BPV2" s="343"/>
      <c r="BPW2" s="343"/>
      <c r="BPX2" s="343"/>
      <c r="BPY2" s="342"/>
      <c r="BPZ2" s="343"/>
      <c r="BQA2" s="343"/>
      <c r="BQB2" s="343"/>
      <c r="BQC2" s="343"/>
      <c r="BQD2" s="343"/>
      <c r="BQE2" s="343"/>
      <c r="BQF2" s="343"/>
      <c r="BQG2" s="343"/>
      <c r="BQH2" s="343"/>
      <c r="BQI2" s="343"/>
      <c r="BQJ2" s="343"/>
      <c r="BQK2" s="343"/>
      <c r="BQL2" s="343"/>
      <c r="BQM2" s="343"/>
      <c r="BQN2" s="343"/>
      <c r="BQO2" s="342"/>
      <c r="BQP2" s="343"/>
      <c r="BQQ2" s="343"/>
      <c r="BQR2" s="343"/>
      <c r="BQS2" s="343"/>
      <c r="BQT2" s="343"/>
      <c r="BQU2" s="343"/>
      <c r="BQV2" s="343"/>
      <c r="BQW2" s="343"/>
      <c r="BQX2" s="343"/>
      <c r="BQY2" s="343"/>
      <c r="BQZ2" s="343"/>
      <c r="BRA2" s="343"/>
      <c r="BRB2" s="343"/>
      <c r="BRC2" s="343"/>
      <c r="BRD2" s="343"/>
      <c r="BRE2" s="342"/>
      <c r="BRF2" s="343"/>
      <c r="BRG2" s="343"/>
      <c r="BRH2" s="343"/>
      <c r="BRI2" s="343"/>
      <c r="BRJ2" s="343"/>
      <c r="BRK2" s="343"/>
      <c r="BRL2" s="343"/>
      <c r="BRM2" s="343"/>
      <c r="BRN2" s="343"/>
      <c r="BRO2" s="343"/>
      <c r="BRP2" s="343"/>
      <c r="BRQ2" s="343"/>
      <c r="BRR2" s="343"/>
      <c r="BRS2" s="343"/>
      <c r="BRT2" s="343"/>
      <c r="BRU2" s="342"/>
      <c r="BRV2" s="343"/>
      <c r="BRW2" s="343"/>
      <c r="BRX2" s="343"/>
      <c r="BRY2" s="343"/>
      <c r="BRZ2" s="343"/>
      <c r="BSA2" s="343"/>
      <c r="BSB2" s="343"/>
      <c r="BSC2" s="343"/>
      <c r="BSD2" s="343"/>
      <c r="BSE2" s="343"/>
      <c r="BSF2" s="343"/>
      <c r="BSG2" s="343"/>
      <c r="BSH2" s="343"/>
      <c r="BSI2" s="343"/>
      <c r="BSJ2" s="343"/>
      <c r="BSK2" s="342"/>
      <c r="BSL2" s="343"/>
      <c r="BSM2" s="343"/>
      <c r="BSN2" s="343"/>
      <c r="BSO2" s="343"/>
      <c r="BSP2" s="343"/>
      <c r="BSQ2" s="343"/>
      <c r="BSR2" s="343"/>
      <c r="BSS2" s="343"/>
      <c r="BST2" s="343"/>
      <c r="BSU2" s="343"/>
      <c r="BSV2" s="343"/>
      <c r="BSW2" s="343"/>
      <c r="BSX2" s="343"/>
      <c r="BSY2" s="343"/>
      <c r="BSZ2" s="343"/>
      <c r="BTA2" s="342"/>
      <c r="BTB2" s="343"/>
      <c r="BTC2" s="343"/>
      <c r="BTD2" s="343"/>
      <c r="BTE2" s="343"/>
      <c r="BTF2" s="343"/>
      <c r="BTG2" s="343"/>
      <c r="BTH2" s="343"/>
      <c r="BTI2" s="343"/>
      <c r="BTJ2" s="343"/>
      <c r="BTK2" s="343"/>
      <c r="BTL2" s="343"/>
      <c r="BTM2" s="343"/>
      <c r="BTN2" s="343"/>
      <c r="BTO2" s="343"/>
      <c r="BTP2" s="343"/>
      <c r="BTQ2" s="342"/>
      <c r="BTR2" s="343"/>
      <c r="BTS2" s="343"/>
      <c r="BTT2" s="343"/>
      <c r="BTU2" s="343"/>
      <c r="BTV2" s="343"/>
      <c r="BTW2" s="343"/>
      <c r="BTX2" s="343"/>
      <c r="BTY2" s="343"/>
      <c r="BTZ2" s="343"/>
      <c r="BUA2" s="343"/>
      <c r="BUB2" s="343"/>
      <c r="BUC2" s="343"/>
      <c r="BUD2" s="343"/>
      <c r="BUE2" s="343"/>
      <c r="BUF2" s="343"/>
      <c r="BUG2" s="342"/>
      <c r="BUH2" s="343"/>
      <c r="BUI2" s="343"/>
      <c r="BUJ2" s="343"/>
      <c r="BUK2" s="343"/>
      <c r="BUL2" s="343"/>
      <c r="BUM2" s="343"/>
      <c r="BUN2" s="343"/>
      <c r="BUO2" s="343"/>
      <c r="BUP2" s="343"/>
      <c r="BUQ2" s="343"/>
      <c r="BUR2" s="343"/>
      <c r="BUS2" s="343"/>
      <c r="BUT2" s="343"/>
      <c r="BUU2" s="343"/>
      <c r="BUV2" s="343"/>
      <c r="BUW2" s="342"/>
      <c r="BUX2" s="343"/>
      <c r="BUY2" s="343"/>
      <c r="BUZ2" s="343"/>
      <c r="BVA2" s="343"/>
      <c r="BVB2" s="343"/>
      <c r="BVC2" s="343"/>
      <c r="BVD2" s="343"/>
      <c r="BVE2" s="343"/>
      <c r="BVF2" s="343"/>
      <c r="BVG2" s="343"/>
      <c r="BVH2" s="343"/>
      <c r="BVI2" s="343"/>
      <c r="BVJ2" s="343"/>
      <c r="BVK2" s="343"/>
      <c r="BVL2" s="343"/>
      <c r="BVM2" s="342"/>
      <c r="BVN2" s="343"/>
      <c r="BVO2" s="343"/>
      <c r="BVP2" s="343"/>
      <c r="BVQ2" s="343"/>
      <c r="BVR2" s="343"/>
      <c r="BVS2" s="343"/>
      <c r="BVT2" s="343"/>
      <c r="BVU2" s="343"/>
      <c r="BVV2" s="343"/>
      <c r="BVW2" s="343"/>
      <c r="BVX2" s="343"/>
      <c r="BVY2" s="343"/>
      <c r="BVZ2" s="343"/>
      <c r="BWA2" s="343"/>
      <c r="BWB2" s="343"/>
      <c r="BWC2" s="342"/>
      <c r="BWD2" s="343"/>
      <c r="BWE2" s="343"/>
      <c r="BWF2" s="343"/>
      <c r="BWG2" s="343"/>
      <c r="BWH2" s="343"/>
      <c r="BWI2" s="343"/>
      <c r="BWJ2" s="343"/>
      <c r="BWK2" s="343"/>
      <c r="BWL2" s="343"/>
      <c r="BWM2" s="343"/>
      <c r="BWN2" s="343"/>
      <c r="BWO2" s="343"/>
      <c r="BWP2" s="343"/>
      <c r="BWQ2" s="343"/>
      <c r="BWR2" s="343"/>
      <c r="BWS2" s="342"/>
      <c r="BWT2" s="343"/>
      <c r="BWU2" s="343"/>
      <c r="BWV2" s="343"/>
      <c r="BWW2" s="343"/>
      <c r="BWX2" s="343"/>
      <c r="BWY2" s="343"/>
      <c r="BWZ2" s="343"/>
      <c r="BXA2" s="343"/>
      <c r="BXB2" s="343"/>
      <c r="BXC2" s="343"/>
      <c r="BXD2" s="343"/>
      <c r="BXE2" s="343"/>
      <c r="BXF2" s="343"/>
      <c r="BXG2" s="343"/>
      <c r="BXH2" s="343"/>
      <c r="BXI2" s="342"/>
      <c r="BXJ2" s="343"/>
      <c r="BXK2" s="343"/>
      <c r="BXL2" s="343"/>
      <c r="BXM2" s="343"/>
      <c r="BXN2" s="343"/>
      <c r="BXO2" s="343"/>
      <c r="BXP2" s="343"/>
      <c r="BXQ2" s="343"/>
      <c r="BXR2" s="343"/>
      <c r="BXS2" s="343"/>
      <c r="BXT2" s="343"/>
      <c r="BXU2" s="343"/>
      <c r="BXV2" s="343"/>
      <c r="BXW2" s="343"/>
      <c r="BXX2" s="343"/>
      <c r="BXY2" s="342"/>
      <c r="BXZ2" s="343"/>
      <c r="BYA2" s="343"/>
      <c r="BYB2" s="343"/>
      <c r="BYC2" s="343"/>
      <c r="BYD2" s="343"/>
      <c r="BYE2" s="343"/>
      <c r="BYF2" s="343"/>
      <c r="BYG2" s="343"/>
      <c r="BYH2" s="343"/>
      <c r="BYI2" s="343"/>
      <c r="BYJ2" s="343"/>
      <c r="BYK2" s="343"/>
      <c r="BYL2" s="343"/>
      <c r="BYM2" s="343"/>
      <c r="BYN2" s="343"/>
      <c r="BYO2" s="342"/>
      <c r="BYP2" s="343"/>
      <c r="BYQ2" s="343"/>
      <c r="BYR2" s="343"/>
      <c r="BYS2" s="343"/>
      <c r="BYT2" s="343"/>
      <c r="BYU2" s="343"/>
      <c r="BYV2" s="343"/>
      <c r="BYW2" s="343"/>
      <c r="BYX2" s="343"/>
      <c r="BYY2" s="343"/>
      <c r="BYZ2" s="343"/>
      <c r="BZA2" s="343"/>
      <c r="BZB2" s="343"/>
      <c r="BZC2" s="343"/>
      <c r="BZD2" s="343"/>
      <c r="BZE2" s="342"/>
      <c r="BZF2" s="343"/>
      <c r="BZG2" s="343"/>
      <c r="BZH2" s="343"/>
      <c r="BZI2" s="343"/>
      <c r="BZJ2" s="343"/>
      <c r="BZK2" s="343"/>
      <c r="BZL2" s="343"/>
      <c r="BZM2" s="343"/>
      <c r="BZN2" s="343"/>
      <c r="BZO2" s="343"/>
      <c r="BZP2" s="343"/>
      <c r="BZQ2" s="343"/>
      <c r="BZR2" s="343"/>
      <c r="BZS2" s="343"/>
      <c r="BZT2" s="343"/>
      <c r="BZU2" s="342"/>
      <c r="BZV2" s="343"/>
      <c r="BZW2" s="343"/>
      <c r="BZX2" s="343"/>
      <c r="BZY2" s="343"/>
      <c r="BZZ2" s="343"/>
      <c r="CAA2" s="343"/>
      <c r="CAB2" s="343"/>
      <c r="CAC2" s="343"/>
      <c r="CAD2" s="343"/>
      <c r="CAE2" s="343"/>
      <c r="CAF2" s="343"/>
      <c r="CAG2" s="343"/>
      <c r="CAH2" s="343"/>
      <c r="CAI2" s="343"/>
      <c r="CAJ2" s="343"/>
      <c r="CAK2" s="342"/>
      <c r="CAL2" s="343"/>
      <c r="CAM2" s="343"/>
      <c r="CAN2" s="343"/>
      <c r="CAO2" s="343"/>
      <c r="CAP2" s="343"/>
      <c r="CAQ2" s="343"/>
      <c r="CAR2" s="343"/>
      <c r="CAS2" s="343"/>
      <c r="CAT2" s="343"/>
      <c r="CAU2" s="343"/>
      <c r="CAV2" s="343"/>
      <c r="CAW2" s="343"/>
      <c r="CAX2" s="343"/>
      <c r="CAY2" s="343"/>
      <c r="CAZ2" s="343"/>
      <c r="CBA2" s="342"/>
      <c r="CBB2" s="343"/>
      <c r="CBC2" s="343"/>
      <c r="CBD2" s="343"/>
      <c r="CBE2" s="343"/>
      <c r="CBF2" s="343"/>
      <c r="CBG2" s="343"/>
      <c r="CBH2" s="343"/>
      <c r="CBI2" s="343"/>
      <c r="CBJ2" s="343"/>
      <c r="CBK2" s="343"/>
      <c r="CBL2" s="343"/>
      <c r="CBM2" s="343"/>
      <c r="CBN2" s="343"/>
      <c r="CBO2" s="343"/>
      <c r="CBP2" s="343"/>
      <c r="CBQ2" s="342"/>
      <c r="CBR2" s="343"/>
      <c r="CBS2" s="343"/>
      <c r="CBT2" s="343"/>
      <c r="CBU2" s="343"/>
      <c r="CBV2" s="343"/>
      <c r="CBW2" s="343"/>
      <c r="CBX2" s="343"/>
      <c r="CBY2" s="343"/>
      <c r="CBZ2" s="343"/>
      <c r="CCA2" s="343"/>
      <c r="CCB2" s="343"/>
      <c r="CCC2" s="343"/>
      <c r="CCD2" s="343"/>
      <c r="CCE2" s="343"/>
      <c r="CCF2" s="343"/>
      <c r="CCG2" s="342"/>
      <c r="CCH2" s="343"/>
      <c r="CCI2" s="343"/>
      <c r="CCJ2" s="343"/>
      <c r="CCK2" s="343"/>
      <c r="CCL2" s="343"/>
      <c r="CCM2" s="343"/>
      <c r="CCN2" s="343"/>
      <c r="CCO2" s="343"/>
      <c r="CCP2" s="343"/>
      <c r="CCQ2" s="343"/>
      <c r="CCR2" s="343"/>
      <c r="CCS2" s="343"/>
      <c r="CCT2" s="343"/>
      <c r="CCU2" s="343"/>
      <c r="CCV2" s="343"/>
      <c r="CCW2" s="342"/>
      <c r="CCX2" s="343"/>
      <c r="CCY2" s="343"/>
      <c r="CCZ2" s="343"/>
      <c r="CDA2" s="343"/>
      <c r="CDB2" s="343"/>
      <c r="CDC2" s="343"/>
      <c r="CDD2" s="343"/>
      <c r="CDE2" s="343"/>
      <c r="CDF2" s="343"/>
      <c r="CDG2" s="343"/>
      <c r="CDH2" s="343"/>
      <c r="CDI2" s="343"/>
      <c r="CDJ2" s="343"/>
      <c r="CDK2" s="343"/>
      <c r="CDL2" s="343"/>
      <c r="CDM2" s="342"/>
      <c r="CDN2" s="343"/>
      <c r="CDO2" s="343"/>
      <c r="CDP2" s="343"/>
      <c r="CDQ2" s="343"/>
      <c r="CDR2" s="343"/>
      <c r="CDS2" s="343"/>
      <c r="CDT2" s="343"/>
      <c r="CDU2" s="343"/>
      <c r="CDV2" s="343"/>
      <c r="CDW2" s="343"/>
      <c r="CDX2" s="343"/>
      <c r="CDY2" s="343"/>
      <c r="CDZ2" s="343"/>
      <c r="CEA2" s="343"/>
      <c r="CEB2" s="343"/>
      <c r="CEC2" s="342"/>
      <c r="CED2" s="343"/>
      <c r="CEE2" s="343"/>
      <c r="CEF2" s="343"/>
      <c r="CEG2" s="343"/>
      <c r="CEH2" s="343"/>
      <c r="CEI2" s="343"/>
      <c r="CEJ2" s="343"/>
      <c r="CEK2" s="343"/>
      <c r="CEL2" s="343"/>
      <c r="CEM2" s="343"/>
      <c r="CEN2" s="343"/>
      <c r="CEO2" s="343"/>
      <c r="CEP2" s="343"/>
      <c r="CEQ2" s="343"/>
      <c r="CER2" s="343"/>
      <c r="CES2" s="342"/>
      <c r="CET2" s="343"/>
      <c r="CEU2" s="343"/>
      <c r="CEV2" s="343"/>
      <c r="CEW2" s="343"/>
      <c r="CEX2" s="343"/>
      <c r="CEY2" s="343"/>
      <c r="CEZ2" s="343"/>
      <c r="CFA2" s="343"/>
      <c r="CFB2" s="343"/>
      <c r="CFC2" s="343"/>
      <c r="CFD2" s="343"/>
      <c r="CFE2" s="343"/>
      <c r="CFF2" s="343"/>
      <c r="CFG2" s="343"/>
      <c r="CFH2" s="343"/>
      <c r="CFI2" s="342"/>
      <c r="CFJ2" s="343"/>
      <c r="CFK2" s="343"/>
      <c r="CFL2" s="343"/>
      <c r="CFM2" s="343"/>
      <c r="CFN2" s="343"/>
      <c r="CFO2" s="343"/>
      <c r="CFP2" s="343"/>
      <c r="CFQ2" s="343"/>
      <c r="CFR2" s="343"/>
      <c r="CFS2" s="343"/>
      <c r="CFT2" s="343"/>
      <c r="CFU2" s="343"/>
      <c r="CFV2" s="343"/>
      <c r="CFW2" s="343"/>
      <c r="CFX2" s="343"/>
      <c r="CFY2" s="342"/>
      <c r="CFZ2" s="343"/>
      <c r="CGA2" s="343"/>
      <c r="CGB2" s="343"/>
      <c r="CGC2" s="343"/>
      <c r="CGD2" s="343"/>
      <c r="CGE2" s="343"/>
      <c r="CGF2" s="343"/>
      <c r="CGG2" s="343"/>
      <c r="CGH2" s="343"/>
      <c r="CGI2" s="343"/>
      <c r="CGJ2" s="343"/>
      <c r="CGK2" s="343"/>
      <c r="CGL2" s="343"/>
      <c r="CGM2" s="343"/>
      <c r="CGN2" s="343"/>
      <c r="CGO2" s="342"/>
      <c r="CGP2" s="343"/>
      <c r="CGQ2" s="343"/>
      <c r="CGR2" s="343"/>
      <c r="CGS2" s="343"/>
      <c r="CGT2" s="343"/>
      <c r="CGU2" s="343"/>
      <c r="CGV2" s="343"/>
      <c r="CGW2" s="343"/>
      <c r="CGX2" s="343"/>
      <c r="CGY2" s="343"/>
      <c r="CGZ2" s="343"/>
      <c r="CHA2" s="343"/>
      <c r="CHB2" s="343"/>
      <c r="CHC2" s="343"/>
      <c r="CHD2" s="343"/>
      <c r="CHE2" s="342"/>
      <c r="CHF2" s="343"/>
      <c r="CHG2" s="343"/>
      <c r="CHH2" s="343"/>
      <c r="CHI2" s="343"/>
      <c r="CHJ2" s="343"/>
      <c r="CHK2" s="343"/>
      <c r="CHL2" s="343"/>
      <c r="CHM2" s="343"/>
      <c r="CHN2" s="343"/>
      <c r="CHO2" s="343"/>
      <c r="CHP2" s="343"/>
      <c r="CHQ2" s="343"/>
      <c r="CHR2" s="343"/>
      <c r="CHS2" s="343"/>
      <c r="CHT2" s="343"/>
      <c r="CHU2" s="342"/>
      <c r="CHV2" s="343"/>
      <c r="CHW2" s="343"/>
      <c r="CHX2" s="343"/>
      <c r="CHY2" s="343"/>
      <c r="CHZ2" s="343"/>
      <c r="CIA2" s="343"/>
      <c r="CIB2" s="343"/>
      <c r="CIC2" s="343"/>
      <c r="CID2" s="343"/>
      <c r="CIE2" s="343"/>
      <c r="CIF2" s="343"/>
      <c r="CIG2" s="343"/>
      <c r="CIH2" s="343"/>
      <c r="CII2" s="343"/>
      <c r="CIJ2" s="343"/>
      <c r="CIK2" s="342"/>
      <c r="CIL2" s="343"/>
      <c r="CIM2" s="343"/>
      <c r="CIN2" s="343"/>
      <c r="CIO2" s="343"/>
      <c r="CIP2" s="343"/>
      <c r="CIQ2" s="343"/>
      <c r="CIR2" s="343"/>
      <c r="CIS2" s="343"/>
      <c r="CIT2" s="343"/>
      <c r="CIU2" s="343"/>
      <c r="CIV2" s="343"/>
      <c r="CIW2" s="343"/>
      <c r="CIX2" s="343"/>
      <c r="CIY2" s="343"/>
      <c r="CIZ2" s="343"/>
      <c r="CJA2" s="342"/>
      <c r="CJB2" s="343"/>
      <c r="CJC2" s="343"/>
      <c r="CJD2" s="343"/>
      <c r="CJE2" s="343"/>
      <c r="CJF2" s="343"/>
      <c r="CJG2" s="343"/>
      <c r="CJH2" s="343"/>
      <c r="CJI2" s="343"/>
      <c r="CJJ2" s="343"/>
      <c r="CJK2" s="343"/>
      <c r="CJL2" s="343"/>
      <c r="CJM2" s="343"/>
      <c r="CJN2" s="343"/>
      <c r="CJO2" s="343"/>
      <c r="CJP2" s="343"/>
      <c r="CJQ2" s="342"/>
      <c r="CJR2" s="343"/>
      <c r="CJS2" s="343"/>
      <c r="CJT2" s="343"/>
      <c r="CJU2" s="343"/>
      <c r="CJV2" s="343"/>
      <c r="CJW2" s="343"/>
      <c r="CJX2" s="343"/>
      <c r="CJY2" s="343"/>
      <c r="CJZ2" s="343"/>
      <c r="CKA2" s="343"/>
      <c r="CKB2" s="343"/>
      <c r="CKC2" s="343"/>
      <c r="CKD2" s="343"/>
      <c r="CKE2" s="343"/>
      <c r="CKF2" s="343"/>
      <c r="CKG2" s="342"/>
      <c r="CKH2" s="343"/>
      <c r="CKI2" s="343"/>
      <c r="CKJ2" s="343"/>
      <c r="CKK2" s="343"/>
      <c r="CKL2" s="343"/>
      <c r="CKM2" s="343"/>
      <c r="CKN2" s="343"/>
      <c r="CKO2" s="343"/>
      <c r="CKP2" s="343"/>
      <c r="CKQ2" s="343"/>
      <c r="CKR2" s="343"/>
      <c r="CKS2" s="343"/>
      <c r="CKT2" s="343"/>
      <c r="CKU2" s="343"/>
      <c r="CKV2" s="343"/>
      <c r="CKW2" s="342"/>
      <c r="CKX2" s="343"/>
      <c r="CKY2" s="343"/>
      <c r="CKZ2" s="343"/>
      <c r="CLA2" s="343"/>
      <c r="CLB2" s="343"/>
      <c r="CLC2" s="343"/>
      <c r="CLD2" s="343"/>
      <c r="CLE2" s="343"/>
      <c r="CLF2" s="343"/>
      <c r="CLG2" s="343"/>
      <c r="CLH2" s="343"/>
      <c r="CLI2" s="343"/>
      <c r="CLJ2" s="343"/>
      <c r="CLK2" s="343"/>
      <c r="CLL2" s="343"/>
      <c r="CLM2" s="342"/>
      <c r="CLN2" s="343"/>
      <c r="CLO2" s="343"/>
      <c r="CLP2" s="343"/>
      <c r="CLQ2" s="343"/>
      <c r="CLR2" s="343"/>
      <c r="CLS2" s="343"/>
      <c r="CLT2" s="343"/>
      <c r="CLU2" s="343"/>
      <c r="CLV2" s="343"/>
      <c r="CLW2" s="343"/>
      <c r="CLX2" s="343"/>
      <c r="CLY2" s="343"/>
      <c r="CLZ2" s="343"/>
      <c r="CMA2" s="343"/>
      <c r="CMB2" s="343"/>
      <c r="CMC2" s="342"/>
      <c r="CMD2" s="343"/>
      <c r="CME2" s="343"/>
      <c r="CMF2" s="343"/>
      <c r="CMG2" s="343"/>
      <c r="CMH2" s="343"/>
      <c r="CMI2" s="343"/>
      <c r="CMJ2" s="343"/>
      <c r="CMK2" s="343"/>
      <c r="CML2" s="343"/>
      <c r="CMM2" s="343"/>
      <c r="CMN2" s="343"/>
      <c r="CMO2" s="343"/>
      <c r="CMP2" s="343"/>
      <c r="CMQ2" s="343"/>
      <c r="CMR2" s="343"/>
      <c r="CMS2" s="342"/>
      <c r="CMT2" s="343"/>
      <c r="CMU2" s="343"/>
      <c r="CMV2" s="343"/>
      <c r="CMW2" s="343"/>
      <c r="CMX2" s="343"/>
      <c r="CMY2" s="343"/>
      <c r="CMZ2" s="343"/>
      <c r="CNA2" s="343"/>
      <c r="CNB2" s="343"/>
      <c r="CNC2" s="343"/>
      <c r="CND2" s="343"/>
      <c r="CNE2" s="343"/>
      <c r="CNF2" s="343"/>
      <c r="CNG2" s="343"/>
      <c r="CNH2" s="343"/>
      <c r="CNI2" s="342"/>
      <c r="CNJ2" s="343"/>
      <c r="CNK2" s="343"/>
      <c r="CNL2" s="343"/>
      <c r="CNM2" s="343"/>
      <c r="CNN2" s="343"/>
      <c r="CNO2" s="343"/>
      <c r="CNP2" s="343"/>
      <c r="CNQ2" s="343"/>
      <c r="CNR2" s="343"/>
      <c r="CNS2" s="343"/>
      <c r="CNT2" s="343"/>
      <c r="CNU2" s="343"/>
      <c r="CNV2" s="343"/>
      <c r="CNW2" s="343"/>
      <c r="CNX2" s="343"/>
      <c r="CNY2" s="342"/>
      <c r="CNZ2" s="343"/>
      <c r="COA2" s="343"/>
      <c r="COB2" s="343"/>
      <c r="COC2" s="343"/>
      <c r="COD2" s="343"/>
      <c r="COE2" s="343"/>
      <c r="COF2" s="343"/>
      <c r="COG2" s="343"/>
      <c r="COH2" s="343"/>
      <c r="COI2" s="343"/>
      <c r="COJ2" s="343"/>
      <c r="COK2" s="343"/>
      <c r="COL2" s="343"/>
      <c r="COM2" s="343"/>
      <c r="CON2" s="343"/>
      <c r="COO2" s="342"/>
      <c r="COP2" s="343"/>
      <c r="COQ2" s="343"/>
      <c r="COR2" s="343"/>
      <c r="COS2" s="343"/>
      <c r="COT2" s="343"/>
      <c r="COU2" s="343"/>
      <c r="COV2" s="343"/>
      <c r="COW2" s="343"/>
      <c r="COX2" s="343"/>
      <c r="COY2" s="343"/>
      <c r="COZ2" s="343"/>
      <c r="CPA2" s="343"/>
      <c r="CPB2" s="343"/>
      <c r="CPC2" s="343"/>
      <c r="CPD2" s="343"/>
      <c r="CPE2" s="342"/>
      <c r="CPF2" s="343"/>
      <c r="CPG2" s="343"/>
      <c r="CPH2" s="343"/>
      <c r="CPI2" s="343"/>
      <c r="CPJ2" s="343"/>
      <c r="CPK2" s="343"/>
      <c r="CPL2" s="343"/>
      <c r="CPM2" s="343"/>
      <c r="CPN2" s="343"/>
      <c r="CPO2" s="343"/>
      <c r="CPP2" s="343"/>
      <c r="CPQ2" s="343"/>
      <c r="CPR2" s="343"/>
      <c r="CPS2" s="343"/>
      <c r="CPT2" s="343"/>
      <c r="CPU2" s="342"/>
      <c r="CPV2" s="343"/>
      <c r="CPW2" s="343"/>
      <c r="CPX2" s="343"/>
      <c r="CPY2" s="343"/>
      <c r="CPZ2" s="343"/>
      <c r="CQA2" s="343"/>
      <c r="CQB2" s="343"/>
      <c r="CQC2" s="343"/>
      <c r="CQD2" s="343"/>
      <c r="CQE2" s="343"/>
      <c r="CQF2" s="343"/>
      <c r="CQG2" s="343"/>
      <c r="CQH2" s="343"/>
      <c r="CQI2" s="343"/>
      <c r="CQJ2" s="343"/>
      <c r="CQK2" s="342"/>
      <c r="CQL2" s="343"/>
      <c r="CQM2" s="343"/>
      <c r="CQN2" s="343"/>
      <c r="CQO2" s="343"/>
      <c r="CQP2" s="343"/>
      <c r="CQQ2" s="343"/>
      <c r="CQR2" s="343"/>
      <c r="CQS2" s="343"/>
      <c r="CQT2" s="343"/>
      <c r="CQU2" s="343"/>
      <c r="CQV2" s="343"/>
      <c r="CQW2" s="343"/>
      <c r="CQX2" s="343"/>
      <c r="CQY2" s="343"/>
      <c r="CQZ2" s="343"/>
      <c r="CRA2" s="342"/>
      <c r="CRB2" s="343"/>
      <c r="CRC2" s="343"/>
      <c r="CRD2" s="343"/>
      <c r="CRE2" s="343"/>
      <c r="CRF2" s="343"/>
      <c r="CRG2" s="343"/>
      <c r="CRH2" s="343"/>
      <c r="CRI2" s="343"/>
      <c r="CRJ2" s="343"/>
      <c r="CRK2" s="343"/>
      <c r="CRL2" s="343"/>
      <c r="CRM2" s="343"/>
      <c r="CRN2" s="343"/>
      <c r="CRO2" s="343"/>
      <c r="CRP2" s="343"/>
      <c r="CRQ2" s="342"/>
      <c r="CRR2" s="343"/>
      <c r="CRS2" s="343"/>
      <c r="CRT2" s="343"/>
      <c r="CRU2" s="343"/>
      <c r="CRV2" s="343"/>
      <c r="CRW2" s="343"/>
      <c r="CRX2" s="343"/>
      <c r="CRY2" s="343"/>
      <c r="CRZ2" s="343"/>
      <c r="CSA2" s="343"/>
      <c r="CSB2" s="343"/>
      <c r="CSC2" s="343"/>
      <c r="CSD2" s="343"/>
      <c r="CSE2" s="343"/>
      <c r="CSF2" s="343"/>
      <c r="CSG2" s="342"/>
      <c r="CSH2" s="343"/>
      <c r="CSI2" s="343"/>
      <c r="CSJ2" s="343"/>
      <c r="CSK2" s="343"/>
      <c r="CSL2" s="343"/>
      <c r="CSM2" s="343"/>
      <c r="CSN2" s="343"/>
      <c r="CSO2" s="343"/>
      <c r="CSP2" s="343"/>
      <c r="CSQ2" s="343"/>
      <c r="CSR2" s="343"/>
      <c r="CSS2" s="343"/>
      <c r="CST2" s="343"/>
      <c r="CSU2" s="343"/>
      <c r="CSV2" s="343"/>
      <c r="CSW2" s="342"/>
      <c r="CSX2" s="343"/>
      <c r="CSY2" s="343"/>
      <c r="CSZ2" s="343"/>
      <c r="CTA2" s="343"/>
      <c r="CTB2" s="343"/>
      <c r="CTC2" s="343"/>
      <c r="CTD2" s="343"/>
      <c r="CTE2" s="343"/>
      <c r="CTF2" s="343"/>
      <c r="CTG2" s="343"/>
      <c r="CTH2" s="343"/>
      <c r="CTI2" s="343"/>
      <c r="CTJ2" s="343"/>
      <c r="CTK2" s="343"/>
      <c r="CTL2" s="343"/>
      <c r="CTM2" s="342"/>
      <c r="CTN2" s="343"/>
      <c r="CTO2" s="343"/>
      <c r="CTP2" s="343"/>
      <c r="CTQ2" s="343"/>
      <c r="CTR2" s="343"/>
      <c r="CTS2" s="343"/>
      <c r="CTT2" s="343"/>
      <c r="CTU2" s="343"/>
      <c r="CTV2" s="343"/>
      <c r="CTW2" s="343"/>
      <c r="CTX2" s="343"/>
      <c r="CTY2" s="343"/>
      <c r="CTZ2" s="343"/>
      <c r="CUA2" s="343"/>
      <c r="CUB2" s="343"/>
      <c r="CUC2" s="342"/>
      <c r="CUD2" s="343"/>
      <c r="CUE2" s="343"/>
      <c r="CUF2" s="343"/>
      <c r="CUG2" s="343"/>
      <c r="CUH2" s="343"/>
      <c r="CUI2" s="343"/>
      <c r="CUJ2" s="343"/>
      <c r="CUK2" s="343"/>
      <c r="CUL2" s="343"/>
      <c r="CUM2" s="343"/>
      <c r="CUN2" s="343"/>
      <c r="CUO2" s="343"/>
      <c r="CUP2" s="343"/>
      <c r="CUQ2" s="343"/>
      <c r="CUR2" s="343"/>
      <c r="CUS2" s="342"/>
      <c r="CUT2" s="343"/>
      <c r="CUU2" s="343"/>
      <c r="CUV2" s="343"/>
      <c r="CUW2" s="343"/>
      <c r="CUX2" s="343"/>
      <c r="CUY2" s="343"/>
      <c r="CUZ2" s="343"/>
      <c r="CVA2" s="343"/>
      <c r="CVB2" s="343"/>
      <c r="CVC2" s="343"/>
      <c r="CVD2" s="343"/>
      <c r="CVE2" s="343"/>
      <c r="CVF2" s="343"/>
      <c r="CVG2" s="343"/>
      <c r="CVH2" s="343"/>
      <c r="CVI2" s="342"/>
      <c r="CVJ2" s="343"/>
      <c r="CVK2" s="343"/>
      <c r="CVL2" s="343"/>
      <c r="CVM2" s="343"/>
      <c r="CVN2" s="343"/>
      <c r="CVO2" s="343"/>
      <c r="CVP2" s="343"/>
      <c r="CVQ2" s="343"/>
      <c r="CVR2" s="343"/>
      <c r="CVS2" s="343"/>
      <c r="CVT2" s="343"/>
      <c r="CVU2" s="343"/>
      <c r="CVV2" s="343"/>
      <c r="CVW2" s="343"/>
      <c r="CVX2" s="343"/>
      <c r="CVY2" s="342"/>
      <c r="CVZ2" s="343"/>
      <c r="CWA2" s="343"/>
      <c r="CWB2" s="343"/>
      <c r="CWC2" s="343"/>
      <c r="CWD2" s="343"/>
      <c r="CWE2" s="343"/>
      <c r="CWF2" s="343"/>
      <c r="CWG2" s="343"/>
      <c r="CWH2" s="343"/>
      <c r="CWI2" s="343"/>
      <c r="CWJ2" s="343"/>
      <c r="CWK2" s="343"/>
      <c r="CWL2" s="343"/>
      <c r="CWM2" s="343"/>
      <c r="CWN2" s="343"/>
      <c r="CWO2" s="342"/>
      <c r="CWP2" s="343"/>
      <c r="CWQ2" s="343"/>
      <c r="CWR2" s="343"/>
      <c r="CWS2" s="343"/>
      <c r="CWT2" s="343"/>
      <c r="CWU2" s="343"/>
      <c r="CWV2" s="343"/>
      <c r="CWW2" s="343"/>
      <c r="CWX2" s="343"/>
      <c r="CWY2" s="343"/>
      <c r="CWZ2" s="343"/>
      <c r="CXA2" s="343"/>
      <c r="CXB2" s="343"/>
      <c r="CXC2" s="343"/>
      <c r="CXD2" s="343"/>
      <c r="CXE2" s="342"/>
      <c r="CXF2" s="343"/>
      <c r="CXG2" s="343"/>
      <c r="CXH2" s="343"/>
      <c r="CXI2" s="343"/>
      <c r="CXJ2" s="343"/>
      <c r="CXK2" s="343"/>
      <c r="CXL2" s="343"/>
      <c r="CXM2" s="343"/>
      <c r="CXN2" s="343"/>
      <c r="CXO2" s="343"/>
      <c r="CXP2" s="343"/>
      <c r="CXQ2" s="343"/>
      <c r="CXR2" s="343"/>
      <c r="CXS2" s="343"/>
      <c r="CXT2" s="343"/>
      <c r="CXU2" s="342"/>
      <c r="CXV2" s="343"/>
      <c r="CXW2" s="343"/>
      <c r="CXX2" s="343"/>
      <c r="CXY2" s="343"/>
      <c r="CXZ2" s="343"/>
      <c r="CYA2" s="343"/>
      <c r="CYB2" s="343"/>
      <c r="CYC2" s="343"/>
      <c r="CYD2" s="343"/>
      <c r="CYE2" s="343"/>
      <c r="CYF2" s="343"/>
      <c r="CYG2" s="343"/>
      <c r="CYH2" s="343"/>
      <c r="CYI2" s="343"/>
      <c r="CYJ2" s="343"/>
      <c r="CYK2" s="342"/>
      <c r="CYL2" s="343"/>
      <c r="CYM2" s="343"/>
      <c r="CYN2" s="343"/>
      <c r="CYO2" s="343"/>
      <c r="CYP2" s="343"/>
      <c r="CYQ2" s="343"/>
      <c r="CYR2" s="343"/>
      <c r="CYS2" s="343"/>
      <c r="CYT2" s="343"/>
      <c r="CYU2" s="343"/>
      <c r="CYV2" s="343"/>
      <c r="CYW2" s="343"/>
      <c r="CYX2" s="343"/>
      <c r="CYY2" s="343"/>
      <c r="CYZ2" s="343"/>
      <c r="CZA2" s="342"/>
      <c r="CZB2" s="343"/>
      <c r="CZC2" s="343"/>
      <c r="CZD2" s="343"/>
      <c r="CZE2" s="343"/>
      <c r="CZF2" s="343"/>
      <c r="CZG2" s="343"/>
      <c r="CZH2" s="343"/>
      <c r="CZI2" s="343"/>
      <c r="CZJ2" s="343"/>
      <c r="CZK2" s="343"/>
      <c r="CZL2" s="343"/>
      <c r="CZM2" s="343"/>
      <c r="CZN2" s="343"/>
      <c r="CZO2" s="343"/>
      <c r="CZP2" s="343"/>
      <c r="CZQ2" s="342"/>
      <c r="CZR2" s="343"/>
      <c r="CZS2" s="343"/>
      <c r="CZT2" s="343"/>
      <c r="CZU2" s="343"/>
      <c r="CZV2" s="343"/>
      <c r="CZW2" s="343"/>
      <c r="CZX2" s="343"/>
      <c r="CZY2" s="343"/>
      <c r="CZZ2" s="343"/>
      <c r="DAA2" s="343"/>
      <c r="DAB2" s="343"/>
      <c r="DAC2" s="343"/>
      <c r="DAD2" s="343"/>
      <c r="DAE2" s="343"/>
      <c r="DAF2" s="343"/>
      <c r="DAG2" s="342"/>
      <c r="DAH2" s="343"/>
      <c r="DAI2" s="343"/>
      <c r="DAJ2" s="343"/>
      <c r="DAK2" s="343"/>
      <c r="DAL2" s="343"/>
      <c r="DAM2" s="343"/>
      <c r="DAN2" s="343"/>
      <c r="DAO2" s="343"/>
      <c r="DAP2" s="343"/>
      <c r="DAQ2" s="343"/>
      <c r="DAR2" s="343"/>
      <c r="DAS2" s="343"/>
      <c r="DAT2" s="343"/>
      <c r="DAU2" s="343"/>
      <c r="DAV2" s="343"/>
      <c r="DAW2" s="342"/>
      <c r="DAX2" s="343"/>
      <c r="DAY2" s="343"/>
      <c r="DAZ2" s="343"/>
      <c r="DBA2" s="343"/>
      <c r="DBB2" s="343"/>
      <c r="DBC2" s="343"/>
      <c r="DBD2" s="343"/>
      <c r="DBE2" s="343"/>
      <c r="DBF2" s="343"/>
      <c r="DBG2" s="343"/>
      <c r="DBH2" s="343"/>
      <c r="DBI2" s="343"/>
      <c r="DBJ2" s="343"/>
      <c r="DBK2" s="343"/>
      <c r="DBL2" s="343"/>
      <c r="DBM2" s="342"/>
      <c r="DBN2" s="343"/>
      <c r="DBO2" s="343"/>
      <c r="DBP2" s="343"/>
      <c r="DBQ2" s="343"/>
      <c r="DBR2" s="343"/>
      <c r="DBS2" s="343"/>
      <c r="DBT2" s="343"/>
      <c r="DBU2" s="343"/>
      <c r="DBV2" s="343"/>
      <c r="DBW2" s="343"/>
      <c r="DBX2" s="343"/>
      <c r="DBY2" s="343"/>
      <c r="DBZ2" s="343"/>
      <c r="DCA2" s="343"/>
      <c r="DCB2" s="343"/>
      <c r="DCC2" s="342"/>
      <c r="DCD2" s="343"/>
      <c r="DCE2" s="343"/>
      <c r="DCF2" s="343"/>
      <c r="DCG2" s="343"/>
      <c r="DCH2" s="343"/>
      <c r="DCI2" s="343"/>
      <c r="DCJ2" s="343"/>
      <c r="DCK2" s="343"/>
      <c r="DCL2" s="343"/>
      <c r="DCM2" s="343"/>
      <c r="DCN2" s="343"/>
      <c r="DCO2" s="343"/>
      <c r="DCP2" s="343"/>
      <c r="DCQ2" s="343"/>
      <c r="DCR2" s="343"/>
      <c r="DCS2" s="342"/>
      <c r="DCT2" s="343"/>
      <c r="DCU2" s="343"/>
      <c r="DCV2" s="343"/>
      <c r="DCW2" s="343"/>
      <c r="DCX2" s="343"/>
      <c r="DCY2" s="343"/>
      <c r="DCZ2" s="343"/>
      <c r="DDA2" s="343"/>
      <c r="DDB2" s="343"/>
      <c r="DDC2" s="343"/>
      <c r="DDD2" s="343"/>
      <c r="DDE2" s="343"/>
      <c r="DDF2" s="343"/>
      <c r="DDG2" s="343"/>
      <c r="DDH2" s="343"/>
      <c r="DDI2" s="342"/>
      <c r="DDJ2" s="343"/>
      <c r="DDK2" s="343"/>
      <c r="DDL2" s="343"/>
      <c r="DDM2" s="343"/>
      <c r="DDN2" s="343"/>
      <c r="DDO2" s="343"/>
      <c r="DDP2" s="343"/>
      <c r="DDQ2" s="343"/>
      <c r="DDR2" s="343"/>
      <c r="DDS2" s="343"/>
      <c r="DDT2" s="343"/>
      <c r="DDU2" s="343"/>
      <c r="DDV2" s="343"/>
      <c r="DDW2" s="343"/>
      <c r="DDX2" s="343"/>
      <c r="DDY2" s="342"/>
      <c r="DDZ2" s="343"/>
      <c r="DEA2" s="343"/>
      <c r="DEB2" s="343"/>
      <c r="DEC2" s="343"/>
      <c r="DED2" s="343"/>
      <c r="DEE2" s="343"/>
      <c r="DEF2" s="343"/>
      <c r="DEG2" s="343"/>
      <c r="DEH2" s="343"/>
      <c r="DEI2" s="343"/>
      <c r="DEJ2" s="343"/>
      <c r="DEK2" s="343"/>
      <c r="DEL2" s="343"/>
      <c r="DEM2" s="343"/>
      <c r="DEN2" s="343"/>
      <c r="DEO2" s="342"/>
      <c r="DEP2" s="343"/>
      <c r="DEQ2" s="343"/>
      <c r="DER2" s="343"/>
      <c r="DES2" s="343"/>
      <c r="DET2" s="343"/>
      <c r="DEU2" s="343"/>
      <c r="DEV2" s="343"/>
      <c r="DEW2" s="343"/>
      <c r="DEX2" s="343"/>
      <c r="DEY2" s="343"/>
      <c r="DEZ2" s="343"/>
      <c r="DFA2" s="343"/>
      <c r="DFB2" s="343"/>
      <c r="DFC2" s="343"/>
      <c r="DFD2" s="343"/>
      <c r="DFE2" s="342"/>
      <c r="DFF2" s="343"/>
      <c r="DFG2" s="343"/>
      <c r="DFH2" s="343"/>
      <c r="DFI2" s="343"/>
      <c r="DFJ2" s="343"/>
      <c r="DFK2" s="343"/>
      <c r="DFL2" s="343"/>
      <c r="DFM2" s="343"/>
      <c r="DFN2" s="343"/>
      <c r="DFO2" s="343"/>
      <c r="DFP2" s="343"/>
      <c r="DFQ2" s="343"/>
      <c r="DFR2" s="343"/>
      <c r="DFS2" s="343"/>
      <c r="DFT2" s="343"/>
      <c r="DFU2" s="342"/>
      <c r="DFV2" s="343"/>
      <c r="DFW2" s="343"/>
      <c r="DFX2" s="343"/>
      <c r="DFY2" s="343"/>
      <c r="DFZ2" s="343"/>
      <c r="DGA2" s="343"/>
      <c r="DGB2" s="343"/>
      <c r="DGC2" s="343"/>
      <c r="DGD2" s="343"/>
      <c r="DGE2" s="343"/>
      <c r="DGF2" s="343"/>
      <c r="DGG2" s="343"/>
      <c r="DGH2" s="343"/>
      <c r="DGI2" s="343"/>
      <c r="DGJ2" s="343"/>
      <c r="DGK2" s="342"/>
      <c r="DGL2" s="343"/>
      <c r="DGM2" s="343"/>
      <c r="DGN2" s="343"/>
      <c r="DGO2" s="343"/>
      <c r="DGP2" s="343"/>
      <c r="DGQ2" s="343"/>
      <c r="DGR2" s="343"/>
      <c r="DGS2" s="343"/>
      <c r="DGT2" s="343"/>
      <c r="DGU2" s="343"/>
      <c r="DGV2" s="343"/>
      <c r="DGW2" s="343"/>
      <c r="DGX2" s="343"/>
      <c r="DGY2" s="343"/>
      <c r="DGZ2" s="343"/>
      <c r="DHA2" s="342"/>
      <c r="DHB2" s="343"/>
      <c r="DHC2" s="343"/>
      <c r="DHD2" s="343"/>
      <c r="DHE2" s="343"/>
      <c r="DHF2" s="343"/>
      <c r="DHG2" s="343"/>
      <c r="DHH2" s="343"/>
      <c r="DHI2" s="343"/>
      <c r="DHJ2" s="343"/>
      <c r="DHK2" s="343"/>
      <c r="DHL2" s="343"/>
      <c r="DHM2" s="343"/>
      <c r="DHN2" s="343"/>
      <c r="DHO2" s="343"/>
      <c r="DHP2" s="343"/>
      <c r="DHQ2" s="342"/>
      <c r="DHR2" s="343"/>
      <c r="DHS2" s="343"/>
      <c r="DHT2" s="343"/>
      <c r="DHU2" s="343"/>
      <c r="DHV2" s="343"/>
      <c r="DHW2" s="343"/>
      <c r="DHX2" s="343"/>
      <c r="DHY2" s="343"/>
      <c r="DHZ2" s="343"/>
      <c r="DIA2" s="343"/>
      <c r="DIB2" s="343"/>
      <c r="DIC2" s="343"/>
      <c r="DID2" s="343"/>
      <c r="DIE2" s="343"/>
      <c r="DIF2" s="343"/>
      <c r="DIG2" s="342"/>
      <c r="DIH2" s="343"/>
      <c r="DII2" s="343"/>
      <c r="DIJ2" s="343"/>
      <c r="DIK2" s="343"/>
      <c r="DIL2" s="343"/>
      <c r="DIM2" s="343"/>
      <c r="DIN2" s="343"/>
      <c r="DIO2" s="343"/>
      <c r="DIP2" s="343"/>
      <c r="DIQ2" s="343"/>
      <c r="DIR2" s="343"/>
      <c r="DIS2" s="343"/>
      <c r="DIT2" s="343"/>
      <c r="DIU2" s="343"/>
      <c r="DIV2" s="343"/>
      <c r="DIW2" s="342"/>
      <c r="DIX2" s="343"/>
      <c r="DIY2" s="343"/>
      <c r="DIZ2" s="343"/>
      <c r="DJA2" s="343"/>
      <c r="DJB2" s="343"/>
      <c r="DJC2" s="343"/>
      <c r="DJD2" s="343"/>
      <c r="DJE2" s="343"/>
      <c r="DJF2" s="343"/>
      <c r="DJG2" s="343"/>
      <c r="DJH2" s="343"/>
      <c r="DJI2" s="343"/>
      <c r="DJJ2" s="343"/>
      <c r="DJK2" s="343"/>
      <c r="DJL2" s="343"/>
      <c r="DJM2" s="342"/>
      <c r="DJN2" s="343"/>
      <c r="DJO2" s="343"/>
      <c r="DJP2" s="343"/>
      <c r="DJQ2" s="343"/>
      <c r="DJR2" s="343"/>
      <c r="DJS2" s="343"/>
      <c r="DJT2" s="343"/>
      <c r="DJU2" s="343"/>
      <c r="DJV2" s="343"/>
      <c r="DJW2" s="343"/>
      <c r="DJX2" s="343"/>
      <c r="DJY2" s="343"/>
      <c r="DJZ2" s="343"/>
      <c r="DKA2" s="343"/>
      <c r="DKB2" s="343"/>
      <c r="DKC2" s="342"/>
      <c r="DKD2" s="343"/>
      <c r="DKE2" s="343"/>
      <c r="DKF2" s="343"/>
      <c r="DKG2" s="343"/>
      <c r="DKH2" s="343"/>
      <c r="DKI2" s="343"/>
      <c r="DKJ2" s="343"/>
      <c r="DKK2" s="343"/>
      <c r="DKL2" s="343"/>
      <c r="DKM2" s="343"/>
      <c r="DKN2" s="343"/>
      <c r="DKO2" s="343"/>
      <c r="DKP2" s="343"/>
      <c r="DKQ2" s="343"/>
      <c r="DKR2" s="343"/>
      <c r="DKS2" s="342"/>
      <c r="DKT2" s="343"/>
      <c r="DKU2" s="343"/>
      <c r="DKV2" s="343"/>
      <c r="DKW2" s="343"/>
      <c r="DKX2" s="343"/>
      <c r="DKY2" s="343"/>
      <c r="DKZ2" s="343"/>
      <c r="DLA2" s="343"/>
      <c r="DLB2" s="343"/>
      <c r="DLC2" s="343"/>
      <c r="DLD2" s="343"/>
      <c r="DLE2" s="343"/>
      <c r="DLF2" s="343"/>
      <c r="DLG2" s="343"/>
      <c r="DLH2" s="343"/>
      <c r="DLI2" s="342"/>
      <c r="DLJ2" s="343"/>
      <c r="DLK2" s="343"/>
      <c r="DLL2" s="343"/>
      <c r="DLM2" s="343"/>
      <c r="DLN2" s="343"/>
      <c r="DLO2" s="343"/>
      <c r="DLP2" s="343"/>
      <c r="DLQ2" s="343"/>
      <c r="DLR2" s="343"/>
      <c r="DLS2" s="343"/>
      <c r="DLT2" s="343"/>
      <c r="DLU2" s="343"/>
      <c r="DLV2" s="343"/>
      <c r="DLW2" s="343"/>
      <c r="DLX2" s="343"/>
      <c r="DLY2" s="342"/>
      <c r="DLZ2" s="343"/>
      <c r="DMA2" s="343"/>
      <c r="DMB2" s="343"/>
      <c r="DMC2" s="343"/>
      <c r="DMD2" s="343"/>
      <c r="DME2" s="343"/>
      <c r="DMF2" s="343"/>
      <c r="DMG2" s="343"/>
      <c r="DMH2" s="343"/>
      <c r="DMI2" s="343"/>
      <c r="DMJ2" s="343"/>
      <c r="DMK2" s="343"/>
      <c r="DML2" s="343"/>
      <c r="DMM2" s="343"/>
      <c r="DMN2" s="343"/>
      <c r="DMO2" s="342"/>
      <c r="DMP2" s="343"/>
      <c r="DMQ2" s="343"/>
      <c r="DMR2" s="343"/>
      <c r="DMS2" s="343"/>
      <c r="DMT2" s="343"/>
      <c r="DMU2" s="343"/>
      <c r="DMV2" s="343"/>
      <c r="DMW2" s="343"/>
      <c r="DMX2" s="343"/>
      <c r="DMY2" s="343"/>
      <c r="DMZ2" s="343"/>
      <c r="DNA2" s="343"/>
      <c r="DNB2" s="343"/>
      <c r="DNC2" s="343"/>
      <c r="DND2" s="343"/>
      <c r="DNE2" s="342"/>
      <c r="DNF2" s="343"/>
      <c r="DNG2" s="343"/>
      <c r="DNH2" s="343"/>
      <c r="DNI2" s="343"/>
      <c r="DNJ2" s="343"/>
      <c r="DNK2" s="343"/>
      <c r="DNL2" s="343"/>
      <c r="DNM2" s="343"/>
      <c r="DNN2" s="343"/>
      <c r="DNO2" s="343"/>
      <c r="DNP2" s="343"/>
      <c r="DNQ2" s="343"/>
      <c r="DNR2" s="343"/>
      <c r="DNS2" s="343"/>
      <c r="DNT2" s="343"/>
      <c r="DNU2" s="342"/>
      <c r="DNV2" s="343"/>
      <c r="DNW2" s="343"/>
      <c r="DNX2" s="343"/>
      <c r="DNY2" s="343"/>
      <c r="DNZ2" s="343"/>
      <c r="DOA2" s="343"/>
      <c r="DOB2" s="343"/>
      <c r="DOC2" s="343"/>
      <c r="DOD2" s="343"/>
      <c r="DOE2" s="343"/>
      <c r="DOF2" s="343"/>
      <c r="DOG2" s="343"/>
      <c r="DOH2" s="343"/>
      <c r="DOI2" s="343"/>
      <c r="DOJ2" s="343"/>
      <c r="DOK2" s="342"/>
      <c r="DOL2" s="343"/>
      <c r="DOM2" s="343"/>
      <c r="DON2" s="343"/>
      <c r="DOO2" s="343"/>
      <c r="DOP2" s="343"/>
      <c r="DOQ2" s="343"/>
      <c r="DOR2" s="343"/>
      <c r="DOS2" s="343"/>
      <c r="DOT2" s="343"/>
      <c r="DOU2" s="343"/>
      <c r="DOV2" s="343"/>
      <c r="DOW2" s="343"/>
      <c r="DOX2" s="343"/>
      <c r="DOY2" s="343"/>
      <c r="DOZ2" s="343"/>
      <c r="DPA2" s="342"/>
      <c r="DPB2" s="343"/>
      <c r="DPC2" s="343"/>
      <c r="DPD2" s="343"/>
      <c r="DPE2" s="343"/>
      <c r="DPF2" s="343"/>
      <c r="DPG2" s="343"/>
      <c r="DPH2" s="343"/>
      <c r="DPI2" s="343"/>
      <c r="DPJ2" s="343"/>
      <c r="DPK2" s="343"/>
      <c r="DPL2" s="343"/>
      <c r="DPM2" s="343"/>
      <c r="DPN2" s="343"/>
      <c r="DPO2" s="343"/>
      <c r="DPP2" s="343"/>
      <c r="DPQ2" s="342"/>
      <c r="DPR2" s="343"/>
      <c r="DPS2" s="343"/>
      <c r="DPT2" s="343"/>
      <c r="DPU2" s="343"/>
      <c r="DPV2" s="343"/>
      <c r="DPW2" s="343"/>
      <c r="DPX2" s="343"/>
      <c r="DPY2" s="343"/>
      <c r="DPZ2" s="343"/>
      <c r="DQA2" s="343"/>
      <c r="DQB2" s="343"/>
      <c r="DQC2" s="343"/>
      <c r="DQD2" s="343"/>
      <c r="DQE2" s="343"/>
      <c r="DQF2" s="343"/>
      <c r="DQG2" s="342"/>
      <c r="DQH2" s="343"/>
      <c r="DQI2" s="343"/>
      <c r="DQJ2" s="343"/>
      <c r="DQK2" s="343"/>
      <c r="DQL2" s="343"/>
      <c r="DQM2" s="343"/>
      <c r="DQN2" s="343"/>
      <c r="DQO2" s="343"/>
      <c r="DQP2" s="343"/>
      <c r="DQQ2" s="343"/>
      <c r="DQR2" s="343"/>
      <c r="DQS2" s="343"/>
      <c r="DQT2" s="343"/>
      <c r="DQU2" s="343"/>
      <c r="DQV2" s="343"/>
      <c r="DQW2" s="342"/>
      <c r="DQX2" s="343"/>
      <c r="DQY2" s="343"/>
      <c r="DQZ2" s="343"/>
      <c r="DRA2" s="343"/>
      <c r="DRB2" s="343"/>
      <c r="DRC2" s="343"/>
      <c r="DRD2" s="343"/>
      <c r="DRE2" s="343"/>
      <c r="DRF2" s="343"/>
      <c r="DRG2" s="343"/>
      <c r="DRH2" s="343"/>
      <c r="DRI2" s="343"/>
      <c r="DRJ2" s="343"/>
      <c r="DRK2" s="343"/>
      <c r="DRL2" s="343"/>
      <c r="DRM2" s="342"/>
      <c r="DRN2" s="343"/>
      <c r="DRO2" s="343"/>
      <c r="DRP2" s="343"/>
      <c r="DRQ2" s="343"/>
      <c r="DRR2" s="343"/>
      <c r="DRS2" s="343"/>
      <c r="DRT2" s="343"/>
      <c r="DRU2" s="343"/>
      <c r="DRV2" s="343"/>
      <c r="DRW2" s="343"/>
      <c r="DRX2" s="343"/>
      <c r="DRY2" s="343"/>
      <c r="DRZ2" s="343"/>
      <c r="DSA2" s="343"/>
      <c r="DSB2" s="343"/>
      <c r="DSC2" s="342"/>
      <c r="DSD2" s="343"/>
      <c r="DSE2" s="343"/>
      <c r="DSF2" s="343"/>
      <c r="DSG2" s="343"/>
      <c r="DSH2" s="343"/>
      <c r="DSI2" s="343"/>
      <c r="DSJ2" s="343"/>
      <c r="DSK2" s="343"/>
      <c r="DSL2" s="343"/>
      <c r="DSM2" s="343"/>
      <c r="DSN2" s="343"/>
      <c r="DSO2" s="343"/>
      <c r="DSP2" s="343"/>
      <c r="DSQ2" s="343"/>
      <c r="DSR2" s="343"/>
      <c r="DSS2" s="342"/>
      <c r="DST2" s="343"/>
      <c r="DSU2" s="343"/>
      <c r="DSV2" s="343"/>
      <c r="DSW2" s="343"/>
      <c r="DSX2" s="343"/>
      <c r="DSY2" s="343"/>
      <c r="DSZ2" s="343"/>
      <c r="DTA2" s="343"/>
      <c r="DTB2" s="343"/>
      <c r="DTC2" s="343"/>
      <c r="DTD2" s="343"/>
      <c r="DTE2" s="343"/>
      <c r="DTF2" s="343"/>
      <c r="DTG2" s="343"/>
      <c r="DTH2" s="343"/>
      <c r="DTI2" s="342"/>
      <c r="DTJ2" s="343"/>
      <c r="DTK2" s="343"/>
      <c r="DTL2" s="343"/>
      <c r="DTM2" s="343"/>
      <c r="DTN2" s="343"/>
      <c r="DTO2" s="343"/>
      <c r="DTP2" s="343"/>
      <c r="DTQ2" s="343"/>
      <c r="DTR2" s="343"/>
      <c r="DTS2" s="343"/>
      <c r="DTT2" s="343"/>
      <c r="DTU2" s="343"/>
      <c r="DTV2" s="343"/>
      <c r="DTW2" s="343"/>
      <c r="DTX2" s="343"/>
      <c r="DTY2" s="342"/>
      <c r="DTZ2" s="343"/>
      <c r="DUA2" s="343"/>
      <c r="DUB2" s="343"/>
      <c r="DUC2" s="343"/>
      <c r="DUD2" s="343"/>
      <c r="DUE2" s="343"/>
      <c r="DUF2" s="343"/>
      <c r="DUG2" s="343"/>
      <c r="DUH2" s="343"/>
      <c r="DUI2" s="343"/>
      <c r="DUJ2" s="343"/>
      <c r="DUK2" s="343"/>
      <c r="DUL2" s="343"/>
      <c r="DUM2" s="343"/>
      <c r="DUN2" s="343"/>
      <c r="DUO2" s="342"/>
      <c r="DUP2" s="343"/>
      <c r="DUQ2" s="343"/>
      <c r="DUR2" s="343"/>
      <c r="DUS2" s="343"/>
      <c r="DUT2" s="343"/>
      <c r="DUU2" s="343"/>
      <c r="DUV2" s="343"/>
      <c r="DUW2" s="343"/>
      <c r="DUX2" s="343"/>
      <c r="DUY2" s="343"/>
      <c r="DUZ2" s="343"/>
      <c r="DVA2" s="343"/>
      <c r="DVB2" s="343"/>
      <c r="DVC2" s="343"/>
      <c r="DVD2" s="343"/>
      <c r="DVE2" s="342"/>
      <c r="DVF2" s="343"/>
      <c r="DVG2" s="343"/>
      <c r="DVH2" s="343"/>
      <c r="DVI2" s="343"/>
      <c r="DVJ2" s="343"/>
      <c r="DVK2" s="343"/>
      <c r="DVL2" s="343"/>
      <c r="DVM2" s="343"/>
      <c r="DVN2" s="343"/>
      <c r="DVO2" s="343"/>
      <c r="DVP2" s="343"/>
      <c r="DVQ2" s="343"/>
      <c r="DVR2" s="343"/>
      <c r="DVS2" s="343"/>
      <c r="DVT2" s="343"/>
      <c r="DVU2" s="342"/>
      <c r="DVV2" s="343"/>
      <c r="DVW2" s="343"/>
      <c r="DVX2" s="343"/>
      <c r="DVY2" s="343"/>
      <c r="DVZ2" s="343"/>
      <c r="DWA2" s="343"/>
      <c r="DWB2" s="343"/>
      <c r="DWC2" s="343"/>
      <c r="DWD2" s="343"/>
      <c r="DWE2" s="343"/>
      <c r="DWF2" s="343"/>
      <c r="DWG2" s="343"/>
      <c r="DWH2" s="343"/>
      <c r="DWI2" s="343"/>
      <c r="DWJ2" s="343"/>
      <c r="DWK2" s="342"/>
      <c r="DWL2" s="343"/>
      <c r="DWM2" s="343"/>
      <c r="DWN2" s="343"/>
      <c r="DWO2" s="343"/>
      <c r="DWP2" s="343"/>
      <c r="DWQ2" s="343"/>
      <c r="DWR2" s="343"/>
      <c r="DWS2" s="343"/>
      <c r="DWT2" s="343"/>
      <c r="DWU2" s="343"/>
      <c r="DWV2" s="343"/>
      <c r="DWW2" s="343"/>
      <c r="DWX2" s="343"/>
      <c r="DWY2" s="343"/>
      <c r="DWZ2" s="343"/>
      <c r="DXA2" s="342"/>
      <c r="DXB2" s="343"/>
      <c r="DXC2" s="343"/>
      <c r="DXD2" s="343"/>
      <c r="DXE2" s="343"/>
      <c r="DXF2" s="343"/>
      <c r="DXG2" s="343"/>
      <c r="DXH2" s="343"/>
      <c r="DXI2" s="343"/>
      <c r="DXJ2" s="343"/>
      <c r="DXK2" s="343"/>
      <c r="DXL2" s="343"/>
      <c r="DXM2" s="343"/>
      <c r="DXN2" s="343"/>
      <c r="DXO2" s="343"/>
      <c r="DXP2" s="343"/>
      <c r="DXQ2" s="342"/>
      <c r="DXR2" s="343"/>
      <c r="DXS2" s="343"/>
      <c r="DXT2" s="343"/>
      <c r="DXU2" s="343"/>
      <c r="DXV2" s="343"/>
      <c r="DXW2" s="343"/>
      <c r="DXX2" s="343"/>
      <c r="DXY2" s="343"/>
      <c r="DXZ2" s="343"/>
      <c r="DYA2" s="343"/>
      <c r="DYB2" s="343"/>
      <c r="DYC2" s="343"/>
      <c r="DYD2" s="343"/>
      <c r="DYE2" s="343"/>
      <c r="DYF2" s="343"/>
      <c r="DYG2" s="342"/>
      <c r="DYH2" s="343"/>
      <c r="DYI2" s="343"/>
      <c r="DYJ2" s="343"/>
      <c r="DYK2" s="343"/>
      <c r="DYL2" s="343"/>
      <c r="DYM2" s="343"/>
      <c r="DYN2" s="343"/>
      <c r="DYO2" s="343"/>
      <c r="DYP2" s="343"/>
      <c r="DYQ2" s="343"/>
      <c r="DYR2" s="343"/>
      <c r="DYS2" s="343"/>
      <c r="DYT2" s="343"/>
      <c r="DYU2" s="343"/>
      <c r="DYV2" s="343"/>
      <c r="DYW2" s="342"/>
      <c r="DYX2" s="343"/>
      <c r="DYY2" s="343"/>
      <c r="DYZ2" s="343"/>
      <c r="DZA2" s="343"/>
      <c r="DZB2" s="343"/>
      <c r="DZC2" s="343"/>
      <c r="DZD2" s="343"/>
      <c r="DZE2" s="343"/>
      <c r="DZF2" s="343"/>
      <c r="DZG2" s="343"/>
      <c r="DZH2" s="343"/>
      <c r="DZI2" s="343"/>
      <c r="DZJ2" s="343"/>
      <c r="DZK2" s="343"/>
      <c r="DZL2" s="343"/>
      <c r="DZM2" s="342"/>
      <c r="DZN2" s="343"/>
      <c r="DZO2" s="343"/>
      <c r="DZP2" s="343"/>
      <c r="DZQ2" s="343"/>
      <c r="DZR2" s="343"/>
      <c r="DZS2" s="343"/>
      <c r="DZT2" s="343"/>
      <c r="DZU2" s="343"/>
      <c r="DZV2" s="343"/>
      <c r="DZW2" s="343"/>
      <c r="DZX2" s="343"/>
      <c r="DZY2" s="343"/>
      <c r="DZZ2" s="343"/>
      <c r="EAA2" s="343"/>
      <c r="EAB2" s="343"/>
      <c r="EAC2" s="342"/>
      <c r="EAD2" s="343"/>
      <c r="EAE2" s="343"/>
      <c r="EAF2" s="343"/>
      <c r="EAG2" s="343"/>
      <c r="EAH2" s="343"/>
      <c r="EAI2" s="343"/>
      <c r="EAJ2" s="343"/>
      <c r="EAK2" s="343"/>
      <c r="EAL2" s="343"/>
      <c r="EAM2" s="343"/>
      <c r="EAN2" s="343"/>
      <c r="EAO2" s="343"/>
      <c r="EAP2" s="343"/>
      <c r="EAQ2" s="343"/>
      <c r="EAR2" s="343"/>
      <c r="EAS2" s="342"/>
      <c r="EAT2" s="343"/>
      <c r="EAU2" s="343"/>
      <c r="EAV2" s="343"/>
      <c r="EAW2" s="343"/>
      <c r="EAX2" s="343"/>
      <c r="EAY2" s="343"/>
      <c r="EAZ2" s="343"/>
      <c r="EBA2" s="343"/>
      <c r="EBB2" s="343"/>
      <c r="EBC2" s="343"/>
      <c r="EBD2" s="343"/>
      <c r="EBE2" s="343"/>
      <c r="EBF2" s="343"/>
      <c r="EBG2" s="343"/>
      <c r="EBH2" s="343"/>
      <c r="EBI2" s="342"/>
      <c r="EBJ2" s="343"/>
      <c r="EBK2" s="343"/>
      <c r="EBL2" s="343"/>
      <c r="EBM2" s="343"/>
      <c r="EBN2" s="343"/>
      <c r="EBO2" s="343"/>
      <c r="EBP2" s="343"/>
      <c r="EBQ2" s="343"/>
      <c r="EBR2" s="343"/>
      <c r="EBS2" s="343"/>
      <c r="EBT2" s="343"/>
      <c r="EBU2" s="343"/>
      <c r="EBV2" s="343"/>
      <c r="EBW2" s="343"/>
      <c r="EBX2" s="343"/>
      <c r="EBY2" s="342"/>
      <c r="EBZ2" s="343"/>
      <c r="ECA2" s="343"/>
      <c r="ECB2" s="343"/>
      <c r="ECC2" s="343"/>
      <c r="ECD2" s="343"/>
      <c r="ECE2" s="343"/>
      <c r="ECF2" s="343"/>
      <c r="ECG2" s="343"/>
      <c r="ECH2" s="343"/>
      <c r="ECI2" s="343"/>
      <c r="ECJ2" s="343"/>
      <c r="ECK2" s="343"/>
      <c r="ECL2" s="343"/>
      <c r="ECM2" s="343"/>
      <c r="ECN2" s="343"/>
      <c r="ECO2" s="342"/>
      <c r="ECP2" s="343"/>
      <c r="ECQ2" s="343"/>
      <c r="ECR2" s="343"/>
      <c r="ECS2" s="343"/>
      <c r="ECT2" s="343"/>
      <c r="ECU2" s="343"/>
      <c r="ECV2" s="343"/>
      <c r="ECW2" s="343"/>
      <c r="ECX2" s="343"/>
      <c r="ECY2" s="343"/>
      <c r="ECZ2" s="343"/>
      <c r="EDA2" s="343"/>
      <c r="EDB2" s="343"/>
      <c r="EDC2" s="343"/>
      <c r="EDD2" s="343"/>
      <c r="EDE2" s="342"/>
      <c r="EDF2" s="343"/>
      <c r="EDG2" s="343"/>
      <c r="EDH2" s="343"/>
      <c r="EDI2" s="343"/>
      <c r="EDJ2" s="343"/>
      <c r="EDK2" s="343"/>
      <c r="EDL2" s="343"/>
      <c r="EDM2" s="343"/>
      <c r="EDN2" s="343"/>
      <c r="EDO2" s="343"/>
      <c r="EDP2" s="343"/>
      <c r="EDQ2" s="343"/>
      <c r="EDR2" s="343"/>
      <c r="EDS2" s="343"/>
      <c r="EDT2" s="343"/>
      <c r="EDU2" s="342"/>
      <c r="EDV2" s="343"/>
      <c r="EDW2" s="343"/>
      <c r="EDX2" s="343"/>
      <c r="EDY2" s="343"/>
      <c r="EDZ2" s="343"/>
      <c r="EEA2" s="343"/>
      <c r="EEB2" s="343"/>
      <c r="EEC2" s="343"/>
      <c r="EED2" s="343"/>
      <c r="EEE2" s="343"/>
      <c r="EEF2" s="343"/>
      <c r="EEG2" s="343"/>
      <c r="EEH2" s="343"/>
      <c r="EEI2" s="343"/>
      <c r="EEJ2" s="343"/>
      <c r="EEK2" s="342"/>
      <c r="EEL2" s="343"/>
      <c r="EEM2" s="343"/>
      <c r="EEN2" s="343"/>
      <c r="EEO2" s="343"/>
      <c r="EEP2" s="343"/>
      <c r="EEQ2" s="343"/>
      <c r="EER2" s="343"/>
      <c r="EES2" s="343"/>
      <c r="EET2" s="343"/>
      <c r="EEU2" s="343"/>
      <c r="EEV2" s="343"/>
      <c r="EEW2" s="343"/>
      <c r="EEX2" s="343"/>
      <c r="EEY2" s="343"/>
      <c r="EEZ2" s="343"/>
      <c r="EFA2" s="342"/>
      <c r="EFB2" s="343"/>
      <c r="EFC2" s="343"/>
      <c r="EFD2" s="343"/>
      <c r="EFE2" s="343"/>
      <c r="EFF2" s="343"/>
      <c r="EFG2" s="343"/>
      <c r="EFH2" s="343"/>
      <c r="EFI2" s="343"/>
      <c r="EFJ2" s="343"/>
      <c r="EFK2" s="343"/>
      <c r="EFL2" s="343"/>
      <c r="EFM2" s="343"/>
      <c r="EFN2" s="343"/>
      <c r="EFO2" s="343"/>
      <c r="EFP2" s="343"/>
      <c r="EFQ2" s="342"/>
      <c r="EFR2" s="343"/>
      <c r="EFS2" s="343"/>
      <c r="EFT2" s="343"/>
      <c r="EFU2" s="343"/>
      <c r="EFV2" s="343"/>
      <c r="EFW2" s="343"/>
      <c r="EFX2" s="343"/>
      <c r="EFY2" s="343"/>
      <c r="EFZ2" s="343"/>
      <c r="EGA2" s="343"/>
      <c r="EGB2" s="343"/>
      <c r="EGC2" s="343"/>
      <c r="EGD2" s="343"/>
      <c r="EGE2" s="343"/>
      <c r="EGF2" s="343"/>
      <c r="EGG2" s="342"/>
      <c r="EGH2" s="343"/>
      <c r="EGI2" s="343"/>
      <c r="EGJ2" s="343"/>
      <c r="EGK2" s="343"/>
      <c r="EGL2" s="343"/>
      <c r="EGM2" s="343"/>
      <c r="EGN2" s="343"/>
      <c r="EGO2" s="343"/>
      <c r="EGP2" s="343"/>
      <c r="EGQ2" s="343"/>
      <c r="EGR2" s="343"/>
      <c r="EGS2" s="343"/>
      <c r="EGT2" s="343"/>
      <c r="EGU2" s="343"/>
      <c r="EGV2" s="343"/>
      <c r="EGW2" s="342"/>
      <c r="EGX2" s="343"/>
      <c r="EGY2" s="343"/>
      <c r="EGZ2" s="343"/>
      <c r="EHA2" s="343"/>
      <c r="EHB2" s="343"/>
      <c r="EHC2" s="343"/>
      <c r="EHD2" s="343"/>
      <c r="EHE2" s="343"/>
      <c r="EHF2" s="343"/>
      <c r="EHG2" s="343"/>
      <c r="EHH2" s="343"/>
      <c r="EHI2" s="343"/>
      <c r="EHJ2" s="343"/>
      <c r="EHK2" s="343"/>
      <c r="EHL2" s="343"/>
      <c r="EHM2" s="342"/>
      <c r="EHN2" s="343"/>
      <c r="EHO2" s="343"/>
      <c r="EHP2" s="343"/>
      <c r="EHQ2" s="343"/>
      <c r="EHR2" s="343"/>
      <c r="EHS2" s="343"/>
      <c r="EHT2" s="343"/>
      <c r="EHU2" s="343"/>
      <c r="EHV2" s="343"/>
      <c r="EHW2" s="343"/>
      <c r="EHX2" s="343"/>
      <c r="EHY2" s="343"/>
      <c r="EHZ2" s="343"/>
      <c r="EIA2" s="343"/>
      <c r="EIB2" s="343"/>
      <c r="EIC2" s="342"/>
      <c r="EID2" s="343"/>
      <c r="EIE2" s="343"/>
      <c r="EIF2" s="343"/>
      <c r="EIG2" s="343"/>
      <c r="EIH2" s="343"/>
      <c r="EII2" s="343"/>
      <c r="EIJ2" s="343"/>
      <c r="EIK2" s="343"/>
      <c r="EIL2" s="343"/>
      <c r="EIM2" s="343"/>
      <c r="EIN2" s="343"/>
      <c r="EIO2" s="343"/>
      <c r="EIP2" s="343"/>
      <c r="EIQ2" s="343"/>
      <c r="EIR2" s="343"/>
      <c r="EIS2" s="342"/>
      <c r="EIT2" s="343"/>
      <c r="EIU2" s="343"/>
      <c r="EIV2" s="343"/>
      <c r="EIW2" s="343"/>
      <c r="EIX2" s="343"/>
      <c r="EIY2" s="343"/>
      <c r="EIZ2" s="343"/>
      <c r="EJA2" s="343"/>
      <c r="EJB2" s="343"/>
      <c r="EJC2" s="343"/>
      <c r="EJD2" s="343"/>
      <c r="EJE2" s="343"/>
      <c r="EJF2" s="343"/>
      <c r="EJG2" s="343"/>
      <c r="EJH2" s="343"/>
      <c r="EJI2" s="342"/>
      <c r="EJJ2" s="343"/>
      <c r="EJK2" s="343"/>
      <c r="EJL2" s="343"/>
      <c r="EJM2" s="343"/>
      <c r="EJN2" s="343"/>
      <c r="EJO2" s="343"/>
      <c r="EJP2" s="343"/>
      <c r="EJQ2" s="343"/>
      <c r="EJR2" s="343"/>
      <c r="EJS2" s="343"/>
      <c r="EJT2" s="343"/>
      <c r="EJU2" s="343"/>
      <c r="EJV2" s="343"/>
      <c r="EJW2" s="343"/>
      <c r="EJX2" s="343"/>
      <c r="EJY2" s="342"/>
      <c r="EJZ2" s="343"/>
      <c r="EKA2" s="343"/>
      <c r="EKB2" s="343"/>
      <c r="EKC2" s="343"/>
      <c r="EKD2" s="343"/>
      <c r="EKE2" s="343"/>
      <c r="EKF2" s="343"/>
      <c r="EKG2" s="343"/>
      <c r="EKH2" s="343"/>
      <c r="EKI2" s="343"/>
      <c r="EKJ2" s="343"/>
      <c r="EKK2" s="343"/>
      <c r="EKL2" s="343"/>
      <c r="EKM2" s="343"/>
      <c r="EKN2" s="343"/>
      <c r="EKO2" s="342"/>
      <c r="EKP2" s="343"/>
      <c r="EKQ2" s="343"/>
      <c r="EKR2" s="343"/>
      <c r="EKS2" s="343"/>
      <c r="EKT2" s="343"/>
      <c r="EKU2" s="343"/>
      <c r="EKV2" s="343"/>
      <c r="EKW2" s="343"/>
      <c r="EKX2" s="343"/>
      <c r="EKY2" s="343"/>
      <c r="EKZ2" s="343"/>
      <c r="ELA2" s="343"/>
      <c r="ELB2" s="343"/>
      <c r="ELC2" s="343"/>
      <c r="ELD2" s="343"/>
      <c r="ELE2" s="342"/>
      <c r="ELF2" s="343"/>
      <c r="ELG2" s="343"/>
      <c r="ELH2" s="343"/>
      <c r="ELI2" s="343"/>
      <c r="ELJ2" s="343"/>
      <c r="ELK2" s="343"/>
      <c r="ELL2" s="343"/>
      <c r="ELM2" s="343"/>
      <c r="ELN2" s="343"/>
      <c r="ELO2" s="343"/>
      <c r="ELP2" s="343"/>
      <c r="ELQ2" s="343"/>
      <c r="ELR2" s="343"/>
      <c r="ELS2" s="343"/>
      <c r="ELT2" s="343"/>
      <c r="ELU2" s="342"/>
      <c r="ELV2" s="343"/>
      <c r="ELW2" s="343"/>
      <c r="ELX2" s="343"/>
      <c r="ELY2" s="343"/>
      <c r="ELZ2" s="343"/>
      <c r="EMA2" s="343"/>
      <c r="EMB2" s="343"/>
      <c r="EMC2" s="343"/>
      <c r="EMD2" s="343"/>
      <c r="EME2" s="343"/>
      <c r="EMF2" s="343"/>
      <c r="EMG2" s="343"/>
      <c r="EMH2" s="343"/>
      <c r="EMI2" s="343"/>
      <c r="EMJ2" s="343"/>
      <c r="EMK2" s="342"/>
      <c r="EML2" s="343"/>
      <c r="EMM2" s="343"/>
      <c r="EMN2" s="343"/>
      <c r="EMO2" s="343"/>
      <c r="EMP2" s="343"/>
      <c r="EMQ2" s="343"/>
      <c r="EMR2" s="343"/>
      <c r="EMS2" s="343"/>
      <c r="EMT2" s="343"/>
      <c r="EMU2" s="343"/>
      <c r="EMV2" s="343"/>
      <c r="EMW2" s="343"/>
      <c r="EMX2" s="343"/>
      <c r="EMY2" s="343"/>
      <c r="EMZ2" s="343"/>
      <c r="ENA2" s="342"/>
      <c r="ENB2" s="343"/>
      <c r="ENC2" s="343"/>
      <c r="END2" s="343"/>
      <c r="ENE2" s="343"/>
      <c r="ENF2" s="343"/>
      <c r="ENG2" s="343"/>
      <c r="ENH2" s="343"/>
      <c r="ENI2" s="343"/>
      <c r="ENJ2" s="343"/>
      <c r="ENK2" s="343"/>
      <c r="ENL2" s="343"/>
      <c r="ENM2" s="343"/>
      <c r="ENN2" s="343"/>
      <c r="ENO2" s="343"/>
      <c r="ENP2" s="343"/>
      <c r="ENQ2" s="342"/>
      <c r="ENR2" s="343"/>
      <c r="ENS2" s="343"/>
      <c r="ENT2" s="343"/>
      <c r="ENU2" s="343"/>
      <c r="ENV2" s="343"/>
      <c r="ENW2" s="343"/>
      <c r="ENX2" s="343"/>
      <c r="ENY2" s="343"/>
      <c r="ENZ2" s="343"/>
      <c r="EOA2" s="343"/>
      <c r="EOB2" s="343"/>
      <c r="EOC2" s="343"/>
      <c r="EOD2" s="343"/>
      <c r="EOE2" s="343"/>
      <c r="EOF2" s="343"/>
      <c r="EOG2" s="342"/>
      <c r="EOH2" s="343"/>
      <c r="EOI2" s="343"/>
      <c r="EOJ2" s="343"/>
      <c r="EOK2" s="343"/>
      <c r="EOL2" s="343"/>
      <c r="EOM2" s="343"/>
      <c r="EON2" s="343"/>
      <c r="EOO2" s="343"/>
      <c r="EOP2" s="343"/>
      <c r="EOQ2" s="343"/>
      <c r="EOR2" s="343"/>
      <c r="EOS2" s="343"/>
      <c r="EOT2" s="343"/>
      <c r="EOU2" s="343"/>
      <c r="EOV2" s="343"/>
      <c r="EOW2" s="342"/>
      <c r="EOX2" s="343"/>
      <c r="EOY2" s="343"/>
      <c r="EOZ2" s="343"/>
      <c r="EPA2" s="343"/>
      <c r="EPB2" s="343"/>
      <c r="EPC2" s="343"/>
      <c r="EPD2" s="343"/>
      <c r="EPE2" s="343"/>
      <c r="EPF2" s="343"/>
      <c r="EPG2" s="343"/>
      <c r="EPH2" s="343"/>
      <c r="EPI2" s="343"/>
      <c r="EPJ2" s="343"/>
      <c r="EPK2" s="343"/>
      <c r="EPL2" s="343"/>
      <c r="EPM2" s="342"/>
      <c r="EPN2" s="343"/>
      <c r="EPO2" s="343"/>
      <c r="EPP2" s="343"/>
      <c r="EPQ2" s="343"/>
      <c r="EPR2" s="343"/>
      <c r="EPS2" s="343"/>
      <c r="EPT2" s="343"/>
      <c r="EPU2" s="343"/>
      <c r="EPV2" s="343"/>
      <c r="EPW2" s="343"/>
      <c r="EPX2" s="343"/>
      <c r="EPY2" s="343"/>
      <c r="EPZ2" s="343"/>
      <c r="EQA2" s="343"/>
      <c r="EQB2" s="343"/>
      <c r="EQC2" s="342"/>
      <c r="EQD2" s="343"/>
      <c r="EQE2" s="343"/>
      <c r="EQF2" s="343"/>
      <c r="EQG2" s="343"/>
      <c r="EQH2" s="343"/>
      <c r="EQI2" s="343"/>
      <c r="EQJ2" s="343"/>
      <c r="EQK2" s="343"/>
      <c r="EQL2" s="343"/>
      <c r="EQM2" s="343"/>
      <c r="EQN2" s="343"/>
      <c r="EQO2" s="343"/>
      <c r="EQP2" s="343"/>
      <c r="EQQ2" s="343"/>
      <c r="EQR2" s="343"/>
      <c r="EQS2" s="342"/>
      <c r="EQT2" s="343"/>
      <c r="EQU2" s="343"/>
      <c r="EQV2" s="343"/>
      <c r="EQW2" s="343"/>
      <c r="EQX2" s="343"/>
      <c r="EQY2" s="343"/>
      <c r="EQZ2" s="343"/>
      <c r="ERA2" s="343"/>
      <c r="ERB2" s="343"/>
      <c r="ERC2" s="343"/>
      <c r="ERD2" s="343"/>
      <c r="ERE2" s="343"/>
      <c r="ERF2" s="343"/>
      <c r="ERG2" s="343"/>
      <c r="ERH2" s="343"/>
      <c r="ERI2" s="342"/>
      <c r="ERJ2" s="343"/>
      <c r="ERK2" s="343"/>
      <c r="ERL2" s="343"/>
      <c r="ERM2" s="343"/>
      <c r="ERN2" s="343"/>
      <c r="ERO2" s="343"/>
      <c r="ERP2" s="343"/>
      <c r="ERQ2" s="343"/>
      <c r="ERR2" s="343"/>
      <c r="ERS2" s="343"/>
      <c r="ERT2" s="343"/>
      <c r="ERU2" s="343"/>
      <c r="ERV2" s="343"/>
      <c r="ERW2" s="343"/>
      <c r="ERX2" s="343"/>
      <c r="ERY2" s="342"/>
      <c r="ERZ2" s="343"/>
      <c r="ESA2" s="343"/>
      <c r="ESB2" s="343"/>
      <c r="ESC2" s="343"/>
      <c r="ESD2" s="343"/>
      <c r="ESE2" s="343"/>
      <c r="ESF2" s="343"/>
      <c r="ESG2" s="343"/>
      <c r="ESH2" s="343"/>
      <c r="ESI2" s="343"/>
      <c r="ESJ2" s="343"/>
      <c r="ESK2" s="343"/>
      <c r="ESL2" s="343"/>
      <c r="ESM2" s="343"/>
      <c r="ESN2" s="343"/>
      <c r="ESO2" s="342"/>
      <c r="ESP2" s="343"/>
      <c r="ESQ2" s="343"/>
      <c r="ESR2" s="343"/>
      <c r="ESS2" s="343"/>
      <c r="EST2" s="343"/>
      <c r="ESU2" s="343"/>
      <c r="ESV2" s="343"/>
      <c r="ESW2" s="343"/>
      <c r="ESX2" s="343"/>
      <c r="ESY2" s="343"/>
      <c r="ESZ2" s="343"/>
      <c r="ETA2" s="343"/>
      <c r="ETB2" s="343"/>
      <c r="ETC2" s="343"/>
      <c r="ETD2" s="343"/>
      <c r="ETE2" s="342"/>
      <c r="ETF2" s="343"/>
      <c r="ETG2" s="343"/>
      <c r="ETH2" s="343"/>
      <c r="ETI2" s="343"/>
      <c r="ETJ2" s="343"/>
      <c r="ETK2" s="343"/>
      <c r="ETL2" s="343"/>
      <c r="ETM2" s="343"/>
      <c r="ETN2" s="343"/>
      <c r="ETO2" s="343"/>
      <c r="ETP2" s="343"/>
      <c r="ETQ2" s="343"/>
      <c r="ETR2" s="343"/>
      <c r="ETS2" s="343"/>
      <c r="ETT2" s="343"/>
      <c r="ETU2" s="342"/>
      <c r="ETV2" s="343"/>
      <c r="ETW2" s="343"/>
      <c r="ETX2" s="343"/>
      <c r="ETY2" s="343"/>
      <c r="ETZ2" s="343"/>
      <c r="EUA2" s="343"/>
      <c r="EUB2" s="343"/>
      <c r="EUC2" s="343"/>
      <c r="EUD2" s="343"/>
      <c r="EUE2" s="343"/>
      <c r="EUF2" s="343"/>
      <c r="EUG2" s="343"/>
      <c r="EUH2" s="343"/>
      <c r="EUI2" s="343"/>
      <c r="EUJ2" s="343"/>
      <c r="EUK2" s="342"/>
      <c r="EUL2" s="343"/>
      <c r="EUM2" s="343"/>
      <c r="EUN2" s="343"/>
      <c r="EUO2" s="343"/>
      <c r="EUP2" s="343"/>
      <c r="EUQ2" s="343"/>
      <c r="EUR2" s="343"/>
      <c r="EUS2" s="343"/>
      <c r="EUT2" s="343"/>
      <c r="EUU2" s="343"/>
      <c r="EUV2" s="343"/>
      <c r="EUW2" s="343"/>
      <c r="EUX2" s="343"/>
      <c r="EUY2" s="343"/>
      <c r="EUZ2" s="343"/>
      <c r="EVA2" s="342"/>
      <c r="EVB2" s="343"/>
      <c r="EVC2" s="343"/>
      <c r="EVD2" s="343"/>
      <c r="EVE2" s="343"/>
      <c r="EVF2" s="343"/>
      <c r="EVG2" s="343"/>
      <c r="EVH2" s="343"/>
      <c r="EVI2" s="343"/>
      <c r="EVJ2" s="343"/>
      <c r="EVK2" s="343"/>
      <c r="EVL2" s="343"/>
      <c r="EVM2" s="343"/>
      <c r="EVN2" s="343"/>
      <c r="EVO2" s="343"/>
      <c r="EVP2" s="343"/>
      <c r="EVQ2" s="342"/>
      <c r="EVR2" s="343"/>
      <c r="EVS2" s="343"/>
      <c r="EVT2" s="343"/>
      <c r="EVU2" s="343"/>
      <c r="EVV2" s="343"/>
      <c r="EVW2" s="343"/>
      <c r="EVX2" s="343"/>
      <c r="EVY2" s="343"/>
      <c r="EVZ2" s="343"/>
      <c r="EWA2" s="343"/>
      <c r="EWB2" s="343"/>
      <c r="EWC2" s="343"/>
      <c r="EWD2" s="343"/>
      <c r="EWE2" s="343"/>
      <c r="EWF2" s="343"/>
      <c r="EWG2" s="342"/>
      <c r="EWH2" s="343"/>
      <c r="EWI2" s="343"/>
      <c r="EWJ2" s="343"/>
      <c r="EWK2" s="343"/>
      <c r="EWL2" s="343"/>
      <c r="EWM2" s="343"/>
      <c r="EWN2" s="343"/>
      <c r="EWO2" s="343"/>
      <c r="EWP2" s="343"/>
      <c r="EWQ2" s="343"/>
      <c r="EWR2" s="343"/>
      <c r="EWS2" s="343"/>
      <c r="EWT2" s="343"/>
      <c r="EWU2" s="343"/>
      <c r="EWV2" s="343"/>
      <c r="EWW2" s="342"/>
      <c r="EWX2" s="343"/>
      <c r="EWY2" s="343"/>
      <c r="EWZ2" s="343"/>
      <c r="EXA2" s="343"/>
      <c r="EXB2" s="343"/>
      <c r="EXC2" s="343"/>
      <c r="EXD2" s="343"/>
      <c r="EXE2" s="343"/>
      <c r="EXF2" s="343"/>
      <c r="EXG2" s="343"/>
      <c r="EXH2" s="343"/>
      <c r="EXI2" s="343"/>
      <c r="EXJ2" s="343"/>
      <c r="EXK2" s="343"/>
      <c r="EXL2" s="343"/>
      <c r="EXM2" s="342"/>
      <c r="EXN2" s="343"/>
      <c r="EXO2" s="343"/>
      <c r="EXP2" s="343"/>
      <c r="EXQ2" s="343"/>
      <c r="EXR2" s="343"/>
      <c r="EXS2" s="343"/>
      <c r="EXT2" s="343"/>
      <c r="EXU2" s="343"/>
      <c r="EXV2" s="343"/>
      <c r="EXW2" s="343"/>
      <c r="EXX2" s="343"/>
      <c r="EXY2" s="343"/>
      <c r="EXZ2" s="343"/>
      <c r="EYA2" s="343"/>
      <c r="EYB2" s="343"/>
      <c r="EYC2" s="342"/>
      <c r="EYD2" s="343"/>
      <c r="EYE2" s="343"/>
      <c r="EYF2" s="343"/>
      <c r="EYG2" s="343"/>
      <c r="EYH2" s="343"/>
      <c r="EYI2" s="343"/>
      <c r="EYJ2" s="343"/>
      <c r="EYK2" s="343"/>
      <c r="EYL2" s="343"/>
      <c r="EYM2" s="343"/>
      <c r="EYN2" s="343"/>
      <c r="EYO2" s="343"/>
      <c r="EYP2" s="343"/>
      <c r="EYQ2" s="343"/>
      <c r="EYR2" s="343"/>
      <c r="EYS2" s="342"/>
      <c r="EYT2" s="343"/>
      <c r="EYU2" s="343"/>
      <c r="EYV2" s="343"/>
      <c r="EYW2" s="343"/>
      <c r="EYX2" s="343"/>
      <c r="EYY2" s="343"/>
      <c r="EYZ2" s="343"/>
      <c r="EZA2" s="343"/>
      <c r="EZB2" s="343"/>
      <c r="EZC2" s="343"/>
      <c r="EZD2" s="343"/>
      <c r="EZE2" s="343"/>
      <c r="EZF2" s="343"/>
      <c r="EZG2" s="343"/>
      <c r="EZH2" s="343"/>
      <c r="EZI2" s="342"/>
      <c r="EZJ2" s="343"/>
      <c r="EZK2" s="343"/>
      <c r="EZL2" s="343"/>
      <c r="EZM2" s="343"/>
      <c r="EZN2" s="343"/>
      <c r="EZO2" s="343"/>
      <c r="EZP2" s="343"/>
      <c r="EZQ2" s="343"/>
      <c r="EZR2" s="343"/>
      <c r="EZS2" s="343"/>
      <c r="EZT2" s="343"/>
      <c r="EZU2" s="343"/>
      <c r="EZV2" s="343"/>
      <c r="EZW2" s="343"/>
      <c r="EZX2" s="343"/>
      <c r="EZY2" s="342"/>
      <c r="EZZ2" s="343"/>
      <c r="FAA2" s="343"/>
      <c r="FAB2" s="343"/>
      <c r="FAC2" s="343"/>
      <c r="FAD2" s="343"/>
      <c r="FAE2" s="343"/>
      <c r="FAF2" s="343"/>
      <c r="FAG2" s="343"/>
      <c r="FAH2" s="343"/>
      <c r="FAI2" s="343"/>
      <c r="FAJ2" s="343"/>
      <c r="FAK2" s="343"/>
      <c r="FAL2" s="343"/>
      <c r="FAM2" s="343"/>
      <c r="FAN2" s="343"/>
      <c r="FAO2" s="342"/>
      <c r="FAP2" s="343"/>
      <c r="FAQ2" s="343"/>
      <c r="FAR2" s="343"/>
      <c r="FAS2" s="343"/>
      <c r="FAT2" s="343"/>
      <c r="FAU2" s="343"/>
      <c r="FAV2" s="343"/>
      <c r="FAW2" s="343"/>
      <c r="FAX2" s="343"/>
      <c r="FAY2" s="343"/>
      <c r="FAZ2" s="343"/>
      <c r="FBA2" s="343"/>
      <c r="FBB2" s="343"/>
      <c r="FBC2" s="343"/>
      <c r="FBD2" s="343"/>
      <c r="FBE2" s="342"/>
      <c r="FBF2" s="343"/>
      <c r="FBG2" s="343"/>
      <c r="FBH2" s="343"/>
      <c r="FBI2" s="343"/>
      <c r="FBJ2" s="343"/>
      <c r="FBK2" s="343"/>
      <c r="FBL2" s="343"/>
      <c r="FBM2" s="343"/>
      <c r="FBN2" s="343"/>
      <c r="FBO2" s="343"/>
      <c r="FBP2" s="343"/>
      <c r="FBQ2" s="343"/>
      <c r="FBR2" s="343"/>
      <c r="FBS2" s="343"/>
      <c r="FBT2" s="343"/>
      <c r="FBU2" s="342"/>
      <c r="FBV2" s="343"/>
      <c r="FBW2" s="343"/>
      <c r="FBX2" s="343"/>
      <c r="FBY2" s="343"/>
      <c r="FBZ2" s="343"/>
      <c r="FCA2" s="343"/>
      <c r="FCB2" s="343"/>
      <c r="FCC2" s="343"/>
      <c r="FCD2" s="343"/>
      <c r="FCE2" s="343"/>
      <c r="FCF2" s="343"/>
      <c r="FCG2" s="343"/>
      <c r="FCH2" s="343"/>
      <c r="FCI2" s="343"/>
      <c r="FCJ2" s="343"/>
      <c r="FCK2" s="342"/>
      <c r="FCL2" s="343"/>
      <c r="FCM2" s="343"/>
      <c r="FCN2" s="343"/>
      <c r="FCO2" s="343"/>
      <c r="FCP2" s="343"/>
      <c r="FCQ2" s="343"/>
      <c r="FCR2" s="343"/>
      <c r="FCS2" s="343"/>
      <c r="FCT2" s="343"/>
      <c r="FCU2" s="343"/>
      <c r="FCV2" s="343"/>
      <c r="FCW2" s="343"/>
      <c r="FCX2" s="343"/>
      <c r="FCY2" s="343"/>
      <c r="FCZ2" s="343"/>
      <c r="FDA2" s="342"/>
      <c r="FDB2" s="343"/>
      <c r="FDC2" s="343"/>
      <c r="FDD2" s="343"/>
      <c r="FDE2" s="343"/>
      <c r="FDF2" s="343"/>
      <c r="FDG2" s="343"/>
      <c r="FDH2" s="343"/>
      <c r="FDI2" s="343"/>
      <c r="FDJ2" s="343"/>
      <c r="FDK2" s="343"/>
      <c r="FDL2" s="343"/>
      <c r="FDM2" s="343"/>
      <c r="FDN2" s="343"/>
      <c r="FDO2" s="343"/>
      <c r="FDP2" s="343"/>
      <c r="FDQ2" s="342"/>
      <c r="FDR2" s="343"/>
      <c r="FDS2" s="343"/>
      <c r="FDT2" s="343"/>
      <c r="FDU2" s="343"/>
      <c r="FDV2" s="343"/>
      <c r="FDW2" s="343"/>
      <c r="FDX2" s="343"/>
      <c r="FDY2" s="343"/>
      <c r="FDZ2" s="343"/>
      <c r="FEA2" s="343"/>
      <c r="FEB2" s="343"/>
      <c r="FEC2" s="343"/>
      <c r="FED2" s="343"/>
      <c r="FEE2" s="343"/>
      <c r="FEF2" s="343"/>
      <c r="FEG2" s="342"/>
      <c r="FEH2" s="343"/>
      <c r="FEI2" s="343"/>
      <c r="FEJ2" s="343"/>
      <c r="FEK2" s="343"/>
      <c r="FEL2" s="343"/>
      <c r="FEM2" s="343"/>
      <c r="FEN2" s="343"/>
      <c r="FEO2" s="343"/>
      <c r="FEP2" s="343"/>
      <c r="FEQ2" s="343"/>
      <c r="FER2" s="343"/>
      <c r="FES2" s="343"/>
      <c r="FET2" s="343"/>
      <c r="FEU2" s="343"/>
      <c r="FEV2" s="343"/>
      <c r="FEW2" s="342"/>
      <c r="FEX2" s="343"/>
      <c r="FEY2" s="343"/>
      <c r="FEZ2" s="343"/>
      <c r="FFA2" s="343"/>
      <c r="FFB2" s="343"/>
      <c r="FFC2" s="343"/>
      <c r="FFD2" s="343"/>
      <c r="FFE2" s="343"/>
      <c r="FFF2" s="343"/>
      <c r="FFG2" s="343"/>
      <c r="FFH2" s="343"/>
      <c r="FFI2" s="343"/>
      <c r="FFJ2" s="343"/>
      <c r="FFK2" s="343"/>
      <c r="FFL2" s="343"/>
      <c r="FFM2" s="342"/>
      <c r="FFN2" s="343"/>
      <c r="FFO2" s="343"/>
      <c r="FFP2" s="343"/>
      <c r="FFQ2" s="343"/>
      <c r="FFR2" s="343"/>
      <c r="FFS2" s="343"/>
      <c r="FFT2" s="343"/>
      <c r="FFU2" s="343"/>
      <c r="FFV2" s="343"/>
      <c r="FFW2" s="343"/>
      <c r="FFX2" s="343"/>
      <c r="FFY2" s="343"/>
      <c r="FFZ2" s="343"/>
      <c r="FGA2" s="343"/>
      <c r="FGB2" s="343"/>
      <c r="FGC2" s="342"/>
      <c r="FGD2" s="343"/>
      <c r="FGE2" s="343"/>
      <c r="FGF2" s="343"/>
      <c r="FGG2" s="343"/>
      <c r="FGH2" s="343"/>
      <c r="FGI2" s="343"/>
      <c r="FGJ2" s="343"/>
      <c r="FGK2" s="343"/>
      <c r="FGL2" s="343"/>
      <c r="FGM2" s="343"/>
      <c r="FGN2" s="343"/>
      <c r="FGO2" s="343"/>
      <c r="FGP2" s="343"/>
      <c r="FGQ2" s="343"/>
      <c r="FGR2" s="343"/>
      <c r="FGS2" s="342"/>
      <c r="FGT2" s="343"/>
      <c r="FGU2" s="343"/>
      <c r="FGV2" s="343"/>
      <c r="FGW2" s="343"/>
      <c r="FGX2" s="343"/>
      <c r="FGY2" s="343"/>
      <c r="FGZ2" s="343"/>
      <c r="FHA2" s="343"/>
      <c r="FHB2" s="343"/>
      <c r="FHC2" s="343"/>
      <c r="FHD2" s="343"/>
      <c r="FHE2" s="343"/>
      <c r="FHF2" s="343"/>
      <c r="FHG2" s="343"/>
      <c r="FHH2" s="343"/>
      <c r="FHI2" s="342"/>
      <c r="FHJ2" s="343"/>
      <c r="FHK2" s="343"/>
      <c r="FHL2" s="343"/>
      <c r="FHM2" s="343"/>
      <c r="FHN2" s="343"/>
      <c r="FHO2" s="343"/>
      <c r="FHP2" s="343"/>
      <c r="FHQ2" s="343"/>
      <c r="FHR2" s="343"/>
      <c r="FHS2" s="343"/>
      <c r="FHT2" s="343"/>
      <c r="FHU2" s="343"/>
      <c r="FHV2" s="343"/>
      <c r="FHW2" s="343"/>
      <c r="FHX2" s="343"/>
      <c r="FHY2" s="342"/>
      <c r="FHZ2" s="343"/>
      <c r="FIA2" s="343"/>
      <c r="FIB2" s="343"/>
      <c r="FIC2" s="343"/>
      <c r="FID2" s="343"/>
      <c r="FIE2" s="343"/>
      <c r="FIF2" s="343"/>
      <c r="FIG2" s="343"/>
      <c r="FIH2" s="343"/>
      <c r="FII2" s="343"/>
      <c r="FIJ2" s="343"/>
      <c r="FIK2" s="343"/>
      <c r="FIL2" s="343"/>
      <c r="FIM2" s="343"/>
      <c r="FIN2" s="343"/>
      <c r="FIO2" s="342"/>
      <c r="FIP2" s="343"/>
      <c r="FIQ2" s="343"/>
      <c r="FIR2" s="343"/>
      <c r="FIS2" s="343"/>
      <c r="FIT2" s="343"/>
      <c r="FIU2" s="343"/>
      <c r="FIV2" s="343"/>
      <c r="FIW2" s="343"/>
      <c r="FIX2" s="343"/>
      <c r="FIY2" s="343"/>
      <c r="FIZ2" s="343"/>
      <c r="FJA2" s="343"/>
      <c r="FJB2" s="343"/>
      <c r="FJC2" s="343"/>
      <c r="FJD2" s="343"/>
      <c r="FJE2" s="342"/>
      <c r="FJF2" s="343"/>
      <c r="FJG2" s="343"/>
      <c r="FJH2" s="343"/>
      <c r="FJI2" s="343"/>
      <c r="FJJ2" s="343"/>
      <c r="FJK2" s="343"/>
      <c r="FJL2" s="343"/>
      <c r="FJM2" s="343"/>
      <c r="FJN2" s="343"/>
      <c r="FJO2" s="343"/>
      <c r="FJP2" s="343"/>
      <c r="FJQ2" s="343"/>
      <c r="FJR2" s="343"/>
      <c r="FJS2" s="343"/>
      <c r="FJT2" s="343"/>
      <c r="FJU2" s="342"/>
      <c r="FJV2" s="343"/>
      <c r="FJW2" s="343"/>
      <c r="FJX2" s="343"/>
      <c r="FJY2" s="343"/>
      <c r="FJZ2" s="343"/>
      <c r="FKA2" s="343"/>
      <c r="FKB2" s="343"/>
      <c r="FKC2" s="343"/>
      <c r="FKD2" s="343"/>
      <c r="FKE2" s="343"/>
      <c r="FKF2" s="343"/>
      <c r="FKG2" s="343"/>
      <c r="FKH2" s="343"/>
      <c r="FKI2" s="343"/>
      <c r="FKJ2" s="343"/>
      <c r="FKK2" s="342"/>
      <c r="FKL2" s="343"/>
      <c r="FKM2" s="343"/>
      <c r="FKN2" s="343"/>
      <c r="FKO2" s="343"/>
      <c r="FKP2" s="343"/>
      <c r="FKQ2" s="343"/>
      <c r="FKR2" s="343"/>
      <c r="FKS2" s="343"/>
      <c r="FKT2" s="343"/>
      <c r="FKU2" s="343"/>
      <c r="FKV2" s="343"/>
      <c r="FKW2" s="343"/>
      <c r="FKX2" s="343"/>
      <c r="FKY2" s="343"/>
      <c r="FKZ2" s="343"/>
      <c r="FLA2" s="342"/>
      <c r="FLB2" s="343"/>
      <c r="FLC2" s="343"/>
      <c r="FLD2" s="343"/>
      <c r="FLE2" s="343"/>
      <c r="FLF2" s="343"/>
      <c r="FLG2" s="343"/>
      <c r="FLH2" s="343"/>
      <c r="FLI2" s="343"/>
      <c r="FLJ2" s="343"/>
      <c r="FLK2" s="343"/>
      <c r="FLL2" s="343"/>
      <c r="FLM2" s="343"/>
      <c r="FLN2" s="343"/>
      <c r="FLO2" s="343"/>
      <c r="FLP2" s="343"/>
      <c r="FLQ2" s="342"/>
      <c r="FLR2" s="343"/>
      <c r="FLS2" s="343"/>
      <c r="FLT2" s="343"/>
      <c r="FLU2" s="343"/>
      <c r="FLV2" s="343"/>
      <c r="FLW2" s="343"/>
      <c r="FLX2" s="343"/>
      <c r="FLY2" s="343"/>
      <c r="FLZ2" s="343"/>
      <c r="FMA2" s="343"/>
      <c r="FMB2" s="343"/>
      <c r="FMC2" s="343"/>
      <c r="FMD2" s="343"/>
      <c r="FME2" s="343"/>
      <c r="FMF2" s="343"/>
      <c r="FMG2" s="342"/>
      <c r="FMH2" s="343"/>
      <c r="FMI2" s="343"/>
      <c r="FMJ2" s="343"/>
      <c r="FMK2" s="343"/>
      <c r="FML2" s="343"/>
      <c r="FMM2" s="343"/>
      <c r="FMN2" s="343"/>
      <c r="FMO2" s="343"/>
      <c r="FMP2" s="343"/>
      <c r="FMQ2" s="343"/>
      <c r="FMR2" s="343"/>
      <c r="FMS2" s="343"/>
      <c r="FMT2" s="343"/>
      <c r="FMU2" s="343"/>
      <c r="FMV2" s="343"/>
      <c r="FMW2" s="342"/>
      <c r="FMX2" s="343"/>
      <c r="FMY2" s="343"/>
      <c r="FMZ2" s="343"/>
      <c r="FNA2" s="343"/>
      <c r="FNB2" s="343"/>
      <c r="FNC2" s="343"/>
      <c r="FND2" s="343"/>
      <c r="FNE2" s="343"/>
      <c r="FNF2" s="343"/>
      <c r="FNG2" s="343"/>
      <c r="FNH2" s="343"/>
      <c r="FNI2" s="343"/>
      <c r="FNJ2" s="343"/>
      <c r="FNK2" s="343"/>
      <c r="FNL2" s="343"/>
      <c r="FNM2" s="342"/>
      <c r="FNN2" s="343"/>
      <c r="FNO2" s="343"/>
      <c r="FNP2" s="343"/>
      <c r="FNQ2" s="343"/>
      <c r="FNR2" s="343"/>
      <c r="FNS2" s="343"/>
      <c r="FNT2" s="343"/>
      <c r="FNU2" s="343"/>
      <c r="FNV2" s="343"/>
      <c r="FNW2" s="343"/>
      <c r="FNX2" s="343"/>
      <c r="FNY2" s="343"/>
      <c r="FNZ2" s="343"/>
      <c r="FOA2" s="343"/>
      <c r="FOB2" s="343"/>
      <c r="FOC2" s="342"/>
      <c r="FOD2" s="343"/>
      <c r="FOE2" s="343"/>
      <c r="FOF2" s="343"/>
      <c r="FOG2" s="343"/>
      <c r="FOH2" s="343"/>
      <c r="FOI2" s="343"/>
      <c r="FOJ2" s="343"/>
      <c r="FOK2" s="343"/>
      <c r="FOL2" s="343"/>
      <c r="FOM2" s="343"/>
      <c r="FON2" s="343"/>
      <c r="FOO2" s="343"/>
      <c r="FOP2" s="343"/>
      <c r="FOQ2" s="343"/>
      <c r="FOR2" s="343"/>
      <c r="FOS2" s="342"/>
      <c r="FOT2" s="343"/>
      <c r="FOU2" s="343"/>
      <c r="FOV2" s="343"/>
      <c r="FOW2" s="343"/>
      <c r="FOX2" s="343"/>
      <c r="FOY2" s="343"/>
      <c r="FOZ2" s="343"/>
      <c r="FPA2" s="343"/>
      <c r="FPB2" s="343"/>
      <c r="FPC2" s="343"/>
      <c r="FPD2" s="343"/>
      <c r="FPE2" s="343"/>
      <c r="FPF2" s="343"/>
      <c r="FPG2" s="343"/>
      <c r="FPH2" s="343"/>
      <c r="FPI2" s="342"/>
      <c r="FPJ2" s="343"/>
      <c r="FPK2" s="343"/>
      <c r="FPL2" s="343"/>
      <c r="FPM2" s="343"/>
      <c r="FPN2" s="343"/>
      <c r="FPO2" s="343"/>
      <c r="FPP2" s="343"/>
      <c r="FPQ2" s="343"/>
      <c r="FPR2" s="343"/>
      <c r="FPS2" s="343"/>
      <c r="FPT2" s="343"/>
      <c r="FPU2" s="343"/>
      <c r="FPV2" s="343"/>
      <c r="FPW2" s="343"/>
      <c r="FPX2" s="343"/>
      <c r="FPY2" s="342"/>
      <c r="FPZ2" s="343"/>
      <c r="FQA2" s="343"/>
      <c r="FQB2" s="343"/>
      <c r="FQC2" s="343"/>
      <c r="FQD2" s="343"/>
      <c r="FQE2" s="343"/>
      <c r="FQF2" s="343"/>
      <c r="FQG2" s="343"/>
      <c r="FQH2" s="343"/>
      <c r="FQI2" s="343"/>
      <c r="FQJ2" s="343"/>
      <c r="FQK2" s="343"/>
      <c r="FQL2" s="343"/>
      <c r="FQM2" s="343"/>
      <c r="FQN2" s="343"/>
      <c r="FQO2" s="342"/>
      <c r="FQP2" s="343"/>
      <c r="FQQ2" s="343"/>
      <c r="FQR2" s="343"/>
      <c r="FQS2" s="343"/>
      <c r="FQT2" s="343"/>
      <c r="FQU2" s="343"/>
      <c r="FQV2" s="343"/>
      <c r="FQW2" s="343"/>
      <c r="FQX2" s="343"/>
      <c r="FQY2" s="343"/>
      <c r="FQZ2" s="343"/>
      <c r="FRA2" s="343"/>
      <c r="FRB2" s="343"/>
      <c r="FRC2" s="343"/>
      <c r="FRD2" s="343"/>
      <c r="FRE2" s="342"/>
      <c r="FRF2" s="343"/>
      <c r="FRG2" s="343"/>
      <c r="FRH2" s="343"/>
      <c r="FRI2" s="343"/>
      <c r="FRJ2" s="343"/>
      <c r="FRK2" s="343"/>
      <c r="FRL2" s="343"/>
      <c r="FRM2" s="343"/>
      <c r="FRN2" s="343"/>
      <c r="FRO2" s="343"/>
      <c r="FRP2" s="343"/>
      <c r="FRQ2" s="343"/>
      <c r="FRR2" s="343"/>
      <c r="FRS2" s="343"/>
      <c r="FRT2" s="343"/>
      <c r="FRU2" s="342"/>
      <c r="FRV2" s="343"/>
      <c r="FRW2" s="343"/>
      <c r="FRX2" s="343"/>
      <c r="FRY2" s="343"/>
      <c r="FRZ2" s="343"/>
      <c r="FSA2" s="343"/>
      <c r="FSB2" s="343"/>
      <c r="FSC2" s="343"/>
      <c r="FSD2" s="343"/>
      <c r="FSE2" s="343"/>
      <c r="FSF2" s="343"/>
      <c r="FSG2" s="343"/>
      <c r="FSH2" s="343"/>
      <c r="FSI2" s="343"/>
      <c r="FSJ2" s="343"/>
      <c r="FSK2" s="342"/>
      <c r="FSL2" s="343"/>
      <c r="FSM2" s="343"/>
      <c r="FSN2" s="343"/>
      <c r="FSO2" s="343"/>
      <c r="FSP2" s="343"/>
      <c r="FSQ2" s="343"/>
      <c r="FSR2" s="343"/>
      <c r="FSS2" s="343"/>
      <c r="FST2" s="343"/>
      <c r="FSU2" s="343"/>
      <c r="FSV2" s="343"/>
      <c r="FSW2" s="343"/>
      <c r="FSX2" s="343"/>
      <c r="FSY2" s="343"/>
      <c r="FSZ2" s="343"/>
      <c r="FTA2" s="342"/>
      <c r="FTB2" s="343"/>
      <c r="FTC2" s="343"/>
      <c r="FTD2" s="343"/>
      <c r="FTE2" s="343"/>
      <c r="FTF2" s="343"/>
      <c r="FTG2" s="343"/>
      <c r="FTH2" s="343"/>
      <c r="FTI2" s="343"/>
      <c r="FTJ2" s="343"/>
      <c r="FTK2" s="343"/>
      <c r="FTL2" s="343"/>
      <c r="FTM2" s="343"/>
      <c r="FTN2" s="343"/>
      <c r="FTO2" s="343"/>
      <c r="FTP2" s="343"/>
      <c r="FTQ2" s="342"/>
      <c r="FTR2" s="343"/>
      <c r="FTS2" s="343"/>
      <c r="FTT2" s="343"/>
      <c r="FTU2" s="343"/>
      <c r="FTV2" s="343"/>
      <c r="FTW2" s="343"/>
      <c r="FTX2" s="343"/>
      <c r="FTY2" s="343"/>
      <c r="FTZ2" s="343"/>
      <c r="FUA2" s="343"/>
      <c r="FUB2" s="343"/>
      <c r="FUC2" s="343"/>
      <c r="FUD2" s="343"/>
      <c r="FUE2" s="343"/>
      <c r="FUF2" s="343"/>
      <c r="FUG2" s="342"/>
      <c r="FUH2" s="343"/>
      <c r="FUI2" s="343"/>
      <c r="FUJ2" s="343"/>
      <c r="FUK2" s="343"/>
      <c r="FUL2" s="343"/>
      <c r="FUM2" s="343"/>
      <c r="FUN2" s="343"/>
      <c r="FUO2" s="343"/>
      <c r="FUP2" s="343"/>
      <c r="FUQ2" s="343"/>
      <c r="FUR2" s="343"/>
      <c r="FUS2" s="343"/>
      <c r="FUT2" s="343"/>
      <c r="FUU2" s="343"/>
      <c r="FUV2" s="343"/>
      <c r="FUW2" s="342"/>
      <c r="FUX2" s="343"/>
      <c r="FUY2" s="343"/>
      <c r="FUZ2" s="343"/>
      <c r="FVA2" s="343"/>
      <c r="FVB2" s="343"/>
      <c r="FVC2" s="343"/>
      <c r="FVD2" s="343"/>
      <c r="FVE2" s="343"/>
      <c r="FVF2" s="343"/>
      <c r="FVG2" s="343"/>
      <c r="FVH2" s="343"/>
      <c r="FVI2" s="343"/>
      <c r="FVJ2" s="343"/>
      <c r="FVK2" s="343"/>
      <c r="FVL2" s="343"/>
      <c r="FVM2" s="342"/>
      <c r="FVN2" s="343"/>
      <c r="FVO2" s="343"/>
      <c r="FVP2" s="343"/>
      <c r="FVQ2" s="343"/>
      <c r="FVR2" s="343"/>
      <c r="FVS2" s="343"/>
      <c r="FVT2" s="343"/>
      <c r="FVU2" s="343"/>
      <c r="FVV2" s="343"/>
      <c r="FVW2" s="343"/>
      <c r="FVX2" s="343"/>
      <c r="FVY2" s="343"/>
      <c r="FVZ2" s="343"/>
      <c r="FWA2" s="343"/>
      <c r="FWB2" s="343"/>
      <c r="FWC2" s="342"/>
      <c r="FWD2" s="343"/>
      <c r="FWE2" s="343"/>
      <c r="FWF2" s="343"/>
      <c r="FWG2" s="343"/>
      <c r="FWH2" s="343"/>
      <c r="FWI2" s="343"/>
      <c r="FWJ2" s="343"/>
      <c r="FWK2" s="343"/>
      <c r="FWL2" s="343"/>
      <c r="FWM2" s="343"/>
      <c r="FWN2" s="343"/>
      <c r="FWO2" s="343"/>
      <c r="FWP2" s="343"/>
      <c r="FWQ2" s="343"/>
      <c r="FWR2" s="343"/>
      <c r="FWS2" s="342"/>
      <c r="FWT2" s="343"/>
      <c r="FWU2" s="343"/>
      <c r="FWV2" s="343"/>
      <c r="FWW2" s="343"/>
      <c r="FWX2" s="343"/>
      <c r="FWY2" s="343"/>
      <c r="FWZ2" s="343"/>
      <c r="FXA2" s="343"/>
      <c r="FXB2" s="343"/>
      <c r="FXC2" s="343"/>
      <c r="FXD2" s="343"/>
      <c r="FXE2" s="343"/>
      <c r="FXF2" s="343"/>
      <c r="FXG2" s="343"/>
      <c r="FXH2" s="343"/>
      <c r="FXI2" s="342"/>
      <c r="FXJ2" s="343"/>
      <c r="FXK2" s="343"/>
      <c r="FXL2" s="343"/>
      <c r="FXM2" s="343"/>
      <c r="FXN2" s="343"/>
      <c r="FXO2" s="343"/>
      <c r="FXP2" s="343"/>
      <c r="FXQ2" s="343"/>
      <c r="FXR2" s="343"/>
      <c r="FXS2" s="343"/>
      <c r="FXT2" s="343"/>
      <c r="FXU2" s="343"/>
      <c r="FXV2" s="343"/>
      <c r="FXW2" s="343"/>
      <c r="FXX2" s="343"/>
      <c r="FXY2" s="342"/>
      <c r="FXZ2" s="343"/>
      <c r="FYA2" s="343"/>
      <c r="FYB2" s="343"/>
      <c r="FYC2" s="343"/>
      <c r="FYD2" s="343"/>
      <c r="FYE2" s="343"/>
      <c r="FYF2" s="343"/>
      <c r="FYG2" s="343"/>
      <c r="FYH2" s="343"/>
      <c r="FYI2" s="343"/>
      <c r="FYJ2" s="343"/>
      <c r="FYK2" s="343"/>
      <c r="FYL2" s="343"/>
      <c r="FYM2" s="343"/>
      <c r="FYN2" s="343"/>
      <c r="FYO2" s="342"/>
      <c r="FYP2" s="343"/>
      <c r="FYQ2" s="343"/>
      <c r="FYR2" s="343"/>
      <c r="FYS2" s="343"/>
      <c r="FYT2" s="343"/>
      <c r="FYU2" s="343"/>
      <c r="FYV2" s="343"/>
      <c r="FYW2" s="343"/>
      <c r="FYX2" s="343"/>
      <c r="FYY2" s="343"/>
      <c r="FYZ2" s="343"/>
      <c r="FZA2" s="343"/>
      <c r="FZB2" s="343"/>
      <c r="FZC2" s="343"/>
      <c r="FZD2" s="343"/>
      <c r="FZE2" s="342"/>
      <c r="FZF2" s="343"/>
      <c r="FZG2" s="343"/>
      <c r="FZH2" s="343"/>
      <c r="FZI2" s="343"/>
      <c r="FZJ2" s="343"/>
      <c r="FZK2" s="343"/>
      <c r="FZL2" s="343"/>
      <c r="FZM2" s="343"/>
      <c r="FZN2" s="343"/>
      <c r="FZO2" s="343"/>
      <c r="FZP2" s="343"/>
      <c r="FZQ2" s="343"/>
      <c r="FZR2" s="343"/>
      <c r="FZS2" s="343"/>
      <c r="FZT2" s="343"/>
      <c r="FZU2" s="342"/>
      <c r="FZV2" s="343"/>
      <c r="FZW2" s="343"/>
      <c r="FZX2" s="343"/>
      <c r="FZY2" s="343"/>
      <c r="FZZ2" s="343"/>
      <c r="GAA2" s="343"/>
      <c r="GAB2" s="343"/>
      <c r="GAC2" s="343"/>
      <c r="GAD2" s="343"/>
      <c r="GAE2" s="343"/>
      <c r="GAF2" s="343"/>
      <c r="GAG2" s="343"/>
      <c r="GAH2" s="343"/>
      <c r="GAI2" s="343"/>
      <c r="GAJ2" s="343"/>
      <c r="GAK2" s="342"/>
      <c r="GAL2" s="343"/>
      <c r="GAM2" s="343"/>
      <c r="GAN2" s="343"/>
      <c r="GAO2" s="343"/>
      <c r="GAP2" s="343"/>
      <c r="GAQ2" s="343"/>
      <c r="GAR2" s="343"/>
      <c r="GAS2" s="343"/>
      <c r="GAT2" s="343"/>
      <c r="GAU2" s="343"/>
      <c r="GAV2" s="343"/>
      <c r="GAW2" s="343"/>
      <c r="GAX2" s="343"/>
      <c r="GAY2" s="343"/>
      <c r="GAZ2" s="343"/>
      <c r="GBA2" s="342"/>
      <c r="GBB2" s="343"/>
      <c r="GBC2" s="343"/>
      <c r="GBD2" s="343"/>
      <c r="GBE2" s="343"/>
      <c r="GBF2" s="343"/>
      <c r="GBG2" s="343"/>
      <c r="GBH2" s="343"/>
      <c r="GBI2" s="343"/>
      <c r="GBJ2" s="343"/>
      <c r="GBK2" s="343"/>
      <c r="GBL2" s="343"/>
      <c r="GBM2" s="343"/>
      <c r="GBN2" s="343"/>
      <c r="GBO2" s="343"/>
      <c r="GBP2" s="343"/>
      <c r="GBQ2" s="342"/>
      <c r="GBR2" s="343"/>
      <c r="GBS2" s="343"/>
      <c r="GBT2" s="343"/>
      <c r="GBU2" s="343"/>
      <c r="GBV2" s="343"/>
      <c r="GBW2" s="343"/>
      <c r="GBX2" s="343"/>
      <c r="GBY2" s="343"/>
      <c r="GBZ2" s="343"/>
      <c r="GCA2" s="343"/>
      <c r="GCB2" s="343"/>
      <c r="GCC2" s="343"/>
      <c r="GCD2" s="343"/>
      <c r="GCE2" s="343"/>
      <c r="GCF2" s="343"/>
      <c r="GCG2" s="342"/>
      <c r="GCH2" s="343"/>
      <c r="GCI2" s="343"/>
      <c r="GCJ2" s="343"/>
      <c r="GCK2" s="343"/>
      <c r="GCL2" s="343"/>
      <c r="GCM2" s="343"/>
      <c r="GCN2" s="343"/>
      <c r="GCO2" s="343"/>
      <c r="GCP2" s="343"/>
      <c r="GCQ2" s="343"/>
      <c r="GCR2" s="343"/>
      <c r="GCS2" s="343"/>
      <c r="GCT2" s="343"/>
      <c r="GCU2" s="343"/>
      <c r="GCV2" s="343"/>
      <c r="GCW2" s="342"/>
      <c r="GCX2" s="343"/>
      <c r="GCY2" s="343"/>
      <c r="GCZ2" s="343"/>
      <c r="GDA2" s="343"/>
      <c r="GDB2" s="343"/>
      <c r="GDC2" s="343"/>
      <c r="GDD2" s="343"/>
      <c r="GDE2" s="343"/>
      <c r="GDF2" s="343"/>
      <c r="GDG2" s="343"/>
      <c r="GDH2" s="343"/>
      <c r="GDI2" s="343"/>
      <c r="GDJ2" s="343"/>
      <c r="GDK2" s="343"/>
      <c r="GDL2" s="343"/>
      <c r="GDM2" s="342"/>
      <c r="GDN2" s="343"/>
      <c r="GDO2" s="343"/>
      <c r="GDP2" s="343"/>
      <c r="GDQ2" s="343"/>
      <c r="GDR2" s="343"/>
      <c r="GDS2" s="343"/>
      <c r="GDT2" s="343"/>
      <c r="GDU2" s="343"/>
      <c r="GDV2" s="343"/>
      <c r="GDW2" s="343"/>
      <c r="GDX2" s="343"/>
      <c r="GDY2" s="343"/>
      <c r="GDZ2" s="343"/>
      <c r="GEA2" s="343"/>
      <c r="GEB2" s="343"/>
      <c r="GEC2" s="342"/>
      <c r="GED2" s="343"/>
      <c r="GEE2" s="343"/>
      <c r="GEF2" s="343"/>
      <c r="GEG2" s="343"/>
      <c r="GEH2" s="343"/>
      <c r="GEI2" s="343"/>
      <c r="GEJ2" s="343"/>
      <c r="GEK2" s="343"/>
      <c r="GEL2" s="343"/>
      <c r="GEM2" s="343"/>
      <c r="GEN2" s="343"/>
      <c r="GEO2" s="343"/>
      <c r="GEP2" s="343"/>
      <c r="GEQ2" s="343"/>
      <c r="GER2" s="343"/>
      <c r="GES2" s="342"/>
      <c r="GET2" s="343"/>
      <c r="GEU2" s="343"/>
      <c r="GEV2" s="343"/>
      <c r="GEW2" s="343"/>
      <c r="GEX2" s="343"/>
      <c r="GEY2" s="343"/>
      <c r="GEZ2" s="343"/>
      <c r="GFA2" s="343"/>
      <c r="GFB2" s="343"/>
      <c r="GFC2" s="343"/>
      <c r="GFD2" s="343"/>
      <c r="GFE2" s="343"/>
      <c r="GFF2" s="343"/>
      <c r="GFG2" s="343"/>
      <c r="GFH2" s="343"/>
      <c r="GFI2" s="342"/>
      <c r="GFJ2" s="343"/>
      <c r="GFK2" s="343"/>
      <c r="GFL2" s="343"/>
      <c r="GFM2" s="343"/>
      <c r="GFN2" s="343"/>
      <c r="GFO2" s="343"/>
      <c r="GFP2" s="343"/>
      <c r="GFQ2" s="343"/>
      <c r="GFR2" s="343"/>
      <c r="GFS2" s="343"/>
      <c r="GFT2" s="343"/>
      <c r="GFU2" s="343"/>
      <c r="GFV2" s="343"/>
      <c r="GFW2" s="343"/>
      <c r="GFX2" s="343"/>
      <c r="GFY2" s="342"/>
      <c r="GFZ2" s="343"/>
      <c r="GGA2" s="343"/>
      <c r="GGB2" s="343"/>
      <c r="GGC2" s="343"/>
      <c r="GGD2" s="343"/>
      <c r="GGE2" s="343"/>
      <c r="GGF2" s="343"/>
      <c r="GGG2" s="343"/>
      <c r="GGH2" s="343"/>
      <c r="GGI2" s="343"/>
      <c r="GGJ2" s="343"/>
      <c r="GGK2" s="343"/>
      <c r="GGL2" s="343"/>
      <c r="GGM2" s="343"/>
      <c r="GGN2" s="343"/>
      <c r="GGO2" s="342"/>
      <c r="GGP2" s="343"/>
      <c r="GGQ2" s="343"/>
      <c r="GGR2" s="343"/>
      <c r="GGS2" s="343"/>
      <c r="GGT2" s="343"/>
      <c r="GGU2" s="343"/>
      <c r="GGV2" s="343"/>
      <c r="GGW2" s="343"/>
      <c r="GGX2" s="343"/>
      <c r="GGY2" s="343"/>
      <c r="GGZ2" s="343"/>
      <c r="GHA2" s="343"/>
      <c r="GHB2" s="343"/>
      <c r="GHC2" s="343"/>
      <c r="GHD2" s="343"/>
      <c r="GHE2" s="342"/>
      <c r="GHF2" s="343"/>
      <c r="GHG2" s="343"/>
      <c r="GHH2" s="343"/>
      <c r="GHI2" s="343"/>
      <c r="GHJ2" s="343"/>
      <c r="GHK2" s="343"/>
      <c r="GHL2" s="343"/>
      <c r="GHM2" s="343"/>
      <c r="GHN2" s="343"/>
      <c r="GHO2" s="343"/>
      <c r="GHP2" s="343"/>
      <c r="GHQ2" s="343"/>
      <c r="GHR2" s="343"/>
      <c r="GHS2" s="343"/>
      <c r="GHT2" s="343"/>
      <c r="GHU2" s="342"/>
      <c r="GHV2" s="343"/>
      <c r="GHW2" s="343"/>
      <c r="GHX2" s="343"/>
      <c r="GHY2" s="343"/>
      <c r="GHZ2" s="343"/>
      <c r="GIA2" s="343"/>
      <c r="GIB2" s="343"/>
      <c r="GIC2" s="343"/>
      <c r="GID2" s="343"/>
      <c r="GIE2" s="343"/>
      <c r="GIF2" s="343"/>
      <c r="GIG2" s="343"/>
      <c r="GIH2" s="343"/>
      <c r="GII2" s="343"/>
      <c r="GIJ2" s="343"/>
      <c r="GIK2" s="342"/>
      <c r="GIL2" s="343"/>
      <c r="GIM2" s="343"/>
      <c r="GIN2" s="343"/>
      <c r="GIO2" s="343"/>
      <c r="GIP2" s="343"/>
      <c r="GIQ2" s="343"/>
      <c r="GIR2" s="343"/>
      <c r="GIS2" s="343"/>
      <c r="GIT2" s="343"/>
      <c r="GIU2" s="343"/>
      <c r="GIV2" s="343"/>
      <c r="GIW2" s="343"/>
      <c r="GIX2" s="343"/>
      <c r="GIY2" s="343"/>
      <c r="GIZ2" s="343"/>
      <c r="GJA2" s="342"/>
      <c r="GJB2" s="343"/>
      <c r="GJC2" s="343"/>
      <c r="GJD2" s="343"/>
      <c r="GJE2" s="343"/>
      <c r="GJF2" s="343"/>
      <c r="GJG2" s="343"/>
      <c r="GJH2" s="343"/>
      <c r="GJI2" s="343"/>
      <c r="GJJ2" s="343"/>
      <c r="GJK2" s="343"/>
      <c r="GJL2" s="343"/>
      <c r="GJM2" s="343"/>
      <c r="GJN2" s="343"/>
      <c r="GJO2" s="343"/>
      <c r="GJP2" s="343"/>
      <c r="GJQ2" s="342"/>
      <c r="GJR2" s="343"/>
      <c r="GJS2" s="343"/>
      <c r="GJT2" s="343"/>
      <c r="GJU2" s="343"/>
      <c r="GJV2" s="343"/>
      <c r="GJW2" s="343"/>
      <c r="GJX2" s="343"/>
      <c r="GJY2" s="343"/>
      <c r="GJZ2" s="343"/>
      <c r="GKA2" s="343"/>
      <c r="GKB2" s="343"/>
      <c r="GKC2" s="343"/>
      <c r="GKD2" s="343"/>
      <c r="GKE2" s="343"/>
      <c r="GKF2" s="343"/>
      <c r="GKG2" s="342"/>
      <c r="GKH2" s="343"/>
      <c r="GKI2" s="343"/>
      <c r="GKJ2" s="343"/>
      <c r="GKK2" s="343"/>
      <c r="GKL2" s="343"/>
      <c r="GKM2" s="343"/>
      <c r="GKN2" s="343"/>
      <c r="GKO2" s="343"/>
      <c r="GKP2" s="343"/>
      <c r="GKQ2" s="343"/>
      <c r="GKR2" s="343"/>
      <c r="GKS2" s="343"/>
      <c r="GKT2" s="343"/>
      <c r="GKU2" s="343"/>
      <c r="GKV2" s="343"/>
      <c r="GKW2" s="342"/>
      <c r="GKX2" s="343"/>
      <c r="GKY2" s="343"/>
      <c r="GKZ2" s="343"/>
      <c r="GLA2" s="343"/>
      <c r="GLB2" s="343"/>
      <c r="GLC2" s="343"/>
      <c r="GLD2" s="343"/>
      <c r="GLE2" s="343"/>
      <c r="GLF2" s="343"/>
      <c r="GLG2" s="343"/>
      <c r="GLH2" s="343"/>
      <c r="GLI2" s="343"/>
      <c r="GLJ2" s="343"/>
      <c r="GLK2" s="343"/>
      <c r="GLL2" s="343"/>
      <c r="GLM2" s="342"/>
      <c r="GLN2" s="343"/>
      <c r="GLO2" s="343"/>
      <c r="GLP2" s="343"/>
      <c r="GLQ2" s="343"/>
      <c r="GLR2" s="343"/>
      <c r="GLS2" s="343"/>
      <c r="GLT2" s="343"/>
      <c r="GLU2" s="343"/>
      <c r="GLV2" s="343"/>
      <c r="GLW2" s="343"/>
      <c r="GLX2" s="343"/>
      <c r="GLY2" s="343"/>
      <c r="GLZ2" s="343"/>
      <c r="GMA2" s="343"/>
      <c r="GMB2" s="343"/>
      <c r="GMC2" s="342"/>
      <c r="GMD2" s="343"/>
      <c r="GME2" s="343"/>
      <c r="GMF2" s="343"/>
      <c r="GMG2" s="343"/>
      <c r="GMH2" s="343"/>
      <c r="GMI2" s="343"/>
      <c r="GMJ2" s="343"/>
      <c r="GMK2" s="343"/>
      <c r="GML2" s="343"/>
      <c r="GMM2" s="343"/>
      <c r="GMN2" s="343"/>
      <c r="GMO2" s="343"/>
      <c r="GMP2" s="343"/>
      <c r="GMQ2" s="343"/>
      <c r="GMR2" s="343"/>
      <c r="GMS2" s="342"/>
      <c r="GMT2" s="343"/>
      <c r="GMU2" s="343"/>
      <c r="GMV2" s="343"/>
      <c r="GMW2" s="343"/>
      <c r="GMX2" s="343"/>
      <c r="GMY2" s="343"/>
      <c r="GMZ2" s="343"/>
      <c r="GNA2" s="343"/>
      <c r="GNB2" s="343"/>
      <c r="GNC2" s="343"/>
      <c r="GND2" s="343"/>
      <c r="GNE2" s="343"/>
      <c r="GNF2" s="343"/>
      <c r="GNG2" s="343"/>
      <c r="GNH2" s="343"/>
      <c r="GNI2" s="342"/>
      <c r="GNJ2" s="343"/>
      <c r="GNK2" s="343"/>
      <c r="GNL2" s="343"/>
      <c r="GNM2" s="343"/>
      <c r="GNN2" s="343"/>
      <c r="GNO2" s="343"/>
      <c r="GNP2" s="343"/>
      <c r="GNQ2" s="343"/>
      <c r="GNR2" s="343"/>
      <c r="GNS2" s="343"/>
      <c r="GNT2" s="343"/>
      <c r="GNU2" s="343"/>
      <c r="GNV2" s="343"/>
      <c r="GNW2" s="343"/>
      <c r="GNX2" s="343"/>
      <c r="GNY2" s="342"/>
      <c r="GNZ2" s="343"/>
      <c r="GOA2" s="343"/>
      <c r="GOB2" s="343"/>
      <c r="GOC2" s="343"/>
      <c r="GOD2" s="343"/>
      <c r="GOE2" s="343"/>
      <c r="GOF2" s="343"/>
      <c r="GOG2" s="343"/>
      <c r="GOH2" s="343"/>
      <c r="GOI2" s="343"/>
      <c r="GOJ2" s="343"/>
      <c r="GOK2" s="343"/>
      <c r="GOL2" s="343"/>
      <c r="GOM2" s="343"/>
      <c r="GON2" s="343"/>
      <c r="GOO2" s="342"/>
      <c r="GOP2" s="343"/>
      <c r="GOQ2" s="343"/>
      <c r="GOR2" s="343"/>
      <c r="GOS2" s="343"/>
      <c r="GOT2" s="343"/>
      <c r="GOU2" s="343"/>
      <c r="GOV2" s="343"/>
      <c r="GOW2" s="343"/>
      <c r="GOX2" s="343"/>
      <c r="GOY2" s="343"/>
      <c r="GOZ2" s="343"/>
      <c r="GPA2" s="343"/>
      <c r="GPB2" s="343"/>
      <c r="GPC2" s="343"/>
      <c r="GPD2" s="343"/>
      <c r="GPE2" s="342"/>
      <c r="GPF2" s="343"/>
      <c r="GPG2" s="343"/>
      <c r="GPH2" s="343"/>
      <c r="GPI2" s="343"/>
      <c r="GPJ2" s="343"/>
      <c r="GPK2" s="343"/>
      <c r="GPL2" s="343"/>
      <c r="GPM2" s="343"/>
      <c r="GPN2" s="343"/>
      <c r="GPO2" s="343"/>
      <c r="GPP2" s="343"/>
      <c r="GPQ2" s="343"/>
      <c r="GPR2" s="343"/>
      <c r="GPS2" s="343"/>
      <c r="GPT2" s="343"/>
      <c r="GPU2" s="342"/>
      <c r="GPV2" s="343"/>
      <c r="GPW2" s="343"/>
      <c r="GPX2" s="343"/>
      <c r="GPY2" s="343"/>
      <c r="GPZ2" s="343"/>
      <c r="GQA2" s="343"/>
      <c r="GQB2" s="343"/>
      <c r="GQC2" s="343"/>
      <c r="GQD2" s="343"/>
      <c r="GQE2" s="343"/>
      <c r="GQF2" s="343"/>
      <c r="GQG2" s="343"/>
      <c r="GQH2" s="343"/>
      <c r="GQI2" s="343"/>
      <c r="GQJ2" s="343"/>
      <c r="GQK2" s="342"/>
      <c r="GQL2" s="343"/>
      <c r="GQM2" s="343"/>
      <c r="GQN2" s="343"/>
      <c r="GQO2" s="343"/>
      <c r="GQP2" s="343"/>
      <c r="GQQ2" s="343"/>
      <c r="GQR2" s="343"/>
      <c r="GQS2" s="343"/>
      <c r="GQT2" s="343"/>
      <c r="GQU2" s="343"/>
      <c r="GQV2" s="343"/>
      <c r="GQW2" s="343"/>
      <c r="GQX2" s="343"/>
      <c r="GQY2" s="343"/>
      <c r="GQZ2" s="343"/>
      <c r="GRA2" s="342"/>
      <c r="GRB2" s="343"/>
      <c r="GRC2" s="343"/>
      <c r="GRD2" s="343"/>
      <c r="GRE2" s="343"/>
      <c r="GRF2" s="343"/>
      <c r="GRG2" s="343"/>
      <c r="GRH2" s="343"/>
      <c r="GRI2" s="343"/>
      <c r="GRJ2" s="343"/>
      <c r="GRK2" s="343"/>
      <c r="GRL2" s="343"/>
      <c r="GRM2" s="343"/>
      <c r="GRN2" s="343"/>
      <c r="GRO2" s="343"/>
      <c r="GRP2" s="343"/>
      <c r="GRQ2" s="342"/>
      <c r="GRR2" s="343"/>
      <c r="GRS2" s="343"/>
      <c r="GRT2" s="343"/>
      <c r="GRU2" s="343"/>
      <c r="GRV2" s="343"/>
      <c r="GRW2" s="343"/>
      <c r="GRX2" s="343"/>
      <c r="GRY2" s="343"/>
      <c r="GRZ2" s="343"/>
      <c r="GSA2" s="343"/>
      <c r="GSB2" s="343"/>
      <c r="GSC2" s="343"/>
      <c r="GSD2" s="343"/>
      <c r="GSE2" s="343"/>
      <c r="GSF2" s="343"/>
      <c r="GSG2" s="342"/>
      <c r="GSH2" s="343"/>
      <c r="GSI2" s="343"/>
      <c r="GSJ2" s="343"/>
      <c r="GSK2" s="343"/>
      <c r="GSL2" s="343"/>
      <c r="GSM2" s="343"/>
      <c r="GSN2" s="343"/>
      <c r="GSO2" s="343"/>
      <c r="GSP2" s="343"/>
      <c r="GSQ2" s="343"/>
      <c r="GSR2" s="343"/>
      <c r="GSS2" s="343"/>
      <c r="GST2" s="343"/>
      <c r="GSU2" s="343"/>
      <c r="GSV2" s="343"/>
      <c r="GSW2" s="342"/>
      <c r="GSX2" s="343"/>
      <c r="GSY2" s="343"/>
      <c r="GSZ2" s="343"/>
      <c r="GTA2" s="343"/>
      <c r="GTB2" s="343"/>
      <c r="GTC2" s="343"/>
      <c r="GTD2" s="343"/>
      <c r="GTE2" s="343"/>
      <c r="GTF2" s="343"/>
      <c r="GTG2" s="343"/>
      <c r="GTH2" s="343"/>
      <c r="GTI2" s="343"/>
      <c r="GTJ2" s="343"/>
      <c r="GTK2" s="343"/>
      <c r="GTL2" s="343"/>
      <c r="GTM2" s="342"/>
      <c r="GTN2" s="343"/>
      <c r="GTO2" s="343"/>
      <c r="GTP2" s="343"/>
      <c r="GTQ2" s="343"/>
      <c r="GTR2" s="343"/>
      <c r="GTS2" s="343"/>
      <c r="GTT2" s="343"/>
      <c r="GTU2" s="343"/>
      <c r="GTV2" s="343"/>
      <c r="GTW2" s="343"/>
      <c r="GTX2" s="343"/>
      <c r="GTY2" s="343"/>
      <c r="GTZ2" s="343"/>
      <c r="GUA2" s="343"/>
      <c r="GUB2" s="343"/>
      <c r="GUC2" s="342"/>
      <c r="GUD2" s="343"/>
      <c r="GUE2" s="343"/>
      <c r="GUF2" s="343"/>
      <c r="GUG2" s="343"/>
      <c r="GUH2" s="343"/>
      <c r="GUI2" s="343"/>
      <c r="GUJ2" s="343"/>
      <c r="GUK2" s="343"/>
      <c r="GUL2" s="343"/>
      <c r="GUM2" s="343"/>
      <c r="GUN2" s="343"/>
      <c r="GUO2" s="343"/>
      <c r="GUP2" s="343"/>
      <c r="GUQ2" s="343"/>
      <c r="GUR2" s="343"/>
      <c r="GUS2" s="342"/>
      <c r="GUT2" s="343"/>
      <c r="GUU2" s="343"/>
      <c r="GUV2" s="343"/>
      <c r="GUW2" s="343"/>
      <c r="GUX2" s="343"/>
      <c r="GUY2" s="343"/>
      <c r="GUZ2" s="343"/>
      <c r="GVA2" s="343"/>
      <c r="GVB2" s="343"/>
      <c r="GVC2" s="343"/>
      <c r="GVD2" s="343"/>
      <c r="GVE2" s="343"/>
      <c r="GVF2" s="343"/>
      <c r="GVG2" s="343"/>
      <c r="GVH2" s="343"/>
      <c r="GVI2" s="342"/>
      <c r="GVJ2" s="343"/>
      <c r="GVK2" s="343"/>
      <c r="GVL2" s="343"/>
      <c r="GVM2" s="343"/>
      <c r="GVN2" s="343"/>
      <c r="GVO2" s="343"/>
      <c r="GVP2" s="343"/>
      <c r="GVQ2" s="343"/>
      <c r="GVR2" s="343"/>
      <c r="GVS2" s="343"/>
      <c r="GVT2" s="343"/>
      <c r="GVU2" s="343"/>
      <c r="GVV2" s="343"/>
      <c r="GVW2" s="343"/>
      <c r="GVX2" s="343"/>
      <c r="GVY2" s="342"/>
      <c r="GVZ2" s="343"/>
      <c r="GWA2" s="343"/>
      <c r="GWB2" s="343"/>
      <c r="GWC2" s="343"/>
      <c r="GWD2" s="343"/>
      <c r="GWE2" s="343"/>
      <c r="GWF2" s="343"/>
      <c r="GWG2" s="343"/>
      <c r="GWH2" s="343"/>
      <c r="GWI2" s="343"/>
      <c r="GWJ2" s="343"/>
      <c r="GWK2" s="343"/>
      <c r="GWL2" s="343"/>
      <c r="GWM2" s="343"/>
      <c r="GWN2" s="343"/>
      <c r="GWO2" s="342"/>
      <c r="GWP2" s="343"/>
      <c r="GWQ2" s="343"/>
      <c r="GWR2" s="343"/>
      <c r="GWS2" s="343"/>
      <c r="GWT2" s="343"/>
      <c r="GWU2" s="343"/>
      <c r="GWV2" s="343"/>
      <c r="GWW2" s="343"/>
      <c r="GWX2" s="343"/>
      <c r="GWY2" s="343"/>
      <c r="GWZ2" s="343"/>
      <c r="GXA2" s="343"/>
      <c r="GXB2" s="343"/>
      <c r="GXC2" s="343"/>
      <c r="GXD2" s="343"/>
      <c r="GXE2" s="342"/>
      <c r="GXF2" s="343"/>
      <c r="GXG2" s="343"/>
      <c r="GXH2" s="343"/>
      <c r="GXI2" s="343"/>
      <c r="GXJ2" s="343"/>
      <c r="GXK2" s="343"/>
      <c r="GXL2" s="343"/>
      <c r="GXM2" s="343"/>
      <c r="GXN2" s="343"/>
      <c r="GXO2" s="343"/>
      <c r="GXP2" s="343"/>
      <c r="GXQ2" s="343"/>
      <c r="GXR2" s="343"/>
      <c r="GXS2" s="343"/>
      <c r="GXT2" s="343"/>
      <c r="GXU2" s="342"/>
      <c r="GXV2" s="343"/>
      <c r="GXW2" s="343"/>
      <c r="GXX2" s="343"/>
      <c r="GXY2" s="343"/>
      <c r="GXZ2" s="343"/>
      <c r="GYA2" s="343"/>
      <c r="GYB2" s="343"/>
      <c r="GYC2" s="343"/>
      <c r="GYD2" s="343"/>
      <c r="GYE2" s="343"/>
      <c r="GYF2" s="343"/>
      <c r="GYG2" s="343"/>
      <c r="GYH2" s="343"/>
      <c r="GYI2" s="343"/>
      <c r="GYJ2" s="343"/>
      <c r="GYK2" s="342"/>
      <c r="GYL2" s="343"/>
      <c r="GYM2" s="343"/>
      <c r="GYN2" s="343"/>
      <c r="GYO2" s="343"/>
      <c r="GYP2" s="343"/>
      <c r="GYQ2" s="343"/>
      <c r="GYR2" s="343"/>
      <c r="GYS2" s="343"/>
      <c r="GYT2" s="343"/>
      <c r="GYU2" s="343"/>
      <c r="GYV2" s="343"/>
      <c r="GYW2" s="343"/>
      <c r="GYX2" s="343"/>
      <c r="GYY2" s="343"/>
      <c r="GYZ2" s="343"/>
      <c r="GZA2" s="342"/>
      <c r="GZB2" s="343"/>
      <c r="GZC2" s="343"/>
      <c r="GZD2" s="343"/>
      <c r="GZE2" s="343"/>
      <c r="GZF2" s="343"/>
      <c r="GZG2" s="343"/>
      <c r="GZH2" s="343"/>
      <c r="GZI2" s="343"/>
      <c r="GZJ2" s="343"/>
      <c r="GZK2" s="343"/>
      <c r="GZL2" s="343"/>
      <c r="GZM2" s="343"/>
      <c r="GZN2" s="343"/>
      <c r="GZO2" s="343"/>
      <c r="GZP2" s="343"/>
      <c r="GZQ2" s="342"/>
      <c r="GZR2" s="343"/>
      <c r="GZS2" s="343"/>
      <c r="GZT2" s="343"/>
      <c r="GZU2" s="343"/>
      <c r="GZV2" s="343"/>
      <c r="GZW2" s="343"/>
      <c r="GZX2" s="343"/>
      <c r="GZY2" s="343"/>
      <c r="GZZ2" s="343"/>
      <c r="HAA2" s="343"/>
      <c r="HAB2" s="343"/>
      <c r="HAC2" s="343"/>
      <c r="HAD2" s="343"/>
      <c r="HAE2" s="343"/>
      <c r="HAF2" s="343"/>
      <c r="HAG2" s="342"/>
      <c r="HAH2" s="343"/>
      <c r="HAI2" s="343"/>
      <c r="HAJ2" s="343"/>
      <c r="HAK2" s="343"/>
      <c r="HAL2" s="343"/>
      <c r="HAM2" s="343"/>
      <c r="HAN2" s="343"/>
      <c r="HAO2" s="343"/>
      <c r="HAP2" s="343"/>
      <c r="HAQ2" s="343"/>
      <c r="HAR2" s="343"/>
      <c r="HAS2" s="343"/>
      <c r="HAT2" s="343"/>
      <c r="HAU2" s="343"/>
      <c r="HAV2" s="343"/>
      <c r="HAW2" s="342"/>
      <c r="HAX2" s="343"/>
      <c r="HAY2" s="343"/>
      <c r="HAZ2" s="343"/>
      <c r="HBA2" s="343"/>
      <c r="HBB2" s="343"/>
      <c r="HBC2" s="343"/>
      <c r="HBD2" s="343"/>
      <c r="HBE2" s="343"/>
      <c r="HBF2" s="343"/>
      <c r="HBG2" s="343"/>
      <c r="HBH2" s="343"/>
      <c r="HBI2" s="343"/>
      <c r="HBJ2" s="343"/>
      <c r="HBK2" s="343"/>
      <c r="HBL2" s="343"/>
      <c r="HBM2" s="342"/>
      <c r="HBN2" s="343"/>
      <c r="HBO2" s="343"/>
      <c r="HBP2" s="343"/>
      <c r="HBQ2" s="343"/>
      <c r="HBR2" s="343"/>
      <c r="HBS2" s="343"/>
      <c r="HBT2" s="343"/>
      <c r="HBU2" s="343"/>
      <c r="HBV2" s="343"/>
      <c r="HBW2" s="343"/>
      <c r="HBX2" s="343"/>
      <c r="HBY2" s="343"/>
      <c r="HBZ2" s="343"/>
      <c r="HCA2" s="343"/>
      <c r="HCB2" s="343"/>
      <c r="HCC2" s="342"/>
      <c r="HCD2" s="343"/>
      <c r="HCE2" s="343"/>
      <c r="HCF2" s="343"/>
      <c r="HCG2" s="343"/>
      <c r="HCH2" s="343"/>
      <c r="HCI2" s="343"/>
      <c r="HCJ2" s="343"/>
      <c r="HCK2" s="343"/>
      <c r="HCL2" s="343"/>
      <c r="HCM2" s="343"/>
      <c r="HCN2" s="343"/>
      <c r="HCO2" s="343"/>
      <c r="HCP2" s="343"/>
      <c r="HCQ2" s="343"/>
      <c r="HCR2" s="343"/>
      <c r="HCS2" s="342"/>
      <c r="HCT2" s="343"/>
      <c r="HCU2" s="343"/>
      <c r="HCV2" s="343"/>
      <c r="HCW2" s="343"/>
      <c r="HCX2" s="343"/>
      <c r="HCY2" s="343"/>
      <c r="HCZ2" s="343"/>
      <c r="HDA2" s="343"/>
      <c r="HDB2" s="343"/>
      <c r="HDC2" s="343"/>
      <c r="HDD2" s="343"/>
      <c r="HDE2" s="343"/>
      <c r="HDF2" s="343"/>
      <c r="HDG2" s="343"/>
      <c r="HDH2" s="343"/>
      <c r="HDI2" s="342"/>
      <c r="HDJ2" s="343"/>
      <c r="HDK2" s="343"/>
      <c r="HDL2" s="343"/>
      <c r="HDM2" s="343"/>
      <c r="HDN2" s="343"/>
      <c r="HDO2" s="343"/>
      <c r="HDP2" s="343"/>
      <c r="HDQ2" s="343"/>
      <c r="HDR2" s="343"/>
      <c r="HDS2" s="343"/>
      <c r="HDT2" s="343"/>
      <c r="HDU2" s="343"/>
      <c r="HDV2" s="343"/>
      <c r="HDW2" s="343"/>
      <c r="HDX2" s="343"/>
      <c r="HDY2" s="342"/>
      <c r="HDZ2" s="343"/>
      <c r="HEA2" s="343"/>
      <c r="HEB2" s="343"/>
      <c r="HEC2" s="343"/>
      <c r="HED2" s="343"/>
      <c r="HEE2" s="343"/>
      <c r="HEF2" s="343"/>
      <c r="HEG2" s="343"/>
      <c r="HEH2" s="343"/>
      <c r="HEI2" s="343"/>
      <c r="HEJ2" s="343"/>
      <c r="HEK2" s="343"/>
      <c r="HEL2" s="343"/>
      <c r="HEM2" s="343"/>
      <c r="HEN2" s="343"/>
      <c r="HEO2" s="342"/>
      <c r="HEP2" s="343"/>
      <c r="HEQ2" s="343"/>
      <c r="HER2" s="343"/>
      <c r="HES2" s="343"/>
      <c r="HET2" s="343"/>
      <c r="HEU2" s="343"/>
      <c r="HEV2" s="343"/>
      <c r="HEW2" s="343"/>
      <c r="HEX2" s="343"/>
      <c r="HEY2" s="343"/>
      <c r="HEZ2" s="343"/>
      <c r="HFA2" s="343"/>
      <c r="HFB2" s="343"/>
      <c r="HFC2" s="343"/>
      <c r="HFD2" s="343"/>
      <c r="HFE2" s="342"/>
      <c r="HFF2" s="343"/>
      <c r="HFG2" s="343"/>
      <c r="HFH2" s="343"/>
      <c r="HFI2" s="343"/>
      <c r="HFJ2" s="343"/>
      <c r="HFK2" s="343"/>
      <c r="HFL2" s="343"/>
      <c r="HFM2" s="343"/>
      <c r="HFN2" s="343"/>
      <c r="HFO2" s="343"/>
      <c r="HFP2" s="343"/>
      <c r="HFQ2" s="343"/>
      <c r="HFR2" s="343"/>
      <c r="HFS2" s="343"/>
      <c r="HFT2" s="343"/>
      <c r="HFU2" s="342"/>
      <c r="HFV2" s="343"/>
      <c r="HFW2" s="343"/>
      <c r="HFX2" s="343"/>
      <c r="HFY2" s="343"/>
      <c r="HFZ2" s="343"/>
      <c r="HGA2" s="343"/>
      <c r="HGB2" s="343"/>
      <c r="HGC2" s="343"/>
      <c r="HGD2" s="343"/>
      <c r="HGE2" s="343"/>
      <c r="HGF2" s="343"/>
      <c r="HGG2" s="343"/>
      <c r="HGH2" s="343"/>
      <c r="HGI2" s="343"/>
      <c r="HGJ2" s="343"/>
      <c r="HGK2" s="342"/>
      <c r="HGL2" s="343"/>
      <c r="HGM2" s="343"/>
      <c r="HGN2" s="343"/>
      <c r="HGO2" s="343"/>
      <c r="HGP2" s="343"/>
      <c r="HGQ2" s="343"/>
      <c r="HGR2" s="343"/>
      <c r="HGS2" s="343"/>
      <c r="HGT2" s="343"/>
      <c r="HGU2" s="343"/>
      <c r="HGV2" s="343"/>
      <c r="HGW2" s="343"/>
      <c r="HGX2" s="343"/>
      <c r="HGY2" s="343"/>
      <c r="HGZ2" s="343"/>
      <c r="HHA2" s="342"/>
      <c r="HHB2" s="343"/>
      <c r="HHC2" s="343"/>
      <c r="HHD2" s="343"/>
      <c r="HHE2" s="343"/>
      <c r="HHF2" s="343"/>
      <c r="HHG2" s="343"/>
      <c r="HHH2" s="343"/>
      <c r="HHI2" s="343"/>
      <c r="HHJ2" s="343"/>
      <c r="HHK2" s="343"/>
      <c r="HHL2" s="343"/>
      <c r="HHM2" s="343"/>
      <c r="HHN2" s="343"/>
      <c r="HHO2" s="343"/>
      <c r="HHP2" s="343"/>
      <c r="HHQ2" s="342"/>
      <c r="HHR2" s="343"/>
      <c r="HHS2" s="343"/>
      <c r="HHT2" s="343"/>
      <c r="HHU2" s="343"/>
      <c r="HHV2" s="343"/>
      <c r="HHW2" s="343"/>
      <c r="HHX2" s="343"/>
      <c r="HHY2" s="343"/>
      <c r="HHZ2" s="343"/>
      <c r="HIA2" s="343"/>
      <c r="HIB2" s="343"/>
      <c r="HIC2" s="343"/>
      <c r="HID2" s="343"/>
      <c r="HIE2" s="343"/>
      <c r="HIF2" s="343"/>
      <c r="HIG2" s="342"/>
      <c r="HIH2" s="343"/>
      <c r="HII2" s="343"/>
      <c r="HIJ2" s="343"/>
      <c r="HIK2" s="343"/>
      <c r="HIL2" s="343"/>
      <c r="HIM2" s="343"/>
      <c r="HIN2" s="343"/>
      <c r="HIO2" s="343"/>
      <c r="HIP2" s="343"/>
      <c r="HIQ2" s="343"/>
      <c r="HIR2" s="343"/>
      <c r="HIS2" s="343"/>
      <c r="HIT2" s="343"/>
      <c r="HIU2" s="343"/>
      <c r="HIV2" s="343"/>
      <c r="HIW2" s="342"/>
      <c r="HIX2" s="343"/>
      <c r="HIY2" s="343"/>
      <c r="HIZ2" s="343"/>
      <c r="HJA2" s="343"/>
      <c r="HJB2" s="343"/>
      <c r="HJC2" s="343"/>
      <c r="HJD2" s="343"/>
      <c r="HJE2" s="343"/>
      <c r="HJF2" s="343"/>
      <c r="HJG2" s="343"/>
      <c r="HJH2" s="343"/>
      <c r="HJI2" s="343"/>
      <c r="HJJ2" s="343"/>
      <c r="HJK2" s="343"/>
      <c r="HJL2" s="343"/>
      <c r="HJM2" s="342"/>
      <c r="HJN2" s="343"/>
      <c r="HJO2" s="343"/>
      <c r="HJP2" s="343"/>
      <c r="HJQ2" s="343"/>
      <c r="HJR2" s="343"/>
      <c r="HJS2" s="343"/>
      <c r="HJT2" s="343"/>
      <c r="HJU2" s="343"/>
      <c r="HJV2" s="343"/>
      <c r="HJW2" s="343"/>
      <c r="HJX2" s="343"/>
      <c r="HJY2" s="343"/>
      <c r="HJZ2" s="343"/>
      <c r="HKA2" s="343"/>
      <c r="HKB2" s="343"/>
      <c r="HKC2" s="342"/>
      <c r="HKD2" s="343"/>
      <c r="HKE2" s="343"/>
      <c r="HKF2" s="343"/>
      <c r="HKG2" s="343"/>
      <c r="HKH2" s="343"/>
      <c r="HKI2" s="343"/>
      <c r="HKJ2" s="343"/>
      <c r="HKK2" s="343"/>
      <c r="HKL2" s="343"/>
      <c r="HKM2" s="343"/>
      <c r="HKN2" s="343"/>
      <c r="HKO2" s="343"/>
      <c r="HKP2" s="343"/>
      <c r="HKQ2" s="343"/>
      <c r="HKR2" s="343"/>
      <c r="HKS2" s="342"/>
      <c r="HKT2" s="343"/>
      <c r="HKU2" s="343"/>
      <c r="HKV2" s="343"/>
      <c r="HKW2" s="343"/>
      <c r="HKX2" s="343"/>
      <c r="HKY2" s="343"/>
      <c r="HKZ2" s="343"/>
      <c r="HLA2" s="343"/>
      <c r="HLB2" s="343"/>
      <c r="HLC2" s="343"/>
      <c r="HLD2" s="343"/>
      <c r="HLE2" s="343"/>
      <c r="HLF2" s="343"/>
      <c r="HLG2" s="343"/>
      <c r="HLH2" s="343"/>
      <c r="HLI2" s="342"/>
      <c r="HLJ2" s="343"/>
      <c r="HLK2" s="343"/>
      <c r="HLL2" s="343"/>
      <c r="HLM2" s="343"/>
      <c r="HLN2" s="343"/>
      <c r="HLO2" s="343"/>
      <c r="HLP2" s="343"/>
      <c r="HLQ2" s="343"/>
      <c r="HLR2" s="343"/>
      <c r="HLS2" s="343"/>
      <c r="HLT2" s="343"/>
      <c r="HLU2" s="343"/>
      <c r="HLV2" s="343"/>
      <c r="HLW2" s="343"/>
      <c r="HLX2" s="343"/>
      <c r="HLY2" s="342"/>
      <c r="HLZ2" s="343"/>
      <c r="HMA2" s="343"/>
      <c r="HMB2" s="343"/>
      <c r="HMC2" s="343"/>
      <c r="HMD2" s="343"/>
      <c r="HME2" s="343"/>
      <c r="HMF2" s="343"/>
      <c r="HMG2" s="343"/>
      <c r="HMH2" s="343"/>
      <c r="HMI2" s="343"/>
      <c r="HMJ2" s="343"/>
      <c r="HMK2" s="343"/>
      <c r="HML2" s="343"/>
      <c r="HMM2" s="343"/>
      <c r="HMN2" s="343"/>
      <c r="HMO2" s="342"/>
      <c r="HMP2" s="343"/>
      <c r="HMQ2" s="343"/>
      <c r="HMR2" s="343"/>
      <c r="HMS2" s="343"/>
      <c r="HMT2" s="343"/>
      <c r="HMU2" s="343"/>
      <c r="HMV2" s="343"/>
      <c r="HMW2" s="343"/>
      <c r="HMX2" s="343"/>
      <c r="HMY2" s="343"/>
      <c r="HMZ2" s="343"/>
      <c r="HNA2" s="343"/>
      <c r="HNB2" s="343"/>
      <c r="HNC2" s="343"/>
      <c r="HND2" s="343"/>
      <c r="HNE2" s="342"/>
      <c r="HNF2" s="343"/>
      <c r="HNG2" s="343"/>
      <c r="HNH2" s="343"/>
      <c r="HNI2" s="343"/>
      <c r="HNJ2" s="343"/>
      <c r="HNK2" s="343"/>
      <c r="HNL2" s="343"/>
      <c r="HNM2" s="343"/>
      <c r="HNN2" s="343"/>
      <c r="HNO2" s="343"/>
      <c r="HNP2" s="343"/>
      <c r="HNQ2" s="343"/>
      <c r="HNR2" s="343"/>
      <c r="HNS2" s="343"/>
      <c r="HNT2" s="343"/>
      <c r="HNU2" s="342"/>
      <c r="HNV2" s="343"/>
      <c r="HNW2" s="343"/>
      <c r="HNX2" s="343"/>
      <c r="HNY2" s="343"/>
      <c r="HNZ2" s="343"/>
      <c r="HOA2" s="343"/>
      <c r="HOB2" s="343"/>
      <c r="HOC2" s="343"/>
      <c r="HOD2" s="343"/>
      <c r="HOE2" s="343"/>
      <c r="HOF2" s="343"/>
      <c r="HOG2" s="343"/>
      <c r="HOH2" s="343"/>
      <c r="HOI2" s="343"/>
      <c r="HOJ2" s="343"/>
      <c r="HOK2" s="342"/>
      <c r="HOL2" s="343"/>
      <c r="HOM2" s="343"/>
      <c r="HON2" s="343"/>
      <c r="HOO2" s="343"/>
      <c r="HOP2" s="343"/>
      <c r="HOQ2" s="343"/>
      <c r="HOR2" s="343"/>
      <c r="HOS2" s="343"/>
      <c r="HOT2" s="343"/>
      <c r="HOU2" s="343"/>
      <c r="HOV2" s="343"/>
      <c r="HOW2" s="343"/>
      <c r="HOX2" s="343"/>
      <c r="HOY2" s="343"/>
      <c r="HOZ2" s="343"/>
      <c r="HPA2" s="342"/>
      <c r="HPB2" s="343"/>
      <c r="HPC2" s="343"/>
      <c r="HPD2" s="343"/>
      <c r="HPE2" s="343"/>
      <c r="HPF2" s="343"/>
      <c r="HPG2" s="343"/>
      <c r="HPH2" s="343"/>
      <c r="HPI2" s="343"/>
      <c r="HPJ2" s="343"/>
      <c r="HPK2" s="343"/>
      <c r="HPL2" s="343"/>
      <c r="HPM2" s="343"/>
      <c r="HPN2" s="343"/>
      <c r="HPO2" s="343"/>
      <c r="HPP2" s="343"/>
      <c r="HPQ2" s="342"/>
      <c r="HPR2" s="343"/>
      <c r="HPS2" s="343"/>
      <c r="HPT2" s="343"/>
      <c r="HPU2" s="343"/>
      <c r="HPV2" s="343"/>
      <c r="HPW2" s="343"/>
      <c r="HPX2" s="343"/>
      <c r="HPY2" s="343"/>
      <c r="HPZ2" s="343"/>
      <c r="HQA2" s="343"/>
      <c r="HQB2" s="343"/>
      <c r="HQC2" s="343"/>
      <c r="HQD2" s="343"/>
      <c r="HQE2" s="343"/>
      <c r="HQF2" s="343"/>
      <c r="HQG2" s="342"/>
      <c r="HQH2" s="343"/>
      <c r="HQI2" s="343"/>
      <c r="HQJ2" s="343"/>
      <c r="HQK2" s="343"/>
      <c r="HQL2" s="343"/>
      <c r="HQM2" s="343"/>
      <c r="HQN2" s="343"/>
      <c r="HQO2" s="343"/>
      <c r="HQP2" s="343"/>
      <c r="HQQ2" s="343"/>
      <c r="HQR2" s="343"/>
      <c r="HQS2" s="343"/>
      <c r="HQT2" s="343"/>
      <c r="HQU2" s="343"/>
      <c r="HQV2" s="343"/>
      <c r="HQW2" s="342"/>
      <c r="HQX2" s="343"/>
      <c r="HQY2" s="343"/>
      <c r="HQZ2" s="343"/>
      <c r="HRA2" s="343"/>
      <c r="HRB2" s="343"/>
      <c r="HRC2" s="343"/>
      <c r="HRD2" s="343"/>
      <c r="HRE2" s="343"/>
      <c r="HRF2" s="343"/>
      <c r="HRG2" s="343"/>
      <c r="HRH2" s="343"/>
      <c r="HRI2" s="343"/>
      <c r="HRJ2" s="343"/>
      <c r="HRK2" s="343"/>
      <c r="HRL2" s="343"/>
      <c r="HRM2" s="342"/>
      <c r="HRN2" s="343"/>
      <c r="HRO2" s="343"/>
      <c r="HRP2" s="343"/>
      <c r="HRQ2" s="343"/>
      <c r="HRR2" s="343"/>
      <c r="HRS2" s="343"/>
      <c r="HRT2" s="343"/>
      <c r="HRU2" s="343"/>
      <c r="HRV2" s="343"/>
      <c r="HRW2" s="343"/>
      <c r="HRX2" s="343"/>
      <c r="HRY2" s="343"/>
      <c r="HRZ2" s="343"/>
      <c r="HSA2" s="343"/>
      <c r="HSB2" s="343"/>
      <c r="HSC2" s="342"/>
      <c r="HSD2" s="343"/>
      <c r="HSE2" s="343"/>
      <c r="HSF2" s="343"/>
      <c r="HSG2" s="343"/>
      <c r="HSH2" s="343"/>
      <c r="HSI2" s="343"/>
      <c r="HSJ2" s="343"/>
      <c r="HSK2" s="343"/>
      <c r="HSL2" s="343"/>
      <c r="HSM2" s="343"/>
      <c r="HSN2" s="343"/>
      <c r="HSO2" s="343"/>
      <c r="HSP2" s="343"/>
      <c r="HSQ2" s="343"/>
      <c r="HSR2" s="343"/>
      <c r="HSS2" s="342"/>
      <c r="HST2" s="343"/>
      <c r="HSU2" s="343"/>
      <c r="HSV2" s="343"/>
      <c r="HSW2" s="343"/>
      <c r="HSX2" s="343"/>
      <c r="HSY2" s="343"/>
      <c r="HSZ2" s="343"/>
      <c r="HTA2" s="343"/>
      <c r="HTB2" s="343"/>
      <c r="HTC2" s="343"/>
      <c r="HTD2" s="343"/>
      <c r="HTE2" s="343"/>
      <c r="HTF2" s="343"/>
      <c r="HTG2" s="343"/>
      <c r="HTH2" s="343"/>
      <c r="HTI2" s="342"/>
      <c r="HTJ2" s="343"/>
      <c r="HTK2" s="343"/>
      <c r="HTL2" s="343"/>
      <c r="HTM2" s="343"/>
      <c r="HTN2" s="343"/>
      <c r="HTO2" s="343"/>
      <c r="HTP2" s="343"/>
      <c r="HTQ2" s="343"/>
      <c r="HTR2" s="343"/>
      <c r="HTS2" s="343"/>
      <c r="HTT2" s="343"/>
      <c r="HTU2" s="343"/>
      <c r="HTV2" s="343"/>
      <c r="HTW2" s="343"/>
      <c r="HTX2" s="343"/>
      <c r="HTY2" s="342"/>
      <c r="HTZ2" s="343"/>
      <c r="HUA2" s="343"/>
      <c r="HUB2" s="343"/>
      <c r="HUC2" s="343"/>
      <c r="HUD2" s="343"/>
      <c r="HUE2" s="343"/>
      <c r="HUF2" s="343"/>
      <c r="HUG2" s="343"/>
      <c r="HUH2" s="343"/>
      <c r="HUI2" s="343"/>
      <c r="HUJ2" s="343"/>
      <c r="HUK2" s="343"/>
      <c r="HUL2" s="343"/>
      <c r="HUM2" s="343"/>
      <c r="HUN2" s="343"/>
      <c r="HUO2" s="342"/>
      <c r="HUP2" s="343"/>
      <c r="HUQ2" s="343"/>
      <c r="HUR2" s="343"/>
      <c r="HUS2" s="343"/>
      <c r="HUT2" s="343"/>
      <c r="HUU2" s="343"/>
      <c r="HUV2" s="343"/>
      <c r="HUW2" s="343"/>
      <c r="HUX2" s="343"/>
      <c r="HUY2" s="343"/>
      <c r="HUZ2" s="343"/>
      <c r="HVA2" s="343"/>
      <c r="HVB2" s="343"/>
      <c r="HVC2" s="343"/>
      <c r="HVD2" s="343"/>
      <c r="HVE2" s="342"/>
      <c r="HVF2" s="343"/>
      <c r="HVG2" s="343"/>
      <c r="HVH2" s="343"/>
      <c r="HVI2" s="343"/>
      <c r="HVJ2" s="343"/>
      <c r="HVK2" s="343"/>
      <c r="HVL2" s="343"/>
      <c r="HVM2" s="343"/>
      <c r="HVN2" s="343"/>
      <c r="HVO2" s="343"/>
      <c r="HVP2" s="343"/>
      <c r="HVQ2" s="343"/>
      <c r="HVR2" s="343"/>
      <c r="HVS2" s="343"/>
      <c r="HVT2" s="343"/>
      <c r="HVU2" s="342"/>
      <c r="HVV2" s="343"/>
      <c r="HVW2" s="343"/>
      <c r="HVX2" s="343"/>
      <c r="HVY2" s="343"/>
      <c r="HVZ2" s="343"/>
      <c r="HWA2" s="343"/>
      <c r="HWB2" s="343"/>
      <c r="HWC2" s="343"/>
      <c r="HWD2" s="343"/>
      <c r="HWE2" s="343"/>
      <c r="HWF2" s="343"/>
      <c r="HWG2" s="343"/>
      <c r="HWH2" s="343"/>
      <c r="HWI2" s="343"/>
      <c r="HWJ2" s="343"/>
      <c r="HWK2" s="342"/>
      <c r="HWL2" s="343"/>
      <c r="HWM2" s="343"/>
      <c r="HWN2" s="343"/>
      <c r="HWO2" s="343"/>
      <c r="HWP2" s="343"/>
      <c r="HWQ2" s="343"/>
      <c r="HWR2" s="343"/>
      <c r="HWS2" s="343"/>
      <c r="HWT2" s="343"/>
      <c r="HWU2" s="343"/>
      <c r="HWV2" s="343"/>
      <c r="HWW2" s="343"/>
      <c r="HWX2" s="343"/>
      <c r="HWY2" s="343"/>
      <c r="HWZ2" s="343"/>
      <c r="HXA2" s="342"/>
      <c r="HXB2" s="343"/>
      <c r="HXC2" s="343"/>
      <c r="HXD2" s="343"/>
      <c r="HXE2" s="343"/>
      <c r="HXF2" s="343"/>
      <c r="HXG2" s="343"/>
      <c r="HXH2" s="343"/>
      <c r="HXI2" s="343"/>
      <c r="HXJ2" s="343"/>
      <c r="HXK2" s="343"/>
      <c r="HXL2" s="343"/>
      <c r="HXM2" s="343"/>
      <c r="HXN2" s="343"/>
      <c r="HXO2" s="343"/>
      <c r="HXP2" s="343"/>
      <c r="HXQ2" s="342"/>
      <c r="HXR2" s="343"/>
      <c r="HXS2" s="343"/>
      <c r="HXT2" s="343"/>
      <c r="HXU2" s="343"/>
      <c r="HXV2" s="343"/>
      <c r="HXW2" s="343"/>
      <c r="HXX2" s="343"/>
      <c r="HXY2" s="343"/>
      <c r="HXZ2" s="343"/>
      <c r="HYA2" s="343"/>
      <c r="HYB2" s="343"/>
      <c r="HYC2" s="343"/>
      <c r="HYD2" s="343"/>
      <c r="HYE2" s="343"/>
      <c r="HYF2" s="343"/>
      <c r="HYG2" s="342"/>
      <c r="HYH2" s="343"/>
      <c r="HYI2" s="343"/>
      <c r="HYJ2" s="343"/>
      <c r="HYK2" s="343"/>
      <c r="HYL2" s="343"/>
      <c r="HYM2" s="343"/>
      <c r="HYN2" s="343"/>
      <c r="HYO2" s="343"/>
      <c r="HYP2" s="343"/>
      <c r="HYQ2" s="343"/>
      <c r="HYR2" s="343"/>
      <c r="HYS2" s="343"/>
      <c r="HYT2" s="343"/>
      <c r="HYU2" s="343"/>
      <c r="HYV2" s="343"/>
      <c r="HYW2" s="342"/>
      <c r="HYX2" s="343"/>
      <c r="HYY2" s="343"/>
      <c r="HYZ2" s="343"/>
      <c r="HZA2" s="343"/>
      <c r="HZB2" s="343"/>
      <c r="HZC2" s="343"/>
      <c r="HZD2" s="343"/>
      <c r="HZE2" s="343"/>
      <c r="HZF2" s="343"/>
      <c r="HZG2" s="343"/>
      <c r="HZH2" s="343"/>
      <c r="HZI2" s="343"/>
      <c r="HZJ2" s="343"/>
      <c r="HZK2" s="343"/>
      <c r="HZL2" s="343"/>
      <c r="HZM2" s="342"/>
      <c r="HZN2" s="343"/>
      <c r="HZO2" s="343"/>
      <c r="HZP2" s="343"/>
      <c r="HZQ2" s="343"/>
      <c r="HZR2" s="343"/>
      <c r="HZS2" s="343"/>
      <c r="HZT2" s="343"/>
      <c r="HZU2" s="343"/>
      <c r="HZV2" s="343"/>
      <c r="HZW2" s="343"/>
      <c r="HZX2" s="343"/>
      <c r="HZY2" s="343"/>
      <c r="HZZ2" s="343"/>
      <c r="IAA2" s="343"/>
      <c r="IAB2" s="343"/>
      <c r="IAC2" s="342"/>
      <c r="IAD2" s="343"/>
      <c r="IAE2" s="343"/>
      <c r="IAF2" s="343"/>
      <c r="IAG2" s="343"/>
      <c r="IAH2" s="343"/>
      <c r="IAI2" s="343"/>
      <c r="IAJ2" s="343"/>
      <c r="IAK2" s="343"/>
      <c r="IAL2" s="343"/>
      <c r="IAM2" s="343"/>
      <c r="IAN2" s="343"/>
      <c r="IAO2" s="343"/>
      <c r="IAP2" s="343"/>
      <c r="IAQ2" s="343"/>
      <c r="IAR2" s="343"/>
      <c r="IAS2" s="342"/>
      <c r="IAT2" s="343"/>
      <c r="IAU2" s="343"/>
      <c r="IAV2" s="343"/>
      <c r="IAW2" s="343"/>
      <c r="IAX2" s="343"/>
      <c r="IAY2" s="343"/>
      <c r="IAZ2" s="343"/>
      <c r="IBA2" s="343"/>
      <c r="IBB2" s="343"/>
      <c r="IBC2" s="343"/>
      <c r="IBD2" s="343"/>
      <c r="IBE2" s="343"/>
      <c r="IBF2" s="343"/>
      <c r="IBG2" s="343"/>
      <c r="IBH2" s="343"/>
      <c r="IBI2" s="342"/>
      <c r="IBJ2" s="343"/>
      <c r="IBK2" s="343"/>
      <c r="IBL2" s="343"/>
      <c r="IBM2" s="343"/>
      <c r="IBN2" s="343"/>
      <c r="IBO2" s="343"/>
      <c r="IBP2" s="343"/>
      <c r="IBQ2" s="343"/>
      <c r="IBR2" s="343"/>
      <c r="IBS2" s="343"/>
      <c r="IBT2" s="343"/>
      <c r="IBU2" s="343"/>
      <c r="IBV2" s="343"/>
      <c r="IBW2" s="343"/>
      <c r="IBX2" s="343"/>
      <c r="IBY2" s="342"/>
      <c r="IBZ2" s="343"/>
      <c r="ICA2" s="343"/>
      <c r="ICB2" s="343"/>
      <c r="ICC2" s="343"/>
      <c r="ICD2" s="343"/>
      <c r="ICE2" s="343"/>
      <c r="ICF2" s="343"/>
      <c r="ICG2" s="343"/>
      <c r="ICH2" s="343"/>
      <c r="ICI2" s="343"/>
      <c r="ICJ2" s="343"/>
      <c r="ICK2" s="343"/>
      <c r="ICL2" s="343"/>
      <c r="ICM2" s="343"/>
      <c r="ICN2" s="343"/>
      <c r="ICO2" s="342"/>
      <c r="ICP2" s="343"/>
      <c r="ICQ2" s="343"/>
      <c r="ICR2" s="343"/>
      <c r="ICS2" s="343"/>
      <c r="ICT2" s="343"/>
      <c r="ICU2" s="343"/>
      <c r="ICV2" s="343"/>
      <c r="ICW2" s="343"/>
      <c r="ICX2" s="343"/>
      <c r="ICY2" s="343"/>
      <c r="ICZ2" s="343"/>
      <c r="IDA2" s="343"/>
      <c r="IDB2" s="343"/>
      <c r="IDC2" s="343"/>
      <c r="IDD2" s="343"/>
      <c r="IDE2" s="342"/>
      <c r="IDF2" s="343"/>
      <c r="IDG2" s="343"/>
      <c r="IDH2" s="343"/>
      <c r="IDI2" s="343"/>
      <c r="IDJ2" s="343"/>
      <c r="IDK2" s="343"/>
      <c r="IDL2" s="343"/>
      <c r="IDM2" s="343"/>
      <c r="IDN2" s="343"/>
      <c r="IDO2" s="343"/>
      <c r="IDP2" s="343"/>
      <c r="IDQ2" s="343"/>
      <c r="IDR2" s="343"/>
      <c r="IDS2" s="343"/>
      <c r="IDT2" s="343"/>
      <c r="IDU2" s="342"/>
      <c r="IDV2" s="343"/>
      <c r="IDW2" s="343"/>
      <c r="IDX2" s="343"/>
      <c r="IDY2" s="343"/>
      <c r="IDZ2" s="343"/>
      <c r="IEA2" s="343"/>
      <c r="IEB2" s="343"/>
      <c r="IEC2" s="343"/>
      <c r="IED2" s="343"/>
      <c r="IEE2" s="343"/>
      <c r="IEF2" s="343"/>
      <c r="IEG2" s="343"/>
      <c r="IEH2" s="343"/>
      <c r="IEI2" s="343"/>
      <c r="IEJ2" s="343"/>
      <c r="IEK2" s="342"/>
      <c r="IEL2" s="343"/>
      <c r="IEM2" s="343"/>
      <c r="IEN2" s="343"/>
      <c r="IEO2" s="343"/>
      <c r="IEP2" s="343"/>
      <c r="IEQ2" s="343"/>
      <c r="IER2" s="343"/>
      <c r="IES2" s="343"/>
      <c r="IET2" s="343"/>
      <c r="IEU2" s="343"/>
      <c r="IEV2" s="343"/>
      <c r="IEW2" s="343"/>
      <c r="IEX2" s="343"/>
      <c r="IEY2" s="343"/>
      <c r="IEZ2" s="343"/>
      <c r="IFA2" s="342"/>
      <c r="IFB2" s="343"/>
      <c r="IFC2" s="343"/>
      <c r="IFD2" s="343"/>
      <c r="IFE2" s="343"/>
      <c r="IFF2" s="343"/>
      <c r="IFG2" s="343"/>
      <c r="IFH2" s="343"/>
      <c r="IFI2" s="343"/>
      <c r="IFJ2" s="343"/>
      <c r="IFK2" s="343"/>
      <c r="IFL2" s="343"/>
      <c r="IFM2" s="343"/>
      <c r="IFN2" s="343"/>
      <c r="IFO2" s="343"/>
      <c r="IFP2" s="343"/>
      <c r="IFQ2" s="342"/>
      <c r="IFR2" s="343"/>
      <c r="IFS2" s="343"/>
      <c r="IFT2" s="343"/>
      <c r="IFU2" s="343"/>
      <c r="IFV2" s="343"/>
      <c r="IFW2" s="343"/>
      <c r="IFX2" s="343"/>
      <c r="IFY2" s="343"/>
      <c r="IFZ2" s="343"/>
      <c r="IGA2" s="343"/>
      <c r="IGB2" s="343"/>
      <c r="IGC2" s="343"/>
      <c r="IGD2" s="343"/>
      <c r="IGE2" s="343"/>
      <c r="IGF2" s="343"/>
      <c r="IGG2" s="342"/>
      <c r="IGH2" s="343"/>
      <c r="IGI2" s="343"/>
      <c r="IGJ2" s="343"/>
      <c r="IGK2" s="343"/>
      <c r="IGL2" s="343"/>
      <c r="IGM2" s="343"/>
      <c r="IGN2" s="343"/>
      <c r="IGO2" s="343"/>
      <c r="IGP2" s="343"/>
      <c r="IGQ2" s="343"/>
      <c r="IGR2" s="343"/>
      <c r="IGS2" s="343"/>
      <c r="IGT2" s="343"/>
      <c r="IGU2" s="343"/>
      <c r="IGV2" s="343"/>
      <c r="IGW2" s="342"/>
      <c r="IGX2" s="343"/>
      <c r="IGY2" s="343"/>
      <c r="IGZ2" s="343"/>
      <c r="IHA2" s="343"/>
      <c r="IHB2" s="343"/>
      <c r="IHC2" s="343"/>
      <c r="IHD2" s="343"/>
      <c r="IHE2" s="343"/>
      <c r="IHF2" s="343"/>
      <c r="IHG2" s="343"/>
      <c r="IHH2" s="343"/>
      <c r="IHI2" s="343"/>
      <c r="IHJ2" s="343"/>
      <c r="IHK2" s="343"/>
      <c r="IHL2" s="343"/>
      <c r="IHM2" s="342"/>
      <c r="IHN2" s="343"/>
      <c r="IHO2" s="343"/>
      <c r="IHP2" s="343"/>
      <c r="IHQ2" s="343"/>
      <c r="IHR2" s="343"/>
      <c r="IHS2" s="343"/>
      <c r="IHT2" s="343"/>
      <c r="IHU2" s="343"/>
      <c r="IHV2" s="343"/>
      <c r="IHW2" s="343"/>
      <c r="IHX2" s="343"/>
      <c r="IHY2" s="343"/>
      <c r="IHZ2" s="343"/>
      <c r="IIA2" s="343"/>
      <c r="IIB2" s="343"/>
      <c r="IIC2" s="342"/>
      <c r="IID2" s="343"/>
      <c r="IIE2" s="343"/>
      <c r="IIF2" s="343"/>
      <c r="IIG2" s="343"/>
      <c r="IIH2" s="343"/>
      <c r="III2" s="343"/>
      <c r="IIJ2" s="343"/>
      <c r="IIK2" s="343"/>
      <c r="IIL2" s="343"/>
      <c r="IIM2" s="343"/>
      <c r="IIN2" s="343"/>
      <c r="IIO2" s="343"/>
      <c r="IIP2" s="343"/>
      <c r="IIQ2" s="343"/>
      <c r="IIR2" s="343"/>
      <c r="IIS2" s="342"/>
      <c r="IIT2" s="343"/>
      <c r="IIU2" s="343"/>
      <c r="IIV2" s="343"/>
      <c r="IIW2" s="343"/>
      <c r="IIX2" s="343"/>
      <c r="IIY2" s="343"/>
      <c r="IIZ2" s="343"/>
      <c r="IJA2" s="343"/>
      <c r="IJB2" s="343"/>
      <c r="IJC2" s="343"/>
      <c r="IJD2" s="343"/>
      <c r="IJE2" s="343"/>
      <c r="IJF2" s="343"/>
      <c r="IJG2" s="343"/>
      <c r="IJH2" s="343"/>
      <c r="IJI2" s="342"/>
      <c r="IJJ2" s="343"/>
      <c r="IJK2" s="343"/>
      <c r="IJL2" s="343"/>
      <c r="IJM2" s="343"/>
      <c r="IJN2" s="343"/>
      <c r="IJO2" s="343"/>
      <c r="IJP2" s="343"/>
      <c r="IJQ2" s="343"/>
      <c r="IJR2" s="343"/>
      <c r="IJS2" s="343"/>
      <c r="IJT2" s="343"/>
      <c r="IJU2" s="343"/>
      <c r="IJV2" s="343"/>
      <c r="IJW2" s="343"/>
      <c r="IJX2" s="343"/>
      <c r="IJY2" s="342"/>
      <c r="IJZ2" s="343"/>
      <c r="IKA2" s="343"/>
      <c r="IKB2" s="343"/>
      <c r="IKC2" s="343"/>
      <c r="IKD2" s="343"/>
      <c r="IKE2" s="343"/>
      <c r="IKF2" s="343"/>
      <c r="IKG2" s="343"/>
      <c r="IKH2" s="343"/>
      <c r="IKI2" s="343"/>
      <c r="IKJ2" s="343"/>
      <c r="IKK2" s="343"/>
      <c r="IKL2" s="343"/>
      <c r="IKM2" s="343"/>
      <c r="IKN2" s="343"/>
      <c r="IKO2" s="342"/>
      <c r="IKP2" s="343"/>
      <c r="IKQ2" s="343"/>
      <c r="IKR2" s="343"/>
      <c r="IKS2" s="343"/>
      <c r="IKT2" s="343"/>
      <c r="IKU2" s="343"/>
      <c r="IKV2" s="343"/>
      <c r="IKW2" s="343"/>
      <c r="IKX2" s="343"/>
      <c r="IKY2" s="343"/>
      <c r="IKZ2" s="343"/>
      <c r="ILA2" s="343"/>
      <c r="ILB2" s="343"/>
      <c r="ILC2" s="343"/>
      <c r="ILD2" s="343"/>
      <c r="ILE2" s="342"/>
      <c r="ILF2" s="343"/>
      <c r="ILG2" s="343"/>
      <c r="ILH2" s="343"/>
      <c r="ILI2" s="343"/>
      <c r="ILJ2" s="343"/>
      <c r="ILK2" s="343"/>
      <c r="ILL2" s="343"/>
      <c r="ILM2" s="343"/>
      <c r="ILN2" s="343"/>
      <c r="ILO2" s="343"/>
      <c r="ILP2" s="343"/>
      <c r="ILQ2" s="343"/>
      <c r="ILR2" s="343"/>
      <c r="ILS2" s="343"/>
      <c r="ILT2" s="343"/>
      <c r="ILU2" s="342"/>
      <c r="ILV2" s="343"/>
      <c r="ILW2" s="343"/>
      <c r="ILX2" s="343"/>
      <c r="ILY2" s="343"/>
      <c r="ILZ2" s="343"/>
      <c r="IMA2" s="343"/>
      <c r="IMB2" s="343"/>
      <c r="IMC2" s="343"/>
      <c r="IMD2" s="343"/>
      <c r="IME2" s="343"/>
      <c r="IMF2" s="343"/>
      <c r="IMG2" s="343"/>
      <c r="IMH2" s="343"/>
      <c r="IMI2" s="343"/>
      <c r="IMJ2" s="343"/>
      <c r="IMK2" s="342"/>
      <c r="IML2" s="343"/>
      <c r="IMM2" s="343"/>
      <c r="IMN2" s="343"/>
      <c r="IMO2" s="343"/>
      <c r="IMP2" s="343"/>
      <c r="IMQ2" s="343"/>
      <c r="IMR2" s="343"/>
      <c r="IMS2" s="343"/>
      <c r="IMT2" s="343"/>
      <c r="IMU2" s="343"/>
      <c r="IMV2" s="343"/>
      <c r="IMW2" s="343"/>
      <c r="IMX2" s="343"/>
      <c r="IMY2" s="343"/>
      <c r="IMZ2" s="343"/>
      <c r="INA2" s="342"/>
      <c r="INB2" s="343"/>
      <c r="INC2" s="343"/>
      <c r="IND2" s="343"/>
      <c r="INE2" s="343"/>
      <c r="INF2" s="343"/>
      <c r="ING2" s="343"/>
      <c r="INH2" s="343"/>
      <c r="INI2" s="343"/>
      <c r="INJ2" s="343"/>
      <c r="INK2" s="343"/>
      <c r="INL2" s="343"/>
      <c r="INM2" s="343"/>
      <c r="INN2" s="343"/>
      <c r="INO2" s="343"/>
      <c r="INP2" s="343"/>
      <c r="INQ2" s="342"/>
      <c r="INR2" s="343"/>
      <c r="INS2" s="343"/>
      <c r="INT2" s="343"/>
      <c r="INU2" s="343"/>
      <c r="INV2" s="343"/>
      <c r="INW2" s="343"/>
      <c r="INX2" s="343"/>
      <c r="INY2" s="343"/>
      <c r="INZ2" s="343"/>
      <c r="IOA2" s="343"/>
      <c r="IOB2" s="343"/>
      <c r="IOC2" s="343"/>
      <c r="IOD2" s="343"/>
      <c r="IOE2" s="343"/>
      <c r="IOF2" s="343"/>
      <c r="IOG2" s="342"/>
      <c r="IOH2" s="343"/>
      <c r="IOI2" s="343"/>
      <c r="IOJ2" s="343"/>
      <c r="IOK2" s="343"/>
      <c r="IOL2" s="343"/>
      <c r="IOM2" s="343"/>
      <c r="ION2" s="343"/>
      <c r="IOO2" s="343"/>
      <c r="IOP2" s="343"/>
      <c r="IOQ2" s="343"/>
      <c r="IOR2" s="343"/>
      <c r="IOS2" s="343"/>
      <c r="IOT2" s="343"/>
      <c r="IOU2" s="343"/>
      <c r="IOV2" s="343"/>
      <c r="IOW2" s="342"/>
      <c r="IOX2" s="343"/>
      <c r="IOY2" s="343"/>
      <c r="IOZ2" s="343"/>
      <c r="IPA2" s="343"/>
      <c r="IPB2" s="343"/>
      <c r="IPC2" s="343"/>
      <c r="IPD2" s="343"/>
      <c r="IPE2" s="343"/>
      <c r="IPF2" s="343"/>
      <c r="IPG2" s="343"/>
      <c r="IPH2" s="343"/>
      <c r="IPI2" s="343"/>
      <c r="IPJ2" s="343"/>
      <c r="IPK2" s="343"/>
      <c r="IPL2" s="343"/>
      <c r="IPM2" s="342"/>
      <c r="IPN2" s="343"/>
      <c r="IPO2" s="343"/>
      <c r="IPP2" s="343"/>
      <c r="IPQ2" s="343"/>
      <c r="IPR2" s="343"/>
      <c r="IPS2" s="343"/>
      <c r="IPT2" s="343"/>
      <c r="IPU2" s="343"/>
      <c r="IPV2" s="343"/>
      <c r="IPW2" s="343"/>
      <c r="IPX2" s="343"/>
      <c r="IPY2" s="343"/>
      <c r="IPZ2" s="343"/>
      <c r="IQA2" s="343"/>
      <c r="IQB2" s="343"/>
      <c r="IQC2" s="342"/>
      <c r="IQD2" s="343"/>
      <c r="IQE2" s="343"/>
      <c r="IQF2" s="343"/>
      <c r="IQG2" s="343"/>
      <c r="IQH2" s="343"/>
      <c r="IQI2" s="343"/>
      <c r="IQJ2" s="343"/>
      <c r="IQK2" s="343"/>
      <c r="IQL2" s="343"/>
      <c r="IQM2" s="343"/>
      <c r="IQN2" s="343"/>
      <c r="IQO2" s="343"/>
      <c r="IQP2" s="343"/>
      <c r="IQQ2" s="343"/>
      <c r="IQR2" s="343"/>
      <c r="IQS2" s="342"/>
      <c r="IQT2" s="343"/>
      <c r="IQU2" s="343"/>
      <c r="IQV2" s="343"/>
      <c r="IQW2" s="343"/>
      <c r="IQX2" s="343"/>
      <c r="IQY2" s="343"/>
      <c r="IQZ2" s="343"/>
      <c r="IRA2" s="343"/>
      <c r="IRB2" s="343"/>
      <c r="IRC2" s="343"/>
      <c r="IRD2" s="343"/>
      <c r="IRE2" s="343"/>
      <c r="IRF2" s="343"/>
      <c r="IRG2" s="343"/>
      <c r="IRH2" s="343"/>
      <c r="IRI2" s="342"/>
      <c r="IRJ2" s="343"/>
      <c r="IRK2" s="343"/>
      <c r="IRL2" s="343"/>
      <c r="IRM2" s="343"/>
      <c r="IRN2" s="343"/>
      <c r="IRO2" s="343"/>
      <c r="IRP2" s="343"/>
      <c r="IRQ2" s="343"/>
      <c r="IRR2" s="343"/>
      <c r="IRS2" s="343"/>
      <c r="IRT2" s="343"/>
      <c r="IRU2" s="343"/>
      <c r="IRV2" s="343"/>
      <c r="IRW2" s="343"/>
      <c r="IRX2" s="343"/>
      <c r="IRY2" s="342"/>
      <c r="IRZ2" s="343"/>
      <c r="ISA2" s="343"/>
      <c r="ISB2" s="343"/>
      <c r="ISC2" s="343"/>
      <c r="ISD2" s="343"/>
      <c r="ISE2" s="343"/>
      <c r="ISF2" s="343"/>
      <c r="ISG2" s="343"/>
      <c r="ISH2" s="343"/>
      <c r="ISI2" s="343"/>
      <c r="ISJ2" s="343"/>
      <c r="ISK2" s="343"/>
      <c r="ISL2" s="343"/>
      <c r="ISM2" s="343"/>
      <c r="ISN2" s="343"/>
      <c r="ISO2" s="342"/>
      <c r="ISP2" s="343"/>
      <c r="ISQ2" s="343"/>
      <c r="ISR2" s="343"/>
      <c r="ISS2" s="343"/>
      <c r="IST2" s="343"/>
      <c r="ISU2" s="343"/>
      <c r="ISV2" s="343"/>
      <c r="ISW2" s="343"/>
      <c r="ISX2" s="343"/>
      <c r="ISY2" s="343"/>
      <c r="ISZ2" s="343"/>
      <c r="ITA2" s="343"/>
      <c r="ITB2" s="343"/>
      <c r="ITC2" s="343"/>
      <c r="ITD2" s="343"/>
      <c r="ITE2" s="342"/>
      <c r="ITF2" s="343"/>
      <c r="ITG2" s="343"/>
      <c r="ITH2" s="343"/>
      <c r="ITI2" s="343"/>
      <c r="ITJ2" s="343"/>
      <c r="ITK2" s="343"/>
      <c r="ITL2" s="343"/>
      <c r="ITM2" s="343"/>
      <c r="ITN2" s="343"/>
      <c r="ITO2" s="343"/>
      <c r="ITP2" s="343"/>
      <c r="ITQ2" s="343"/>
      <c r="ITR2" s="343"/>
      <c r="ITS2" s="343"/>
      <c r="ITT2" s="343"/>
      <c r="ITU2" s="342"/>
      <c r="ITV2" s="343"/>
      <c r="ITW2" s="343"/>
      <c r="ITX2" s="343"/>
      <c r="ITY2" s="343"/>
      <c r="ITZ2" s="343"/>
      <c r="IUA2" s="343"/>
      <c r="IUB2" s="343"/>
      <c r="IUC2" s="343"/>
      <c r="IUD2" s="343"/>
      <c r="IUE2" s="343"/>
      <c r="IUF2" s="343"/>
      <c r="IUG2" s="343"/>
      <c r="IUH2" s="343"/>
      <c r="IUI2" s="343"/>
      <c r="IUJ2" s="343"/>
      <c r="IUK2" s="342"/>
      <c r="IUL2" s="343"/>
      <c r="IUM2" s="343"/>
      <c r="IUN2" s="343"/>
      <c r="IUO2" s="343"/>
      <c r="IUP2" s="343"/>
      <c r="IUQ2" s="343"/>
      <c r="IUR2" s="343"/>
      <c r="IUS2" s="343"/>
      <c r="IUT2" s="343"/>
      <c r="IUU2" s="343"/>
      <c r="IUV2" s="343"/>
      <c r="IUW2" s="343"/>
      <c r="IUX2" s="343"/>
      <c r="IUY2" s="343"/>
      <c r="IUZ2" s="343"/>
      <c r="IVA2" s="342"/>
      <c r="IVB2" s="343"/>
      <c r="IVC2" s="343"/>
      <c r="IVD2" s="343"/>
      <c r="IVE2" s="343"/>
      <c r="IVF2" s="343"/>
      <c r="IVG2" s="343"/>
      <c r="IVH2" s="343"/>
      <c r="IVI2" s="343"/>
      <c r="IVJ2" s="343"/>
      <c r="IVK2" s="343"/>
      <c r="IVL2" s="343"/>
      <c r="IVM2" s="343"/>
      <c r="IVN2" s="343"/>
      <c r="IVO2" s="343"/>
      <c r="IVP2" s="343"/>
      <c r="IVQ2" s="342"/>
      <c r="IVR2" s="343"/>
      <c r="IVS2" s="343"/>
      <c r="IVT2" s="343"/>
      <c r="IVU2" s="343"/>
      <c r="IVV2" s="343"/>
      <c r="IVW2" s="343"/>
      <c r="IVX2" s="343"/>
      <c r="IVY2" s="343"/>
      <c r="IVZ2" s="343"/>
      <c r="IWA2" s="343"/>
      <c r="IWB2" s="343"/>
      <c r="IWC2" s="343"/>
      <c r="IWD2" s="343"/>
      <c r="IWE2" s="343"/>
      <c r="IWF2" s="343"/>
      <c r="IWG2" s="342"/>
      <c r="IWH2" s="343"/>
      <c r="IWI2" s="343"/>
      <c r="IWJ2" s="343"/>
      <c r="IWK2" s="343"/>
      <c r="IWL2" s="343"/>
      <c r="IWM2" s="343"/>
      <c r="IWN2" s="343"/>
      <c r="IWO2" s="343"/>
      <c r="IWP2" s="343"/>
      <c r="IWQ2" s="343"/>
      <c r="IWR2" s="343"/>
      <c r="IWS2" s="343"/>
      <c r="IWT2" s="343"/>
      <c r="IWU2" s="343"/>
      <c r="IWV2" s="343"/>
      <c r="IWW2" s="342"/>
      <c r="IWX2" s="343"/>
      <c r="IWY2" s="343"/>
      <c r="IWZ2" s="343"/>
      <c r="IXA2" s="343"/>
      <c r="IXB2" s="343"/>
      <c r="IXC2" s="343"/>
      <c r="IXD2" s="343"/>
      <c r="IXE2" s="343"/>
      <c r="IXF2" s="343"/>
      <c r="IXG2" s="343"/>
      <c r="IXH2" s="343"/>
      <c r="IXI2" s="343"/>
      <c r="IXJ2" s="343"/>
      <c r="IXK2" s="343"/>
      <c r="IXL2" s="343"/>
      <c r="IXM2" s="342"/>
      <c r="IXN2" s="343"/>
      <c r="IXO2" s="343"/>
      <c r="IXP2" s="343"/>
      <c r="IXQ2" s="343"/>
      <c r="IXR2" s="343"/>
      <c r="IXS2" s="343"/>
      <c r="IXT2" s="343"/>
      <c r="IXU2" s="343"/>
      <c r="IXV2" s="343"/>
      <c r="IXW2" s="343"/>
      <c r="IXX2" s="343"/>
      <c r="IXY2" s="343"/>
      <c r="IXZ2" s="343"/>
      <c r="IYA2" s="343"/>
      <c r="IYB2" s="343"/>
      <c r="IYC2" s="342"/>
      <c r="IYD2" s="343"/>
      <c r="IYE2" s="343"/>
      <c r="IYF2" s="343"/>
      <c r="IYG2" s="343"/>
      <c r="IYH2" s="343"/>
      <c r="IYI2" s="343"/>
      <c r="IYJ2" s="343"/>
      <c r="IYK2" s="343"/>
      <c r="IYL2" s="343"/>
      <c r="IYM2" s="343"/>
      <c r="IYN2" s="343"/>
      <c r="IYO2" s="343"/>
      <c r="IYP2" s="343"/>
      <c r="IYQ2" s="343"/>
      <c r="IYR2" s="343"/>
      <c r="IYS2" s="342"/>
      <c r="IYT2" s="343"/>
      <c r="IYU2" s="343"/>
      <c r="IYV2" s="343"/>
      <c r="IYW2" s="343"/>
      <c r="IYX2" s="343"/>
      <c r="IYY2" s="343"/>
      <c r="IYZ2" s="343"/>
      <c r="IZA2" s="343"/>
      <c r="IZB2" s="343"/>
      <c r="IZC2" s="343"/>
      <c r="IZD2" s="343"/>
      <c r="IZE2" s="343"/>
      <c r="IZF2" s="343"/>
      <c r="IZG2" s="343"/>
      <c r="IZH2" s="343"/>
      <c r="IZI2" s="342"/>
      <c r="IZJ2" s="343"/>
      <c r="IZK2" s="343"/>
      <c r="IZL2" s="343"/>
      <c r="IZM2" s="343"/>
      <c r="IZN2" s="343"/>
      <c r="IZO2" s="343"/>
      <c r="IZP2" s="343"/>
      <c r="IZQ2" s="343"/>
      <c r="IZR2" s="343"/>
      <c r="IZS2" s="343"/>
      <c r="IZT2" s="343"/>
      <c r="IZU2" s="343"/>
      <c r="IZV2" s="343"/>
      <c r="IZW2" s="343"/>
      <c r="IZX2" s="343"/>
      <c r="IZY2" s="342"/>
      <c r="IZZ2" s="343"/>
      <c r="JAA2" s="343"/>
      <c r="JAB2" s="343"/>
      <c r="JAC2" s="343"/>
      <c r="JAD2" s="343"/>
      <c r="JAE2" s="343"/>
      <c r="JAF2" s="343"/>
      <c r="JAG2" s="343"/>
      <c r="JAH2" s="343"/>
      <c r="JAI2" s="343"/>
      <c r="JAJ2" s="343"/>
      <c r="JAK2" s="343"/>
      <c r="JAL2" s="343"/>
      <c r="JAM2" s="343"/>
      <c r="JAN2" s="343"/>
      <c r="JAO2" s="342"/>
      <c r="JAP2" s="343"/>
      <c r="JAQ2" s="343"/>
      <c r="JAR2" s="343"/>
      <c r="JAS2" s="343"/>
      <c r="JAT2" s="343"/>
      <c r="JAU2" s="343"/>
      <c r="JAV2" s="343"/>
      <c r="JAW2" s="343"/>
      <c r="JAX2" s="343"/>
      <c r="JAY2" s="343"/>
      <c r="JAZ2" s="343"/>
      <c r="JBA2" s="343"/>
      <c r="JBB2" s="343"/>
      <c r="JBC2" s="343"/>
      <c r="JBD2" s="343"/>
      <c r="JBE2" s="342"/>
      <c r="JBF2" s="343"/>
      <c r="JBG2" s="343"/>
      <c r="JBH2" s="343"/>
      <c r="JBI2" s="343"/>
      <c r="JBJ2" s="343"/>
      <c r="JBK2" s="343"/>
      <c r="JBL2" s="343"/>
      <c r="JBM2" s="343"/>
      <c r="JBN2" s="343"/>
      <c r="JBO2" s="343"/>
      <c r="JBP2" s="343"/>
      <c r="JBQ2" s="343"/>
      <c r="JBR2" s="343"/>
      <c r="JBS2" s="343"/>
      <c r="JBT2" s="343"/>
      <c r="JBU2" s="342"/>
      <c r="JBV2" s="343"/>
      <c r="JBW2" s="343"/>
      <c r="JBX2" s="343"/>
      <c r="JBY2" s="343"/>
      <c r="JBZ2" s="343"/>
      <c r="JCA2" s="343"/>
      <c r="JCB2" s="343"/>
      <c r="JCC2" s="343"/>
      <c r="JCD2" s="343"/>
      <c r="JCE2" s="343"/>
      <c r="JCF2" s="343"/>
      <c r="JCG2" s="343"/>
      <c r="JCH2" s="343"/>
      <c r="JCI2" s="343"/>
      <c r="JCJ2" s="343"/>
      <c r="JCK2" s="342"/>
      <c r="JCL2" s="343"/>
      <c r="JCM2" s="343"/>
      <c r="JCN2" s="343"/>
      <c r="JCO2" s="343"/>
      <c r="JCP2" s="343"/>
      <c r="JCQ2" s="343"/>
      <c r="JCR2" s="343"/>
      <c r="JCS2" s="343"/>
      <c r="JCT2" s="343"/>
      <c r="JCU2" s="343"/>
      <c r="JCV2" s="343"/>
      <c r="JCW2" s="343"/>
      <c r="JCX2" s="343"/>
      <c r="JCY2" s="343"/>
      <c r="JCZ2" s="343"/>
      <c r="JDA2" s="342"/>
      <c r="JDB2" s="343"/>
      <c r="JDC2" s="343"/>
      <c r="JDD2" s="343"/>
      <c r="JDE2" s="343"/>
      <c r="JDF2" s="343"/>
      <c r="JDG2" s="343"/>
      <c r="JDH2" s="343"/>
      <c r="JDI2" s="343"/>
      <c r="JDJ2" s="343"/>
      <c r="JDK2" s="343"/>
      <c r="JDL2" s="343"/>
      <c r="JDM2" s="343"/>
      <c r="JDN2" s="343"/>
      <c r="JDO2" s="343"/>
      <c r="JDP2" s="343"/>
      <c r="JDQ2" s="342"/>
      <c r="JDR2" s="343"/>
      <c r="JDS2" s="343"/>
      <c r="JDT2" s="343"/>
      <c r="JDU2" s="343"/>
      <c r="JDV2" s="343"/>
      <c r="JDW2" s="343"/>
      <c r="JDX2" s="343"/>
      <c r="JDY2" s="343"/>
      <c r="JDZ2" s="343"/>
      <c r="JEA2" s="343"/>
      <c r="JEB2" s="343"/>
      <c r="JEC2" s="343"/>
      <c r="JED2" s="343"/>
      <c r="JEE2" s="343"/>
      <c r="JEF2" s="343"/>
      <c r="JEG2" s="342"/>
      <c r="JEH2" s="343"/>
      <c r="JEI2" s="343"/>
      <c r="JEJ2" s="343"/>
      <c r="JEK2" s="343"/>
      <c r="JEL2" s="343"/>
      <c r="JEM2" s="343"/>
      <c r="JEN2" s="343"/>
      <c r="JEO2" s="343"/>
      <c r="JEP2" s="343"/>
      <c r="JEQ2" s="343"/>
      <c r="JER2" s="343"/>
      <c r="JES2" s="343"/>
      <c r="JET2" s="343"/>
      <c r="JEU2" s="343"/>
      <c r="JEV2" s="343"/>
      <c r="JEW2" s="342"/>
      <c r="JEX2" s="343"/>
      <c r="JEY2" s="343"/>
      <c r="JEZ2" s="343"/>
      <c r="JFA2" s="343"/>
      <c r="JFB2" s="343"/>
      <c r="JFC2" s="343"/>
      <c r="JFD2" s="343"/>
      <c r="JFE2" s="343"/>
      <c r="JFF2" s="343"/>
      <c r="JFG2" s="343"/>
      <c r="JFH2" s="343"/>
      <c r="JFI2" s="343"/>
      <c r="JFJ2" s="343"/>
      <c r="JFK2" s="343"/>
      <c r="JFL2" s="343"/>
      <c r="JFM2" s="342"/>
      <c r="JFN2" s="343"/>
      <c r="JFO2" s="343"/>
      <c r="JFP2" s="343"/>
      <c r="JFQ2" s="343"/>
      <c r="JFR2" s="343"/>
      <c r="JFS2" s="343"/>
      <c r="JFT2" s="343"/>
      <c r="JFU2" s="343"/>
      <c r="JFV2" s="343"/>
      <c r="JFW2" s="343"/>
      <c r="JFX2" s="343"/>
      <c r="JFY2" s="343"/>
      <c r="JFZ2" s="343"/>
      <c r="JGA2" s="343"/>
      <c r="JGB2" s="343"/>
      <c r="JGC2" s="342"/>
      <c r="JGD2" s="343"/>
      <c r="JGE2" s="343"/>
      <c r="JGF2" s="343"/>
      <c r="JGG2" s="343"/>
      <c r="JGH2" s="343"/>
      <c r="JGI2" s="343"/>
      <c r="JGJ2" s="343"/>
      <c r="JGK2" s="343"/>
      <c r="JGL2" s="343"/>
      <c r="JGM2" s="343"/>
      <c r="JGN2" s="343"/>
      <c r="JGO2" s="343"/>
      <c r="JGP2" s="343"/>
      <c r="JGQ2" s="343"/>
      <c r="JGR2" s="343"/>
      <c r="JGS2" s="342"/>
      <c r="JGT2" s="343"/>
      <c r="JGU2" s="343"/>
      <c r="JGV2" s="343"/>
      <c r="JGW2" s="343"/>
      <c r="JGX2" s="343"/>
      <c r="JGY2" s="343"/>
      <c r="JGZ2" s="343"/>
      <c r="JHA2" s="343"/>
      <c r="JHB2" s="343"/>
      <c r="JHC2" s="343"/>
      <c r="JHD2" s="343"/>
      <c r="JHE2" s="343"/>
      <c r="JHF2" s="343"/>
      <c r="JHG2" s="343"/>
      <c r="JHH2" s="343"/>
      <c r="JHI2" s="342"/>
      <c r="JHJ2" s="343"/>
      <c r="JHK2" s="343"/>
      <c r="JHL2" s="343"/>
      <c r="JHM2" s="343"/>
      <c r="JHN2" s="343"/>
      <c r="JHO2" s="343"/>
      <c r="JHP2" s="343"/>
      <c r="JHQ2" s="343"/>
      <c r="JHR2" s="343"/>
      <c r="JHS2" s="343"/>
      <c r="JHT2" s="343"/>
      <c r="JHU2" s="343"/>
      <c r="JHV2" s="343"/>
      <c r="JHW2" s="343"/>
      <c r="JHX2" s="343"/>
      <c r="JHY2" s="342"/>
      <c r="JHZ2" s="343"/>
      <c r="JIA2" s="343"/>
      <c r="JIB2" s="343"/>
      <c r="JIC2" s="343"/>
      <c r="JID2" s="343"/>
      <c r="JIE2" s="343"/>
      <c r="JIF2" s="343"/>
      <c r="JIG2" s="343"/>
      <c r="JIH2" s="343"/>
      <c r="JII2" s="343"/>
      <c r="JIJ2" s="343"/>
      <c r="JIK2" s="343"/>
      <c r="JIL2" s="343"/>
      <c r="JIM2" s="343"/>
      <c r="JIN2" s="343"/>
      <c r="JIO2" s="342"/>
      <c r="JIP2" s="343"/>
      <c r="JIQ2" s="343"/>
      <c r="JIR2" s="343"/>
      <c r="JIS2" s="343"/>
      <c r="JIT2" s="343"/>
      <c r="JIU2" s="343"/>
      <c r="JIV2" s="343"/>
      <c r="JIW2" s="343"/>
      <c r="JIX2" s="343"/>
      <c r="JIY2" s="343"/>
      <c r="JIZ2" s="343"/>
      <c r="JJA2" s="343"/>
      <c r="JJB2" s="343"/>
      <c r="JJC2" s="343"/>
      <c r="JJD2" s="343"/>
      <c r="JJE2" s="342"/>
      <c r="JJF2" s="343"/>
      <c r="JJG2" s="343"/>
      <c r="JJH2" s="343"/>
      <c r="JJI2" s="343"/>
      <c r="JJJ2" s="343"/>
      <c r="JJK2" s="343"/>
      <c r="JJL2" s="343"/>
      <c r="JJM2" s="343"/>
      <c r="JJN2" s="343"/>
      <c r="JJO2" s="343"/>
      <c r="JJP2" s="343"/>
      <c r="JJQ2" s="343"/>
      <c r="JJR2" s="343"/>
      <c r="JJS2" s="343"/>
      <c r="JJT2" s="343"/>
      <c r="JJU2" s="342"/>
      <c r="JJV2" s="343"/>
      <c r="JJW2" s="343"/>
      <c r="JJX2" s="343"/>
      <c r="JJY2" s="343"/>
      <c r="JJZ2" s="343"/>
      <c r="JKA2" s="343"/>
      <c r="JKB2" s="343"/>
      <c r="JKC2" s="343"/>
      <c r="JKD2" s="343"/>
      <c r="JKE2" s="343"/>
      <c r="JKF2" s="343"/>
      <c r="JKG2" s="343"/>
      <c r="JKH2" s="343"/>
      <c r="JKI2" s="343"/>
      <c r="JKJ2" s="343"/>
      <c r="JKK2" s="342"/>
      <c r="JKL2" s="343"/>
      <c r="JKM2" s="343"/>
      <c r="JKN2" s="343"/>
      <c r="JKO2" s="343"/>
      <c r="JKP2" s="343"/>
      <c r="JKQ2" s="343"/>
      <c r="JKR2" s="343"/>
      <c r="JKS2" s="343"/>
      <c r="JKT2" s="343"/>
      <c r="JKU2" s="343"/>
      <c r="JKV2" s="343"/>
      <c r="JKW2" s="343"/>
      <c r="JKX2" s="343"/>
      <c r="JKY2" s="343"/>
      <c r="JKZ2" s="343"/>
      <c r="JLA2" s="342"/>
      <c r="JLB2" s="343"/>
      <c r="JLC2" s="343"/>
      <c r="JLD2" s="343"/>
      <c r="JLE2" s="343"/>
      <c r="JLF2" s="343"/>
      <c r="JLG2" s="343"/>
      <c r="JLH2" s="343"/>
      <c r="JLI2" s="343"/>
      <c r="JLJ2" s="343"/>
      <c r="JLK2" s="343"/>
      <c r="JLL2" s="343"/>
      <c r="JLM2" s="343"/>
      <c r="JLN2" s="343"/>
      <c r="JLO2" s="343"/>
      <c r="JLP2" s="343"/>
      <c r="JLQ2" s="342"/>
      <c r="JLR2" s="343"/>
      <c r="JLS2" s="343"/>
      <c r="JLT2" s="343"/>
      <c r="JLU2" s="343"/>
      <c r="JLV2" s="343"/>
      <c r="JLW2" s="343"/>
      <c r="JLX2" s="343"/>
      <c r="JLY2" s="343"/>
      <c r="JLZ2" s="343"/>
      <c r="JMA2" s="343"/>
      <c r="JMB2" s="343"/>
      <c r="JMC2" s="343"/>
      <c r="JMD2" s="343"/>
      <c r="JME2" s="343"/>
      <c r="JMF2" s="343"/>
      <c r="JMG2" s="342"/>
      <c r="JMH2" s="343"/>
      <c r="JMI2" s="343"/>
      <c r="JMJ2" s="343"/>
      <c r="JMK2" s="343"/>
      <c r="JML2" s="343"/>
      <c r="JMM2" s="343"/>
      <c r="JMN2" s="343"/>
      <c r="JMO2" s="343"/>
      <c r="JMP2" s="343"/>
      <c r="JMQ2" s="343"/>
      <c r="JMR2" s="343"/>
      <c r="JMS2" s="343"/>
      <c r="JMT2" s="343"/>
      <c r="JMU2" s="343"/>
      <c r="JMV2" s="343"/>
      <c r="JMW2" s="342"/>
      <c r="JMX2" s="343"/>
      <c r="JMY2" s="343"/>
      <c r="JMZ2" s="343"/>
      <c r="JNA2" s="343"/>
      <c r="JNB2" s="343"/>
      <c r="JNC2" s="343"/>
      <c r="JND2" s="343"/>
      <c r="JNE2" s="343"/>
      <c r="JNF2" s="343"/>
      <c r="JNG2" s="343"/>
      <c r="JNH2" s="343"/>
      <c r="JNI2" s="343"/>
      <c r="JNJ2" s="343"/>
      <c r="JNK2" s="343"/>
      <c r="JNL2" s="343"/>
      <c r="JNM2" s="342"/>
      <c r="JNN2" s="343"/>
      <c r="JNO2" s="343"/>
      <c r="JNP2" s="343"/>
      <c r="JNQ2" s="343"/>
      <c r="JNR2" s="343"/>
      <c r="JNS2" s="343"/>
      <c r="JNT2" s="343"/>
      <c r="JNU2" s="343"/>
      <c r="JNV2" s="343"/>
      <c r="JNW2" s="343"/>
      <c r="JNX2" s="343"/>
      <c r="JNY2" s="343"/>
      <c r="JNZ2" s="343"/>
      <c r="JOA2" s="343"/>
      <c r="JOB2" s="343"/>
      <c r="JOC2" s="342"/>
      <c r="JOD2" s="343"/>
      <c r="JOE2" s="343"/>
      <c r="JOF2" s="343"/>
      <c r="JOG2" s="343"/>
      <c r="JOH2" s="343"/>
      <c r="JOI2" s="343"/>
      <c r="JOJ2" s="343"/>
      <c r="JOK2" s="343"/>
      <c r="JOL2" s="343"/>
      <c r="JOM2" s="343"/>
      <c r="JON2" s="343"/>
      <c r="JOO2" s="343"/>
      <c r="JOP2" s="343"/>
      <c r="JOQ2" s="343"/>
      <c r="JOR2" s="343"/>
      <c r="JOS2" s="342"/>
      <c r="JOT2" s="343"/>
      <c r="JOU2" s="343"/>
      <c r="JOV2" s="343"/>
      <c r="JOW2" s="343"/>
      <c r="JOX2" s="343"/>
      <c r="JOY2" s="343"/>
      <c r="JOZ2" s="343"/>
      <c r="JPA2" s="343"/>
      <c r="JPB2" s="343"/>
      <c r="JPC2" s="343"/>
      <c r="JPD2" s="343"/>
      <c r="JPE2" s="343"/>
      <c r="JPF2" s="343"/>
      <c r="JPG2" s="343"/>
      <c r="JPH2" s="343"/>
      <c r="JPI2" s="342"/>
      <c r="JPJ2" s="343"/>
      <c r="JPK2" s="343"/>
      <c r="JPL2" s="343"/>
      <c r="JPM2" s="343"/>
      <c r="JPN2" s="343"/>
      <c r="JPO2" s="343"/>
      <c r="JPP2" s="343"/>
      <c r="JPQ2" s="343"/>
      <c r="JPR2" s="343"/>
      <c r="JPS2" s="343"/>
      <c r="JPT2" s="343"/>
      <c r="JPU2" s="343"/>
      <c r="JPV2" s="343"/>
      <c r="JPW2" s="343"/>
      <c r="JPX2" s="343"/>
      <c r="JPY2" s="342"/>
      <c r="JPZ2" s="343"/>
      <c r="JQA2" s="343"/>
      <c r="JQB2" s="343"/>
      <c r="JQC2" s="343"/>
      <c r="JQD2" s="343"/>
      <c r="JQE2" s="343"/>
      <c r="JQF2" s="343"/>
      <c r="JQG2" s="343"/>
      <c r="JQH2" s="343"/>
      <c r="JQI2" s="343"/>
      <c r="JQJ2" s="343"/>
      <c r="JQK2" s="343"/>
      <c r="JQL2" s="343"/>
      <c r="JQM2" s="343"/>
      <c r="JQN2" s="343"/>
      <c r="JQO2" s="342"/>
      <c r="JQP2" s="343"/>
      <c r="JQQ2" s="343"/>
      <c r="JQR2" s="343"/>
      <c r="JQS2" s="343"/>
      <c r="JQT2" s="343"/>
      <c r="JQU2" s="343"/>
      <c r="JQV2" s="343"/>
      <c r="JQW2" s="343"/>
      <c r="JQX2" s="343"/>
      <c r="JQY2" s="343"/>
      <c r="JQZ2" s="343"/>
      <c r="JRA2" s="343"/>
      <c r="JRB2" s="343"/>
      <c r="JRC2" s="343"/>
      <c r="JRD2" s="343"/>
      <c r="JRE2" s="342"/>
      <c r="JRF2" s="343"/>
      <c r="JRG2" s="343"/>
      <c r="JRH2" s="343"/>
      <c r="JRI2" s="343"/>
      <c r="JRJ2" s="343"/>
      <c r="JRK2" s="343"/>
      <c r="JRL2" s="343"/>
      <c r="JRM2" s="343"/>
      <c r="JRN2" s="343"/>
      <c r="JRO2" s="343"/>
      <c r="JRP2" s="343"/>
      <c r="JRQ2" s="343"/>
      <c r="JRR2" s="343"/>
      <c r="JRS2" s="343"/>
      <c r="JRT2" s="343"/>
      <c r="JRU2" s="342"/>
      <c r="JRV2" s="343"/>
      <c r="JRW2" s="343"/>
      <c r="JRX2" s="343"/>
      <c r="JRY2" s="343"/>
      <c r="JRZ2" s="343"/>
      <c r="JSA2" s="343"/>
      <c r="JSB2" s="343"/>
      <c r="JSC2" s="343"/>
      <c r="JSD2" s="343"/>
      <c r="JSE2" s="343"/>
      <c r="JSF2" s="343"/>
      <c r="JSG2" s="343"/>
      <c r="JSH2" s="343"/>
      <c r="JSI2" s="343"/>
      <c r="JSJ2" s="343"/>
      <c r="JSK2" s="342"/>
      <c r="JSL2" s="343"/>
      <c r="JSM2" s="343"/>
      <c r="JSN2" s="343"/>
      <c r="JSO2" s="343"/>
      <c r="JSP2" s="343"/>
      <c r="JSQ2" s="343"/>
      <c r="JSR2" s="343"/>
      <c r="JSS2" s="343"/>
      <c r="JST2" s="343"/>
      <c r="JSU2" s="343"/>
      <c r="JSV2" s="343"/>
      <c r="JSW2" s="343"/>
      <c r="JSX2" s="343"/>
      <c r="JSY2" s="343"/>
      <c r="JSZ2" s="343"/>
      <c r="JTA2" s="342"/>
      <c r="JTB2" s="343"/>
      <c r="JTC2" s="343"/>
      <c r="JTD2" s="343"/>
      <c r="JTE2" s="343"/>
      <c r="JTF2" s="343"/>
      <c r="JTG2" s="343"/>
      <c r="JTH2" s="343"/>
      <c r="JTI2" s="343"/>
      <c r="JTJ2" s="343"/>
      <c r="JTK2" s="343"/>
      <c r="JTL2" s="343"/>
      <c r="JTM2" s="343"/>
      <c r="JTN2" s="343"/>
      <c r="JTO2" s="343"/>
      <c r="JTP2" s="343"/>
      <c r="JTQ2" s="342"/>
      <c r="JTR2" s="343"/>
      <c r="JTS2" s="343"/>
      <c r="JTT2" s="343"/>
      <c r="JTU2" s="343"/>
      <c r="JTV2" s="343"/>
      <c r="JTW2" s="343"/>
      <c r="JTX2" s="343"/>
      <c r="JTY2" s="343"/>
      <c r="JTZ2" s="343"/>
      <c r="JUA2" s="343"/>
      <c r="JUB2" s="343"/>
      <c r="JUC2" s="343"/>
      <c r="JUD2" s="343"/>
      <c r="JUE2" s="343"/>
      <c r="JUF2" s="343"/>
      <c r="JUG2" s="342"/>
      <c r="JUH2" s="343"/>
      <c r="JUI2" s="343"/>
      <c r="JUJ2" s="343"/>
      <c r="JUK2" s="343"/>
      <c r="JUL2" s="343"/>
      <c r="JUM2" s="343"/>
      <c r="JUN2" s="343"/>
      <c r="JUO2" s="343"/>
      <c r="JUP2" s="343"/>
      <c r="JUQ2" s="343"/>
      <c r="JUR2" s="343"/>
      <c r="JUS2" s="343"/>
      <c r="JUT2" s="343"/>
      <c r="JUU2" s="343"/>
      <c r="JUV2" s="343"/>
      <c r="JUW2" s="342"/>
      <c r="JUX2" s="343"/>
      <c r="JUY2" s="343"/>
      <c r="JUZ2" s="343"/>
      <c r="JVA2" s="343"/>
      <c r="JVB2" s="343"/>
      <c r="JVC2" s="343"/>
      <c r="JVD2" s="343"/>
      <c r="JVE2" s="343"/>
      <c r="JVF2" s="343"/>
      <c r="JVG2" s="343"/>
      <c r="JVH2" s="343"/>
      <c r="JVI2" s="343"/>
      <c r="JVJ2" s="343"/>
      <c r="JVK2" s="343"/>
      <c r="JVL2" s="343"/>
      <c r="JVM2" s="342"/>
      <c r="JVN2" s="343"/>
      <c r="JVO2" s="343"/>
      <c r="JVP2" s="343"/>
      <c r="JVQ2" s="343"/>
      <c r="JVR2" s="343"/>
      <c r="JVS2" s="343"/>
      <c r="JVT2" s="343"/>
      <c r="JVU2" s="343"/>
      <c r="JVV2" s="343"/>
      <c r="JVW2" s="343"/>
      <c r="JVX2" s="343"/>
      <c r="JVY2" s="343"/>
      <c r="JVZ2" s="343"/>
      <c r="JWA2" s="343"/>
      <c r="JWB2" s="343"/>
      <c r="JWC2" s="342"/>
      <c r="JWD2" s="343"/>
      <c r="JWE2" s="343"/>
      <c r="JWF2" s="343"/>
      <c r="JWG2" s="343"/>
      <c r="JWH2" s="343"/>
      <c r="JWI2" s="343"/>
      <c r="JWJ2" s="343"/>
      <c r="JWK2" s="343"/>
      <c r="JWL2" s="343"/>
      <c r="JWM2" s="343"/>
      <c r="JWN2" s="343"/>
      <c r="JWO2" s="343"/>
      <c r="JWP2" s="343"/>
      <c r="JWQ2" s="343"/>
      <c r="JWR2" s="343"/>
      <c r="JWS2" s="342"/>
      <c r="JWT2" s="343"/>
      <c r="JWU2" s="343"/>
      <c r="JWV2" s="343"/>
      <c r="JWW2" s="343"/>
      <c r="JWX2" s="343"/>
      <c r="JWY2" s="343"/>
      <c r="JWZ2" s="343"/>
      <c r="JXA2" s="343"/>
      <c r="JXB2" s="343"/>
      <c r="JXC2" s="343"/>
      <c r="JXD2" s="343"/>
      <c r="JXE2" s="343"/>
      <c r="JXF2" s="343"/>
      <c r="JXG2" s="343"/>
      <c r="JXH2" s="343"/>
      <c r="JXI2" s="342"/>
      <c r="JXJ2" s="343"/>
      <c r="JXK2" s="343"/>
      <c r="JXL2" s="343"/>
      <c r="JXM2" s="343"/>
      <c r="JXN2" s="343"/>
      <c r="JXO2" s="343"/>
      <c r="JXP2" s="343"/>
      <c r="JXQ2" s="343"/>
      <c r="JXR2" s="343"/>
      <c r="JXS2" s="343"/>
      <c r="JXT2" s="343"/>
      <c r="JXU2" s="343"/>
      <c r="JXV2" s="343"/>
      <c r="JXW2" s="343"/>
      <c r="JXX2" s="343"/>
      <c r="JXY2" s="342"/>
      <c r="JXZ2" s="343"/>
      <c r="JYA2" s="343"/>
      <c r="JYB2" s="343"/>
      <c r="JYC2" s="343"/>
      <c r="JYD2" s="343"/>
      <c r="JYE2" s="343"/>
      <c r="JYF2" s="343"/>
      <c r="JYG2" s="343"/>
      <c r="JYH2" s="343"/>
      <c r="JYI2" s="343"/>
      <c r="JYJ2" s="343"/>
      <c r="JYK2" s="343"/>
      <c r="JYL2" s="343"/>
      <c r="JYM2" s="343"/>
      <c r="JYN2" s="343"/>
      <c r="JYO2" s="342"/>
      <c r="JYP2" s="343"/>
      <c r="JYQ2" s="343"/>
      <c r="JYR2" s="343"/>
      <c r="JYS2" s="343"/>
      <c r="JYT2" s="343"/>
      <c r="JYU2" s="343"/>
      <c r="JYV2" s="343"/>
      <c r="JYW2" s="343"/>
      <c r="JYX2" s="343"/>
      <c r="JYY2" s="343"/>
      <c r="JYZ2" s="343"/>
      <c r="JZA2" s="343"/>
      <c r="JZB2" s="343"/>
      <c r="JZC2" s="343"/>
      <c r="JZD2" s="343"/>
      <c r="JZE2" s="342"/>
      <c r="JZF2" s="343"/>
      <c r="JZG2" s="343"/>
      <c r="JZH2" s="343"/>
      <c r="JZI2" s="343"/>
      <c r="JZJ2" s="343"/>
      <c r="JZK2" s="343"/>
      <c r="JZL2" s="343"/>
      <c r="JZM2" s="343"/>
      <c r="JZN2" s="343"/>
      <c r="JZO2" s="343"/>
      <c r="JZP2" s="343"/>
      <c r="JZQ2" s="343"/>
      <c r="JZR2" s="343"/>
      <c r="JZS2" s="343"/>
      <c r="JZT2" s="343"/>
      <c r="JZU2" s="342"/>
      <c r="JZV2" s="343"/>
      <c r="JZW2" s="343"/>
      <c r="JZX2" s="343"/>
      <c r="JZY2" s="343"/>
      <c r="JZZ2" s="343"/>
      <c r="KAA2" s="343"/>
      <c r="KAB2" s="343"/>
      <c r="KAC2" s="343"/>
      <c r="KAD2" s="343"/>
      <c r="KAE2" s="343"/>
      <c r="KAF2" s="343"/>
      <c r="KAG2" s="343"/>
      <c r="KAH2" s="343"/>
      <c r="KAI2" s="343"/>
      <c r="KAJ2" s="343"/>
      <c r="KAK2" s="342"/>
      <c r="KAL2" s="343"/>
      <c r="KAM2" s="343"/>
      <c r="KAN2" s="343"/>
      <c r="KAO2" s="343"/>
      <c r="KAP2" s="343"/>
      <c r="KAQ2" s="343"/>
      <c r="KAR2" s="343"/>
      <c r="KAS2" s="343"/>
      <c r="KAT2" s="343"/>
      <c r="KAU2" s="343"/>
      <c r="KAV2" s="343"/>
      <c r="KAW2" s="343"/>
      <c r="KAX2" s="343"/>
      <c r="KAY2" s="343"/>
      <c r="KAZ2" s="343"/>
      <c r="KBA2" s="342"/>
      <c r="KBB2" s="343"/>
      <c r="KBC2" s="343"/>
      <c r="KBD2" s="343"/>
      <c r="KBE2" s="343"/>
      <c r="KBF2" s="343"/>
      <c r="KBG2" s="343"/>
      <c r="KBH2" s="343"/>
      <c r="KBI2" s="343"/>
      <c r="KBJ2" s="343"/>
      <c r="KBK2" s="343"/>
      <c r="KBL2" s="343"/>
      <c r="KBM2" s="343"/>
      <c r="KBN2" s="343"/>
      <c r="KBO2" s="343"/>
      <c r="KBP2" s="343"/>
      <c r="KBQ2" s="342"/>
      <c r="KBR2" s="343"/>
      <c r="KBS2" s="343"/>
      <c r="KBT2" s="343"/>
      <c r="KBU2" s="343"/>
      <c r="KBV2" s="343"/>
      <c r="KBW2" s="343"/>
      <c r="KBX2" s="343"/>
      <c r="KBY2" s="343"/>
      <c r="KBZ2" s="343"/>
      <c r="KCA2" s="343"/>
      <c r="KCB2" s="343"/>
      <c r="KCC2" s="343"/>
      <c r="KCD2" s="343"/>
      <c r="KCE2" s="343"/>
      <c r="KCF2" s="343"/>
      <c r="KCG2" s="342"/>
      <c r="KCH2" s="343"/>
      <c r="KCI2" s="343"/>
      <c r="KCJ2" s="343"/>
      <c r="KCK2" s="343"/>
      <c r="KCL2" s="343"/>
      <c r="KCM2" s="343"/>
      <c r="KCN2" s="343"/>
      <c r="KCO2" s="343"/>
      <c r="KCP2" s="343"/>
      <c r="KCQ2" s="343"/>
      <c r="KCR2" s="343"/>
      <c r="KCS2" s="343"/>
      <c r="KCT2" s="343"/>
      <c r="KCU2" s="343"/>
      <c r="KCV2" s="343"/>
      <c r="KCW2" s="342"/>
      <c r="KCX2" s="343"/>
      <c r="KCY2" s="343"/>
      <c r="KCZ2" s="343"/>
      <c r="KDA2" s="343"/>
      <c r="KDB2" s="343"/>
      <c r="KDC2" s="343"/>
      <c r="KDD2" s="343"/>
      <c r="KDE2" s="343"/>
      <c r="KDF2" s="343"/>
      <c r="KDG2" s="343"/>
      <c r="KDH2" s="343"/>
      <c r="KDI2" s="343"/>
      <c r="KDJ2" s="343"/>
      <c r="KDK2" s="343"/>
      <c r="KDL2" s="343"/>
      <c r="KDM2" s="342"/>
      <c r="KDN2" s="343"/>
      <c r="KDO2" s="343"/>
      <c r="KDP2" s="343"/>
      <c r="KDQ2" s="343"/>
      <c r="KDR2" s="343"/>
      <c r="KDS2" s="343"/>
      <c r="KDT2" s="343"/>
      <c r="KDU2" s="343"/>
      <c r="KDV2" s="343"/>
      <c r="KDW2" s="343"/>
      <c r="KDX2" s="343"/>
      <c r="KDY2" s="343"/>
      <c r="KDZ2" s="343"/>
      <c r="KEA2" s="343"/>
      <c r="KEB2" s="343"/>
      <c r="KEC2" s="342"/>
      <c r="KED2" s="343"/>
      <c r="KEE2" s="343"/>
      <c r="KEF2" s="343"/>
      <c r="KEG2" s="343"/>
      <c r="KEH2" s="343"/>
      <c r="KEI2" s="343"/>
      <c r="KEJ2" s="343"/>
      <c r="KEK2" s="343"/>
      <c r="KEL2" s="343"/>
      <c r="KEM2" s="343"/>
      <c r="KEN2" s="343"/>
      <c r="KEO2" s="343"/>
      <c r="KEP2" s="343"/>
      <c r="KEQ2" s="343"/>
      <c r="KER2" s="343"/>
      <c r="KES2" s="342"/>
      <c r="KET2" s="343"/>
      <c r="KEU2" s="343"/>
      <c r="KEV2" s="343"/>
      <c r="KEW2" s="343"/>
      <c r="KEX2" s="343"/>
      <c r="KEY2" s="343"/>
      <c r="KEZ2" s="343"/>
      <c r="KFA2" s="343"/>
      <c r="KFB2" s="343"/>
      <c r="KFC2" s="343"/>
      <c r="KFD2" s="343"/>
      <c r="KFE2" s="343"/>
      <c r="KFF2" s="343"/>
      <c r="KFG2" s="343"/>
      <c r="KFH2" s="343"/>
      <c r="KFI2" s="342"/>
      <c r="KFJ2" s="343"/>
      <c r="KFK2" s="343"/>
      <c r="KFL2" s="343"/>
      <c r="KFM2" s="343"/>
      <c r="KFN2" s="343"/>
      <c r="KFO2" s="343"/>
      <c r="KFP2" s="343"/>
      <c r="KFQ2" s="343"/>
      <c r="KFR2" s="343"/>
      <c r="KFS2" s="343"/>
      <c r="KFT2" s="343"/>
      <c r="KFU2" s="343"/>
      <c r="KFV2" s="343"/>
      <c r="KFW2" s="343"/>
      <c r="KFX2" s="343"/>
      <c r="KFY2" s="342"/>
      <c r="KFZ2" s="343"/>
      <c r="KGA2" s="343"/>
      <c r="KGB2" s="343"/>
      <c r="KGC2" s="343"/>
      <c r="KGD2" s="343"/>
      <c r="KGE2" s="343"/>
      <c r="KGF2" s="343"/>
      <c r="KGG2" s="343"/>
      <c r="KGH2" s="343"/>
      <c r="KGI2" s="343"/>
      <c r="KGJ2" s="343"/>
      <c r="KGK2" s="343"/>
      <c r="KGL2" s="343"/>
      <c r="KGM2" s="343"/>
      <c r="KGN2" s="343"/>
      <c r="KGO2" s="342"/>
      <c r="KGP2" s="343"/>
      <c r="KGQ2" s="343"/>
      <c r="KGR2" s="343"/>
      <c r="KGS2" s="343"/>
      <c r="KGT2" s="343"/>
      <c r="KGU2" s="343"/>
      <c r="KGV2" s="343"/>
      <c r="KGW2" s="343"/>
      <c r="KGX2" s="343"/>
      <c r="KGY2" s="343"/>
      <c r="KGZ2" s="343"/>
      <c r="KHA2" s="343"/>
      <c r="KHB2" s="343"/>
      <c r="KHC2" s="343"/>
      <c r="KHD2" s="343"/>
      <c r="KHE2" s="342"/>
      <c r="KHF2" s="343"/>
      <c r="KHG2" s="343"/>
      <c r="KHH2" s="343"/>
      <c r="KHI2" s="343"/>
      <c r="KHJ2" s="343"/>
      <c r="KHK2" s="343"/>
      <c r="KHL2" s="343"/>
      <c r="KHM2" s="343"/>
      <c r="KHN2" s="343"/>
      <c r="KHO2" s="343"/>
      <c r="KHP2" s="343"/>
      <c r="KHQ2" s="343"/>
      <c r="KHR2" s="343"/>
      <c r="KHS2" s="343"/>
      <c r="KHT2" s="343"/>
      <c r="KHU2" s="342"/>
      <c r="KHV2" s="343"/>
      <c r="KHW2" s="343"/>
      <c r="KHX2" s="343"/>
      <c r="KHY2" s="343"/>
      <c r="KHZ2" s="343"/>
      <c r="KIA2" s="343"/>
      <c r="KIB2" s="343"/>
      <c r="KIC2" s="343"/>
      <c r="KID2" s="343"/>
      <c r="KIE2" s="343"/>
      <c r="KIF2" s="343"/>
      <c r="KIG2" s="343"/>
      <c r="KIH2" s="343"/>
      <c r="KII2" s="343"/>
      <c r="KIJ2" s="343"/>
      <c r="KIK2" s="342"/>
      <c r="KIL2" s="343"/>
      <c r="KIM2" s="343"/>
      <c r="KIN2" s="343"/>
      <c r="KIO2" s="343"/>
      <c r="KIP2" s="343"/>
      <c r="KIQ2" s="343"/>
      <c r="KIR2" s="343"/>
      <c r="KIS2" s="343"/>
      <c r="KIT2" s="343"/>
      <c r="KIU2" s="343"/>
      <c r="KIV2" s="343"/>
      <c r="KIW2" s="343"/>
      <c r="KIX2" s="343"/>
      <c r="KIY2" s="343"/>
      <c r="KIZ2" s="343"/>
      <c r="KJA2" s="342"/>
      <c r="KJB2" s="343"/>
      <c r="KJC2" s="343"/>
      <c r="KJD2" s="343"/>
      <c r="KJE2" s="343"/>
      <c r="KJF2" s="343"/>
      <c r="KJG2" s="343"/>
      <c r="KJH2" s="343"/>
      <c r="KJI2" s="343"/>
      <c r="KJJ2" s="343"/>
      <c r="KJK2" s="343"/>
      <c r="KJL2" s="343"/>
      <c r="KJM2" s="343"/>
      <c r="KJN2" s="343"/>
      <c r="KJO2" s="343"/>
      <c r="KJP2" s="343"/>
      <c r="KJQ2" s="342"/>
      <c r="KJR2" s="343"/>
      <c r="KJS2" s="343"/>
      <c r="KJT2" s="343"/>
      <c r="KJU2" s="343"/>
      <c r="KJV2" s="343"/>
      <c r="KJW2" s="343"/>
      <c r="KJX2" s="343"/>
      <c r="KJY2" s="343"/>
      <c r="KJZ2" s="343"/>
      <c r="KKA2" s="343"/>
      <c r="KKB2" s="343"/>
      <c r="KKC2" s="343"/>
      <c r="KKD2" s="343"/>
      <c r="KKE2" s="343"/>
      <c r="KKF2" s="343"/>
      <c r="KKG2" s="342"/>
      <c r="KKH2" s="343"/>
      <c r="KKI2" s="343"/>
      <c r="KKJ2" s="343"/>
      <c r="KKK2" s="343"/>
      <c r="KKL2" s="343"/>
      <c r="KKM2" s="343"/>
      <c r="KKN2" s="343"/>
      <c r="KKO2" s="343"/>
      <c r="KKP2" s="343"/>
      <c r="KKQ2" s="343"/>
      <c r="KKR2" s="343"/>
      <c r="KKS2" s="343"/>
      <c r="KKT2" s="343"/>
      <c r="KKU2" s="343"/>
      <c r="KKV2" s="343"/>
      <c r="KKW2" s="342"/>
      <c r="KKX2" s="343"/>
      <c r="KKY2" s="343"/>
      <c r="KKZ2" s="343"/>
      <c r="KLA2" s="343"/>
      <c r="KLB2" s="343"/>
      <c r="KLC2" s="343"/>
      <c r="KLD2" s="343"/>
      <c r="KLE2" s="343"/>
      <c r="KLF2" s="343"/>
      <c r="KLG2" s="343"/>
      <c r="KLH2" s="343"/>
      <c r="KLI2" s="343"/>
      <c r="KLJ2" s="343"/>
      <c r="KLK2" s="343"/>
      <c r="KLL2" s="343"/>
      <c r="KLM2" s="342"/>
      <c r="KLN2" s="343"/>
      <c r="KLO2" s="343"/>
      <c r="KLP2" s="343"/>
      <c r="KLQ2" s="343"/>
      <c r="KLR2" s="343"/>
      <c r="KLS2" s="343"/>
      <c r="KLT2" s="343"/>
      <c r="KLU2" s="343"/>
      <c r="KLV2" s="343"/>
      <c r="KLW2" s="343"/>
      <c r="KLX2" s="343"/>
      <c r="KLY2" s="343"/>
      <c r="KLZ2" s="343"/>
      <c r="KMA2" s="343"/>
      <c r="KMB2" s="343"/>
      <c r="KMC2" s="342"/>
      <c r="KMD2" s="343"/>
      <c r="KME2" s="343"/>
      <c r="KMF2" s="343"/>
      <c r="KMG2" s="343"/>
      <c r="KMH2" s="343"/>
      <c r="KMI2" s="343"/>
      <c r="KMJ2" s="343"/>
      <c r="KMK2" s="343"/>
      <c r="KML2" s="343"/>
      <c r="KMM2" s="343"/>
      <c r="KMN2" s="343"/>
      <c r="KMO2" s="343"/>
      <c r="KMP2" s="343"/>
      <c r="KMQ2" s="343"/>
      <c r="KMR2" s="343"/>
      <c r="KMS2" s="342"/>
      <c r="KMT2" s="343"/>
      <c r="KMU2" s="343"/>
      <c r="KMV2" s="343"/>
      <c r="KMW2" s="343"/>
      <c r="KMX2" s="343"/>
      <c r="KMY2" s="343"/>
      <c r="KMZ2" s="343"/>
      <c r="KNA2" s="343"/>
      <c r="KNB2" s="343"/>
      <c r="KNC2" s="343"/>
      <c r="KND2" s="343"/>
      <c r="KNE2" s="343"/>
      <c r="KNF2" s="343"/>
      <c r="KNG2" s="343"/>
      <c r="KNH2" s="343"/>
      <c r="KNI2" s="342"/>
      <c r="KNJ2" s="343"/>
      <c r="KNK2" s="343"/>
      <c r="KNL2" s="343"/>
      <c r="KNM2" s="343"/>
      <c r="KNN2" s="343"/>
      <c r="KNO2" s="343"/>
      <c r="KNP2" s="343"/>
      <c r="KNQ2" s="343"/>
      <c r="KNR2" s="343"/>
      <c r="KNS2" s="343"/>
      <c r="KNT2" s="343"/>
      <c r="KNU2" s="343"/>
      <c r="KNV2" s="343"/>
      <c r="KNW2" s="343"/>
      <c r="KNX2" s="343"/>
      <c r="KNY2" s="342"/>
      <c r="KNZ2" s="343"/>
      <c r="KOA2" s="343"/>
      <c r="KOB2" s="343"/>
      <c r="KOC2" s="343"/>
      <c r="KOD2" s="343"/>
      <c r="KOE2" s="343"/>
      <c r="KOF2" s="343"/>
      <c r="KOG2" s="343"/>
      <c r="KOH2" s="343"/>
      <c r="KOI2" s="343"/>
      <c r="KOJ2" s="343"/>
      <c r="KOK2" s="343"/>
      <c r="KOL2" s="343"/>
      <c r="KOM2" s="343"/>
      <c r="KON2" s="343"/>
      <c r="KOO2" s="342"/>
      <c r="KOP2" s="343"/>
      <c r="KOQ2" s="343"/>
      <c r="KOR2" s="343"/>
      <c r="KOS2" s="343"/>
      <c r="KOT2" s="343"/>
      <c r="KOU2" s="343"/>
      <c r="KOV2" s="343"/>
      <c r="KOW2" s="343"/>
      <c r="KOX2" s="343"/>
      <c r="KOY2" s="343"/>
      <c r="KOZ2" s="343"/>
      <c r="KPA2" s="343"/>
      <c r="KPB2" s="343"/>
      <c r="KPC2" s="343"/>
      <c r="KPD2" s="343"/>
      <c r="KPE2" s="342"/>
      <c r="KPF2" s="343"/>
      <c r="KPG2" s="343"/>
      <c r="KPH2" s="343"/>
      <c r="KPI2" s="343"/>
      <c r="KPJ2" s="343"/>
      <c r="KPK2" s="343"/>
      <c r="KPL2" s="343"/>
      <c r="KPM2" s="343"/>
      <c r="KPN2" s="343"/>
      <c r="KPO2" s="343"/>
      <c r="KPP2" s="343"/>
      <c r="KPQ2" s="343"/>
      <c r="KPR2" s="343"/>
      <c r="KPS2" s="343"/>
      <c r="KPT2" s="343"/>
      <c r="KPU2" s="342"/>
      <c r="KPV2" s="343"/>
      <c r="KPW2" s="343"/>
      <c r="KPX2" s="343"/>
      <c r="KPY2" s="343"/>
      <c r="KPZ2" s="343"/>
      <c r="KQA2" s="343"/>
      <c r="KQB2" s="343"/>
      <c r="KQC2" s="343"/>
      <c r="KQD2" s="343"/>
      <c r="KQE2" s="343"/>
      <c r="KQF2" s="343"/>
      <c r="KQG2" s="343"/>
      <c r="KQH2" s="343"/>
      <c r="KQI2" s="343"/>
      <c r="KQJ2" s="343"/>
      <c r="KQK2" s="342"/>
      <c r="KQL2" s="343"/>
      <c r="KQM2" s="343"/>
      <c r="KQN2" s="343"/>
      <c r="KQO2" s="343"/>
      <c r="KQP2" s="343"/>
      <c r="KQQ2" s="343"/>
      <c r="KQR2" s="343"/>
      <c r="KQS2" s="343"/>
      <c r="KQT2" s="343"/>
      <c r="KQU2" s="343"/>
      <c r="KQV2" s="343"/>
      <c r="KQW2" s="343"/>
      <c r="KQX2" s="343"/>
      <c r="KQY2" s="343"/>
      <c r="KQZ2" s="343"/>
      <c r="KRA2" s="342"/>
      <c r="KRB2" s="343"/>
      <c r="KRC2" s="343"/>
      <c r="KRD2" s="343"/>
      <c r="KRE2" s="343"/>
      <c r="KRF2" s="343"/>
      <c r="KRG2" s="343"/>
      <c r="KRH2" s="343"/>
      <c r="KRI2" s="343"/>
      <c r="KRJ2" s="343"/>
      <c r="KRK2" s="343"/>
      <c r="KRL2" s="343"/>
      <c r="KRM2" s="343"/>
      <c r="KRN2" s="343"/>
      <c r="KRO2" s="343"/>
      <c r="KRP2" s="343"/>
      <c r="KRQ2" s="342"/>
      <c r="KRR2" s="343"/>
      <c r="KRS2" s="343"/>
      <c r="KRT2" s="343"/>
      <c r="KRU2" s="343"/>
      <c r="KRV2" s="343"/>
      <c r="KRW2" s="343"/>
      <c r="KRX2" s="343"/>
      <c r="KRY2" s="343"/>
      <c r="KRZ2" s="343"/>
      <c r="KSA2" s="343"/>
      <c r="KSB2" s="343"/>
      <c r="KSC2" s="343"/>
      <c r="KSD2" s="343"/>
      <c r="KSE2" s="343"/>
      <c r="KSF2" s="343"/>
      <c r="KSG2" s="342"/>
      <c r="KSH2" s="343"/>
      <c r="KSI2" s="343"/>
      <c r="KSJ2" s="343"/>
      <c r="KSK2" s="343"/>
      <c r="KSL2" s="343"/>
      <c r="KSM2" s="343"/>
      <c r="KSN2" s="343"/>
      <c r="KSO2" s="343"/>
      <c r="KSP2" s="343"/>
      <c r="KSQ2" s="343"/>
      <c r="KSR2" s="343"/>
      <c r="KSS2" s="343"/>
      <c r="KST2" s="343"/>
      <c r="KSU2" s="343"/>
      <c r="KSV2" s="343"/>
      <c r="KSW2" s="342"/>
      <c r="KSX2" s="343"/>
      <c r="KSY2" s="343"/>
      <c r="KSZ2" s="343"/>
      <c r="KTA2" s="343"/>
      <c r="KTB2" s="343"/>
      <c r="KTC2" s="343"/>
      <c r="KTD2" s="343"/>
      <c r="KTE2" s="343"/>
      <c r="KTF2" s="343"/>
      <c r="KTG2" s="343"/>
      <c r="KTH2" s="343"/>
      <c r="KTI2" s="343"/>
      <c r="KTJ2" s="343"/>
      <c r="KTK2" s="343"/>
      <c r="KTL2" s="343"/>
      <c r="KTM2" s="342"/>
      <c r="KTN2" s="343"/>
      <c r="KTO2" s="343"/>
      <c r="KTP2" s="343"/>
      <c r="KTQ2" s="343"/>
      <c r="KTR2" s="343"/>
      <c r="KTS2" s="343"/>
      <c r="KTT2" s="343"/>
      <c r="KTU2" s="343"/>
      <c r="KTV2" s="343"/>
      <c r="KTW2" s="343"/>
      <c r="KTX2" s="343"/>
      <c r="KTY2" s="343"/>
      <c r="KTZ2" s="343"/>
      <c r="KUA2" s="343"/>
      <c r="KUB2" s="343"/>
      <c r="KUC2" s="342"/>
      <c r="KUD2" s="343"/>
      <c r="KUE2" s="343"/>
      <c r="KUF2" s="343"/>
      <c r="KUG2" s="343"/>
      <c r="KUH2" s="343"/>
      <c r="KUI2" s="343"/>
      <c r="KUJ2" s="343"/>
      <c r="KUK2" s="343"/>
      <c r="KUL2" s="343"/>
      <c r="KUM2" s="343"/>
      <c r="KUN2" s="343"/>
      <c r="KUO2" s="343"/>
      <c r="KUP2" s="343"/>
      <c r="KUQ2" s="343"/>
      <c r="KUR2" s="343"/>
      <c r="KUS2" s="342"/>
      <c r="KUT2" s="343"/>
      <c r="KUU2" s="343"/>
      <c r="KUV2" s="343"/>
      <c r="KUW2" s="343"/>
      <c r="KUX2" s="343"/>
      <c r="KUY2" s="343"/>
      <c r="KUZ2" s="343"/>
      <c r="KVA2" s="343"/>
      <c r="KVB2" s="343"/>
      <c r="KVC2" s="343"/>
      <c r="KVD2" s="343"/>
      <c r="KVE2" s="343"/>
      <c r="KVF2" s="343"/>
      <c r="KVG2" s="343"/>
      <c r="KVH2" s="343"/>
      <c r="KVI2" s="342"/>
      <c r="KVJ2" s="343"/>
      <c r="KVK2" s="343"/>
      <c r="KVL2" s="343"/>
      <c r="KVM2" s="343"/>
      <c r="KVN2" s="343"/>
      <c r="KVO2" s="343"/>
      <c r="KVP2" s="343"/>
      <c r="KVQ2" s="343"/>
      <c r="KVR2" s="343"/>
      <c r="KVS2" s="343"/>
      <c r="KVT2" s="343"/>
      <c r="KVU2" s="343"/>
      <c r="KVV2" s="343"/>
      <c r="KVW2" s="343"/>
      <c r="KVX2" s="343"/>
      <c r="KVY2" s="342"/>
      <c r="KVZ2" s="343"/>
      <c r="KWA2" s="343"/>
      <c r="KWB2" s="343"/>
      <c r="KWC2" s="343"/>
      <c r="KWD2" s="343"/>
      <c r="KWE2" s="343"/>
      <c r="KWF2" s="343"/>
      <c r="KWG2" s="343"/>
      <c r="KWH2" s="343"/>
      <c r="KWI2" s="343"/>
      <c r="KWJ2" s="343"/>
      <c r="KWK2" s="343"/>
      <c r="KWL2" s="343"/>
      <c r="KWM2" s="343"/>
      <c r="KWN2" s="343"/>
      <c r="KWO2" s="342"/>
      <c r="KWP2" s="343"/>
      <c r="KWQ2" s="343"/>
      <c r="KWR2" s="343"/>
      <c r="KWS2" s="343"/>
      <c r="KWT2" s="343"/>
      <c r="KWU2" s="343"/>
      <c r="KWV2" s="343"/>
      <c r="KWW2" s="343"/>
      <c r="KWX2" s="343"/>
      <c r="KWY2" s="343"/>
      <c r="KWZ2" s="343"/>
      <c r="KXA2" s="343"/>
      <c r="KXB2" s="343"/>
      <c r="KXC2" s="343"/>
      <c r="KXD2" s="343"/>
      <c r="KXE2" s="342"/>
      <c r="KXF2" s="343"/>
      <c r="KXG2" s="343"/>
      <c r="KXH2" s="343"/>
      <c r="KXI2" s="343"/>
      <c r="KXJ2" s="343"/>
      <c r="KXK2" s="343"/>
      <c r="KXL2" s="343"/>
      <c r="KXM2" s="343"/>
      <c r="KXN2" s="343"/>
      <c r="KXO2" s="343"/>
      <c r="KXP2" s="343"/>
      <c r="KXQ2" s="343"/>
      <c r="KXR2" s="343"/>
      <c r="KXS2" s="343"/>
      <c r="KXT2" s="343"/>
      <c r="KXU2" s="342"/>
      <c r="KXV2" s="343"/>
      <c r="KXW2" s="343"/>
      <c r="KXX2" s="343"/>
      <c r="KXY2" s="343"/>
      <c r="KXZ2" s="343"/>
      <c r="KYA2" s="343"/>
      <c r="KYB2" s="343"/>
      <c r="KYC2" s="343"/>
      <c r="KYD2" s="343"/>
      <c r="KYE2" s="343"/>
      <c r="KYF2" s="343"/>
      <c r="KYG2" s="343"/>
      <c r="KYH2" s="343"/>
      <c r="KYI2" s="343"/>
      <c r="KYJ2" s="343"/>
      <c r="KYK2" s="342"/>
      <c r="KYL2" s="343"/>
      <c r="KYM2" s="343"/>
      <c r="KYN2" s="343"/>
      <c r="KYO2" s="343"/>
      <c r="KYP2" s="343"/>
      <c r="KYQ2" s="343"/>
      <c r="KYR2" s="343"/>
      <c r="KYS2" s="343"/>
      <c r="KYT2" s="343"/>
      <c r="KYU2" s="343"/>
      <c r="KYV2" s="343"/>
      <c r="KYW2" s="343"/>
      <c r="KYX2" s="343"/>
      <c r="KYY2" s="343"/>
      <c r="KYZ2" s="343"/>
      <c r="KZA2" s="342"/>
      <c r="KZB2" s="343"/>
      <c r="KZC2" s="343"/>
      <c r="KZD2" s="343"/>
      <c r="KZE2" s="343"/>
      <c r="KZF2" s="343"/>
      <c r="KZG2" s="343"/>
      <c r="KZH2" s="343"/>
      <c r="KZI2" s="343"/>
      <c r="KZJ2" s="343"/>
      <c r="KZK2" s="343"/>
      <c r="KZL2" s="343"/>
      <c r="KZM2" s="343"/>
      <c r="KZN2" s="343"/>
      <c r="KZO2" s="343"/>
      <c r="KZP2" s="343"/>
      <c r="KZQ2" s="342"/>
      <c r="KZR2" s="343"/>
      <c r="KZS2" s="343"/>
      <c r="KZT2" s="343"/>
      <c r="KZU2" s="343"/>
      <c r="KZV2" s="343"/>
      <c r="KZW2" s="343"/>
      <c r="KZX2" s="343"/>
      <c r="KZY2" s="343"/>
      <c r="KZZ2" s="343"/>
      <c r="LAA2" s="343"/>
      <c r="LAB2" s="343"/>
      <c r="LAC2" s="343"/>
      <c r="LAD2" s="343"/>
      <c r="LAE2" s="343"/>
      <c r="LAF2" s="343"/>
      <c r="LAG2" s="342"/>
      <c r="LAH2" s="343"/>
      <c r="LAI2" s="343"/>
      <c r="LAJ2" s="343"/>
      <c r="LAK2" s="343"/>
      <c r="LAL2" s="343"/>
      <c r="LAM2" s="343"/>
      <c r="LAN2" s="343"/>
      <c r="LAO2" s="343"/>
      <c r="LAP2" s="343"/>
      <c r="LAQ2" s="343"/>
      <c r="LAR2" s="343"/>
      <c r="LAS2" s="343"/>
      <c r="LAT2" s="343"/>
      <c r="LAU2" s="343"/>
      <c r="LAV2" s="343"/>
      <c r="LAW2" s="342"/>
      <c r="LAX2" s="343"/>
      <c r="LAY2" s="343"/>
      <c r="LAZ2" s="343"/>
      <c r="LBA2" s="343"/>
      <c r="LBB2" s="343"/>
      <c r="LBC2" s="343"/>
      <c r="LBD2" s="343"/>
      <c r="LBE2" s="343"/>
      <c r="LBF2" s="343"/>
      <c r="LBG2" s="343"/>
      <c r="LBH2" s="343"/>
      <c r="LBI2" s="343"/>
      <c r="LBJ2" s="343"/>
      <c r="LBK2" s="343"/>
      <c r="LBL2" s="343"/>
      <c r="LBM2" s="342"/>
      <c r="LBN2" s="343"/>
      <c r="LBO2" s="343"/>
      <c r="LBP2" s="343"/>
      <c r="LBQ2" s="343"/>
      <c r="LBR2" s="343"/>
      <c r="LBS2" s="343"/>
      <c r="LBT2" s="343"/>
      <c r="LBU2" s="343"/>
      <c r="LBV2" s="343"/>
      <c r="LBW2" s="343"/>
      <c r="LBX2" s="343"/>
      <c r="LBY2" s="343"/>
      <c r="LBZ2" s="343"/>
      <c r="LCA2" s="343"/>
      <c r="LCB2" s="343"/>
      <c r="LCC2" s="342"/>
      <c r="LCD2" s="343"/>
      <c r="LCE2" s="343"/>
      <c r="LCF2" s="343"/>
      <c r="LCG2" s="343"/>
      <c r="LCH2" s="343"/>
      <c r="LCI2" s="343"/>
      <c r="LCJ2" s="343"/>
      <c r="LCK2" s="343"/>
      <c r="LCL2" s="343"/>
      <c r="LCM2" s="343"/>
      <c r="LCN2" s="343"/>
      <c r="LCO2" s="343"/>
      <c r="LCP2" s="343"/>
      <c r="LCQ2" s="343"/>
      <c r="LCR2" s="343"/>
      <c r="LCS2" s="342"/>
      <c r="LCT2" s="343"/>
      <c r="LCU2" s="343"/>
      <c r="LCV2" s="343"/>
      <c r="LCW2" s="343"/>
      <c r="LCX2" s="343"/>
      <c r="LCY2" s="343"/>
      <c r="LCZ2" s="343"/>
      <c r="LDA2" s="343"/>
      <c r="LDB2" s="343"/>
      <c r="LDC2" s="343"/>
      <c r="LDD2" s="343"/>
      <c r="LDE2" s="343"/>
      <c r="LDF2" s="343"/>
      <c r="LDG2" s="343"/>
      <c r="LDH2" s="343"/>
      <c r="LDI2" s="342"/>
      <c r="LDJ2" s="343"/>
      <c r="LDK2" s="343"/>
      <c r="LDL2" s="343"/>
      <c r="LDM2" s="343"/>
      <c r="LDN2" s="343"/>
      <c r="LDO2" s="343"/>
      <c r="LDP2" s="343"/>
      <c r="LDQ2" s="343"/>
      <c r="LDR2" s="343"/>
      <c r="LDS2" s="343"/>
      <c r="LDT2" s="343"/>
      <c r="LDU2" s="343"/>
      <c r="LDV2" s="343"/>
      <c r="LDW2" s="343"/>
      <c r="LDX2" s="343"/>
      <c r="LDY2" s="342"/>
      <c r="LDZ2" s="343"/>
      <c r="LEA2" s="343"/>
      <c r="LEB2" s="343"/>
      <c r="LEC2" s="343"/>
      <c r="LED2" s="343"/>
      <c r="LEE2" s="343"/>
      <c r="LEF2" s="343"/>
      <c r="LEG2" s="343"/>
      <c r="LEH2" s="343"/>
      <c r="LEI2" s="343"/>
      <c r="LEJ2" s="343"/>
      <c r="LEK2" s="343"/>
      <c r="LEL2" s="343"/>
      <c r="LEM2" s="343"/>
      <c r="LEN2" s="343"/>
      <c r="LEO2" s="342"/>
      <c r="LEP2" s="343"/>
      <c r="LEQ2" s="343"/>
      <c r="LER2" s="343"/>
      <c r="LES2" s="343"/>
      <c r="LET2" s="343"/>
      <c r="LEU2" s="343"/>
      <c r="LEV2" s="343"/>
      <c r="LEW2" s="343"/>
      <c r="LEX2" s="343"/>
      <c r="LEY2" s="343"/>
      <c r="LEZ2" s="343"/>
      <c r="LFA2" s="343"/>
      <c r="LFB2" s="343"/>
      <c r="LFC2" s="343"/>
      <c r="LFD2" s="343"/>
      <c r="LFE2" s="342"/>
      <c r="LFF2" s="343"/>
      <c r="LFG2" s="343"/>
      <c r="LFH2" s="343"/>
      <c r="LFI2" s="343"/>
      <c r="LFJ2" s="343"/>
      <c r="LFK2" s="343"/>
      <c r="LFL2" s="343"/>
      <c r="LFM2" s="343"/>
      <c r="LFN2" s="343"/>
      <c r="LFO2" s="343"/>
      <c r="LFP2" s="343"/>
      <c r="LFQ2" s="343"/>
      <c r="LFR2" s="343"/>
      <c r="LFS2" s="343"/>
      <c r="LFT2" s="343"/>
      <c r="LFU2" s="342"/>
      <c r="LFV2" s="343"/>
      <c r="LFW2" s="343"/>
      <c r="LFX2" s="343"/>
      <c r="LFY2" s="343"/>
      <c r="LFZ2" s="343"/>
      <c r="LGA2" s="343"/>
      <c r="LGB2" s="343"/>
      <c r="LGC2" s="343"/>
      <c r="LGD2" s="343"/>
      <c r="LGE2" s="343"/>
      <c r="LGF2" s="343"/>
      <c r="LGG2" s="343"/>
      <c r="LGH2" s="343"/>
      <c r="LGI2" s="343"/>
      <c r="LGJ2" s="343"/>
      <c r="LGK2" s="342"/>
      <c r="LGL2" s="343"/>
      <c r="LGM2" s="343"/>
      <c r="LGN2" s="343"/>
      <c r="LGO2" s="343"/>
      <c r="LGP2" s="343"/>
      <c r="LGQ2" s="343"/>
      <c r="LGR2" s="343"/>
      <c r="LGS2" s="343"/>
      <c r="LGT2" s="343"/>
      <c r="LGU2" s="343"/>
      <c r="LGV2" s="343"/>
      <c r="LGW2" s="343"/>
      <c r="LGX2" s="343"/>
      <c r="LGY2" s="343"/>
      <c r="LGZ2" s="343"/>
      <c r="LHA2" s="342"/>
      <c r="LHB2" s="343"/>
      <c r="LHC2" s="343"/>
      <c r="LHD2" s="343"/>
      <c r="LHE2" s="343"/>
      <c r="LHF2" s="343"/>
      <c r="LHG2" s="343"/>
      <c r="LHH2" s="343"/>
      <c r="LHI2" s="343"/>
      <c r="LHJ2" s="343"/>
      <c r="LHK2" s="343"/>
      <c r="LHL2" s="343"/>
      <c r="LHM2" s="343"/>
      <c r="LHN2" s="343"/>
      <c r="LHO2" s="343"/>
      <c r="LHP2" s="343"/>
      <c r="LHQ2" s="342"/>
      <c r="LHR2" s="343"/>
      <c r="LHS2" s="343"/>
      <c r="LHT2" s="343"/>
      <c r="LHU2" s="343"/>
      <c r="LHV2" s="343"/>
      <c r="LHW2" s="343"/>
      <c r="LHX2" s="343"/>
      <c r="LHY2" s="343"/>
      <c r="LHZ2" s="343"/>
      <c r="LIA2" s="343"/>
      <c r="LIB2" s="343"/>
      <c r="LIC2" s="343"/>
      <c r="LID2" s="343"/>
      <c r="LIE2" s="343"/>
      <c r="LIF2" s="343"/>
      <c r="LIG2" s="342"/>
      <c r="LIH2" s="343"/>
      <c r="LII2" s="343"/>
      <c r="LIJ2" s="343"/>
      <c r="LIK2" s="343"/>
      <c r="LIL2" s="343"/>
      <c r="LIM2" s="343"/>
      <c r="LIN2" s="343"/>
      <c r="LIO2" s="343"/>
      <c r="LIP2" s="343"/>
      <c r="LIQ2" s="343"/>
      <c r="LIR2" s="343"/>
      <c r="LIS2" s="343"/>
      <c r="LIT2" s="343"/>
      <c r="LIU2" s="343"/>
      <c r="LIV2" s="343"/>
      <c r="LIW2" s="342"/>
      <c r="LIX2" s="343"/>
      <c r="LIY2" s="343"/>
      <c r="LIZ2" s="343"/>
      <c r="LJA2" s="343"/>
      <c r="LJB2" s="343"/>
      <c r="LJC2" s="343"/>
      <c r="LJD2" s="343"/>
      <c r="LJE2" s="343"/>
      <c r="LJF2" s="343"/>
      <c r="LJG2" s="343"/>
      <c r="LJH2" s="343"/>
      <c r="LJI2" s="343"/>
      <c r="LJJ2" s="343"/>
      <c r="LJK2" s="343"/>
      <c r="LJL2" s="343"/>
      <c r="LJM2" s="342"/>
      <c r="LJN2" s="343"/>
      <c r="LJO2" s="343"/>
      <c r="LJP2" s="343"/>
      <c r="LJQ2" s="343"/>
      <c r="LJR2" s="343"/>
      <c r="LJS2" s="343"/>
      <c r="LJT2" s="343"/>
      <c r="LJU2" s="343"/>
      <c r="LJV2" s="343"/>
      <c r="LJW2" s="343"/>
      <c r="LJX2" s="343"/>
      <c r="LJY2" s="343"/>
      <c r="LJZ2" s="343"/>
      <c r="LKA2" s="343"/>
      <c r="LKB2" s="343"/>
      <c r="LKC2" s="342"/>
      <c r="LKD2" s="343"/>
      <c r="LKE2" s="343"/>
      <c r="LKF2" s="343"/>
      <c r="LKG2" s="343"/>
      <c r="LKH2" s="343"/>
      <c r="LKI2" s="343"/>
      <c r="LKJ2" s="343"/>
      <c r="LKK2" s="343"/>
      <c r="LKL2" s="343"/>
      <c r="LKM2" s="343"/>
      <c r="LKN2" s="343"/>
      <c r="LKO2" s="343"/>
      <c r="LKP2" s="343"/>
      <c r="LKQ2" s="343"/>
      <c r="LKR2" s="343"/>
      <c r="LKS2" s="342"/>
      <c r="LKT2" s="343"/>
      <c r="LKU2" s="343"/>
      <c r="LKV2" s="343"/>
      <c r="LKW2" s="343"/>
      <c r="LKX2" s="343"/>
      <c r="LKY2" s="343"/>
      <c r="LKZ2" s="343"/>
      <c r="LLA2" s="343"/>
      <c r="LLB2" s="343"/>
      <c r="LLC2" s="343"/>
      <c r="LLD2" s="343"/>
      <c r="LLE2" s="343"/>
      <c r="LLF2" s="343"/>
      <c r="LLG2" s="343"/>
      <c r="LLH2" s="343"/>
      <c r="LLI2" s="342"/>
      <c r="LLJ2" s="343"/>
      <c r="LLK2" s="343"/>
      <c r="LLL2" s="343"/>
      <c r="LLM2" s="343"/>
      <c r="LLN2" s="343"/>
      <c r="LLO2" s="343"/>
      <c r="LLP2" s="343"/>
      <c r="LLQ2" s="343"/>
      <c r="LLR2" s="343"/>
      <c r="LLS2" s="343"/>
      <c r="LLT2" s="343"/>
      <c r="LLU2" s="343"/>
      <c r="LLV2" s="343"/>
      <c r="LLW2" s="343"/>
      <c r="LLX2" s="343"/>
      <c r="LLY2" s="342"/>
      <c r="LLZ2" s="343"/>
      <c r="LMA2" s="343"/>
      <c r="LMB2" s="343"/>
      <c r="LMC2" s="343"/>
      <c r="LMD2" s="343"/>
      <c r="LME2" s="343"/>
      <c r="LMF2" s="343"/>
      <c r="LMG2" s="343"/>
      <c r="LMH2" s="343"/>
      <c r="LMI2" s="343"/>
      <c r="LMJ2" s="343"/>
      <c r="LMK2" s="343"/>
      <c r="LML2" s="343"/>
      <c r="LMM2" s="343"/>
      <c r="LMN2" s="343"/>
      <c r="LMO2" s="342"/>
      <c r="LMP2" s="343"/>
      <c r="LMQ2" s="343"/>
      <c r="LMR2" s="343"/>
      <c r="LMS2" s="343"/>
      <c r="LMT2" s="343"/>
      <c r="LMU2" s="343"/>
      <c r="LMV2" s="343"/>
      <c r="LMW2" s="343"/>
      <c r="LMX2" s="343"/>
      <c r="LMY2" s="343"/>
      <c r="LMZ2" s="343"/>
      <c r="LNA2" s="343"/>
      <c r="LNB2" s="343"/>
      <c r="LNC2" s="343"/>
      <c r="LND2" s="343"/>
      <c r="LNE2" s="342"/>
      <c r="LNF2" s="343"/>
      <c r="LNG2" s="343"/>
      <c r="LNH2" s="343"/>
      <c r="LNI2" s="343"/>
      <c r="LNJ2" s="343"/>
      <c r="LNK2" s="343"/>
      <c r="LNL2" s="343"/>
      <c r="LNM2" s="343"/>
      <c r="LNN2" s="343"/>
      <c r="LNO2" s="343"/>
      <c r="LNP2" s="343"/>
      <c r="LNQ2" s="343"/>
      <c r="LNR2" s="343"/>
      <c r="LNS2" s="343"/>
      <c r="LNT2" s="343"/>
      <c r="LNU2" s="342"/>
      <c r="LNV2" s="343"/>
      <c r="LNW2" s="343"/>
      <c r="LNX2" s="343"/>
      <c r="LNY2" s="343"/>
      <c r="LNZ2" s="343"/>
      <c r="LOA2" s="343"/>
      <c r="LOB2" s="343"/>
      <c r="LOC2" s="343"/>
      <c r="LOD2" s="343"/>
      <c r="LOE2" s="343"/>
      <c r="LOF2" s="343"/>
      <c r="LOG2" s="343"/>
      <c r="LOH2" s="343"/>
      <c r="LOI2" s="343"/>
      <c r="LOJ2" s="343"/>
      <c r="LOK2" s="342"/>
      <c r="LOL2" s="343"/>
      <c r="LOM2" s="343"/>
      <c r="LON2" s="343"/>
      <c r="LOO2" s="343"/>
      <c r="LOP2" s="343"/>
      <c r="LOQ2" s="343"/>
      <c r="LOR2" s="343"/>
      <c r="LOS2" s="343"/>
      <c r="LOT2" s="343"/>
      <c r="LOU2" s="343"/>
      <c r="LOV2" s="343"/>
      <c r="LOW2" s="343"/>
      <c r="LOX2" s="343"/>
      <c r="LOY2" s="343"/>
      <c r="LOZ2" s="343"/>
      <c r="LPA2" s="342"/>
      <c r="LPB2" s="343"/>
      <c r="LPC2" s="343"/>
      <c r="LPD2" s="343"/>
      <c r="LPE2" s="343"/>
      <c r="LPF2" s="343"/>
      <c r="LPG2" s="343"/>
      <c r="LPH2" s="343"/>
      <c r="LPI2" s="343"/>
      <c r="LPJ2" s="343"/>
      <c r="LPK2" s="343"/>
      <c r="LPL2" s="343"/>
      <c r="LPM2" s="343"/>
      <c r="LPN2" s="343"/>
      <c r="LPO2" s="343"/>
      <c r="LPP2" s="343"/>
      <c r="LPQ2" s="342"/>
      <c r="LPR2" s="343"/>
      <c r="LPS2" s="343"/>
      <c r="LPT2" s="343"/>
      <c r="LPU2" s="343"/>
      <c r="LPV2" s="343"/>
      <c r="LPW2" s="343"/>
      <c r="LPX2" s="343"/>
      <c r="LPY2" s="343"/>
      <c r="LPZ2" s="343"/>
      <c r="LQA2" s="343"/>
      <c r="LQB2" s="343"/>
      <c r="LQC2" s="343"/>
      <c r="LQD2" s="343"/>
      <c r="LQE2" s="343"/>
      <c r="LQF2" s="343"/>
      <c r="LQG2" s="342"/>
      <c r="LQH2" s="343"/>
      <c r="LQI2" s="343"/>
      <c r="LQJ2" s="343"/>
      <c r="LQK2" s="343"/>
      <c r="LQL2" s="343"/>
      <c r="LQM2" s="343"/>
      <c r="LQN2" s="343"/>
      <c r="LQO2" s="343"/>
      <c r="LQP2" s="343"/>
      <c r="LQQ2" s="343"/>
      <c r="LQR2" s="343"/>
      <c r="LQS2" s="343"/>
      <c r="LQT2" s="343"/>
      <c r="LQU2" s="343"/>
      <c r="LQV2" s="343"/>
      <c r="LQW2" s="342"/>
      <c r="LQX2" s="343"/>
      <c r="LQY2" s="343"/>
      <c r="LQZ2" s="343"/>
      <c r="LRA2" s="343"/>
      <c r="LRB2" s="343"/>
      <c r="LRC2" s="343"/>
      <c r="LRD2" s="343"/>
      <c r="LRE2" s="343"/>
      <c r="LRF2" s="343"/>
      <c r="LRG2" s="343"/>
      <c r="LRH2" s="343"/>
      <c r="LRI2" s="343"/>
      <c r="LRJ2" s="343"/>
      <c r="LRK2" s="343"/>
      <c r="LRL2" s="343"/>
      <c r="LRM2" s="342"/>
      <c r="LRN2" s="343"/>
      <c r="LRO2" s="343"/>
      <c r="LRP2" s="343"/>
      <c r="LRQ2" s="343"/>
      <c r="LRR2" s="343"/>
      <c r="LRS2" s="343"/>
      <c r="LRT2" s="343"/>
      <c r="LRU2" s="343"/>
      <c r="LRV2" s="343"/>
      <c r="LRW2" s="343"/>
      <c r="LRX2" s="343"/>
      <c r="LRY2" s="343"/>
      <c r="LRZ2" s="343"/>
      <c r="LSA2" s="343"/>
      <c r="LSB2" s="343"/>
      <c r="LSC2" s="342"/>
      <c r="LSD2" s="343"/>
      <c r="LSE2" s="343"/>
      <c r="LSF2" s="343"/>
      <c r="LSG2" s="343"/>
      <c r="LSH2" s="343"/>
      <c r="LSI2" s="343"/>
      <c r="LSJ2" s="343"/>
      <c r="LSK2" s="343"/>
      <c r="LSL2" s="343"/>
      <c r="LSM2" s="343"/>
      <c r="LSN2" s="343"/>
      <c r="LSO2" s="343"/>
      <c r="LSP2" s="343"/>
      <c r="LSQ2" s="343"/>
      <c r="LSR2" s="343"/>
      <c r="LSS2" s="342"/>
      <c r="LST2" s="343"/>
      <c r="LSU2" s="343"/>
      <c r="LSV2" s="343"/>
      <c r="LSW2" s="343"/>
      <c r="LSX2" s="343"/>
      <c r="LSY2" s="343"/>
      <c r="LSZ2" s="343"/>
      <c r="LTA2" s="343"/>
      <c r="LTB2" s="343"/>
      <c r="LTC2" s="343"/>
      <c r="LTD2" s="343"/>
      <c r="LTE2" s="343"/>
      <c r="LTF2" s="343"/>
      <c r="LTG2" s="343"/>
      <c r="LTH2" s="343"/>
      <c r="LTI2" s="342"/>
      <c r="LTJ2" s="343"/>
      <c r="LTK2" s="343"/>
      <c r="LTL2" s="343"/>
      <c r="LTM2" s="343"/>
      <c r="LTN2" s="343"/>
      <c r="LTO2" s="343"/>
      <c r="LTP2" s="343"/>
      <c r="LTQ2" s="343"/>
      <c r="LTR2" s="343"/>
      <c r="LTS2" s="343"/>
      <c r="LTT2" s="343"/>
      <c r="LTU2" s="343"/>
      <c r="LTV2" s="343"/>
      <c r="LTW2" s="343"/>
      <c r="LTX2" s="343"/>
      <c r="LTY2" s="342"/>
      <c r="LTZ2" s="343"/>
      <c r="LUA2" s="343"/>
      <c r="LUB2" s="343"/>
      <c r="LUC2" s="343"/>
      <c r="LUD2" s="343"/>
      <c r="LUE2" s="343"/>
      <c r="LUF2" s="343"/>
      <c r="LUG2" s="343"/>
      <c r="LUH2" s="343"/>
      <c r="LUI2" s="343"/>
      <c r="LUJ2" s="343"/>
      <c r="LUK2" s="343"/>
      <c r="LUL2" s="343"/>
      <c r="LUM2" s="343"/>
      <c r="LUN2" s="343"/>
      <c r="LUO2" s="342"/>
      <c r="LUP2" s="343"/>
      <c r="LUQ2" s="343"/>
      <c r="LUR2" s="343"/>
      <c r="LUS2" s="343"/>
      <c r="LUT2" s="343"/>
      <c r="LUU2" s="343"/>
      <c r="LUV2" s="343"/>
      <c r="LUW2" s="343"/>
      <c r="LUX2" s="343"/>
      <c r="LUY2" s="343"/>
      <c r="LUZ2" s="343"/>
      <c r="LVA2" s="343"/>
      <c r="LVB2" s="343"/>
      <c r="LVC2" s="343"/>
      <c r="LVD2" s="343"/>
      <c r="LVE2" s="342"/>
      <c r="LVF2" s="343"/>
      <c r="LVG2" s="343"/>
      <c r="LVH2" s="343"/>
      <c r="LVI2" s="343"/>
      <c r="LVJ2" s="343"/>
      <c r="LVK2" s="343"/>
      <c r="LVL2" s="343"/>
      <c r="LVM2" s="343"/>
      <c r="LVN2" s="343"/>
      <c r="LVO2" s="343"/>
      <c r="LVP2" s="343"/>
      <c r="LVQ2" s="343"/>
      <c r="LVR2" s="343"/>
      <c r="LVS2" s="343"/>
      <c r="LVT2" s="343"/>
      <c r="LVU2" s="342"/>
      <c r="LVV2" s="343"/>
      <c r="LVW2" s="343"/>
      <c r="LVX2" s="343"/>
      <c r="LVY2" s="343"/>
      <c r="LVZ2" s="343"/>
      <c r="LWA2" s="343"/>
      <c r="LWB2" s="343"/>
      <c r="LWC2" s="343"/>
      <c r="LWD2" s="343"/>
      <c r="LWE2" s="343"/>
      <c r="LWF2" s="343"/>
      <c r="LWG2" s="343"/>
      <c r="LWH2" s="343"/>
      <c r="LWI2" s="343"/>
      <c r="LWJ2" s="343"/>
      <c r="LWK2" s="342"/>
      <c r="LWL2" s="343"/>
      <c r="LWM2" s="343"/>
      <c r="LWN2" s="343"/>
      <c r="LWO2" s="343"/>
      <c r="LWP2" s="343"/>
      <c r="LWQ2" s="343"/>
      <c r="LWR2" s="343"/>
      <c r="LWS2" s="343"/>
      <c r="LWT2" s="343"/>
      <c r="LWU2" s="343"/>
      <c r="LWV2" s="343"/>
      <c r="LWW2" s="343"/>
      <c r="LWX2" s="343"/>
      <c r="LWY2" s="343"/>
      <c r="LWZ2" s="343"/>
      <c r="LXA2" s="342"/>
      <c r="LXB2" s="343"/>
      <c r="LXC2" s="343"/>
      <c r="LXD2" s="343"/>
      <c r="LXE2" s="343"/>
      <c r="LXF2" s="343"/>
      <c r="LXG2" s="343"/>
      <c r="LXH2" s="343"/>
      <c r="LXI2" s="343"/>
      <c r="LXJ2" s="343"/>
      <c r="LXK2" s="343"/>
      <c r="LXL2" s="343"/>
      <c r="LXM2" s="343"/>
      <c r="LXN2" s="343"/>
      <c r="LXO2" s="343"/>
      <c r="LXP2" s="343"/>
      <c r="LXQ2" s="342"/>
      <c r="LXR2" s="343"/>
      <c r="LXS2" s="343"/>
      <c r="LXT2" s="343"/>
      <c r="LXU2" s="343"/>
      <c r="LXV2" s="343"/>
      <c r="LXW2" s="343"/>
      <c r="LXX2" s="343"/>
      <c r="LXY2" s="343"/>
      <c r="LXZ2" s="343"/>
      <c r="LYA2" s="343"/>
      <c r="LYB2" s="343"/>
      <c r="LYC2" s="343"/>
      <c r="LYD2" s="343"/>
      <c r="LYE2" s="343"/>
      <c r="LYF2" s="343"/>
      <c r="LYG2" s="342"/>
      <c r="LYH2" s="343"/>
      <c r="LYI2" s="343"/>
      <c r="LYJ2" s="343"/>
      <c r="LYK2" s="343"/>
      <c r="LYL2" s="343"/>
      <c r="LYM2" s="343"/>
      <c r="LYN2" s="343"/>
      <c r="LYO2" s="343"/>
      <c r="LYP2" s="343"/>
      <c r="LYQ2" s="343"/>
      <c r="LYR2" s="343"/>
      <c r="LYS2" s="343"/>
      <c r="LYT2" s="343"/>
      <c r="LYU2" s="343"/>
      <c r="LYV2" s="343"/>
      <c r="LYW2" s="342"/>
      <c r="LYX2" s="343"/>
      <c r="LYY2" s="343"/>
      <c r="LYZ2" s="343"/>
      <c r="LZA2" s="343"/>
      <c r="LZB2" s="343"/>
      <c r="LZC2" s="343"/>
      <c r="LZD2" s="343"/>
      <c r="LZE2" s="343"/>
      <c r="LZF2" s="343"/>
      <c r="LZG2" s="343"/>
      <c r="LZH2" s="343"/>
      <c r="LZI2" s="343"/>
      <c r="LZJ2" s="343"/>
      <c r="LZK2" s="343"/>
      <c r="LZL2" s="343"/>
      <c r="LZM2" s="342"/>
      <c r="LZN2" s="343"/>
      <c r="LZO2" s="343"/>
      <c r="LZP2" s="343"/>
      <c r="LZQ2" s="343"/>
      <c r="LZR2" s="343"/>
      <c r="LZS2" s="343"/>
      <c r="LZT2" s="343"/>
      <c r="LZU2" s="343"/>
      <c r="LZV2" s="343"/>
      <c r="LZW2" s="343"/>
      <c r="LZX2" s="343"/>
      <c r="LZY2" s="343"/>
      <c r="LZZ2" s="343"/>
      <c r="MAA2" s="343"/>
      <c r="MAB2" s="343"/>
      <c r="MAC2" s="342"/>
      <c r="MAD2" s="343"/>
      <c r="MAE2" s="343"/>
      <c r="MAF2" s="343"/>
      <c r="MAG2" s="343"/>
      <c r="MAH2" s="343"/>
      <c r="MAI2" s="343"/>
      <c r="MAJ2" s="343"/>
      <c r="MAK2" s="343"/>
      <c r="MAL2" s="343"/>
      <c r="MAM2" s="343"/>
      <c r="MAN2" s="343"/>
      <c r="MAO2" s="343"/>
      <c r="MAP2" s="343"/>
      <c r="MAQ2" s="343"/>
      <c r="MAR2" s="343"/>
      <c r="MAS2" s="342"/>
      <c r="MAT2" s="343"/>
      <c r="MAU2" s="343"/>
      <c r="MAV2" s="343"/>
      <c r="MAW2" s="343"/>
      <c r="MAX2" s="343"/>
      <c r="MAY2" s="343"/>
      <c r="MAZ2" s="343"/>
      <c r="MBA2" s="343"/>
      <c r="MBB2" s="343"/>
      <c r="MBC2" s="343"/>
      <c r="MBD2" s="343"/>
      <c r="MBE2" s="343"/>
      <c r="MBF2" s="343"/>
      <c r="MBG2" s="343"/>
      <c r="MBH2" s="343"/>
      <c r="MBI2" s="342"/>
      <c r="MBJ2" s="343"/>
      <c r="MBK2" s="343"/>
      <c r="MBL2" s="343"/>
      <c r="MBM2" s="343"/>
      <c r="MBN2" s="343"/>
      <c r="MBO2" s="343"/>
      <c r="MBP2" s="343"/>
      <c r="MBQ2" s="343"/>
      <c r="MBR2" s="343"/>
      <c r="MBS2" s="343"/>
      <c r="MBT2" s="343"/>
      <c r="MBU2" s="343"/>
      <c r="MBV2" s="343"/>
      <c r="MBW2" s="343"/>
      <c r="MBX2" s="343"/>
      <c r="MBY2" s="342"/>
      <c r="MBZ2" s="343"/>
      <c r="MCA2" s="343"/>
      <c r="MCB2" s="343"/>
      <c r="MCC2" s="343"/>
      <c r="MCD2" s="343"/>
      <c r="MCE2" s="343"/>
      <c r="MCF2" s="343"/>
      <c r="MCG2" s="343"/>
      <c r="MCH2" s="343"/>
      <c r="MCI2" s="343"/>
      <c r="MCJ2" s="343"/>
      <c r="MCK2" s="343"/>
      <c r="MCL2" s="343"/>
      <c r="MCM2" s="343"/>
      <c r="MCN2" s="343"/>
      <c r="MCO2" s="342"/>
      <c r="MCP2" s="343"/>
      <c r="MCQ2" s="343"/>
      <c r="MCR2" s="343"/>
      <c r="MCS2" s="343"/>
      <c r="MCT2" s="343"/>
      <c r="MCU2" s="343"/>
      <c r="MCV2" s="343"/>
      <c r="MCW2" s="343"/>
      <c r="MCX2" s="343"/>
      <c r="MCY2" s="343"/>
      <c r="MCZ2" s="343"/>
      <c r="MDA2" s="343"/>
      <c r="MDB2" s="343"/>
      <c r="MDC2" s="343"/>
      <c r="MDD2" s="343"/>
      <c r="MDE2" s="342"/>
      <c r="MDF2" s="343"/>
      <c r="MDG2" s="343"/>
      <c r="MDH2" s="343"/>
      <c r="MDI2" s="343"/>
      <c r="MDJ2" s="343"/>
      <c r="MDK2" s="343"/>
      <c r="MDL2" s="343"/>
      <c r="MDM2" s="343"/>
      <c r="MDN2" s="343"/>
      <c r="MDO2" s="343"/>
      <c r="MDP2" s="343"/>
      <c r="MDQ2" s="343"/>
      <c r="MDR2" s="343"/>
      <c r="MDS2" s="343"/>
      <c r="MDT2" s="343"/>
      <c r="MDU2" s="342"/>
      <c r="MDV2" s="343"/>
      <c r="MDW2" s="343"/>
      <c r="MDX2" s="343"/>
      <c r="MDY2" s="343"/>
      <c r="MDZ2" s="343"/>
      <c r="MEA2" s="343"/>
      <c r="MEB2" s="343"/>
      <c r="MEC2" s="343"/>
      <c r="MED2" s="343"/>
      <c r="MEE2" s="343"/>
      <c r="MEF2" s="343"/>
      <c r="MEG2" s="343"/>
      <c r="MEH2" s="343"/>
      <c r="MEI2" s="343"/>
      <c r="MEJ2" s="343"/>
      <c r="MEK2" s="342"/>
      <c r="MEL2" s="343"/>
      <c r="MEM2" s="343"/>
      <c r="MEN2" s="343"/>
      <c r="MEO2" s="343"/>
      <c r="MEP2" s="343"/>
      <c r="MEQ2" s="343"/>
      <c r="MER2" s="343"/>
      <c r="MES2" s="343"/>
      <c r="MET2" s="343"/>
      <c r="MEU2" s="343"/>
      <c r="MEV2" s="343"/>
      <c r="MEW2" s="343"/>
      <c r="MEX2" s="343"/>
      <c r="MEY2" s="343"/>
      <c r="MEZ2" s="343"/>
      <c r="MFA2" s="342"/>
      <c r="MFB2" s="343"/>
      <c r="MFC2" s="343"/>
      <c r="MFD2" s="343"/>
      <c r="MFE2" s="343"/>
      <c r="MFF2" s="343"/>
      <c r="MFG2" s="343"/>
      <c r="MFH2" s="343"/>
      <c r="MFI2" s="343"/>
      <c r="MFJ2" s="343"/>
      <c r="MFK2" s="343"/>
      <c r="MFL2" s="343"/>
      <c r="MFM2" s="343"/>
      <c r="MFN2" s="343"/>
      <c r="MFO2" s="343"/>
      <c r="MFP2" s="343"/>
      <c r="MFQ2" s="342"/>
      <c r="MFR2" s="343"/>
      <c r="MFS2" s="343"/>
      <c r="MFT2" s="343"/>
      <c r="MFU2" s="343"/>
      <c r="MFV2" s="343"/>
      <c r="MFW2" s="343"/>
      <c r="MFX2" s="343"/>
      <c r="MFY2" s="343"/>
      <c r="MFZ2" s="343"/>
      <c r="MGA2" s="343"/>
      <c r="MGB2" s="343"/>
      <c r="MGC2" s="343"/>
      <c r="MGD2" s="343"/>
      <c r="MGE2" s="343"/>
      <c r="MGF2" s="343"/>
      <c r="MGG2" s="342"/>
      <c r="MGH2" s="343"/>
      <c r="MGI2" s="343"/>
      <c r="MGJ2" s="343"/>
      <c r="MGK2" s="343"/>
      <c r="MGL2" s="343"/>
      <c r="MGM2" s="343"/>
      <c r="MGN2" s="343"/>
      <c r="MGO2" s="343"/>
      <c r="MGP2" s="343"/>
      <c r="MGQ2" s="343"/>
      <c r="MGR2" s="343"/>
      <c r="MGS2" s="343"/>
      <c r="MGT2" s="343"/>
      <c r="MGU2" s="343"/>
      <c r="MGV2" s="343"/>
      <c r="MGW2" s="342"/>
      <c r="MGX2" s="343"/>
      <c r="MGY2" s="343"/>
      <c r="MGZ2" s="343"/>
      <c r="MHA2" s="343"/>
      <c r="MHB2" s="343"/>
      <c r="MHC2" s="343"/>
      <c r="MHD2" s="343"/>
      <c r="MHE2" s="343"/>
      <c r="MHF2" s="343"/>
      <c r="MHG2" s="343"/>
      <c r="MHH2" s="343"/>
      <c r="MHI2" s="343"/>
      <c r="MHJ2" s="343"/>
      <c r="MHK2" s="343"/>
      <c r="MHL2" s="343"/>
      <c r="MHM2" s="342"/>
      <c r="MHN2" s="343"/>
      <c r="MHO2" s="343"/>
      <c r="MHP2" s="343"/>
      <c r="MHQ2" s="343"/>
      <c r="MHR2" s="343"/>
      <c r="MHS2" s="343"/>
      <c r="MHT2" s="343"/>
      <c r="MHU2" s="343"/>
      <c r="MHV2" s="343"/>
      <c r="MHW2" s="343"/>
      <c r="MHX2" s="343"/>
      <c r="MHY2" s="343"/>
      <c r="MHZ2" s="343"/>
      <c r="MIA2" s="343"/>
      <c r="MIB2" s="343"/>
      <c r="MIC2" s="342"/>
      <c r="MID2" s="343"/>
      <c r="MIE2" s="343"/>
      <c r="MIF2" s="343"/>
      <c r="MIG2" s="343"/>
      <c r="MIH2" s="343"/>
      <c r="MII2" s="343"/>
      <c r="MIJ2" s="343"/>
      <c r="MIK2" s="343"/>
      <c r="MIL2" s="343"/>
      <c r="MIM2" s="343"/>
      <c r="MIN2" s="343"/>
      <c r="MIO2" s="343"/>
      <c r="MIP2" s="343"/>
      <c r="MIQ2" s="343"/>
      <c r="MIR2" s="343"/>
      <c r="MIS2" s="342"/>
      <c r="MIT2" s="343"/>
      <c r="MIU2" s="343"/>
      <c r="MIV2" s="343"/>
      <c r="MIW2" s="343"/>
      <c r="MIX2" s="343"/>
      <c r="MIY2" s="343"/>
      <c r="MIZ2" s="343"/>
      <c r="MJA2" s="343"/>
      <c r="MJB2" s="343"/>
      <c r="MJC2" s="343"/>
      <c r="MJD2" s="343"/>
      <c r="MJE2" s="343"/>
      <c r="MJF2" s="343"/>
      <c r="MJG2" s="343"/>
      <c r="MJH2" s="343"/>
      <c r="MJI2" s="342"/>
      <c r="MJJ2" s="343"/>
      <c r="MJK2" s="343"/>
      <c r="MJL2" s="343"/>
      <c r="MJM2" s="343"/>
      <c r="MJN2" s="343"/>
      <c r="MJO2" s="343"/>
      <c r="MJP2" s="343"/>
      <c r="MJQ2" s="343"/>
      <c r="MJR2" s="343"/>
      <c r="MJS2" s="343"/>
      <c r="MJT2" s="343"/>
      <c r="MJU2" s="343"/>
      <c r="MJV2" s="343"/>
      <c r="MJW2" s="343"/>
      <c r="MJX2" s="343"/>
      <c r="MJY2" s="342"/>
      <c r="MJZ2" s="343"/>
      <c r="MKA2" s="343"/>
      <c r="MKB2" s="343"/>
      <c r="MKC2" s="343"/>
      <c r="MKD2" s="343"/>
      <c r="MKE2" s="343"/>
      <c r="MKF2" s="343"/>
      <c r="MKG2" s="343"/>
      <c r="MKH2" s="343"/>
      <c r="MKI2" s="343"/>
      <c r="MKJ2" s="343"/>
      <c r="MKK2" s="343"/>
      <c r="MKL2" s="343"/>
      <c r="MKM2" s="343"/>
      <c r="MKN2" s="343"/>
      <c r="MKO2" s="342"/>
      <c r="MKP2" s="343"/>
      <c r="MKQ2" s="343"/>
      <c r="MKR2" s="343"/>
      <c r="MKS2" s="343"/>
      <c r="MKT2" s="343"/>
      <c r="MKU2" s="343"/>
      <c r="MKV2" s="343"/>
      <c r="MKW2" s="343"/>
      <c r="MKX2" s="343"/>
      <c r="MKY2" s="343"/>
      <c r="MKZ2" s="343"/>
      <c r="MLA2" s="343"/>
      <c r="MLB2" s="343"/>
      <c r="MLC2" s="343"/>
      <c r="MLD2" s="343"/>
      <c r="MLE2" s="342"/>
      <c r="MLF2" s="343"/>
      <c r="MLG2" s="343"/>
      <c r="MLH2" s="343"/>
      <c r="MLI2" s="343"/>
      <c r="MLJ2" s="343"/>
      <c r="MLK2" s="343"/>
      <c r="MLL2" s="343"/>
      <c r="MLM2" s="343"/>
      <c r="MLN2" s="343"/>
      <c r="MLO2" s="343"/>
      <c r="MLP2" s="343"/>
      <c r="MLQ2" s="343"/>
      <c r="MLR2" s="343"/>
      <c r="MLS2" s="343"/>
      <c r="MLT2" s="343"/>
      <c r="MLU2" s="342"/>
      <c r="MLV2" s="343"/>
      <c r="MLW2" s="343"/>
      <c r="MLX2" s="343"/>
      <c r="MLY2" s="343"/>
      <c r="MLZ2" s="343"/>
      <c r="MMA2" s="343"/>
      <c r="MMB2" s="343"/>
      <c r="MMC2" s="343"/>
      <c r="MMD2" s="343"/>
      <c r="MME2" s="343"/>
      <c r="MMF2" s="343"/>
      <c r="MMG2" s="343"/>
      <c r="MMH2" s="343"/>
      <c r="MMI2" s="343"/>
      <c r="MMJ2" s="343"/>
      <c r="MMK2" s="342"/>
      <c r="MML2" s="343"/>
      <c r="MMM2" s="343"/>
      <c r="MMN2" s="343"/>
      <c r="MMO2" s="343"/>
      <c r="MMP2" s="343"/>
      <c r="MMQ2" s="343"/>
      <c r="MMR2" s="343"/>
      <c r="MMS2" s="343"/>
      <c r="MMT2" s="343"/>
      <c r="MMU2" s="343"/>
      <c r="MMV2" s="343"/>
      <c r="MMW2" s="343"/>
      <c r="MMX2" s="343"/>
      <c r="MMY2" s="343"/>
      <c r="MMZ2" s="343"/>
      <c r="MNA2" s="342"/>
      <c r="MNB2" s="343"/>
      <c r="MNC2" s="343"/>
      <c r="MND2" s="343"/>
      <c r="MNE2" s="343"/>
      <c r="MNF2" s="343"/>
      <c r="MNG2" s="343"/>
      <c r="MNH2" s="343"/>
      <c r="MNI2" s="343"/>
      <c r="MNJ2" s="343"/>
      <c r="MNK2" s="343"/>
      <c r="MNL2" s="343"/>
      <c r="MNM2" s="343"/>
      <c r="MNN2" s="343"/>
      <c r="MNO2" s="343"/>
      <c r="MNP2" s="343"/>
      <c r="MNQ2" s="342"/>
      <c r="MNR2" s="343"/>
      <c r="MNS2" s="343"/>
      <c r="MNT2" s="343"/>
      <c r="MNU2" s="343"/>
      <c r="MNV2" s="343"/>
      <c r="MNW2" s="343"/>
      <c r="MNX2" s="343"/>
      <c r="MNY2" s="343"/>
      <c r="MNZ2" s="343"/>
      <c r="MOA2" s="343"/>
      <c r="MOB2" s="343"/>
      <c r="MOC2" s="343"/>
      <c r="MOD2" s="343"/>
      <c r="MOE2" s="343"/>
      <c r="MOF2" s="343"/>
      <c r="MOG2" s="342"/>
      <c r="MOH2" s="343"/>
      <c r="MOI2" s="343"/>
      <c r="MOJ2" s="343"/>
      <c r="MOK2" s="343"/>
      <c r="MOL2" s="343"/>
      <c r="MOM2" s="343"/>
      <c r="MON2" s="343"/>
      <c r="MOO2" s="343"/>
      <c r="MOP2" s="343"/>
      <c r="MOQ2" s="343"/>
      <c r="MOR2" s="343"/>
      <c r="MOS2" s="343"/>
      <c r="MOT2" s="343"/>
      <c r="MOU2" s="343"/>
      <c r="MOV2" s="343"/>
      <c r="MOW2" s="342"/>
      <c r="MOX2" s="343"/>
      <c r="MOY2" s="343"/>
      <c r="MOZ2" s="343"/>
      <c r="MPA2" s="343"/>
      <c r="MPB2" s="343"/>
      <c r="MPC2" s="343"/>
      <c r="MPD2" s="343"/>
      <c r="MPE2" s="343"/>
      <c r="MPF2" s="343"/>
      <c r="MPG2" s="343"/>
      <c r="MPH2" s="343"/>
      <c r="MPI2" s="343"/>
      <c r="MPJ2" s="343"/>
      <c r="MPK2" s="343"/>
      <c r="MPL2" s="343"/>
      <c r="MPM2" s="342"/>
      <c r="MPN2" s="343"/>
      <c r="MPO2" s="343"/>
      <c r="MPP2" s="343"/>
      <c r="MPQ2" s="343"/>
      <c r="MPR2" s="343"/>
      <c r="MPS2" s="343"/>
      <c r="MPT2" s="343"/>
      <c r="MPU2" s="343"/>
      <c r="MPV2" s="343"/>
      <c r="MPW2" s="343"/>
      <c r="MPX2" s="343"/>
      <c r="MPY2" s="343"/>
      <c r="MPZ2" s="343"/>
      <c r="MQA2" s="343"/>
      <c r="MQB2" s="343"/>
      <c r="MQC2" s="342"/>
      <c r="MQD2" s="343"/>
      <c r="MQE2" s="343"/>
      <c r="MQF2" s="343"/>
      <c r="MQG2" s="343"/>
      <c r="MQH2" s="343"/>
      <c r="MQI2" s="343"/>
      <c r="MQJ2" s="343"/>
      <c r="MQK2" s="343"/>
      <c r="MQL2" s="343"/>
      <c r="MQM2" s="343"/>
      <c r="MQN2" s="343"/>
      <c r="MQO2" s="343"/>
      <c r="MQP2" s="343"/>
      <c r="MQQ2" s="343"/>
      <c r="MQR2" s="343"/>
      <c r="MQS2" s="342"/>
      <c r="MQT2" s="343"/>
      <c r="MQU2" s="343"/>
      <c r="MQV2" s="343"/>
      <c r="MQW2" s="343"/>
      <c r="MQX2" s="343"/>
      <c r="MQY2" s="343"/>
      <c r="MQZ2" s="343"/>
      <c r="MRA2" s="343"/>
      <c r="MRB2" s="343"/>
      <c r="MRC2" s="343"/>
      <c r="MRD2" s="343"/>
      <c r="MRE2" s="343"/>
      <c r="MRF2" s="343"/>
      <c r="MRG2" s="343"/>
      <c r="MRH2" s="343"/>
      <c r="MRI2" s="342"/>
      <c r="MRJ2" s="343"/>
      <c r="MRK2" s="343"/>
      <c r="MRL2" s="343"/>
      <c r="MRM2" s="343"/>
      <c r="MRN2" s="343"/>
      <c r="MRO2" s="343"/>
      <c r="MRP2" s="343"/>
      <c r="MRQ2" s="343"/>
      <c r="MRR2" s="343"/>
      <c r="MRS2" s="343"/>
      <c r="MRT2" s="343"/>
      <c r="MRU2" s="343"/>
      <c r="MRV2" s="343"/>
      <c r="MRW2" s="343"/>
      <c r="MRX2" s="343"/>
      <c r="MRY2" s="342"/>
      <c r="MRZ2" s="343"/>
      <c r="MSA2" s="343"/>
      <c r="MSB2" s="343"/>
      <c r="MSC2" s="343"/>
      <c r="MSD2" s="343"/>
      <c r="MSE2" s="343"/>
      <c r="MSF2" s="343"/>
      <c r="MSG2" s="343"/>
      <c r="MSH2" s="343"/>
      <c r="MSI2" s="343"/>
      <c r="MSJ2" s="343"/>
      <c r="MSK2" s="343"/>
      <c r="MSL2" s="343"/>
      <c r="MSM2" s="343"/>
      <c r="MSN2" s="343"/>
      <c r="MSO2" s="342"/>
      <c r="MSP2" s="343"/>
      <c r="MSQ2" s="343"/>
      <c r="MSR2" s="343"/>
      <c r="MSS2" s="343"/>
      <c r="MST2" s="343"/>
      <c r="MSU2" s="343"/>
      <c r="MSV2" s="343"/>
      <c r="MSW2" s="343"/>
      <c r="MSX2" s="343"/>
      <c r="MSY2" s="343"/>
      <c r="MSZ2" s="343"/>
      <c r="MTA2" s="343"/>
      <c r="MTB2" s="343"/>
      <c r="MTC2" s="343"/>
      <c r="MTD2" s="343"/>
      <c r="MTE2" s="342"/>
      <c r="MTF2" s="343"/>
      <c r="MTG2" s="343"/>
      <c r="MTH2" s="343"/>
      <c r="MTI2" s="343"/>
      <c r="MTJ2" s="343"/>
      <c r="MTK2" s="343"/>
      <c r="MTL2" s="343"/>
      <c r="MTM2" s="343"/>
      <c r="MTN2" s="343"/>
      <c r="MTO2" s="343"/>
      <c r="MTP2" s="343"/>
      <c r="MTQ2" s="343"/>
      <c r="MTR2" s="343"/>
      <c r="MTS2" s="343"/>
      <c r="MTT2" s="343"/>
      <c r="MTU2" s="342"/>
      <c r="MTV2" s="343"/>
      <c r="MTW2" s="343"/>
      <c r="MTX2" s="343"/>
      <c r="MTY2" s="343"/>
      <c r="MTZ2" s="343"/>
      <c r="MUA2" s="343"/>
      <c r="MUB2" s="343"/>
      <c r="MUC2" s="343"/>
      <c r="MUD2" s="343"/>
      <c r="MUE2" s="343"/>
      <c r="MUF2" s="343"/>
      <c r="MUG2" s="343"/>
      <c r="MUH2" s="343"/>
      <c r="MUI2" s="343"/>
      <c r="MUJ2" s="343"/>
      <c r="MUK2" s="342"/>
      <c r="MUL2" s="343"/>
      <c r="MUM2" s="343"/>
      <c r="MUN2" s="343"/>
      <c r="MUO2" s="343"/>
      <c r="MUP2" s="343"/>
      <c r="MUQ2" s="343"/>
      <c r="MUR2" s="343"/>
      <c r="MUS2" s="343"/>
      <c r="MUT2" s="343"/>
      <c r="MUU2" s="343"/>
      <c r="MUV2" s="343"/>
      <c r="MUW2" s="343"/>
      <c r="MUX2" s="343"/>
      <c r="MUY2" s="343"/>
      <c r="MUZ2" s="343"/>
      <c r="MVA2" s="342"/>
      <c r="MVB2" s="343"/>
      <c r="MVC2" s="343"/>
      <c r="MVD2" s="343"/>
      <c r="MVE2" s="343"/>
      <c r="MVF2" s="343"/>
      <c r="MVG2" s="343"/>
      <c r="MVH2" s="343"/>
      <c r="MVI2" s="343"/>
      <c r="MVJ2" s="343"/>
      <c r="MVK2" s="343"/>
      <c r="MVL2" s="343"/>
      <c r="MVM2" s="343"/>
      <c r="MVN2" s="343"/>
      <c r="MVO2" s="343"/>
      <c r="MVP2" s="343"/>
      <c r="MVQ2" s="342"/>
      <c r="MVR2" s="343"/>
      <c r="MVS2" s="343"/>
      <c r="MVT2" s="343"/>
      <c r="MVU2" s="343"/>
      <c r="MVV2" s="343"/>
      <c r="MVW2" s="343"/>
      <c r="MVX2" s="343"/>
      <c r="MVY2" s="343"/>
      <c r="MVZ2" s="343"/>
      <c r="MWA2" s="343"/>
      <c r="MWB2" s="343"/>
      <c r="MWC2" s="343"/>
      <c r="MWD2" s="343"/>
      <c r="MWE2" s="343"/>
      <c r="MWF2" s="343"/>
      <c r="MWG2" s="342"/>
      <c r="MWH2" s="343"/>
      <c r="MWI2" s="343"/>
      <c r="MWJ2" s="343"/>
      <c r="MWK2" s="343"/>
      <c r="MWL2" s="343"/>
      <c r="MWM2" s="343"/>
      <c r="MWN2" s="343"/>
      <c r="MWO2" s="343"/>
      <c r="MWP2" s="343"/>
      <c r="MWQ2" s="343"/>
      <c r="MWR2" s="343"/>
      <c r="MWS2" s="343"/>
      <c r="MWT2" s="343"/>
      <c r="MWU2" s="343"/>
      <c r="MWV2" s="343"/>
      <c r="MWW2" s="342"/>
      <c r="MWX2" s="343"/>
      <c r="MWY2" s="343"/>
      <c r="MWZ2" s="343"/>
      <c r="MXA2" s="343"/>
      <c r="MXB2" s="343"/>
      <c r="MXC2" s="343"/>
      <c r="MXD2" s="343"/>
      <c r="MXE2" s="343"/>
      <c r="MXF2" s="343"/>
      <c r="MXG2" s="343"/>
      <c r="MXH2" s="343"/>
      <c r="MXI2" s="343"/>
      <c r="MXJ2" s="343"/>
      <c r="MXK2" s="343"/>
      <c r="MXL2" s="343"/>
      <c r="MXM2" s="342"/>
      <c r="MXN2" s="343"/>
      <c r="MXO2" s="343"/>
      <c r="MXP2" s="343"/>
      <c r="MXQ2" s="343"/>
      <c r="MXR2" s="343"/>
      <c r="MXS2" s="343"/>
      <c r="MXT2" s="343"/>
      <c r="MXU2" s="343"/>
      <c r="MXV2" s="343"/>
      <c r="MXW2" s="343"/>
      <c r="MXX2" s="343"/>
      <c r="MXY2" s="343"/>
      <c r="MXZ2" s="343"/>
      <c r="MYA2" s="343"/>
      <c r="MYB2" s="343"/>
      <c r="MYC2" s="342"/>
      <c r="MYD2" s="343"/>
      <c r="MYE2" s="343"/>
      <c r="MYF2" s="343"/>
      <c r="MYG2" s="343"/>
      <c r="MYH2" s="343"/>
      <c r="MYI2" s="343"/>
      <c r="MYJ2" s="343"/>
      <c r="MYK2" s="343"/>
      <c r="MYL2" s="343"/>
      <c r="MYM2" s="343"/>
      <c r="MYN2" s="343"/>
      <c r="MYO2" s="343"/>
      <c r="MYP2" s="343"/>
      <c r="MYQ2" s="343"/>
      <c r="MYR2" s="343"/>
      <c r="MYS2" s="342"/>
      <c r="MYT2" s="343"/>
      <c r="MYU2" s="343"/>
      <c r="MYV2" s="343"/>
      <c r="MYW2" s="343"/>
      <c r="MYX2" s="343"/>
      <c r="MYY2" s="343"/>
      <c r="MYZ2" s="343"/>
      <c r="MZA2" s="343"/>
      <c r="MZB2" s="343"/>
      <c r="MZC2" s="343"/>
      <c r="MZD2" s="343"/>
      <c r="MZE2" s="343"/>
      <c r="MZF2" s="343"/>
      <c r="MZG2" s="343"/>
      <c r="MZH2" s="343"/>
      <c r="MZI2" s="342"/>
      <c r="MZJ2" s="343"/>
      <c r="MZK2" s="343"/>
      <c r="MZL2" s="343"/>
      <c r="MZM2" s="343"/>
      <c r="MZN2" s="343"/>
      <c r="MZO2" s="343"/>
      <c r="MZP2" s="343"/>
      <c r="MZQ2" s="343"/>
      <c r="MZR2" s="343"/>
      <c r="MZS2" s="343"/>
      <c r="MZT2" s="343"/>
      <c r="MZU2" s="343"/>
      <c r="MZV2" s="343"/>
      <c r="MZW2" s="343"/>
      <c r="MZX2" s="343"/>
      <c r="MZY2" s="342"/>
      <c r="MZZ2" s="343"/>
      <c r="NAA2" s="343"/>
      <c r="NAB2" s="343"/>
      <c r="NAC2" s="343"/>
      <c r="NAD2" s="343"/>
      <c r="NAE2" s="343"/>
      <c r="NAF2" s="343"/>
      <c r="NAG2" s="343"/>
      <c r="NAH2" s="343"/>
      <c r="NAI2" s="343"/>
      <c r="NAJ2" s="343"/>
      <c r="NAK2" s="343"/>
      <c r="NAL2" s="343"/>
      <c r="NAM2" s="343"/>
      <c r="NAN2" s="343"/>
      <c r="NAO2" s="342"/>
      <c r="NAP2" s="343"/>
      <c r="NAQ2" s="343"/>
      <c r="NAR2" s="343"/>
      <c r="NAS2" s="343"/>
      <c r="NAT2" s="343"/>
      <c r="NAU2" s="343"/>
      <c r="NAV2" s="343"/>
      <c r="NAW2" s="343"/>
      <c r="NAX2" s="343"/>
      <c r="NAY2" s="343"/>
      <c r="NAZ2" s="343"/>
      <c r="NBA2" s="343"/>
      <c r="NBB2" s="343"/>
      <c r="NBC2" s="343"/>
      <c r="NBD2" s="343"/>
      <c r="NBE2" s="342"/>
      <c r="NBF2" s="343"/>
      <c r="NBG2" s="343"/>
      <c r="NBH2" s="343"/>
      <c r="NBI2" s="343"/>
      <c r="NBJ2" s="343"/>
      <c r="NBK2" s="343"/>
      <c r="NBL2" s="343"/>
      <c r="NBM2" s="343"/>
      <c r="NBN2" s="343"/>
      <c r="NBO2" s="343"/>
      <c r="NBP2" s="343"/>
      <c r="NBQ2" s="343"/>
      <c r="NBR2" s="343"/>
      <c r="NBS2" s="343"/>
      <c r="NBT2" s="343"/>
      <c r="NBU2" s="342"/>
      <c r="NBV2" s="343"/>
      <c r="NBW2" s="343"/>
      <c r="NBX2" s="343"/>
      <c r="NBY2" s="343"/>
      <c r="NBZ2" s="343"/>
      <c r="NCA2" s="343"/>
      <c r="NCB2" s="343"/>
      <c r="NCC2" s="343"/>
      <c r="NCD2" s="343"/>
      <c r="NCE2" s="343"/>
      <c r="NCF2" s="343"/>
      <c r="NCG2" s="343"/>
      <c r="NCH2" s="343"/>
      <c r="NCI2" s="343"/>
      <c r="NCJ2" s="343"/>
      <c r="NCK2" s="342"/>
      <c r="NCL2" s="343"/>
      <c r="NCM2" s="343"/>
      <c r="NCN2" s="343"/>
      <c r="NCO2" s="343"/>
      <c r="NCP2" s="343"/>
      <c r="NCQ2" s="343"/>
      <c r="NCR2" s="343"/>
      <c r="NCS2" s="343"/>
      <c r="NCT2" s="343"/>
      <c r="NCU2" s="343"/>
      <c r="NCV2" s="343"/>
      <c r="NCW2" s="343"/>
      <c r="NCX2" s="343"/>
      <c r="NCY2" s="343"/>
      <c r="NCZ2" s="343"/>
      <c r="NDA2" s="342"/>
      <c r="NDB2" s="343"/>
      <c r="NDC2" s="343"/>
      <c r="NDD2" s="343"/>
      <c r="NDE2" s="343"/>
      <c r="NDF2" s="343"/>
      <c r="NDG2" s="343"/>
      <c r="NDH2" s="343"/>
      <c r="NDI2" s="343"/>
      <c r="NDJ2" s="343"/>
      <c r="NDK2" s="343"/>
      <c r="NDL2" s="343"/>
      <c r="NDM2" s="343"/>
      <c r="NDN2" s="343"/>
      <c r="NDO2" s="343"/>
      <c r="NDP2" s="343"/>
      <c r="NDQ2" s="342"/>
      <c r="NDR2" s="343"/>
      <c r="NDS2" s="343"/>
      <c r="NDT2" s="343"/>
      <c r="NDU2" s="343"/>
      <c r="NDV2" s="343"/>
      <c r="NDW2" s="343"/>
      <c r="NDX2" s="343"/>
      <c r="NDY2" s="343"/>
      <c r="NDZ2" s="343"/>
      <c r="NEA2" s="343"/>
      <c r="NEB2" s="343"/>
      <c r="NEC2" s="343"/>
      <c r="NED2" s="343"/>
      <c r="NEE2" s="343"/>
      <c r="NEF2" s="343"/>
      <c r="NEG2" s="342"/>
      <c r="NEH2" s="343"/>
      <c r="NEI2" s="343"/>
      <c r="NEJ2" s="343"/>
      <c r="NEK2" s="343"/>
      <c r="NEL2" s="343"/>
      <c r="NEM2" s="343"/>
      <c r="NEN2" s="343"/>
      <c r="NEO2" s="343"/>
      <c r="NEP2" s="343"/>
      <c r="NEQ2" s="343"/>
      <c r="NER2" s="343"/>
      <c r="NES2" s="343"/>
      <c r="NET2" s="343"/>
      <c r="NEU2" s="343"/>
      <c r="NEV2" s="343"/>
      <c r="NEW2" s="342"/>
      <c r="NEX2" s="343"/>
      <c r="NEY2" s="343"/>
      <c r="NEZ2" s="343"/>
      <c r="NFA2" s="343"/>
      <c r="NFB2" s="343"/>
      <c r="NFC2" s="343"/>
      <c r="NFD2" s="343"/>
      <c r="NFE2" s="343"/>
      <c r="NFF2" s="343"/>
      <c r="NFG2" s="343"/>
      <c r="NFH2" s="343"/>
      <c r="NFI2" s="343"/>
      <c r="NFJ2" s="343"/>
      <c r="NFK2" s="343"/>
      <c r="NFL2" s="343"/>
      <c r="NFM2" s="342"/>
      <c r="NFN2" s="343"/>
      <c r="NFO2" s="343"/>
      <c r="NFP2" s="343"/>
      <c r="NFQ2" s="343"/>
      <c r="NFR2" s="343"/>
      <c r="NFS2" s="343"/>
      <c r="NFT2" s="343"/>
      <c r="NFU2" s="343"/>
      <c r="NFV2" s="343"/>
      <c r="NFW2" s="343"/>
      <c r="NFX2" s="343"/>
      <c r="NFY2" s="343"/>
      <c r="NFZ2" s="343"/>
      <c r="NGA2" s="343"/>
      <c r="NGB2" s="343"/>
      <c r="NGC2" s="342"/>
      <c r="NGD2" s="343"/>
      <c r="NGE2" s="343"/>
      <c r="NGF2" s="343"/>
      <c r="NGG2" s="343"/>
      <c r="NGH2" s="343"/>
      <c r="NGI2" s="343"/>
      <c r="NGJ2" s="343"/>
      <c r="NGK2" s="343"/>
      <c r="NGL2" s="343"/>
      <c r="NGM2" s="343"/>
      <c r="NGN2" s="343"/>
      <c r="NGO2" s="343"/>
      <c r="NGP2" s="343"/>
      <c r="NGQ2" s="343"/>
      <c r="NGR2" s="343"/>
      <c r="NGS2" s="342"/>
      <c r="NGT2" s="343"/>
      <c r="NGU2" s="343"/>
      <c r="NGV2" s="343"/>
      <c r="NGW2" s="343"/>
      <c r="NGX2" s="343"/>
      <c r="NGY2" s="343"/>
      <c r="NGZ2" s="343"/>
      <c r="NHA2" s="343"/>
      <c r="NHB2" s="343"/>
      <c r="NHC2" s="343"/>
      <c r="NHD2" s="343"/>
      <c r="NHE2" s="343"/>
      <c r="NHF2" s="343"/>
      <c r="NHG2" s="343"/>
      <c r="NHH2" s="343"/>
      <c r="NHI2" s="342"/>
      <c r="NHJ2" s="343"/>
      <c r="NHK2" s="343"/>
      <c r="NHL2" s="343"/>
      <c r="NHM2" s="343"/>
      <c r="NHN2" s="343"/>
      <c r="NHO2" s="343"/>
      <c r="NHP2" s="343"/>
      <c r="NHQ2" s="343"/>
      <c r="NHR2" s="343"/>
      <c r="NHS2" s="343"/>
      <c r="NHT2" s="343"/>
      <c r="NHU2" s="343"/>
      <c r="NHV2" s="343"/>
      <c r="NHW2" s="343"/>
      <c r="NHX2" s="343"/>
      <c r="NHY2" s="342"/>
      <c r="NHZ2" s="343"/>
      <c r="NIA2" s="343"/>
      <c r="NIB2" s="343"/>
      <c r="NIC2" s="343"/>
      <c r="NID2" s="343"/>
      <c r="NIE2" s="343"/>
      <c r="NIF2" s="343"/>
      <c r="NIG2" s="343"/>
      <c r="NIH2" s="343"/>
      <c r="NII2" s="343"/>
      <c r="NIJ2" s="343"/>
      <c r="NIK2" s="343"/>
      <c r="NIL2" s="343"/>
      <c r="NIM2" s="343"/>
      <c r="NIN2" s="343"/>
      <c r="NIO2" s="342"/>
      <c r="NIP2" s="343"/>
      <c r="NIQ2" s="343"/>
      <c r="NIR2" s="343"/>
      <c r="NIS2" s="343"/>
      <c r="NIT2" s="343"/>
      <c r="NIU2" s="343"/>
      <c r="NIV2" s="343"/>
      <c r="NIW2" s="343"/>
      <c r="NIX2" s="343"/>
      <c r="NIY2" s="343"/>
      <c r="NIZ2" s="343"/>
      <c r="NJA2" s="343"/>
      <c r="NJB2" s="343"/>
      <c r="NJC2" s="343"/>
      <c r="NJD2" s="343"/>
      <c r="NJE2" s="342"/>
      <c r="NJF2" s="343"/>
      <c r="NJG2" s="343"/>
      <c r="NJH2" s="343"/>
      <c r="NJI2" s="343"/>
      <c r="NJJ2" s="343"/>
      <c r="NJK2" s="343"/>
      <c r="NJL2" s="343"/>
      <c r="NJM2" s="343"/>
      <c r="NJN2" s="343"/>
      <c r="NJO2" s="343"/>
      <c r="NJP2" s="343"/>
      <c r="NJQ2" s="343"/>
      <c r="NJR2" s="343"/>
      <c r="NJS2" s="343"/>
      <c r="NJT2" s="343"/>
      <c r="NJU2" s="342"/>
      <c r="NJV2" s="343"/>
      <c r="NJW2" s="343"/>
      <c r="NJX2" s="343"/>
      <c r="NJY2" s="343"/>
      <c r="NJZ2" s="343"/>
      <c r="NKA2" s="343"/>
      <c r="NKB2" s="343"/>
      <c r="NKC2" s="343"/>
      <c r="NKD2" s="343"/>
      <c r="NKE2" s="343"/>
      <c r="NKF2" s="343"/>
      <c r="NKG2" s="343"/>
      <c r="NKH2" s="343"/>
      <c r="NKI2" s="343"/>
      <c r="NKJ2" s="343"/>
      <c r="NKK2" s="342"/>
      <c r="NKL2" s="343"/>
      <c r="NKM2" s="343"/>
      <c r="NKN2" s="343"/>
      <c r="NKO2" s="343"/>
      <c r="NKP2" s="343"/>
      <c r="NKQ2" s="343"/>
      <c r="NKR2" s="343"/>
      <c r="NKS2" s="343"/>
      <c r="NKT2" s="343"/>
      <c r="NKU2" s="343"/>
      <c r="NKV2" s="343"/>
      <c r="NKW2" s="343"/>
      <c r="NKX2" s="343"/>
      <c r="NKY2" s="343"/>
      <c r="NKZ2" s="343"/>
      <c r="NLA2" s="342"/>
      <c r="NLB2" s="343"/>
      <c r="NLC2" s="343"/>
      <c r="NLD2" s="343"/>
      <c r="NLE2" s="343"/>
      <c r="NLF2" s="343"/>
      <c r="NLG2" s="343"/>
      <c r="NLH2" s="343"/>
      <c r="NLI2" s="343"/>
      <c r="NLJ2" s="343"/>
      <c r="NLK2" s="343"/>
      <c r="NLL2" s="343"/>
      <c r="NLM2" s="343"/>
      <c r="NLN2" s="343"/>
      <c r="NLO2" s="343"/>
      <c r="NLP2" s="343"/>
      <c r="NLQ2" s="342"/>
      <c r="NLR2" s="343"/>
      <c r="NLS2" s="343"/>
      <c r="NLT2" s="343"/>
      <c r="NLU2" s="343"/>
      <c r="NLV2" s="343"/>
      <c r="NLW2" s="343"/>
      <c r="NLX2" s="343"/>
      <c r="NLY2" s="343"/>
      <c r="NLZ2" s="343"/>
      <c r="NMA2" s="343"/>
      <c r="NMB2" s="343"/>
      <c r="NMC2" s="343"/>
      <c r="NMD2" s="343"/>
      <c r="NME2" s="343"/>
      <c r="NMF2" s="343"/>
      <c r="NMG2" s="342"/>
      <c r="NMH2" s="343"/>
      <c r="NMI2" s="343"/>
      <c r="NMJ2" s="343"/>
      <c r="NMK2" s="343"/>
      <c r="NML2" s="343"/>
      <c r="NMM2" s="343"/>
      <c r="NMN2" s="343"/>
      <c r="NMO2" s="343"/>
      <c r="NMP2" s="343"/>
      <c r="NMQ2" s="343"/>
      <c r="NMR2" s="343"/>
      <c r="NMS2" s="343"/>
      <c r="NMT2" s="343"/>
      <c r="NMU2" s="343"/>
      <c r="NMV2" s="343"/>
      <c r="NMW2" s="342"/>
      <c r="NMX2" s="343"/>
      <c r="NMY2" s="343"/>
      <c r="NMZ2" s="343"/>
      <c r="NNA2" s="343"/>
      <c r="NNB2" s="343"/>
      <c r="NNC2" s="343"/>
      <c r="NND2" s="343"/>
      <c r="NNE2" s="343"/>
      <c r="NNF2" s="343"/>
      <c r="NNG2" s="343"/>
      <c r="NNH2" s="343"/>
      <c r="NNI2" s="343"/>
      <c r="NNJ2" s="343"/>
      <c r="NNK2" s="343"/>
      <c r="NNL2" s="343"/>
      <c r="NNM2" s="342"/>
      <c r="NNN2" s="343"/>
      <c r="NNO2" s="343"/>
      <c r="NNP2" s="343"/>
      <c r="NNQ2" s="343"/>
      <c r="NNR2" s="343"/>
      <c r="NNS2" s="343"/>
      <c r="NNT2" s="343"/>
      <c r="NNU2" s="343"/>
      <c r="NNV2" s="343"/>
      <c r="NNW2" s="343"/>
      <c r="NNX2" s="343"/>
      <c r="NNY2" s="343"/>
      <c r="NNZ2" s="343"/>
      <c r="NOA2" s="343"/>
      <c r="NOB2" s="343"/>
      <c r="NOC2" s="342"/>
      <c r="NOD2" s="343"/>
      <c r="NOE2" s="343"/>
      <c r="NOF2" s="343"/>
      <c r="NOG2" s="343"/>
      <c r="NOH2" s="343"/>
      <c r="NOI2" s="343"/>
      <c r="NOJ2" s="343"/>
      <c r="NOK2" s="343"/>
      <c r="NOL2" s="343"/>
      <c r="NOM2" s="343"/>
      <c r="NON2" s="343"/>
      <c r="NOO2" s="343"/>
      <c r="NOP2" s="343"/>
      <c r="NOQ2" s="343"/>
      <c r="NOR2" s="343"/>
      <c r="NOS2" s="342"/>
      <c r="NOT2" s="343"/>
      <c r="NOU2" s="343"/>
      <c r="NOV2" s="343"/>
      <c r="NOW2" s="343"/>
      <c r="NOX2" s="343"/>
      <c r="NOY2" s="343"/>
      <c r="NOZ2" s="343"/>
      <c r="NPA2" s="343"/>
      <c r="NPB2" s="343"/>
      <c r="NPC2" s="343"/>
      <c r="NPD2" s="343"/>
      <c r="NPE2" s="343"/>
      <c r="NPF2" s="343"/>
      <c r="NPG2" s="343"/>
      <c r="NPH2" s="343"/>
      <c r="NPI2" s="342"/>
      <c r="NPJ2" s="343"/>
      <c r="NPK2" s="343"/>
      <c r="NPL2" s="343"/>
      <c r="NPM2" s="343"/>
      <c r="NPN2" s="343"/>
      <c r="NPO2" s="343"/>
      <c r="NPP2" s="343"/>
      <c r="NPQ2" s="343"/>
      <c r="NPR2" s="343"/>
      <c r="NPS2" s="343"/>
      <c r="NPT2" s="343"/>
      <c r="NPU2" s="343"/>
      <c r="NPV2" s="343"/>
      <c r="NPW2" s="343"/>
      <c r="NPX2" s="343"/>
      <c r="NPY2" s="342"/>
      <c r="NPZ2" s="343"/>
      <c r="NQA2" s="343"/>
      <c r="NQB2" s="343"/>
      <c r="NQC2" s="343"/>
      <c r="NQD2" s="343"/>
      <c r="NQE2" s="343"/>
      <c r="NQF2" s="343"/>
      <c r="NQG2" s="343"/>
      <c r="NQH2" s="343"/>
      <c r="NQI2" s="343"/>
      <c r="NQJ2" s="343"/>
      <c r="NQK2" s="343"/>
      <c r="NQL2" s="343"/>
      <c r="NQM2" s="343"/>
      <c r="NQN2" s="343"/>
      <c r="NQO2" s="342"/>
      <c r="NQP2" s="343"/>
      <c r="NQQ2" s="343"/>
      <c r="NQR2" s="343"/>
      <c r="NQS2" s="343"/>
      <c r="NQT2" s="343"/>
      <c r="NQU2" s="343"/>
      <c r="NQV2" s="343"/>
      <c r="NQW2" s="343"/>
      <c r="NQX2" s="343"/>
      <c r="NQY2" s="343"/>
      <c r="NQZ2" s="343"/>
      <c r="NRA2" s="343"/>
      <c r="NRB2" s="343"/>
      <c r="NRC2" s="343"/>
      <c r="NRD2" s="343"/>
      <c r="NRE2" s="342"/>
      <c r="NRF2" s="343"/>
      <c r="NRG2" s="343"/>
      <c r="NRH2" s="343"/>
      <c r="NRI2" s="343"/>
      <c r="NRJ2" s="343"/>
      <c r="NRK2" s="343"/>
      <c r="NRL2" s="343"/>
      <c r="NRM2" s="343"/>
      <c r="NRN2" s="343"/>
      <c r="NRO2" s="343"/>
      <c r="NRP2" s="343"/>
      <c r="NRQ2" s="343"/>
      <c r="NRR2" s="343"/>
      <c r="NRS2" s="343"/>
      <c r="NRT2" s="343"/>
      <c r="NRU2" s="342"/>
      <c r="NRV2" s="343"/>
      <c r="NRW2" s="343"/>
      <c r="NRX2" s="343"/>
      <c r="NRY2" s="343"/>
      <c r="NRZ2" s="343"/>
      <c r="NSA2" s="343"/>
      <c r="NSB2" s="343"/>
      <c r="NSC2" s="343"/>
      <c r="NSD2" s="343"/>
      <c r="NSE2" s="343"/>
      <c r="NSF2" s="343"/>
      <c r="NSG2" s="343"/>
      <c r="NSH2" s="343"/>
      <c r="NSI2" s="343"/>
      <c r="NSJ2" s="343"/>
      <c r="NSK2" s="342"/>
      <c r="NSL2" s="343"/>
      <c r="NSM2" s="343"/>
      <c r="NSN2" s="343"/>
      <c r="NSO2" s="343"/>
      <c r="NSP2" s="343"/>
      <c r="NSQ2" s="343"/>
      <c r="NSR2" s="343"/>
      <c r="NSS2" s="343"/>
      <c r="NST2" s="343"/>
      <c r="NSU2" s="343"/>
      <c r="NSV2" s="343"/>
      <c r="NSW2" s="343"/>
      <c r="NSX2" s="343"/>
      <c r="NSY2" s="343"/>
      <c r="NSZ2" s="343"/>
      <c r="NTA2" s="342"/>
      <c r="NTB2" s="343"/>
      <c r="NTC2" s="343"/>
      <c r="NTD2" s="343"/>
      <c r="NTE2" s="343"/>
      <c r="NTF2" s="343"/>
      <c r="NTG2" s="343"/>
      <c r="NTH2" s="343"/>
      <c r="NTI2" s="343"/>
      <c r="NTJ2" s="343"/>
      <c r="NTK2" s="343"/>
      <c r="NTL2" s="343"/>
      <c r="NTM2" s="343"/>
      <c r="NTN2" s="343"/>
      <c r="NTO2" s="343"/>
      <c r="NTP2" s="343"/>
      <c r="NTQ2" s="342"/>
      <c r="NTR2" s="343"/>
      <c r="NTS2" s="343"/>
      <c r="NTT2" s="343"/>
      <c r="NTU2" s="343"/>
      <c r="NTV2" s="343"/>
      <c r="NTW2" s="343"/>
      <c r="NTX2" s="343"/>
      <c r="NTY2" s="343"/>
      <c r="NTZ2" s="343"/>
      <c r="NUA2" s="343"/>
      <c r="NUB2" s="343"/>
      <c r="NUC2" s="343"/>
      <c r="NUD2" s="343"/>
      <c r="NUE2" s="343"/>
      <c r="NUF2" s="343"/>
      <c r="NUG2" s="342"/>
      <c r="NUH2" s="343"/>
      <c r="NUI2" s="343"/>
      <c r="NUJ2" s="343"/>
      <c r="NUK2" s="343"/>
      <c r="NUL2" s="343"/>
      <c r="NUM2" s="343"/>
      <c r="NUN2" s="343"/>
      <c r="NUO2" s="343"/>
      <c r="NUP2" s="343"/>
      <c r="NUQ2" s="343"/>
      <c r="NUR2" s="343"/>
      <c r="NUS2" s="343"/>
      <c r="NUT2" s="343"/>
      <c r="NUU2" s="343"/>
      <c r="NUV2" s="343"/>
      <c r="NUW2" s="342"/>
      <c r="NUX2" s="343"/>
      <c r="NUY2" s="343"/>
      <c r="NUZ2" s="343"/>
      <c r="NVA2" s="343"/>
      <c r="NVB2" s="343"/>
      <c r="NVC2" s="343"/>
      <c r="NVD2" s="343"/>
      <c r="NVE2" s="343"/>
      <c r="NVF2" s="343"/>
      <c r="NVG2" s="343"/>
      <c r="NVH2" s="343"/>
      <c r="NVI2" s="343"/>
      <c r="NVJ2" s="343"/>
      <c r="NVK2" s="343"/>
      <c r="NVL2" s="343"/>
      <c r="NVM2" s="342"/>
      <c r="NVN2" s="343"/>
      <c r="NVO2" s="343"/>
      <c r="NVP2" s="343"/>
      <c r="NVQ2" s="343"/>
      <c r="NVR2" s="343"/>
      <c r="NVS2" s="343"/>
      <c r="NVT2" s="343"/>
      <c r="NVU2" s="343"/>
      <c r="NVV2" s="343"/>
      <c r="NVW2" s="343"/>
      <c r="NVX2" s="343"/>
      <c r="NVY2" s="343"/>
      <c r="NVZ2" s="343"/>
      <c r="NWA2" s="343"/>
      <c r="NWB2" s="343"/>
      <c r="NWC2" s="342"/>
      <c r="NWD2" s="343"/>
      <c r="NWE2" s="343"/>
      <c r="NWF2" s="343"/>
      <c r="NWG2" s="343"/>
      <c r="NWH2" s="343"/>
      <c r="NWI2" s="343"/>
      <c r="NWJ2" s="343"/>
      <c r="NWK2" s="343"/>
      <c r="NWL2" s="343"/>
      <c r="NWM2" s="343"/>
      <c r="NWN2" s="343"/>
      <c r="NWO2" s="343"/>
      <c r="NWP2" s="343"/>
      <c r="NWQ2" s="343"/>
      <c r="NWR2" s="343"/>
      <c r="NWS2" s="342"/>
      <c r="NWT2" s="343"/>
      <c r="NWU2" s="343"/>
      <c r="NWV2" s="343"/>
      <c r="NWW2" s="343"/>
      <c r="NWX2" s="343"/>
      <c r="NWY2" s="343"/>
      <c r="NWZ2" s="343"/>
      <c r="NXA2" s="343"/>
      <c r="NXB2" s="343"/>
      <c r="NXC2" s="343"/>
      <c r="NXD2" s="343"/>
      <c r="NXE2" s="343"/>
      <c r="NXF2" s="343"/>
      <c r="NXG2" s="343"/>
      <c r="NXH2" s="343"/>
      <c r="NXI2" s="342"/>
      <c r="NXJ2" s="343"/>
      <c r="NXK2" s="343"/>
      <c r="NXL2" s="343"/>
      <c r="NXM2" s="343"/>
      <c r="NXN2" s="343"/>
      <c r="NXO2" s="343"/>
      <c r="NXP2" s="343"/>
      <c r="NXQ2" s="343"/>
      <c r="NXR2" s="343"/>
      <c r="NXS2" s="343"/>
      <c r="NXT2" s="343"/>
      <c r="NXU2" s="343"/>
      <c r="NXV2" s="343"/>
      <c r="NXW2" s="343"/>
      <c r="NXX2" s="343"/>
      <c r="NXY2" s="342"/>
      <c r="NXZ2" s="343"/>
      <c r="NYA2" s="343"/>
      <c r="NYB2" s="343"/>
      <c r="NYC2" s="343"/>
      <c r="NYD2" s="343"/>
      <c r="NYE2" s="343"/>
      <c r="NYF2" s="343"/>
      <c r="NYG2" s="343"/>
      <c r="NYH2" s="343"/>
      <c r="NYI2" s="343"/>
      <c r="NYJ2" s="343"/>
      <c r="NYK2" s="343"/>
      <c r="NYL2" s="343"/>
      <c r="NYM2" s="343"/>
      <c r="NYN2" s="343"/>
      <c r="NYO2" s="342"/>
      <c r="NYP2" s="343"/>
      <c r="NYQ2" s="343"/>
      <c r="NYR2" s="343"/>
      <c r="NYS2" s="343"/>
      <c r="NYT2" s="343"/>
      <c r="NYU2" s="343"/>
      <c r="NYV2" s="343"/>
      <c r="NYW2" s="343"/>
      <c r="NYX2" s="343"/>
      <c r="NYY2" s="343"/>
      <c r="NYZ2" s="343"/>
      <c r="NZA2" s="343"/>
      <c r="NZB2" s="343"/>
      <c r="NZC2" s="343"/>
      <c r="NZD2" s="343"/>
      <c r="NZE2" s="342"/>
      <c r="NZF2" s="343"/>
      <c r="NZG2" s="343"/>
      <c r="NZH2" s="343"/>
      <c r="NZI2" s="343"/>
      <c r="NZJ2" s="343"/>
      <c r="NZK2" s="343"/>
      <c r="NZL2" s="343"/>
      <c r="NZM2" s="343"/>
      <c r="NZN2" s="343"/>
      <c r="NZO2" s="343"/>
      <c r="NZP2" s="343"/>
      <c r="NZQ2" s="343"/>
      <c r="NZR2" s="343"/>
      <c r="NZS2" s="343"/>
      <c r="NZT2" s="343"/>
      <c r="NZU2" s="342"/>
      <c r="NZV2" s="343"/>
      <c r="NZW2" s="343"/>
      <c r="NZX2" s="343"/>
      <c r="NZY2" s="343"/>
      <c r="NZZ2" s="343"/>
      <c r="OAA2" s="343"/>
      <c r="OAB2" s="343"/>
      <c r="OAC2" s="343"/>
      <c r="OAD2" s="343"/>
      <c r="OAE2" s="343"/>
      <c r="OAF2" s="343"/>
      <c r="OAG2" s="343"/>
      <c r="OAH2" s="343"/>
      <c r="OAI2" s="343"/>
      <c r="OAJ2" s="343"/>
      <c r="OAK2" s="342"/>
      <c r="OAL2" s="343"/>
      <c r="OAM2" s="343"/>
      <c r="OAN2" s="343"/>
      <c r="OAO2" s="343"/>
      <c r="OAP2" s="343"/>
      <c r="OAQ2" s="343"/>
      <c r="OAR2" s="343"/>
      <c r="OAS2" s="343"/>
      <c r="OAT2" s="343"/>
      <c r="OAU2" s="343"/>
      <c r="OAV2" s="343"/>
      <c r="OAW2" s="343"/>
      <c r="OAX2" s="343"/>
      <c r="OAY2" s="343"/>
      <c r="OAZ2" s="343"/>
      <c r="OBA2" s="342"/>
      <c r="OBB2" s="343"/>
      <c r="OBC2" s="343"/>
      <c r="OBD2" s="343"/>
      <c r="OBE2" s="343"/>
      <c r="OBF2" s="343"/>
      <c r="OBG2" s="343"/>
      <c r="OBH2" s="343"/>
      <c r="OBI2" s="343"/>
      <c r="OBJ2" s="343"/>
      <c r="OBK2" s="343"/>
      <c r="OBL2" s="343"/>
      <c r="OBM2" s="343"/>
      <c r="OBN2" s="343"/>
      <c r="OBO2" s="343"/>
      <c r="OBP2" s="343"/>
      <c r="OBQ2" s="342"/>
      <c r="OBR2" s="343"/>
      <c r="OBS2" s="343"/>
      <c r="OBT2" s="343"/>
      <c r="OBU2" s="343"/>
      <c r="OBV2" s="343"/>
      <c r="OBW2" s="343"/>
      <c r="OBX2" s="343"/>
      <c r="OBY2" s="343"/>
      <c r="OBZ2" s="343"/>
      <c r="OCA2" s="343"/>
      <c r="OCB2" s="343"/>
      <c r="OCC2" s="343"/>
      <c r="OCD2" s="343"/>
      <c r="OCE2" s="343"/>
      <c r="OCF2" s="343"/>
      <c r="OCG2" s="342"/>
      <c r="OCH2" s="343"/>
      <c r="OCI2" s="343"/>
      <c r="OCJ2" s="343"/>
      <c r="OCK2" s="343"/>
      <c r="OCL2" s="343"/>
      <c r="OCM2" s="343"/>
      <c r="OCN2" s="343"/>
      <c r="OCO2" s="343"/>
      <c r="OCP2" s="343"/>
      <c r="OCQ2" s="343"/>
      <c r="OCR2" s="343"/>
      <c r="OCS2" s="343"/>
      <c r="OCT2" s="343"/>
      <c r="OCU2" s="343"/>
      <c r="OCV2" s="343"/>
      <c r="OCW2" s="342"/>
      <c r="OCX2" s="343"/>
      <c r="OCY2" s="343"/>
      <c r="OCZ2" s="343"/>
      <c r="ODA2" s="343"/>
      <c r="ODB2" s="343"/>
      <c r="ODC2" s="343"/>
      <c r="ODD2" s="343"/>
      <c r="ODE2" s="343"/>
      <c r="ODF2" s="343"/>
      <c r="ODG2" s="343"/>
      <c r="ODH2" s="343"/>
      <c r="ODI2" s="343"/>
      <c r="ODJ2" s="343"/>
      <c r="ODK2" s="343"/>
      <c r="ODL2" s="343"/>
      <c r="ODM2" s="342"/>
      <c r="ODN2" s="343"/>
      <c r="ODO2" s="343"/>
      <c r="ODP2" s="343"/>
      <c r="ODQ2" s="343"/>
      <c r="ODR2" s="343"/>
      <c r="ODS2" s="343"/>
      <c r="ODT2" s="343"/>
      <c r="ODU2" s="343"/>
      <c r="ODV2" s="343"/>
      <c r="ODW2" s="343"/>
      <c r="ODX2" s="343"/>
      <c r="ODY2" s="343"/>
      <c r="ODZ2" s="343"/>
      <c r="OEA2" s="343"/>
      <c r="OEB2" s="343"/>
      <c r="OEC2" s="342"/>
      <c r="OED2" s="343"/>
      <c r="OEE2" s="343"/>
      <c r="OEF2" s="343"/>
      <c r="OEG2" s="343"/>
      <c r="OEH2" s="343"/>
      <c r="OEI2" s="343"/>
      <c r="OEJ2" s="343"/>
      <c r="OEK2" s="343"/>
      <c r="OEL2" s="343"/>
      <c r="OEM2" s="343"/>
      <c r="OEN2" s="343"/>
      <c r="OEO2" s="343"/>
      <c r="OEP2" s="343"/>
      <c r="OEQ2" s="343"/>
      <c r="OER2" s="343"/>
      <c r="OES2" s="342"/>
      <c r="OET2" s="343"/>
      <c r="OEU2" s="343"/>
      <c r="OEV2" s="343"/>
      <c r="OEW2" s="343"/>
      <c r="OEX2" s="343"/>
      <c r="OEY2" s="343"/>
      <c r="OEZ2" s="343"/>
      <c r="OFA2" s="343"/>
      <c r="OFB2" s="343"/>
      <c r="OFC2" s="343"/>
      <c r="OFD2" s="343"/>
      <c r="OFE2" s="343"/>
      <c r="OFF2" s="343"/>
      <c r="OFG2" s="343"/>
      <c r="OFH2" s="343"/>
      <c r="OFI2" s="342"/>
      <c r="OFJ2" s="343"/>
      <c r="OFK2" s="343"/>
      <c r="OFL2" s="343"/>
      <c r="OFM2" s="343"/>
      <c r="OFN2" s="343"/>
      <c r="OFO2" s="343"/>
      <c r="OFP2" s="343"/>
      <c r="OFQ2" s="343"/>
      <c r="OFR2" s="343"/>
      <c r="OFS2" s="343"/>
      <c r="OFT2" s="343"/>
      <c r="OFU2" s="343"/>
      <c r="OFV2" s="343"/>
      <c r="OFW2" s="343"/>
      <c r="OFX2" s="343"/>
      <c r="OFY2" s="342"/>
      <c r="OFZ2" s="343"/>
      <c r="OGA2" s="343"/>
      <c r="OGB2" s="343"/>
      <c r="OGC2" s="343"/>
      <c r="OGD2" s="343"/>
      <c r="OGE2" s="343"/>
      <c r="OGF2" s="343"/>
      <c r="OGG2" s="343"/>
      <c r="OGH2" s="343"/>
      <c r="OGI2" s="343"/>
      <c r="OGJ2" s="343"/>
      <c r="OGK2" s="343"/>
      <c r="OGL2" s="343"/>
      <c r="OGM2" s="343"/>
      <c r="OGN2" s="343"/>
      <c r="OGO2" s="342"/>
      <c r="OGP2" s="343"/>
      <c r="OGQ2" s="343"/>
      <c r="OGR2" s="343"/>
      <c r="OGS2" s="343"/>
      <c r="OGT2" s="343"/>
      <c r="OGU2" s="343"/>
      <c r="OGV2" s="343"/>
      <c r="OGW2" s="343"/>
      <c r="OGX2" s="343"/>
      <c r="OGY2" s="343"/>
      <c r="OGZ2" s="343"/>
      <c r="OHA2" s="343"/>
      <c r="OHB2" s="343"/>
      <c r="OHC2" s="343"/>
      <c r="OHD2" s="343"/>
      <c r="OHE2" s="342"/>
      <c r="OHF2" s="343"/>
      <c r="OHG2" s="343"/>
      <c r="OHH2" s="343"/>
      <c r="OHI2" s="343"/>
      <c r="OHJ2" s="343"/>
      <c r="OHK2" s="343"/>
      <c r="OHL2" s="343"/>
      <c r="OHM2" s="343"/>
      <c r="OHN2" s="343"/>
      <c r="OHO2" s="343"/>
      <c r="OHP2" s="343"/>
      <c r="OHQ2" s="343"/>
      <c r="OHR2" s="343"/>
      <c r="OHS2" s="343"/>
      <c r="OHT2" s="343"/>
      <c r="OHU2" s="342"/>
      <c r="OHV2" s="343"/>
      <c r="OHW2" s="343"/>
      <c r="OHX2" s="343"/>
      <c r="OHY2" s="343"/>
      <c r="OHZ2" s="343"/>
      <c r="OIA2" s="343"/>
      <c r="OIB2" s="343"/>
      <c r="OIC2" s="343"/>
      <c r="OID2" s="343"/>
      <c r="OIE2" s="343"/>
      <c r="OIF2" s="343"/>
      <c r="OIG2" s="343"/>
      <c r="OIH2" s="343"/>
      <c r="OII2" s="343"/>
      <c r="OIJ2" s="343"/>
      <c r="OIK2" s="342"/>
      <c r="OIL2" s="343"/>
      <c r="OIM2" s="343"/>
      <c r="OIN2" s="343"/>
      <c r="OIO2" s="343"/>
      <c r="OIP2" s="343"/>
      <c r="OIQ2" s="343"/>
      <c r="OIR2" s="343"/>
      <c r="OIS2" s="343"/>
      <c r="OIT2" s="343"/>
      <c r="OIU2" s="343"/>
      <c r="OIV2" s="343"/>
      <c r="OIW2" s="343"/>
      <c r="OIX2" s="343"/>
      <c r="OIY2" s="343"/>
      <c r="OIZ2" s="343"/>
      <c r="OJA2" s="342"/>
      <c r="OJB2" s="343"/>
      <c r="OJC2" s="343"/>
      <c r="OJD2" s="343"/>
      <c r="OJE2" s="343"/>
      <c r="OJF2" s="343"/>
      <c r="OJG2" s="343"/>
      <c r="OJH2" s="343"/>
      <c r="OJI2" s="343"/>
      <c r="OJJ2" s="343"/>
      <c r="OJK2" s="343"/>
      <c r="OJL2" s="343"/>
      <c r="OJM2" s="343"/>
      <c r="OJN2" s="343"/>
      <c r="OJO2" s="343"/>
      <c r="OJP2" s="343"/>
      <c r="OJQ2" s="342"/>
      <c r="OJR2" s="343"/>
      <c r="OJS2" s="343"/>
      <c r="OJT2" s="343"/>
      <c r="OJU2" s="343"/>
      <c r="OJV2" s="343"/>
      <c r="OJW2" s="343"/>
      <c r="OJX2" s="343"/>
      <c r="OJY2" s="343"/>
      <c r="OJZ2" s="343"/>
      <c r="OKA2" s="343"/>
      <c r="OKB2" s="343"/>
      <c r="OKC2" s="343"/>
      <c r="OKD2" s="343"/>
      <c r="OKE2" s="343"/>
      <c r="OKF2" s="343"/>
      <c r="OKG2" s="342"/>
      <c r="OKH2" s="343"/>
      <c r="OKI2" s="343"/>
      <c r="OKJ2" s="343"/>
      <c r="OKK2" s="343"/>
      <c r="OKL2" s="343"/>
      <c r="OKM2" s="343"/>
      <c r="OKN2" s="343"/>
      <c r="OKO2" s="343"/>
      <c r="OKP2" s="343"/>
      <c r="OKQ2" s="343"/>
      <c r="OKR2" s="343"/>
      <c r="OKS2" s="343"/>
      <c r="OKT2" s="343"/>
      <c r="OKU2" s="343"/>
      <c r="OKV2" s="343"/>
      <c r="OKW2" s="342"/>
      <c r="OKX2" s="343"/>
      <c r="OKY2" s="343"/>
      <c r="OKZ2" s="343"/>
      <c r="OLA2" s="343"/>
      <c r="OLB2" s="343"/>
      <c r="OLC2" s="343"/>
      <c r="OLD2" s="343"/>
      <c r="OLE2" s="343"/>
      <c r="OLF2" s="343"/>
      <c r="OLG2" s="343"/>
      <c r="OLH2" s="343"/>
      <c r="OLI2" s="343"/>
      <c r="OLJ2" s="343"/>
      <c r="OLK2" s="343"/>
      <c r="OLL2" s="343"/>
      <c r="OLM2" s="342"/>
      <c r="OLN2" s="343"/>
      <c r="OLO2" s="343"/>
      <c r="OLP2" s="343"/>
      <c r="OLQ2" s="343"/>
      <c r="OLR2" s="343"/>
      <c r="OLS2" s="343"/>
      <c r="OLT2" s="343"/>
      <c r="OLU2" s="343"/>
      <c r="OLV2" s="343"/>
      <c r="OLW2" s="343"/>
      <c r="OLX2" s="343"/>
      <c r="OLY2" s="343"/>
      <c r="OLZ2" s="343"/>
      <c r="OMA2" s="343"/>
      <c r="OMB2" s="343"/>
      <c r="OMC2" s="342"/>
      <c r="OMD2" s="343"/>
      <c r="OME2" s="343"/>
      <c r="OMF2" s="343"/>
      <c r="OMG2" s="343"/>
      <c r="OMH2" s="343"/>
      <c r="OMI2" s="343"/>
      <c r="OMJ2" s="343"/>
      <c r="OMK2" s="343"/>
      <c r="OML2" s="343"/>
      <c r="OMM2" s="343"/>
      <c r="OMN2" s="343"/>
      <c r="OMO2" s="343"/>
      <c r="OMP2" s="343"/>
      <c r="OMQ2" s="343"/>
      <c r="OMR2" s="343"/>
      <c r="OMS2" s="342"/>
      <c r="OMT2" s="343"/>
      <c r="OMU2" s="343"/>
      <c r="OMV2" s="343"/>
      <c r="OMW2" s="343"/>
      <c r="OMX2" s="343"/>
      <c r="OMY2" s="343"/>
      <c r="OMZ2" s="343"/>
      <c r="ONA2" s="343"/>
      <c r="ONB2" s="343"/>
      <c r="ONC2" s="343"/>
      <c r="OND2" s="343"/>
      <c r="ONE2" s="343"/>
      <c r="ONF2" s="343"/>
      <c r="ONG2" s="343"/>
      <c r="ONH2" s="343"/>
      <c r="ONI2" s="342"/>
      <c r="ONJ2" s="343"/>
      <c r="ONK2" s="343"/>
      <c r="ONL2" s="343"/>
      <c r="ONM2" s="343"/>
      <c r="ONN2" s="343"/>
      <c r="ONO2" s="343"/>
      <c r="ONP2" s="343"/>
      <c r="ONQ2" s="343"/>
      <c r="ONR2" s="343"/>
      <c r="ONS2" s="343"/>
      <c r="ONT2" s="343"/>
      <c r="ONU2" s="343"/>
      <c r="ONV2" s="343"/>
      <c r="ONW2" s="343"/>
      <c r="ONX2" s="343"/>
      <c r="ONY2" s="342"/>
      <c r="ONZ2" s="343"/>
      <c r="OOA2" s="343"/>
      <c r="OOB2" s="343"/>
      <c r="OOC2" s="343"/>
      <c r="OOD2" s="343"/>
      <c r="OOE2" s="343"/>
      <c r="OOF2" s="343"/>
      <c r="OOG2" s="343"/>
      <c r="OOH2" s="343"/>
      <c r="OOI2" s="343"/>
      <c r="OOJ2" s="343"/>
      <c r="OOK2" s="343"/>
      <c r="OOL2" s="343"/>
      <c r="OOM2" s="343"/>
      <c r="OON2" s="343"/>
      <c r="OOO2" s="342"/>
      <c r="OOP2" s="343"/>
      <c r="OOQ2" s="343"/>
      <c r="OOR2" s="343"/>
      <c r="OOS2" s="343"/>
      <c r="OOT2" s="343"/>
      <c r="OOU2" s="343"/>
      <c r="OOV2" s="343"/>
      <c r="OOW2" s="343"/>
      <c r="OOX2" s="343"/>
      <c r="OOY2" s="343"/>
      <c r="OOZ2" s="343"/>
      <c r="OPA2" s="343"/>
      <c r="OPB2" s="343"/>
      <c r="OPC2" s="343"/>
      <c r="OPD2" s="343"/>
      <c r="OPE2" s="342"/>
      <c r="OPF2" s="343"/>
      <c r="OPG2" s="343"/>
      <c r="OPH2" s="343"/>
      <c r="OPI2" s="343"/>
      <c r="OPJ2" s="343"/>
      <c r="OPK2" s="343"/>
      <c r="OPL2" s="343"/>
      <c r="OPM2" s="343"/>
      <c r="OPN2" s="343"/>
      <c r="OPO2" s="343"/>
      <c r="OPP2" s="343"/>
      <c r="OPQ2" s="343"/>
      <c r="OPR2" s="343"/>
      <c r="OPS2" s="343"/>
      <c r="OPT2" s="343"/>
      <c r="OPU2" s="342"/>
      <c r="OPV2" s="343"/>
      <c r="OPW2" s="343"/>
      <c r="OPX2" s="343"/>
      <c r="OPY2" s="343"/>
      <c r="OPZ2" s="343"/>
      <c r="OQA2" s="343"/>
      <c r="OQB2" s="343"/>
      <c r="OQC2" s="343"/>
      <c r="OQD2" s="343"/>
      <c r="OQE2" s="343"/>
      <c r="OQF2" s="343"/>
      <c r="OQG2" s="343"/>
      <c r="OQH2" s="343"/>
      <c r="OQI2" s="343"/>
      <c r="OQJ2" s="343"/>
      <c r="OQK2" s="342"/>
      <c r="OQL2" s="343"/>
      <c r="OQM2" s="343"/>
      <c r="OQN2" s="343"/>
      <c r="OQO2" s="343"/>
      <c r="OQP2" s="343"/>
      <c r="OQQ2" s="343"/>
      <c r="OQR2" s="343"/>
      <c r="OQS2" s="343"/>
      <c r="OQT2" s="343"/>
      <c r="OQU2" s="343"/>
      <c r="OQV2" s="343"/>
      <c r="OQW2" s="343"/>
      <c r="OQX2" s="343"/>
      <c r="OQY2" s="343"/>
      <c r="OQZ2" s="343"/>
      <c r="ORA2" s="342"/>
      <c r="ORB2" s="343"/>
      <c r="ORC2" s="343"/>
      <c r="ORD2" s="343"/>
      <c r="ORE2" s="343"/>
      <c r="ORF2" s="343"/>
      <c r="ORG2" s="343"/>
      <c r="ORH2" s="343"/>
      <c r="ORI2" s="343"/>
      <c r="ORJ2" s="343"/>
      <c r="ORK2" s="343"/>
      <c r="ORL2" s="343"/>
      <c r="ORM2" s="343"/>
      <c r="ORN2" s="343"/>
      <c r="ORO2" s="343"/>
      <c r="ORP2" s="343"/>
      <c r="ORQ2" s="342"/>
      <c r="ORR2" s="343"/>
      <c r="ORS2" s="343"/>
      <c r="ORT2" s="343"/>
      <c r="ORU2" s="343"/>
      <c r="ORV2" s="343"/>
      <c r="ORW2" s="343"/>
      <c r="ORX2" s="343"/>
      <c r="ORY2" s="343"/>
      <c r="ORZ2" s="343"/>
      <c r="OSA2" s="343"/>
      <c r="OSB2" s="343"/>
      <c r="OSC2" s="343"/>
      <c r="OSD2" s="343"/>
      <c r="OSE2" s="343"/>
      <c r="OSF2" s="343"/>
      <c r="OSG2" s="342"/>
      <c r="OSH2" s="343"/>
      <c r="OSI2" s="343"/>
      <c r="OSJ2" s="343"/>
      <c r="OSK2" s="343"/>
      <c r="OSL2" s="343"/>
      <c r="OSM2" s="343"/>
      <c r="OSN2" s="343"/>
      <c r="OSO2" s="343"/>
      <c r="OSP2" s="343"/>
      <c r="OSQ2" s="343"/>
      <c r="OSR2" s="343"/>
      <c r="OSS2" s="343"/>
      <c r="OST2" s="343"/>
      <c r="OSU2" s="343"/>
      <c r="OSV2" s="343"/>
      <c r="OSW2" s="342"/>
      <c r="OSX2" s="343"/>
      <c r="OSY2" s="343"/>
      <c r="OSZ2" s="343"/>
      <c r="OTA2" s="343"/>
      <c r="OTB2" s="343"/>
      <c r="OTC2" s="343"/>
      <c r="OTD2" s="343"/>
      <c r="OTE2" s="343"/>
      <c r="OTF2" s="343"/>
      <c r="OTG2" s="343"/>
      <c r="OTH2" s="343"/>
      <c r="OTI2" s="343"/>
      <c r="OTJ2" s="343"/>
      <c r="OTK2" s="343"/>
      <c r="OTL2" s="343"/>
      <c r="OTM2" s="342"/>
      <c r="OTN2" s="343"/>
      <c r="OTO2" s="343"/>
      <c r="OTP2" s="343"/>
      <c r="OTQ2" s="343"/>
      <c r="OTR2" s="343"/>
      <c r="OTS2" s="343"/>
      <c r="OTT2" s="343"/>
      <c r="OTU2" s="343"/>
      <c r="OTV2" s="343"/>
      <c r="OTW2" s="343"/>
      <c r="OTX2" s="343"/>
      <c r="OTY2" s="343"/>
      <c r="OTZ2" s="343"/>
      <c r="OUA2" s="343"/>
      <c r="OUB2" s="343"/>
      <c r="OUC2" s="342"/>
      <c r="OUD2" s="343"/>
      <c r="OUE2" s="343"/>
      <c r="OUF2" s="343"/>
      <c r="OUG2" s="343"/>
      <c r="OUH2" s="343"/>
      <c r="OUI2" s="343"/>
      <c r="OUJ2" s="343"/>
      <c r="OUK2" s="343"/>
      <c r="OUL2" s="343"/>
      <c r="OUM2" s="343"/>
      <c r="OUN2" s="343"/>
      <c r="OUO2" s="343"/>
      <c r="OUP2" s="343"/>
      <c r="OUQ2" s="343"/>
      <c r="OUR2" s="343"/>
      <c r="OUS2" s="342"/>
      <c r="OUT2" s="343"/>
      <c r="OUU2" s="343"/>
      <c r="OUV2" s="343"/>
      <c r="OUW2" s="343"/>
      <c r="OUX2" s="343"/>
      <c r="OUY2" s="343"/>
      <c r="OUZ2" s="343"/>
      <c r="OVA2" s="343"/>
      <c r="OVB2" s="343"/>
      <c r="OVC2" s="343"/>
      <c r="OVD2" s="343"/>
      <c r="OVE2" s="343"/>
      <c r="OVF2" s="343"/>
      <c r="OVG2" s="343"/>
      <c r="OVH2" s="343"/>
      <c r="OVI2" s="342"/>
      <c r="OVJ2" s="343"/>
      <c r="OVK2" s="343"/>
      <c r="OVL2" s="343"/>
      <c r="OVM2" s="343"/>
      <c r="OVN2" s="343"/>
      <c r="OVO2" s="343"/>
      <c r="OVP2" s="343"/>
      <c r="OVQ2" s="343"/>
      <c r="OVR2" s="343"/>
      <c r="OVS2" s="343"/>
      <c r="OVT2" s="343"/>
      <c r="OVU2" s="343"/>
      <c r="OVV2" s="343"/>
      <c r="OVW2" s="343"/>
      <c r="OVX2" s="343"/>
      <c r="OVY2" s="342"/>
      <c r="OVZ2" s="343"/>
      <c r="OWA2" s="343"/>
      <c r="OWB2" s="343"/>
      <c r="OWC2" s="343"/>
      <c r="OWD2" s="343"/>
      <c r="OWE2" s="343"/>
      <c r="OWF2" s="343"/>
      <c r="OWG2" s="343"/>
      <c r="OWH2" s="343"/>
      <c r="OWI2" s="343"/>
      <c r="OWJ2" s="343"/>
      <c r="OWK2" s="343"/>
      <c r="OWL2" s="343"/>
      <c r="OWM2" s="343"/>
      <c r="OWN2" s="343"/>
      <c r="OWO2" s="342"/>
      <c r="OWP2" s="343"/>
      <c r="OWQ2" s="343"/>
      <c r="OWR2" s="343"/>
      <c r="OWS2" s="343"/>
      <c r="OWT2" s="343"/>
      <c r="OWU2" s="343"/>
      <c r="OWV2" s="343"/>
      <c r="OWW2" s="343"/>
      <c r="OWX2" s="343"/>
      <c r="OWY2" s="343"/>
      <c r="OWZ2" s="343"/>
      <c r="OXA2" s="343"/>
      <c r="OXB2" s="343"/>
      <c r="OXC2" s="343"/>
      <c r="OXD2" s="343"/>
      <c r="OXE2" s="342"/>
      <c r="OXF2" s="343"/>
      <c r="OXG2" s="343"/>
      <c r="OXH2" s="343"/>
      <c r="OXI2" s="343"/>
      <c r="OXJ2" s="343"/>
      <c r="OXK2" s="343"/>
      <c r="OXL2" s="343"/>
      <c r="OXM2" s="343"/>
      <c r="OXN2" s="343"/>
      <c r="OXO2" s="343"/>
      <c r="OXP2" s="343"/>
      <c r="OXQ2" s="343"/>
      <c r="OXR2" s="343"/>
      <c r="OXS2" s="343"/>
      <c r="OXT2" s="343"/>
      <c r="OXU2" s="342"/>
      <c r="OXV2" s="343"/>
      <c r="OXW2" s="343"/>
      <c r="OXX2" s="343"/>
      <c r="OXY2" s="343"/>
      <c r="OXZ2" s="343"/>
      <c r="OYA2" s="343"/>
      <c r="OYB2" s="343"/>
      <c r="OYC2" s="343"/>
      <c r="OYD2" s="343"/>
      <c r="OYE2" s="343"/>
      <c r="OYF2" s="343"/>
      <c r="OYG2" s="343"/>
      <c r="OYH2" s="343"/>
      <c r="OYI2" s="343"/>
      <c r="OYJ2" s="343"/>
      <c r="OYK2" s="342"/>
      <c r="OYL2" s="343"/>
      <c r="OYM2" s="343"/>
      <c r="OYN2" s="343"/>
      <c r="OYO2" s="343"/>
      <c r="OYP2" s="343"/>
      <c r="OYQ2" s="343"/>
      <c r="OYR2" s="343"/>
      <c r="OYS2" s="343"/>
      <c r="OYT2" s="343"/>
      <c r="OYU2" s="343"/>
      <c r="OYV2" s="343"/>
      <c r="OYW2" s="343"/>
      <c r="OYX2" s="343"/>
      <c r="OYY2" s="343"/>
      <c r="OYZ2" s="343"/>
      <c r="OZA2" s="342"/>
      <c r="OZB2" s="343"/>
      <c r="OZC2" s="343"/>
      <c r="OZD2" s="343"/>
      <c r="OZE2" s="343"/>
      <c r="OZF2" s="343"/>
      <c r="OZG2" s="343"/>
      <c r="OZH2" s="343"/>
      <c r="OZI2" s="343"/>
      <c r="OZJ2" s="343"/>
      <c r="OZK2" s="343"/>
      <c r="OZL2" s="343"/>
      <c r="OZM2" s="343"/>
      <c r="OZN2" s="343"/>
      <c r="OZO2" s="343"/>
      <c r="OZP2" s="343"/>
      <c r="OZQ2" s="342"/>
      <c r="OZR2" s="343"/>
      <c r="OZS2" s="343"/>
      <c r="OZT2" s="343"/>
      <c r="OZU2" s="343"/>
      <c r="OZV2" s="343"/>
      <c r="OZW2" s="343"/>
      <c r="OZX2" s="343"/>
      <c r="OZY2" s="343"/>
      <c r="OZZ2" s="343"/>
      <c r="PAA2" s="343"/>
      <c r="PAB2" s="343"/>
      <c r="PAC2" s="343"/>
      <c r="PAD2" s="343"/>
      <c r="PAE2" s="343"/>
      <c r="PAF2" s="343"/>
      <c r="PAG2" s="342"/>
      <c r="PAH2" s="343"/>
      <c r="PAI2" s="343"/>
      <c r="PAJ2" s="343"/>
      <c r="PAK2" s="343"/>
      <c r="PAL2" s="343"/>
      <c r="PAM2" s="343"/>
      <c r="PAN2" s="343"/>
      <c r="PAO2" s="343"/>
      <c r="PAP2" s="343"/>
      <c r="PAQ2" s="343"/>
      <c r="PAR2" s="343"/>
      <c r="PAS2" s="343"/>
      <c r="PAT2" s="343"/>
      <c r="PAU2" s="343"/>
      <c r="PAV2" s="343"/>
      <c r="PAW2" s="342"/>
      <c r="PAX2" s="343"/>
      <c r="PAY2" s="343"/>
      <c r="PAZ2" s="343"/>
      <c r="PBA2" s="343"/>
      <c r="PBB2" s="343"/>
      <c r="PBC2" s="343"/>
      <c r="PBD2" s="343"/>
      <c r="PBE2" s="343"/>
      <c r="PBF2" s="343"/>
      <c r="PBG2" s="343"/>
      <c r="PBH2" s="343"/>
      <c r="PBI2" s="343"/>
      <c r="PBJ2" s="343"/>
      <c r="PBK2" s="343"/>
      <c r="PBL2" s="343"/>
      <c r="PBM2" s="342"/>
      <c r="PBN2" s="343"/>
      <c r="PBO2" s="343"/>
      <c r="PBP2" s="343"/>
      <c r="PBQ2" s="343"/>
      <c r="PBR2" s="343"/>
      <c r="PBS2" s="343"/>
      <c r="PBT2" s="343"/>
      <c r="PBU2" s="343"/>
      <c r="PBV2" s="343"/>
      <c r="PBW2" s="343"/>
      <c r="PBX2" s="343"/>
      <c r="PBY2" s="343"/>
      <c r="PBZ2" s="343"/>
      <c r="PCA2" s="343"/>
      <c r="PCB2" s="343"/>
      <c r="PCC2" s="342"/>
      <c r="PCD2" s="343"/>
      <c r="PCE2" s="343"/>
      <c r="PCF2" s="343"/>
      <c r="PCG2" s="343"/>
      <c r="PCH2" s="343"/>
      <c r="PCI2" s="343"/>
      <c r="PCJ2" s="343"/>
      <c r="PCK2" s="343"/>
      <c r="PCL2" s="343"/>
      <c r="PCM2" s="343"/>
      <c r="PCN2" s="343"/>
      <c r="PCO2" s="343"/>
      <c r="PCP2" s="343"/>
      <c r="PCQ2" s="343"/>
      <c r="PCR2" s="343"/>
      <c r="PCS2" s="342"/>
      <c r="PCT2" s="343"/>
      <c r="PCU2" s="343"/>
      <c r="PCV2" s="343"/>
      <c r="PCW2" s="343"/>
      <c r="PCX2" s="343"/>
      <c r="PCY2" s="343"/>
      <c r="PCZ2" s="343"/>
      <c r="PDA2" s="343"/>
      <c r="PDB2" s="343"/>
      <c r="PDC2" s="343"/>
      <c r="PDD2" s="343"/>
      <c r="PDE2" s="343"/>
      <c r="PDF2" s="343"/>
      <c r="PDG2" s="343"/>
      <c r="PDH2" s="343"/>
      <c r="PDI2" s="342"/>
      <c r="PDJ2" s="343"/>
      <c r="PDK2" s="343"/>
      <c r="PDL2" s="343"/>
      <c r="PDM2" s="343"/>
      <c r="PDN2" s="343"/>
      <c r="PDO2" s="343"/>
      <c r="PDP2" s="343"/>
      <c r="PDQ2" s="343"/>
      <c r="PDR2" s="343"/>
      <c r="PDS2" s="343"/>
      <c r="PDT2" s="343"/>
      <c r="PDU2" s="343"/>
      <c r="PDV2" s="343"/>
      <c r="PDW2" s="343"/>
      <c r="PDX2" s="343"/>
      <c r="PDY2" s="342"/>
      <c r="PDZ2" s="343"/>
      <c r="PEA2" s="343"/>
      <c r="PEB2" s="343"/>
      <c r="PEC2" s="343"/>
      <c r="PED2" s="343"/>
      <c r="PEE2" s="343"/>
      <c r="PEF2" s="343"/>
      <c r="PEG2" s="343"/>
      <c r="PEH2" s="343"/>
      <c r="PEI2" s="343"/>
      <c r="PEJ2" s="343"/>
      <c r="PEK2" s="343"/>
      <c r="PEL2" s="343"/>
      <c r="PEM2" s="343"/>
      <c r="PEN2" s="343"/>
      <c r="PEO2" s="342"/>
      <c r="PEP2" s="343"/>
      <c r="PEQ2" s="343"/>
      <c r="PER2" s="343"/>
      <c r="PES2" s="343"/>
      <c r="PET2" s="343"/>
      <c r="PEU2" s="343"/>
      <c r="PEV2" s="343"/>
      <c r="PEW2" s="343"/>
      <c r="PEX2" s="343"/>
      <c r="PEY2" s="343"/>
      <c r="PEZ2" s="343"/>
      <c r="PFA2" s="343"/>
      <c r="PFB2" s="343"/>
      <c r="PFC2" s="343"/>
      <c r="PFD2" s="343"/>
      <c r="PFE2" s="342"/>
      <c r="PFF2" s="343"/>
      <c r="PFG2" s="343"/>
      <c r="PFH2" s="343"/>
      <c r="PFI2" s="343"/>
      <c r="PFJ2" s="343"/>
      <c r="PFK2" s="343"/>
      <c r="PFL2" s="343"/>
      <c r="PFM2" s="343"/>
      <c r="PFN2" s="343"/>
      <c r="PFO2" s="343"/>
      <c r="PFP2" s="343"/>
      <c r="PFQ2" s="343"/>
      <c r="PFR2" s="343"/>
      <c r="PFS2" s="343"/>
      <c r="PFT2" s="343"/>
      <c r="PFU2" s="342"/>
      <c r="PFV2" s="343"/>
      <c r="PFW2" s="343"/>
      <c r="PFX2" s="343"/>
      <c r="PFY2" s="343"/>
      <c r="PFZ2" s="343"/>
      <c r="PGA2" s="343"/>
      <c r="PGB2" s="343"/>
      <c r="PGC2" s="343"/>
      <c r="PGD2" s="343"/>
      <c r="PGE2" s="343"/>
      <c r="PGF2" s="343"/>
      <c r="PGG2" s="343"/>
      <c r="PGH2" s="343"/>
      <c r="PGI2" s="343"/>
      <c r="PGJ2" s="343"/>
      <c r="PGK2" s="342"/>
      <c r="PGL2" s="343"/>
      <c r="PGM2" s="343"/>
      <c r="PGN2" s="343"/>
      <c r="PGO2" s="343"/>
      <c r="PGP2" s="343"/>
      <c r="PGQ2" s="343"/>
      <c r="PGR2" s="343"/>
      <c r="PGS2" s="343"/>
      <c r="PGT2" s="343"/>
      <c r="PGU2" s="343"/>
      <c r="PGV2" s="343"/>
      <c r="PGW2" s="343"/>
      <c r="PGX2" s="343"/>
      <c r="PGY2" s="343"/>
      <c r="PGZ2" s="343"/>
      <c r="PHA2" s="342"/>
      <c r="PHB2" s="343"/>
      <c r="PHC2" s="343"/>
      <c r="PHD2" s="343"/>
      <c r="PHE2" s="343"/>
      <c r="PHF2" s="343"/>
      <c r="PHG2" s="343"/>
      <c r="PHH2" s="343"/>
      <c r="PHI2" s="343"/>
      <c r="PHJ2" s="343"/>
      <c r="PHK2" s="343"/>
      <c r="PHL2" s="343"/>
      <c r="PHM2" s="343"/>
      <c r="PHN2" s="343"/>
      <c r="PHO2" s="343"/>
      <c r="PHP2" s="343"/>
      <c r="PHQ2" s="342"/>
      <c r="PHR2" s="343"/>
      <c r="PHS2" s="343"/>
      <c r="PHT2" s="343"/>
      <c r="PHU2" s="343"/>
      <c r="PHV2" s="343"/>
      <c r="PHW2" s="343"/>
      <c r="PHX2" s="343"/>
      <c r="PHY2" s="343"/>
      <c r="PHZ2" s="343"/>
      <c r="PIA2" s="343"/>
      <c r="PIB2" s="343"/>
      <c r="PIC2" s="343"/>
      <c r="PID2" s="343"/>
      <c r="PIE2" s="343"/>
      <c r="PIF2" s="343"/>
      <c r="PIG2" s="342"/>
      <c r="PIH2" s="343"/>
      <c r="PII2" s="343"/>
      <c r="PIJ2" s="343"/>
      <c r="PIK2" s="343"/>
      <c r="PIL2" s="343"/>
      <c r="PIM2" s="343"/>
      <c r="PIN2" s="343"/>
      <c r="PIO2" s="343"/>
      <c r="PIP2" s="343"/>
      <c r="PIQ2" s="343"/>
      <c r="PIR2" s="343"/>
      <c r="PIS2" s="343"/>
      <c r="PIT2" s="343"/>
      <c r="PIU2" s="343"/>
      <c r="PIV2" s="343"/>
      <c r="PIW2" s="342"/>
      <c r="PIX2" s="343"/>
      <c r="PIY2" s="343"/>
      <c r="PIZ2" s="343"/>
      <c r="PJA2" s="343"/>
      <c r="PJB2" s="343"/>
      <c r="PJC2" s="343"/>
      <c r="PJD2" s="343"/>
      <c r="PJE2" s="343"/>
      <c r="PJF2" s="343"/>
      <c r="PJG2" s="343"/>
      <c r="PJH2" s="343"/>
      <c r="PJI2" s="343"/>
      <c r="PJJ2" s="343"/>
      <c r="PJK2" s="343"/>
      <c r="PJL2" s="343"/>
      <c r="PJM2" s="342"/>
      <c r="PJN2" s="343"/>
      <c r="PJO2" s="343"/>
      <c r="PJP2" s="343"/>
      <c r="PJQ2" s="343"/>
      <c r="PJR2" s="343"/>
      <c r="PJS2" s="343"/>
      <c r="PJT2" s="343"/>
      <c r="PJU2" s="343"/>
      <c r="PJV2" s="343"/>
      <c r="PJW2" s="343"/>
      <c r="PJX2" s="343"/>
      <c r="PJY2" s="343"/>
      <c r="PJZ2" s="343"/>
      <c r="PKA2" s="343"/>
      <c r="PKB2" s="343"/>
      <c r="PKC2" s="342"/>
      <c r="PKD2" s="343"/>
      <c r="PKE2" s="343"/>
      <c r="PKF2" s="343"/>
      <c r="PKG2" s="343"/>
      <c r="PKH2" s="343"/>
      <c r="PKI2" s="343"/>
      <c r="PKJ2" s="343"/>
      <c r="PKK2" s="343"/>
      <c r="PKL2" s="343"/>
      <c r="PKM2" s="343"/>
      <c r="PKN2" s="343"/>
      <c r="PKO2" s="343"/>
      <c r="PKP2" s="343"/>
      <c r="PKQ2" s="343"/>
      <c r="PKR2" s="343"/>
      <c r="PKS2" s="342"/>
      <c r="PKT2" s="343"/>
      <c r="PKU2" s="343"/>
      <c r="PKV2" s="343"/>
      <c r="PKW2" s="343"/>
      <c r="PKX2" s="343"/>
      <c r="PKY2" s="343"/>
      <c r="PKZ2" s="343"/>
      <c r="PLA2" s="343"/>
      <c r="PLB2" s="343"/>
      <c r="PLC2" s="343"/>
      <c r="PLD2" s="343"/>
      <c r="PLE2" s="343"/>
      <c r="PLF2" s="343"/>
      <c r="PLG2" s="343"/>
      <c r="PLH2" s="343"/>
      <c r="PLI2" s="342"/>
      <c r="PLJ2" s="343"/>
      <c r="PLK2" s="343"/>
      <c r="PLL2" s="343"/>
      <c r="PLM2" s="343"/>
      <c r="PLN2" s="343"/>
      <c r="PLO2" s="343"/>
      <c r="PLP2" s="343"/>
      <c r="PLQ2" s="343"/>
      <c r="PLR2" s="343"/>
      <c r="PLS2" s="343"/>
      <c r="PLT2" s="343"/>
      <c r="PLU2" s="343"/>
      <c r="PLV2" s="343"/>
      <c r="PLW2" s="343"/>
      <c r="PLX2" s="343"/>
      <c r="PLY2" s="342"/>
      <c r="PLZ2" s="343"/>
      <c r="PMA2" s="343"/>
      <c r="PMB2" s="343"/>
      <c r="PMC2" s="343"/>
      <c r="PMD2" s="343"/>
      <c r="PME2" s="343"/>
      <c r="PMF2" s="343"/>
      <c r="PMG2" s="343"/>
      <c r="PMH2" s="343"/>
      <c r="PMI2" s="343"/>
      <c r="PMJ2" s="343"/>
      <c r="PMK2" s="343"/>
      <c r="PML2" s="343"/>
      <c r="PMM2" s="343"/>
      <c r="PMN2" s="343"/>
      <c r="PMO2" s="342"/>
      <c r="PMP2" s="343"/>
      <c r="PMQ2" s="343"/>
      <c r="PMR2" s="343"/>
      <c r="PMS2" s="343"/>
      <c r="PMT2" s="343"/>
      <c r="PMU2" s="343"/>
      <c r="PMV2" s="343"/>
      <c r="PMW2" s="343"/>
      <c r="PMX2" s="343"/>
      <c r="PMY2" s="343"/>
      <c r="PMZ2" s="343"/>
      <c r="PNA2" s="343"/>
      <c r="PNB2" s="343"/>
      <c r="PNC2" s="343"/>
      <c r="PND2" s="343"/>
      <c r="PNE2" s="342"/>
      <c r="PNF2" s="343"/>
      <c r="PNG2" s="343"/>
      <c r="PNH2" s="343"/>
      <c r="PNI2" s="343"/>
      <c r="PNJ2" s="343"/>
      <c r="PNK2" s="343"/>
      <c r="PNL2" s="343"/>
      <c r="PNM2" s="343"/>
      <c r="PNN2" s="343"/>
      <c r="PNO2" s="343"/>
      <c r="PNP2" s="343"/>
      <c r="PNQ2" s="343"/>
      <c r="PNR2" s="343"/>
      <c r="PNS2" s="343"/>
      <c r="PNT2" s="343"/>
      <c r="PNU2" s="342"/>
      <c r="PNV2" s="343"/>
      <c r="PNW2" s="343"/>
      <c r="PNX2" s="343"/>
      <c r="PNY2" s="343"/>
      <c r="PNZ2" s="343"/>
      <c r="POA2" s="343"/>
      <c r="POB2" s="343"/>
      <c r="POC2" s="343"/>
      <c r="POD2" s="343"/>
      <c r="POE2" s="343"/>
      <c r="POF2" s="343"/>
      <c r="POG2" s="343"/>
      <c r="POH2" s="343"/>
      <c r="POI2" s="343"/>
      <c r="POJ2" s="343"/>
      <c r="POK2" s="342"/>
      <c r="POL2" s="343"/>
      <c r="POM2" s="343"/>
      <c r="PON2" s="343"/>
      <c r="POO2" s="343"/>
      <c r="POP2" s="343"/>
      <c r="POQ2" s="343"/>
      <c r="POR2" s="343"/>
      <c r="POS2" s="343"/>
      <c r="POT2" s="343"/>
      <c r="POU2" s="343"/>
      <c r="POV2" s="343"/>
      <c r="POW2" s="343"/>
      <c r="POX2" s="343"/>
      <c r="POY2" s="343"/>
      <c r="POZ2" s="343"/>
      <c r="PPA2" s="342"/>
      <c r="PPB2" s="343"/>
      <c r="PPC2" s="343"/>
      <c r="PPD2" s="343"/>
      <c r="PPE2" s="343"/>
      <c r="PPF2" s="343"/>
      <c r="PPG2" s="343"/>
      <c r="PPH2" s="343"/>
      <c r="PPI2" s="343"/>
      <c r="PPJ2" s="343"/>
      <c r="PPK2" s="343"/>
      <c r="PPL2" s="343"/>
      <c r="PPM2" s="343"/>
      <c r="PPN2" s="343"/>
      <c r="PPO2" s="343"/>
      <c r="PPP2" s="343"/>
      <c r="PPQ2" s="342"/>
      <c r="PPR2" s="343"/>
      <c r="PPS2" s="343"/>
      <c r="PPT2" s="343"/>
      <c r="PPU2" s="343"/>
      <c r="PPV2" s="343"/>
      <c r="PPW2" s="343"/>
      <c r="PPX2" s="343"/>
      <c r="PPY2" s="343"/>
      <c r="PPZ2" s="343"/>
      <c r="PQA2" s="343"/>
      <c r="PQB2" s="343"/>
      <c r="PQC2" s="343"/>
      <c r="PQD2" s="343"/>
      <c r="PQE2" s="343"/>
      <c r="PQF2" s="343"/>
      <c r="PQG2" s="342"/>
      <c r="PQH2" s="343"/>
      <c r="PQI2" s="343"/>
      <c r="PQJ2" s="343"/>
      <c r="PQK2" s="343"/>
      <c r="PQL2" s="343"/>
      <c r="PQM2" s="343"/>
      <c r="PQN2" s="343"/>
      <c r="PQO2" s="343"/>
      <c r="PQP2" s="343"/>
      <c r="PQQ2" s="343"/>
      <c r="PQR2" s="343"/>
      <c r="PQS2" s="343"/>
      <c r="PQT2" s="343"/>
      <c r="PQU2" s="343"/>
      <c r="PQV2" s="343"/>
      <c r="PQW2" s="342"/>
      <c r="PQX2" s="343"/>
      <c r="PQY2" s="343"/>
      <c r="PQZ2" s="343"/>
      <c r="PRA2" s="343"/>
      <c r="PRB2" s="343"/>
      <c r="PRC2" s="343"/>
      <c r="PRD2" s="343"/>
      <c r="PRE2" s="343"/>
      <c r="PRF2" s="343"/>
      <c r="PRG2" s="343"/>
      <c r="PRH2" s="343"/>
      <c r="PRI2" s="343"/>
      <c r="PRJ2" s="343"/>
      <c r="PRK2" s="343"/>
      <c r="PRL2" s="343"/>
      <c r="PRM2" s="342"/>
      <c r="PRN2" s="343"/>
      <c r="PRO2" s="343"/>
      <c r="PRP2" s="343"/>
      <c r="PRQ2" s="343"/>
      <c r="PRR2" s="343"/>
      <c r="PRS2" s="343"/>
      <c r="PRT2" s="343"/>
      <c r="PRU2" s="343"/>
      <c r="PRV2" s="343"/>
      <c r="PRW2" s="343"/>
      <c r="PRX2" s="343"/>
      <c r="PRY2" s="343"/>
      <c r="PRZ2" s="343"/>
      <c r="PSA2" s="343"/>
      <c r="PSB2" s="343"/>
      <c r="PSC2" s="342"/>
      <c r="PSD2" s="343"/>
      <c r="PSE2" s="343"/>
      <c r="PSF2" s="343"/>
      <c r="PSG2" s="343"/>
      <c r="PSH2" s="343"/>
      <c r="PSI2" s="343"/>
      <c r="PSJ2" s="343"/>
      <c r="PSK2" s="343"/>
      <c r="PSL2" s="343"/>
      <c r="PSM2" s="343"/>
      <c r="PSN2" s="343"/>
      <c r="PSO2" s="343"/>
      <c r="PSP2" s="343"/>
      <c r="PSQ2" s="343"/>
      <c r="PSR2" s="343"/>
      <c r="PSS2" s="342"/>
      <c r="PST2" s="343"/>
      <c r="PSU2" s="343"/>
      <c r="PSV2" s="343"/>
      <c r="PSW2" s="343"/>
      <c r="PSX2" s="343"/>
      <c r="PSY2" s="343"/>
      <c r="PSZ2" s="343"/>
      <c r="PTA2" s="343"/>
      <c r="PTB2" s="343"/>
      <c r="PTC2" s="343"/>
      <c r="PTD2" s="343"/>
      <c r="PTE2" s="343"/>
      <c r="PTF2" s="343"/>
      <c r="PTG2" s="343"/>
      <c r="PTH2" s="343"/>
      <c r="PTI2" s="342"/>
      <c r="PTJ2" s="343"/>
      <c r="PTK2" s="343"/>
      <c r="PTL2" s="343"/>
      <c r="PTM2" s="343"/>
      <c r="PTN2" s="343"/>
      <c r="PTO2" s="343"/>
      <c r="PTP2" s="343"/>
      <c r="PTQ2" s="343"/>
      <c r="PTR2" s="343"/>
      <c r="PTS2" s="343"/>
      <c r="PTT2" s="343"/>
      <c r="PTU2" s="343"/>
      <c r="PTV2" s="343"/>
      <c r="PTW2" s="343"/>
      <c r="PTX2" s="343"/>
      <c r="PTY2" s="342"/>
      <c r="PTZ2" s="343"/>
      <c r="PUA2" s="343"/>
      <c r="PUB2" s="343"/>
      <c r="PUC2" s="343"/>
      <c r="PUD2" s="343"/>
      <c r="PUE2" s="343"/>
      <c r="PUF2" s="343"/>
      <c r="PUG2" s="343"/>
      <c r="PUH2" s="343"/>
      <c r="PUI2" s="343"/>
      <c r="PUJ2" s="343"/>
      <c r="PUK2" s="343"/>
      <c r="PUL2" s="343"/>
      <c r="PUM2" s="343"/>
      <c r="PUN2" s="343"/>
      <c r="PUO2" s="342"/>
      <c r="PUP2" s="343"/>
      <c r="PUQ2" s="343"/>
      <c r="PUR2" s="343"/>
      <c r="PUS2" s="343"/>
      <c r="PUT2" s="343"/>
      <c r="PUU2" s="343"/>
      <c r="PUV2" s="343"/>
      <c r="PUW2" s="343"/>
      <c r="PUX2" s="343"/>
      <c r="PUY2" s="343"/>
      <c r="PUZ2" s="343"/>
      <c r="PVA2" s="343"/>
      <c r="PVB2" s="343"/>
      <c r="PVC2" s="343"/>
      <c r="PVD2" s="343"/>
      <c r="PVE2" s="342"/>
      <c r="PVF2" s="343"/>
      <c r="PVG2" s="343"/>
      <c r="PVH2" s="343"/>
      <c r="PVI2" s="343"/>
      <c r="PVJ2" s="343"/>
      <c r="PVK2" s="343"/>
      <c r="PVL2" s="343"/>
      <c r="PVM2" s="343"/>
      <c r="PVN2" s="343"/>
      <c r="PVO2" s="343"/>
      <c r="PVP2" s="343"/>
      <c r="PVQ2" s="343"/>
      <c r="PVR2" s="343"/>
      <c r="PVS2" s="343"/>
      <c r="PVT2" s="343"/>
      <c r="PVU2" s="342"/>
      <c r="PVV2" s="343"/>
      <c r="PVW2" s="343"/>
      <c r="PVX2" s="343"/>
      <c r="PVY2" s="343"/>
      <c r="PVZ2" s="343"/>
      <c r="PWA2" s="343"/>
      <c r="PWB2" s="343"/>
      <c r="PWC2" s="343"/>
      <c r="PWD2" s="343"/>
      <c r="PWE2" s="343"/>
      <c r="PWF2" s="343"/>
      <c r="PWG2" s="343"/>
      <c r="PWH2" s="343"/>
      <c r="PWI2" s="343"/>
      <c r="PWJ2" s="343"/>
      <c r="PWK2" s="342"/>
      <c r="PWL2" s="343"/>
      <c r="PWM2" s="343"/>
      <c r="PWN2" s="343"/>
      <c r="PWO2" s="343"/>
      <c r="PWP2" s="343"/>
      <c r="PWQ2" s="343"/>
      <c r="PWR2" s="343"/>
      <c r="PWS2" s="343"/>
      <c r="PWT2" s="343"/>
      <c r="PWU2" s="343"/>
      <c r="PWV2" s="343"/>
      <c r="PWW2" s="343"/>
      <c r="PWX2" s="343"/>
      <c r="PWY2" s="343"/>
      <c r="PWZ2" s="343"/>
      <c r="PXA2" s="342"/>
      <c r="PXB2" s="343"/>
      <c r="PXC2" s="343"/>
      <c r="PXD2" s="343"/>
      <c r="PXE2" s="343"/>
      <c r="PXF2" s="343"/>
      <c r="PXG2" s="343"/>
      <c r="PXH2" s="343"/>
      <c r="PXI2" s="343"/>
      <c r="PXJ2" s="343"/>
      <c r="PXK2" s="343"/>
      <c r="PXL2" s="343"/>
      <c r="PXM2" s="343"/>
      <c r="PXN2" s="343"/>
      <c r="PXO2" s="343"/>
      <c r="PXP2" s="343"/>
      <c r="PXQ2" s="342"/>
      <c r="PXR2" s="343"/>
      <c r="PXS2" s="343"/>
      <c r="PXT2" s="343"/>
      <c r="PXU2" s="343"/>
      <c r="PXV2" s="343"/>
      <c r="PXW2" s="343"/>
      <c r="PXX2" s="343"/>
      <c r="PXY2" s="343"/>
      <c r="PXZ2" s="343"/>
      <c r="PYA2" s="343"/>
      <c r="PYB2" s="343"/>
      <c r="PYC2" s="343"/>
      <c r="PYD2" s="343"/>
      <c r="PYE2" s="343"/>
      <c r="PYF2" s="343"/>
      <c r="PYG2" s="342"/>
      <c r="PYH2" s="343"/>
      <c r="PYI2" s="343"/>
      <c r="PYJ2" s="343"/>
      <c r="PYK2" s="343"/>
      <c r="PYL2" s="343"/>
      <c r="PYM2" s="343"/>
      <c r="PYN2" s="343"/>
      <c r="PYO2" s="343"/>
      <c r="PYP2" s="343"/>
      <c r="PYQ2" s="343"/>
      <c r="PYR2" s="343"/>
      <c r="PYS2" s="343"/>
      <c r="PYT2" s="343"/>
      <c r="PYU2" s="343"/>
      <c r="PYV2" s="343"/>
      <c r="PYW2" s="342"/>
      <c r="PYX2" s="343"/>
      <c r="PYY2" s="343"/>
      <c r="PYZ2" s="343"/>
      <c r="PZA2" s="343"/>
      <c r="PZB2" s="343"/>
      <c r="PZC2" s="343"/>
      <c r="PZD2" s="343"/>
      <c r="PZE2" s="343"/>
      <c r="PZF2" s="343"/>
      <c r="PZG2" s="343"/>
      <c r="PZH2" s="343"/>
      <c r="PZI2" s="343"/>
      <c r="PZJ2" s="343"/>
      <c r="PZK2" s="343"/>
      <c r="PZL2" s="343"/>
      <c r="PZM2" s="342"/>
      <c r="PZN2" s="343"/>
      <c r="PZO2" s="343"/>
      <c r="PZP2" s="343"/>
      <c r="PZQ2" s="343"/>
      <c r="PZR2" s="343"/>
      <c r="PZS2" s="343"/>
      <c r="PZT2" s="343"/>
      <c r="PZU2" s="343"/>
      <c r="PZV2" s="343"/>
      <c r="PZW2" s="343"/>
      <c r="PZX2" s="343"/>
      <c r="PZY2" s="343"/>
      <c r="PZZ2" s="343"/>
      <c r="QAA2" s="343"/>
      <c r="QAB2" s="343"/>
      <c r="QAC2" s="342"/>
      <c r="QAD2" s="343"/>
      <c r="QAE2" s="343"/>
      <c r="QAF2" s="343"/>
      <c r="QAG2" s="343"/>
      <c r="QAH2" s="343"/>
      <c r="QAI2" s="343"/>
      <c r="QAJ2" s="343"/>
      <c r="QAK2" s="343"/>
      <c r="QAL2" s="343"/>
      <c r="QAM2" s="343"/>
      <c r="QAN2" s="343"/>
      <c r="QAO2" s="343"/>
      <c r="QAP2" s="343"/>
      <c r="QAQ2" s="343"/>
      <c r="QAR2" s="343"/>
      <c r="QAS2" s="342"/>
      <c r="QAT2" s="343"/>
      <c r="QAU2" s="343"/>
      <c r="QAV2" s="343"/>
      <c r="QAW2" s="343"/>
      <c r="QAX2" s="343"/>
      <c r="QAY2" s="343"/>
      <c r="QAZ2" s="343"/>
      <c r="QBA2" s="343"/>
      <c r="QBB2" s="343"/>
      <c r="QBC2" s="343"/>
      <c r="QBD2" s="343"/>
      <c r="QBE2" s="343"/>
      <c r="QBF2" s="343"/>
      <c r="QBG2" s="343"/>
      <c r="QBH2" s="343"/>
      <c r="QBI2" s="342"/>
      <c r="QBJ2" s="343"/>
      <c r="QBK2" s="343"/>
      <c r="QBL2" s="343"/>
      <c r="QBM2" s="343"/>
      <c r="QBN2" s="343"/>
      <c r="QBO2" s="343"/>
      <c r="QBP2" s="343"/>
      <c r="QBQ2" s="343"/>
      <c r="QBR2" s="343"/>
      <c r="QBS2" s="343"/>
      <c r="QBT2" s="343"/>
      <c r="QBU2" s="343"/>
      <c r="QBV2" s="343"/>
      <c r="QBW2" s="343"/>
      <c r="QBX2" s="343"/>
      <c r="QBY2" s="342"/>
      <c r="QBZ2" s="343"/>
      <c r="QCA2" s="343"/>
      <c r="QCB2" s="343"/>
      <c r="QCC2" s="343"/>
      <c r="QCD2" s="343"/>
      <c r="QCE2" s="343"/>
      <c r="QCF2" s="343"/>
      <c r="QCG2" s="343"/>
      <c r="QCH2" s="343"/>
      <c r="QCI2" s="343"/>
      <c r="QCJ2" s="343"/>
      <c r="QCK2" s="343"/>
      <c r="QCL2" s="343"/>
      <c r="QCM2" s="343"/>
      <c r="QCN2" s="343"/>
      <c r="QCO2" s="342"/>
      <c r="QCP2" s="343"/>
      <c r="QCQ2" s="343"/>
      <c r="QCR2" s="343"/>
      <c r="QCS2" s="343"/>
      <c r="QCT2" s="343"/>
      <c r="QCU2" s="343"/>
      <c r="QCV2" s="343"/>
      <c r="QCW2" s="343"/>
      <c r="QCX2" s="343"/>
      <c r="QCY2" s="343"/>
      <c r="QCZ2" s="343"/>
      <c r="QDA2" s="343"/>
      <c r="QDB2" s="343"/>
      <c r="QDC2" s="343"/>
      <c r="QDD2" s="343"/>
      <c r="QDE2" s="342"/>
      <c r="QDF2" s="343"/>
      <c r="QDG2" s="343"/>
      <c r="QDH2" s="343"/>
      <c r="QDI2" s="343"/>
      <c r="QDJ2" s="343"/>
      <c r="QDK2" s="343"/>
      <c r="QDL2" s="343"/>
      <c r="QDM2" s="343"/>
      <c r="QDN2" s="343"/>
      <c r="QDO2" s="343"/>
      <c r="QDP2" s="343"/>
      <c r="QDQ2" s="343"/>
      <c r="QDR2" s="343"/>
      <c r="QDS2" s="343"/>
      <c r="QDT2" s="343"/>
      <c r="QDU2" s="342"/>
      <c r="QDV2" s="343"/>
      <c r="QDW2" s="343"/>
      <c r="QDX2" s="343"/>
      <c r="QDY2" s="343"/>
      <c r="QDZ2" s="343"/>
      <c r="QEA2" s="343"/>
      <c r="QEB2" s="343"/>
      <c r="QEC2" s="343"/>
      <c r="QED2" s="343"/>
      <c r="QEE2" s="343"/>
      <c r="QEF2" s="343"/>
      <c r="QEG2" s="343"/>
      <c r="QEH2" s="343"/>
      <c r="QEI2" s="343"/>
      <c r="QEJ2" s="343"/>
      <c r="QEK2" s="342"/>
      <c r="QEL2" s="343"/>
      <c r="QEM2" s="343"/>
      <c r="QEN2" s="343"/>
      <c r="QEO2" s="343"/>
      <c r="QEP2" s="343"/>
      <c r="QEQ2" s="343"/>
      <c r="QER2" s="343"/>
      <c r="QES2" s="343"/>
      <c r="QET2" s="343"/>
      <c r="QEU2" s="343"/>
      <c r="QEV2" s="343"/>
      <c r="QEW2" s="343"/>
      <c r="QEX2" s="343"/>
      <c r="QEY2" s="343"/>
      <c r="QEZ2" s="343"/>
      <c r="QFA2" s="342"/>
      <c r="QFB2" s="343"/>
      <c r="QFC2" s="343"/>
      <c r="QFD2" s="343"/>
      <c r="QFE2" s="343"/>
      <c r="QFF2" s="343"/>
      <c r="QFG2" s="343"/>
      <c r="QFH2" s="343"/>
      <c r="QFI2" s="343"/>
      <c r="QFJ2" s="343"/>
      <c r="QFK2" s="343"/>
      <c r="QFL2" s="343"/>
      <c r="QFM2" s="343"/>
      <c r="QFN2" s="343"/>
      <c r="QFO2" s="343"/>
      <c r="QFP2" s="343"/>
      <c r="QFQ2" s="342"/>
      <c r="QFR2" s="343"/>
      <c r="QFS2" s="343"/>
      <c r="QFT2" s="343"/>
      <c r="QFU2" s="343"/>
      <c r="QFV2" s="343"/>
      <c r="QFW2" s="343"/>
      <c r="QFX2" s="343"/>
      <c r="QFY2" s="343"/>
      <c r="QFZ2" s="343"/>
      <c r="QGA2" s="343"/>
      <c r="QGB2" s="343"/>
      <c r="QGC2" s="343"/>
      <c r="QGD2" s="343"/>
      <c r="QGE2" s="343"/>
      <c r="QGF2" s="343"/>
      <c r="QGG2" s="342"/>
      <c r="QGH2" s="343"/>
      <c r="QGI2" s="343"/>
      <c r="QGJ2" s="343"/>
      <c r="QGK2" s="343"/>
      <c r="QGL2" s="343"/>
      <c r="QGM2" s="343"/>
      <c r="QGN2" s="343"/>
      <c r="QGO2" s="343"/>
      <c r="QGP2" s="343"/>
      <c r="QGQ2" s="343"/>
      <c r="QGR2" s="343"/>
      <c r="QGS2" s="343"/>
      <c r="QGT2" s="343"/>
      <c r="QGU2" s="343"/>
      <c r="QGV2" s="343"/>
      <c r="QGW2" s="342"/>
      <c r="QGX2" s="343"/>
      <c r="QGY2" s="343"/>
      <c r="QGZ2" s="343"/>
      <c r="QHA2" s="343"/>
      <c r="QHB2" s="343"/>
      <c r="QHC2" s="343"/>
      <c r="QHD2" s="343"/>
      <c r="QHE2" s="343"/>
      <c r="QHF2" s="343"/>
      <c r="QHG2" s="343"/>
      <c r="QHH2" s="343"/>
      <c r="QHI2" s="343"/>
      <c r="QHJ2" s="343"/>
      <c r="QHK2" s="343"/>
      <c r="QHL2" s="343"/>
      <c r="QHM2" s="342"/>
      <c r="QHN2" s="343"/>
      <c r="QHO2" s="343"/>
      <c r="QHP2" s="343"/>
      <c r="QHQ2" s="343"/>
      <c r="QHR2" s="343"/>
      <c r="QHS2" s="343"/>
      <c r="QHT2" s="343"/>
      <c r="QHU2" s="343"/>
      <c r="QHV2" s="343"/>
      <c r="QHW2" s="343"/>
      <c r="QHX2" s="343"/>
      <c r="QHY2" s="343"/>
      <c r="QHZ2" s="343"/>
      <c r="QIA2" s="343"/>
      <c r="QIB2" s="343"/>
      <c r="QIC2" s="342"/>
      <c r="QID2" s="343"/>
      <c r="QIE2" s="343"/>
      <c r="QIF2" s="343"/>
      <c r="QIG2" s="343"/>
      <c r="QIH2" s="343"/>
      <c r="QII2" s="343"/>
      <c r="QIJ2" s="343"/>
      <c r="QIK2" s="343"/>
      <c r="QIL2" s="343"/>
      <c r="QIM2" s="343"/>
      <c r="QIN2" s="343"/>
      <c r="QIO2" s="343"/>
      <c r="QIP2" s="343"/>
      <c r="QIQ2" s="343"/>
      <c r="QIR2" s="343"/>
      <c r="QIS2" s="342"/>
      <c r="QIT2" s="343"/>
      <c r="QIU2" s="343"/>
      <c r="QIV2" s="343"/>
      <c r="QIW2" s="343"/>
      <c r="QIX2" s="343"/>
      <c r="QIY2" s="343"/>
      <c r="QIZ2" s="343"/>
      <c r="QJA2" s="343"/>
      <c r="QJB2" s="343"/>
      <c r="QJC2" s="343"/>
      <c r="QJD2" s="343"/>
      <c r="QJE2" s="343"/>
      <c r="QJF2" s="343"/>
      <c r="QJG2" s="343"/>
      <c r="QJH2" s="343"/>
      <c r="QJI2" s="342"/>
      <c r="QJJ2" s="343"/>
      <c r="QJK2" s="343"/>
      <c r="QJL2" s="343"/>
      <c r="QJM2" s="343"/>
      <c r="QJN2" s="343"/>
      <c r="QJO2" s="343"/>
      <c r="QJP2" s="343"/>
      <c r="QJQ2" s="343"/>
      <c r="QJR2" s="343"/>
      <c r="QJS2" s="343"/>
      <c r="QJT2" s="343"/>
      <c r="QJU2" s="343"/>
      <c r="QJV2" s="343"/>
      <c r="QJW2" s="343"/>
      <c r="QJX2" s="343"/>
      <c r="QJY2" s="342"/>
      <c r="QJZ2" s="343"/>
      <c r="QKA2" s="343"/>
      <c r="QKB2" s="343"/>
      <c r="QKC2" s="343"/>
      <c r="QKD2" s="343"/>
      <c r="QKE2" s="343"/>
      <c r="QKF2" s="343"/>
      <c r="QKG2" s="343"/>
      <c r="QKH2" s="343"/>
      <c r="QKI2" s="343"/>
      <c r="QKJ2" s="343"/>
      <c r="QKK2" s="343"/>
      <c r="QKL2" s="343"/>
      <c r="QKM2" s="343"/>
      <c r="QKN2" s="343"/>
      <c r="QKO2" s="342"/>
      <c r="QKP2" s="343"/>
      <c r="QKQ2" s="343"/>
      <c r="QKR2" s="343"/>
      <c r="QKS2" s="343"/>
      <c r="QKT2" s="343"/>
      <c r="QKU2" s="343"/>
      <c r="QKV2" s="343"/>
      <c r="QKW2" s="343"/>
      <c r="QKX2" s="343"/>
      <c r="QKY2" s="343"/>
      <c r="QKZ2" s="343"/>
      <c r="QLA2" s="343"/>
      <c r="QLB2" s="343"/>
      <c r="QLC2" s="343"/>
      <c r="QLD2" s="343"/>
      <c r="QLE2" s="342"/>
      <c r="QLF2" s="343"/>
      <c r="QLG2" s="343"/>
      <c r="QLH2" s="343"/>
      <c r="QLI2" s="343"/>
      <c r="QLJ2" s="343"/>
      <c r="QLK2" s="343"/>
      <c r="QLL2" s="343"/>
      <c r="QLM2" s="343"/>
      <c r="QLN2" s="343"/>
      <c r="QLO2" s="343"/>
      <c r="QLP2" s="343"/>
      <c r="QLQ2" s="343"/>
      <c r="QLR2" s="343"/>
      <c r="QLS2" s="343"/>
      <c r="QLT2" s="343"/>
      <c r="QLU2" s="342"/>
      <c r="QLV2" s="343"/>
      <c r="QLW2" s="343"/>
      <c r="QLX2" s="343"/>
      <c r="QLY2" s="343"/>
      <c r="QLZ2" s="343"/>
      <c r="QMA2" s="343"/>
      <c r="QMB2" s="343"/>
      <c r="QMC2" s="343"/>
      <c r="QMD2" s="343"/>
      <c r="QME2" s="343"/>
      <c r="QMF2" s="343"/>
      <c r="QMG2" s="343"/>
      <c r="QMH2" s="343"/>
      <c r="QMI2" s="343"/>
      <c r="QMJ2" s="343"/>
      <c r="QMK2" s="342"/>
      <c r="QML2" s="343"/>
      <c r="QMM2" s="343"/>
      <c r="QMN2" s="343"/>
      <c r="QMO2" s="343"/>
      <c r="QMP2" s="343"/>
      <c r="QMQ2" s="343"/>
      <c r="QMR2" s="343"/>
      <c r="QMS2" s="343"/>
      <c r="QMT2" s="343"/>
      <c r="QMU2" s="343"/>
      <c r="QMV2" s="343"/>
      <c r="QMW2" s="343"/>
      <c r="QMX2" s="343"/>
      <c r="QMY2" s="343"/>
      <c r="QMZ2" s="343"/>
      <c r="QNA2" s="342"/>
      <c r="QNB2" s="343"/>
      <c r="QNC2" s="343"/>
      <c r="QND2" s="343"/>
      <c r="QNE2" s="343"/>
      <c r="QNF2" s="343"/>
      <c r="QNG2" s="343"/>
      <c r="QNH2" s="343"/>
      <c r="QNI2" s="343"/>
      <c r="QNJ2" s="343"/>
      <c r="QNK2" s="343"/>
      <c r="QNL2" s="343"/>
      <c r="QNM2" s="343"/>
      <c r="QNN2" s="343"/>
      <c r="QNO2" s="343"/>
      <c r="QNP2" s="343"/>
      <c r="QNQ2" s="342"/>
      <c r="QNR2" s="343"/>
      <c r="QNS2" s="343"/>
      <c r="QNT2" s="343"/>
      <c r="QNU2" s="343"/>
      <c r="QNV2" s="343"/>
      <c r="QNW2" s="343"/>
      <c r="QNX2" s="343"/>
      <c r="QNY2" s="343"/>
      <c r="QNZ2" s="343"/>
      <c r="QOA2" s="343"/>
      <c r="QOB2" s="343"/>
      <c r="QOC2" s="343"/>
      <c r="QOD2" s="343"/>
      <c r="QOE2" s="343"/>
      <c r="QOF2" s="343"/>
      <c r="QOG2" s="342"/>
      <c r="QOH2" s="343"/>
      <c r="QOI2" s="343"/>
      <c r="QOJ2" s="343"/>
      <c r="QOK2" s="343"/>
      <c r="QOL2" s="343"/>
      <c r="QOM2" s="343"/>
      <c r="QON2" s="343"/>
      <c r="QOO2" s="343"/>
      <c r="QOP2" s="343"/>
      <c r="QOQ2" s="343"/>
      <c r="QOR2" s="343"/>
      <c r="QOS2" s="343"/>
      <c r="QOT2" s="343"/>
      <c r="QOU2" s="343"/>
      <c r="QOV2" s="343"/>
      <c r="QOW2" s="342"/>
      <c r="QOX2" s="343"/>
      <c r="QOY2" s="343"/>
      <c r="QOZ2" s="343"/>
      <c r="QPA2" s="343"/>
      <c r="QPB2" s="343"/>
      <c r="QPC2" s="343"/>
      <c r="QPD2" s="343"/>
      <c r="QPE2" s="343"/>
      <c r="QPF2" s="343"/>
      <c r="QPG2" s="343"/>
      <c r="QPH2" s="343"/>
      <c r="QPI2" s="343"/>
      <c r="QPJ2" s="343"/>
      <c r="QPK2" s="343"/>
      <c r="QPL2" s="343"/>
      <c r="QPM2" s="342"/>
      <c r="QPN2" s="343"/>
      <c r="QPO2" s="343"/>
      <c r="QPP2" s="343"/>
      <c r="QPQ2" s="343"/>
      <c r="QPR2" s="343"/>
      <c r="QPS2" s="343"/>
      <c r="QPT2" s="343"/>
      <c r="QPU2" s="343"/>
      <c r="QPV2" s="343"/>
      <c r="QPW2" s="343"/>
      <c r="QPX2" s="343"/>
      <c r="QPY2" s="343"/>
      <c r="QPZ2" s="343"/>
      <c r="QQA2" s="343"/>
      <c r="QQB2" s="343"/>
      <c r="QQC2" s="342"/>
      <c r="QQD2" s="343"/>
      <c r="QQE2" s="343"/>
      <c r="QQF2" s="343"/>
      <c r="QQG2" s="343"/>
      <c r="QQH2" s="343"/>
      <c r="QQI2" s="343"/>
      <c r="QQJ2" s="343"/>
      <c r="QQK2" s="343"/>
      <c r="QQL2" s="343"/>
      <c r="QQM2" s="343"/>
      <c r="QQN2" s="343"/>
      <c r="QQO2" s="343"/>
      <c r="QQP2" s="343"/>
      <c r="QQQ2" s="343"/>
      <c r="QQR2" s="343"/>
      <c r="QQS2" s="342"/>
      <c r="QQT2" s="343"/>
      <c r="QQU2" s="343"/>
      <c r="QQV2" s="343"/>
      <c r="QQW2" s="343"/>
      <c r="QQX2" s="343"/>
      <c r="QQY2" s="343"/>
      <c r="QQZ2" s="343"/>
      <c r="QRA2" s="343"/>
      <c r="QRB2" s="343"/>
      <c r="QRC2" s="343"/>
      <c r="QRD2" s="343"/>
      <c r="QRE2" s="343"/>
      <c r="QRF2" s="343"/>
      <c r="QRG2" s="343"/>
      <c r="QRH2" s="343"/>
      <c r="QRI2" s="342"/>
      <c r="QRJ2" s="343"/>
      <c r="QRK2" s="343"/>
      <c r="QRL2" s="343"/>
      <c r="QRM2" s="343"/>
      <c r="QRN2" s="343"/>
      <c r="QRO2" s="343"/>
      <c r="QRP2" s="343"/>
      <c r="QRQ2" s="343"/>
      <c r="QRR2" s="343"/>
      <c r="QRS2" s="343"/>
      <c r="QRT2" s="343"/>
      <c r="QRU2" s="343"/>
      <c r="QRV2" s="343"/>
      <c r="QRW2" s="343"/>
      <c r="QRX2" s="343"/>
      <c r="QRY2" s="342"/>
      <c r="QRZ2" s="343"/>
      <c r="QSA2" s="343"/>
      <c r="QSB2" s="343"/>
      <c r="QSC2" s="343"/>
      <c r="QSD2" s="343"/>
      <c r="QSE2" s="343"/>
      <c r="QSF2" s="343"/>
      <c r="QSG2" s="343"/>
      <c r="QSH2" s="343"/>
      <c r="QSI2" s="343"/>
      <c r="QSJ2" s="343"/>
      <c r="QSK2" s="343"/>
      <c r="QSL2" s="343"/>
      <c r="QSM2" s="343"/>
      <c r="QSN2" s="343"/>
      <c r="QSO2" s="342"/>
      <c r="QSP2" s="343"/>
      <c r="QSQ2" s="343"/>
      <c r="QSR2" s="343"/>
      <c r="QSS2" s="343"/>
      <c r="QST2" s="343"/>
      <c r="QSU2" s="343"/>
      <c r="QSV2" s="343"/>
      <c r="QSW2" s="343"/>
      <c r="QSX2" s="343"/>
      <c r="QSY2" s="343"/>
      <c r="QSZ2" s="343"/>
      <c r="QTA2" s="343"/>
      <c r="QTB2" s="343"/>
      <c r="QTC2" s="343"/>
      <c r="QTD2" s="343"/>
      <c r="QTE2" s="342"/>
      <c r="QTF2" s="343"/>
      <c r="QTG2" s="343"/>
      <c r="QTH2" s="343"/>
      <c r="QTI2" s="343"/>
      <c r="QTJ2" s="343"/>
      <c r="QTK2" s="343"/>
      <c r="QTL2" s="343"/>
      <c r="QTM2" s="343"/>
      <c r="QTN2" s="343"/>
      <c r="QTO2" s="343"/>
      <c r="QTP2" s="343"/>
      <c r="QTQ2" s="343"/>
      <c r="QTR2" s="343"/>
      <c r="QTS2" s="343"/>
      <c r="QTT2" s="343"/>
      <c r="QTU2" s="342"/>
      <c r="QTV2" s="343"/>
      <c r="QTW2" s="343"/>
      <c r="QTX2" s="343"/>
      <c r="QTY2" s="343"/>
      <c r="QTZ2" s="343"/>
      <c r="QUA2" s="343"/>
      <c r="QUB2" s="343"/>
      <c r="QUC2" s="343"/>
      <c r="QUD2" s="343"/>
      <c r="QUE2" s="343"/>
      <c r="QUF2" s="343"/>
      <c r="QUG2" s="343"/>
      <c r="QUH2" s="343"/>
      <c r="QUI2" s="343"/>
      <c r="QUJ2" s="343"/>
      <c r="QUK2" s="342"/>
      <c r="QUL2" s="343"/>
      <c r="QUM2" s="343"/>
      <c r="QUN2" s="343"/>
      <c r="QUO2" s="343"/>
      <c r="QUP2" s="343"/>
      <c r="QUQ2" s="343"/>
      <c r="QUR2" s="343"/>
      <c r="QUS2" s="343"/>
      <c r="QUT2" s="343"/>
      <c r="QUU2" s="343"/>
      <c r="QUV2" s="343"/>
      <c r="QUW2" s="343"/>
      <c r="QUX2" s="343"/>
      <c r="QUY2" s="343"/>
      <c r="QUZ2" s="343"/>
      <c r="QVA2" s="342"/>
      <c r="QVB2" s="343"/>
      <c r="QVC2" s="343"/>
      <c r="QVD2" s="343"/>
      <c r="QVE2" s="343"/>
      <c r="QVF2" s="343"/>
      <c r="QVG2" s="343"/>
      <c r="QVH2" s="343"/>
      <c r="QVI2" s="343"/>
      <c r="QVJ2" s="343"/>
      <c r="QVK2" s="343"/>
      <c r="QVL2" s="343"/>
      <c r="QVM2" s="343"/>
      <c r="QVN2" s="343"/>
      <c r="QVO2" s="343"/>
      <c r="QVP2" s="343"/>
      <c r="QVQ2" s="342"/>
      <c r="QVR2" s="343"/>
      <c r="QVS2" s="343"/>
      <c r="QVT2" s="343"/>
      <c r="QVU2" s="343"/>
      <c r="QVV2" s="343"/>
      <c r="QVW2" s="343"/>
      <c r="QVX2" s="343"/>
      <c r="QVY2" s="343"/>
      <c r="QVZ2" s="343"/>
      <c r="QWA2" s="343"/>
      <c r="QWB2" s="343"/>
      <c r="QWC2" s="343"/>
      <c r="QWD2" s="343"/>
      <c r="QWE2" s="343"/>
      <c r="QWF2" s="343"/>
      <c r="QWG2" s="342"/>
      <c r="QWH2" s="343"/>
      <c r="QWI2" s="343"/>
      <c r="QWJ2" s="343"/>
      <c r="QWK2" s="343"/>
      <c r="QWL2" s="343"/>
      <c r="QWM2" s="343"/>
      <c r="QWN2" s="343"/>
      <c r="QWO2" s="343"/>
      <c r="QWP2" s="343"/>
      <c r="QWQ2" s="343"/>
      <c r="QWR2" s="343"/>
      <c r="QWS2" s="343"/>
      <c r="QWT2" s="343"/>
      <c r="QWU2" s="343"/>
      <c r="QWV2" s="343"/>
      <c r="QWW2" s="342"/>
      <c r="QWX2" s="343"/>
      <c r="QWY2" s="343"/>
      <c r="QWZ2" s="343"/>
      <c r="QXA2" s="343"/>
      <c r="QXB2" s="343"/>
      <c r="QXC2" s="343"/>
      <c r="QXD2" s="343"/>
      <c r="QXE2" s="343"/>
      <c r="QXF2" s="343"/>
      <c r="QXG2" s="343"/>
      <c r="QXH2" s="343"/>
      <c r="QXI2" s="343"/>
      <c r="QXJ2" s="343"/>
      <c r="QXK2" s="343"/>
      <c r="QXL2" s="343"/>
      <c r="QXM2" s="342"/>
      <c r="QXN2" s="343"/>
      <c r="QXO2" s="343"/>
      <c r="QXP2" s="343"/>
      <c r="QXQ2" s="343"/>
      <c r="QXR2" s="343"/>
      <c r="QXS2" s="343"/>
      <c r="QXT2" s="343"/>
      <c r="QXU2" s="343"/>
      <c r="QXV2" s="343"/>
      <c r="QXW2" s="343"/>
      <c r="QXX2" s="343"/>
      <c r="QXY2" s="343"/>
      <c r="QXZ2" s="343"/>
      <c r="QYA2" s="343"/>
      <c r="QYB2" s="343"/>
      <c r="QYC2" s="342"/>
      <c r="QYD2" s="343"/>
      <c r="QYE2" s="343"/>
      <c r="QYF2" s="343"/>
      <c r="QYG2" s="343"/>
      <c r="QYH2" s="343"/>
      <c r="QYI2" s="343"/>
      <c r="QYJ2" s="343"/>
      <c r="QYK2" s="343"/>
      <c r="QYL2" s="343"/>
      <c r="QYM2" s="343"/>
      <c r="QYN2" s="343"/>
      <c r="QYO2" s="343"/>
      <c r="QYP2" s="343"/>
      <c r="QYQ2" s="343"/>
      <c r="QYR2" s="343"/>
      <c r="QYS2" s="342"/>
      <c r="QYT2" s="343"/>
      <c r="QYU2" s="343"/>
      <c r="QYV2" s="343"/>
      <c r="QYW2" s="343"/>
      <c r="QYX2" s="343"/>
      <c r="QYY2" s="343"/>
      <c r="QYZ2" s="343"/>
      <c r="QZA2" s="343"/>
      <c r="QZB2" s="343"/>
      <c r="QZC2" s="343"/>
      <c r="QZD2" s="343"/>
      <c r="QZE2" s="343"/>
      <c r="QZF2" s="343"/>
      <c r="QZG2" s="343"/>
      <c r="QZH2" s="343"/>
      <c r="QZI2" s="342"/>
      <c r="QZJ2" s="343"/>
      <c r="QZK2" s="343"/>
      <c r="QZL2" s="343"/>
      <c r="QZM2" s="343"/>
      <c r="QZN2" s="343"/>
      <c r="QZO2" s="343"/>
      <c r="QZP2" s="343"/>
      <c r="QZQ2" s="343"/>
      <c r="QZR2" s="343"/>
      <c r="QZS2" s="343"/>
      <c r="QZT2" s="343"/>
      <c r="QZU2" s="343"/>
      <c r="QZV2" s="343"/>
      <c r="QZW2" s="343"/>
      <c r="QZX2" s="343"/>
      <c r="QZY2" s="342"/>
      <c r="QZZ2" s="343"/>
      <c r="RAA2" s="343"/>
      <c r="RAB2" s="343"/>
      <c r="RAC2" s="343"/>
      <c r="RAD2" s="343"/>
      <c r="RAE2" s="343"/>
      <c r="RAF2" s="343"/>
      <c r="RAG2" s="343"/>
      <c r="RAH2" s="343"/>
      <c r="RAI2" s="343"/>
      <c r="RAJ2" s="343"/>
      <c r="RAK2" s="343"/>
      <c r="RAL2" s="343"/>
      <c r="RAM2" s="343"/>
      <c r="RAN2" s="343"/>
      <c r="RAO2" s="342"/>
      <c r="RAP2" s="343"/>
      <c r="RAQ2" s="343"/>
      <c r="RAR2" s="343"/>
      <c r="RAS2" s="343"/>
      <c r="RAT2" s="343"/>
      <c r="RAU2" s="343"/>
      <c r="RAV2" s="343"/>
      <c r="RAW2" s="343"/>
      <c r="RAX2" s="343"/>
      <c r="RAY2" s="343"/>
      <c r="RAZ2" s="343"/>
      <c r="RBA2" s="343"/>
      <c r="RBB2" s="343"/>
      <c r="RBC2" s="343"/>
      <c r="RBD2" s="343"/>
      <c r="RBE2" s="342"/>
      <c r="RBF2" s="343"/>
      <c r="RBG2" s="343"/>
      <c r="RBH2" s="343"/>
      <c r="RBI2" s="343"/>
      <c r="RBJ2" s="343"/>
      <c r="RBK2" s="343"/>
      <c r="RBL2" s="343"/>
      <c r="RBM2" s="343"/>
      <c r="RBN2" s="343"/>
      <c r="RBO2" s="343"/>
      <c r="RBP2" s="343"/>
      <c r="RBQ2" s="343"/>
      <c r="RBR2" s="343"/>
      <c r="RBS2" s="343"/>
      <c r="RBT2" s="343"/>
      <c r="RBU2" s="342"/>
      <c r="RBV2" s="343"/>
      <c r="RBW2" s="343"/>
      <c r="RBX2" s="343"/>
      <c r="RBY2" s="343"/>
      <c r="RBZ2" s="343"/>
      <c r="RCA2" s="343"/>
      <c r="RCB2" s="343"/>
      <c r="RCC2" s="343"/>
      <c r="RCD2" s="343"/>
      <c r="RCE2" s="343"/>
      <c r="RCF2" s="343"/>
      <c r="RCG2" s="343"/>
      <c r="RCH2" s="343"/>
      <c r="RCI2" s="343"/>
      <c r="RCJ2" s="343"/>
      <c r="RCK2" s="342"/>
      <c r="RCL2" s="343"/>
      <c r="RCM2" s="343"/>
      <c r="RCN2" s="343"/>
      <c r="RCO2" s="343"/>
      <c r="RCP2" s="343"/>
      <c r="RCQ2" s="343"/>
      <c r="RCR2" s="343"/>
      <c r="RCS2" s="343"/>
      <c r="RCT2" s="343"/>
      <c r="RCU2" s="343"/>
      <c r="RCV2" s="343"/>
      <c r="RCW2" s="343"/>
      <c r="RCX2" s="343"/>
      <c r="RCY2" s="343"/>
      <c r="RCZ2" s="343"/>
      <c r="RDA2" s="342"/>
      <c r="RDB2" s="343"/>
      <c r="RDC2" s="343"/>
      <c r="RDD2" s="343"/>
      <c r="RDE2" s="343"/>
      <c r="RDF2" s="343"/>
      <c r="RDG2" s="343"/>
      <c r="RDH2" s="343"/>
      <c r="RDI2" s="343"/>
      <c r="RDJ2" s="343"/>
      <c r="RDK2" s="343"/>
      <c r="RDL2" s="343"/>
      <c r="RDM2" s="343"/>
      <c r="RDN2" s="343"/>
      <c r="RDO2" s="343"/>
      <c r="RDP2" s="343"/>
      <c r="RDQ2" s="342"/>
      <c r="RDR2" s="343"/>
      <c r="RDS2" s="343"/>
      <c r="RDT2" s="343"/>
      <c r="RDU2" s="343"/>
      <c r="RDV2" s="343"/>
      <c r="RDW2" s="343"/>
      <c r="RDX2" s="343"/>
      <c r="RDY2" s="343"/>
      <c r="RDZ2" s="343"/>
      <c r="REA2" s="343"/>
      <c r="REB2" s="343"/>
      <c r="REC2" s="343"/>
      <c r="RED2" s="343"/>
      <c r="REE2" s="343"/>
      <c r="REF2" s="343"/>
      <c r="REG2" s="342"/>
      <c r="REH2" s="343"/>
      <c r="REI2" s="343"/>
      <c r="REJ2" s="343"/>
      <c r="REK2" s="343"/>
      <c r="REL2" s="343"/>
      <c r="REM2" s="343"/>
      <c r="REN2" s="343"/>
      <c r="REO2" s="343"/>
      <c r="REP2" s="343"/>
      <c r="REQ2" s="343"/>
      <c r="RER2" s="343"/>
      <c r="RES2" s="343"/>
      <c r="RET2" s="343"/>
      <c r="REU2" s="343"/>
      <c r="REV2" s="343"/>
      <c r="REW2" s="342"/>
      <c r="REX2" s="343"/>
      <c r="REY2" s="343"/>
      <c r="REZ2" s="343"/>
      <c r="RFA2" s="343"/>
      <c r="RFB2" s="343"/>
      <c r="RFC2" s="343"/>
      <c r="RFD2" s="343"/>
      <c r="RFE2" s="343"/>
      <c r="RFF2" s="343"/>
      <c r="RFG2" s="343"/>
      <c r="RFH2" s="343"/>
      <c r="RFI2" s="343"/>
      <c r="RFJ2" s="343"/>
      <c r="RFK2" s="343"/>
      <c r="RFL2" s="343"/>
      <c r="RFM2" s="342"/>
      <c r="RFN2" s="343"/>
      <c r="RFO2" s="343"/>
      <c r="RFP2" s="343"/>
      <c r="RFQ2" s="343"/>
      <c r="RFR2" s="343"/>
      <c r="RFS2" s="343"/>
      <c r="RFT2" s="343"/>
      <c r="RFU2" s="343"/>
      <c r="RFV2" s="343"/>
      <c r="RFW2" s="343"/>
      <c r="RFX2" s="343"/>
      <c r="RFY2" s="343"/>
      <c r="RFZ2" s="343"/>
      <c r="RGA2" s="343"/>
      <c r="RGB2" s="343"/>
      <c r="RGC2" s="342"/>
      <c r="RGD2" s="343"/>
      <c r="RGE2" s="343"/>
      <c r="RGF2" s="343"/>
      <c r="RGG2" s="343"/>
      <c r="RGH2" s="343"/>
      <c r="RGI2" s="343"/>
      <c r="RGJ2" s="343"/>
      <c r="RGK2" s="343"/>
      <c r="RGL2" s="343"/>
      <c r="RGM2" s="343"/>
      <c r="RGN2" s="343"/>
      <c r="RGO2" s="343"/>
      <c r="RGP2" s="343"/>
      <c r="RGQ2" s="343"/>
      <c r="RGR2" s="343"/>
      <c r="RGS2" s="342"/>
      <c r="RGT2" s="343"/>
      <c r="RGU2" s="343"/>
      <c r="RGV2" s="343"/>
      <c r="RGW2" s="343"/>
      <c r="RGX2" s="343"/>
      <c r="RGY2" s="343"/>
      <c r="RGZ2" s="343"/>
      <c r="RHA2" s="343"/>
      <c r="RHB2" s="343"/>
      <c r="RHC2" s="343"/>
      <c r="RHD2" s="343"/>
      <c r="RHE2" s="343"/>
      <c r="RHF2" s="343"/>
      <c r="RHG2" s="343"/>
      <c r="RHH2" s="343"/>
      <c r="RHI2" s="342"/>
      <c r="RHJ2" s="343"/>
      <c r="RHK2" s="343"/>
      <c r="RHL2" s="343"/>
      <c r="RHM2" s="343"/>
      <c r="RHN2" s="343"/>
      <c r="RHO2" s="343"/>
      <c r="RHP2" s="343"/>
      <c r="RHQ2" s="343"/>
      <c r="RHR2" s="343"/>
      <c r="RHS2" s="343"/>
      <c r="RHT2" s="343"/>
      <c r="RHU2" s="343"/>
      <c r="RHV2" s="343"/>
      <c r="RHW2" s="343"/>
      <c r="RHX2" s="343"/>
      <c r="RHY2" s="342"/>
      <c r="RHZ2" s="343"/>
      <c r="RIA2" s="343"/>
      <c r="RIB2" s="343"/>
      <c r="RIC2" s="343"/>
      <c r="RID2" s="343"/>
      <c r="RIE2" s="343"/>
      <c r="RIF2" s="343"/>
      <c r="RIG2" s="343"/>
      <c r="RIH2" s="343"/>
      <c r="RII2" s="343"/>
      <c r="RIJ2" s="343"/>
      <c r="RIK2" s="343"/>
      <c r="RIL2" s="343"/>
      <c r="RIM2" s="343"/>
      <c r="RIN2" s="343"/>
      <c r="RIO2" s="342"/>
      <c r="RIP2" s="343"/>
      <c r="RIQ2" s="343"/>
      <c r="RIR2" s="343"/>
      <c r="RIS2" s="343"/>
      <c r="RIT2" s="343"/>
      <c r="RIU2" s="343"/>
      <c r="RIV2" s="343"/>
      <c r="RIW2" s="343"/>
      <c r="RIX2" s="343"/>
      <c r="RIY2" s="343"/>
      <c r="RIZ2" s="343"/>
      <c r="RJA2" s="343"/>
      <c r="RJB2" s="343"/>
      <c r="RJC2" s="343"/>
      <c r="RJD2" s="343"/>
      <c r="RJE2" s="342"/>
      <c r="RJF2" s="343"/>
      <c r="RJG2" s="343"/>
      <c r="RJH2" s="343"/>
      <c r="RJI2" s="343"/>
      <c r="RJJ2" s="343"/>
      <c r="RJK2" s="343"/>
      <c r="RJL2" s="343"/>
      <c r="RJM2" s="343"/>
      <c r="RJN2" s="343"/>
      <c r="RJO2" s="343"/>
      <c r="RJP2" s="343"/>
      <c r="RJQ2" s="343"/>
      <c r="RJR2" s="343"/>
      <c r="RJS2" s="343"/>
      <c r="RJT2" s="343"/>
      <c r="RJU2" s="342"/>
      <c r="RJV2" s="343"/>
      <c r="RJW2" s="343"/>
      <c r="RJX2" s="343"/>
      <c r="RJY2" s="343"/>
      <c r="RJZ2" s="343"/>
      <c r="RKA2" s="343"/>
      <c r="RKB2" s="343"/>
      <c r="RKC2" s="343"/>
      <c r="RKD2" s="343"/>
      <c r="RKE2" s="343"/>
      <c r="RKF2" s="343"/>
      <c r="RKG2" s="343"/>
      <c r="RKH2" s="343"/>
      <c r="RKI2" s="343"/>
      <c r="RKJ2" s="343"/>
      <c r="RKK2" s="342"/>
      <c r="RKL2" s="343"/>
      <c r="RKM2" s="343"/>
      <c r="RKN2" s="343"/>
      <c r="RKO2" s="343"/>
      <c r="RKP2" s="343"/>
      <c r="RKQ2" s="343"/>
      <c r="RKR2" s="343"/>
      <c r="RKS2" s="343"/>
      <c r="RKT2" s="343"/>
      <c r="RKU2" s="343"/>
      <c r="RKV2" s="343"/>
      <c r="RKW2" s="343"/>
      <c r="RKX2" s="343"/>
      <c r="RKY2" s="343"/>
      <c r="RKZ2" s="343"/>
      <c r="RLA2" s="342"/>
      <c r="RLB2" s="343"/>
      <c r="RLC2" s="343"/>
      <c r="RLD2" s="343"/>
      <c r="RLE2" s="343"/>
      <c r="RLF2" s="343"/>
      <c r="RLG2" s="343"/>
      <c r="RLH2" s="343"/>
      <c r="RLI2" s="343"/>
      <c r="RLJ2" s="343"/>
      <c r="RLK2" s="343"/>
      <c r="RLL2" s="343"/>
      <c r="RLM2" s="343"/>
      <c r="RLN2" s="343"/>
      <c r="RLO2" s="343"/>
      <c r="RLP2" s="343"/>
      <c r="RLQ2" s="342"/>
      <c r="RLR2" s="343"/>
      <c r="RLS2" s="343"/>
      <c r="RLT2" s="343"/>
      <c r="RLU2" s="343"/>
      <c r="RLV2" s="343"/>
      <c r="RLW2" s="343"/>
      <c r="RLX2" s="343"/>
      <c r="RLY2" s="343"/>
      <c r="RLZ2" s="343"/>
      <c r="RMA2" s="343"/>
      <c r="RMB2" s="343"/>
      <c r="RMC2" s="343"/>
      <c r="RMD2" s="343"/>
      <c r="RME2" s="343"/>
      <c r="RMF2" s="343"/>
      <c r="RMG2" s="342"/>
      <c r="RMH2" s="343"/>
      <c r="RMI2" s="343"/>
      <c r="RMJ2" s="343"/>
      <c r="RMK2" s="343"/>
      <c r="RML2" s="343"/>
      <c r="RMM2" s="343"/>
      <c r="RMN2" s="343"/>
      <c r="RMO2" s="343"/>
      <c r="RMP2" s="343"/>
      <c r="RMQ2" s="343"/>
      <c r="RMR2" s="343"/>
      <c r="RMS2" s="343"/>
      <c r="RMT2" s="343"/>
      <c r="RMU2" s="343"/>
      <c r="RMV2" s="343"/>
      <c r="RMW2" s="342"/>
      <c r="RMX2" s="343"/>
      <c r="RMY2" s="343"/>
      <c r="RMZ2" s="343"/>
      <c r="RNA2" s="343"/>
      <c r="RNB2" s="343"/>
      <c r="RNC2" s="343"/>
      <c r="RND2" s="343"/>
      <c r="RNE2" s="343"/>
      <c r="RNF2" s="343"/>
      <c r="RNG2" s="343"/>
      <c r="RNH2" s="343"/>
      <c r="RNI2" s="343"/>
      <c r="RNJ2" s="343"/>
      <c r="RNK2" s="343"/>
      <c r="RNL2" s="343"/>
      <c r="RNM2" s="342"/>
      <c r="RNN2" s="343"/>
      <c r="RNO2" s="343"/>
      <c r="RNP2" s="343"/>
      <c r="RNQ2" s="343"/>
      <c r="RNR2" s="343"/>
      <c r="RNS2" s="343"/>
      <c r="RNT2" s="343"/>
      <c r="RNU2" s="343"/>
      <c r="RNV2" s="343"/>
      <c r="RNW2" s="343"/>
      <c r="RNX2" s="343"/>
      <c r="RNY2" s="343"/>
      <c r="RNZ2" s="343"/>
      <c r="ROA2" s="343"/>
      <c r="ROB2" s="343"/>
      <c r="ROC2" s="342"/>
      <c r="ROD2" s="343"/>
      <c r="ROE2" s="343"/>
      <c r="ROF2" s="343"/>
      <c r="ROG2" s="343"/>
      <c r="ROH2" s="343"/>
      <c r="ROI2" s="343"/>
      <c r="ROJ2" s="343"/>
      <c r="ROK2" s="343"/>
      <c r="ROL2" s="343"/>
      <c r="ROM2" s="343"/>
      <c r="RON2" s="343"/>
      <c r="ROO2" s="343"/>
      <c r="ROP2" s="343"/>
      <c r="ROQ2" s="343"/>
      <c r="ROR2" s="343"/>
      <c r="ROS2" s="342"/>
      <c r="ROT2" s="343"/>
      <c r="ROU2" s="343"/>
      <c r="ROV2" s="343"/>
      <c r="ROW2" s="343"/>
      <c r="ROX2" s="343"/>
      <c r="ROY2" s="343"/>
      <c r="ROZ2" s="343"/>
      <c r="RPA2" s="343"/>
      <c r="RPB2" s="343"/>
      <c r="RPC2" s="343"/>
      <c r="RPD2" s="343"/>
      <c r="RPE2" s="343"/>
      <c r="RPF2" s="343"/>
      <c r="RPG2" s="343"/>
      <c r="RPH2" s="343"/>
      <c r="RPI2" s="342"/>
      <c r="RPJ2" s="343"/>
      <c r="RPK2" s="343"/>
      <c r="RPL2" s="343"/>
      <c r="RPM2" s="343"/>
      <c r="RPN2" s="343"/>
      <c r="RPO2" s="343"/>
      <c r="RPP2" s="343"/>
      <c r="RPQ2" s="343"/>
      <c r="RPR2" s="343"/>
      <c r="RPS2" s="343"/>
      <c r="RPT2" s="343"/>
      <c r="RPU2" s="343"/>
      <c r="RPV2" s="343"/>
      <c r="RPW2" s="343"/>
      <c r="RPX2" s="343"/>
      <c r="RPY2" s="342"/>
      <c r="RPZ2" s="343"/>
      <c r="RQA2" s="343"/>
      <c r="RQB2" s="343"/>
      <c r="RQC2" s="343"/>
      <c r="RQD2" s="343"/>
      <c r="RQE2" s="343"/>
      <c r="RQF2" s="343"/>
      <c r="RQG2" s="343"/>
      <c r="RQH2" s="343"/>
      <c r="RQI2" s="343"/>
      <c r="RQJ2" s="343"/>
      <c r="RQK2" s="343"/>
      <c r="RQL2" s="343"/>
      <c r="RQM2" s="343"/>
      <c r="RQN2" s="343"/>
      <c r="RQO2" s="342"/>
      <c r="RQP2" s="343"/>
      <c r="RQQ2" s="343"/>
      <c r="RQR2" s="343"/>
      <c r="RQS2" s="343"/>
      <c r="RQT2" s="343"/>
      <c r="RQU2" s="343"/>
      <c r="RQV2" s="343"/>
      <c r="RQW2" s="343"/>
      <c r="RQX2" s="343"/>
      <c r="RQY2" s="343"/>
      <c r="RQZ2" s="343"/>
      <c r="RRA2" s="343"/>
      <c r="RRB2" s="343"/>
      <c r="RRC2" s="343"/>
      <c r="RRD2" s="343"/>
      <c r="RRE2" s="342"/>
      <c r="RRF2" s="343"/>
      <c r="RRG2" s="343"/>
      <c r="RRH2" s="343"/>
      <c r="RRI2" s="343"/>
      <c r="RRJ2" s="343"/>
      <c r="RRK2" s="343"/>
      <c r="RRL2" s="343"/>
      <c r="RRM2" s="343"/>
      <c r="RRN2" s="343"/>
      <c r="RRO2" s="343"/>
      <c r="RRP2" s="343"/>
      <c r="RRQ2" s="343"/>
      <c r="RRR2" s="343"/>
      <c r="RRS2" s="343"/>
      <c r="RRT2" s="343"/>
      <c r="RRU2" s="342"/>
      <c r="RRV2" s="343"/>
      <c r="RRW2" s="343"/>
      <c r="RRX2" s="343"/>
      <c r="RRY2" s="343"/>
      <c r="RRZ2" s="343"/>
      <c r="RSA2" s="343"/>
      <c r="RSB2" s="343"/>
      <c r="RSC2" s="343"/>
      <c r="RSD2" s="343"/>
      <c r="RSE2" s="343"/>
      <c r="RSF2" s="343"/>
      <c r="RSG2" s="343"/>
      <c r="RSH2" s="343"/>
      <c r="RSI2" s="343"/>
      <c r="RSJ2" s="343"/>
      <c r="RSK2" s="342"/>
      <c r="RSL2" s="343"/>
      <c r="RSM2" s="343"/>
      <c r="RSN2" s="343"/>
      <c r="RSO2" s="343"/>
      <c r="RSP2" s="343"/>
      <c r="RSQ2" s="343"/>
      <c r="RSR2" s="343"/>
      <c r="RSS2" s="343"/>
      <c r="RST2" s="343"/>
      <c r="RSU2" s="343"/>
      <c r="RSV2" s="343"/>
      <c r="RSW2" s="343"/>
      <c r="RSX2" s="343"/>
      <c r="RSY2" s="343"/>
      <c r="RSZ2" s="343"/>
      <c r="RTA2" s="342"/>
      <c r="RTB2" s="343"/>
      <c r="RTC2" s="343"/>
      <c r="RTD2" s="343"/>
      <c r="RTE2" s="343"/>
      <c r="RTF2" s="343"/>
      <c r="RTG2" s="343"/>
      <c r="RTH2" s="343"/>
      <c r="RTI2" s="343"/>
      <c r="RTJ2" s="343"/>
      <c r="RTK2" s="343"/>
      <c r="RTL2" s="343"/>
      <c r="RTM2" s="343"/>
      <c r="RTN2" s="343"/>
      <c r="RTO2" s="343"/>
      <c r="RTP2" s="343"/>
      <c r="RTQ2" s="342"/>
      <c r="RTR2" s="343"/>
      <c r="RTS2" s="343"/>
      <c r="RTT2" s="343"/>
      <c r="RTU2" s="343"/>
      <c r="RTV2" s="343"/>
      <c r="RTW2" s="343"/>
      <c r="RTX2" s="343"/>
      <c r="RTY2" s="343"/>
      <c r="RTZ2" s="343"/>
      <c r="RUA2" s="343"/>
      <c r="RUB2" s="343"/>
      <c r="RUC2" s="343"/>
      <c r="RUD2" s="343"/>
      <c r="RUE2" s="343"/>
      <c r="RUF2" s="343"/>
      <c r="RUG2" s="342"/>
      <c r="RUH2" s="343"/>
      <c r="RUI2" s="343"/>
      <c r="RUJ2" s="343"/>
      <c r="RUK2" s="343"/>
      <c r="RUL2" s="343"/>
      <c r="RUM2" s="343"/>
      <c r="RUN2" s="343"/>
      <c r="RUO2" s="343"/>
      <c r="RUP2" s="343"/>
      <c r="RUQ2" s="343"/>
      <c r="RUR2" s="343"/>
      <c r="RUS2" s="343"/>
      <c r="RUT2" s="343"/>
      <c r="RUU2" s="343"/>
      <c r="RUV2" s="343"/>
      <c r="RUW2" s="342"/>
      <c r="RUX2" s="343"/>
      <c r="RUY2" s="343"/>
      <c r="RUZ2" s="343"/>
      <c r="RVA2" s="343"/>
      <c r="RVB2" s="343"/>
      <c r="RVC2" s="343"/>
      <c r="RVD2" s="343"/>
      <c r="RVE2" s="343"/>
      <c r="RVF2" s="343"/>
      <c r="RVG2" s="343"/>
      <c r="RVH2" s="343"/>
      <c r="RVI2" s="343"/>
      <c r="RVJ2" s="343"/>
      <c r="RVK2" s="343"/>
      <c r="RVL2" s="343"/>
      <c r="RVM2" s="342"/>
      <c r="RVN2" s="343"/>
      <c r="RVO2" s="343"/>
      <c r="RVP2" s="343"/>
      <c r="RVQ2" s="343"/>
      <c r="RVR2" s="343"/>
      <c r="RVS2" s="343"/>
      <c r="RVT2" s="343"/>
      <c r="RVU2" s="343"/>
      <c r="RVV2" s="343"/>
      <c r="RVW2" s="343"/>
      <c r="RVX2" s="343"/>
      <c r="RVY2" s="343"/>
      <c r="RVZ2" s="343"/>
      <c r="RWA2" s="343"/>
      <c r="RWB2" s="343"/>
      <c r="RWC2" s="342"/>
      <c r="RWD2" s="343"/>
      <c r="RWE2" s="343"/>
      <c r="RWF2" s="343"/>
      <c r="RWG2" s="343"/>
      <c r="RWH2" s="343"/>
      <c r="RWI2" s="343"/>
      <c r="RWJ2" s="343"/>
      <c r="RWK2" s="343"/>
      <c r="RWL2" s="343"/>
      <c r="RWM2" s="343"/>
      <c r="RWN2" s="343"/>
      <c r="RWO2" s="343"/>
      <c r="RWP2" s="343"/>
      <c r="RWQ2" s="343"/>
      <c r="RWR2" s="343"/>
      <c r="RWS2" s="342"/>
      <c r="RWT2" s="343"/>
      <c r="RWU2" s="343"/>
      <c r="RWV2" s="343"/>
      <c r="RWW2" s="343"/>
      <c r="RWX2" s="343"/>
      <c r="RWY2" s="343"/>
      <c r="RWZ2" s="343"/>
      <c r="RXA2" s="343"/>
      <c r="RXB2" s="343"/>
      <c r="RXC2" s="343"/>
      <c r="RXD2" s="343"/>
      <c r="RXE2" s="343"/>
      <c r="RXF2" s="343"/>
      <c r="RXG2" s="343"/>
      <c r="RXH2" s="343"/>
      <c r="RXI2" s="342"/>
      <c r="RXJ2" s="343"/>
      <c r="RXK2" s="343"/>
      <c r="RXL2" s="343"/>
      <c r="RXM2" s="343"/>
      <c r="RXN2" s="343"/>
      <c r="RXO2" s="343"/>
      <c r="RXP2" s="343"/>
      <c r="RXQ2" s="343"/>
      <c r="RXR2" s="343"/>
      <c r="RXS2" s="343"/>
      <c r="RXT2" s="343"/>
      <c r="RXU2" s="343"/>
      <c r="RXV2" s="343"/>
      <c r="RXW2" s="343"/>
      <c r="RXX2" s="343"/>
      <c r="RXY2" s="342"/>
      <c r="RXZ2" s="343"/>
      <c r="RYA2" s="343"/>
      <c r="RYB2" s="343"/>
      <c r="RYC2" s="343"/>
      <c r="RYD2" s="343"/>
      <c r="RYE2" s="343"/>
      <c r="RYF2" s="343"/>
      <c r="RYG2" s="343"/>
      <c r="RYH2" s="343"/>
      <c r="RYI2" s="343"/>
      <c r="RYJ2" s="343"/>
      <c r="RYK2" s="343"/>
      <c r="RYL2" s="343"/>
      <c r="RYM2" s="343"/>
      <c r="RYN2" s="343"/>
      <c r="RYO2" s="342"/>
      <c r="RYP2" s="343"/>
      <c r="RYQ2" s="343"/>
      <c r="RYR2" s="343"/>
      <c r="RYS2" s="343"/>
      <c r="RYT2" s="343"/>
      <c r="RYU2" s="343"/>
      <c r="RYV2" s="343"/>
      <c r="RYW2" s="343"/>
      <c r="RYX2" s="343"/>
      <c r="RYY2" s="343"/>
      <c r="RYZ2" s="343"/>
      <c r="RZA2" s="343"/>
      <c r="RZB2" s="343"/>
      <c r="RZC2" s="343"/>
      <c r="RZD2" s="343"/>
      <c r="RZE2" s="342"/>
      <c r="RZF2" s="343"/>
      <c r="RZG2" s="343"/>
      <c r="RZH2" s="343"/>
      <c r="RZI2" s="343"/>
      <c r="RZJ2" s="343"/>
      <c r="RZK2" s="343"/>
      <c r="RZL2" s="343"/>
      <c r="RZM2" s="343"/>
      <c r="RZN2" s="343"/>
      <c r="RZO2" s="343"/>
      <c r="RZP2" s="343"/>
      <c r="RZQ2" s="343"/>
      <c r="RZR2" s="343"/>
      <c r="RZS2" s="343"/>
      <c r="RZT2" s="343"/>
      <c r="RZU2" s="342"/>
      <c r="RZV2" s="343"/>
      <c r="RZW2" s="343"/>
      <c r="RZX2" s="343"/>
      <c r="RZY2" s="343"/>
      <c r="RZZ2" s="343"/>
      <c r="SAA2" s="343"/>
      <c r="SAB2" s="343"/>
      <c r="SAC2" s="343"/>
      <c r="SAD2" s="343"/>
      <c r="SAE2" s="343"/>
      <c r="SAF2" s="343"/>
      <c r="SAG2" s="343"/>
      <c r="SAH2" s="343"/>
      <c r="SAI2" s="343"/>
      <c r="SAJ2" s="343"/>
      <c r="SAK2" s="342"/>
      <c r="SAL2" s="343"/>
      <c r="SAM2" s="343"/>
      <c r="SAN2" s="343"/>
      <c r="SAO2" s="343"/>
      <c r="SAP2" s="343"/>
      <c r="SAQ2" s="343"/>
      <c r="SAR2" s="343"/>
      <c r="SAS2" s="343"/>
      <c r="SAT2" s="343"/>
      <c r="SAU2" s="343"/>
      <c r="SAV2" s="343"/>
      <c r="SAW2" s="343"/>
      <c r="SAX2" s="343"/>
      <c r="SAY2" s="343"/>
      <c r="SAZ2" s="343"/>
      <c r="SBA2" s="342"/>
      <c r="SBB2" s="343"/>
      <c r="SBC2" s="343"/>
      <c r="SBD2" s="343"/>
      <c r="SBE2" s="343"/>
      <c r="SBF2" s="343"/>
      <c r="SBG2" s="343"/>
      <c r="SBH2" s="343"/>
      <c r="SBI2" s="343"/>
      <c r="SBJ2" s="343"/>
      <c r="SBK2" s="343"/>
      <c r="SBL2" s="343"/>
      <c r="SBM2" s="343"/>
      <c r="SBN2" s="343"/>
      <c r="SBO2" s="343"/>
      <c r="SBP2" s="343"/>
      <c r="SBQ2" s="342"/>
      <c r="SBR2" s="343"/>
      <c r="SBS2" s="343"/>
      <c r="SBT2" s="343"/>
      <c r="SBU2" s="343"/>
      <c r="SBV2" s="343"/>
      <c r="SBW2" s="343"/>
      <c r="SBX2" s="343"/>
      <c r="SBY2" s="343"/>
      <c r="SBZ2" s="343"/>
      <c r="SCA2" s="343"/>
      <c r="SCB2" s="343"/>
      <c r="SCC2" s="343"/>
      <c r="SCD2" s="343"/>
      <c r="SCE2" s="343"/>
      <c r="SCF2" s="343"/>
      <c r="SCG2" s="342"/>
      <c r="SCH2" s="343"/>
      <c r="SCI2" s="343"/>
      <c r="SCJ2" s="343"/>
      <c r="SCK2" s="343"/>
      <c r="SCL2" s="343"/>
      <c r="SCM2" s="343"/>
      <c r="SCN2" s="343"/>
      <c r="SCO2" s="343"/>
      <c r="SCP2" s="343"/>
      <c r="SCQ2" s="343"/>
      <c r="SCR2" s="343"/>
      <c r="SCS2" s="343"/>
      <c r="SCT2" s="343"/>
      <c r="SCU2" s="343"/>
      <c r="SCV2" s="343"/>
      <c r="SCW2" s="342"/>
      <c r="SCX2" s="343"/>
      <c r="SCY2" s="343"/>
      <c r="SCZ2" s="343"/>
      <c r="SDA2" s="343"/>
      <c r="SDB2" s="343"/>
      <c r="SDC2" s="343"/>
      <c r="SDD2" s="343"/>
      <c r="SDE2" s="343"/>
      <c r="SDF2" s="343"/>
      <c r="SDG2" s="343"/>
      <c r="SDH2" s="343"/>
      <c r="SDI2" s="343"/>
      <c r="SDJ2" s="343"/>
      <c r="SDK2" s="343"/>
      <c r="SDL2" s="343"/>
      <c r="SDM2" s="342"/>
      <c r="SDN2" s="343"/>
      <c r="SDO2" s="343"/>
      <c r="SDP2" s="343"/>
      <c r="SDQ2" s="343"/>
      <c r="SDR2" s="343"/>
      <c r="SDS2" s="343"/>
      <c r="SDT2" s="343"/>
      <c r="SDU2" s="343"/>
      <c r="SDV2" s="343"/>
      <c r="SDW2" s="343"/>
      <c r="SDX2" s="343"/>
      <c r="SDY2" s="343"/>
      <c r="SDZ2" s="343"/>
      <c r="SEA2" s="343"/>
      <c r="SEB2" s="343"/>
      <c r="SEC2" s="342"/>
      <c r="SED2" s="343"/>
      <c r="SEE2" s="343"/>
      <c r="SEF2" s="343"/>
      <c r="SEG2" s="343"/>
      <c r="SEH2" s="343"/>
      <c r="SEI2" s="343"/>
      <c r="SEJ2" s="343"/>
      <c r="SEK2" s="343"/>
      <c r="SEL2" s="343"/>
      <c r="SEM2" s="343"/>
      <c r="SEN2" s="343"/>
      <c r="SEO2" s="343"/>
      <c r="SEP2" s="343"/>
      <c r="SEQ2" s="343"/>
      <c r="SER2" s="343"/>
      <c r="SES2" s="342"/>
      <c r="SET2" s="343"/>
      <c r="SEU2" s="343"/>
      <c r="SEV2" s="343"/>
      <c r="SEW2" s="343"/>
      <c r="SEX2" s="343"/>
      <c r="SEY2" s="343"/>
      <c r="SEZ2" s="343"/>
      <c r="SFA2" s="343"/>
      <c r="SFB2" s="343"/>
      <c r="SFC2" s="343"/>
      <c r="SFD2" s="343"/>
      <c r="SFE2" s="343"/>
      <c r="SFF2" s="343"/>
      <c r="SFG2" s="343"/>
      <c r="SFH2" s="343"/>
      <c r="SFI2" s="342"/>
      <c r="SFJ2" s="343"/>
      <c r="SFK2" s="343"/>
      <c r="SFL2" s="343"/>
      <c r="SFM2" s="343"/>
      <c r="SFN2" s="343"/>
      <c r="SFO2" s="343"/>
      <c r="SFP2" s="343"/>
      <c r="SFQ2" s="343"/>
      <c r="SFR2" s="343"/>
      <c r="SFS2" s="343"/>
      <c r="SFT2" s="343"/>
      <c r="SFU2" s="343"/>
      <c r="SFV2" s="343"/>
      <c r="SFW2" s="343"/>
      <c r="SFX2" s="343"/>
      <c r="SFY2" s="342"/>
      <c r="SFZ2" s="343"/>
      <c r="SGA2" s="343"/>
      <c r="SGB2" s="343"/>
      <c r="SGC2" s="343"/>
      <c r="SGD2" s="343"/>
      <c r="SGE2" s="343"/>
      <c r="SGF2" s="343"/>
      <c r="SGG2" s="343"/>
      <c r="SGH2" s="343"/>
      <c r="SGI2" s="343"/>
      <c r="SGJ2" s="343"/>
      <c r="SGK2" s="343"/>
      <c r="SGL2" s="343"/>
      <c r="SGM2" s="343"/>
      <c r="SGN2" s="343"/>
      <c r="SGO2" s="342"/>
      <c r="SGP2" s="343"/>
      <c r="SGQ2" s="343"/>
      <c r="SGR2" s="343"/>
      <c r="SGS2" s="343"/>
      <c r="SGT2" s="343"/>
      <c r="SGU2" s="343"/>
      <c r="SGV2" s="343"/>
      <c r="SGW2" s="343"/>
      <c r="SGX2" s="343"/>
      <c r="SGY2" s="343"/>
      <c r="SGZ2" s="343"/>
      <c r="SHA2" s="343"/>
      <c r="SHB2" s="343"/>
      <c r="SHC2" s="343"/>
      <c r="SHD2" s="343"/>
      <c r="SHE2" s="342"/>
      <c r="SHF2" s="343"/>
      <c r="SHG2" s="343"/>
      <c r="SHH2" s="343"/>
      <c r="SHI2" s="343"/>
      <c r="SHJ2" s="343"/>
      <c r="SHK2" s="343"/>
      <c r="SHL2" s="343"/>
      <c r="SHM2" s="343"/>
      <c r="SHN2" s="343"/>
      <c r="SHO2" s="343"/>
      <c r="SHP2" s="343"/>
      <c r="SHQ2" s="343"/>
      <c r="SHR2" s="343"/>
      <c r="SHS2" s="343"/>
      <c r="SHT2" s="343"/>
      <c r="SHU2" s="342"/>
      <c r="SHV2" s="343"/>
      <c r="SHW2" s="343"/>
      <c r="SHX2" s="343"/>
      <c r="SHY2" s="343"/>
      <c r="SHZ2" s="343"/>
      <c r="SIA2" s="343"/>
      <c r="SIB2" s="343"/>
      <c r="SIC2" s="343"/>
      <c r="SID2" s="343"/>
      <c r="SIE2" s="343"/>
      <c r="SIF2" s="343"/>
      <c r="SIG2" s="343"/>
      <c r="SIH2" s="343"/>
      <c r="SII2" s="343"/>
      <c r="SIJ2" s="343"/>
      <c r="SIK2" s="342"/>
      <c r="SIL2" s="343"/>
      <c r="SIM2" s="343"/>
      <c r="SIN2" s="343"/>
      <c r="SIO2" s="343"/>
      <c r="SIP2" s="343"/>
      <c r="SIQ2" s="343"/>
      <c r="SIR2" s="343"/>
      <c r="SIS2" s="343"/>
      <c r="SIT2" s="343"/>
      <c r="SIU2" s="343"/>
      <c r="SIV2" s="343"/>
      <c r="SIW2" s="343"/>
      <c r="SIX2" s="343"/>
      <c r="SIY2" s="343"/>
      <c r="SIZ2" s="343"/>
      <c r="SJA2" s="342"/>
      <c r="SJB2" s="343"/>
      <c r="SJC2" s="343"/>
      <c r="SJD2" s="343"/>
      <c r="SJE2" s="343"/>
      <c r="SJF2" s="343"/>
      <c r="SJG2" s="343"/>
      <c r="SJH2" s="343"/>
      <c r="SJI2" s="343"/>
      <c r="SJJ2" s="343"/>
      <c r="SJK2" s="343"/>
      <c r="SJL2" s="343"/>
      <c r="SJM2" s="343"/>
      <c r="SJN2" s="343"/>
      <c r="SJO2" s="343"/>
      <c r="SJP2" s="343"/>
      <c r="SJQ2" s="342"/>
      <c r="SJR2" s="343"/>
      <c r="SJS2" s="343"/>
      <c r="SJT2" s="343"/>
      <c r="SJU2" s="343"/>
      <c r="SJV2" s="343"/>
      <c r="SJW2" s="343"/>
      <c r="SJX2" s="343"/>
      <c r="SJY2" s="343"/>
      <c r="SJZ2" s="343"/>
      <c r="SKA2" s="343"/>
      <c r="SKB2" s="343"/>
      <c r="SKC2" s="343"/>
      <c r="SKD2" s="343"/>
      <c r="SKE2" s="343"/>
      <c r="SKF2" s="343"/>
      <c r="SKG2" s="342"/>
      <c r="SKH2" s="343"/>
      <c r="SKI2" s="343"/>
      <c r="SKJ2" s="343"/>
      <c r="SKK2" s="343"/>
      <c r="SKL2" s="343"/>
      <c r="SKM2" s="343"/>
      <c r="SKN2" s="343"/>
      <c r="SKO2" s="343"/>
      <c r="SKP2" s="343"/>
      <c r="SKQ2" s="343"/>
      <c r="SKR2" s="343"/>
      <c r="SKS2" s="343"/>
      <c r="SKT2" s="343"/>
      <c r="SKU2" s="343"/>
      <c r="SKV2" s="343"/>
      <c r="SKW2" s="342"/>
      <c r="SKX2" s="343"/>
      <c r="SKY2" s="343"/>
      <c r="SKZ2" s="343"/>
      <c r="SLA2" s="343"/>
      <c r="SLB2" s="343"/>
      <c r="SLC2" s="343"/>
      <c r="SLD2" s="343"/>
      <c r="SLE2" s="343"/>
      <c r="SLF2" s="343"/>
      <c r="SLG2" s="343"/>
      <c r="SLH2" s="343"/>
      <c r="SLI2" s="343"/>
      <c r="SLJ2" s="343"/>
      <c r="SLK2" s="343"/>
      <c r="SLL2" s="343"/>
      <c r="SLM2" s="342"/>
      <c r="SLN2" s="343"/>
      <c r="SLO2" s="343"/>
      <c r="SLP2" s="343"/>
      <c r="SLQ2" s="343"/>
      <c r="SLR2" s="343"/>
      <c r="SLS2" s="343"/>
      <c r="SLT2" s="343"/>
      <c r="SLU2" s="343"/>
      <c r="SLV2" s="343"/>
      <c r="SLW2" s="343"/>
      <c r="SLX2" s="343"/>
      <c r="SLY2" s="343"/>
      <c r="SLZ2" s="343"/>
      <c r="SMA2" s="343"/>
      <c r="SMB2" s="343"/>
      <c r="SMC2" s="342"/>
      <c r="SMD2" s="343"/>
      <c r="SME2" s="343"/>
      <c r="SMF2" s="343"/>
      <c r="SMG2" s="343"/>
      <c r="SMH2" s="343"/>
      <c r="SMI2" s="343"/>
      <c r="SMJ2" s="343"/>
      <c r="SMK2" s="343"/>
      <c r="SML2" s="343"/>
      <c r="SMM2" s="343"/>
      <c r="SMN2" s="343"/>
      <c r="SMO2" s="343"/>
      <c r="SMP2" s="343"/>
      <c r="SMQ2" s="343"/>
      <c r="SMR2" s="343"/>
      <c r="SMS2" s="342"/>
      <c r="SMT2" s="343"/>
      <c r="SMU2" s="343"/>
      <c r="SMV2" s="343"/>
      <c r="SMW2" s="343"/>
      <c r="SMX2" s="343"/>
      <c r="SMY2" s="343"/>
      <c r="SMZ2" s="343"/>
      <c r="SNA2" s="343"/>
      <c r="SNB2" s="343"/>
      <c r="SNC2" s="343"/>
      <c r="SND2" s="343"/>
      <c r="SNE2" s="343"/>
      <c r="SNF2" s="343"/>
      <c r="SNG2" s="343"/>
      <c r="SNH2" s="343"/>
      <c r="SNI2" s="342"/>
      <c r="SNJ2" s="343"/>
      <c r="SNK2" s="343"/>
      <c r="SNL2" s="343"/>
      <c r="SNM2" s="343"/>
      <c r="SNN2" s="343"/>
      <c r="SNO2" s="343"/>
      <c r="SNP2" s="343"/>
      <c r="SNQ2" s="343"/>
      <c r="SNR2" s="343"/>
      <c r="SNS2" s="343"/>
      <c r="SNT2" s="343"/>
      <c r="SNU2" s="343"/>
      <c r="SNV2" s="343"/>
      <c r="SNW2" s="343"/>
      <c r="SNX2" s="343"/>
      <c r="SNY2" s="342"/>
      <c r="SNZ2" s="343"/>
      <c r="SOA2" s="343"/>
      <c r="SOB2" s="343"/>
      <c r="SOC2" s="343"/>
      <c r="SOD2" s="343"/>
      <c r="SOE2" s="343"/>
      <c r="SOF2" s="343"/>
      <c r="SOG2" s="343"/>
      <c r="SOH2" s="343"/>
      <c r="SOI2" s="343"/>
      <c r="SOJ2" s="343"/>
      <c r="SOK2" s="343"/>
      <c r="SOL2" s="343"/>
      <c r="SOM2" s="343"/>
      <c r="SON2" s="343"/>
      <c r="SOO2" s="342"/>
      <c r="SOP2" s="343"/>
      <c r="SOQ2" s="343"/>
      <c r="SOR2" s="343"/>
      <c r="SOS2" s="343"/>
      <c r="SOT2" s="343"/>
      <c r="SOU2" s="343"/>
      <c r="SOV2" s="343"/>
      <c r="SOW2" s="343"/>
      <c r="SOX2" s="343"/>
      <c r="SOY2" s="343"/>
      <c r="SOZ2" s="343"/>
      <c r="SPA2" s="343"/>
      <c r="SPB2" s="343"/>
      <c r="SPC2" s="343"/>
      <c r="SPD2" s="343"/>
      <c r="SPE2" s="342"/>
      <c r="SPF2" s="343"/>
      <c r="SPG2" s="343"/>
      <c r="SPH2" s="343"/>
      <c r="SPI2" s="343"/>
      <c r="SPJ2" s="343"/>
      <c r="SPK2" s="343"/>
      <c r="SPL2" s="343"/>
      <c r="SPM2" s="343"/>
      <c r="SPN2" s="343"/>
      <c r="SPO2" s="343"/>
      <c r="SPP2" s="343"/>
      <c r="SPQ2" s="343"/>
      <c r="SPR2" s="343"/>
      <c r="SPS2" s="343"/>
      <c r="SPT2" s="343"/>
      <c r="SPU2" s="342"/>
      <c r="SPV2" s="343"/>
      <c r="SPW2" s="343"/>
      <c r="SPX2" s="343"/>
      <c r="SPY2" s="343"/>
      <c r="SPZ2" s="343"/>
      <c r="SQA2" s="343"/>
      <c r="SQB2" s="343"/>
      <c r="SQC2" s="343"/>
      <c r="SQD2" s="343"/>
      <c r="SQE2" s="343"/>
      <c r="SQF2" s="343"/>
      <c r="SQG2" s="343"/>
      <c r="SQH2" s="343"/>
      <c r="SQI2" s="343"/>
      <c r="SQJ2" s="343"/>
      <c r="SQK2" s="342"/>
      <c r="SQL2" s="343"/>
      <c r="SQM2" s="343"/>
      <c r="SQN2" s="343"/>
      <c r="SQO2" s="343"/>
      <c r="SQP2" s="343"/>
      <c r="SQQ2" s="343"/>
      <c r="SQR2" s="343"/>
      <c r="SQS2" s="343"/>
      <c r="SQT2" s="343"/>
      <c r="SQU2" s="343"/>
      <c r="SQV2" s="343"/>
      <c r="SQW2" s="343"/>
      <c r="SQX2" s="343"/>
      <c r="SQY2" s="343"/>
      <c r="SQZ2" s="343"/>
      <c r="SRA2" s="342"/>
      <c r="SRB2" s="343"/>
      <c r="SRC2" s="343"/>
      <c r="SRD2" s="343"/>
      <c r="SRE2" s="343"/>
      <c r="SRF2" s="343"/>
      <c r="SRG2" s="343"/>
      <c r="SRH2" s="343"/>
      <c r="SRI2" s="343"/>
      <c r="SRJ2" s="343"/>
      <c r="SRK2" s="343"/>
      <c r="SRL2" s="343"/>
      <c r="SRM2" s="343"/>
      <c r="SRN2" s="343"/>
      <c r="SRO2" s="343"/>
      <c r="SRP2" s="343"/>
      <c r="SRQ2" s="342"/>
      <c r="SRR2" s="343"/>
      <c r="SRS2" s="343"/>
      <c r="SRT2" s="343"/>
      <c r="SRU2" s="343"/>
      <c r="SRV2" s="343"/>
      <c r="SRW2" s="343"/>
      <c r="SRX2" s="343"/>
      <c r="SRY2" s="343"/>
      <c r="SRZ2" s="343"/>
      <c r="SSA2" s="343"/>
      <c r="SSB2" s="343"/>
      <c r="SSC2" s="343"/>
      <c r="SSD2" s="343"/>
      <c r="SSE2" s="343"/>
      <c r="SSF2" s="343"/>
      <c r="SSG2" s="342"/>
      <c r="SSH2" s="343"/>
      <c r="SSI2" s="343"/>
      <c r="SSJ2" s="343"/>
      <c r="SSK2" s="343"/>
      <c r="SSL2" s="343"/>
      <c r="SSM2" s="343"/>
      <c r="SSN2" s="343"/>
      <c r="SSO2" s="343"/>
      <c r="SSP2" s="343"/>
      <c r="SSQ2" s="343"/>
      <c r="SSR2" s="343"/>
      <c r="SSS2" s="343"/>
      <c r="SST2" s="343"/>
      <c r="SSU2" s="343"/>
      <c r="SSV2" s="343"/>
      <c r="SSW2" s="342"/>
      <c r="SSX2" s="343"/>
      <c r="SSY2" s="343"/>
      <c r="SSZ2" s="343"/>
      <c r="STA2" s="343"/>
      <c r="STB2" s="343"/>
      <c r="STC2" s="343"/>
      <c r="STD2" s="343"/>
      <c r="STE2" s="343"/>
      <c r="STF2" s="343"/>
      <c r="STG2" s="343"/>
      <c r="STH2" s="343"/>
      <c r="STI2" s="343"/>
      <c r="STJ2" s="343"/>
      <c r="STK2" s="343"/>
      <c r="STL2" s="343"/>
      <c r="STM2" s="342"/>
      <c r="STN2" s="343"/>
      <c r="STO2" s="343"/>
      <c r="STP2" s="343"/>
      <c r="STQ2" s="343"/>
      <c r="STR2" s="343"/>
      <c r="STS2" s="343"/>
      <c r="STT2" s="343"/>
      <c r="STU2" s="343"/>
      <c r="STV2" s="343"/>
      <c r="STW2" s="343"/>
      <c r="STX2" s="343"/>
      <c r="STY2" s="343"/>
      <c r="STZ2" s="343"/>
      <c r="SUA2" s="343"/>
      <c r="SUB2" s="343"/>
      <c r="SUC2" s="342"/>
      <c r="SUD2" s="343"/>
      <c r="SUE2" s="343"/>
      <c r="SUF2" s="343"/>
      <c r="SUG2" s="343"/>
      <c r="SUH2" s="343"/>
      <c r="SUI2" s="343"/>
      <c r="SUJ2" s="343"/>
      <c r="SUK2" s="343"/>
      <c r="SUL2" s="343"/>
      <c r="SUM2" s="343"/>
      <c r="SUN2" s="343"/>
      <c r="SUO2" s="343"/>
      <c r="SUP2" s="343"/>
      <c r="SUQ2" s="343"/>
      <c r="SUR2" s="343"/>
      <c r="SUS2" s="342"/>
      <c r="SUT2" s="343"/>
      <c r="SUU2" s="343"/>
      <c r="SUV2" s="343"/>
      <c r="SUW2" s="343"/>
      <c r="SUX2" s="343"/>
      <c r="SUY2" s="343"/>
      <c r="SUZ2" s="343"/>
      <c r="SVA2" s="343"/>
      <c r="SVB2" s="343"/>
      <c r="SVC2" s="343"/>
      <c r="SVD2" s="343"/>
      <c r="SVE2" s="343"/>
      <c r="SVF2" s="343"/>
      <c r="SVG2" s="343"/>
      <c r="SVH2" s="343"/>
      <c r="SVI2" s="342"/>
      <c r="SVJ2" s="343"/>
      <c r="SVK2" s="343"/>
      <c r="SVL2" s="343"/>
      <c r="SVM2" s="343"/>
      <c r="SVN2" s="343"/>
      <c r="SVO2" s="343"/>
      <c r="SVP2" s="343"/>
      <c r="SVQ2" s="343"/>
      <c r="SVR2" s="343"/>
      <c r="SVS2" s="343"/>
      <c r="SVT2" s="343"/>
      <c r="SVU2" s="343"/>
      <c r="SVV2" s="343"/>
      <c r="SVW2" s="343"/>
      <c r="SVX2" s="343"/>
      <c r="SVY2" s="342"/>
      <c r="SVZ2" s="343"/>
      <c r="SWA2" s="343"/>
      <c r="SWB2" s="343"/>
      <c r="SWC2" s="343"/>
      <c r="SWD2" s="343"/>
      <c r="SWE2" s="343"/>
      <c r="SWF2" s="343"/>
      <c r="SWG2" s="343"/>
      <c r="SWH2" s="343"/>
      <c r="SWI2" s="343"/>
      <c r="SWJ2" s="343"/>
      <c r="SWK2" s="343"/>
      <c r="SWL2" s="343"/>
      <c r="SWM2" s="343"/>
      <c r="SWN2" s="343"/>
      <c r="SWO2" s="342"/>
      <c r="SWP2" s="343"/>
      <c r="SWQ2" s="343"/>
      <c r="SWR2" s="343"/>
      <c r="SWS2" s="343"/>
      <c r="SWT2" s="343"/>
      <c r="SWU2" s="343"/>
      <c r="SWV2" s="343"/>
      <c r="SWW2" s="343"/>
      <c r="SWX2" s="343"/>
      <c r="SWY2" s="343"/>
      <c r="SWZ2" s="343"/>
      <c r="SXA2" s="343"/>
      <c r="SXB2" s="343"/>
      <c r="SXC2" s="343"/>
      <c r="SXD2" s="343"/>
      <c r="SXE2" s="342"/>
      <c r="SXF2" s="343"/>
      <c r="SXG2" s="343"/>
      <c r="SXH2" s="343"/>
      <c r="SXI2" s="343"/>
      <c r="SXJ2" s="343"/>
      <c r="SXK2" s="343"/>
      <c r="SXL2" s="343"/>
      <c r="SXM2" s="343"/>
      <c r="SXN2" s="343"/>
      <c r="SXO2" s="343"/>
      <c r="SXP2" s="343"/>
      <c r="SXQ2" s="343"/>
      <c r="SXR2" s="343"/>
      <c r="SXS2" s="343"/>
      <c r="SXT2" s="343"/>
      <c r="SXU2" s="342"/>
      <c r="SXV2" s="343"/>
      <c r="SXW2" s="343"/>
      <c r="SXX2" s="343"/>
      <c r="SXY2" s="343"/>
      <c r="SXZ2" s="343"/>
      <c r="SYA2" s="343"/>
      <c r="SYB2" s="343"/>
      <c r="SYC2" s="343"/>
      <c r="SYD2" s="343"/>
      <c r="SYE2" s="343"/>
      <c r="SYF2" s="343"/>
      <c r="SYG2" s="343"/>
      <c r="SYH2" s="343"/>
      <c r="SYI2" s="343"/>
      <c r="SYJ2" s="343"/>
      <c r="SYK2" s="342"/>
      <c r="SYL2" s="343"/>
      <c r="SYM2" s="343"/>
      <c r="SYN2" s="343"/>
      <c r="SYO2" s="343"/>
      <c r="SYP2" s="343"/>
      <c r="SYQ2" s="343"/>
      <c r="SYR2" s="343"/>
      <c r="SYS2" s="343"/>
      <c r="SYT2" s="343"/>
      <c r="SYU2" s="343"/>
      <c r="SYV2" s="343"/>
      <c r="SYW2" s="343"/>
      <c r="SYX2" s="343"/>
      <c r="SYY2" s="343"/>
      <c r="SYZ2" s="343"/>
      <c r="SZA2" s="342"/>
      <c r="SZB2" s="343"/>
      <c r="SZC2" s="343"/>
      <c r="SZD2" s="343"/>
      <c r="SZE2" s="343"/>
      <c r="SZF2" s="343"/>
      <c r="SZG2" s="343"/>
      <c r="SZH2" s="343"/>
      <c r="SZI2" s="343"/>
      <c r="SZJ2" s="343"/>
      <c r="SZK2" s="343"/>
      <c r="SZL2" s="343"/>
      <c r="SZM2" s="343"/>
      <c r="SZN2" s="343"/>
      <c r="SZO2" s="343"/>
      <c r="SZP2" s="343"/>
      <c r="SZQ2" s="342"/>
      <c r="SZR2" s="343"/>
      <c r="SZS2" s="343"/>
      <c r="SZT2" s="343"/>
      <c r="SZU2" s="343"/>
      <c r="SZV2" s="343"/>
      <c r="SZW2" s="343"/>
      <c r="SZX2" s="343"/>
      <c r="SZY2" s="343"/>
      <c r="SZZ2" s="343"/>
      <c r="TAA2" s="343"/>
      <c r="TAB2" s="343"/>
      <c r="TAC2" s="343"/>
      <c r="TAD2" s="343"/>
      <c r="TAE2" s="343"/>
      <c r="TAF2" s="343"/>
      <c r="TAG2" s="342"/>
      <c r="TAH2" s="343"/>
      <c r="TAI2" s="343"/>
      <c r="TAJ2" s="343"/>
      <c r="TAK2" s="343"/>
      <c r="TAL2" s="343"/>
      <c r="TAM2" s="343"/>
      <c r="TAN2" s="343"/>
      <c r="TAO2" s="343"/>
      <c r="TAP2" s="343"/>
      <c r="TAQ2" s="343"/>
      <c r="TAR2" s="343"/>
      <c r="TAS2" s="343"/>
      <c r="TAT2" s="343"/>
      <c r="TAU2" s="343"/>
      <c r="TAV2" s="343"/>
      <c r="TAW2" s="342"/>
      <c r="TAX2" s="343"/>
      <c r="TAY2" s="343"/>
      <c r="TAZ2" s="343"/>
      <c r="TBA2" s="343"/>
      <c r="TBB2" s="343"/>
      <c r="TBC2" s="343"/>
      <c r="TBD2" s="343"/>
      <c r="TBE2" s="343"/>
      <c r="TBF2" s="343"/>
      <c r="TBG2" s="343"/>
      <c r="TBH2" s="343"/>
      <c r="TBI2" s="343"/>
      <c r="TBJ2" s="343"/>
      <c r="TBK2" s="343"/>
      <c r="TBL2" s="343"/>
      <c r="TBM2" s="342"/>
      <c r="TBN2" s="343"/>
      <c r="TBO2" s="343"/>
      <c r="TBP2" s="343"/>
      <c r="TBQ2" s="343"/>
      <c r="TBR2" s="343"/>
      <c r="TBS2" s="343"/>
      <c r="TBT2" s="343"/>
      <c r="TBU2" s="343"/>
      <c r="TBV2" s="343"/>
      <c r="TBW2" s="343"/>
      <c r="TBX2" s="343"/>
      <c r="TBY2" s="343"/>
      <c r="TBZ2" s="343"/>
      <c r="TCA2" s="343"/>
      <c r="TCB2" s="343"/>
      <c r="TCC2" s="342"/>
      <c r="TCD2" s="343"/>
      <c r="TCE2" s="343"/>
      <c r="TCF2" s="343"/>
      <c r="TCG2" s="343"/>
      <c r="TCH2" s="343"/>
      <c r="TCI2" s="343"/>
      <c r="TCJ2" s="343"/>
      <c r="TCK2" s="343"/>
      <c r="TCL2" s="343"/>
      <c r="TCM2" s="343"/>
      <c r="TCN2" s="343"/>
      <c r="TCO2" s="343"/>
      <c r="TCP2" s="343"/>
      <c r="TCQ2" s="343"/>
      <c r="TCR2" s="343"/>
      <c r="TCS2" s="342"/>
      <c r="TCT2" s="343"/>
      <c r="TCU2" s="343"/>
      <c r="TCV2" s="343"/>
      <c r="TCW2" s="343"/>
      <c r="TCX2" s="343"/>
      <c r="TCY2" s="343"/>
      <c r="TCZ2" s="343"/>
      <c r="TDA2" s="343"/>
      <c r="TDB2" s="343"/>
      <c r="TDC2" s="343"/>
      <c r="TDD2" s="343"/>
      <c r="TDE2" s="343"/>
      <c r="TDF2" s="343"/>
      <c r="TDG2" s="343"/>
      <c r="TDH2" s="343"/>
      <c r="TDI2" s="342"/>
      <c r="TDJ2" s="343"/>
      <c r="TDK2" s="343"/>
      <c r="TDL2" s="343"/>
      <c r="TDM2" s="343"/>
      <c r="TDN2" s="343"/>
      <c r="TDO2" s="343"/>
      <c r="TDP2" s="343"/>
      <c r="TDQ2" s="343"/>
      <c r="TDR2" s="343"/>
      <c r="TDS2" s="343"/>
      <c r="TDT2" s="343"/>
      <c r="TDU2" s="343"/>
      <c r="TDV2" s="343"/>
      <c r="TDW2" s="343"/>
      <c r="TDX2" s="343"/>
      <c r="TDY2" s="342"/>
      <c r="TDZ2" s="343"/>
      <c r="TEA2" s="343"/>
      <c r="TEB2" s="343"/>
      <c r="TEC2" s="343"/>
      <c r="TED2" s="343"/>
      <c r="TEE2" s="343"/>
      <c r="TEF2" s="343"/>
      <c r="TEG2" s="343"/>
      <c r="TEH2" s="343"/>
      <c r="TEI2" s="343"/>
      <c r="TEJ2" s="343"/>
      <c r="TEK2" s="343"/>
      <c r="TEL2" s="343"/>
      <c r="TEM2" s="343"/>
      <c r="TEN2" s="343"/>
      <c r="TEO2" s="342"/>
      <c r="TEP2" s="343"/>
      <c r="TEQ2" s="343"/>
      <c r="TER2" s="343"/>
      <c r="TES2" s="343"/>
      <c r="TET2" s="343"/>
      <c r="TEU2" s="343"/>
      <c r="TEV2" s="343"/>
      <c r="TEW2" s="343"/>
      <c r="TEX2" s="343"/>
      <c r="TEY2" s="343"/>
      <c r="TEZ2" s="343"/>
      <c r="TFA2" s="343"/>
      <c r="TFB2" s="343"/>
      <c r="TFC2" s="343"/>
      <c r="TFD2" s="343"/>
      <c r="TFE2" s="342"/>
      <c r="TFF2" s="343"/>
      <c r="TFG2" s="343"/>
      <c r="TFH2" s="343"/>
      <c r="TFI2" s="343"/>
      <c r="TFJ2" s="343"/>
      <c r="TFK2" s="343"/>
      <c r="TFL2" s="343"/>
      <c r="TFM2" s="343"/>
      <c r="TFN2" s="343"/>
      <c r="TFO2" s="343"/>
      <c r="TFP2" s="343"/>
      <c r="TFQ2" s="343"/>
      <c r="TFR2" s="343"/>
      <c r="TFS2" s="343"/>
      <c r="TFT2" s="343"/>
      <c r="TFU2" s="342"/>
      <c r="TFV2" s="343"/>
      <c r="TFW2" s="343"/>
      <c r="TFX2" s="343"/>
      <c r="TFY2" s="343"/>
      <c r="TFZ2" s="343"/>
      <c r="TGA2" s="343"/>
      <c r="TGB2" s="343"/>
      <c r="TGC2" s="343"/>
      <c r="TGD2" s="343"/>
      <c r="TGE2" s="343"/>
      <c r="TGF2" s="343"/>
      <c r="TGG2" s="343"/>
      <c r="TGH2" s="343"/>
      <c r="TGI2" s="343"/>
      <c r="TGJ2" s="343"/>
      <c r="TGK2" s="342"/>
      <c r="TGL2" s="343"/>
      <c r="TGM2" s="343"/>
      <c r="TGN2" s="343"/>
      <c r="TGO2" s="343"/>
      <c r="TGP2" s="343"/>
      <c r="TGQ2" s="343"/>
      <c r="TGR2" s="343"/>
      <c r="TGS2" s="343"/>
      <c r="TGT2" s="343"/>
      <c r="TGU2" s="343"/>
      <c r="TGV2" s="343"/>
      <c r="TGW2" s="343"/>
      <c r="TGX2" s="343"/>
      <c r="TGY2" s="343"/>
      <c r="TGZ2" s="343"/>
      <c r="THA2" s="342"/>
      <c r="THB2" s="343"/>
      <c r="THC2" s="343"/>
      <c r="THD2" s="343"/>
      <c r="THE2" s="343"/>
      <c r="THF2" s="343"/>
      <c r="THG2" s="343"/>
      <c r="THH2" s="343"/>
      <c r="THI2" s="343"/>
      <c r="THJ2" s="343"/>
      <c r="THK2" s="343"/>
      <c r="THL2" s="343"/>
      <c r="THM2" s="343"/>
      <c r="THN2" s="343"/>
      <c r="THO2" s="343"/>
      <c r="THP2" s="343"/>
      <c r="THQ2" s="342"/>
      <c r="THR2" s="343"/>
      <c r="THS2" s="343"/>
      <c r="THT2" s="343"/>
      <c r="THU2" s="343"/>
      <c r="THV2" s="343"/>
      <c r="THW2" s="343"/>
      <c r="THX2" s="343"/>
      <c r="THY2" s="343"/>
      <c r="THZ2" s="343"/>
      <c r="TIA2" s="343"/>
      <c r="TIB2" s="343"/>
      <c r="TIC2" s="343"/>
      <c r="TID2" s="343"/>
      <c r="TIE2" s="343"/>
      <c r="TIF2" s="343"/>
      <c r="TIG2" s="342"/>
      <c r="TIH2" s="343"/>
      <c r="TII2" s="343"/>
      <c r="TIJ2" s="343"/>
      <c r="TIK2" s="343"/>
      <c r="TIL2" s="343"/>
      <c r="TIM2" s="343"/>
      <c r="TIN2" s="343"/>
      <c r="TIO2" s="343"/>
      <c r="TIP2" s="343"/>
      <c r="TIQ2" s="343"/>
      <c r="TIR2" s="343"/>
      <c r="TIS2" s="343"/>
      <c r="TIT2" s="343"/>
      <c r="TIU2" s="343"/>
      <c r="TIV2" s="343"/>
      <c r="TIW2" s="342"/>
      <c r="TIX2" s="343"/>
      <c r="TIY2" s="343"/>
      <c r="TIZ2" s="343"/>
      <c r="TJA2" s="343"/>
      <c r="TJB2" s="343"/>
      <c r="TJC2" s="343"/>
      <c r="TJD2" s="343"/>
      <c r="TJE2" s="343"/>
      <c r="TJF2" s="343"/>
      <c r="TJG2" s="343"/>
      <c r="TJH2" s="343"/>
      <c r="TJI2" s="343"/>
      <c r="TJJ2" s="343"/>
      <c r="TJK2" s="343"/>
      <c r="TJL2" s="343"/>
      <c r="TJM2" s="342"/>
      <c r="TJN2" s="343"/>
      <c r="TJO2" s="343"/>
      <c r="TJP2" s="343"/>
      <c r="TJQ2" s="343"/>
      <c r="TJR2" s="343"/>
      <c r="TJS2" s="343"/>
      <c r="TJT2" s="343"/>
      <c r="TJU2" s="343"/>
      <c r="TJV2" s="343"/>
      <c r="TJW2" s="343"/>
      <c r="TJX2" s="343"/>
      <c r="TJY2" s="343"/>
      <c r="TJZ2" s="343"/>
      <c r="TKA2" s="343"/>
      <c r="TKB2" s="343"/>
      <c r="TKC2" s="342"/>
      <c r="TKD2" s="343"/>
      <c r="TKE2" s="343"/>
      <c r="TKF2" s="343"/>
      <c r="TKG2" s="343"/>
      <c r="TKH2" s="343"/>
      <c r="TKI2" s="343"/>
      <c r="TKJ2" s="343"/>
      <c r="TKK2" s="343"/>
      <c r="TKL2" s="343"/>
      <c r="TKM2" s="343"/>
      <c r="TKN2" s="343"/>
      <c r="TKO2" s="343"/>
      <c r="TKP2" s="343"/>
      <c r="TKQ2" s="343"/>
      <c r="TKR2" s="343"/>
      <c r="TKS2" s="342"/>
      <c r="TKT2" s="343"/>
      <c r="TKU2" s="343"/>
      <c r="TKV2" s="343"/>
      <c r="TKW2" s="343"/>
      <c r="TKX2" s="343"/>
      <c r="TKY2" s="343"/>
      <c r="TKZ2" s="343"/>
      <c r="TLA2" s="343"/>
      <c r="TLB2" s="343"/>
      <c r="TLC2" s="343"/>
      <c r="TLD2" s="343"/>
      <c r="TLE2" s="343"/>
      <c r="TLF2" s="343"/>
      <c r="TLG2" s="343"/>
      <c r="TLH2" s="343"/>
      <c r="TLI2" s="342"/>
      <c r="TLJ2" s="343"/>
      <c r="TLK2" s="343"/>
      <c r="TLL2" s="343"/>
      <c r="TLM2" s="343"/>
      <c r="TLN2" s="343"/>
      <c r="TLO2" s="343"/>
      <c r="TLP2" s="343"/>
      <c r="TLQ2" s="343"/>
      <c r="TLR2" s="343"/>
      <c r="TLS2" s="343"/>
      <c r="TLT2" s="343"/>
      <c r="TLU2" s="343"/>
      <c r="TLV2" s="343"/>
      <c r="TLW2" s="343"/>
      <c r="TLX2" s="343"/>
      <c r="TLY2" s="342"/>
      <c r="TLZ2" s="343"/>
      <c r="TMA2" s="343"/>
      <c r="TMB2" s="343"/>
      <c r="TMC2" s="343"/>
      <c r="TMD2" s="343"/>
      <c r="TME2" s="343"/>
      <c r="TMF2" s="343"/>
      <c r="TMG2" s="343"/>
      <c r="TMH2" s="343"/>
      <c r="TMI2" s="343"/>
      <c r="TMJ2" s="343"/>
      <c r="TMK2" s="343"/>
      <c r="TML2" s="343"/>
      <c r="TMM2" s="343"/>
      <c r="TMN2" s="343"/>
      <c r="TMO2" s="342"/>
      <c r="TMP2" s="343"/>
      <c r="TMQ2" s="343"/>
      <c r="TMR2" s="343"/>
      <c r="TMS2" s="343"/>
      <c r="TMT2" s="343"/>
      <c r="TMU2" s="343"/>
      <c r="TMV2" s="343"/>
      <c r="TMW2" s="343"/>
      <c r="TMX2" s="343"/>
      <c r="TMY2" s="343"/>
      <c r="TMZ2" s="343"/>
      <c r="TNA2" s="343"/>
      <c r="TNB2" s="343"/>
      <c r="TNC2" s="343"/>
      <c r="TND2" s="343"/>
      <c r="TNE2" s="342"/>
      <c r="TNF2" s="343"/>
      <c r="TNG2" s="343"/>
      <c r="TNH2" s="343"/>
      <c r="TNI2" s="343"/>
      <c r="TNJ2" s="343"/>
      <c r="TNK2" s="343"/>
      <c r="TNL2" s="343"/>
      <c r="TNM2" s="343"/>
      <c r="TNN2" s="343"/>
      <c r="TNO2" s="343"/>
      <c r="TNP2" s="343"/>
      <c r="TNQ2" s="343"/>
      <c r="TNR2" s="343"/>
      <c r="TNS2" s="343"/>
      <c r="TNT2" s="343"/>
      <c r="TNU2" s="342"/>
      <c r="TNV2" s="343"/>
      <c r="TNW2" s="343"/>
      <c r="TNX2" s="343"/>
      <c r="TNY2" s="343"/>
      <c r="TNZ2" s="343"/>
      <c r="TOA2" s="343"/>
      <c r="TOB2" s="343"/>
      <c r="TOC2" s="343"/>
      <c r="TOD2" s="343"/>
      <c r="TOE2" s="343"/>
      <c r="TOF2" s="343"/>
      <c r="TOG2" s="343"/>
      <c r="TOH2" s="343"/>
      <c r="TOI2" s="343"/>
      <c r="TOJ2" s="343"/>
      <c r="TOK2" s="342"/>
      <c r="TOL2" s="343"/>
      <c r="TOM2" s="343"/>
      <c r="TON2" s="343"/>
      <c r="TOO2" s="343"/>
      <c r="TOP2" s="343"/>
      <c r="TOQ2" s="343"/>
      <c r="TOR2" s="343"/>
      <c r="TOS2" s="343"/>
      <c r="TOT2" s="343"/>
      <c r="TOU2" s="343"/>
      <c r="TOV2" s="343"/>
      <c r="TOW2" s="343"/>
      <c r="TOX2" s="343"/>
      <c r="TOY2" s="343"/>
      <c r="TOZ2" s="343"/>
      <c r="TPA2" s="342"/>
      <c r="TPB2" s="343"/>
      <c r="TPC2" s="343"/>
      <c r="TPD2" s="343"/>
      <c r="TPE2" s="343"/>
      <c r="TPF2" s="343"/>
      <c r="TPG2" s="343"/>
      <c r="TPH2" s="343"/>
      <c r="TPI2" s="343"/>
      <c r="TPJ2" s="343"/>
      <c r="TPK2" s="343"/>
      <c r="TPL2" s="343"/>
      <c r="TPM2" s="343"/>
      <c r="TPN2" s="343"/>
      <c r="TPO2" s="343"/>
      <c r="TPP2" s="343"/>
      <c r="TPQ2" s="342"/>
      <c r="TPR2" s="343"/>
      <c r="TPS2" s="343"/>
      <c r="TPT2" s="343"/>
      <c r="TPU2" s="343"/>
      <c r="TPV2" s="343"/>
      <c r="TPW2" s="343"/>
      <c r="TPX2" s="343"/>
      <c r="TPY2" s="343"/>
      <c r="TPZ2" s="343"/>
      <c r="TQA2" s="343"/>
      <c r="TQB2" s="343"/>
      <c r="TQC2" s="343"/>
      <c r="TQD2" s="343"/>
      <c r="TQE2" s="343"/>
      <c r="TQF2" s="343"/>
      <c r="TQG2" s="342"/>
      <c r="TQH2" s="343"/>
      <c r="TQI2" s="343"/>
      <c r="TQJ2" s="343"/>
      <c r="TQK2" s="343"/>
      <c r="TQL2" s="343"/>
      <c r="TQM2" s="343"/>
      <c r="TQN2" s="343"/>
      <c r="TQO2" s="343"/>
      <c r="TQP2" s="343"/>
      <c r="TQQ2" s="343"/>
      <c r="TQR2" s="343"/>
      <c r="TQS2" s="343"/>
      <c r="TQT2" s="343"/>
      <c r="TQU2" s="343"/>
      <c r="TQV2" s="343"/>
      <c r="TQW2" s="342"/>
      <c r="TQX2" s="343"/>
      <c r="TQY2" s="343"/>
      <c r="TQZ2" s="343"/>
      <c r="TRA2" s="343"/>
      <c r="TRB2" s="343"/>
      <c r="TRC2" s="343"/>
      <c r="TRD2" s="343"/>
      <c r="TRE2" s="343"/>
      <c r="TRF2" s="343"/>
      <c r="TRG2" s="343"/>
      <c r="TRH2" s="343"/>
      <c r="TRI2" s="343"/>
      <c r="TRJ2" s="343"/>
      <c r="TRK2" s="343"/>
      <c r="TRL2" s="343"/>
      <c r="TRM2" s="342"/>
      <c r="TRN2" s="343"/>
      <c r="TRO2" s="343"/>
      <c r="TRP2" s="343"/>
      <c r="TRQ2" s="343"/>
      <c r="TRR2" s="343"/>
      <c r="TRS2" s="343"/>
      <c r="TRT2" s="343"/>
      <c r="TRU2" s="343"/>
      <c r="TRV2" s="343"/>
      <c r="TRW2" s="343"/>
      <c r="TRX2" s="343"/>
      <c r="TRY2" s="343"/>
      <c r="TRZ2" s="343"/>
      <c r="TSA2" s="343"/>
      <c r="TSB2" s="343"/>
      <c r="TSC2" s="342"/>
      <c r="TSD2" s="343"/>
      <c r="TSE2" s="343"/>
      <c r="TSF2" s="343"/>
      <c r="TSG2" s="343"/>
      <c r="TSH2" s="343"/>
      <c r="TSI2" s="343"/>
      <c r="TSJ2" s="343"/>
      <c r="TSK2" s="343"/>
      <c r="TSL2" s="343"/>
      <c r="TSM2" s="343"/>
      <c r="TSN2" s="343"/>
      <c r="TSO2" s="343"/>
      <c r="TSP2" s="343"/>
      <c r="TSQ2" s="343"/>
      <c r="TSR2" s="343"/>
      <c r="TSS2" s="342"/>
      <c r="TST2" s="343"/>
      <c r="TSU2" s="343"/>
      <c r="TSV2" s="343"/>
      <c r="TSW2" s="343"/>
      <c r="TSX2" s="343"/>
      <c r="TSY2" s="343"/>
      <c r="TSZ2" s="343"/>
      <c r="TTA2" s="343"/>
      <c r="TTB2" s="343"/>
      <c r="TTC2" s="343"/>
      <c r="TTD2" s="343"/>
      <c r="TTE2" s="343"/>
      <c r="TTF2" s="343"/>
      <c r="TTG2" s="343"/>
      <c r="TTH2" s="343"/>
      <c r="TTI2" s="342"/>
      <c r="TTJ2" s="343"/>
      <c r="TTK2" s="343"/>
      <c r="TTL2" s="343"/>
      <c r="TTM2" s="343"/>
      <c r="TTN2" s="343"/>
      <c r="TTO2" s="343"/>
      <c r="TTP2" s="343"/>
      <c r="TTQ2" s="343"/>
      <c r="TTR2" s="343"/>
      <c r="TTS2" s="343"/>
      <c r="TTT2" s="343"/>
      <c r="TTU2" s="343"/>
      <c r="TTV2" s="343"/>
      <c r="TTW2" s="343"/>
      <c r="TTX2" s="343"/>
      <c r="TTY2" s="342"/>
      <c r="TTZ2" s="343"/>
      <c r="TUA2" s="343"/>
      <c r="TUB2" s="343"/>
      <c r="TUC2" s="343"/>
      <c r="TUD2" s="343"/>
      <c r="TUE2" s="343"/>
      <c r="TUF2" s="343"/>
      <c r="TUG2" s="343"/>
      <c r="TUH2" s="343"/>
      <c r="TUI2" s="343"/>
      <c r="TUJ2" s="343"/>
      <c r="TUK2" s="343"/>
      <c r="TUL2" s="343"/>
      <c r="TUM2" s="343"/>
      <c r="TUN2" s="343"/>
      <c r="TUO2" s="342"/>
      <c r="TUP2" s="343"/>
      <c r="TUQ2" s="343"/>
      <c r="TUR2" s="343"/>
      <c r="TUS2" s="343"/>
      <c r="TUT2" s="343"/>
      <c r="TUU2" s="343"/>
      <c r="TUV2" s="343"/>
      <c r="TUW2" s="343"/>
      <c r="TUX2" s="343"/>
      <c r="TUY2" s="343"/>
      <c r="TUZ2" s="343"/>
      <c r="TVA2" s="343"/>
      <c r="TVB2" s="343"/>
      <c r="TVC2" s="343"/>
      <c r="TVD2" s="343"/>
      <c r="TVE2" s="342"/>
      <c r="TVF2" s="343"/>
      <c r="TVG2" s="343"/>
      <c r="TVH2" s="343"/>
      <c r="TVI2" s="343"/>
      <c r="TVJ2" s="343"/>
      <c r="TVK2" s="343"/>
      <c r="TVL2" s="343"/>
      <c r="TVM2" s="343"/>
      <c r="TVN2" s="343"/>
      <c r="TVO2" s="343"/>
      <c r="TVP2" s="343"/>
      <c r="TVQ2" s="343"/>
      <c r="TVR2" s="343"/>
      <c r="TVS2" s="343"/>
      <c r="TVT2" s="343"/>
      <c r="TVU2" s="342"/>
      <c r="TVV2" s="343"/>
      <c r="TVW2" s="343"/>
      <c r="TVX2" s="343"/>
      <c r="TVY2" s="343"/>
      <c r="TVZ2" s="343"/>
      <c r="TWA2" s="343"/>
      <c r="TWB2" s="343"/>
      <c r="TWC2" s="343"/>
      <c r="TWD2" s="343"/>
      <c r="TWE2" s="343"/>
      <c r="TWF2" s="343"/>
      <c r="TWG2" s="343"/>
      <c r="TWH2" s="343"/>
      <c r="TWI2" s="343"/>
      <c r="TWJ2" s="343"/>
      <c r="TWK2" s="342"/>
      <c r="TWL2" s="343"/>
      <c r="TWM2" s="343"/>
      <c r="TWN2" s="343"/>
      <c r="TWO2" s="343"/>
      <c r="TWP2" s="343"/>
      <c r="TWQ2" s="343"/>
      <c r="TWR2" s="343"/>
      <c r="TWS2" s="343"/>
      <c r="TWT2" s="343"/>
      <c r="TWU2" s="343"/>
      <c r="TWV2" s="343"/>
      <c r="TWW2" s="343"/>
      <c r="TWX2" s="343"/>
      <c r="TWY2" s="343"/>
      <c r="TWZ2" s="343"/>
      <c r="TXA2" s="342"/>
      <c r="TXB2" s="343"/>
      <c r="TXC2" s="343"/>
      <c r="TXD2" s="343"/>
      <c r="TXE2" s="343"/>
      <c r="TXF2" s="343"/>
      <c r="TXG2" s="343"/>
      <c r="TXH2" s="343"/>
      <c r="TXI2" s="343"/>
      <c r="TXJ2" s="343"/>
      <c r="TXK2" s="343"/>
      <c r="TXL2" s="343"/>
      <c r="TXM2" s="343"/>
      <c r="TXN2" s="343"/>
      <c r="TXO2" s="343"/>
      <c r="TXP2" s="343"/>
      <c r="TXQ2" s="342"/>
      <c r="TXR2" s="343"/>
      <c r="TXS2" s="343"/>
      <c r="TXT2" s="343"/>
      <c r="TXU2" s="343"/>
      <c r="TXV2" s="343"/>
      <c r="TXW2" s="343"/>
      <c r="TXX2" s="343"/>
      <c r="TXY2" s="343"/>
      <c r="TXZ2" s="343"/>
      <c r="TYA2" s="343"/>
      <c r="TYB2" s="343"/>
      <c r="TYC2" s="343"/>
      <c r="TYD2" s="343"/>
      <c r="TYE2" s="343"/>
      <c r="TYF2" s="343"/>
      <c r="TYG2" s="342"/>
      <c r="TYH2" s="343"/>
      <c r="TYI2" s="343"/>
      <c r="TYJ2" s="343"/>
      <c r="TYK2" s="343"/>
      <c r="TYL2" s="343"/>
      <c r="TYM2" s="343"/>
      <c r="TYN2" s="343"/>
      <c r="TYO2" s="343"/>
      <c r="TYP2" s="343"/>
      <c r="TYQ2" s="343"/>
      <c r="TYR2" s="343"/>
      <c r="TYS2" s="343"/>
      <c r="TYT2" s="343"/>
      <c r="TYU2" s="343"/>
      <c r="TYV2" s="343"/>
      <c r="TYW2" s="342"/>
      <c r="TYX2" s="343"/>
      <c r="TYY2" s="343"/>
      <c r="TYZ2" s="343"/>
      <c r="TZA2" s="343"/>
      <c r="TZB2" s="343"/>
      <c r="TZC2" s="343"/>
      <c r="TZD2" s="343"/>
      <c r="TZE2" s="343"/>
      <c r="TZF2" s="343"/>
      <c r="TZG2" s="343"/>
      <c r="TZH2" s="343"/>
      <c r="TZI2" s="343"/>
      <c r="TZJ2" s="343"/>
      <c r="TZK2" s="343"/>
      <c r="TZL2" s="343"/>
      <c r="TZM2" s="342"/>
      <c r="TZN2" s="343"/>
      <c r="TZO2" s="343"/>
      <c r="TZP2" s="343"/>
      <c r="TZQ2" s="343"/>
      <c r="TZR2" s="343"/>
      <c r="TZS2" s="343"/>
      <c r="TZT2" s="343"/>
      <c r="TZU2" s="343"/>
      <c r="TZV2" s="343"/>
      <c r="TZW2" s="343"/>
      <c r="TZX2" s="343"/>
      <c r="TZY2" s="343"/>
      <c r="TZZ2" s="343"/>
      <c r="UAA2" s="343"/>
      <c r="UAB2" s="343"/>
      <c r="UAC2" s="342"/>
      <c r="UAD2" s="343"/>
      <c r="UAE2" s="343"/>
      <c r="UAF2" s="343"/>
      <c r="UAG2" s="343"/>
      <c r="UAH2" s="343"/>
      <c r="UAI2" s="343"/>
      <c r="UAJ2" s="343"/>
      <c r="UAK2" s="343"/>
      <c r="UAL2" s="343"/>
      <c r="UAM2" s="343"/>
      <c r="UAN2" s="343"/>
      <c r="UAO2" s="343"/>
      <c r="UAP2" s="343"/>
      <c r="UAQ2" s="343"/>
      <c r="UAR2" s="343"/>
      <c r="UAS2" s="342"/>
      <c r="UAT2" s="343"/>
      <c r="UAU2" s="343"/>
      <c r="UAV2" s="343"/>
      <c r="UAW2" s="343"/>
      <c r="UAX2" s="343"/>
      <c r="UAY2" s="343"/>
      <c r="UAZ2" s="343"/>
      <c r="UBA2" s="343"/>
      <c r="UBB2" s="343"/>
      <c r="UBC2" s="343"/>
      <c r="UBD2" s="343"/>
      <c r="UBE2" s="343"/>
      <c r="UBF2" s="343"/>
      <c r="UBG2" s="343"/>
      <c r="UBH2" s="343"/>
      <c r="UBI2" s="342"/>
      <c r="UBJ2" s="343"/>
      <c r="UBK2" s="343"/>
      <c r="UBL2" s="343"/>
      <c r="UBM2" s="343"/>
      <c r="UBN2" s="343"/>
      <c r="UBO2" s="343"/>
      <c r="UBP2" s="343"/>
      <c r="UBQ2" s="343"/>
      <c r="UBR2" s="343"/>
      <c r="UBS2" s="343"/>
      <c r="UBT2" s="343"/>
      <c r="UBU2" s="343"/>
      <c r="UBV2" s="343"/>
      <c r="UBW2" s="343"/>
      <c r="UBX2" s="343"/>
      <c r="UBY2" s="342"/>
      <c r="UBZ2" s="343"/>
      <c r="UCA2" s="343"/>
      <c r="UCB2" s="343"/>
      <c r="UCC2" s="343"/>
      <c r="UCD2" s="343"/>
      <c r="UCE2" s="343"/>
      <c r="UCF2" s="343"/>
      <c r="UCG2" s="343"/>
      <c r="UCH2" s="343"/>
      <c r="UCI2" s="343"/>
      <c r="UCJ2" s="343"/>
      <c r="UCK2" s="343"/>
      <c r="UCL2" s="343"/>
      <c r="UCM2" s="343"/>
      <c r="UCN2" s="343"/>
      <c r="UCO2" s="342"/>
      <c r="UCP2" s="343"/>
      <c r="UCQ2" s="343"/>
      <c r="UCR2" s="343"/>
      <c r="UCS2" s="343"/>
      <c r="UCT2" s="343"/>
      <c r="UCU2" s="343"/>
      <c r="UCV2" s="343"/>
      <c r="UCW2" s="343"/>
      <c r="UCX2" s="343"/>
      <c r="UCY2" s="343"/>
      <c r="UCZ2" s="343"/>
      <c r="UDA2" s="343"/>
      <c r="UDB2" s="343"/>
      <c r="UDC2" s="343"/>
      <c r="UDD2" s="343"/>
      <c r="UDE2" s="342"/>
      <c r="UDF2" s="343"/>
      <c r="UDG2" s="343"/>
      <c r="UDH2" s="343"/>
      <c r="UDI2" s="343"/>
      <c r="UDJ2" s="343"/>
      <c r="UDK2" s="343"/>
      <c r="UDL2" s="343"/>
      <c r="UDM2" s="343"/>
      <c r="UDN2" s="343"/>
      <c r="UDO2" s="343"/>
      <c r="UDP2" s="343"/>
      <c r="UDQ2" s="343"/>
      <c r="UDR2" s="343"/>
      <c r="UDS2" s="343"/>
      <c r="UDT2" s="343"/>
      <c r="UDU2" s="342"/>
      <c r="UDV2" s="343"/>
      <c r="UDW2" s="343"/>
      <c r="UDX2" s="343"/>
      <c r="UDY2" s="343"/>
      <c r="UDZ2" s="343"/>
      <c r="UEA2" s="343"/>
      <c r="UEB2" s="343"/>
      <c r="UEC2" s="343"/>
      <c r="UED2" s="343"/>
      <c r="UEE2" s="343"/>
      <c r="UEF2" s="343"/>
      <c r="UEG2" s="343"/>
      <c r="UEH2" s="343"/>
      <c r="UEI2" s="343"/>
      <c r="UEJ2" s="343"/>
      <c r="UEK2" s="342"/>
      <c r="UEL2" s="343"/>
      <c r="UEM2" s="343"/>
      <c r="UEN2" s="343"/>
      <c r="UEO2" s="343"/>
      <c r="UEP2" s="343"/>
      <c r="UEQ2" s="343"/>
      <c r="UER2" s="343"/>
      <c r="UES2" s="343"/>
      <c r="UET2" s="343"/>
      <c r="UEU2" s="343"/>
      <c r="UEV2" s="343"/>
      <c r="UEW2" s="343"/>
      <c r="UEX2" s="343"/>
      <c r="UEY2" s="343"/>
      <c r="UEZ2" s="343"/>
      <c r="UFA2" s="342"/>
      <c r="UFB2" s="343"/>
      <c r="UFC2" s="343"/>
      <c r="UFD2" s="343"/>
      <c r="UFE2" s="343"/>
      <c r="UFF2" s="343"/>
      <c r="UFG2" s="343"/>
      <c r="UFH2" s="343"/>
      <c r="UFI2" s="343"/>
      <c r="UFJ2" s="343"/>
      <c r="UFK2" s="343"/>
      <c r="UFL2" s="343"/>
      <c r="UFM2" s="343"/>
      <c r="UFN2" s="343"/>
      <c r="UFO2" s="343"/>
      <c r="UFP2" s="343"/>
      <c r="UFQ2" s="342"/>
      <c r="UFR2" s="343"/>
      <c r="UFS2" s="343"/>
      <c r="UFT2" s="343"/>
      <c r="UFU2" s="343"/>
      <c r="UFV2" s="343"/>
      <c r="UFW2" s="343"/>
      <c r="UFX2" s="343"/>
      <c r="UFY2" s="343"/>
      <c r="UFZ2" s="343"/>
      <c r="UGA2" s="343"/>
      <c r="UGB2" s="343"/>
      <c r="UGC2" s="343"/>
      <c r="UGD2" s="343"/>
      <c r="UGE2" s="343"/>
      <c r="UGF2" s="343"/>
      <c r="UGG2" s="342"/>
      <c r="UGH2" s="343"/>
      <c r="UGI2" s="343"/>
      <c r="UGJ2" s="343"/>
      <c r="UGK2" s="343"/>
      <c r="UGL2" s="343"/>
      <c r="UGM2" s="343"/>
      <c r="UGN2" s="343"/>
      <c r="UGO2" s="343"/>
      <c r="UGP2" s="343"/>
      <c r="UGQ2" s="343"/>
      <c r="UGR2" s="343"/>
      <c r="UGS2" s="343"/>
      <c r="UGT2" s="343"/>
      <c r="UGU2" s="343"/>
      <c r="UGV2" s="343"/>
      <c r="UGW2" s="342"/>
      <c r="UGX2" s="343"/>
      <c r="UGY2" s="343"/>
      <c r="UGZ2" s="343"/>
      <c r="UHA2" s="343"/>
      <c r="UHB2" s="343"/>
      <c r="UHC2" s="343"/>
      <c r="UHD2" s="343"/>
      <c r="UHE2" s="343"/>
      <c r="UHF2" s="343"/>
      <c r="UHG2" s="343"/>
      <c r="UHH2" s="343"/>
      <c r="UHI2" s="343"/>
      <c r="UHJ2" s="343"/>
      <c r="UHK2" s="343"/>
      <c r="UHL2" s="343"/>
      <c r="UHM2" s="342"/>
      <c r="UHN2" s="343"/>
      <c r="UHO2" s="343"/>
      <c r="UHP2" s="343"/>
      <c r="UHQ2" s="343"/>
      <c r="UHR2" s="343"/>
      <c r="UHS2" s="343"/>
      <c r="UHT2" s="343"/>
      <c r="UHU2" s="343"/>
      <c r="UHV2" s="343"/>
      <c r="UHW2" s="343"/>
      <c r="UHX2" s="343"/>
      <c r="UHY2" s="343"/>
      <c r="UHZ2" s="343"/>
      <c r="UIA2" s="343"/>
      <c r="UIB2" s="343"/>
      <c r="UIC2" s="342"/>
      <c r="UID2" s="343"/>
      <c r="UIE2" s="343"/>
      <c r="UIF2" s="343"/>
      <c r="UIG2" s="343"/>
      <c r="UIH2" s="343"/>
      <c r="UII2" s="343"/>
      <c r="UIJ2" s="343"/>
      <c r="UIK2" s="343"/>
      <c r="UIL2" s="343"/>
      <c r="UIM2" s="343"/>
      <c r="UIN2" s="343"/>
      <c r="UIO2" s="343"/>
      <c r="UIP2" s="343"/>
      <c r="UIQ2" s="343"/>
      <c r="UIR2" s="343"/>
      <c r="UIS2" s="342"/>
      <c r="UIT2" s="343"/>
      <c r="UIU2" s="343"/>
      <c r="UIV2" s="343"/>
      <c r="UIW2" s="343"/>
      <c r="UIX2" s="343"/>
      <c r="UIY2" s="343"/>
      <c r="UIZ2" s="343"/>
      <c r="UJA2" s="343"/>
      <c r="UJB2" s="343"/>
      <c r="UJC2" s="343"/>
      <c r="UJD2" s="343"/>
      <c r="UJE2" s="343"/>
      <c r="UJF2" s="343"/>
      <c r="UJG2" s="343"/>
      <c r="UJH2" s="343"/>
      <c r="UJI2" s="342"/>
      <c r="UJJ2" s="343"/>
      <c r="UJK2" s="343"/>
      <c r="UJL2" s="343"/>
      <c r="UJM2" s="343"/>
      <c r="UJN2" s="343"/>
      <c r="UJO2" s="343"/>
      <c r="UJP2" s="343"/>
      <c r="UJQ2" s="343"/>
      <c r="UJR2" s="343"/>
      <c r="UJS2" s="343"/>
      <c r="UJT2" s="343"/>
      <c r="UJU2" s="343"/>
      <c r="UJV2" s="343"/>
      <c r="UJW2" s="343"/>
      <c r="UJX2" s="343"/>
      <c r="UJY2" s="342"/>
      <c r="UJZ2" s="343"/>
      <c r="UKA2" s="343"/>
      <c r="UKB2" s="343"/>
      <c r="UKC2" s="343"/>
      <c r="UKD2" s="343"/>
      <c r="UKE2" s="343"/>
      <c r="UKF2" s="343"/>
      <c r="UKG2" s="343"/>
      <c r="UKH2" s="343"/>
      <c r="UKI2" s="343"/>
      <c r="UKJ2" s="343"/>
      <c r="UKK2" s="343"/>
      <c r="UKL2" s="343"/>
      <c r="UKM2" s="343"/>
      <c r="UKN2" s="343"/>
      <c r="UKO2" s="342"/>
      <c r="UKP2" s="343"/>
      <c r="UKQ2" s="343"/>
      <c r="UKR2" s="343"/>
      <c r="UKS2" s="343"/>
      <c r="UKT2" s="343"/>
      <c r="UKU2" s="343"/>
      <c r="UKV2" s="343"/>
      <c r="UKW2" s="343"/>
      <c r="UKX2" s="343"/>
      <c r="UKY2" s="343"/>
      <c r="UKZ2" s="343"/>
      <c r="ULA2" s="343"/>
      <c r="ULB2" s="343"/>
      <c r="ULC2" s="343"/>
      <c r="ULD2" s="343"/>
      <c r="ULE2" s="342"/>
      <c r="ULF2" s="343"/>
      <c r="ULG2" s="343"/>
      <c r="ULH2" s="343"/>
      <c r="ULI2" s="343"/>
      <c r="ULJ2" s="343"/>
      <c r="ULK2" s="343"/>
      <c r="ULL2" s="343"/>
      <c r="ULM2" s="343"/>
      <c r="ULN2" s="343"/>
      <c r="ULO2" s="343"/>
      <c r="ULP2" s="343"/>
      <c r="ULQ2" s="343"/>
      <c r="ULR2" s="343"/>
      <c r="ULS2" s="343"/>
      <c r="ULT2" s="343"/>
      <c r="ULU2" s="342"/>
      <c r="ULV2" s="343"/>
      <c r="ULW2" s="343"/>
      <c r="ULX2" s="343"/>
      <c r="ULY2" s="343"/>
      <c r="ULZ2" s="343"/>
      <c r="UMA2" s="343"/>
      <c r="UMB2" s="343"/>
      <c r="UMC2" s="343"/>
      <c r="UMD2" s="343"/>
      <c r="UME2" s="343"/>
      <c r="UMF2" s="343"/>
      <c r="UMG2" s="343"/>
      <c r="UMH2" s="343"/>
      <c r="UMI2" s="343"/>
      <c r="UMJ2" s="343"/>
      <c r="UMK2" s="342"/>
      <c r="UML2" s="343"/>
      <c r="UMM2" s="343"/>
      <c r="UMN2" s="343"/>
      <c r="UMO2" s="343"/>
      <c r="UMP2" s="343"/>
      <c r="UMQ2" s="343"/>
      <c r="UMR2" s="343"/>
      <c r="UMS2" s="343"/>
      <c r="UMT2" s="343"/>
      <c r="UMU2" s="343"/>
      <c r="UMV2" s="343"/>
      <c r="UMW2" s="343"/>
      <c r="UMX2" s="343"/>
      <c r="UMY2" s="343"/>
      <c r="UMZ2" s="343"/>
      <c r="UNA2" s="342"/>
      <c r="UNB2" s="343"/>
      <c r="UNC2" s="343"/>
      <c r="UND2" s="343"/>
      <c r="UNE2" s="343"/>
      <c r="UNF2" s="343"/>
      <c r="UNG2" s="343"/>
      <c r="UNH2" s="343"/>
      <c r="UNI2" s="343"/>
      <c r="UNJ2" s="343"/>
      <c r="UNK2" s="343"/>
      <c r="UNL2" s="343"/>
      <c r="UNM2" s="343"/>
      <c r="UNN2" s="343"/>
      <c r="UNO2" s="343"/>
      <c r="UNP2" s="343"/>
      <c r="UNQ2" s="342"/>
      <c r="UNR2" s="343"/>
      <c r="UNS2" s="343"/>
      <c r="UNT2" s="343"/>
      <c r="UNU2" s="343"/>
      <c r="UNV2" s="343"/>
      <c r="UNW2" s="343"/>
      <c r="UNX2" s="343"/>
      <c r="UNY2" s="343"/>
      <c r="UNZ2" s="343"/>
      <c r="UOA2" s="343"/>
      <c r="UOB2" s="343"/>
      <c r="UOC2" s="343"/>
      <c r="UOD2" s="343"/>
      <c r="UOE2" s="343"/>
      <c r="UOF2" s="343"/>
      <c r="UOG2" s="342"/>
      <c r="UOH2" s="343"/>
      <c r="UOI2" s="343"/>
      <c r="UOJ2" s="343"/>
      <c r="UOK2" s="343"/>
      <c r="UOL2" s="343"/>
      <c r="UOM2" s="343"/>
      <c r="UON2" s="343"/>
      <c r="UOO2" s="343"/>
      <c r="UOP2" s="343"/>
      <c r="UOQ2" s="343"/>
      <c r="UOR2" s="343"/>
      <c r="UOS2" s="343"/>
      <c r="UOT2" s="343"/>
      <c r="UOU2" s="343"/>
      <c r="UOV2" s="343"/>
      <c r="UOW2" s="342"/>
      <c r="UOX2" s="343"/>
      <c r="UOY2" s="343"/>
      <c r="UOZ2" s="343"/>
      <c r="UPA2" s="343"/>
      <c r="UPB2" s="343"/>
      <c r="UPC2" s="343"/>
      <c r="UPD2" s="343"/>
      <c r="UPE2" s="343"/>
      <c r="UPF2" s="343"/>
      <c r="UPG2" s="343"/>
      <c r="UPH2" s="343"/>
      <c r="UPI2" s="343"/>
      <c r="UPJ2" s="343"/>
      <c r="UPK2" s="343"/>
      <c r="UPL2" s="343"/>
      <c r="UPM2" s="342"/>
      <c r="UPN2" s="343"/>
      <c r="UPO2" s="343"/>
      <c r="UPP2" s="343"/>
      <c r="UPQ2" s="343"/>
      <c r="UPR2" s="343"/>
      <c r="UPS2" s="343"/>
      <c r="UPT2" s="343"/>
      <c r="UPU2" s="343"/>
      <c r="UPV2" s="343"/>
      <c r="UPW2" s="343"/>
      <c r="UPX2" s="343"/>
      <c r="UPY2" s="343"/>
      <c r="UPZ2" s="343"/>
      <c r="UQA2" s="343"/>
      <c r="UQB2" s="343"/>
      <c r="UQC2" s="342"/>
      <c r="UQD2" s="343"/>
      <c r="UQE2" s="343"/>
      <c r="UQF2" s="343"/>
      <c r="UQG2" s="343"/>
      <c r="UQH2" s="343"/>
      <c r="UQI2" s="343"/>
      <c r="UQJ2" s="343"/>
      <c r="UQK2" s="343"/>
      <c r="UQL2" s="343"/>
      <c r="UQM2" s="343"/>
      <c r="UQN2" s="343"/>
      <c r="UQO2" s="343"/>
      <c r="UQP2" s="343"/>
      <c r="UQQ2" s="343"/>
      <c r="UQR2" s="343"/>
      <c r="UQS2" s="342"/>
      <c r="UQT2" s="343"/>
      <c r="UQU2" s="343"/>
      <c r="UQV2" s="343"/>
      <c r="UQW2" s="343"/>
      <c r="UQX2" s="343"/>
      <c r="UQY2" s="343"/>
      <c r="UQZ2" s="343"/>
      <c r="URA2" s="343"/>
      <c r="URB2" s="343"/>
      <c r="URC2" s="343"/>
      <c r="URD2" s="343"/>
      <c r="URE2" s="343"/>
      <c r="URF2" s="343"/>
      <c r="URG2" s="343"/>
      <c r="URH2" s="343"/>
      <c r="URI2" s="342"/>
      <c r="URJ2" s="343"/>
      <c r="URK2" s="343"/>
      <c r="URL2" s="343"/>
      <c r="URM2" s="343"/>
      <c r="URN2" s="343"/>
      <c r="URO2" s="343"/>
      <c r="URP2" s="343"/>
      <c r="URQ2" s="343"/>
      <c r="URR2" s="343"/>
      <c r="URS2" s="343"/>
      <c r="URT2" s="343"/>
      <c r="URU2" s="343"/>
      <c r="URV2" s="343"/>
      <c r="URW2" s="343"/>
      <c r="URX2" s="343"/>
      <c r="URY2" s="342"/>
      <c r="URZ2" s="343"/>
      <c r="USA2" s="343"/>
      <c r="USB2" s="343"/>
      <c r="USC2" s="343"/>
      <c r="USD2" s="343"/>
      <c r="USE2" s="343"/>
      <c r="USF2" s="343"/>
      <c r="USG2" s="343"/>
      <c r="USH2" s="343"/>
      <c r="USI2" s="343"/>
      <c r="USJ2" s="343"/>
      <c r="USK2" s="343"/>
      <c r="USL2" s="343"/>
      <c r="USM2" s="343"/>
      <c r="USN2" s="343"/>
      <c r="USO2" s="342"/>
      <c r="USP2" s="343"/>
      <c r="USQ2" s="343"/>
      <c r="USR2" s="343"/>
      <c r="USS2" s="343"/>
      <c r="UST2" s="343"/>
      <c r="USU2" s="343"/>
      <c r="USV2" s="343"/>
      <c r="USW2" s="343"/>
      <c r="USX2" s="343"/>
      <c r="USY2" s="343"/>
      <c r="USZ2" s="343"/>
      <c r="UTA2" s="343"/>
      <c r="UTB2" s="343"/>
      <c r="UTC2" s="343"/>
      <c r="UTD2" s="343"/>
      <c r="UTE2" s="342"/>
      <c r="UTF2" s="343"/>
      <c r="UTG2" s="343"/>
      <c r="UTH2" s="343"/>
      <c r="UTI2" s="343"/>
      <c r="UTJ2" s="343"/>
      <c r="UTK2" s="343"/>
      <c r="UTL2" s="343"/>
      <c r="UTM2" s="343"/>
      <c r="UTN2" s="343"/>
      <c r="UTO2" s="343"/>
      <c r="UTP2" s="343"/>
      <c r="UTQ2" s="343"/>
      <c r="UTR2" s="343"/>
      <c r="UTS2" s="343"/>
      <c r="UTT2" s="343"/>
      <c r="UTU2" s="342"/>
      <c r="UTV2" s="343"/>
      <c r="UTW2" s="343"/>
      <c r="UTX2" s="343"/>
      <c r="UTY2" s="343"/>
      <c r="UTZ2" s="343"/>
      <c r="UUA2" s="343"/>
      <c r="UUB2" s="343"/>
      <c r="UUC2" s="343"/>
      <c r="UUD2" s="343"/>
      <c r="UUE2" s="343"/>
      <c r="UUF2" s="343"/>
      <c r="UUG2" s="343"/>
      <c r="UUH2" s="343"/>
      <c r="UUI2" s="343"/>
      <c r="UUJ2" s="343"/>
      <c r="UUK2" s="342"/>
      <c r="UUL2" s="343"/>
      <c r="UUM2" s="343"/>
      <c r="UUN2" s="343"/>
      <c r="UUO2" s="343"/>
      <c r="UUP2" s="343"/>
      <c r="UUQ2" s="343"/>
      <c r="UUR2" s="343"/>
      <c r="UUS2" s="343"/>
      <c r="UUT2" s="343"/>
      <c r="UUU2" s="343"/>
      <c r="UUV2" s="343"/>
      <c r="UUW2" s="343"/>
      <c r="UUX2" s="343"/>
      <c r="UUY2" s="343"/>
      <c r="UUZ2" s="343"/>
      <c r="UVA2" s="342"/>
      <c r="UVB2" s="343"/>
      <c r="UVC2" s="343"/>
      <c r="UVD2" s="343"/>
      <c r="UVE2" s="343"/>
      <c r="UVF2" s="343"/>
      <c r="UVG2" s="343"/>
      <c r="UVH2" s="343"/>
      <c r="UVI2" s="343"/>
      <c r="UVJ2" s="343"/>
      <c r="UVK2" s="343"/>
      <c r="UVL2" s="343"/>
      <c r="UVM2" s="343"/>
      <c r="UVN2" s="343"/>
      <c r="UVO2" s="343"/>
      <c r="UVP2" s="343"/>
      <c r="UVQ2" s="342"/>
      <c r="UVR2" s="343"/>
      <c r="UVS2" s="343"/>
      <c r="UVT2" s="343"/>
      <c r="UVU2" s="343"/>
      <c r="UVV2" s="343"/>
      <c r="UVW2" s="343"/>
      <c r="UVX2" s="343"/>
      <c r="UVY2" s="343"/>
      <c r="UVZ2" s="343"/>
      <c r="UWA2" s="343"/>
      <c r="UWB2" s="343"/>
      <c r="UWC2" s="343"/>
      <c r="UWD2" s="343"/>
      <c r="UWE2" s="343"/>
      <c r="UWF2" s="343"/>
      <c r="UWG2" s="342"/>
      <c r="UWH2" s="343"/>
      <c r="UWI2" s="343"/>
      <c r="UWJ2" s="343"/>
      <c r="UWK2" s="343"/>
      <c r="UWL2" s="343"/>
      <c r="UWM2" s="343"/>
      <c r="UWN2" s="343"/>
      <c r="UWO2" s="343"/>
      <c r="UWP2" s="343"/>
      <c r="UWQ2" s="343"/>
      <c r="UWR2" s="343"/>
      <c r="UWS2" s="343"/>
      <c r="UWT2" s="343"/>
      <c r="UWU2" s="343"/>
      <c r="UWV2" s="343"/>
      <c r="UWW2" s="342"/>
      <c r="UWX2" s="343"/>
      <c r="UWY2" s="343"/>
      <c r="UWZ2" s="343"/>
      <c r="UXA2" s="343"/>
      <c r="UXB2" s="343"/>
      <c r="UXC2" s="343"/>
      <c r="UXD2" s="343"/>
      <c r="UXE2" s="343"/>
      <c r="UXF2" s="343"/>
      <c r="UXG2" s="343"/>
      <c r="UXH2" s="343"/>
      <c r="UXI2" s="343"/>
      <c r="UXJ2" s="343"/>
      <c r="UXK2" s="343"/>
      <c r="UXL2" s="343"/>
      <c r="UXM2" s="342"/>
      <c r="UXN2" s="343"/>
      <c r="UXO2" s="343"/>
      <c r="UXP2" s="343"/>
      <c r="UXQ2" s="343"/>
      <c r="UXR2" s="343"/>
      <c r="UXS2" s="343"/>
      <c r="UXT2" s="343"/>
      <c r="UXU2" s="343"/>
      <c r="UXV2" s="343"/>
      <c r="UXW2" s="343"/>
      <c r="UXX2" s="343"/>
      <c r="UXY2" s="343"/>
      <c r="UXZ2" s="343"/>
      <c r="UYA2" s="343"/>
      <c r="UYB2" s="343"/>
      <c r="UYC2" s="342"/>
      <c r="UYD2" s="343"/>
      <c r="UYE2" s="343"/>
      <c r="UYF2" s="343"/>
      <c r="UYG2" s="343"/>
      <c r="UYH2" s="343"/>
      <c r="UYI2" s="343"/>
      <c r="UYJ2" s="343"/>
      <c r="UYK2" s="343"/>
      <c r="UYL2" s="343"/>
      <c r="UYM2" s="343"/>
      <c r="UYN2" s="343"/>
      <c r="UYO2" s="343"/>
      <c r="UYP2" s="343"/>
      <c r="UYQ2" s="343"/>
      <c r="UYR2" s="343"/>
      <c r="UYS2" s="342"/>
      <c r="UYT2" s="343"/>
      <c r="UYU2" s="343"/>
      <c r="UYV2" s="343"/>
      <c r="UYW2" s="343"/>
      <c r="UYX2" s="343"/>
      <c r="UYY2" s="343"/>
      <c r="UYZ2" s="343"/>
      <c r="UZA2" s="343"/>
      <c r="UZB2" s="343"/>
      <c r="UZC2" s="343"/>
      <c r="UZD2" s="343"/>
      <c r="UZE2" s="343"/>
      <c r="UZF2" s="343"/>
      <c r="UZG2" s="343"/>
      <c r="UZH2" s="343"/>
      <c r="UZI2" s="342"/>
      <c r="UZJ2" s="343"/>
      <c r="UZK2" s="343"/>
      <c r="UZL2" s="343"/>
      <c r="UZM2" s="343"/>
      <c r="UZN2" s="343"/>
      <c r="UZO2" s="343"/>
      <c r="UZP2" s="343"/>
      <c r="UZQ2" s="343"/>
      <c r="UZR2" s="343"/>
      <c r="UZS2" s="343"/>
      <c r="UZT2" s="343"/>
      <c r="UZU2" s="343"/>
      <c r="UZV2" s="343"/>
      <c r="UZW2" s="343"/>
      <c r="UZX2" s="343"/>
      <c r="UZY2" s="342"/>
      <c r="UZZ2" s="343"/>
      <c r="VAA2" s="343"/>
      <c r="VAB2" s="343"/>
      <c r="VAC2" s="343"/>
      <c r="VAD2" s="343"/>
      <c r="VAE2" s="343"/>
      <c r="VAF2" s="343"/>
      <c r="VAG2" s="343"/>
      <c r="VAH2" s="343"/>
      <c r="VAI2" s="343"/>
      <c r="VAJ2" s="343"/>
      <c r="VAK2" s="343"/>
      <c r="VAL2" s="343"/>
      <c r="VAM2" s="343"/>
      <c r="VAN2" s="343"/>
      <c r="VAO2" s="342"/>
      <c r="VAP2" s="343"/>
      <c r="VAQ2" s="343"/>
      <c r="VAR2" s="343"/>
      <c r="VAS2" s="343"/>
      <c r="VAT2" s="343"/>
      <c r="VAU2" s="343"/>
      <c r="VAV2" s="343"/>
      <c r="VAW2" s="343"/>
      <c r="VAX2" s="343"/>
      <c r="VAY2" s="343"/>
      <c r="VAZ2" s="343"/>
      <c r="VBA2" s="343"/>
      <c r="VBB2" s="343"/>
      <c r="VBC2" s="343"/>
      <c r="VBD2" s="343"/>
      <c r="VBE2" s="342"/>
      <c r="VBF2" s="343"/>
      <c r="VBG2" s="343"/>
      <c r="VBH2" s="343"/>
      <c r="VBI2" s="343"/>
      <c r="VBJ2" s="343"/>
      <c r="VBK2" s="343"/>
      <c r="VBL2" s="343"/>
      <c r="VBM2" s="343"/>
      <c r="VBN2" s="343"/>
      <c r="VBO2" s="343"/>
      <c r="VBP2" s="343"/>
      <c r="VBQ2" s="343"/>
      <c r="VBR2" s="343"/>
      <c r="VBS2" s="343"/>
      <c r="VBT2" s="343"/>
      <c r="VBU2" s="342"/>
      <c r="VBV2" s="343"/>
      <c r="VBW2" s="343"/>
      <c r="VBX2" s="343"/>
      <c r="VBY2" s="343"/>
      <c r="VBZ2" s="343"/>
      <c r="VCA2" s="343"/>
      <c r="VCB2" s="343"/>
      <c r="VCC2" s="343"/>
      <c r="VCD2" s="343"/>
      <c r="VCE2" s="343"/>
      <c r="VCF2" s="343"/>
      <c r="VCG2" s="343"/>
      <c r="VCH2" s="343"/>
      <c r="VCI2" s="343"/>
      <c r="VCJ2" s="343"/>
      <c r="VCK2" s="342"/>
      <c r="VCL2" s="343"/>
      <c r="VCM2" s="343"/>
      <c r="VCN2" s="343"/>
      <c r="VCO2" s="343"/>
      <c r="VCP2" s="343"/>
      <c r="VCQ2" s="343"/>
      <c r="VCR2" s="343"/>
      <c r="VCS2" s="343"/>
      <c r="VCT2" s="343"/>
      <c r="VCU2" s="343"/>
      <c r="VCV2" s="343"/>
      <c r="VCW2" s="343"/>
      <c r="VCX2" s="343"/>
      <c r="VCY2" s="343"/>
      <c r="VCZ2" s="343"/>
      <c r="VDA2" s="342"/>
      <c r="VDB2" s="343"/>
      <c r="VDC2" s="343"/>
      <c r="VDD2" s="343"/>
      <c r="VDE2" s="343"/>
      <c r="VDF2" s="343"/>
      <c r="VDG2" s="343"/>
      <c r="VDH2" s="343"/>
      <c r="VDI2" s="343"/>
      <c r="VDJ2" s="343"/>
      <c r="VDK2" s="343"/>
      <c r="VDL2" s="343"/>
      <c r="VDM2" s="343"/>
      <c r="VDN2" s="343"/>
      <c r="VDO2" s="343"/>
      <c r="VDP2" s="343"/>
      <c r="VDQ2" s="342"/>
      <c r="VDR2" s="343"/>
      <c r="VDS2" s="343"/>
      <c r="VDT2" s="343"/>
      <c r="VDU2" s="343"/>
      <c r="VDV2" s="343"/>
      <c r="VDW2" s="343"/>
      <c r="VDX2" s="343"/>
      <c r="VDY2" s="343"/>
      <c r="VDZ2" s="343"/>
      <c r="VEA2" s="343"/>
      <c r="VEB2" s="343"/>
      <c r="VEC2" s="343"/>
      <c r="VED2" s="343"/>
      <c r="VEE2" s="343"/>
      <c r="VEF2" s="343"/>
      <c r="VEG2" s="342"/>
      <c r="VEH2" s="343"/>
      <c r="VEI2" s="343"/>
      <c r="VEJ2" s="343"/>
      <c r="VEK2" s="343"/>
      <c r="VEL2" s="343"/>
      <c r="VEM2" s="343"/>
      <c r="VEN2" s="343"/>
      <c r="VEO2" s="343"/>
      <c r="VEP2" s="343"/>
      <c r="VEQ2" s="343"/>
      <c r="VER2" s="343"/>
      <c r="VES2" s="343"/>
      <c r="VET2" s="343"/>
      <c r="VEU2" s="343"/>
      <c r="VEV2" s="343"/>
      <c r="VEW2" s="342"/>
      <c r="VEX2" s="343"/>
      <c r="VEY2" s="343"/>
      <c r="VEZ2" s="343"/>
      <c r="VFA2" s="343"/>
      <c r="VFB2" s="343"/>
      <c r="VFC2" s="343"/>
      <c r="VFD2" s="343"/>
      <c r="VFE2" s="343"/>
      <c r="VFF2" s="343"/>
      <c r="VFG2" s="343"/>
      <c r="VFH2" s="343"/>
      <c r="VFI2" s="343"/>
      <c r="VFJ2" s="343"/>
      <c r="VFK2" s="343"/>
      <c r="VFL2" s="343"/>
      <c r="VFM2" s="342"/>
      <c r="VFN2" s="343"/>
      <c r="VFO2" s="343"/>
      <c r="VFP2" s="343"/>
      <c r="VFQ2" s="343"/>
      <c r="VFR2" s="343"/>
      <c r="VFS2" s="343"/>
      <c r="VFT2" s="343"/>
      <c r="VFU2" s="343"/>
      <c r="VFV2" s="343"/>
      <c r="VFW2" s="343"/>
      <c r="VFX2" s="343"/>
      <c r="VFY2" s="343"/>
      <c r="VFZ2" s="343"/>
      <c r="VGA2" s="343"/>
      <c r="VGB2" s="343"/>
      <c r="VGC2" s="342"/>
      <c r="VGD2" s="343"/>
      <c r="VGE2" s="343"/>
      <c r="VGF2" s="343"/>
      <c r="VGG2" s="343"/>
      <c r="VGH2" s="343"/>
      <c r="VGI2" s="343"/>
      <c r="VGJ2" s="343"/>
      <c r="VGK2" s="343"/>
      <c r="VGL2" s="343"/>
      <c r="VGM2" s="343"/>
      <c r="VGN2" s="343"/>
      <c r="VGO2" s="343"/>
      <c r="VGP2" s="343"/>
      <c r="VGQ2" s="343"/>
      <c r="VGR2" s="343"/>
      <c r="VGS2" s="342"/>
      <c r="VGT2" s="343"/>
      <c r="VGU2" s="343"/>
      <c r="VGV2" s="343"/>
      <c r="VGW2" s="343"/>
      <c r="VGX2" s="343"/>
      <c r="VGY2" s="343"/>
      <c r="VGZ2" s="343"/>
      <c r="VHA2" s="343"/>
      <c r="VHB2" s="343"/>
      <c r="VHC2" s="343"/>
      <c r="VHD2" s="343"/>
      <c r="VHE2" s="343"/>
      <c r="VHF2" s="343"/>
      <c r="VHG2" s="343"/>
      <c r="VHH2" s="343"/>
      <c r="VHI2" s="342"/>
      <c r="VHJ2" s="343"/>
      <c r="VHK2" s="343"/>
      <c r="VHL2" s="343"/>
      <c r="VHM2" s="343"/>
      <c r="VHN2" s="343"/>
      <c r="VHO2" s="343"/>
      <c r="VHP2" s="343"/>
      <c r="VHQ2" s="343"/>
      <c r="VHR2" s="343"/>
      <c r="VHS2" s="343"/>
      <c r="VHT2" s="343"/>
      <c r="VHU2" s="343"/>
      <c r="VHV2" s="343"/>
      <c r="VHW2" s="343"/>
      <c r="VHX2" s="343"/>
      <c r="VHY2" s="342"/>
      <c r="VHZ2" s="343"/>
      <c r="VIA2" s="343"/>
      <c r="VIB2" s="343"/>
      <c r="VIC2" s="343"/>
      <c r="VID2" s="343"/>
      <c r="VIE2" s="343"/>
      <c r="VIF2" s="343"/>
      <c r="VIG2" s="343"/>
      <c r="VIH2" s="343"/>
      <c r="VII2" s="343"/>
      <c r="VIJ2" s="343"/>
      <c r="VIK2" s="343"/>
      <c r="VIL2" s="343"/>
      <c r="VIM2" s="343"/>
      <c r="VIN2" s="343"/>
      <c r="VIO2" s="342"/>
      <c r="VIP2" s="343"/>
      <c r="VIQ2" s="343"/>
      <c r="VIR2" s="343"/>
      <c r="VIS2" s="343"/>
      <c r="VIT2" s="343"/>
      <c r="VIU2" s="343"/>
      <c r="VIV2" s="343"/>
      <c r="VIW2" s="343"/>
      <c r="VIX2" s="343"/>
      <c r="VIY2" s="343"/>
      <c r="VIZ2" s="343"/>
      <c r="VJA2" s="343"/>
      <c r="VJB2" s="343"/>
      <c r="VJC2" s="343"/>
      <c r="VJD2" s="343"/>
      <c r="VJE2" s="342"/>
      <c r="VJF2" s="343"/>
      <c r="VJG2" s="343"/>
      <c r="VJH2" s="343"/>
      <c r="VJI2" s="343"/>
      <c r="VJJ2" s="343"/>
      <c r="VJK2" s="343"/>
      <c r="VJL2" s="343"/>
      <c r="VJM2" s="343"/>
      <c r="VJN2" s="343"/>
      <c r="VJO2" s="343"/>
      <c r="VJP2" s="343"/>
      <c r="VJQ2" s="343"/>
      <c r="VJR2" s="343"/>
      <c r="VJS2" s="343"/>
      <c r="VJT2" s="343"/>
      <c r="VJU2" s="342"/>
      <c r="VJV2" s="343"/>
      <c r="VJW2" s="343"/>
      <c r="VJX2" s="343"/>
      <c r="VJY2" s="343"/>
      <c r="VJZ2" s="343"/>
      <c r="VKA2" s="343"/>
      <c r="VKB2" s="343"/>
      <c r="VKC2" s="343"/>
      <c r="VKD2" s="343"/>
      <c r="VKE2" s="343"/>
      <c r="VKF2" s="343"/>
      <c r="VKG2" s="343"/>
      <c r="VKH2" s="343"/>
      <c r="VKI2" s="343"/>
      <c r="VKJ2" s="343"/>
      <c r="VKK2" s="342"/>
      <c r="VKL2" s="343"/>
      <c r="VKM2" s="343"/>
      <c r="VKN2" s="343"/>
      <c r="VKO2" s="343"/>
      <c r="VKP2" s="343"/>
      <c r="VKQ2" s="343"/>
      <c r="VKR2" s="343"/>
      <c r="VKS2" s="343"/>
      <c r="VKT2" s="343"/>
      <c r="VKU2" s="343"/>
      <c r="VKV2" s="343"/>
      <c r="VKW2" s="343"/>
      <c r="VKX2" s="343"/>
      <c r="VKY2" s="343"/>
      <c r="VKZ2" s="343"/>
      <c r="VLA2" s="342"/>
      <c r="VLB2" s="343"/>
      <c r="VLC2" s="343"/>
      <c r="VLD2" s="343"/>
      <c r="VLE2" s="343"/>
      <c r="VLF2" s="343"/>
      <c r="VLG2" s="343"/>
      <c r="VLH2" s="343"/>
      <c r="VLI2" s="343"/>
      <c r="VLJ2" s="343"/>
      <c r="VLK2" s="343"/>
      <c r="VLL2" s="343"/>
      <c r="VLM2" s="343"/>
      <c r="VLN2" s="343"/>
      <c r="VLO2" s="343"/>
      <c r="VLP2" s="343"/>
      <c r="VLQ2" s="342"/>
      <c r="VLR2" s="343"/>
      <c r="VLS2" s="343"/>
      <c r="VLT2" s="343"/>
      <c r="VLU2" s="343"/>
      <c r="VLV2" s="343"/>
      <c r="VLW2" s="343"/>
      <c r="VLX2" s="343"/>
      <c r="VLY2" s="343"/>
      <c r="VLZ2" s="343"/>
      <c r="VMA2" s="343"/>
      <c r="VMB2" s="343"/>
      <c r="VMC2" s="343"/>
      <c r="VMD2" s="343"/>
      <c r="VME2" s="343"/>
      <c r="VMF2" s="343"/>
      <c r="VMG2" s="342"/>
      <c r="VMH2" s="343"/>
      <c r="VMI2" s="343"/>
      <c r="VMJ2" s="343"/>
      <c r="VMK2" s="343"/>
      <c r="VML2" s="343"/>
      <c r="VMM2" s="343"/>
      <c r="VMN2" s="343"/>
      <c r="VMO2" s="343"/>
      <c r="VMP2" s="343"/>
      <c r="VMQ2" s="343"/>
      <c r="VMR2" s="343"/>
      <c r="VMS2" s="343"/>
      <c r="VMT2" s="343"/>
      <c r="VMU2" s="343"/>
      <c r="VMV2" s="343"/>
      <c r="VMW2" s="342"/>
      <c r="VMX2" s="343"/>
      <c r="VMY2" s="343"/>
      <c r="VMZ2" s="343"/>
      <c r="VNA2" s="343"/>
      <c r="VNB2" s="343"/>
      <c r="VNC2" s="343"/>
      <c r="VND2" s="343"/>
      <c r="VNE2" s="343"/>
      <c r="VNF2" s="343"/>
      <c r="VNG2" s="343"/>
      <c r="VNH2" s="343"/>
      <c r="VNI2" s="343"/>
      <c r="VNJ2" s="343"/>
      <c r="VNK2" s="343"/>
      <c r="VNL2" s="343"/>
      <c r="VNM2" s="342"/>
      <c r="VNN2" s="343"/>
      <c r="VNO2" s="343"/>
      <c r="VNP2" s="343"/>
      <c r="VNQ2" s="343"/>
      <c r="VNR2" s="343"/>
      <c r="VNS2" s="343"/>
      <c r="VNT2" s="343"/>
      <c r="VNU2" s="343"/>
      <c r="VNV2" s="343"/>
      <c r="VNW2" s="343"/>
      <c r="VNX2" s="343"/>
      <c r="VNY2" s="343"/>
      <c r="VNZ2" s="343"/>
      <c r="VOA2" s="343"/>
      <c r="VOB2" s="343"/>
      <c r="VOC2" s="342"/>
      <c r="VOD2" s="343"/>
      <c r="VOE2" s="343"/>
      <c r="VOF2" s="343"/>
      <c r="VOG2" s="343"/>
      <c r="VOH2" s="343"/>
      <c r="VOI2" s="343"/>
      <c r="VOJ2" s="343"/>
      <c r="VOK2" s="343"/>
      <c r="VOL2" s="343"/>
      <c r="VOM2" s="343"/>
      <c r="VON2" s="343"/>
      <c r="VOO2" s="343"/>
      <c r="VOP2" s="343"/>
      <c r="VOQ2" s="343"/>
      <c r="VOR2" s="343"/>
      <c r="VOS2" s="342"/>
      <c r="VOT2" s="343"/>
      <c r="VOU2" s="343"/>
      <c r="VOV2" s="343"/>
      <c r="VOW2" s="343"/>
      <c r="VOX2" s="343"/>
      <c r="VOY2" s="343"/>
      <c r="VOZ2" s="343"/>
      <c r="VPA2" s="343"/>
      <c r="VPB2" s="343"/>
      <c r="VPC2" s="343"/>
      <c r="VPD2" s="343"/>
      <c r="VPE2" s="343"/>
      <c r="VPF2" s="343"/>
      <c r="VPG2" s="343"/>
      <c r="VPH2" s="343"/>
      <c r="VPI2" s="342"/>
      <c r="VPJ2" s="343"/>
      <c r="VPK2" s="343"/>
      <c r="VPL2" s="343"/>
      <c r="VPM2" s="343"/>
      <c r="VPN2" s="343"/>
      <c r="VPO2" s="343"/>
      <c r="VPP2" s="343"/>
      <c r="VPQ2" s="343"/>
      <c r="VPR2" s="343"/>
      <c r="VPS2" s="343"/>
      <c r="VPT2" s="343"/>
      <c r="VPU2" s="343"/>
      <c r="VPV2" s="343"/>
      <c r="VPW2" s="343"/>
      <c r="VPX2" s="343"/>
      <c r="VPY2" s="342"/>
      <c r="VPZ2" s="343"/>
      <c r="VQA2" s="343"/>
      <c r="VQB2" s="343"/>
      <c r="VQC2" s="343"/>
      <c r="VQD2" s="343"/>
      <c r="VQE2" s="343"/>
      <c r="VQF2" s="343"/>
      <c r="VQG2" s="343"/>
      <c r="VQH2" s="343"/>
      <c r="VQI2" s="343"/>
      <c r="VQJ2" s="343"/>
      <c r="VQK2" s="343"/>
      <c r="VQL2" s="343"/>
      <c r="VQM2" s="343"/>
      <c r="VQN2" s="343"/>
      <c r="VQO2" s="342"/>
      <c r="VQP2" s="343"/>
      <c r="VQQ2" s="343"/>
      <c r="VQR2" s="343"/>
      <c r="VQS2" s="343"/>
      <c r="VQT2" s="343"/>
      <c r="VQU2" s="343"/>
      <c r="VQV2" s="343"/>
      <c r="VQW2" s="343"/>
      <c r="VQX2" s="343"/>
      <c r="VQY2" s="343"/>
      <c r="VQZ2" s="343"/>
      <c r="VRA2" s="343"/>
      <c r="VRB2" s="343"/>
      <c r="VRC2" s="343"/>
      <c r="VRD2" s="343"/>
      <c r="VRE2" s="342"/>
      <c r="VRF2" s="343"/>
      <c r="VRG2" s="343"/>
      <c r="VRH2" s="343"/>
      <c r="VRI2" s="343"/>
      <c r="VRJ2" s="343"/>
      <c r="VRK2" s="343"/>
      <c r="VRL2" s="343"/>
      <c r="VRM2" s="343"/>
      <c r="VRN2" s="343"/>
      <c r="VRO2" s="343"/>
      <c r="VRP2" s="343"/>
      <c r="VRQ2" s="343"/>
      <c r="VRR2" s="343"/>
      <c r="VRS2" s="343"/>
      <c r="VRT2" s="343"/>
      <c r="VRU2" s="342"/>
      <c r="VRV2" s="343"/>
      <c r="VRW2" s="343"/>
      <c r="VRX2" s="343"/>
      <c r="VRY2" s="343"/>
      <c r="VRZ2" s="343"/>
      <c r="VSA2" s="343"/>
      <c r="VSB2" s="343"/>
      <c r="VSC2" s="343"/>
      <c r="VSD2" s="343"/>
      <c r="VSE2" s="343"/>
      <c r="VSF2" s="343"/>
      <c r="VSG2" s="343"/>
      <c r="VSH2" s="343"/>
      <c r="VSI2" s="343"/>
      <c r="VSJ2" s="343"/>
      <c r="VSK2" s="342"/>
      <c r="VSL2" s="343"/>
      <c r="VSM2" s="343"/>
      <c r="VSN2" s="343"/>
      <c r="VSO2" s="343"/>
      <c r="VSP2" s="343"/>
      <c r="VSQ2" s="343"/>
      <c r="VSR2" s="343"/>
      <c r="VSS2" s="343"/>
      <c r="VST2" s="343"/>
      <c r="VSU2" s="343"/>
      <c r="VSV2" s="343"/>
      <c r="VSW2" s="343"/>
      <c r="VSX2" s="343"/>
      <c r="VSY2" s="343"/>
      <c r="VSZ2" s="343"/>
      <c r="VTA2" s="342"/>
      <c r="VTB2" s="343"/>
      <c r="VTC2" s="343"/>
      <c r="VTD2" s="343"/>
      <c r="VTE2" s="343"/>
      <c r="VTF2" s="343"/>
      <c r="VTG2" s="343"/>
      <c r="VTH2" s="343"/>
      <c r="VTI2" s="343"/>
      <c r="VTJ2" s="343"/>
      <c r="VTK2" s="343"/>
      <c r="VTL2" s="343"/>
      <c r="VTM2" s="343"/>
      <c r="VTN2" s="343"/>
      <c r="VTO2" s="343"/>
      <c r="VTP2" s="343"/>
      <c r="VTQ2" s="342"/>
      <c r="VTR2" s="343"/>
      <c r="VTS2" s="343"/>
      <c r="VTT2" s="343"/>
      <c r="VTU2" s="343"/>
      <c r="VTV2" s="343"/>
      <c r="VTW2" s="343"/>
      <c r="VTX2" s="343"/>
      <c r="VTY2" s="343"/>
      <c r="VTZ2" s="343"/>
      <c r="VUA2" s="343"/>
      <c r="VUB2" s="343"/>
      <c r="VUC2" s="343"/>
      <c r="VUD2" s="343"/>
      <c r="VUE2" s="343"/>
      <c r="VUF2" s="343"/>
      <c r="VUG2" s="342"/>
      <c r="VUH2" s="343"/>
      <c r="VUI2" s="343"/>
      <c r="VUJ2" s="343"/>
      <c r="VUK2" s="343"/>
      <c r="VUL2" s="343"/>
      <c r="VUM2" s="343"/>
      <c r="VUN2" s="343"/>
      <c r="VUO2" s="343"/>
      <c r="VUP2" s="343"/>
      <c r="VUQ2" s="343"/>
      <c r="VUR2" s="343"/>
      <c r="VUS2" s="343"/>
      <c r="VUT2" s="343"/>
      <c r="VUU2" s="343"/>
      <c r="VUV2" s="343"/>
      <c r="VUW2" s="342"/>
      <c r="VUX2" s="343"/>
      <c r="VUY2" s="343"/>
      <c r="VUZ2" s="343"/>
      <c r="VVA2" s="343"/>
      <c r="VVB2" s="343"/>
      <c r="VVC2" s="343"/>
      <c r="VVD2" s="343"/>
      <c r="VVE2" s="343"/>
      <c r="VVF2" s="343"/>
      <c r="VVG2" s="343"/>
      <c r="VVH2" s="343"/>
      <c r="VVI2" s="343"/>
      <c r="VVJ2" s="343"/>
      <c r="VVK2" s="343"/>
      <c r="VVL2" s="343"/>
      <c r="VVM2" s="342"/>
      <c r="VVN2" s="343"/>
      <c r="VVO2" s="343"/>
      <c r="VVP2" s="343"/>
      <c r="VVQ2" s="343"/>
      <c r="VVR2" s="343"/>
      <c r="VVS2" s="343"/>
      <c r="VVT2" s="343"/>
      <c r="VVU2" s="343"/>
      <c r="VVV2" s="343"/>
      <c r="VVW2" s="343"/>
      <c r="VVX2" s="343"/>
      <c r="VVY2" s="343"/>
      <c r="VVZ2" s="343"/>
      <c r="VWA2" s="343"/>
      <c r="VWB2" s="343"/>
      <c r="VWC2" s="342"/>
      <c r="VWD2" s="343"/>
      <c r="VWE2" s="343"/>
      <c r="VWF2" s="343"/>
      <c r="VWG2" s="343"/>
      <c r="VWH2" s="343"/>
      <c r="VWI2" s="343"/>
      <c r="VWJ2" s="343"/>
      <c r="VWK2" s="343"/>
      <c r="VWL2" s="343"/>
      <c r="VWM2" s="343"/>
      <c r="VWN2" s="343"/>
      <c r="VWO2" s="343"/>
      <c r="VWP2" s="343"/>
      <c r="VWQ2" s="343"/>
      <c r="VWR2" s="343"/>
      <c r="VWS2" s="342"/>
      <c r="VWT2" s="343"/>
      <c r="VWU2" s="343"/>
      <c r="VWV2" s="343"/>
      <c r="VWW2" s="343"/>
      <c r="VWX2" s="343"/>
      <c r="VWY2" s="343"/>
      <c r="VWZ2" s="343"/>
      <c r="VXA2" s="343"/>
      <c r="VXB2" s="343"/>
      <c r="VXC2" s="343"/>
      <c r="VXD2" s="343"/>
      <c r="VXE2" s="343"/>
      <c r="VXF2" s="343"/>
      <c r="VXG2" s="343"/>
      <c r="VXH2" s="343"/>
      <c r="VXI2" s="342"/>
      <c r="VXJ2" s="343"/>
      <c r="VXK2" s="343"/>
      <c r="VXL2" s="343"/>
      <c r="VXM2" s="343"/>
      <c r="VXN2" s="343"/>
      <c r="VXO2" s="343"/>
      <c r="VXP2" s="343"/>
      <c r="VXQ2" s="343"/>
      <c r="VXR2" s="343"/>
      <c r="VXS2" s="343"/>
      <c r="VXT2" s="343"/>
      <c r="VXU2" s="343"/>
      <c r="VXV2" s="343"/>
      <c r="VXW2" s="343"/>
      <c r="VXX2" s="343"/>
      <c r="VXY2" s="342"/>
      <c r="VXZ2" s="343"/>
      <c r="VYA2" s="343"/>
      <c r="VYB2" s="343"/>
      <c r="VYC2" s="343"/>
      <c r="VYD2" s="343"/>
      <c r="VYE2" s="343"/>
      <c r="VYF2" s="343"/>
      <c r="VYG2" s="343"/>
      <c r="VYH2" s="343"/>
      <c r="VYI2" s="343"/>
      <c r="VYJ2" s="343"/>
      <c r="VYK2" s="343"/>
      <c r="VYL2" s="343"/>
      <c r="VYM2" s="343"/>
      <c r="VYN2" s="343"/>
      <c r="VYO2" s="342"/>
      <c r="VYP2" s="343"/>
      <c r="VYQ2" s="343"/>
      <c r="VYR2" s="343"/>
      <c r="VYS2" s="343"/>
      <c r="VYT2" s="343"/>
      <c r="VYU2" s="343"/>
      <c r="VYV2" s="343"/>
      <c r="VYW2" s="343"/>
      <c r="VYX2" s="343"/>
      <c r="VYY2" s="343"/>
      <c r="VYZ2" s="343"/>
      <c r="VZA2" s="343"/>
      <c r="VZB2" s="343"/>
      <c r="VZC2" s="343"/>
      <c r="VZD2" s="343"/>
      <c r="VZE2" s="342"/>
      <c r="VZF2" s="343"/>
      <c r="VZG2" s="343"/>
      <c r="VZH2" s="343"/>
      <c r="VZI2" s="343"/>
      <c r="VZJ2" s="343"/>
      <c r="VZK2" s="343"/>
      <c r="VZL2" s="343"/>
      <c r="VZM2" s="343"/>
      <c r="VZN2" s="343"/>
      <c r="VZO2" s="343"/>
      <c r="VZP2" s="343"/>
      <c r="VZQ2" s="343"/>
      <c r="VZR2" s="343"/>
      <c r="VZS2" s="343"/>
      <c r="VZT2" s="343"/>
      <c r="VZU2" s="342"/>
      <c r="VZV2" s="343"/>
      <c r="VZW2" s="343"/>
      <c r="VZX2" s="343"/>
      <c r="VZY2" s="343"/>
      <c r="VZZ2" s="343"/>
      <c r="WAA2" s="343"/>
      <c r="WAB2" s="343"/>
      <c r="WAC2" s="343"/>
      <c r="WAD2" s="343"/>
      <c r="WAE2" s="343"/>
      <c r="WAF2" s="343"/>
      <c r="WAG2" s="343"/>
      <c r="WAH2" s="343"/>
      <c r="WAI2" s="343"/>
      <c r="WAJ2" s="343"/>
      <c r="WAK2" s="342"/>
      <c r="WAL2" s="343"/>
      <c r="WAM2" s="343"/>
      <c r="WAN2" s="343"/>
      <c r="WAO2" s="343"/>
      <c r="WAP2" s="343"/>
      <c r="WAQ2" s="343"/>
      <c r="WAR2" s="343"/>
      <c r="WAS2" s="343"/>
      <c r="WAT2" s="343"/>
      <c r="WAU2" s="343"/>
      <c r="WAV2" s="343"/>
      <c r="WAW2" s="343"/>
      <c r="WAX2" s="343"/>
      <c r="WAY2" s="343"/>
      <c r="WAZ2" s="343"/>
      <c r="WBA2" s="342"/>
      <c r="WBB2" s="343"/>
      <c r="WBC2" s="343"/>
      <c r="WBD2" s="343"/>
      <c r="WBE2" s="343"/>
      <c r="WBF2" s="343"/>
      <c r="WBG2" s="343"/>
      <c r="WBH2" s="343"/>
      <c r="WBI2" s="343"/>
      <c r="WBJ2" s="343"/>
      <c r="WBK2" s="343"/>
      <c r="WBL2" s="343"/>
      <c r="WBM2" s="343"/>
      <c r="WBN2" s="343"/>
      <c r="WBO2" s="343"/>
      <c r="WBP2" s="343"/>
      <c r="WBQ2" s="342"/>
      <c r="WBR2" s="343"/>
      <c r="WBS2" s="343"/>
      <c r="WBT2" s="343"/>
      <c r="WBU2" s="343"/>
      <c r="WBV2" s="343"/>
      <c r="WBW2" s="343"/>
      <c r="WBX2" s="343"/>
      <c r="WBY2" s="343"/>
      <c r="WBZ2" s="343"/>
      <c r="WCA2" s="343"/>
      <c r="WCB2" s="343"/>
      <c r="WCC2" s="343"/>
      <c r="WCD2" s="343"/>
      <c r="WCE2" s="343"/>
      <c r="WCF2" s="343"/>
      <c r="WCG2" s="342"/>
      <c r="WCH2" s="343"/>
      <c r="WCI2" s="343"/>
      <c r="WCJ2" s="343"/>
      <c r="WCK2" s="343"/>
      <c r="WCL2" s="343"/>
      <c r="WCM2" s="343"/>
      <c r="WCN2" s="343"/>
      <c r="WCO2" s="343"/>
      <c r="WCP2" s="343"/>
      <c r="WCQ2" s="343"/>
      <c r="WCR2" s="343"/>
      <c r="WCS2" s="343"/>
      <c r="WCT2" s="343"/>
      <c r="WCU2" s="343"/>
      <c r="WCV2" s="343"/>
      <c r="WCW2" s="342"/>
      <c r="WCX2" s="343"/>
      <c r="WCY2" s="343"/>
      <c r="WCZ2" s="343"/>
      <c r="WDA2" s="343"/>
      <c r="WDB2" s="343"/>
      <c r="WDC2" s="343"/>
      <c r="WDD2" s="343"/>
      <c r="WDE2" s="343"/>
      <c r="WDF2" s="343"/>
      <c r="WDG2" s="343"/>
      <c r="WDH2" s="343"/>
      <c r="WDI2" s="343"/>
      <c r="WDJ2" s="343"/>
      <c r="WDK2" s="343"/>
      <c r="WDL2" s="343"/>
      <c r="WDM2" s="342"/>
      <c r="WDN2" s="343"/>
      <c r="WDO2" s="343"/>
      <c r="WDP2" s="343"/>
      <c r="WDQ2" s="343"/>
      <c r="WDR2" s="343"/>
      <c r="WDS2" s="343"/>
      <c r="WDT2" s="343"/>
      <c r="WDU2" s="343"/>
      <c r="WDV2" s="343"/>
      <c r="WDW2" s="343"/>
      <c r="WDX2" s="343"/>
      <c r="WDY2" s="343"/>
      <c r="WDZ2" s="343"/>
      <c r="WEA2" s="343"/>
      <c r="WEB2" s="343"/>
      <c r="WEC2" s="342"/>
      <c r="WED2" s="343"/>
      <c r="WEE2" s="343"/>
      <c r="WEF2" s="343"/>
      <c r="WEG2" s="343"/>
      <c r="WEH2" s="343"/>
      <c r="WEI2" s="343"/>
      <c r="WEJ2" s="343"/>
      <c r="WEK2" s="343"/>
      <c r="WEL2" s="343"/>
      <c r="WEM2" s="343"/>
      <c r="WEN2" s="343"/>
      <c r="WEO2" s="343"/>
      <c r="WEP2" s="343"/>
      <c r="WEQ2" s="343"/>
      <c r="WER2" s="343"/>
      <c r="WES2" s="342"/>
      <c r="WET2" s="343"/>
      <c r="WEU2" s="343"/>
      <c r="WEV2" s="343"/>
      <c r="WEW2" s="343"/>
      <c r="WEX2" s="343"/>
      <c r="WEY2" s="343"/>
      <c r="WEZ2" s="343"/>
      <c r="WFA2" s="343"/>
      <c r="WFB2" s="343"/>
      <c r="WFC2" s="343"/>
      <c r="WFD2" s="343"/>
      <c r="WFE2" s="343"/>
      <c r="WFF2" s="343"/>
      <c r="WFG2" s="343"/>
      <c r="WFH2" s="343"/>
      <c r="WFI2" s="342"/>
      <c r="WFJ2" s="343"/>
      <c r="WFK2" s="343"/>
      <c r="WFL2" s="343"/>
      <c r="WFM2" s="343"/>
      <c r="WFN2" s="343"/>
      <c r="WFO2" s="343"/>
      <c r="WFP2" s="343"/>
      <c r="WFQ2" s="343"/>
      <c r="WFR2" s="343"/>
      <c r="WFS2" s="343"/>
      <c r="WFT2" s="343"/>
      <c r="WFU2" s="343"/>
      <c r="WFV2" s="343"/>
      <c r="WFW2" s="343"/>
      <c r="WFX2" s="343"/>
      <c r="WFY2" s="342"/>
      <c r="WFZ2" s="343"/>
      <c r="WGA2" s="343"/>
      <c r="WGB2" s="343"/>
      <c r="WGC2" s="343"/>
      <c r="WGD2" s="343"/>
      <c r="WGE2" s="343"/>
      <c r="WGF2" s="343"/>
      <c r="WGG2" s="343"/>
      <c r="WGH2" s="343"/>
      <c r="WGI2" s="343"/>
      <c r="WGJ2" s="343"/>
      <c r="WGK2" s="343"/>
      <c r="WGL2" s="343"/>
      <c r="WGM2" s="343"/>
      <c r="WGN2" s="343"/>
      <c r="WGO2" s="342"/>
      <c r="WGP2" s="343"/>
      <c r="WGQ2" s="343"/>
      <c r="WGR2" s="343"/>
      <c r="WGS2" s="343"/>
      <c r="WGT2" s="343"/>
      <c r="WGU2" s="343"/>
      <c r="WGV2" s="343"/>
      <c r="WGW2" s="343"/>
      <c r="WGX2" s="343"/>
      <c r="WGY2" s="343"/>
      <c r="WGZ2" s="343"/>
      <c r="WHA2" s="343"/>
      <c r="WHB2" s="343"/>
      <c r="WHC2" s="343"/>
      <c r="WHD2" s="343"/>
      <c r="WHE2" s="342"/>
      <c r="WHF2" s="343"/>
      <c r="WHG2" s="343"/>
      <c r="WHH2" s="343"/>
      <c r="WHI2" s="343"/>
      <c r="WHJ2" s="343"/>
      <c r="WHK2" s="343"/>
      <c r="WHL2" s="343"/>
      <c r="WHM2" s="343"/>
      <c r="WHN2" s="343"/>
      <c r="WHO2" s="343"/>
      <c r="WHP2" s="343"/>
      <c r="WHQ2" s="343"/>
      <c r="WHR2" s="343"/>
      <c r="WHS2" s="343"/>
      <c r="WHT2" s="343"/>
      <c r="WHU2" s="342"/>
      <c r="WHV2" s="343"/>
      <c r="WHW2" s="343"/>
      <c r="WHX2" s="343"/>
      <c r="WHY2" s="343"/>
      <c r="WHZ2" s="343"/>
      <c r="WIA2" s="343"/>
      <c r="WIB2" s="343"/>
      <c r="WIC2" s="343"/>
      <c r="WID2" s="343"/>
      <c r="WIE2" s="343"/>
      <c r="WIF2" s="343"/>
      <c r="WIG2" s="343"/>
      <c r="WIH2" s="343"/>
      <c r="WII2" s="343"/>
      <c r="WIJ2" s="343"/>
      <c r="WIK2" s="342"/>
      <c r="WIL2" s="343"/>
      <c r="WIM2" s="343"/>
      <c r="WIN2" s="343"/>
      <c r="WIO2" s="343"/>
      <c r="WIP2" s="343"/>
      <c r="WIQ2" s="343"/>
      <c r="WIR2" s="343"/>
      <c r="WIS2" s="343"/>
      <c r="WIT2" s="343"/>
      <c r="WIU2" s="343"/>
      <c r="WIV2" s="343"/>
      <c r="WIW2" s="343"/>
      <c r="WIX2" s="343"/>
      <c r="WIY2" s="343"/>
      <c r="WIZ2" s="343"/>
      <c r="WJA2" s="342"/>
      <c r="WJB2" s="343"/>
      <c r="WJC2" s="343"/>
      <c r="WJD2" s="343"/>
      <c r="WJE2" s="343"/>
      <c r="WJF2" s="343"/>
      <c r="WJG2" s="343"/>
      <c r="WJH2" s="343"/>
      <c r="WJI2" s="343"/>
      <c r="WJJ2" s="343"/>
      <c r="WJK2" s="343"/>
      <c r="WJL2" s="343"/>
      <c r="WJM2" s="343"/>
      <c r="WJN2" s="343"/>
      <c r="WJO2" s="343"/>
      <c r="WJP2" s="343"/>
      <c r="WJQ2" s="342"/>
      <c r="WJR2" s="343"/>
      <c r="WJS2" s="343"/>
      <c r="WJT2" s="343"/>
      <c r="WJU2" s="343"/>
      <c r="WJV2" s="343"/>
      <c r="WJW2" s="343"/>
      <c r="WJX2" s="343"/>
      <c r="WJY2" s="343"/>
      <c r="WJZ2" s="343"/>
      <c r="WKA2" s="343"/>
      <c r="WKB2" s="343"/>
      <c r="WKC2" s="343"/>
      <c r="WKD2" s="343"/>
      <c r="WKE2" s="343"/>
      <c r="WKF2" s="343"/>
      <c r="WKG2" s="342"/>
      <c r="WKH2" s="343"/>
      <c r="WKI2" s="343"/>
      <c r="WKJ2" s="343"/>
      <c r="WKK2" s="343"/>
      <c r="WKL2" s="343"/>
      <c r="WKM2" s="343"/>
      <c r="WKN2" s="343"/>
      <c r="WKO2" s="343"/>
      <c r="WKP2" s="343"/>
      <c r="WKQ2" s="343"/>
      <c r="WKR2" s="343"/>
      <c r="WKS2" s="343"/>
      <c r="WKT2" s="343"/>
      <c r="WKU2" s="343"/>
      <c r="WKV2" s="343"/>
      <c r="WKW2" s="342"/>
      <c r="WKX2" s="343"/>
      <c r="WKY2" s="343"/>
      <c r="WKZ2" s="343"/>
      <c r="WLA2" s="343"/>
      <c r="WLB2" s="343"/>
      <c r="WLC2" s="343"/>
      <c r="WLD2" s="343"/>
      <c r="WLE2" s="343"/>
      <c r="WLF2" s="343"/>
      <c r="WLG2" s="343"/>
      <c r="WLH2" s="343"/>
      <c r="WLI2" s="343"/>
      <c r="WLJ2" s="343"/>
      <c r="WLK2" s="343"/>
      <c r="WLL2" s="343"/>
      <c r="WLM2" s="342"/>
      <c r="WLN2" s="343"/>
      <c r="WLO2" s="343"/>
      <c r="WLP2" s="343"/>
      <c r="WLQ2" s="343"/>
      <c r="WLR2" s="343"/>
      <c r="WLS2" s="343"/>
      <c r="WLT2" s="343"/>
      <c r="WLU2" s="343"/>
      <c r="WLV2" s="343"/>
      <c r="WLW2" s="343"/>
      <c r="WLX2" s="343"/>
      <c r="WLY2" s="343"/>
      <c r="WLZ2" s="343"/>
      <c r="WMA2" s="343"/>
      <c r="WMB2" s="343"/>
      <c r="WMC2" s="342"/>
      <c r="WMD2" s="343"/>
      <c r="WME2" s="343"/>
      <c r="WMF2" s="343"/>
      <c r="WMG2" s="343"/>
      <c r="WMH2" s="343"/>
      <c r="WMI2" s="343"/>
      <c r="WMJ2" s="343"/>
      <c r="WMK2" s="343"/>
      <c r="WML2" s="343"/>
      <c r="WMM2" s="343"/>
      <c r="WMN2" s="343"/>
      <c r="WMO2" s="343"/>
      <c r="WMP2" s="343"/>
      <c r="WMQ2" s="343"/>
      <c r="WMR2" s="343"/>
      <c r="WMS2" s="342"/>
      <c r="WMT2" s="343"/>
      <c r="WMU2" s="343"/>
      <c r="WMV2" s="343"/>
      <c r="WMW2" s="343"/>
      <c r="WMX2" s="343"/>
      <c r="WMY2" s="343"/>
      <c r="WMZ2" s="343"/>
      <c r="WNA2" s="343"/>
      <c r="WNB2" s="343"/>
      <c r="WNC2" s="343"/>
      <c r="WND2" s="343"/>
      <c r="WNE2" s="343"/>
      <c r="WNF2" s="343"/>
      <c r="WNG2" s="343"/>
      <c r="WNH2" s="343"/>
      <c r="WNI2" s="342"/>
      <c r="WNJ2" s="343"/>
      <c r="WNK2" s="343"/>
      <c r="WNL2" s="343"/>
      <c r="WNM2" s="343"/>
      <c r="WNN2" s="343"/>
      <c r="WNO2" s="343"/>
      <c r="WNP2" s="343"/>
      <c r="WNQ2" s="343"/>
      <c r="WNR2" s="343"/>
      <c r="WNS2" s="343"/>
      <c r="WNT2" s="343"/>
      <c r="WNU2" s="343"/>
      <c r="WNV2" s="343"/>
      <c r="WNW2" s="343"/>
      <c r="WNX2" s="343"/>
      <c r="WNY2" s="342"/>
      <c r="WNZ2" s="343"/>
      <c r="WOA2" s="343"/>
      <c r="WOB2" s="343"/>
      <c r="WOC2" s="343"/>
      <c r="WOD2" s="343"/>
      <c r="WOE2" s="343"/>
      <c r="WOF2" s="343"/>
      <c r="WOG2" s="343"/>
      <c r="WOH2" s="343"/>
      <c r="WOI2" s="343"/>
      <c r="WOJ2" s="343"/>
      <c r="WOK2" s="343"/>
      <c r="WOL2" s="343"/>
      <c r="WOM2" s="343"/>
      <c r="WON2" s="343"/>
      <c r="WOO2" s="342"/>
      <c r="WOP2" s="343"/>
      <c r="WOQ2" s="343"/>
      <c r="WOR2" s="343"/>
      <c r="WOS2" s="343"/>
      <c r="WOT2" s="343"/>
      <c r="WOU2" s="343"/>
      <c r="WOV2" s="343"/>
      <c r="WOW2" s="343"/>
      <c r="WOX2" s="343"/>
      <c r="WOY2" s="343"/>
      <c r="WOZ2" s="343"/>
      <c r="WPA2" s="343"/>
      <c r="WPB2" s="343"/>
      <c r="WPC2" s="343"/>
      <c r="WPD2" s="343"/>
      <c r="WPE2" s="342"/>
      <c r="WPF2" s="343"/>
      <c r="WPG2" s="343"/>
      <c r="WPH2" s="343"/>
      <c r="WPI2" s="343"/>
      <c r="WPJ2" s="343"/>
      <c r="WPK2" s="343"/>
      <c r="WPL2" s="343"/>
      <c r="WPM2" s="343"/>
      <c r="WPN2" s="343"/>
      <c r="WPO2" s="343"/>
      <c r="WPP2" s="343"/>
      <c r="WPQ2" s="343"/>
      <c r="WPR2" s="343"/>
      <c r="WPS2" s="343"/>
      <c r="WPT2" s="343"/>
      <c r="WPU2" s="342"/>
      <c r="WPV2" s="343"/>
      <c r="WPW2" s="343"/>
      <c r="WPX2" s="343"/>
      <c r="WPY2" s="343"/>
      <c r="WPZ2" s="343"/>
      <c r="WQA2" s="343"/>
      <c r="WQB2" s="343"/>
      <c r="WQC2" s="343"/>
      <c r="WQD2" s="343"/>
      <c r="WQE2" s="343"/>
      <c r="WQF2" s="343"/>
      <c r="WQG2" s="343"/>
      <c r="WQH2" s="343"/>
      <c r="WQI2" s="343"/>
      <c r="WQJ2" s="343"/>
      <c r="WQK2" s="342"/>
      <c r="WQL2" s="343"/>
      <c r="WQM2" s="343"/>
      <c r="WQN2" s="343"/>
      <c r="WQO2" s="343"/>
      <c r="WQP2" s="343"/>
      <c r="WQQ2" s="343"/>
      <c r="WQR2" s="343"/>
      <c r="WQS2" s="343"/>
      <c r="WQT2" s="343"/>
      <c r="WQU2" s="343"/>
      <c r="WQV2" s="343"/>
      <c r="WQW2" s="343"/>
      <c r="WQX2" s="343"/>
      <c r="WQY2" s="343"/>
      <c r="WQZ2" s="343"/>
      <c r="WRA2" s="342"/>
      <c r="WRB2" s="343"/>
      <c r="WRC2" s="343"/>
      <c r="WRD2" s="343"/>
      <c r="WRE2" s="343"/>
      <c r="WRF2" s="343"/>
      <c r="WRG2" s="343"/>
      <c r="WRH2" s="343"/>
      <c r="WRI2" s="343"/>
      <c r="WRJ2" s="343"/>
      <c r="WRK2" s="343"/>
      <c r="WRL2" s="343"/>
      <c r="WRM2" s="343"/>
      <c r="WRN2" s="343"/>
      <c r="WRO2" s="343"/>
      <c r="WRP2" s="343"/>
      <c r="WRQ2" s="342"/>
      <c r="WRR2" s="343"/>
      <c r="WRS2" s="343"/>
      <c r="WRT2" s="343"/>
      <c r="WRU2" s="343"/>
      <c r="WRV2" s="343"/>
      <c r="WRW2" s="343"/>
      <c r="WRX2" s="343"/>
      <c r="WRY2" s="343"/>
      <c r="WRZ2" s="343"/>
      <c r="WSA2" s="343"/>
      <c r="WSB2" s="343"/>
      <c r="WSC2" s="343"/>
      <c r="WSD2" s="343"/>
      <c r="WSE2" s="343"/>
      <c r="WSF2" s="343"/>
      <c r="WSG2" s="342"/>
      <c r="WSH2" s="343"/>
      <c r="WSI2" s="343"/>
      <c r="WSJ2" s="343"/>
      <c r="WSK2" s="343"/>
      <c r="WSL2" s="343"/>
      <c r="WSM2" s="343"/>
      <c r="WSN2" s="343"/>
      <c r="WSO2" s="343"/>
      <c r="WSP2" s="343"/>
      <c r="WSQ2" s="343"/>
      <c r="WSR2" s="343"/>
      <c r="WSS2" s="343"/>
      <c r="WST2" s="343"/>
      <c r="WSU2" s="343"/>
      <c r="WSV2" s="343"/>
      <c r="WSW2" s="342"/>
      <c r="WSX2" s="343"/>
      <c r="WSY2" s="343"/>
      <c r="WSZ2" s="343"/>
      <c r="WTA2" s="343"/>
      <c r="WTB2" s="343"/>
      <c r="WTC2" s="343"/>
      <c r="WTD2" s="343"/>
      <c r="WTE2" s="343"/>
      <c r="WTF2" s="343"/>
      <c r="WTG2" s="343"/>
      <c r="WTH2" s="343"/>
      <c r="WTI2" s="343"/>
      <c r="WTJ2" s="343"/>
      <c r="WTK2" s="343"/>
      <c r="WTL2" s="343"/>
      <c r="WTM2" s="342"/>
      <c r="WTN2" s="343"/>
      <c r="WTO2" s="343"/>
      <c r="WTP2" s="343"/>
      <c r="WTQ2" s="343"/>
      <c r="WTR2" s="343"/>
      <c r="WTS2" s="343"/>
      <c r="WTT2" s="343"/>
      <c r="WTU2" s="343"/>
      <c r="WTV2" s="343"/>
      <c r="WTW2" s="343"/>
      <c r="WTX2" s="343"/>
      <c r="WTY2" s="343"/>
      <c r="WTZ2" s="343"/>
      <c r="WUA2" s="343"/>
      <c r="WUB2" s="343"/>
      <c r="WUC2" s="342"/>
      <c r="WUD2" s="343"/>
      <c r="WUE2" s="343"/>
      <c r="WUF2" s="343"/>
      <c r="WUG2" s="343"/>
      <c r="WUH2" s="343"/>
      <c r="WUI2" s="343"/>
      <c r="WUJ2" s="343"/>
      <c r="WUK2" s="343"/>
      <c r="WUL2" s="343"/>
      <c r="WUM2" s="343"/>
      <c r="WUN2" s="343"/>
      <c r="WUO2" s="343"/>
      <c r="WUP2" s="343"/>
      <c r="WUQ2" s="343"/>
      <c r="WUR2" s="343"/>
      <c r="WUS2" s="342"/>
      <c r="WUT2" s="343"/>
      <c r="WUU2" s="343"/>
      <c r="WUV2" s="343"/>
      <c r="WUW2" s="343"/>
      <c r="WUX2" s="343"/>
      <c r="WUY2" s="343"/>
      <c r="WUZ2" s="343"/>
      <c r="WVA2" s="343"/>
      <c r="WVB2" s="343"/>
      <c r="WVC2" s="343"/>
      <c r="WVD2" s="343"/>
      <c r="WVE2" s="343"/>
      <c r="WVF2" s="343"/>
      <c r="WVG2" s="343"/>
      <c r="WVH2" s="343"/>
      <c r="WVI2" s="342"/>
      <c r="WVJ2" s="343"/>
      <c r="WVK2" s="343"/>
      <c r="WVL2" s="343"/>
      <c r="WVM2" s="343"/>
      <c r="WVN2" s="343"/>
      <c r="WVO2" s="343"/>
      <c r="WVP2" s="343"/>
      <c r="WVQ2" s="343"/>
      <c r="WVR2" s="343"/>
      <c r="WVS2" s="343"/>
      <c r="WVT2" s="343"/>
      <c r="WVU2" s="343"/>
      <c r="WVV2" s="343"/>
      <c r="WVW2" s="343"/>
      <c r="WVX2" s="343"/>
      <c r="WVY2" s="342"/>
      <c r="WVZ2" s="343"/>
      <c r="WWA2" s="343"/>
      <c r="WWB2" s="343"/>
      <c r="WWC2" s="343"/>
      <c r="WWD2" s="343"/>
      <c r="WWE2" s="343"/>
      <c r="WWF2" s="343"/>
      <c r="WWG2" s="343"/>
      <c r="WWH2" s="343"/>
      <c r="WWI2" s="343"/>
      <c r="WWJ2" s="343"/>
      <c r="WWK2" s="343"/>
      <c r="WWL2" s="343"/>
      <c r="WWM2" s="343"/>
      <c r="WWN2" s="343"/>
      <c r="WWO2" s="342"/>
      <c r="WWP2" s="343"/>
      <c r="WWQ2" s="343"/>
      <c r="WWR2" s="343"/>
      <c r="WWS2" s="343"/>
      <c r="WWT2" s="343"/>
      <c r="WWU2" s="343"/>
      <c r="WWV2" s="343"/>
      <c r="WWW2" s="343"/>
      <c r="WWX2" s="343"/>
      <c r="WWY2" s="343"/>
      <c r="WWZ2" s="343"/>
      <c r="WXA2" s="343"/>
      <c r="WXB2" s="343"/>
      <c r="WXC2" s="343"/>
      <c r="WXD2" s="343"/>
      <c r="WXE2" s="342"/>
      <c r="WXF2" s="343"/>
      <c r="WXG2" s="343"/>
      <c r="WXH2" s="343"/>
      <c r="WXI2" s="343"/>
      <c r="WXJ2" s="343"/>
      <c r="WXK2" s="343"/>
      <c r="WXL2" s="343"/>
      <c r="WXM2" s="343"/>
      <c r="WXN2" s="343"/>
      <c r="WXO2" s="343"/>
      <c r="WXP2" s="343"/>
      <c r="WXQ2" s="343"/>
      <c r="WXR2" s="343"/>
      <c r="WXS2" s="343"/>
      <c r="WXT2" s="343"/>
      <c r="WXU2" s="342"/>
      <c r="WXV2" s="343"/>
      <c r="WXW2" s="343"/>
      <c r="WXX2" s="343"/>
      <c r="WXY2" s="343"/>
      <c r="WXZ2" s="343"/>
      <c r="WYA2" s="343"/>
      <c r="WYB2" s="343"/>
      <c r="WYC2" s="343"/>
      <c r="WYD2" s="343"/>
      <c r="WYE2" s="343"/>
      <c r="WYF2" s="343"/>
      <c r="WYG2" s="343"/>
      <c r="WYH2" s="343"/>
      <c r="WYI2" s="343"/>
      <c r="WYJ2" s="343"/>
      <c r="WYK2" s="342"/>
      <c r="WYL2" s="343"/>
      <c r="WYM2" s="343"/>
      <c r="WYN2" s="343"/>
      <c r="WYO2" s="343"/>
      <c r="WYP2" s="343"/>
      <c r="WYQ2" s="343"/>
      <c r="WYR2" s="343"/>
      <c r="WYS2" s="343"/>
      <c r="WYT2" s="343"/>
      <c r="WYU2" s="343"/>
      <c r="WYV2" s="343"/>
      <c r="WYW2" s="343"/>
      <c r="WYX2" s="343"/>
      <c r="WYY2" s="343"/>
      <c r="WYZ2" s="343"/>
      <c r="WZA2" s="342"/>
      <c r="WZB2" s="343"/>
      <c r="WZC2" s="343"/>
      <c r="WZD2" s="343"/>
      <c r="WZE2" s="343"/>
      <c r="WZF2" s="343"/>
      <c r="WZG2" s="343"/>
      <c r="WZH2" s="343"/>
      <c r="WZI2" s="343"/>
      <c r="WZJ2" s="343"/>
      <c r="WZK2" s="343"/>
      <c r="WZL2" s="343"/>
      <c r="WZM2" s="343"/>
      <c r="WZN2" s="343"/>
      <c r="WZO2" s="343"/>
      <c r="WZP2" s="343"/>
      <c r="WZQ2" s="342"/>
      <c r="WZR2" s="343"/>
      <c r="WZS2" s="343"/>
      <c r="WZT2" s="343"/>
      <c r="WZU2" s="343"/>
      <c r="WZV2" s="343"/>
      <c r="WZW2" s="343"/>
      <c r="WZX2" s="343"/>
      <c r="WZY2" s="343"/>
      <c r="WZZ2" s="343"/>
      <c r="XAA2" s="343"/>
      <c r="XAB2" s="343"/>
      <c r="XAC2" s="343"/>
      <c r="XAD2" s="343"/>
      <c r="XAE2" s="343"/>
      <c r="XAF2" s="343"/>
      <c r="XAG2" s="342"/>
      <c r="XAH2" s="343"/>
      <c r="XAI2" s="343"/>
      <c r="XAJ2" s="343"/>
      <c r="XAK2" s="343"/>
      <c r="XAL2" s="343"/>
      <c r="XAM2" s="343"/>
      <c r="XAN2" s="343"/>
      <c r="XAO2" s="343"/>
      <c r="XAP2" s="343"/>
      <c r="XAQ2" s="343"/>
      <c r="XAR2" s="343"/>
      <c r="XAS2" s="343"/>
      <c r="XAT2" s="343"/>
      <c r="XAU2" s="343"/>
      <c r="XAV2" s="343"/>
      <c r="XAW2" s="342"/>
      <c r="XAX2" s="343"/>
      <c r="XAY2" s="343"/>
      <c r="XAZ2" s="343"/>
      <c r="XBA2" s="343"/>
      <c r="XBB2" s="343"/>
      <c r="XBC2" s="343"/>
      <c r="XBD2" s="343"/>
      <c r="XBE2" s="343"/>
      <c r="XBF2" s="343"/>
      <c r="XBG2" s="343"/>
      <c r="XBH2" s="343"/>
      <c r="XBI2" s="343"/>
      <c r="XBJ2" s="343"/>
      <c r="XBK2" s="343"/>
      <c r="XBL2" s="343"/>
      <c r="XBM2" s="342"/>
      <c r="XBN2" s="343"/>
      <c r="XBO2" s="343"/>
      <c r="XBP2" s="343"/>
      <c r="XBQ2" s="343"/>
      <c r="XBR2" s="343"/>
      <c r="XBS2" s="343"/>
      <c r="XBT2" s="343"/>
      <c r="XBU2" s="343"/>
      <c r="XBV2" s="343"/>
      <c r="XBW2" s="343"/>
      <c r="XBX2" s="343"/>
      <c r="XBY2" s="343"/>
      <c r="XBZ2" s="343"/>
      <c r="XCA2" s="343"/>
      <c r="XCB2" s="343"/>
      <c r="XCC2" s="342"/>
      <c r="XCD2" s="343"/>
      <c r="XCE2" s="343"/>
      <c r="XCF2" s="343"/>
      <c r="XCG2" s="343"/>
      <c r="XCH2" s="343"/>
      <c r="XCI2" s="343"/>
      <c r="XCJ2" s="343"/>
      <c r="XCK2" s="343"/>
      <c r="XCL2" s="343"/>
      <c r="XCM2" s="343"/>
      <c r="XCN2" s="343"/>
      <c r="XCO2" s="343"/>
      <c r="XCP2" s="343"/>
      <c r="XCQ2" s="343"/>
      <c r="XCR2" s="343"/>
      <c r="XCS2" s="342"/>
      <c r="XCT2" s="343"/>
      <c r="XCU2" s="343"/>
      <c r="XCV2" s="343"/>
      <c r="XCW2" s="343"/>
      <c r="XCX2" s="343"/>
      <c r="XCY2" s="343"/>
      <c r="XCZ2" s="343"/>
      <c r="XDA2" s="343"/>
      <c r="XDB2" s="343"/>
      <c r="XDC2" s="343"/>
      <c r="XDD2" s="343"/>
      <c r="XDE2" s="343"/>
      <c r="XDF2" s="343"/>
      <c r="XDG2" s="343"/>
      <c r="XDH2" s="343"/>
      <c r="XDI2" s="342"/>
      <c r="XDJ2" s="343"/>
      <c r="XDK2" s="343"/>
      <c r="XDL2" s="343"/>
      <c r="XDM2" s="343"/>
      <c r="XDN2" s="343"/>
      <c r="XDO2" s="343"/>
      <c r="XDP2" s="343"/>
      <c r="XDQ2" s="343"/>
      <c r="XDR2" s="343"/>
      <c r="XDS2" s="343"/>
      <c r="XDT2" s="343"/>
      <c r="XDU2" s="343"/>
      <c r="XDV2" s="343"/>
      <c r="XDW2" s="343"/>
      <c r="XDX2" s="343"/>
      <c r="XDY2" s="342"/>
      <c r="XDZ2" s="343"/>
      <c r="XEA2" s="343"/>
      <c r="XEB2" s="343"/>
      <c r="XEC2" s="343"/>
      <c r="XED2" s="343"/>
      <c r="XEE2" s="343"/>
      <c r="XEF2" s="343"/>
      <c r="XEG2" s="343"/>
      <c r="XEH2" s="343"/>
      <c r="XEI2" s="343"/>
      <c r="XEJ2" s="343"/>
      <c r="XEK2" s="343"/>
      <c r="XEL2" s="343"/>
      <c r="XEM2" s="343"/>
      <c r="XEN2" s="343"/>
      <c r="XEO2" s="342"/>
      <c r="XEP2" s="343"/>
      <c r="XEQ2" s="343"/>
      <c r="XER2" s="343"/>
      <c r="XES2" s="343"/>
      <c r="XET2" s="343"/>
      <c r="XEU2" s="343"/>
      <c r="XEV2" s="343"/>
      <c r="XEW2" s="343"/>
      <c r="XEX2" s="343"/>
      <c r="XEY2" s="343"/>
      <c r="XEZ2" s="343"/>
      <c r="XFA2" s="343"/>
      <c r="XFB2" s="343"/>
      <c r="XFC2" s="343"/>
      <c r="XFD2" s="343"/>
    </row>
    <row r="3" spans="1:16384" s="137" customFormat="1" ht="12.75" x14ac:dyDescent="0.2">
      <c r="A3" s="342" t="s">
        <v>1012</v>
      </c>
      <c r="B3" s="343"/>
      <c r="C3" s="343"/>
      <c r="D3" s="343"/>
      <c r="E3" s="343"/>
      <c r="F3" s="343"/>
      <c r="G3" s="343"/>
      <c r="H3" s="343"/>
      <c r="I3" s="343"/>
      <c r="J3" s="343"/>
      <c r="K3" s="343"/>
      <c r="L3" s="343"/>
      <c r="M3" s="343"/>
      <c r="N3" s="343"/>
      <c r="O3" s="343"/>
      <c r="P3" s="343"/>
    </row>
    <row r="4" spans="1:16384" s="137" customFormat="1" ht="12.75" x14ac:dyDescent="0.2">
      <c r="A4" s="342" t="str">
        <f>'Rate Case Constants'!C15</f>
        <v>BASE YEAR FOR THE 12 MONTHS ENDED DECEMBER 31, 2018</v>
      </c>
      <c r="B4" s="343"/>
      <c r="C4" s="343"/>
      <c r="D4" s="343"/>
      <c r="E4" s="343"/>
      <c r="F4" s="343"/>
      <c r="G4" s="343"/>
      <c r="H4" s="343"/>
      <c r="I4" s="343"/>
      <c r="J4" s="343"/>
      <c r="K4" s="343"/>
      <c r="L4" s="343"/>
      <c r="M4" s="343"/>
      <c r="N4" s="343"/>
      <c r="O4" s="343"/>
      <c r="P4" s="343"/>
    </row>
    <row r="5" spans="1:16384" s="137" customFormat="1" ht="12.75" x14ac:dyDescent="0.2">
      <c r="A5" s="137" t="s">
        <v>8</v>
      </c>
      <c r="P5" s="171" t="s">
        <v>980</v>
      </c>
    </row>
    <row r="6" spans="1:16384" s="137" customFormat="1" ht="12.75" x14ac:dyDescent="0.2">
      <c r="A6" s="137" t="str">
        <f>'Rate Case Constants'!$C$29</f>
        <v>TYPE OF FILING: _____ ORIGINAL  _____ UPDATED  __X__ REVISED</v>
      </c>
      <c r="P6" s="172" t="s">
        <v>1104</v>
      </c>
    </row>
    <row r="7" spans="1:16384" s="137" customFormat="1" ht="12.75" x14ac:dyDescent="0.2">
      <c r="A7" s="137" t="s">
        <v>9</v>
      </c>
      <c r="P7" s="172" t="str">
        <f>'Rate Case Constants'!$C$37</f>
        <v>WITNESS:   C. M. GARRETT</v>
      </c>
    </row>
    <row r="8" spans="1:16384" s="137" customFormat="1" ht="12.75" x14ac:dyDescent="0.2">
      <c r="A8" s="140" t="s">
        <v>979</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73"/>
    </row>
    <row r="9" spans="1:16384" s="137" customFormat="1" ht="12.75" x14ac:dyDescent="0.2">
      <c r="A9" s="143" t="s">
        <v>978</v>
      </c>
      <c r="B9" s="143" t="s">
        <v>5</v>
      </c>
      <c r="C9" s="144" t="s">
        <v>976</v>
      </c>
      <c r="D9" s="145">
        <v>43101</v>
      </c>
      <c r="E9" s="145">
        <v>43132</v>
      </c>
      <c r="F9" s="145">
        <v>43160</v>
      </c>
      <c r="G9" s="145">
        <v>43191</v>
      </c>
      <c r="H9" s="145">
        <v>43221</v>
      </c>
      <c r="I9" s="145">
        <v>43252</v>
      </c>
      <c r="J9" s="145">
        <v>43282</v>
      </c>
      <c r="K9" s="145">
        <v>43313</v>
      </c>
      <c r="L9" s="145">
        <v>43344</v>
      </c>
      <c r="M9" s="145">
        <v>43374</v>
      </c>
      <c r="N9" s="145">
        <v>43405</v>
      </c>
      <c r="O9" s="145">
        <v>43435</v>
      </c>
      <c r="P9" s="174" t="s">
        <v>3</v>
      </c>
    </row>
    <row r="10" spans="1:16384" s="6" customFormat="1" x14ac:dyDescent="0.25">
      <c r="A10" s="124"/>
      <c r="B10" s="90"/>
      <c r="C10" s="5"/>
      <c r="P10" s="175" t="s">
        <v>1009</v>
      </c>
    </row>
    <row r="11" spans="1:16384" x14ac:dyDescent="0.25">
      <c r="A11" s="182" t="s">
        <v>984</v>
      </c>
      <c r="C11" s="7" t="s">
        <v>197</v>
      </c>
      <c r="D11" s="177"/>
      <c r="E11" s="177"/>
      <c r="F11" s="177"/>
      <c r="G11" s="177"/>
      <c r="H11" s="177"/>
      <c r="I11" s="177"/>
      <c r="J11" s="177"/>
      <c r="K11" s="177"/>
      <c r="L11" s="177"/>
      <c r="M11" s="177"/>
      <c r="N11" s="177"/>
      <c r="O11" s="177"/>
      <c r="P11" s="180"/>
    </row>
    <row r="12" spans="1:16384" x14ac:dyDescent="0.25">
      <c r="A12" s="125" t="s">
        <v>244</v>
      </c>
      <c r="B12" s="92">
        <v>480</v>
      </c>
      <c r="C12" s="9" t="s">
        <v>109</v>
      </c>
      <c r="D12" s="198">
        <f>'Gas Revenue'!C10</f>
        <v>-134.68413000000001</v>
      </c>
      <c r="E12" s="198">
        <f>'Gas Revenue'!D10</f>
        <v>238.39742999999899</v>
      </c>
      <c r="F12" s="198">
        <f>'Gas Revenue'!E10</f>
        <v>191.90701999999999</v>
      </c>
      <c r="G12" s="198">
        <f>'Gas Revenue'!F10</f>
        <v>284.26906000000002</v>
      </c>
      <c r="H12" s="198">
        <f>'Gas Revenue'!G10</f>
        <v>263.223289999999</v>
      </c>
      <c r="I12" s="198">
        <f>'Gas Revenue'!H10</f>
        <v>241.87715</v>
      </c>
      <c r="J12" s="198">
        <f>'Gas Revenue'!I10</f>
        <v>-3.4592564440673899</v>
      </c>
      <c r="K12" s="198">
        <f>'Gas Revenue'!J10</f>
        <v>185.39767850714799</v>
      </c>
      <c r="L12" s="198">
        <f>'Gas Revenue'!K10</f>
        <v>87.102497933901901</v>
      </c>
      <c r="M12" s="198">
        <f>'Gas Revenue'!L10</f>
        <v>112.287406339425</v>
      </c>
      <c r="N12" s="198">
        <f>'Gas Revenue'!M10</f>
        <v>196.687455522184</v>
      </c>
      <c r="O12" s="198">
        <f>'Gas Revenue'!N10</f>
        <v>-340.36321349673699</v>
      </c>
      <c r="P12" s="194">
        <f t="shared" ref="P12:P18" si="0">SUM(D12:O12)</f>
        <v>1322.6423883618522</v>
      </c>
    </row>
    <row r="13" spans="1:16384" x14ac:dyDescent="0.25">
      <c r="A13" s="125" t="s">
        <v>244</v>
      </c>
      <c r="B13" s="93">
        <v>481.1</v>
      </c>
      <c r="C13" s="9" t="s">
        <v>110</v>
      </c>
      <c r="D13" s="198">
        <f>'Gas Revenue'!C19</f>
        <v>-2.3486099999999999</v>
      </c>
      <c r="E13" s="198">
        <f>'Gas Revenue'!D19</f>
        <v>5.79305</v>
      </c>
      <c r="F13" s="198">
        <f>'Gas Revenue'!E19</f>
        <v>4.01126</v>
      </c>
      <c r="G13" s="198">
        <f>'Gas Revenue'!F19</f>
        <v>7.2733999999999996</v>
      </c>
      <c r="H13" s="198">
        <f>'Gas Revenue'!G19</f>
        <v>7.1965399999999997</v>
      </c>
      <c r="I13" s="198">
        <f>'Gas Revenue'!H19</f>
        <v>8.6791699999999992</v>
      </c>
      <c r="J13" s="198">
        <f>'Gas Revenue'!I19</f>
        <v>-2.0843604047457198</v>
      </c>
      <c r="K13" s="198">
        <f>'Gas Revenue'!J19</f>
        <v>114.220490116793</v>
      </c>
      <c r="L13" s="198">
        <f>'Gas Revenue'!K19</f>
        <v>53.441296772699701</v>
      </c>
      <c r="M13" s="198">
        <f>'Gas Revenue'!L19</f>
        <v>78.513004697491695</v>
      </c>
      <c r="N13" s="198">
        <f>'Gas Revenue'!M19</f>
        <v>91.773928853447799</v>
      </c>
      <c r="O13" s="198">
        <f>'Gas Revenue'!N19</f>
        <v>-146.750916339051</v>
      </c>
      <c r="P13" s="194">
        <f t="shared" si="0"/>
        <v>219.71825369663549</v>
      </c>
    </row>
    <row r="14" spans="1:16384" x14ac:dyDescent="0.25">
      <c r="A14" s="125" t="s">
        <v>244</v>
      </c>
      <c r="B14" s="93">
        <v>481.2</v>
      </c>
      <c r="C14" s="9" t="s">
        <v>111</v>
      </c>
      <c r="D14" s="198">
        <f>'Gas Revenue'!C28</f>
        <v>0</v>
      </c>
      <c r="E14" s="198">
        <f>'Gas Revenue'!D28</f>
        <v>0</v>
      </c>
      <c r="F14" s="198">
        <f>'Gas Revenue'!E28</f>
        <v>0</v>
      </c>
      <c r="G14" s="198">
        <f>'Gas Revenue'!F28</f>
        <v>0</v>
      </c>
      <c r="H14" s="198">
        <f>'Gas Revenue'!G28</f>
        <v>0</v>
      </c>
      <c r="I14" s="198">
        <f>'Gas Revenue'!H28</f>
        <v>0</v>
      </c>
      <c r="J14" s="198">
        <f>'Gas Revenue'!I28</f>
        <v>0</v>
      </c>
      <c r="K14" s="198">
        <f>'Gas Revenue'!J28</f>
        <v>0</v>
      </c>
      <c r="L14" s="198">
        <f>'Gas Revenue'!K28</f>
        <v>0</v>
      </c>
      <c r="M14" s="198">
        <f>'Gas Revenue'!L28</f>
        <v>0</v>
      </c>
      <c r="N14" s="198">
        <f>'Gas Revenue'!M28</f>
        <v>0</v>
      </c>
      <c r="O14" s="198">
        <f>'Gas Revenue'!N28</f>
        <v>0</v>
      </c>
      <c r="P14" s="194">
        <f t="shared" si="0"/>
        <v>0</v>
      </c>
    </row>
    <row r="15" spans="1:16384" x14ac:dyDescent="0.25">
      <c r="A15" s="125" t="s">
        <v>244</v>
      </c>
      <c r="B15" s="92">
        <v>489</v>
      </c>
      <c r="C15" s="9" t="s">
        <v>825</v>
      </c>
      <c r="D15" s="198">
        <f>'Gas Revenue'!C45+'Gas Revenue'!C53</f>
        <v>0.76236000000000004</v>
      </c>
      <c r="E15" s="198">
        <f>'Gas Revenue'!D45+'Gas Revenue'!D53</f>
        <v>0.61765999999999999</v>
      </c>
      <c r="F15" s="198">
        <f>'Gas Revenue'!E45+'Gas Revenue'!E53</f>
        <v>0.69040000000000001</v>
      </c>
      <c r="G15" s="198">
        <f>'Gas Revenue'!F45+'Gas Revenue'!F53</f>
        <v>0.63653000000000004</v>
      </c>
      <c r="H15" s="198">
        <f>'Gas Revenue'!G45+'Gas Revenue'!G53</f>
        <v>0.44480999999999998</v>
      </c>
      <c r="I15" s="198">
        <f>'Gas Revenue'!H45+'Gas Revenue'!H53</f>
        <v>0.39441999999999999</v>
      </c>
      <c r="J15" s="198">
        <f>'Gas Revenue'!I45+'Gas Revenue'!I53</f>
        <v>0</v>
      </c>
      <c r="K15" s="198">
        <f>'Gas Revenue'!J45+'Gas Revenue'!J53</f>
        <v>0</v>
      </c>
      <c r="L15" s="198">
        <f>'Gas Revenue'!K45+'Gas Revenue'!K53</f>
        <v>0</v>
      </c>
      <c r="M15" s="198">
        <f>'Gas Revenue'!L45+'Gas Revenue'!L53</f>
        <v>0</v>
      </c>
      <c r="N15" s="198">
        <f>'Gas Revenue'!M45+'Gas Revenue'!M53</f>
        <v>0</v>
      </c>
      <c r="O15" s="198">
        <f>'Gas Revenue'!N45+'Gas Revenue'!N53</f>
        <v>0</v>
      </c>
      <c r="P15" s="194">
        <f t="shared" si="0"/>
        <v>3.5461799999999997</v>
      </c>
    </row>
    <row r="16" spans="1:16384" x14ac:dyDescent="0.25">
      <c r="A16" s="125" t="s">
        <v>244</v>
      </c>
      <c r="B16" s="92">
        <v>482</v>
      </c>
      <c r="C16" s="9" t="s">
        <v>112</v>
      </c>
      <c r="D16" s="198">
        <f>'Gas Revenue'!C37</f>
        <v>-0.21023</v>
      </c>
      <c r="E16" s="198">
        <f>'Gas Revenue'!D37</f>
        <v>1.49861</v>
      </c>
      <c r="F16" s="198">
        <f>'Gas Revenue'!E37</f>
        <v>0.46556999999999998</v>
      </c>
      <c r="G16" s="198">
        <f>'Gas Revenue'!F37</f>
        <v>1.38914</v>
      </c>
      <c r="H16" s="198">
        <f>'Gas Revenue'!G37</f>
        <v>0.50205</v>
      </c>
      <c r="I16" s="198">
        <f>'Gas Revenue'!H37</f>
        <v>1.0639400000000001</v>
      </c>
      <c r="J16" s="198">
        <f>'Gas Revenue'!I37</f>
        <v>-0.28698976651914998</v>
      </c>
      <c r="K16" s="198">
        <f>'Gas Revenue'!J37</f>
        <v>15.7472247607257</v>
      </c>
      <c r="L16" s="198">
        <f>'Gas Revenue'!K37</f>
        <v>7.3985986780660298</v>
      </c>
      <c r="M16" s="198">
        <f>'Gas Revenue'!L37</f>
        <v>10.5939823477506</v>
      </c>
      <c r="N16" s="198">
        <f>'Gas Revenue'!M37</f>
        <v>12.170009009035301</v>
      </c>
      <c r="O16" s="198">
        <f>'Gas Revenue'!N37</f>
        <v>-19.323476779542599</v>
      </c>
      <c r="P16" s="194">
        <f t="shared" si="0"/>
        <v>31.008428249515877</v>
      </c>
    </row>
    <row r="17" spans="1:16" x14ac:dyDescent="0.25">
      <c r="A17" s="125" t="s">
        <v>244</v>
      </c>
      <c r="B17" s="92" t="s">
        <v>918</v>
      </c>
      <c r="C17" s="9" t="s">
        <v>114</v>
      </c>
      <c r="D17" s="198">
        <f>'Gas Revenue'!C63</f>
        <v>0</v>
      </c>
      <c r="E17" s="198">
        <f>'Gas Revenue'!D63</f>
        <v>0</v>
      </c>
      <c r="F17" s="198">
        <f>'Gas Revenue'!E63</f>
        <v>0</v>
      </c>
      <c r="G17" s="198">
        <f>'Gas Revenue'!F63</f>
        <v>0</v>
      </c>
      <c r="H17" s="198">
        <f>'Gas Revenue'!G63</f>
        <v>0</v>
      </c>
      <c r="I17" s="198">
        <f>'Gas Revenue'!H63</f>
        <v>0</v>
      </c>
      <c r="J17" s="198">
        <f>'Gas Revenue'!I63</f>
        <v>0</v>
      </c>
      <c r="K17" s="198">
        <f>'Gas Revenue'!J63</f>
        <v>0</v>
      </c>
      <c r="L17" s="198">
        <f>'Gas Revenue'!K63</f>
        <v>0</v>
      </c>
      <c r="M17" s="198">
        <f>'Gas Revenue'!L63</f>
        <v>0</v>
      </c>
      <c r="N17" s="198">
        <f>'Gas Revenue'!M63</f>
        <v>0</v>
      </c>
      <c r="O17" s="198">
        <f>'Gas Revenue'!N63</f>
        <v>0</v>
      </c>
      <c r="P17" s="194">
        <f t="shared" si="0"/>
        <v>0</v>
      </c>
    </row>
    <row r="18" spans="1:16" x14ac:dyDescent="0.25">
      <c r="B18" s="92"/>
      <c r="C18" s="9" t="s">
        <v>1018</v>
      </c>
      <c r="D18" s="199">
        <f>SUM(D12:D17)</f>
        <v>-136.48061000000001</v>
      </c>
      <c r="E18" s="199">
        <f t="shared" ref="E18" si="1">SUM(E12:E17)</f>
        <v>246.306749999999</v>
      </c>
      <c r="F18" s="199">
        <f t="shared" ref="F18" si="2">SUM(F12:F17)</f>
        <v>197.07425000000001</v>
      </c>
      <c r="G18" s="199">
        <f t="shared" ref="G18" si="3">SUM(G12:G17)</f>
        <v>293.56813</v>
      </c>
      <c r="H18" s="199">
        <f t="shared" ref="H18" si="4">SUM(H12:H17)</f>
        <v>271.36668999999904</v>
      </c>
      <c r="I18" s="199">
        <f t="shared" ref="I18" si="5">SUM(I12:I17)</f>
        <v>252.01468</v>
      </c>
      <c r="J18" s="199">
        <f t="shared" ref="J18" si="6">SUM(J12:J17)</f>
        <v>-5.8306066153322593</v>
      </c>
      <c r="K18" s="199">
        <f t="shared" ref="K18" si="7">SUM(K12:K17)</f>
        <v>315.36539338466667</v>
      </c>
      <c r="L18" s="199">
        <f t="shared" ref="L18" si="8">SUM(L12:L17)</f>
        <v>147.94239338466764</v>
      </c>
      <c r="M18" s="199">
        <f t="shared" ref="M18" si="9">SUM(M12:M17)</f>
        <v>201.3943933846673</v>
      </c>
      <c r="N18" s="199">
        <f t="shared" ref="N18" si="10">SUM(N12:N17)</f>
        <v>300.63139338466709</v>
      </c>
      <c r="O18" s="199">
        <f t="shared" ref="O18" si="11">SUM(O12:O17)</f>
        <v>-506.43760661533059</v>
      </c>
      <c r="P18" s="195">
        <f t="shared" si="0"/>
        <v>1576.9152503080043</v>
      </c>
    </row>
    <row r="19" spans="1:16" x14ac:dyDescent="0.25">
      <c r="D19" s="198"/>
      <c r="E19" s="198"/>
      <c r="F19" s="198"/>
      <c r="G19" s="198"/>
      <c r="H19" s="198"/>
      <c r="I19" s="198"/>
      <c r="J19" s="198"/>
      <c r="K19" s="198"/>
      <c r="L19" s="198"/>
      <c r="M19" s="198"/>
      <c r="N19" s="198"/>
      <c r="O19" s="198"/>
      <c r="P19" s="194"/>
    </row>
    <row r="20" spans="1:16" x14ac:dyDescent="0.25">
      <c r="A20" s="125" t="s">
        <v>244</v>
      </c>
      <c r="B20" s="91">
        <v>908</v>
      </c>
      <c r="C20" s="164" t="s">
        <v>1052</v>
      </c>
      <c r="D20" s="196">
        <f>'DSM EXP'!B17</f>
        <v>290.24484000000001</v>
      </c>
      <c r="E20" s="196">
        <f>'DSM EXP'!C17</f>
        <v>237.13292000000001</v>
      </c>
      <c r="F20" s="196">
        <f>'DSM EXP'!D17</f>
        <v>209.09563</v>
      </c>
      <c r="G20" s="196">
        <f>'DSM EXP'!E17</f>
        <v>282.65323000000001</v>
      </c>
      <c r="H20" s="196">
        <f>'DSM EXP'!F17</f>
        <v>261.48522000000003</v>
      </c>
      <c r="I20" s="196">
        <f>'DSM EXP'!G17</f>
        <v>242.62693999999999</v>
      </c>
      <c r="J20" s="196">
        <f>'DSM EXP'!H17</f>
        <v>-34.265999999999998</v>
      </c>
      <c r="K20" s="196">
        <f>'DSM EXP'!I17</f>
        <v>286.93</v>
      </c>
      <c r="L20" s="196">
        <f>'DSM EXP'!J17</f>
        <v>119.50700000000001</v>
      </c>
      <c r="M20" s="196">
        <f>'DSM EXP'!K17</f>
        <v>172.959</v>
      </c>
      <c r="N20" s="196">
        <f>'DSM EXP'!L17</f>
        <v>272.19600000000003</v>
      </c>
      <c r="O20" s="196">
        <f>'DSM EXP'!M17</f>
        <v>-534.87300000000005</v>
      </c>
      <c r="P20" s="194">
        <f>SUM(D20:O20)</f>
        <v>1805.6917800000001</v>
      </c>
    </row>
    <row r="21" spans="1:16" x14ac:dyDescent="0.25">
      <c r="A21" s="125" t="s">
        <v>244</v>
      </c>
      <c r="B21" s="91" t="s">
        <v>129</v>
      </c>
      <c r="C21" s="164" t="s">
        <v>1053</v>
      </c>
      <c r="D21" s="196">
        <f>'DSM EXP'!B18</f>
        <v>0</v>
      </c>
      <c r="E21" s="196">
        <f>'DSM EXP'!C18</f>
        <v>0</v>
      </c>
      <c r="F21" s="196">
        <f>'DSM EXP'!D18</f>
        <v>0</v>
      </c>
      <c r="G21" s="196">
        <f>'DSM EXP'!E18</f>
        <v>0</v>
      </c>
      <c r="H21" s="196">
        <f>'DSM EXP'!F18</f>
        <v>0</v>
      </c>
      <c r="I21" s="196">
        <f>'DSM EXP'!G18</f>
        <v>0</v>
      </c>
      <c r="J21" s="196">
        <f>'DSM EXP'!H18</f>
        <v>0</v>
      </c>
      <c r="K21" s="196">
        <f>'DSM EXP'!I18</f>
        <v>0</v>
      </c>
      <c r="L21" s="196">
        <f>'DSM EXP'!J18</f>
        <v>0</v>
      </c>
      <c r="M21" s="196">
        <f>'DSM EXP'!K18</f>
        <v>0</v>
      </c>
      <c r="N21" s="196">
        <f>'DSM EXP'!L18</f>
        <v>0</v>
      </c>
      <c r="O21" s="196">
        <f>'DSM EXP'!M18</f>
        <v>0</v>
      </c>
      <c r="P21" s="194">
        <f t="shared" ref="P21" si="12">SUM(D21:O21)</f>
        <v>0</v>
      </c>
    </row>
    <row r="22" spans="1:16" x14ac:dyDescent="0.25">
      <c r="D22" s="196"/>
      <c r="E22" s="196"/>
      <c r="F22" s="196"/>
      <c r="G22" s="196"/>
      <c r="H22" s="196"/>
      <c r="I22" s="196"/>
      <c r="J22" s="196"/>
      <c r="K22" s="196"/>
      <c r="L22" s="196"/>
      <c r="M22" s="196"/>
      <c r="N22" s="196"/>
      <c r="O22" s="196"/>
      <c r="P22" s="194"/>
    </row>
    <row r="23" spans="1:16" x14ac:dyDescent="0.25">
      <c r="A23" s="182" t="s">
        <v>983</v>
      </c>
      <c r="C23" s="7" t="s">
        <v>1016</v>
      </c>
      <c r="D23" s="196"/>
      <c r="E23" s="196"/>
      <c r="F23" s="196"/>
      <c r="G23" s="196"/>
      <c r="H23" s="196"/>
      <c r="I23" s="196"/>
      <c r="J23" s="196"/>
      <c r="K23" s="196"/>
      <c r="L23" s="196"/>
      <c r="M23" s="196"/>
      <c r="N23" s="196"/>
      <c r="O23" s="196"/>
      <c r="P23" s="194"/>
    </row>
    <row r="24" spans="1:16" x14ac:dyDescent="0.25">
      <c r="A24" s="125" t="s">
        <v>928</v>
      </c>
      <c r="B24" s="92">
        <v>480</v>
      </c>
      <c r="C24" s="9" t="s">
        <v>109</v>
      </c>
      <c r="D24" s="198">
        <f>'Gas Revenue'!C11</f>
        <v>213.04022000000001</v>
      </c>
      <c r="E24" s="198">
        <f>'Gas Revenue'!D11</f>
        <v>123.61078999999999</v>
      </c>
      <c r="F24" s="198">
        <f>'Gas Revenue'!E11</f>
        <v>148.16238000000001</v>
      </c>
      <c r="G24" s="198">
        <f>'Gas Revenue'!F11</f>
        <v>93.796859999999995</v>
      </c>
      <c r="H24" s="198">
        <f>'Gas Revenue'!G11</f>
        <v>223.16041999999999</v>
      </c>
      <c r="I24" s="198">
        <f>'Gas Revenue'!H11</f>
        <v>222.98778999999999</v>
      </c>
      <c r="J24" s="198">
        <f>'Gas Revenue'!I11</f>
        <v>297.45387712852602</v>
      </c>
      <c r="K24" s="198">
        <f>'Gas Revenue'!J11</f>
        <v>312.65544664008797</v>
      </c>
      <c r="L24" s="198">
        <f>'Gas Revenue'!K11</f>
        <v>297.37623320856602</v>
      </c>
      <c r="M24" s="198">
        <f>'Gas Revenue'!L11</f>
        <v>307.39165509815501</v>
      </c>
      <c r="N24" s="198">
        <f>'Gas Revenue'!M11</f>
        <v>297.24782548497598</v>
      </c>
      <c r="O24" s="198">
        <f>'Gas Revenue'!N11</f>
        <v>288.159842710097</v>
      </c>
      <c r="P24" s="194">
        <f t="shared" ref="P24:P28" si="13">SUM(D24:O24)</f>
        <v>2825.0433402704084</v>
      </c>
    </row>
    <row r="25" spans="1:16" x14ac:dyDescent="0.25">
      <c r="A25" s="125" t="s">
        <v>928</v>
      </c>
      <c r="B25" s="93">
        <v>481.1</v>
      </c>
      <c r="C25" s="9" t="s">
        <v>110</v>
      </c>
      <c r="D25" s="198">
        <f>'Gas Revenue'!C20</f>
        <v>89.681029999999893</v>
      </c>
      <c r="E25" s="198">
        <f>'Gas Revenue'!D20</f>
        <v>51.593529999999902</v>
      </c>
      <c r="F25" s="198">
        <f>'Gas Revenue'!E20</f>
        <v>61.671439999999997</v>
      </c>
      <c r="G25" s="198">
        <f>'Gas Revenue'!F20</f>
        <v>39.238599999999998</v>
      </c>
      <c r="H25" s="198">
        <f>'Gas Revenue'!G20</f>
        <v>94.099980000000002</v>
      </c>
      <c r="I25" s="198">
        <f>'Gas Revenue'!H20</f>
        <v>97.445840000000004</v>
      </c>
      <c r="J25" s="198">
        <f>'Gas Revenue'!I20</f>
        <v>114.319608965591</v>
      </c>
      <c r="K25" s="198">
        <f>'Gas Revenue'!J20</f>
        <v>120.05666575830401</v>
      </c>
      <c r="L25" s="198">
        <f>'Gas Revenue'!K20</f>
        <v>114.124469173165</v>
      </c>
      <c r="M25" s="198">
        <f>'Gas Revenue'!L20</f>
        <v>117.13026671146299</v>
      </c>
      <c r="N25" s="198">
        <f>'Gas Revenue'!M20</f>
        <v>112.470755937634</v>
      </c>
      <c r="O25" s="198">
        <f>'Gas Revenue'!N20</f>
        <v>108.66616555105399</v>
      </c>
      <c r="P25" s="194">
        <f t="shared" si="13"/>
        <v>1120.4983520972107</v>
      </c>
    </row>
    <row r="26" spans="1:16" x14ac:dyDescent="0.25">
      <c r="A26" s="125" t="s">
        <v>928</v>
      </c>
      <c r="B26" s="93">
        <v>481.2</v>
      </c>
      <c r="C26" s="9" t="s">
        <v>111</v>
      </c>
      <c r="D26" s="198">
        <f>'Gas Revenue'!C29</f>
        <v>9.3228600000000004</v>
      </c>
      <c r="E26" s="198">
        <f>'Gas Revenue'!D29</f>
        <v>5.6254499999999998</v>
      </c>
      <c r="F26" s="198">
        <f>'Gas Revenue'!E29</f>
        <v>6.5319500000000001</v>
      </c>
      <c r="G26" s="198">
        <f>'Gas Revenue'!F29</f>
        <v>4.3037700000000001</v>
      </c>
      <c r="H26" s="198">
        <f>'Gas Revenue'!G29</f>
        <v>11.2781</v>
      </c>
      <c r="I26" s="198">
        <f>'Gas Revenue'!H29</f>
        <v>11.869669999999999</v>
      </c>
      <c r="J26" s="198">
        <f>'Gas Revenue'!I29</f>
        <v>14.150886022635399</v>
      </c>
      <c r="K26" s="198">
        <f>'Gas Revenue'!J29</f>
        <v>15.219509626727501</v>
      </c>
      <c r="L26" s="198">
        <f>'Gas Revenue'!K29</f>
        <v>14.5463004781571</v>
      </c>
      <c r="M26" s="198">
        <f>'Gas Revenue'!L29</f>
        <v>15.253091125255599</v>
      </c>
      <c r="N26" s="198">
        <f>'Gas Revenue'!M29</f>
        <v>15.149534493192499</v>
      </c>
      <c r="O26" s="198">
        <f>'Gas Revenue'!N29</f>
        <v>15.1433458013852</v>
      </c>
      <c r="P26" s="194">
        <f t="shared" si="13"/>
        <v>138.39446754735332</v>
      </c>
    </row>
    <row r="27" spans="1:16" x14ac:dyDescent="0.25">
      <c r="A27" s="125" t="s">
        <v>928</v>
      </c>
      <c r="B27" s="92">
        <v>489</v>
      </c>
      <c r="C27" s="9" t="s">
        <v>825</v>
      </c>
      <c r="D27" s="198">
        <f>'Gas Revenue'!C54+'Gas Revenue'!C46</f>
        <v>0.66481000000000001</v>
      </c>
      <c r="E27" s="198">
        <f>'Gas Revenue'!D54+'Gas Revenue'!D46</f>
        <v>0.73763000000000001</v>
      </c>
      <c r="F27" s="198">
        <f>'Gas Revenue'!E54+'Gas Revenue'!E46</f>
        <v>0.92162999999999995</v>
      </c>
      <c r="G27" s="198">
        <f>'Gas Revenue'!F54+'Gas Revenue'!F46</f>
        <v>1.2781800000000001</v>
      </c>
      <c r="H27" s="198">
        <f>'Gas Revenue'!G54+'Gas Revenue'!G46</f>
        <v>3.9664999999999999</v>
      </c>
      <c r="I27" s="198">
        <f>'Gas Revenue'!H54+'Gas Revenue'!H46</f>
        <v>4.3458699999999997</v>
      </c>
      <c r="J27" s="198">
        <f>'Gas Revenue'!I54+'Gas Revenue'!I46</f>
        <v>5.1687338259566804</v>
      </c>
      <c r="K27" s="198">
        <f>'Gas Revenue'!J54+'Gas Revenue'!J46</f>
        <v>5.0340965624384193</v>
      </c>
      <c r="L27" s="198">
        <f>'Gas Revenue'!K54+'Gas Revenue'!K46</f>
        <v>4.7424981402228603</v>
      </c>
      <c r="M27" s="198">
        <f>'Gas Revenue'!L54+'Gas Revenue'!L46</f>
        <v>4.7066391744063605</v>
      </c>
      <c r="N27" s="198">
        <f>'Gas Revenue'!M54+'Gas Revenue'!M46</f>
        <v>4.11445724004132</v>
      </c>
      <c r="O27" s="198">
        <f>'Gas Revenue'!N54+'Gas Revenue'!N46</f>
        <v>3.4043252041551275</v>
      </c>
      <c r="P27" s="194">
        <f t="shared" si="13"/>
        <v>39.085370147220765</v>
      </c>
    </row>
    <row r="28" spans="1:16" x14ac:dyDescent="0.25">
      <c r="A28" s="125" t="s">
        <v>928</v>
      </c>
      <c r="B28" s="92">
        <v>482</v>
      </c>
      <c r="C28" s="9" t="s">
        <v>112</v>
      </c>
      <c r="D28" s="198">
        <f>'Gas Revenue'!C38</f>
        <v>4.7763399999999896</v>
      </c>
      <c r="E28" s="198">
        <f>'Gas Revenue'!D38</f>
        <v>1.9485699999999999</v>
      </c>
      <c r="F28" s="198">
        <f>'Gas Revenue'!E38</f>
        <v>2.75813</v>
      </c>
      <c r="G28" s="198">
        <f>'Gas Revenue'!F38</f>
        <v>2.6509100000000001</v>
      </c>
      <c r="H28" s="198">
        <f>'Gas Revenue'!G38</f>
        <v>5.74125</v>
      </c>
      <c r="I28" s="198">
        <f>'Gas Revenue'!H38</f>
        <v>5.6859199999999896</v>
      </c>
      <c r="J28" s="198">
        <f>'Gas Revenue'!I38</f>
        <v>11.6124709713045</v>
      </c>
      <c r="K28" s="198">
        <f>'Gas Revenue'!J38</f>
        <v>12.3646083064551</v>
      </c>
      <c r="L28" s="198">
        <f>'Gas Revenue'!K38</f>
        <v>11.800517170101701</v>
      </c>
      <c r="M28" s="198">
        <f>'Gas Revenue'!L38</f>
        <v>13.014485854932699</v>
      </c>
      <c r="N28" s="198">
        <f>'Gas Revenue'!M38</f>
        <v>13.4163336531686</v>
      </c>
      <c r="O28" s="198">
        <f>'Gas Revenue'!N38</f>
        <v>13.499430883772501</v>
      </c>
      <c r="P28" s="194">
        <f t="shared" si="13"/>
        <v>99.268966839735072</v>
      </c>
    </row>
    <row r="29" spans="1:16" x14ac:dyDescent="0.25">
      <c r="A29" s="125" t="s">
        <v>928</v>
      </c>
      <c r="B29" s="92" t="s">
        <v>918</v>
      </c>
      <c r="C29" s="9" t="s">
        <v>114</v>
      </c>
      <c r="D29" s="198">
        <f>'Gas Revenue'!C64</f>
        <v>9.9479999999999999E-2</v>
      </c>
      <c r="E29" s="198">
        <f>'Gas Revenue'!D64</f>
        <v>0.11531</v>
      </c>
      <c r="F29" s="198">
        <f>'Gas Revenue'!E64</f>
        <v>8.1199999999999994E-2</v>
      </c>
      <c r="G29" s="198">
        <f>'Gas Revenue'!F64</f>
        <v>4.8129999999999999E-2</v>
      </c>
      <c r="H29" s="198">
        <f>'Gas Revenue'!G64</f>
        <v>1.6460600000000001</v>
      </c>
      <c r="I29" s="198">
        <f>'Gas Revenue'!H64</f>
        <v>0.76327999999999996</v>
      </c>
      <c r="J29" s="198">
        <f>'Gas Revenue'!I64</f>
        <v>0</v>
      </c>
      <c r="K29" s="198">
        <f>'Gas Revenue'!J64</f>
        <v>0</v>
      </c>
      <c r="L29" s="198">
        <f>'Gas Revenue'!K64</f>
        <v>0</v>
      </c>
      <c r="M29" s="198">
        <f>'Gas Revenue'!L64</f>
        <v>0</v>
      </c>
      <c r="N29" s="198">
        <f>'Gas Revenue'!M64</f>
        <v>0</v>
      </c>
      <c r="O29" s="198">
        <f>'Gas Revenue'!N64</f>
        <v>0</v>
      </c>
      <c r="P29" s="194">
        <f t="shared" ref="P29" si="14">SUM(D29:O29)</f>
        <v>2.75346</v>
      </c>
    </row>
    <row r="30" spans="1:16" x14ac:dyDescent="0.25">
      <c r="B30" s="92"/>
      <c r="C30" s="9" t="s">
        <v>1017</v>
      </c>
      <c r="D30" s="199">
        <f>SUM(D24:D29)</f>
        <v>317.5847399999999</v>
      </c>
      <c r="E30" s="199">
        <f t="shared" ref="E30:O30" si="15">SUM(E24:E29)</f>
        <v>183.63127999999986</v>
      </c>
      <c r="F30" s="199">
        <f t="shared" si="15"/>
        <v>220.12672999999998</v>
      </c>
      <c r="G30" s="199">
        <f t="shared" si="15"/>
        <v>141.31644999999997</v>
      </c>
      <c r="H30" s="199">
        <f t="shared" si="15"/>
        <v>339.89230999999995</v>
      </c>
      <c r="I30" s="199">
        <f t="shared" si="15"/>
        <v>343.09836999999999</v>
      </c>
      <c r="J30" s="199">
        <f t="shared" si="15"/>
        <v>442.70557691401359</v>
      </c>
      <c r="K30" s="199">
        <f t="shared" si="15"/>
        <v>465.33032689401307</v>
      </c>
      <c r="L30" s="199">
        <f t="shared" si="15"/>
        <v>442.59001817021266</v>
      </c>
      <c r="M30" s="199">
        <f t="shared" si="15"/>
        <v>457.49613796421261</v>
      </c>
      <c r="N30" s="199">
        <f t="shared" si="15"/>
        <v>442.39890680901237</v>
      </c>
      <c r="O30" s="199">
        <f t="shared" si="15"/>
        <v>428.87311015046379</v>
      </c>
      <c r="P30" s="195">
        <f>SUM(D30:O30)</f>
        <v>4225.0439569019272</v>
      </c>
    </row>
    <row r="31" spans="1:16" x14ac:dyDescent="0.25">
      <c r="D31" s="198"/>
      <c r="E31" s="198"/>
      <c r="F31" s="198"/>
      <c r="G31" s="198"/>
      <c r="H31" s="198"/>
      <c r="I31" s="198"/>
      <c r="J31" s="198"/>
      <c r="K31" s="198"/>
      <c r="L31" s="198"/>
      <c r="M31" s="198"/>
      <c r="N31" s="198"/>
      <c r="O31" s="198"/>
      <c r="P31" s="194"/>
    </row>
    <row r="32" spans="1:16" x14ac:dyDescent="0.25">
      <c r="A32" s="182"/>
      <c r="C32" s="7" t="s">
        <v>1019</v>
      </c>
      <c r="D32" s="196"/>
      <c r="E32" s="196"/>
      <c r="F32" s="196"/>
      <c r="G32" s="196"/>
      <c r="H32" s="196"/>
      <c r="I32" s="196"/>
      <c r="J32" s="196"/>
      <c r="K32" s="196"/>
      <c r="L32" s="196"/>
      <c r="M32" s="196"/>
      <c r="N32" s="196"/>
      <c r="O32" s="196"/>
      <c r="P32" s="194"/>
    </row>
    <row r="33" spans="1:16" x14ac:dyDescent="0.25">
      <c r="A33" s="125" t="s">
        <v>928</v>
      </c>
      <c r="B33" s="92" t="str">
        <f t="shared" ref="B33:B38" si="16">MID($C33,1,3)</f>
        <v>874</v>
      </c>
      <c r="C33" s="9" t="s">
        <v>932</v>
      </c>
      <c r="D33" s="198">
        <f>'GLT EXP'!B6</f>
        <v>-0.36699999999999999</v>
      </c>
      <c r="E33" s="198">
        <f>'GLT EXP'!C6</f>
        <v>-4.5179999999999998</v>
      </c>
      <c r="F33" s="198">
        <f>'GLT EXP'!D6</f>
        <v>0</v>
      </c>
      <c r="G33" s="198">
        <f>'GLT EXP'!E6</f>
        <v>-10.889950000000001</v>
      </c>
      <c r="H33" s="198">
        <f>'GLT EXP'!F6</f>
        <v>-1.6548399999999901</v>
      </c>
      <c r="I33" s="198">
        <f>'GLT EXP'!G6</f>
        <v>-1.1244000000000001</v>
      </c>
      <c r="J33" s="198">
        <f>'GLT EXP'!H6</f>
        <v>-0.96</v>
      </c>
      <c r="K33" s="198">
        <f>'GLT EXP'!I6</f>
        <v>-0.96</v>
      </c>
      <c r="L33" s="198">
        <f>'GLT EXP'!J6</f>
        <v>-0.96</v>
      </c>
      <c r="M33" s="198">
        <f>'GLT EXP'!K6</f>
        <v>-0.96</v>
      </c>
      <c r="N33" s="198">
        <f>'GLT EXP'!L6</f>
        <v>-0.96</v>
      </c>
      <c r="O33" s="198">
        <f>'GLT EXP'!M6</f>
        <v>-0.96</v>
      </c>
      <c r="P33" s="194">
        <f t="shared" ref="P33:P41" si="17">SUM(D33:O33)</f>
        <v>-24.314189999999996</v>
      </c>
    </row>
    <row r="34" spans="1:16" x14ac:dyDescent="0.25">
      <c r="A34" s="125" t="s">
        <v>928</v>
      </c>
      <c r="B34" s="92" t="str">
        <f t="shared" si="16"/>
        <v>878</v>
      </c>
      <c r="C34" s="9" t="s">
        <v>933</v>
      </c>
      <c r="D34" s="198">
        <f>'GLT EXP'!B7</f>
        <v>75.645399999999995</v>
      </c>
      <c r="E34" s="198">
        <f>'GLT EXP'!C7</f>
        <v>74.289280000000005</v>
      </c>
      <c r="F34" s="198">
        <f>'GLT EXP'!D7</f>
        <v>79.106070000000003</v>
      </c>
      <c r="G34" s="198">
        <f>'GLT EXP'!E7</f>
        <v>87.677089999999893</v>
      </c>
      <c r="H34" s="198">
        <f>'GLT EXP'!F7</f>
        <v>81.406399999999906</v>
      </c>
      <c r="I34" s="198">
        <f>'GLT EXP'!G7</f>
        <v>69.439340000000001</v>
      </c>
      <c r="J34" s="198">
        <f>'GLT EXP'!H7</f>
        <v>51.777000000000001</v>
      </c>
      <c r="K34" s="198">
        <f>'GLT EXP'!I7</f>
        <v>51.777000000000001</v>
      </c>
      <c r="L34" s="198">
        <f>'GLT EXP'!J7</f>
        <v>51.777000000000001</v>
      </c>
      <c r="M34" s="198">
        <f>'GLT EXP'!K7</f>
        <v>51.777000000000001</v>
      </c>
      <c r="N34" s="198">
        <f>'GLT EXP'!L7</f>
        <v>51.777000000000001</v>
      </c>
      <c r="O34" s="198">
        <f>'GLT EXP'!M7</f>
        <v>51.777000000000001</v>
      </c>
      <c r="P34" s="194">
        <f t="shared" si="17"/>
        <v>778.22558000000004</v>
      </c>
    </row>
    <row r="35" spans="1:16" x14ac:dyDescent="0.25">
      <c r="A35" s="125" t="s">
        <v>928</v>
      </c>
      <c r="B35" s="92" t="str">
        <f t="shared" si="16"/>
        <v>879</v>
      </c>
      <c r="C35" s="9" t="s">
        <v>934</v>
      </c>
      <c r="D35" s="198">
        <f>'GLT EXP'!B8</f>
        <v>-8.4153199999999995</v>
      </c>
      <c r="E35" s="198">
        <f>'GLT EXP'!C8</f>
        <v>-13.374739999999999</v>
      </c>
      <c r="F35" s="198">
        <f>'GLT EXP'!D8</f>
        <v>-24.976289999999999</v>
      </c>
      <c r="G35" s="198">
        <f>'GLT EXP'!E8</f>
        <v>-17.847090000000001</v>
      </c>
      <c r="H35" s="198">
        <f>'GLT EXP'!F8</f>
        <v>-17.107050000000001</v>
      </c>
      <c r="I35" s="198">
        <f>'GLT EXP'!G8</f>
        <v>-15.05068</v>
      </c>
      <c r="J35" s="198">
        <f>'GLT EXP'!H8</f>
        <v>-4.5030000000000001</v>
      </c>
      <c r="K35" s="198">
        <f>'GLT EXP'!I8</f>
        <v>-4.5030000000000001</v>
      </c>
      <c r="L35" s="198">
        <f>'GLT EXP'!J8</f>
        <v>-4.5030000000000001</v>
      </c>
      <c r="M35" s="198">
        <f>'GLT EXP'!K8</f>
        <v>-4.5030000000000001</v>
      </c>
      <c r="N35" s="198">
        <f>'GLT EXP'!L8</f>
        <v>-4.5030000000000001</v>
      </c>
      <c r="O35" s="198">
        <f>'GLT EXP'!M8</f>
        <v>-4.5030000000000001</v>
      </c>
      <c r="P35" s="194">
        <f t="shared" si="17"/>
        <v>-123.78917</v>
      </c>
    </row>
    <row r="36" spans="1:16" x14ac:dyDescent="0.25">
      <c r="A36" s="125" t="s">
        <v>928</v>
      </c>
      <c r="B36" s="92" t="str">
        <f t="shared" si="16"/>
        <v>880</v>
      </c>
      <c r="C36" s="9" t="s">
        <v>1071</v>
      </c>
      <c r="D36" s="198">
        <f>'GLT EXP'!B9</f>
        <v>34.591009999999997</v>
      </c>
      <c r="E36" s="198">
        <f>'GLT EXP'!C9</f>
        <v>13.17755</v>
      </c>
      <c r="F36" s="198">
        <f>'GLT EXP'!D9</f>
        <v>15.59442</v>
      </c>
      <c r="G36" s="198">
        <f>'GLT EXP'!E9</f>
        <v>19.45459</v>
      </c>
      <c r="H36" s="198">
        <f>'GLT EXP'!F9</f>
        <v>20.309279999999902</v>
      </c>
      <c r="I36" s="198">
        <f>'GLT EXP'!G9</f>
        <v>26.064609999999998</v>
      </c>
      <c r="J36" s="198">
        <f>'GLT EXP'!H9</f>
        <v>17.417999999999999</v>
      </c>
      <c r="K36" s="198">
        <f>'GLT EXP'!I9</f>
        <v>17.684999999999999</v>
      </c>
      <c r="L36" s="198">
        <f>'GLT EXP'!J9</f>
        <v>17.530999999999999</v>
      </c>
      <c r="M36" s="198">
        <f>'GLT EXP'!K9</f>
        <v>11.614000000000001</v>
      </c>
      <c r="N36" s="198">
        <f>'GLT EXP'!L9</f>
        <v>16.297000000000001</v>
      </c>
      <c r="O36" s="198">
        <f>'GLT EXP'!M9</f>
        <v>4.1829999999999998</v>
      </c>
      <c r="P36" s="194">
        <f t="shared" si="17"/>
        <v>213.9194599999999</v>
      </c>
    </row>
    <row r="37" spans="1:16" x14ac:dyDescent="0.25">
      <c r="A37" s="125" t="s">
        <v>928</v>
      </c>
      <c r="B37" s="92" t="str">
        <f t="shared" si="16"/>
        <v>887</v>
      </c>
      <c r="C37" s="9" t="s">
        <v>935</v>
      </c>
      <c r="D37" s="198">
        <f>'GLT EXP'!B10</f>
        <v>-13.15917</v>
      </c>
      <c r="E37" s="198">
        <f>'GLT EXP'!C10</f>
        <v>-69.266850000000005</v>
      </c>
      <c r="F37" s="198">
        <f>'GLT EXP'!D10</f>
        <v>-54.496929999999999</v>
      </c>
      <c r="G37" s="198">
        <f>'GLT EXP'!E10</f>
        <v>-172.95958999999999</v>
      </c>
      <c r="H37" s="198">
        <f>'GLT EXP'!F10</f>
        <v>-16.772459999999999</v>
      </c>
      <c r="I37" s="198">
        <f>'GLT EXP'!G10</f>
        <v>-18.956710000000001</v>
      </c>
      <c r="J37" s="198">
        <f>'GLT EXP'!H10</f>
        <v>-10.586</v>
      </c>
      <c r="K37" s="198">
        <f>'GLT EXP'!I10</f>
        <v>-10.586</v>
      </c>
      <c r="L37" s="198">
        <f>'GLT EXP'!J10</f>
        <v>-10.586</v>
      </c>
      <c r="M37" s="198">
        <f>'GLT EXP'!K10</f>
        <v>-10.586</v>
      </c>
      <c r="N37" s="198">
        <f>'GLT EXP'!L10</f>
        <v>-10.586</v>
      </c>
      <c r="O37" s="198">
        <f>'GLT EXP'!M10</f>
        <v>-10.586</v>
      </c>
      <c r="P37" s="194">
        <f t="shared" si="17"/>
        <v>-409.12771000000009</v>
      </c>
    </row>
    <row r="38" spans="1:16" x14ac:dyDescent="0.25">
      <c r="A38" s="125" t="s">
        <v>928</v>
      </c>
      <c r="B38" s="92" t="str">
        <f t="shared" si="16"/>
        <v>892</v>
      </c>
      <c r="C38" s="9" t="s">
        <v>936</v>
      </c>
      <c r="D38" s="198">
        <f>'GLT EXP'!B11</f>
        <v>28.342449999999999</v>
      </c>
      <c r="E38" s="198">
        <f>'GLT EXP'!C11</f>
        <v>-32.775649999999999</v>
      </c>
      <c r="F38" s="198">
        <f>'GLT EXP'!D11</f>
        <v>-28.744720000000001</v>
      </c>
      <c r="G38" s="198">
        <f>'GLT EXP'!E11</f>
        <v>-11.73014</v>
      </c>
      <c r="H38" s="198">
        <f>'GLT EXP'!F11</f>
        <v>8.6112299999999902</v>
      </c>
      <c r="I38" s="198">
        <f>'GLT EXP'!G11</f>
        <v>-0.80713999999999997</v>
      </c>
      <c r="J38" s="198">
        <f>'GLT EXP'!H11</f>
        <v>64.802999999999997</v>
      </c>
      <c r="K38" s="198">
        <f>'GLT EXP'!I11</f>
        <v>83.41</v>
      </c>
      <c r="L38" s="198">
        <f>'GLT EXP'!J11</f>
        <v>57.694000000000003</v>
      </c>
      <c r="M38" s="198">
        <f>'GLT EXP'!K11</f>
        <v>75.905000000000001</v>
      </c>
      <c r="N38" s="198">
        <f>'GLT EXP'!L11</f>
        <v>53.67</v>
      </c>
      <c r="O38" s="198">
        <f>'GLT EXP'!M11</f>
        <v>41.334000000000003</v>
      </c>
      <c r="P38" s="194">
        <f t="shared" si="17"/>
        <v>339.71202999999997</v>
      </c>
    </row>
    <row r="39" spans="1:16" x14ac:dyDescent="0.25">
      <c r="A39" s="125" t="s">
        <v>928</v>
      </c>
      <c r="B39" s="92" t="s">
        <v>129</v>
      </c>
      <c r="C39" s="9" t="s">
        <v>937</v>
      </c>
      <c r="D39" s="200">
        <f>'GLT EXP'!B5</f>
        <v>42.026429999999998</v>
      </c>
      <c r="E39" s="200">
        <f>'GLT EXP'!C5</f>
        <v>44.369419999999998</v>
      </c>
      <c r="F39" s="200">
        <f>'GLT EXP'!D5</f>
        <v>47.112989999999897</v>
      </c>
      <c r="G39" s="200">
        <f>'GLT EXP'!E5</f>
        <v>50.180709999999998</v>
      </c>
      <c r="H39" s="200">
        <f>'GLT EXP'!F5</f>
        <v>53.121250000000003</v>
      </c>
      <c r="I39" s="200">
        <f>'GLT EXP'!G5</f>
        <v>55.958289999999998</v>
      </c>
      <c r="J39" s="200">
        <f>'GLT EXP'!H5</f>
        <v>59.241732212000002</v>
      </c>
      <c r="K39" s="200">
        <f>'GLT EXP'!I5</f>
        <v>62.992482191999997</v>
      </c>
      <c r="L39" s="200">
        <f>'GLT EXP'!J5</f>
        <v>66.122173468200003</v>
      </c>
      <c r="M39" s="200">
        <f>'GLT EXP'!K5</f>
        <v>68.734293262199998</v>
      </c>
      <c r="N39" s="200">
        <f>'GLT EXP'!L5</f>
        <v>71.189062106999998</v>
      </c>
      <c r="O39" s="200">
        <f>'GLT EXP'!M5</f>
        <v>82.113265448499902</v>
      </c>
      <c r="P39" s="194">
        <f t="shared" ref="P39" si="18">SUM(D39:O39)</f>
        <v>703.16209868989984</v>
      </c>
    </row>
    <row r="40" spans="1:16" x14ac:dyDescent="0.25">
      <c r="A40" s="125" t="s">
        <v>928</v>
      </c>
      <c r="B40" s="92" t="s">
        <v>129</v>
      </c>
      <c r="C40" s="9" t="s">
        <v>1038</v>
      </c>
      <c r="D40" s="200">
        <f>'GLT EXP'!B16</f>
        <v>0</v>
      </c>
      <c r="E40" s="200">
        <f>'GLT EXP'!C16</f>
        <v>0</v>
      </c>
      <c r="F40" s="200">
        <f>'GLT EXP'!D16</f>
        <v>0</v>
      </c>
      <c r="G40" s="200">
        <f>'GLT EXP'!E16</f>
        <v>0</v>
      </c>
      <c r="H40" s="200">
        <f>'GLT EXP'!F16</f>
        <v>0</v>
      </c>
      <c r="I40" s="200">
        <f>'GLT EXP'!G16</f>
        <v>0</v>
      </c>
      <c r="J40" s="200">
        <f>'GLT EXP'!H16</f>
        <v>0</v>
      </c>
      <c r="K40" s="200">
        <f>'GLT EXP'!I16</f>
        <v>0</v>
      </c>
      <c r="L40" s="200">
        <f>'GLT EXP'!J16</f>
        <v>0</v>
      </c>
      <c r="M40" s="200">
        <f>'GLT EXP'!K16</f>
        <v>0</v>
      </c>
      <c r="N40" s="200">
        <f>'GLT EXP'!L16</f>
        <v>0</v>
      </c>
      <c r="O40" s="200">
        <f>'GLT EXP'!M16</f>
        <v>0</v>
      </c>
      <c r="P40" s="194">
        <f t="shared" si="17"/>
        <v>0</v>
      </c>
    </row>
    <row r="41" spans="1:16" x14ac:dyDescent="0.25">
      <c r="B41" s="92"/>
      <c r="C41" s="9" t="s">
        <v>3</v>
      </c>
      <c r="D41" s="199">
        <f t="shared" ref="D41:O41" si="19">SUM(D33:D40)</f>
        <v>158.66379999999998</v>
      </c>
      <c r="E41" s="199">
        <f t="shared" si="19"/>
        <v>11.901009999999992</v>
      </c>
      <c r="F41" s="199">
        <f t="shared" si="19"/>
        <v>33.595539999999893</v>
      </c>
      <c r="G41" s="199">
        <f t="shared" si="19"/>
        <v>-56.114380000000104</v>
      </c>
      <c r="H41" s="199">
        <f t="shared" si="19"/>
        <v>127.91380999999981</v>
      </c>
      <c r="I41" s="199">
        <f t="shared" si="19"/>
        <v>115.52331000000001</v>
      </c>
      <c r="J41" s="199">
        <f t="shared" si="19"/>
        <v>177.190732212</v>
      </c>
      <c r="K41" s="199">
        <f t="shared" si="19"/>
        <v>199.81548219199999</v>
      </c>
      <c r="L41" s="199">
        <f t="shared" si="19"/>
        <v>177.07517346820001</v>
      </c>
      <c r="M41" s="199">
        <f t="shared" si="19"/>
        <v>191.98129326219998</v>
      </c>
      <c r="N41" s="199">
        <f t="shared" si="19"/>
        <v>176.88406210700001</v>
      </c>
      <c r="O41" s="199">
        <f t="shared" si="19"/>
        <v>163.35826544849991</v>
      </c>
      <c r="P41" s="195">
        <f t="shared" si="17"/>
        <v>1477.7880986898995</v>
      </c>
    </row>
    <row r="42" spans="1:16" x14ac:dyDescent="0.25">
      <c r="C42" s="7"/>
      <c r="D42" s="200"/>
      <c r="E42" s="200"/>
      <c r="F42" s="200"/>
      <c r="G42" s="200"/>
      <c r="H42" s="200"/>
      <c r="I42" s="200"/>
      <c r="J42" s="200"/>
      <c r="K42" s="200"/>
      <c r="L42" s="200"/>
      <c r="M42" s="200"/>
      <c r="N42" s="200"/>
      <c r="O42" s="200"/>
      <c r="P42" s="194"/>
    </row>
    <row r="43" spans="1:16" x14ac:dyDescent="0.25">
      <c r="A43" s="125" t="s">
        <v>928</v>
      </c>
      <c r="B43" s="170">
        <v>408.1</v>
      </c>
      <c r="C43" s="9" t="s">
        <v>1072</v>
      </c>
      <c r="D43" s="200">
        <f>'GLT EXP'!B12</f>
        <v>21.224779999999999</v>
      </c>
      <c r="E43" s="200">
        <f>'GLT EXP'!C12</f>
        <v>21.224779999999999</v>
      </c>
      <c r="F43" s="200">
        <f>'GLT EXP'!D12</f>
        <v>21.224779999999999</v>
      </c>
      <c r="G43" s="200">
        <f>'GLT EXP'!E12</f>
        <v>21.224779999999999</v>
      </c>
      <c r="H43" s="200">
        <f>'GLT EXP'!F12</f>
        <v>21.224779999999999</v>
      </c>
      <c r="I43" s="200">
        <f>'GLT EXP'!G12</f>
        <v>21.224779999999999</v>
      </c>
      <c r="J43" s="200">
        <f>'GLT EXP'!H12</f>
        <v>25.479487367323301</v>
      </c>
      <c r="K43" s="200">
        <f>'GLT EXP'!I12</f>
        <v>25.479487367323301</v>
      </c>
      <c r="L43" s="200">
        <f>'GLT EXP'!J12</f>
        <v>25.479487367323301</v>
      </c>
      <c r="M43" s="200">
        <f>'GLT EXP'!K12</f>
        <v>25.479487367323301</v>
      </c>
      <c r="N43" s="200">
        <f>'GLT EXP'!L12</f>
        <v>25.479487367323301</v>
      </c>
      <c r="O43" s="200">
        <f>'GLT EXP'!M12</f>
        <v>25.479487367323301</v>
      </c>
      <c r="P43" s="194">
        <f t="shared" ref="P43" si="20">SUM(D43:O43)</f>
        <v>280.22560420393984</v>
      </c>
    </row>
    <row r="44" spans="1:16" x14ac:dyDescent="0.25">
      <c r="B44" s="92"/>
      <c r="D44" s="200"/>
      <c r="E44" s="200"/>
      <c r="F44" s="200"/>
      <c r="G44" s="200"/>
      <c r="H44" s="200"/>
      <c r="I44" s="200"/>
      <c r="J44" s="200"/>
      <c r="K44" s="200"/>
      <c r="L44" s="200"/>
      <c r="M44" s="200"/>
      <c r="N44" s="200"/>
      <c r="O44" s="200"/>
      <c r="P44" s="194"/>
    </row>
    <row r="45" spans="1:16" x14ac:dyDescent="0.25">
      <c r="A45" s="182" t="s">
        <v>985</v>
      </c>
      <c r="C45" s="7" t="s">
        <v>930</v>
      </c>
      <c r="D45" s="198"/>
      <c r="E45" s="198"/>
      <c r="F45" s="198"/>
      <c r="G45" s="198"/>
      <c r="H45" s="198"/>
      <c r="I45" s="198"/>
      <c r="J45" s="198"/>
      <c r="K45" s="198"/>
      <c r="L45" s="198"/>
      <c r="M45" s="198"/>
      <c r="N45" s="198"/>
      <c r="O45" s="198"/>
      <c r="P45" s="194"/>
    </row>
    <row r="46" spans="1:16" x14ac:dyDescent="0.25">
      <c r="A46" s="125" t="s">
        <v>929</v>
      </c>
      <c r="B46" s="92">
        <v>480</v>
      </c>
      <c r="C46" s="9" t="s">
        <v>109</v>
      </c>
      <c r="D46" s="198">
        <f>'Gas Revenue'!C9</f>
        <v>19332.65177</v>
      </c>
      <c r="E46" s="198">
        <f>'Gas Revenue'!D9</f>
        <v>10008.427809999999</v>
      </c>
      <c r="F46" s="198">
        <f>'Gas Revenue'!E9</f>
        <v>10474.992389999999</v>
      </c>
      <c r="G46" s="198">
        <f>'Gas Revenue'!F9</f>
        <v>6316.8003099999996</v>
      </c>
      <c r="H46" s="198">
        <f>'Gas Revenue'!G9</f>
        <v>1731.11527</v>
      </c>
      <c r="I46" s="198">
        <f>'Gas Revenue'!H9</f>
        <v>1199.9514199999901</v>
      </c>
      <c r="J46" s="198">
        <f>'Gas Revenue'!I9</f>
        <v>1010.38088292848</v>
      </c>
      <c r="K46" s="198">
        <f>'Gas Revenue'!J9</f>
        <v>984.30244318067196</v>
      </c>
      <c r="L46" s="198">
        <f>'Gas Revenue'!K9</f>
        <v>1112.28244667421</v>
      </c>
      <c r="M46" s="198">
        <f>'Gas Revenue'!L9</f>
        <v>1930.85425679433</v>
      </c>
      <c r="N46" s="198">
        <f>'Gas Revenue'!M9</f>
        <v>6939.3693141039903</v>
      </c>
      <c r="O46" s="198">
        <f>'Gas Revenue'!N9</f>
        <v>14591.182373519399</v>
      </c>
      <c r="P46" s="194">
        <f t="shared" ref="P46:P52" si="21">SUM(D46:O46)</f>
        <v>75632.310687201069</v>
      </c>
    </row>
    <row r="47" spans="1:16" x14ac:dyDescent="0.25">
      <c r="A47" s="125" t="s">
        <v>929</v>
      </c>
      <c r="B47" s="93">
        <v>481.1</v>
      </c>
      <c r="C47" s="9" t="s">
        <v>110</v>
      </c>
      <c r="D47" s="198">
        <f>'Gas Revenue'!C18</f>
        <v>8880.7124999999996</v>
      </c>
      <c r="E47" s="198">
        <f>'Gas Revenue'!D18</f>
        <v>4850.0252199999904</v>
      </c>
      <c r="F47" s="198">
        <f>'Gas Revenue'!E18</f>
        <v>4777.0321599999997</v>
      </c>
      <c r="G47" s="198">
        <f>'Gas Revenue'!F18</f>
        <v>3084.2832799999901</v>
      </c>
      <c r="H47" s="198">
        <f>'Gas Revenue'!G18</f>
        <v>1134.54223</v>
      </c>
      <c r="I47" s="198">
        <f>'Gas Revenue'!H18</f>
        <v>959.72245999999996</v>
      </c>
      <c r="J47" s="198">
        <f>'Gas Revenue'!I18</f>
        <v>608.80261852905096</v>
      </c>
      <c r="K47" s="198">
        <f>'Gas Revenue'!J18</f>
        <v>606.41469165174794</v>
      </c>
      <c r="L47" s="198">
        <f>'Gas Revenue'!K18</f>
        <v>682.43742235389095</v>
      </c>
      <c r="M47" s="198">
        <f>'Gas Revenue'!L18</f>
        <v>1350.0844376125699</v>
      </c>
      <c r="N47" s="198">
        <f>'Gas Revenue'!M18</f>
        <v>3237.89773927433</v>
      </c>
      <c r="O47" s="198">
        <f>'Gas Revenue'!N18</f>
        <v>6291.1341615559404</v>
      </c>
      <c r="P47" s="194">
        <f t="shared" si="21"/>
        <v>36463.088920977512</v>
      </c>
    </row>
    <row r="48" spans="1:16" x14ac:dyDescent="0.25">
      <c r="A48" s="125" t="s">
        <v>929</v>
      </c>
      <c r="B48" s="93">
        <v>481.2</v>
      </c>
      <c r="C48" s="9" t="s">
        <v>111</v>
      </c>
      <c r="D48" s="198">
        <f>'Gas Revenue'!C27</f>
        <v>706.19413999999995</v>
      </c>
      <c r="E48" s="198">
        <f>'Gas Revenue'!D27</f>
        <v>639.78200000000004</v>
      </c>
      <c r="F48" s="198">
        <f>'Gas Revenue'!E27</f>
        <v>649.08794</v>
      </c>
      <c r="G48" s="198">
        <f>'Gas Revenue'!F27</f>
        <v>418.71706999999998</v>
      </c>
      <c r="H48" s="198">
        <f>'Gas Revenue'!G27</f>
        <v>408.48460999999998</v>
      </c>
      <c r="I48" s="198">
        <f>'Gas Revenue'!H27</f>
        <v>321.70035000000001</v>
      </c>
      <c r="J48" s="198">
        <f>'Gas Revenue'!I27</f>
        <v>235.86084305685</v>
      </c>
      <c r="K48" s="198">
        <f>'Gas Revenue'!J27</f>
        <v>252.003490752478</v>
      </c>
      <c r="L48" s="198">
        <f>'Gas Revenue'!K27</f>
        <v>298.91864654358</v>
      </c>
      <c r="M48" s="198">
        <f>'Gas Revenue'!L27</f>
        <v>428.531369487196</v>
      </c>
      <c r="N48" s="198">
        <f>'Gas Revenue'!M27</f>
        <v>611.46012475616703</v>
      </c>
      <c r="O48" s="198">
        <f>'Gas Revenue'!N27</f>
        <v>788.10433115381602</v>
      </c>
      <c r="P48" s="194">
        <f t="shared" si="21"/>
        <v>5758.8449157500872</v>
      </c>
    </row>
    <row r="49" spans="1:16" x14ac:dyDescent="0.25">
      <c r="A49" s="125" t="s">
        <v>929</v>
      </c>
      <c r="B49" s="92">
        <v>489</v>
      </c>
      <c r="C49" s="9" t="s">
        <v>825</v>
      </c>
      <c r="D49" s="198"/>
      <c r="E49" s="198"/>
      <c r="F49" s="198"/>
      <c r="G49" s="198"/>
      <c r="H49" s="198"/>
      <c r="I49" s="198"/>
      <c r="J49" s="198"/>
      <c r="K49" s="198"/>
      <c r="L49" s="198"/>
      <c r="M49" s="198"/>
      <c r="N49" s="198"/>
      <c r="O49" s="198"/>
      <c r="P49" s="194">
        <f t="shared" si="21"/>
        <v>0</v>
      </c>
    </row>
    <row r="50" spans="1:16" x14ac:dyDescent="0.25">
      <c r="A50" s="125" t="s">
        <v>929</v>
      </c>
      <c r="B50" s="92">
        <v>482</v>
      </c>
      <c r="C50" s="9" t="s">
        <v>112</v>
      </c>
      <c r="D50" s="198">
        <f>'Gas Revenue'!C36</f>
        <v>1151.6301599999999</v>
      </c>
      <c r="E50" s="198">
        <f>'Gas Revenue'!D36</f>
        <v>743.99585000000002</v>
      </c>
      <c r="F50" s="198">
        <f>'Gas Revenue'!E36</f>
        <v>630.81408999999996</v>
      </c>
      <c r="G50" s="198">
        <f>'Gas Revenue'!F36</f>
        <v>395.930489999999</v>
      </c>
      <c r="H50" s="198">
        <f>'Gas Revenue'!G36</f>
        <v>154.09357</v>
      </c>
      <c r="I50" s="198">
        <f>'Gas Revenue'!H36</f>
        <v>65.099530000000001</v>
      </c>
      <c r="J50" s="198">
        <f>'Gas Revenue'!I36</f>
        <v>84.432564995063601</v>
      </c>
      <c r="K50" s="198">
        <f>'Gas Revenue'!J36</f>
        <v>84.257362592862506</v>
      </c>
      <c r="L50" s="198">
        <f>'Gas Revenue'!K36</f>
        <v>95.252653909450601</v>
      </c>
      <c r="M50" s="198">
        <f>'Gas Revenue'!L36</f>
        <v>183.291008290451</v>
      </c>
      <c r="N50" s="198">
        <f>'Gas Revenue'!M36</f>
        <v>431.01959224176198</v>
      </c>
      <c r="O50" s="198">
        <f>'Gas Revenue'!N36</f>
        <v>830.58778149611396</v>
      </c>
      <c r="P50" s="194">
        <f t="shared" si="21"/>
        <v>4850.4046535257021</v>
      </c>
    </row>
    <row r="51" spans="1:16" x14ac:dyDescent="0.25">
      <c r="A51" s="125" t="s">
        <v>929</v>
      </c>
      <c r="B51" s="92" t="s">
        <v>918</v>
      </c>
      <c r="C51" s="9" t="s">
        <v>114</v>
      </c>
      <c r="D51" s="198">
        <f>'Gas Revenue'!C62</f>
        <v>120.63803</v>
      </c>
      <c r="E51" s="198">
        <f>'Gas Revenue'!D62</f>
        <v>140.38455999999999</v>
      </c>
      <c r="F51" s="198">
        <f>'Gas Revenue'!E62</f>
        <v>73.304230000000004</v>
      </c>
      <c r="G51" s="198">
        <f>'Gas Revenue'!F62</f>
        <v>8.25854</v>
      </c>
      <c r="H51" s="198">
        <f>'Gas Revenue'!G62</f>
        <v>229.19598999999999</v>
      </c>
      <c r="I51" s="198">
        <f>'Gas Revenue'!H62</f>
        <v>103.399149999999</v>
      </c>
      <c r="J51" s="198">
        <f>'Gas Revenue'!I62</f>
        <v>97.626629745862203</v>
      </c>
      <c r="K51" s="198">
        <f>'Gas Revenue'!J62</f>
        <v>101.07331494573501</v>
      </c>
      <c r="L51" s="198">
        <f>'Gas Revenue'!K62</f>
        <v>102.64931285383599</v>
      </c>
      <c r="M51" s="198">
        <f>'Gas Revenue'!L62</f>
        <v>55.837307289350399</v>
      </c>
      <c r="N51" s="198">
        <f>'Gas Revenue'!M62</f>
        <v>160.89778431907101</v>
      </c>
      <c r="O51" s="198">
        <f>'Gas Revenue'!N62</f>
        <v>151.548760553427</v>
      </c>
      <c r="P51" s="194">
        <f t="shared" si="21"/>
        <v>1344.8136097072804</v>
      </c>
    </row>
    <row r="52" spans="1:16" x14ac:dyDescent="0.25">
      <c r="B52" s="92"/>
      <c r="C52" s="9" t="s">
        <v>931</v>
      </c>
      <c r="D52" s="199">
        <f>SUM(D46:D51)</f>
        <v>30191.826599999997</v>
      </c>
      <c r="E52" s="199">
        <f t="shared" ref="E52" si="22">SUM(E46:E51)</f>
        <v>16382.615439999989</v>
      </c>
      <c r="F52" s="199">
        <f t="shared" ref="F52" si="23">SUM(F46:F51)</f>
        <v>16605.230810000001</v>
      </c>
      <c r="G52" s="199">
        <f t="shared" ref="G52" si="24">SUM(G46:G51)</f>
        <v>10223.989689999989</v>
      </c>
      <c r="H52" s="199">
        <f t="shared" ref="H52" si="25">SUM(H46:H51)</f>
        <v>3657.4316700000004</v>
      </c>
      <c r="I52" s="199">
        <f t="shared" ref="I52" si="26">SUM(I46:I51)</f>
        <v>2649.8729099999891</v>
      </c>
      <c r="J52" s="199">
        <f t="shared" ref="J52" si="27">SUM(J46:J51)</f>
        <v>2037.1035392553065</v>
      </c>
      <c r="K52" s="199">
        <f t="shared" ref="K52" si="28">SUM(K46:K51)</f>
        <v>2028.0513031234957</v>
      </c>
      <c r="L52" s="199">
        <f t="shared" ref="L52" si="29">SUM(L46:L51)</f>
        <v>2291.5404823349672</v>
      </c>
      <c r="M52" s="199">
        <f t="shared" ref="M52" si="30">SUM(M46:M51)</f>
        <v>3948.5983794738977</v>
      </c>
      <c r="N52" s="199">
        <f t="shared" ref="N52" si="31">SUM(N46:N51)</f>
        <v>11380.644554695322</v>
      </c>
      <c r="O52" s="199">
        <f t="shared" ref="O52" si="32">SUM(O46:O51)</f>
        <v>22652.557408278695</v>
      </c>
      <c r="P52" s="195">
        <f t="shared" si="21"/>
        <v>124049.46278716165</v>
      </c>
    </row>
    <row r="53" spans="1:16" x14ac:dyDescent="0.25">
      <c r="B53" s="92"/>
      <c r="D53" s="198"/>
      <c r="E53" s="198"/>
      <c r="F53" s="198"/>
      <c r="G53" s="198"/>
      <c r="H53" s="198"/>
      <c r="I53" s="198"/>
      <c r="J53" s="198"/>
      <c r="K53" s="198"/>
      <c r="L53" s="198"/>
      <c r="M53" s="198"/>
      <c r="N53" s="198"/>
      <c r="O53" s="198"/>
      <c r="P53" s="194"/>
    </row>
    <row r="54" spans="1:16" x14ac:dyDescent="0.25">
      <c r="A54" s="182"/>
      <c r="C54" s="7" t="s">
        <v>981</v>
      </c>
      <c r="D54" s="196"/>
      <c r="E54" s="196"/>
      <c r="F54" s="196"/>
      <c r="G54" s="196"/>
      <c r="H54" s="196"/>
      <c r="I54" s="196"/>
      <c r="J54" s="196"/>
      <c r="K54" s="196"/>
      <c r="L54" s="196"/>
      <c r="M54" s="196"/>
      <c r="N54" s="196"/>
      <c r="O54" s="196"/>
      <c r="P54" s="194"/>
    </row>
    <row r="55" spans="1:16" x14ac:dyDescent="0.25">
      <c r="A55" s="125" t="s">
        <v>929</v>
      </c>
      <c r="B55" s="92" t="s">
        <v>828</v>
      </c>
      <c r="C55" s="9" t="s">
        <v>364</v>
      </c>
      <c r="D55" s="200">
        <f>'IS G'!D154</f>
        <v>17318.885320000001</v>
      </c>
      <c r="E55" s="200">
        <f>'IS G'!E154</f>
        <v>7673.5587400000004</v>
      </c>
      <c r="F55" s="200">
        <f>'IS G'!F154</f>
        <v>7679.6801999999998</v>
      </c>
      <c r="G55" s="200">
        <f>'IS G'!G154</f>
        <v>7230.7788300000002</v>
      </c>
      <c r="H55" s="200">
        <f>'IS G'!H154</f>
        <v>7032.4736400000002</v>
      </c>
      <c r="I55" s="200">
        <f>'IS G'!I154</f>
        <v>8736.1100700000006</v>
      </c>
      <c r="J55" s="200">
        <f>'IS G'!J154</f>
        <v>11162.704132475001</v>
      </c>
      <c r="K55" s="200">
        <f>'IS G'!K154</f>
        <v>11106.9141914225</v>
      </c>
      <c r="L55" s="200">
        <f>'IS G'!L154</f>
        <v>10960.1700433225</v>
      </c>
      <c r="M55" s="200">
        <f>'IS G'!M154</f>
        <v>11393.4542813436</v>
      </c>
      <c r="N55" s="200">
        <f>'IS G'!N154</f>
        <v>11439.4596213974</v>
      </c>
      <c r="O55" s="200">
        <f>'IS G'!O154</f>
        <v>14389.693236220801</v>
      </c>
      <c r="P55" s="194">
        <f t="shared" ref="P55:P64" si="33">SUM(D55:O55)</f>
        <v>126123.88230618181</v>
      </c>
    </row>
    <row r="56" spans="1:16" x14ac:dyDescent="0.25">
      <c r="A56" s="125" t="s">
        <v>929</v>
      </c>
      <c r="B56" s="92">
        <v>805</v>
      </c>
      <c r="C56" s="9" t="s">
        <v>365</v>
      </c>
      <c r="D56" s="200">
        <f>'IS G'!D155</f>
        <v>1846.2127700000001</v>
      </c>
      <c r="E56" s="200">
        <f>'IS G'!E155</f>
        <v>-1080.7765299999901</v>
      </c>
      <c r="F56" s="200">
        <f>'IS G'!F155</f>
        <v>-1197.0730799999999</v>
      </c>
      <c r="G56" s="200">
        <f>'IS G'!G155</f>
        <v>8.7021799999999701</v>
      </c>
      <c r="H56" s="200">
        <f>'IS G'!H155</f>
        <v>-157.3844</v>
      </c>
      <c r="I56" s="200">
        <f>'IS G'!I155</f>
        <v>-296.48384999999899</v>
      </c>
      <c r="J56" s="200">
        <f>'IS G'!J155</f>
        <v>0</v>
      </c>
      <c r="K56" s="200">
        <f>'IS G'!K155</f>
        <v>0</v>
      </c>
      <c r="L56" s="200">
        <f>'IS G'!L155</f>
        <v>0</v>
      </c>
      <c r="M56" s="200">
        <f>'IS G'!M155</f>
        <v>0</v>
      </c>
      <c r="N56" s="200">
        <f>'IS G'!N155</f>
        <v>0</v>
      </c>
      <c r="O56" s="200">
        <f>'IS G'!O155</f>
        <v>0</v>
      </c>
      <c r="P56" s="194">
        <f t="shared" si="33"/>
        <v>-876.80290999998897</v>
      </c>
    </row>
    <row r="57" spans="1:16" x14ac:dyDescent="0.25">
      <c r="A57" s="125" t="s">
        <v>929</v>
      </c>
      <c r="B57" s="92">
        <v>806</v>
      </c>
      <c r="C57" s="9" t="s">
        <v>366</v>
      </c>
      <c r="D57" s="200">
        <f>'IS G'!D156</f>
        <v>2013.5995600000001</v>
      </c>
      <c r="E57" s="200">
        <f>'IS G'!E156</f>
        <v>793.76862000000006</v>
      </c>
      <c r="F57" s="200">
        <f>'IS G'!F156</f>
        <v>871.87332000000004</v>
      </c>
      <c r="G57" s="200">
        <f>'IS G'!G156</f>
        <v>-873.79170999999997</v>
      </c>
      <c r="H57" s="200">
        <f>'IS G'!H156</f>
        <v>-3372.0067599999902</v>
      </c>
      <c r="I57" s="200">
        <f>'IS G'!I156</f>
        <v>-1447.50442</v>
      </c>
      <c r="J57" s="200">
        <f>'IS G'!J156</f>
        <v>0</v>
      </c>
      <c r="K57" s="200">
        <f>'IS G'!K156</f>
        <v>0</v>
      </c>
      <c r="L57" s="200">
        <f>'IS G'!L156</f>
        <v>0</v>
      </c>
      <c r="M57" s="200">
        <f>'IS G'!M156</f>
        <v>0</v>
      </c>
      <c r="N57" s="200">
        <f>'IS G'!N156</f>
        <v>0</v>
      </c>
      <c r="O57" s="200">
        <f>'IS G'!O156</f>
        <v>0</v>
      </c>
      <c r="P57" s="194">
        <f t="shared" si="33"/>
        <v>-2014.0613899999896</v>
      </c>
    </row>
    <row r="58" spans="1:16" x14ac:dyDescent="0.25">
      <c r="A58" s="125" t="s">
        <v>929</v>
      </c>
      <c r="B58" s="92">
        <v>807</v>
      </c>
      <c r="C58" s="9" t="s">
        <v>367</v>
      </c>
      <c r="D58" s="200">
        <f>'IS TC'!C215+'IS TC'!C216</f>
        <v>0</v>
      </c>
      <c r="E58" s="200">
        <f>'IS TC'!D215+'IS TC'!D216</f>
        <v>0</v>
      </c>
      <c r="F58" s="200">
        <f>'IS TC'!E215+'IS TC'!E216</f>
        <v>0</v>
      </c>
      <c r="G58" s="200">
        <f>'IS TC'!F215+'IS TC'!F216</f>
        <v>0</v>
      </c>
      <c r="H58" s="200">
        <f>'IS TC'!G215+'IS TC'!G216</f>
        <v>0</v>
      </c>
      <c r="I58" s="200">
        <f>'IS TC'!H215+'IS TC'!H216</f>
        <v>0</v>
      </c>
      <c r="J58" s="200">
        <f>'IS TC'!I215+'IS TC'!I216</f>
        <v>0</v>
      </c>
      <c r="K58" s="200">
        <f>'IS TC'!J215+'IS TC'!J216</f>
        <v>0</v>
      </c>
      <c r="L58" s="200">
        <f>'IS TC'!K215+'IS TC'!K216</f>
        <v>0</v>
      </c>
      <c r="M58" s="200">
        <f>'IS TC'!L215+'IS TC'!L216</f>
        <v>0</v>
      </c>
      <c r="N58" s="200">
        <f>'IS TC'!M215+'IS TC'!M216</f>
        <v>0</v>
      </c>
      <c r="O58" s="200">
        <f>'IS TC'!N215+'IS TC'!N216</f>
        <v>0</v>
      </c>
      <c r="P58" s="194">
        <f t="shared" si="33"/>
        <v>0</v>
      </c>
    </row>
    <row r="59" spans="1:16" x14ac:dyDescent="0.25">
      <c r="A59" s="125" t="s">
        <v>929</v>
      </c>
      <c r="B59" s="92">
        <v>808</v>
      </c>
      <c r="C59" s="9" t="s">
        <v>368</v>
      </c>
      <c r="D59" s="200">
        <f>'IS G'!D158</f>
        <v>10751.45428</v>
      </c>
      <c r="E59" s="200">
        <f>'IS G'!E158</f>
        <v>8917.2696199999991</v>
      </c>
      <c r="F59" s="200">
        <f>'IS G'!F158</f>
        <v>8857.7488699999994</v>
      </c>
      <c r="G59" s="200">
        <f>'IS G'!G158</f>
        <v>3797.1782599999901</v>
      </c>
      <c r="H59" s="200">
        <f>'IS G'!H158</f>
        <v>98.376689999999996</v>
      </c>
      <c r="I59" s="200">
        <f>'IS G'!I158</f>
        <v>-4676.1668499999996</v>
      </c>
      <c r="J59" s="200">
        <f>'IS G'!J158</f>
        <v>-9283.3225932196892</v>
      </c>
      <c r="K59" s="200">
        <f>'IS G'!K158</f>
        <v>-9251.4108882990095</v>
      </c>
      <c r="L59" s="200">
        <f>'IS G'!L158</f>
        <v>-8857.6445609875991</v>
      </c>
      <c r="M59" s="200">
        <f>'IS G'!M158</f>
        <v>-7650.87090186972</v>
      </c>
      <c r="N59" s="200">
        <f>'IS G'!N158</f>
        <v>-267.83006670211199</v>
      </c>
      <c r="O59" s="200">
        <f>'IS G'!O158</f>
        <v>8063.8491720579595</v>
      </c>
      <c r="P59" s="194">
        <f t="shared" si="33"/>
        <v>498.63103097982093</v>
      </c>
    </row>
    <row r="60" spans="1:16" x14ac:dyDescent="0.25">
      <c r="A60" s="125" t="s">
        <v>929</v>
      </c>
      <c r="B60" s="92">
        <v>812</v>
      </c>
      <c r="C60" s="9" t="s">
        <v>369</v>
      </c>
      <c r="D60" s="200">
        <f>'IS G'!D159</f>
        <v>-24.743209999999898</v>
      </c>
      <c r="E60" s="200">
        <f>'IS G'!E159</f>
        <v>-16.017050000000001</v>
      </c>
      <c r="F60" s="200">
        <f>'IS G'!F159</f>
        <v>-12.79734</v>
      </c>
      <c r="G60" s="200">
        <f>'IS G'!G159</f>
        <v>-8.9445499999999996</v>
      </c>
      <c r="H60" s="200">
        <f>'IS G'!H159</f>
        <v>-24.148579999999999</v>
      </c>
      <c r="I60" s="200">
        <f>'IS G'!I159</f>
        <v>-33.565550000000002</v>
      </c>
      <c r="J60" s="200">
        <f>'IS G'!J159</f>
        <v>0</v>
      </c>
      <c r="K60" s="200">
        <f>'IS G'!K159</f>
        <v>0</v>
      </c>
      <c r="L60" s="200">
        <f>'IS G'!L159</f>
        <v>0</v>
      </c>
      <c r="M60" s="200">
        <f>'IS G'!M159</f>
        <v>0</v>
      </c>
      <c r="N60" s="200">
        <f>'IS G'!N159</f>
        <v>0</v>
      </c>
      <c r="O60" s="200">
        <f>'IS G'!O159</f>
        <v>0</v>
      </c>
      <c r="P60" s="194">
        <f t="shared" si="33"/>
        <v>-120.2162799999999</v>
      </c>
    </row>
    <row r="61" spans="1:16" x14ac:dyDescent="0.25">
      <c r="A61" s="125" t="s">
        <v>929</v>
      </c>
      <c r="B61" s="92">
        <v>813</v>
      </c>
      <c r="C61" s="9" t="s">
        <v>370</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33"/>
        <v>0</v>
      </c>
    </row>
    <row r="62" spans="1:16" x14ac:dyDescent="0.25">
      <c r="A62" s="125" t="s">
        <v>929</v>
      </c>
      <c r="B62" s="92">
        <v>823</v>
      </c>
      <c r="C62" s="9" t="s">
        <v>371</v>
      </c>
      <c r="D62" s="200">
        <f>'IS G'!D170</f>
        <v>153.73068000000001</v>
      </c>
      <c r="E62" s="200">
        <f>'IS G'!E170</f>
        <v>132.49254999999999</v>
      </c>
      <c r="F62" s="200">
        <f>'IS G'!F170</f>
        <v>111.14861999999999</v>
      </c>
      <c r="G62" s="200">
        <f>'IS G'!G170</f>
        <v>96.693770000000001</v>
      </c>
      <c r="H62" s="200">
        <f>'IS G'!H170</f>
        <v>98.030820000000006</v>
      </c>
      <c r="I62" s="200">
        <f>'IS G'!I170</f>
        <v>103.62356</v>
      </c>
      <c r="J62" s="200">
        <f>'IS G'!J170</f>
        <v>143</v>
      </c>
      <c r="K62" s="200">
        <f>'IS G'!K170</f>
        <v>163</v>
      </c>
      <c r="L62" s="200">
        <f>'IS G'!L170</f>
        <v>179</v>
      </c>
      <c r="M62" s="200">
        <f>'IS G'!M170</f>
        <v>196</v>
      </c>
      <c r="N62" s="200">
        <f>'IS G'!N170</f>
        <v>199</v>
      </c>
      <c r="O62" s="200">
        <f>'IS G'!O170</f>
        <v>187</v>
      </c>
      <c r="P62" s="194">
        <f t="shared" si="33"/>
        <v>1762.72</v>
      </c>
    </row>
    <row r="63" spans="1:16" x14ac:dyDescent="0.25">
      <c r="A63" s="125" t="s">
        <v>929</v>
      </c>
      <c r="B63" s="92">
        <v>904</v>
      </c>
      <c r="C63" s="9" t="s">
        <v>974</v>
      </c>
      <c r="D63" s="201">
        <f>'IS TC'!C297</f>
        <v>35.104149999999997</v>
      </c>
      <c r="E63" s="201">
        <f>'IS TC'!D297</f>
        <v>26.65868</v>
      </c>
      <c r="F63" s="201">
        <f>'IS TC'!E297</f>
        <v>22.560009999999998</v>
      </c>
      <c r="G63" s="201">
        <f>'IS TC'!F297</f>
        <v>29.31832</v>
      </c>
      <c r="H63" s="201">
        <f>'IS TC'!G297</f>
        <v>26.275980000000001</v>
      </c>
      <c r="I63" s="201">
        <f>'IS TC'!H297</f>
        <v>22.013439999999999</v>
      </c>
      <c r="J63" s="201">
        <f>'IS TC'!I297</f>
        <v>14.722</v>
      </c>
      <c r="K63" s="201">
        <f>'IS TC'!J297</f>
        <v>9.548</v>
      </c>
      <c r="L63" s="201">
        <f>'IS TC'!K297</f>
        <v>10.015000000000001</v>
      </c>
      <c r="M63" s="201">
        <f>'IS TC'!L297</f>
        <v>10.015000000000001</v>
      </c>
      <c r="N63" s="201">
        <f>'IS TC'!M297</f>
        <v>10.015000000000001</v>
      </c>
      <c r="O63" s="201">
        <f>'IS TC'!N297</f>
        <v>12.015000000000001</v>
      </c>
      <c r="P63" s="197">
        <f t="shared" si="33"/>
        <v>228.26057999999995</v>
      </c>
    </row>
    <row r="64" spans="1:16" x14ac:dyDescent="0.25">
      <c r="B64" s="92"/>
      <c r="C64" s="9" t="s">
        <v>372</v>
      </c>
      <c r="D64" s="199">
        <f>SUM(D55:D63)</f>
        <v>32094.243549999999</v>
      </c>
      <c r="E64" s="199">
        <f t="shared" ref="E64:O64" si="34">SUM(E55:E63)</f>
        <v>16446.954630000011</v>
      </c>
      <c r="F64" s="199">
        <f t="shared" si="34"/>
        <v>16333.140599999999</v>
      </c>
      <c r="G64" s="199">
        <f t="shared" si="34"/>
        <v>10279.93509999999</v>
      </c>
      <c r="H64" s="199">
        <f t="shared" si="34"/>
        <v>3701.6173900000099</v>
      </c>
      <c r="I64" s="199">
        <f t="shared" si="34"/>
        <v>2408.0264000000025</v>
      </c>
      <c r="J64" s="199">
        <f t="shared" si="34"/>
        <v>2037.1035392553115</v>
      </c>
      <c r="K64" s="199">
        <f t="shared" si="34"/>
        <v>2028.0513031234907</v>
      </c>
      <c r="L64" s="199">
        <f t="shared" si="34"/>
        <v>2291.5404823349004</v>
      </c>
      <c r="M64" s="199">
        <f t="shared" si="34"/>
        <v>3948.59837947388</v>
      </c>
      <c r="N64" s="199">
        <f t="shared" si="34"/>
        <v>11380.644554695287</v>
      </c>
      <c r="O64" s="199">
        <f t="shared" si="34"/>
        <v>22652.557408278761</v>
      </c>
      <c r="P64" s="195">
        <f t="shared" si="33"/>
        <v>125602.41333716165</v>
      </c>
    </row>
    <row r="65" spans="1:16" s="89" customFormat="1" x14ac:dyDescent="0.25">
      <c r="A65" s="165"/>
      <c r="B65" s="128"/>
      <c r="C65" s="164"/>
      <c r="D65" s="179"/>
      <c r="E65" s="179"/>
      <c r="F65" s="179"/>
      <c r="G65" s="179"/>
      <c r="H65" s="179"/>
      <c r="I65" s="179"/>
      <c r="J65" s="179"/>
      <c r="K65" s="179"/>
      <c r="L65" s="179"/>
      <c r="M65" s="179"/>
      <c r="N65" s="179"/>
      <c r="O65" s="179"/>
      <c r="P65" s="180"/>
    </row>
    <row r="66" spans="1:16" x14ac:dyDescent="0.25">
      <c r="A66" s="182"/>
      <c r="C66" s="7"/>
      <c r="D66" s="178"/>
      <c r="E66" s="178"/>
      <c r="F66" s="178"/>
      <c r="G66" s="178"/>
      <c r="H66" s="178"/>
      <c r="I66" s="178"/>
      <c r="J66" s="178"/>
      <c r="K66" s="178"/>
      <c r="L66" s="178"/>
      <c r="M66" s="178"/>
      <c r="N66" s="178"/>
      <c r="O66" s="178"/>
      <c r="P66" s="180"/>
    </row>
    <row r="67" spans="1:16" x14ac:dyDescent="0.25">
      <c r="D67" s="178"/>
      <c r="E67" s="178"/>
      <c r="F67" s="178"/>
      <c r="G67" s="178"/>
      <c r="H67" s="178"/>
      <c r="I67" s="178"/>
      <c r="J67" s="178"/>
      <c r="K67" s="178"/>
      <c r="L67" s="178"/>
      <c r="M67" s="178"/>
      <c r="N67" s="178"/>
      <c r="O67" s="178"/>
      <c r="P67" s="180"/>
    </row>
  </sheetData>
  <mergeCells count="2050">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G67"/>
  <sheetViews>
    <sheetView zoomScale="85" zoomScaleNormal="85" workbookViewId="0">
      <pane xSplit="3" ySplit="10" topLeftCell="D11" activePane="bottomRight" state="frozen"/>
      <selection pane="topRight" activeCell="B1" sqref="B1"/>
      <selection pane="bottomLeft" activeCell="A4" sqref="A4"/>
      <selection pane="bottomRight" activeCell="E30" sqref="E30"/>
    </sheetView>
  </sheetViews>
  <sheetFormatPr defaultColWidth="9.140625" defaultRowHeight="15" x14ac:dyDescent="0.25"/>
  <cols>
    <col min="1" max="1" width="9.140625" style="125"/>
    <col min="2" max="2" width="10.28515625" style="91" customWidth="1"/>
    <col min="3" max="3" width="45.7109375" style="9" customWidth="1"/>
    <col min="4" max="15" width="10.7109375" style="8" customWidth="1"/>
    <col min="16" max="16" width="12.5703125" style="89" customWidth="1"/>
    <col min="17" max="17" width="9.140625" style="8"/>
    <col min="18" max="29" width="9.85546875" style="8" bestFit="1" customWidth="1"/>
    <col min="30" max="30" width="10.85546875" style="8" bestFit="1" customWidth="1"/>
    <col min="31" max="31" width="10.42578125" style="8" customWidth="1"/>
    <col min="32" max="32" width="11.7109375" style="8" customWidth="1"/>
    <col min="33" max="33" width="14.85546875" style="8" customWidth="1"/>
    <col min="34" max="46" width="9.140625" style="8"/>
    <col min="47" max="47" width="10.85546875" style="8" bestFit="1" customWidth="1"/>
    <col min="48" max="16384" width="9.140625" style="8"/>
  </cols>
  <sheetData>
    <row r="1" spans="1:16" s="137" customFormat="1" ht="12.75" x14ac:dyDescent="0.2">
      <c r="A1" s="342" t="str">
        <f>'Rate Case Constants'!C9</f>
        <v>LOUISVILLE GAS AND ELECTRIC COMPANY</v>
      </c>
      <c r="B1" s="343"/>
      <c r="C1" s="343"/>
      <c r="D1" s="343"/>
      <c r="E1" s="343"/>
      <c r="F1" s="343"/>
      <c r="G1" s="343"/>
      <c r="H1" s="343"/>
      <c r="I1" s="343"/>
      <c r="J1" s="343"/>
      <c r="K1" s="343"/>
      <c r="L1" s="343"/>
      <c r="M1" s="343"/>
      <c r="N1" s="343"/>
      <c r="O1" s="343"/>
      <c r="P1" s="343"/>
    </row>
    <row r="2" spans="1:16" s="137" customFormat="1" ht="12.75" x14ac:dyDescent="0.2">
      <c r="A2" s="342" t="str">
        <f>'Rate Case Constants'!C10</f>
        <v>CASE NO. 2018-00295 - GAS OPERATIONS</v>
      </c>
      <c r="B2" s="343"/>
      <c r="C2" s="343"/>
      <c r="D2" s="343"/>
      <c r="E2" s="343"/>
      <c r="F2" s="343"/>
      <c r="G2" s="343"/>
      <c r="H2" s="343"/>
      <c r="I2" s="343"/>
      <c r="J2" s="343"/>
      <c r="K2" s="343"/>
      <c r="L2" s="343"/>
      <c r="M2" s="343"/>
      <c r="N2" s="343"/>
      <c r="O2" s="343"/>
      <c r="P2" s="343"/>
    </row>
    <row r="3" spans="1:16" s="137" customFormat="1" ht="12.75" x14ac:dyDescent="0.2">
      <c r="A3" s="342" t="s">
        <v>1012</v>
      </c>
      <c r="B3" s="343"/>
      <c r="C3" s="343"/>
      <c r="D3" s="343"/>
      <c r="E3" s="343"/>
      <c r="F3" s="343"/>
      <c r="G3" s="343"/>
      <c r="H3" s="343"/>
      <c r="I3" s="343"/>
      <c r="J3" s="343"/>
      <c r="K3" s="343"/>
      <c r="L3" s="343"/>
      <c r="M3" s="343"/>
      <c r="N3" s="343"/>
      <c r="O3" s="343"/>
      <c r="P3" s="343"/>
    </row>
    <row r="4" spans="1:16" s="137" customFormat="1" ht="12.75" x14ac:dyDescent="0.2">
      <c r="A4" s="344" t="str">
        <f>'Rate Case Constants'!C21</f>
        <v>FORECAST PERIOD FOR THE 12 MONTHS ENDED APRIL 30, 2020</v>
      </c>
      <c r="B4" s="343"/>
      <c r="C4" s="343"/>
      <c r="D4" s="343"/>
      <c r="E4" s="343"/>
      <c r="F4" s="343"/>
      <c r="G4" s="343"/>
      <c r="H4" s="343"/>
      <c r="I4" s="343"/>
      <c r="J4" s="343"/>
      <c r="K4" s="343"/>
      <c r="L4" s="343"/>
      <c r="M4" s="343"/>
      <c r="N4" s="343"/>
      <c r="O4" s="343"/>
      <c r="P4" s="343"/>
    </row>
    <row r="5" spans="1:16" s="137" customFormat="1" ht="12.75" x14ac:dyDescent="0.2">
      <c r="A5" s="137" t="s">
        <v>67</v>
      </c>
      <c r="P5" s="171" t="s">
        <v>980</v>
      </c>
    </row>
    <row r="6" spans="1:16" s="137" customFormat="1" ht="12.75" x14ac:dyDescent="0.2">
      <c r="A6" s="137" t="str">
        <f>'Rate Case Constants'!$C$29</f>
        <v>TYPE OF FILING: _____ ORIGINAL  _____ UPDATED  __X__ REVISED</v>
      </c>
      <c r="P6" s="172" t="s">
        <v>1105</v>
      </c>
    </row>
    <row r="7" spans="1:16" s="137" customFormat="1" ht="12.75" x14ac:dyDescent="0.2">
      <c r="A7" s="137" t="s">
        <v>9</v>
      </c>
      <c r="P7" s="172" t="str">
        <f>'Rate Case Constants'!$C$37</f>
        <v>WITNESS:   C. M. GARRETT</v>
      </c>
    </row>
    <row r="8" spans="1:16" s="137" customFormat="1" ht="12.75" x14ac:dyDescent="0.2">
      <c r="A8" s="140" t="s">
        <v>979</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6" s="137" customFormat="1" ht="12.75" x14ac:dyDescent="0.2">
      <c r="A9" s="143" t="s">
        <v>978</v>
      </c>
      <c r="B9" s="143" t="s">
        <v>5</v>
      </c>
      <c r="C9" s="144" t="s">
        <v>976</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6" s="6" customFormat="1" x14ac:dyDescent="0.25">
      <c r="A10" s="124"/>
      <c r="B10" s="90"/>
      <c r="C10" s="5"/>
      <c r="P10" s="175" t="s">
        <v>1009</v>
      </c>
    </row>
    <row r="11" spans="1:16" x14ac:dyDescent="0.25">
      <c r="A11" s="182" t="s">
        <v>984</v>
      </c>
      <c r="C11" s="7" t="s">
        <v>197</v>
      </c>
      <c r="D11" s="123"/>
      <c r="E11" s="123"/>
      <c r="F11" s="123"/>
      <c r="G11" s="123"/>
      <c r="H11" s="123"/>
      <c r="I11" s="123"/>
      <c r="J11" s="123"/>
      <c r="K11" s="123"/>
      <c r="L11" s="123"/>
      <c r="M11" s="123"/>
      <c r="N11" s="123"/>
      <c r="O11" s="123"/>
      <c r="P11" s="192">
        <f t="shared" ref="P11:P52" si="0">SUM(D11:O11)</f>
        <v>0</v>
      </c>
    </row>
    <row r="12" spans="1:16" x14ac:dyDescent="0.25">
      <c r="A12" s="125" t="s">
        <v>244</v>
      </c>
      <c r="B12" s="92">
        <v>480</v>
      </c>
      <c r="C12" s="9" t="s">
        <v>109</v>
      </c>
      <c r="D12" s="198">
        <f>'Gas Revenue'!O10</f>
        <v>98.965937677708993</v>
      </c>
      <c r="E12" s="198">
        <f>'Gas Revenue'!P10</f>
        <v>114.08272600847199</v>
      </c>
      <c r="F12" s="198">
        <f>'Gas Revenue'!Q10</f>
        <v>103.162857082051</v>
      </c>
      <c r="G12" s="198">
        <f>'Gas Revenue'!R10</f>
        <v>116.662520897291</v>
      </c>
      <c r="H12" s="198">
        <f>'Gas Revenue'!S10</f>
        <v>116.32465887207501</v>
      </c>
      <c r="I12" s="198">
        <f>'Gas Revenue'!T10</f>
        <v>115.740208854342</v>
      </c>
      <c r="J12" s="198">
        <f>'Gas Revenue'!U10</f>
        <v>153.371603083217</v>
      </c>
      <c r="K12" s="198">
        <f>'Gas Revenue'!V10</f>
        <v>155.72650226839801</v>
      </c>
      <c r="L12" s="198">
        <f>'Gas Revenue'!W10</f>
        <v>121.286708405944</v>
      </c>
      <c r="M12" s="198">
        <f>'Gas Revenue'!X10</f>
        <v>118.26337009938101</v>
      </c>
      <c r="N12" s="198">
        <f>'Gas Revenue'!Y10</f>
        <v>116.83146344515799</v>
      </c>
      <c r="O12" s="198">
        <f>'Gas Revenue'!Z10</f>
        <v>105.142790560714</v>
      </c>
      <c r="P12" s="194">
        <f t="shared" si="0"/>
        <v>1435.5613472547523</v>
      </c>
    </row>
    <row r="13" spans="1:16" x14ac:dyDescent="0.25">
      <c r="A13" s="125" t="s">
        <v>244</v>
      </c>
      <c r="B13" s="93">
        <v>481.1</v>
      </c>
      <c r="C13" s="9" t="s">
        <v>110</v>
      </c>
      <c r="D13" s="198">
        <f>'Gas Revenue'!O19</f>
        <v>57.023482653059901</v>
      </c>
      <c r="E13" s="198">
        <f>'Gas Revenue'!P19</f>
        <v>61.7213194638598</v>
      </c>
      <c r="F13" s="198">
        <f>'Gas Revenue'!Q19</f>
        <v>58.606301746284998</v>
      </c>
      <c r="G13" s="198">
        <f>'Gas Revenue'!R19</f>
        <v>67.954040555519697</v>
      </c>
      <c r="H13" s="198">
        <f>'Gas Revenue'!S19</f>
        <v>67.837429618146103</v>
      </c>
      <c r="I13" s="198">
        <f>'Gas Revenue'!T19</f>
        <v>81.136280295047001</v>
      </c>
      <c r="J13" s="198">
        <f>'Gas Revenue'!U19</f>
        <v>71.202661295551493</v>
      </c>
      <c r="K13" s="198">
        <f>'Gas Revenue'!V19</f>
        <v>67.066507465699104</v>
      </c>
      <c r="L13" s="198">
        <f>'Gas Revenue'!W19</f>
        <v>51.9550479383173</v>
      </c>
      <c r="M13" s="198">
        <f>'Gas Revenue'!X19</f>
        <v>50.1505373898475</v>
      </c>
      <c r="N13" s="198">
        <f>'Gas Revenue'!Y19</f>
        <v>49.574364103136503</v>
      </c>
      <c r="O13" s="198">
        <f>'Gas Revenue'!Z19</f>
        <v>50.374290648003601</v>
      </c>
      <c r="P13" s="194">
        <f t="shared" si="0"/>
        <v>734.60226317247304</v>
      </c>
    </row>
    <row r="14" spans="1:16" x14ac:dyDescent="0.25">
      <c r="A14" s="125" t="s">
        <v>244</v>
      </c>
      <c r="B14" s="93">
        <v>481.2</v>
      </c>
      <c r="C14" s="9" t="s">
        <v>111</v>
      </c>
      <c r="D14" s="198">
        <f>'Gas Revenue'!O28</f>
        <v>0</v>
      </c>
      <c r="E14" s="198">
        <f>'Gas Revenue'!P28</f>
        <v>0</v>
      </c>
      <c r="F14" s="198">
        <f>'Gas Revenue'!Q28</f>
        <v>0</v>
      </c>
      <c r="G14" s="198">
        <f>'Gas Revenue'!R28</f>
        <v>0</v>
      </c>
      <c r="H14" s="198">
        <f>'Gas Revenue'!S28</f>
        <v>0</v>
      </c>
      <c r="I14" s="198">
        <f>'Gas Revenue'!T28</f>
        <v>0</v>
      </c>
      <c r="J14" s="198">
        <f>'Gas Revenue'!U28</f>
        <v>0</v>
      </c>
      <c r="K14" s="198">
        <f>'Gas Revenue'!V28</f>
        <v>0</v>
      </c>
      <c r="L14" s="198">
        <f>'Gas Revenue'!W28</f>
        <v>0</v>
      </c>
      <c r="M14" s="198">
        <f>'Gas Revenue'!X28</f>
        <v>0</v>
      </c>
      <c r="N14" s="198">
        <f>'Gas Revenue'!Y28</f>
        <v>0</v>
      </c>
      <c r="O14" s="198">
        <f>'Gas Revenue'!Z28</f>
        <v>0</v>
      </c>
      <c r="P14" s="194">
        <f t="shared" si="0"/>
        <v>0</v>
      </c>
    </row>
    <row r="15" spans="1:16" x14ac:dyDescent="0.25">
      <c r="A15" s="125" t="s">
        <v>244</v>
      </c>
      <c r="B15" s="92">
        <v>489</v>
      </c>
      <c r="C15" s="9" t="s">
        <v>825</v>
      </c>
      <c r="D15" s="198">
        <f>'Gas Revenue'!O45+'Gas Revenue'!O53</f>
        <v>0</v>
      </c>
      <c r="E15" s="198">
        <f>'Gas Revenue'!P45+'Gas Revenue'!P53</f>
        <v>0</v>
      </c>
      <c r="F15" s="198">
        <f>'Gas Revenue'!Q45+'Gas Revenue'!Q53</f>
        <v>0</v>
      </c>
      <c r="G15" s="198">
        <f>'Gas Revenue'!R45+'Gas Revenue'!R53</f>
        <v>0</v>
      </c>
      <c r="H15" s="198">
        <f>'Gas Revenue'!S45+'Gas Revenue'!S53</f>
        <v>0</v>
      </c>
      <c r="I15" s="198">
        <f>'Gas Revenue'!T45+'Gas Revenue'!T53</f>
        <v>0</v>
      </c>
      <c r="J15" s="198">
        <f>'Gas Revenue'!U45+'Gas Revenue'!U53</f>
        <v>0</v>
      </c>
      <c r="K15" s="198">
        <f>'Gas Revenue'!V45+'Gas Revenue'!V53</f>
        <v>0</v>
      </c>
      <c r="L15" s="198">
        <f>'Gas Revenue'!W45+'Gas Revenue'!W53</f>
        <v>0</v>
      </c>
      <c r="M15" s="198">
        <f>'Gas Revenue'!X45+'Gas Revenue'!X53</f>
        <v>0</v>
      </c>
      <c r="N15" s="198">
        <f>'Gas Revenue'!Y45+'Gas Revenue'!Y53</f>
        <v>0</v>
      </c>
      <c r="O15" s="198">
        <f>'Gas Revenue'!Z45+'Gas Revenue'!Z53</f>
        <v>0</v>
      </c>
      <c r="P15" s="194">
        <f t="shared" si="0"/>
        <v>0</v>
      </c>
    </row>
    <row r="16" spans="1:16" x14ac:dyDescent="0.25">
      <c r="A16" s="125" t="s">
        <v>244</v>
      </c>
      <c r="B16" s="92">
        <v>482</v>
      </c>
      <c r="C16" s="9" t="s">
        <v>112</v>
      </c>
      <c r="D16" s="198">
        <f>'Gas Revenue'!O37</f>
        <v>7.6593160477092397</v>
      </c>
      <c r="E16" s="198">
        <f>'Gas Revenue'!P37</f>
        <v>8.49669090614616</v>
      </c>
      <c r="F16" s="198">
        <f>'Gas Revenue'!Q37</f>
        <v>8.1145775501418491</v>
      </c>
      <c r="G16" s="198">
        <f>'Gas Revenue'!R37</f>
        <v>9.4141749256665594</v>
      </c>
      <c r="H16" s="198">
        <f>'Gas Revenue'!S37</f>
        <v>9.4326478882567102</v>
      </c>
      <c r="I16" s="198">
        <f>'Gas Revenue'!T37</f>
        <v>10.9512472290885</v>
      </c>
      <c r="J16" s="198">
        <f>'Gas Revenue'!U37</f>
        <v>9.4424719997093405</v>
      </c>
      <c r="K16" s="198">
        <f>'Gas Revenue'!V37</f>
        <v>8.8367266443801196</v>
      </c>
      <c r="L16" s="198">
        <f>'Gas Revenue'!W37</f>
        <v>6.8514237266921398</v>
      </c>
      <c r="M16" s="198">
        <f>'Gas Revenue'!X37</f>
        <v>6.58327258172445</v>
      </c>
      <c r="N16" s="198">
        <f>'Gas Revenue'!Y37</f>
        <v>6.5063525226589096</v>
      </c>
      <c r="O16" s="198">
        <f>'Gas Revenue'!Z37</f>
        <v>6.66809886223548</v>
      </c>
      <c r="P16" s="194">
        <f t="shared" si="0"/>
        <v>98.957000884409467</v>
      </c>
    </row>
    <row r="17" spans="1:59" x14ac:dyDescent="0.25">
      <c r="A17" s="125" t="s">
        <v>244</v>
      </c>
      <c r="B17" s="92" t="s">
        <v>918</v>
      </c>
      <c r="C17" s="9" t="s">
        <v>114</v>
      </c>
      <c r="D17" s="198">
        <f>'Gas Revenue'!O63</f>
        <v>0</v>
      </c>
      <c r="E17" s="198">
        <f>'Gas Revenue'!P63</f>
        <v>0</v>
      </c>
      <c r="F17" s="198">
        <f>'Gas Revenue'!Q63</f>
        <v>0</v>
      </c>
      <c r="G17" s="198">
        <f>'Gas Revenue'!R63</f>
        <v>0</v>
      </c>
      <c r="H17" s="198">
        <f>'Gas Revenue'!S63</f>
        <v>0</v>
      </c>
      <c r="I17" s="198">
        <f>'Gas Revenue'!T63</f>
        <v>0</v>
      </c>
      <c r="J17" s="198">
        <f>'Gas Revenue'!U63</f>
        <v>0</v>
      </c>
      <c r="K17" s="198">
        <f>'Gas Revenue'!V63</f>
        <v>0</v>
      </c>
      <c r="L17" s="198">
        <f>'Gas Revenue'!W63</f>
        <v>0</v>
      </c>
      <c r="M17" s="198">
        <f>'Gas Revenue'!X63</f>
        <v>0</v>
      </c>
      <c r="N17" s="198">
        <f>'Gas Revenue'!Y63</f>
        <v>0</v>
      </c>
      <c r="O17" s="198">
        <f>'Gas Revenue'!Z63</f>
        <v>0</v>
      </c>
      <c r="P17" s="194">
        <f t="shared" si="0"/>
        <v>0</v>
      </c>
    </row>
    <row r="18" spans="1:59" x14ac:dyDescent="0.25">
      <c r="B18" s="92"/>
      <c r="C18" s="9" t="s">
        <v>1018</v>
      </c>
      <c r="D18" s="202">
        <f>SUM(D12:D17)</f>
        <v>163.64873637847813</v>
      </c>
      <c r="E18" s="202">
        <f t="shared" ref="E18:O18" si="1">SUM(E12:E17)</f>
        <v>184.30073637847795</v>
      </c>
      <c r="F18" s="202">
        <f t="shared" si="1"/>
        <v>169.88373637847786</v>
      </c>
      <c r="G18" s="202">
        <f t="shared" si="1"/>
        <v>194.03073637847726</v>
      </c>
      <c r="H18" s="202">
        <f t="shared" si="1"/>
        <v>193.59473637847782</v>
      </c>
      <c r="I18" s="202">
        <f t="shared" si="1"/>
        <v>207.82773637847748</v>
      </c>
      <c r="J18" s="202">
        <f t="shared" si="1"/>
        <v>234.01673637847782</v>
      </c>
      <c r="K18" s="202">
        <f t="shared" si="1"/>
        <v>231.62973637847722</v>
      </c>
      <c r="L18" s="202">
        <f t="shared" si="1"/>
        <v>180.09318007095342</v>
      </c>
      <c r="M18" s="202">
        <f t="shared" si="1"/>
        <v>174.99718007095296</v>
      </c>
      <c r="N18" s="202">
        <f t="shared" si="1"/>
        <v>172.91218007095341</v>
      </c>
      <c r="O18" s="202">
        <f t="shared" si="1"/>
        <v>162.18518007095307</v>
      </c>
      <c r="P18" s="195">
        <f t="shared" si="0"/>
        <v>2269.1206113116345</v>
      </c>
    </row>
    <row r="19" spans="1:59" x14ac:dyDescent="0.25">
      <c r="D19" s="198"/>
      <c r="E19" s="198"/>
      <c r="F19" s="198"/>
      <c r="G19" s="198"/>
      <c r="H19" s="198"/>
      <c r="I19" s="198"/>
      <c r="J19" s="198"/>
      <c r="K19" s="198"/>
      <c r="L19" s="198"/>
      <c r="M19" s="198"/>
      <c r="N19" s="198"/>
      <c r="O19" s="198"/>
      <c r="P19" s="194"/>
    </row>
    <row r="20" spans="1:59" x14ac:dyDescent="0.25">
      <c r="A20" s="125" t="s">
        <v>244</v>
      </c>
      <c r="B20" s="91">
        <v>908</v>
      </c>
      <c r="C20" s="164" t="s">
        <v>1052</v>
      </c>
      <c r="D20" s="196">
        <f>'DSM EXP'!R17</f>
        <v>150.49299999999999</v>
      </c>
      <c r="E20" s="196">
        <f>'DSM EXP'!S17</f>
        <v>171.14500000000001</v>
      </c>
      <c r="F20" s="196">
        <f>'DSM EXP'!T17</f>
        <v>156.72800000000001</v>
      </c>
      <c r="G20" s="196">
        <f>'DSM EXP'!U17</f>
        <v>180.875</v>
      </c>
      <c r="H20" s="196">
        <f>'DSM EXP'!V17</f>
        <v>180.43899999999999</v>
      </c>
      <c r="I20" s="196">
        <f>'DSM EXP'!W17</f>
        <v>194.672</v>
      </c>
      <c r="J20" s="196">
        <f>'DSM EXP'!X17</f>
        <v>220.86099999999999</v>
      </c>
      <c r="K20" s="196">
        <f>'DSM EXP'!Y17</f>
        <v>218.47399999999999</v>
      </c>
      <c r="L20" s="196">
        <f>'DSM EXP'!Z17</f>
        <v>166.154</v>
      </c>
      <c r="M20" s="196">
        <f>'DSM EXP'!AA17</f>
        <v>161.05799999999999</v>
      </c>
      <c r="N20" s="196">
        <f>'DSM EXP'!AB17</f>
        <v>158.97300000000001</v>
      </c>
      <c r="O20" s="196">
        <f>'DSM EXP'!AC17</f>
        <v>148.24600000000001</v>
      </c>
      <c r="P20" s="194">
        <f>SUM(D20:O20)</f>
        <v>2108.1179999999995</v>
      </c>
    </row>
    <row r="21" spans="1:59" x14ac:dyDescent="0.25">
      <c r="A21" s="125" t="s">
        <v>244</v>
      </c>
      <c r="B21" s="91" t="s">
        <v>129</v>
      </c>
      <c r="C21" s="164" t="s">
        <v>1053</v>
      </c>
      <c r="D21" s="196">
        <f>'DSM EXP'!R18</f>
        <v>0</v>
      </c>
      <c r="E21" s="196">
        <f>'DSM EXP'!S18</f>
        <v>0</v>
      </c>
      <c r="F21" s="196">
        <f>'DSM EXP'!T18</f>
        <v>0</v>
      </c>
      <c r="G21" s="196">
        <f>'DSM EXP'!U18</f>
        <v>0</v>
      </c>
      <c r="H21" s="196">
        <f>'DSM EXP'!V18</f>
        <v>0</v>
      </c>
      <c r="I21" s="196">
        <f>'DSM EXP'!W18</f>
        <v>0</v>
      </c>
      <c r="J21" s="196">
        <f>'DSM EXP'!X18</f>
        <v>0</v>
      </c>
      <c r="K21" s="196">
        <f>'DSM EXP'!Y18</f>
        <v>0</v>
      </c>
      <c r="L21" s="196">
        <f>'DSM EXP'!Z18</f>
        <v>0</v>
      </c>
      <c r="M21" s="196">
        <f>'DSM EXP'!AA18</f>
        <v>0</v>
      </c>
      <c r="N21" s="196">
        <f>'DSM EXP'!AB18</f>
        <v>0</v>
      </c>
      <c r="O21" s="196">
        <f>'DSM EXP'!AC18</f>
        <v>0</v>
      </c>
      <c r="P21" s="194">
        <f t="shared" ref="P21" si="2">SUM(D21:O21)</f>
        <v>0</v>
      </c>
    </row>
    <row r="22" spans="1:59" x14ac:dyDescent="0.25">
      <c r="A22" s="8"/>
      <c r="D22" s="196"/>
      <c r="E22" s="196"/>
      <c r="F22" s="196"/>
      <c r="G22" s="196"/>
      <c r="H22" s="196"/>
      <c r="I22" s="196"/>
      <c r="J22" s="196"/>
      <c r="K22" s="196"/>
      <c r="L22" s="196"/>
      <c r="M22" s="196"/>
      <c r="N22" s="196"/>
      <c r="O22" s="196"/>
      <c r="P22" s="194"/>
      <c r="R22" s="209"/>
      <c r="S22" s="210"/>
      <c r="T22" s="210"/>
      <c r="U22" s="210"/>
      <c r="V22" s="210"/>
      <c r="W22" s="210"/>
      <c r="X22" s="210"/>
      <c r="Y22" s="210"/>
      <c r="Z22" s="210"/>
      <c r="AA22" s="210"/>
      <c r="AB22" s="210"/>
      <c r="AC22" s="210"/>
      <c r="AD22" s="210"/>
      <c r="AE22" s="210"/>
      <c r="AF22" s="210"/>
      <c r="AG22" s="210"/>
      <c r="AH22" s="209"/>
      <c r="AI22" s="210"/>
      <c r="AJ22" s="210"/>
      <c r="AK22" s="210"/>
      <c r="AL22" s="210"/>
      <c r="AM22" s="210"/>
      <c r="AN22" s="210"/>
      <c r="AO22" s="210"/>
      <c r="AP22" s="210"/>
      <c r="AQ22" s="210"/>
      <c r="AR22" s="210"/>
      <c r="AS22" s="210"/>
      <c r="AT22" s="210"/>
      <c r="AU22" s="209"/>
      <c r="AV22" s="210"/>
      <c r="AW22" s="210"/>
      <c r="AX22" s="210"/>
      <c r="AY22" s="210"/>
      <c r="AZ22" s="210"/>
      <c r="BA22" s="210"/>
      <c r="BB22" s="210"/>
      <c r="BC22" s="210"/>
      <c r="BD22" s="210"/>
      <c r="BE22" s="210"/>
      <c r="BF22" s="210"/>
      <c r="BG22" s="210"/>
    </row>
    <row r="23" spans="1:59" x14ac:dyDescent="0.25">
      <c r="A23" s="182" t="s">
        <v>983</v>
      </c>
      <c r="C23" s="7" t="s">
        <v>982</v>
      </c>
      <c r="D23" s="196"/>
      <c r="E23" s="196"/>
      <c r="F23" s="196"/>
      <c r="G23" s="196"/>
      <c r="H23" s="196"/>
      <c r="I23" s="196"/>
      <c r="J23" s="196"/>
      <c r="K23" s="196"/>
      <c r="L23" s="196"/>
      <c r="M23" s="196"/>
      <c r="N23" s="196"/>
      <c r="O23" s="196"/>
      <c r="P23" s="194"/>
      <c r="R23" s="270"/>
      <c r="S23" s="270"/>
      <c r="T23" s="270"/>
      <c r="U23" s="270"/>
      <c r="V23" s="270"/>
      <c r="W23" s="270"/>
      <c r="X23" s="270"/>
      <c r="Y23" s="270"/>
      <c r="Z23" s="270"/>
      <c r="AA23" s="270"/>
      <c r="AB23" s="270"/>
      <c r="AC23" s="270"/>
      <c r="AD23" s="270"/>
      <c r="AE23" s="270"/>
      <c r="AF23" s="210"/>
      <c r="AG23" s="210"/>
      <c r="AH23" s="270"/>
      <c r="AI23" s="270"/>
      <c r="AJ23" s="270"/>
      <c r="AK23" s="270"/>
      <c r="AL23" s="270"/>
      <c r="AM23" s="270"/>
      <c r="AN23" s="270"/>
      <c r="AO23" s="270"/>
      <c r="AP23" s="270"/>
      <c r="AQ23" s="270"/>
      <c r="AR23" s="270"/>
      <c r="AS23" s="270"/>
      <c r="AT23" s="210"/>
      <c r="AU23" s="270"/>
      <c r="AV23" s="270"/>
      <c r="AW23" s="270"/>
      <c r="AX23" s="270"/>
      <c r="AY23" s="270"/>
      <c r="AZ23" s="270"/>
      <c r="BA23" s="270"/>
      <c r="BB23" s="270"/>
      <c r="BC23" s="270"/>
      <c r="BD23" s="270"/>
      <c r="BE23" s="270"/>
      <c r="BF23" s="270"/>
      <c r="BG23" s="210"/>
    </row>
    <row r="24" spans="1:59" x14ac:dyDescent="0.25">
      <c r="A24" s="125" t="s">
        <v>928</v>
      </c>
      <c r="B24" s="92">
        <v>480</v>
      </c>
      <c r="C24" s="9" t="s">
        <v>109</v>
      </c>
      <c r="D24" s="198">
        <f>'Gas Revenue'!O11</f>
        <v>680.40286630603396</v>
      </c>
      <c r="E24" s="198">
        <f>'Gas Revenue'!P11</f>
        <v>677.95345537897401</v>
      </c>
      <c r="F24" s="198">
        <f>'Gas Revenue'!Q11</f>
        <v>683.27197591887102</v>
      </c>
      <c r="G24" s="198">
        <f>'Gas Revenue'!R11</f>
        <v>685.92291199680801</v>
      </c>
      <c r="H24" s="198">
        <f>'Gas Revenue'!S11</f>
        <v>684.64321419200303</v>
      </c>
      <c r="I24" s="198">
        <f>'Gas Revenue'!T11</f>
        <v>691.61787250032705</v>
      </c>
      <c r="J24" s="198">
        <f>'Gas Revenue'!U11</f>
        <v>681.80147058898297</v>
      </c>
      <c r="K24" s="198">
        <f>'Gas Revenue'!V11</f>
        <v>706.48249170602503</v>
      </c>
      <c r="L24" s="198">
        <f>'Gas Revenue'!W11</f>
        <v>1004.29192693368</v>
      </c>
      <c r="M24" s="198">
        <f>'Gas Revenue'!X11</f>
        <v>995.19541638959197</v>
      </c>
      <c r="N24" s="198">
        <f>'Gas Revenue'!Y11</f>
        <v>1015.49542833357</v>
      </c>
      <c r="O24" s="198">
        <f>'Gas Revenue'!Z11</f>
        <v>1035.2084794503301</v>
      </c>
      <c r="P24" s="194">
        <f t="shared" ref="P24:P30" si="3">SUM(D24:O24)</f>
        <v>9542.2875096951957</v>
      </c>
      <c r="R24" s="271"/>
      <c r="S24" s="271"/>
      <c r="T24" s="271"/>
      <c r="U24" s="271"/>
      <c r="V24" s="271"/>
      <c r="W24" s="271"/>
      <c r="X24" s="271"/>
      <c r="Y24" s="271"/>
      <c r="Z24" s="271"/>
      <c r="AA24" s="271"/>
      <c r="AB24" s="271"/>
      <c r="AC24" s="271"/>
      <c r="AD24" s="271"/>
      <c r="AE24" s="271"/>
      <c r="AF24" s="271"/>
      <c r="AG24" s="210"/>
      <c r="AH24" s="272"/>
      <c r="AI24" s="272"/>
      <c r="AJ24" s="272"/>
      <c r="AK24" s="272"/>
      <c r="AL24" s="272"/>
      <c r="AM24" s="272"/>
      <c r="AN24" s="272"/>
      <c r="AO24" s="272"/>
      <c r="AP24" s="272"/>
      <c r="AQ24" s="272"/>
      <c r="AR24" s="272"/>
      <c r="AS24" s="272"/>
      <c r="AT24" s="210"/>
      <c r="AU24" s="271"/>
      <c r="AV24" s="271"/>
      <c r="AW24" s="271"/>
      <c r="AX24" s="271"/>
      <c r="AY24" s="271"/>
      <c r="AZ24" s="271"/>
      <c r="BA24" s="271"/>
      <c r="BB24" s="271"/>
      <c r="BC24" s="271"/>
      <c r="BD24" s="271"/>
      <c r="BE24" s="271"/>
      <c r="BF24" s="271"/>
      <c r="BG24" s="210"/>
    </row>
    <row r="25" spans="1:59" x14ac:dyDescent="0.25">
      <c r="A25" s="125" t="s">
        <v>928</v>
      </c>
      <c r="B25" s="93">
        <v>481.1</v>
      </c>
      <c r="C25" s="9" t="s">
        <v>110</v>
      </c>
      <c r="D25" s="198">
        <f>'Gas Revenue'!O20</f>
        <v>259.67918570988002</v>
      </c>
      <c r="E25" s="198">
        <f>'Gas Revenue'!P20</f>
        <v>260.50863143513101</v>
      </c>
      <c r="F25" s="198">
        <f>'Gas Revenue'!Q20</f>
        <v>262.937561993776</v>
      </c>
      <c r="G25" s="198">
        <f>'Gas Revenue'!R20</f>
        <v>263.95546513870499</v>
      </c>
      <c r="H25" s="198">
        <f>'Gas Revenue'!S20</f>
        <v>263.17378348837002</v>
      </c>
      <c r="I25" s="198">
        <f>'Gas Revenue'!T20</f>
        <v>263.742444587639</v>
      </c>
      <c r="J25" s="198">
        <f>'Gas Revenue'!U20</f>
        <v>258.09629481885099</v>
      </c>
      <c r="K25" s="198">
        <f>'Gas Revenue'!V20</f>
        <v>266.49750533436202</v>
      </c>
      <c r="L25" s="198">
        <f>'Gas Revenue'!W20</f>
        <v>378.60187062298399</v>
      </c>
      <c r="M25" s="198">
        <f>'Gas Revenue'!X20</f>
        <v>375.30269474838798</v>
      </c>
      <c r="N25" s="198">
        <f>'Gas Revenue'!Y20</f>
        <v>383.75386482405202</v>
      </c>
      <c r="O25" s="198">
        <f>'Gas Revenue'!Z20</f>
        <v>393.31857251602901</v>
      </c>
      <c r="P25" s="194">
        <f t="shared" si="3"/>
        <v>3629.5678752181666</v>
      </c>
      <c r="R25" s="271"/>
      <c r="S25" s="271"/>
      <c r="T25" s="271"/>
      <c r="U25" s="271"/>
      <c r="V25" s="271"/>
      <c r="W25" s="271"/>
      <c r="X25" s="271"/>
      <c r="Y25" s="271"/>
      <c r="Z25" s="271"/>
      <c r="AA25" s="271"/>
      <c r="AB25" s="271"/>
      <c r="AC25" s="271"/>
      <c r="AD25" s="271"/>
      <c r="AE25" s="271"/>
      <c r="AF25" s="271"/>
      <c r="AG25" s="210"/>
      <c r="AH25" s="272"/>
      <c r="AI25" s="272"/>
      <c r="AJ25" s="272"/>
      <c r="AK25" s="272"/>
      <c r="AL25" s="272"/>
      <c r="AM25" s="272"/>
      <c r="AN25" s="272"/>
      <c r="AO25" s="272"/>
      <c r="AP25" s="272"/>
      <c r="AQ25" s="272"/>
      <c r="AR25" s="272"/>
      <c r="AS25" s="272"/>
      <c r="AT25" s="210"/>
      <c r="AU25" s="271"/>
      <c r="AV25" s="271"/>
      <c r="AW25" s="271"/>
      <c r="AX25" s="271"/>
      <c r="AY25" s="271"/>
      <c r="AZ25" s="271"/>
      <c r="BA25" s="271"/>
      <c r="BB25" s="271"/>
      <c r="BC25" s="271"/>
      <c r="BD25" s="271"/>
      <c r="BE25" s="271"/>
      <c r="BF25" s="271"/>
      <c r="BG25" s="210"/>
    </row>
    <row r="26" spans="1:59" x14ac:dyDescent="0.25">
      <c r="A26" s="125" t="s">
        <v>928</v>
      </c>
      <c r="B26" s="93">
        <v>481.2</v>
      </c>
      <c r="C26" s="9" t="s">
        <v>111</v>
      </c>
      <c r="D26" s="198">
        <f>'Gas Revenue'!O29</f>
        <v>34.761382891784898</v>
      </c>
      <c r="E26" s="198">
        <f>'Gas Revenue'!P29</f>
        <v>33.651506756350301</v>
      </c>
      <c r="F26" s="198">
        <f>'Gas Revenue'!Q29</f>
        <v>33.459066653842498</v>
      </c>
      <c r="G26" s="198">
        <f>'Gas Revenue'!R29</f>
        <v>34.003223502321198</v>
      </c>
      <c r="H26" s="198">
        <f>'Gas Revenue'!S29</f>
        <v>34.323044392786699</v>
      </c>
      <c r="I26" s="198">
        <f>'Gas Revenue'!T29</f>
        <v>35.246635680026301</v>
      </c>
      <c r="J26" s="198">
        <f>'Gas Revenue'!U29</f>
        <v>34.562219472022903</v>
      </c>
      <c r="K26" s="198">
        <f>'Gas Revenue'!V29</f>
        <v>36.9176711520849</v>
      </c>
      <c r="L26" s="198">
        <f>'Gas Revenue'!W29</f>
        <v>54.089246781981601</v>
      </c>
      <c r="M26" s="198">
        <f>'Gas Revenue'!X29</f>
        <v>53.954898015060799</v>
      </c>
      <c r="N26" s="198">
        <f>'Gas Revenue'!Y29</f>
        <v>53.409286952486802</v>
      </c>
      <c r="O26" s="198">
        <f>'Gas Revenue'!Z29</f>
        <v>53.590777665193698</v>
      </c>
      <c r="P26" s="194">
        <f t="shared" si="3"/>
        <v>491.96895991594261</v>
      </c>
      <c r="R26" s="271"/>
      <c r="S26" s="271"/>
      <c r="T26" s="271"/>
      <c r="U26" s="271"/>
      <c r="V26" s="271"/>
      <c r="W26" s="271"/>
      <c r="X26" s="271"/>
      <c r="Y26" s="271"/>
      <c r="Z26" s="271"/>
      <c r="AA26" s="271"/>
      <c r="AB26" s="271"/>
      <c r="AC26" s="271"/>
      <c r="AD26" s="271"/>
      <c r="AE26" s="271"/>
      <c r="AF26" s="271"/>
      <c r="AG26" s="210"/>
      <c r="AH26" s="272"/>
      <c r="AI26" s="272"/>
      <c r="AJ26" s="272"/>
      <c r="AK26" s="272"/>
      <c r="AL26" s="272"/>
      <c r="AM26" s="272"/>
      <c r="AN26" s="272"/>
      <c r="AO26" s="272"/>
      <c r="AP26" s="272"/>
      <c r="AQ26" s="272"/>
      <c r="AR26" s="272"/>
      <c r="AS26" s="272"/>
      <c r="AT26" s="210"/>
      <c r="AU26" s="271"/>
      <c r="AV26" s="271"/>
      <c r="AW26" s="271"/>
      <c r="AX26" s="271"/>
      <c r="AY26" s="271"/>
      <c r="AZ26" s="271"/>
      <c r="BA26" s="271"/>
      <c r="BB26" s="271"/>
      <c r="BC26" s="271"/>
      <c r="BD26" s="271"/>
      <c r="BE26" s="271"/>
      <c r="BF26" s="271"/>
      <c r="BG26" s="210"/>
    </row>
    <row r="27" spans="1:59" x14ac:dyDescent="0.25">
      <c r="A27" s="125" t="s">
        <v>928</v>
      </c>
      <c r="B27" s="92">
        <v>489</v>
      </c>
      <c r="C27" s="9" t="s">
        <v>825</v>
      </c>
      <c r="D27" s="198">
        <f>'Gas Revenue'!O54+'Gas Revenue'!O46</f>
        <v>9.1437234788423698</v>
      </c>
      <c r="E27" s="198">
        <f>'Gas Revenue'!P54+'Gas Revenue'!P46</f>
        <v>10.281760206573329</v>
      </c>
      <c r="F27" s="198">
        <f>'Gas Revenue'!Q54+'Gas Revenue'!Q46</f>
        <v>10.837508868892719</v>
      </c>
      <c r="G27" s="198">
        <f>'Gas Revenue'!R54+'Gas Revenue'!R46</f>
        <v>10.49000051831584</v>
      </c>
      <c r="H27" s="198">
        <f>'Gas Revenue'!S54+'Gas Revenue'!S46</f>
        <v>10.06833314911046</v>
      </c>
      <c r="I27" s="198">
        <f>'Gas Revenue'!T54+'Gas Revenue'!T46</f>
        <v>9.6515133203979708</v>
      </c>
      <c r="J27" s="198">
        <f>'Gas Revenue'!U54+'Gas Revenue'!U46</f>
        <v>9.6507950316677586</v>
      </c>
      <c r="K27" s="198">
        <f>'Gas Revenue'!V54+'Gas Revenue'!V46</f>
        <v>8.5326143950317004</v>
      </c>
      <c r="L27" s="198">
        <f>'Gas Revenue'!W54+'Gas Revenue'!W46</f>
        <v>9.8754469476441287</v>
      </c>
      <c r="M27" s="198">
        <f>'Gas Revenue'!X54+'Gas Revenue'!X46</f>
        <v>9.8268034337212402</v>
      </c>
      <c r="N27" s="198">
        <f>'Gas Revenue'!Y54+'Gas Revenue'!Y46</f>
        <v>11.89447643450869</v>
      </c>
      <c r="O27" s="198">
        <f>'Gas Revenue'!Z54+'Gas Revenue'!Z46</f>
        <v>13.02759670604134</v>
      </c>
      <c r="P27" s="194">
        <f t="shared" si="3"/>
        <v>123.28057249074755</v>
      </c>
      <c r="R27" s="271"/>
      <c r="S27" s="271"/>
      <c r="T27" s="271"/>
      <c r="U27" s="271"/>
      <c r="V27" s="271"/>
      <c r="W27" s="271"/>
      <c r="X27" s="271"/>
      <c r="Y27" s="271"/>
      <c r="Z27" s="271"/>
      <c r="AA27" s="271"/>
      <c r="AB27" s="271"/>
      <c r="AC27" s="271"/>
      <c r="AD27" s="271"/>
      <c r="AE27" s="271"/>
      <c r="AF27" s="271"/>
      <c r="AG27" s="210"/>
      <c r="AH27" s="272"/>
      <c r="AI27" s="272"/>
      <c r="AJ27" s="272"/>
      <c r="AK27" s="272"/>
      <c r="AL27" s="272"/>
      <c r="AM27" s="272"/>
      <c r="AN27" s="272"/>
      <c r="AO27" s="272"/>
      <c r="AP27" s="272"/>
      <c r="AQ27" s="272"/>
      <c r="AR27" s="272"/>
      <c r="AS27" s="272"/>
      <c r="AT27" s="210"/>
      <c r="AU27" s="271"/>
      <c r="AV27" s="271"/>
      <c r="AW27" s="271"/>
      <c r="AX27" s="271"/>
      <c r="AY27" s="271"/>
      <c r="AZ27" s="271"/>
      <c r="BA27" s="271"/>
      <c r="BB27" s="271"/>
      <c r="BC27" s="271"/>
      <c r="BD27" s="271"/>
      <c r="BE27" s="271"/>
      <c r="BF27" s="271"/>
      <c r="BG27" s="210"/>
    </row>
    <row r="28" spans="1:59" x14ac:dyDescent="0.25">
      <c r="A28" s="125" t="s">
        <v>928</v>
      </c>
      <c r="B28" s="92">
        <v>482</v>
      </c>
      <c r="C28" s="9" t="s">
        <v>112</v>
      </c>
      <c r="D28" s="198">
        <f>'Gas Revenue'!O38</f>
        <v>28.667799651907998</v>
      </c>
      <c r="E28" s="198">
        <f>'Gas Revenue'!P38</f>
        <v>26.614105039720499</v>
      </c>
      <c r="F28" s="198">
        <f>'Gas Revenue'!Q38</f>
        <v>26.418988393566199</v>
      </c>
      <c r="G28" s="198">
        <f>'Gas Revenue'!R38</f>
        <v>26.498933144798698</v>
      </c>
      <c r="H28" s="198">
        <f>'Gas Revenue'!S38</f>
        <v>26.757563447179201</v>
      </c>
      <c r="I28" s="198">
        <f>'Gas Revenue'!T38</f>
        <v>29.087973114358899</v>
      </c>
      <c r="J28" s="198">
        <f>'Gas Revenue'!U38</f>
        <v>30.6257442572245</v>
      </c>
      <c r="K28" s="198">
        <f>'Gas Revenue'!V38</f>
        <v>33.0394178233093</v>
      </c>
      <c r="L28" s="198">
        <f>'Gas Revenue'!W38</f>
        <v>47.845969100198197</v>
      </c>
      <c r="M28" s="198">
        <f>'Gas Revenue'!X38</f>
        <v>46.886159119729697</v>
      </c>
      <c r="N28" s="198">
        <f>'Gas Revenue'!Y38</f>
        <v>46.8257622283705</v>
      </c>
      <c r="O28" s="198">
        <f>'Gas Revenue'!Z38</f>
        <v>45.572655892396099</v>
      </c>
      <c r="P28" s="194">
        <f t="shared" si="3"/>
        <v>414.84107121275974</v>
      </c>
      <c r="R28" s="271"/>
      <c r="S28" s="271"/>
      <c r="T28" s="271"/>
      <c r="U28" s="271"/>
      <c r="V28" s="271"/>
      <c r="W28" s="271"/>
      <c r="X28" s="271"/>
      <c r="Y28" s="271"/>
      <c r="Z28" s="271"/>
      <c r="AA28" s="271"/>
      <c r="AB28" s="271"/>
      <c r="AC28" s="271"/>
      <c r="AD28" s="271"/>
      <c r="AE28" s="271"/>
      <c r="AF28" s="271"/>
      <c r="AG28" s="210"/>
      <c r="AH28" s="272"/>
      <c r="AI28" s="272"/>
      <c r="AJ28" s="272"/>
      <c r="AK28" s="272"/>
      <c r="AL28" s="272"/>
      <c r="AM28" s="272"/>
      <c r="AN28" s="272"/>
      <c r="AO28" s="272"/>
      <c r="AP28" s="272"/>
      <c r="AQ28" s="272"/>
      <c r="AR28" s="272"/>
      <c r="AS28" s="272"/>
      <c r="AT28" s="210"/>
      <c r="AU28" s="271"/>
      <c r="AV28" s="271"/>
      <c r="AW28" s="271"/>
      <c r="AX28" s="271"/>
      <c r="AY28" s="271"/>
      <c r="AZ28" s="271"/>
      <c r="BA28" s="271"/>
      <c r="BB28" s="271"/>
      <c r="BC28" s="271"/>
      <c r="BD28" s="271"/>
      <c r="BE28" s="271"/>
      <c r="BF28" s="271"/>
      <c r="BG28" s="210"/>
    </row>
    <row r="29" spans="1:59" x14ac:dyDescent="0.25">
      <c r="A29" s="125" t="s">
        <v>928</v>
      </c>
      <c r="B29" s="92" t="s">
        <v>918</v>
      </c>
      <c r="C29" s="9" t="s">
        <v>114</v>
      </c>
      <c r="D29" s="198">
        <f>'Gas Revenue'!O64</f>
        <v>0</v>
      </c>
      <c r="E29" s="198">
        <f>'Gas Revenue'!P64</f>
        <v>0</v>
      </c>
      <c r="F29" s="198">
        <f>'Gas Revenue'!Q64</f>
        <v>0</v>
      </c>
      <c r="G29" s="198">
        <f>'Gas Revenue'!R64</f>
        <v>0</v>
      </c>
      <c r="H29" s="198">
        <f>'Gas Revenue'!S64</f>
        <v>0</v>
      </c>
      <c r="I29" s="198">
        <f>'Gas Revenue'!T64</f>
        <v>0</v>
      </c>
      <c r="J29" s="198">
        <f>'Gas Revenue'!U64</f>
        <v>0</v>
      </c>
      <c r="K29" s="198">
        <f>'Gas Revenue'!V64</f>
        <v>0</v>
      </c>
      <c r="L29" s="198">
        <f>'Gas Revenue'!W64</f>
        <v>0</v>
      </c>
      <c r="M29" s="198">
        <f>'Gas Revenue'!X64</f>
        <v>0</v>
      </c>
      <c r="N29" s="198">
        <f>'Gas Revenue'!Y64</f>
        <v>0</v>
      </c>
      <c r="O29" s="198">
        <f>'Gas Revenue'!Z64</f>
        <v>0</v>
      </c>
      <c r="P29" s="194">
        <f t="shared" si="3"/>
        <v>0</v>
      </c>
      <c r="R29" s="271"/>
      <c r="S29" s="271"/>
      <c r="T29" s="271"/>
      <c r="U29" s="271"/>
      <c r="V29" s="271"/>
      <c r="W29" s="271"/>
      <c r="X29" s="271"/>
      <c r="Y29" s="271"/>
      <c r="Z29" s="271"/>
      <c r="AA29" s="271"/>
      <c r="AB29" s="271"/>
      <c r="AC29" s="271"/>
      <c r="AD29" s="271"/>
      <c r="AE29" s="271"/>
      <c r="AF29" s="271"/>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row>
    <row r="30" spans="1:59" x14ac:dyDescent="0.25">
      <c r="B30" s="92"/>
      <c r="C30" s="9" t="s">
        <v>1017</v>
      </c>
      <c r="D30" s="202">
        <f>SUM(D24:D29)</f>
        <v>1012.6549580384493</v>
      </c>
      <c r="E30" s="202">
        <f t="shared" ref="E30:I30" si="4">SUM(E24:E29)</f>
        <v>1009.0094588167492</v>
      </c>
      <c r="F30" s="202">
        <f t="shared" si="4"/>
        <v>1016.9251018289484</v>
      </c>
      <c r="G30" s="202">
        <f t="shared" si="4"/>
        <v>1020.8705343009487</v>
      </c>
      <c r="H30" s="202">
        <f t="shared" si="4"/>
        <v>1018.9659386694494</v>
      </c>
      <c r="I30" s="202">
        <f t="shared" si="4"/>
        <v>1029.3464392027493</v>
      </c>
      <c r="J30" s="202">
        <f t="shared" ref="J30:O30" si="5">SUM(J24:J29)</f>
        <v>1014.736524168749</v>
      </c>
      <c r="K30" s="202">
        <f t="shared" si="5"/>
        <v>1051.4697004108129</v>
      </c>
      <c r="L30" s="202">
        <f t="shared" si="5"/>
        <v>1494.7044603864877</v>
      </c>
      <c r="M30" s="202">
        <f t="shared" si="5"/>
        <v>1481.1659717064917</v>
      </c>
      <c r="N30" s="202">
        <f t="shared" si="5"/>
        <v>1511.3788187729881</v>
      </c>
      <c r="O30" s="202">
        <f t="shared" si="5"/>
        <v>1540.7180822299902</v>
      </c>
      <c r="P30" s="195">
        <f t="shared" si="3"/>
        <v>14201.945988532814</v>
      </c>
      <c r="R30" s="271"/>
      <c r="S30" s="271"/>
      <c r="T30" s="271"/>
      <c r="U30" s="271"/>
      <c r="V30" s="271"/>
      <c r="W30" s="271"/>
      <c r="X30" s="271"/>
      <c r="Y30" s="271"/>
      <c r="Z30" s="271"/>
      <c r="AA30" s="271"/>
      <c r="AB30" s="271"/>
      <c r="AC30" s="271"/>
      <c r="AD30" s="271"/>
      <c r="AE30" s="271"/>
      <c r="AF30" s="271"/>
      <c r="AG30" s="271"/>
      <c r="AH30" s="272"/>
      <c r="AI30" s="272"/>
      <c r="AJ30" s="272"/>
      <c r="AK30" s="272"/>
      <c r="AL30" s="272"/>
      <c r="AM30" s="272"/>
      <c r="AN30" s="272"/>
      <c r="AO30" s="272"/>
      <c r="AP30" s="272"/>
      <c r="AQ30" s="272"/>
      <c r="AR30" s="272"/>
      <c r="AS30" s="272"/>
      <c r="AT30" s="210"/>
      <c r="AU30" s="271"/>
      <c r="AV30" s="271"/>
      <c r="AW30" s="271"/>
      <c r="AX30" s="271"/>
      <c r="AY30" s="271"/>
      <c r="AZ30" s="271"/>
      <c r="BA30" s="271"/>
      <c r="BB30" s="271"/>
      <c r="BC30" s="271"/>
      <c r="BD30" s="271"/>
      <c r="BE30" s="271"/>
      <c r="BF30" s="271"/>
      <c r="BG30" s="210"/>
    </row>
    <row r="31" spans="1:59" x14ac:dyDescent="0.25">
      <c r="D31" s="198"/>
      <c r="E31" s="198"/>
      <c r="F31" s="198"/>
      <c r="G31" s="198"/>
      <c r="H31" s="198"/>
      <c r="I31" s="198"/>
      <c r="J31" s="198"/>
      <c r="K31" s="198"/>
      <c r="L31" s="198"/>
      <c r="M31" s="198"/>
      <c r="N31" s="198"/>
      <c r="O31" s="198"/>
      <c r="P31" s="194"/>
      <c r="R31" s="271"/>
      <c r="S31" s="271"/>
      <c r="T31" s="271"/>
      <c r="U31" s="271"/>
      <c r="V31" s="271"/>
      <c r="W31" s="271"/>
      <c r="X31" s="271"/>
      <c r="Y31" s="271"/>
      <c r="Z31" s="271"/>
      <c r="AA31" s="271"/>
      <c r="AB31" s="271"/>
      <c r="AC31" s="271"/>
      <c r="AD31" s="271"/>
      <c r="AE31" s="271"/>
      <c r="AF31" s="210"/>
      <c r="AG31" s="210"/>
      <c r="AH31" s="210"/>
      <c r="AI31" s="210"/>
      <c r="AJ31" s="210"/>
      <c r="AK31" s="210"/>
      <c r="AL31" s="210"/>
      <c r="AM31" s="210"/>
      <c r="AN31" s="210"/>
      <c r="AO31" s="210"/>
      <c r="AP31" s="210"/>
      <c r="AQ31" s="210"/>
      <c r="AR31" s="210"/>
      <c r="AS31" s="210"/>
      <c r="AT31" s="210"/>
      <c r="AU31" s="271"/>
      <c r="AV31" s="271"/>
      <c r="AW31" s="271"/>
      <c r="AX31" s="271"/>
      <c r="AY31" s="271"/>
      <c r="AZ31" s="271"/>
      <c r="BA31" s="271"/>
      <c r="BB31" s="271"/>
      <c r="BC31" s="271"/>
      <c r="BD31" s="271"/>
      <c r="BE31" s="271"/>
      <c r="BF31" s="271"/>
      <c r="BG31" s="210"/>
    </row>
    <row r="32" spans="1:59" x14ac:dyDescent="0.25">
      <c r="A32" s="182"/>
      <c r="C32" s="7" t="s">
        <v>1019</v>
      </c>
      <c r="D32" s="196"/>
      <c r="E32" s="196"/>
      <c r="F32" s="196"/>
      <c r="G32" s="196"/>
      <c r="H32" s="196"/>
      <c r="I32" s="196"/>
      <c r="J32" s="196"/>
      <c r="K32" s="196"/>
      <c r="L32" s="196"/>
      <c r="M32" s="196"/>
      <c r="N32" s="196"/>
      <c r="O32" s="196"/>
      <c r="P32" s="194"/>
      <c r="R32" s="271"/>
      <c r="S32" s="271"/>
      <c r="T32" s="271"/>
      <c r="U32" s="271"/>
      <c r="V32" s="271"/>
      <c r="W32" s="271"/>
      <c r="X32" s="271"/>
      <c r="Y32" s="271"/>
      <c r="Z32" s="271"/>
      <c r="AA32" s="271"/>
      <c r="AB32" s="271"/>
      <c r="AC32" s="271"/>
      <c r="AD32" s="271"/>
      <c r="AE32" s="271"/>
      <c r="AF32" s="271"/>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row>
    <row r="33" spans="1:59" x14ac:dyDescent="0.25">
      <c r="A33" s="125" t="s">
        <v>928</v>
      </c>
      <c r="B33" s="92" t="str">
        <f>MID($C33,1,3)</f>
        <v>874</v>
      </c>
      <c r="C33" s="9" t="s">
        <v>932</v>
      </c>
      <c r="D33" s="198">
        <f>'GLT EXP'!R6</f>
        <v>0</v>
      </c>
      <c r="E33" s="198">
        <f>'GLT EXP'!S6</f>
        <v>0</v>
      </c>
      <c r="F33" s="198">
        <f>'GLT EXP'!T6</f>
        <v>0</v>
      </c>
      <c r="G33" s="198">
        <f>'GLT EXP'!U6</f>
        <v>0</v>
      </c>
      <c r="H33" s="198">
        <f>'GLT EXP'!V6</f>
        <v>0</v>
      </c>
      <c r="I33" s="198">
        <f>'GLT EXP'!W6</f>
        <v>0</v>
      </c>
      <c r="J33" s="198">
        <f>'GLT EXP'!X6</f>
        <v>0</v>
      </c>
      <c r="K33" s="198">
        <f>'GLT EXP'!Y6</f>
        <v>0</v>
      </c>
      <c r="L33" s="198">
        <f>'GLT EXP'!Z6</f>
        <v>0</v>
      </c>
      <c r="M33" s="198">
        <f>'GLT EXP'!AA6</f>
        <v>0</v>
      </c>
      <c r="N33" s="198">
        <f>'GLT EXP'!AB6</f>
        <v>0</v>
      </c>
      <c r="O33" s="198">
        <f>'GLT EXP'!AC6</f>
        <v>0</v>
      </c>
      <c r="P33" s="194">
        <f t="shared" ref="P33:P40" si="6">SUM(D33:O33)</f>
        <v>0</v>
      </c>
      <c r="R33" s="210"/>
      <c r="S33" s="210"/>
      <c r="T33" s="271"/>
      <c r="U33" s="271"/>
      <c r="V33" s="271"/>
      <c r="W33" s="271"/>
      <c r="X33" s="271"/>
      <c r="Y33" s="271"/>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row>
    <row r="34" spans="1:59" x14ac:dyDescent="0.25">
      <c r="A34" s="125" t="s">
        <v>928</v>
      </c>
      <c r="B34" s="92" t="str">
        <f>MID($C34,1,3)</f>
        <v>878</v>
      </c>
      <c r="C34" s="9" t="s">
        <v>933</v>
      </c>
      <c r="D34" s="198">
        <f>'GLT EXP'!R7</f>
        <v>0</v>
      </c>
      <c r="E34" s="198">
        <f>'GLT EXP'!S7</f>
        <v>0</v>
      </c>
      <c r="F34" s="198">
        <f>'GLT EXP'!T7</f>
        <v>0</v>
      </c>
      <c r="G34" s="198">
        <f>'GLT EXP'!U7</f>
        <v>0</v>
      </c>
      <c r="H34" s="198">
        <f>'GLT EXP'!V7</f>
        <v>0</v>
      </c>
      <c r="I34" s="198">
        <f>'GLT EXP'!W7</f>
        <v>0</v>
      </c>
      <c r="J34" s="198">
        <f>'GLT EXP'!X7</f>
        <v>0</v>
      </c>
      <c r="K34" s="198">
        <f>'GLT EXP'!Y7</f>
        <v>0</v>
      </c>
      <c r="L34" s="198">
        <f>'GLT EXP'!Z7</f>
        <v>0</v>
      </c>
      <c r="M34" s="198">
        <f>'GLT EXP'!AA7</f>
        <v>0</v>
      </c>
      <c r="N34" s="198">
        <f>'GLT EXP'!AB7</f>
        <v>0</v>
      </c>
      <c r="O34" s="198">
        <f>'GLT EXP'!AC7</f>
        <v>0</v>
      </c>
      <c r="P34" s="194">
        <f t="shared" si="6"/>
        <v>0</v>
      </c>
      <c r="AG34" s="8">
        <f>AG33-AG32</f>
        <v>0</v>
      </c>
    </row>
    <row r="35" spans="1:59" x14ac:dyDescent="0.25">
      <c r="A35" s="125" t="s">
        <v>928</v>
      </c>
      <c r="B35" s="92" t="str">
        <f>MID($C35,1,3)</f>
        <v>879</v>
      </c>
      <c r="C35" s="9" t="s">
        <v>934</v>
      </c>
      <c r="D35" s="198">
        <f>'GLT EXP'!R8</f>
        <v>0</v>
      </c>
      <c r="E35" s="198">
        <f>'GLT EXP'!S8</f>
        <v>0</v>
      </c>
      <c r="F35" s="198">
        <f>'GLT EXP'!T8</f>
        <v>0</v>
      </c>
      <c r="G35" s="198">
        <f>'GLT EXP'!U8</f>
        <v>0</v>
      </c>
      <c r="H35" s="198">
        <f>'GLT EXP'!V8</f>
        <v>0</v>
      </c>
      <c r="I35" s="198">
        <f>'GLT EXP'!W8</f>
        <v>0</v>
      </c>
      <c r="J35" s="198">
        <f>'GLT EXP'!X8</f>
        <v>0</v>
      </c>
      <c r="K35" s="198">
        <f>'GLT EXP'!Y8</f>
        <v>0</v>
      </c>
      <c r="L35" s="198">
        <f>'GLT EXP'!Z8</f>
        <v>0</v>
      </c>
      <c r="M35" s="198">
        <f>'GLT EXP'!AA8</f>
        <v>0</v>
      </c>
      <c r="N35" s="198">
        <f>'GLT EXP'!AB8</f>
        <v>0</v>
      </c>
      <c r="O35" s="198">
        <f>'GLT EXP'!AC8</f>
        <v>0</v>
      </c>
      <c r="P35" s="194">
        <f t="shared" si="6"/>
        <v>0</v>
      </c>
    </row>
    <row r="36" spans="1:59" x14ac:dyDescent="0.25">
      <c r="A36" s="125" t="s">
        <v>928</v>
      </c>
      <c r="B36" s="92" t="str">
        <f>MID($C36,1,3)</f>
        <v>880</v>
      </c>
      <c r="C36" s="9" t="s">
        <v>1071</v>
      </c>
      <c r="D36" s="198">
        <f>'GLT EXP'!R9</f>
        <v>18</v>
      </c>
      <c r="E36" s="198">
        <f>'GLT EXP'!S9</f>
        <v>18</v>
      </c>
      <c r="F36" s="198">
        <f>'GLT EXP'!T9</f>
        <v>18</v>
      </c>
      <c r="G36" s="198">
        <f>'GLT EXP'!U9</f>
        <v>18</v>
      </c>
      <c r="H36" s="198">
        <f>'GLT EXP'!V9</f>
        <v>18</v>
      </c>
      <c r="I36" s="198">
        <f>'GLT EXP'!W9</f>
        <v>17</v>
      </c>
      <c r="J36" s="198">
        <f>'GLT EXP'!X9</f>
        <v>17</v>
      </c>
      <c r="K36" s="198">
        <f>'GLT EXP'!Y9</f>
        <v>17</v>
      </c>
      <c r="L36" s="198">
        <f>'GLT EXP'!Z9</f>
        <v>18</v>
      </c>
      <c r="M36" s="198">
        <f>'GLT EXP'!AA9</f>
        <v>18</v>
      </c>
      <c r="N36" s="198">
        <f>'GLT EXP'!AB9</f>
        <v>18</v>
      </c>
      <c r="O36" s="198">
        <f>'GLT EXP'!AC9</f>
        <v>18</v>
      </c>
      <c r="P36" s="194">
        <f t="shared" si="6"/>
        <v>213</v>
      </c>
    </row>
    <row r="37" spans="1:59" x14ac:dyDescent="0.25">
      <c r="A37" s="125" t="s">
        <v>928</v>
      </c>
      <c r="B37" s="92" t="str">
        <f t="shared" ref="B37" si="7">MID($C37,1,3)</f>
        <v>887</v>
      </c>
      <c r="C37" s="9" t="s">
        <v>935</v>
      </c>
      <c r="D37" s="198">
        <f>'GLT EXP'!R10</f>
        <v>0</v>
      </c>
      <c r="E37" s="198">
        <f>'GLT EXP'!S10</f>
        <v>0</v>
      </c>
      <c r="F37" s="198">
        <f>'GLT EXP'!T10</f>
        <v>0</v>
      </c>
      <c r="G37" s="198">
        <f>'GLT EXP'!U10</f>
        <v>0</v>
      </c>
      <c r="H37" s="198">
        <f>'GLT EXP'!V10</f>
        <v>0</v>
      </c>
      <c r="I37" s="198">
        <f>'GLT EXP'!W10</f>
        <v>0</v>
      </c>
      <c r="J37" s="198">
        <f>'GLT EXP'!X10</f>
        <v>0</v>
      </c>
      <c r="K37" s="198">
        <f>'GLT EXP'!Y10</f>
        <v>0</v>
      </c>
      <c r="L37" s="198">
        <f>'GLT EXP'!Z10</f>
        <v>0</v>
      </c>
      <c r="M37" s="198">
        <f>'GLT EXP'!AA10</f>
        <v>0</v>
      </c>
      <c r="N37" s="198">
        <f>'GLT EXP'!AB10</f>
        <v>0</v>
      </c>
      <c r="O37" s="198">
        <f>'GLT EXP'!AC10</f>
        <v>0</v>
      </c>
      <c r="P37" s="194">
        <f t="shared" si="6"/>
        <v>0</v>
      </c>
    </row>
    <row r="38" spans="1:59" x14ac:dyDescent="0.25">
      <c r="A38" s="125" t="s">
        <v>928</v>
      </c>
      <c r="B38" s="92" t="str">
        <f>MID($C38,1,3)</f>
        <v>892</v>
      </c>
      <c r="C38" s="9" t="s">
        <v>936</v>
      </c>
      <c r="D38" s="198">
        <f>'GLT EXP'!R11</f>
        <v>71.942999999999998</v>
      </c>
      <c r="E38" s="198">
        <f>'GLT EXP'!S11</f>
        <v>65.891000000000005</v>
      </c>
      <c r="F38" s="198">
        <f>'GLT EXP'!T11</f>
        <v>71.325000000000003</v>
      </c>
      <c r="G38" s="198">
        <f>'GLT EXP'!U11</f>
        <v>72.744</v>
      </c>
      <c r="H38" s="198">
        <f>'GLT EXP'!V11</f>
        <v>68.474000000000004</v>
      </c>
      <c r="I38" s="198">
        <f>'GLT EXP'!W11</f>
        <v>77.42</v>
      </c>
      <c r="J38" s="198">
        <f>'GLT EXP'!X11</f>
        <v>60.48</v>
      </c>
      <c r="K38" s="198">
        <f>'GLT EXP'!Y11</f>
        <v>59.616999999999997</v>
      </c>
      <c r="L38" s="198">
        <f>'GLT EXP'!Z11</f>
        <v>83.028999999999996</v>
      </c>
      <c r="M38" s="198">
        <f>'GLT EXP'!AA11</f>
        <v>67.236999999999995</v>
      </c>
      <c r="N38" s="198">
        <f>'GLT EXP'!AB11</f>
        <v>70.575000000000003</v>
      </c>
      <c r="O38" s="198">
        <f>'GLT EXP'!AC11</f>
        <v>72.968000000000004</v>
      </c>
      <c r="P38" s="194">
        <f t="shared" si="6"/>
        <v>841.70299999999997</v>
      </c>
    </row>
    <row r="39" spans="1:59" x14ac:dyDescent="0.25">
      <c r="A39" s="125" t="s">
        <v>928</v>
      </c>
      <c r="B39" s="92" t="s">
        <v>129</v>
      </c>
      <c r="C39" s="9" t="s">
        <v>937</v>
      </c>
      <c r="D39" s="200">
        <f>'GLT EXP'!R5</f>
        <v>102.6283168057</v>
      </c>
      <c r="E39" s="200">
        <f>'GLT EXP'!S5</f>
        <v>105.034817584</v>
      </c>
      <c r="F39" s="200">
        <f>'GLT EXP'!T5</f>
        <v>107.51646059620001</v>
      </c>
      <c r="G39" s="200">
        <f>'GLT EXP'!U5</f>
        <v>110.04289306819901</v>
      </c>
      <c r="H39" s="200">
        <f>'GLT EXP'!V5</f>
        <v>112.4082974367</v>
      </c>
      <c r="I39" s="200">
        <f>'GLT EXP'!W5</f>
        <v>114.84279797000001</v>
      </c>
      <c r="J39" s="200">
        <f>'GLT EXP'!X5</f>
        <v>117.17288293599999</v>
      </c>
      <c r="K39" s="200">
        <f>'GLT EXP'!Y5</f>
        <v>154.76905916690001</v>
      </c>
      <c r="L39" s="200">
        <f>'GLT EXP'!Z5</f>
        <v>192.56970760050001</v>
      </c>
      <c r="M39" s="200">
        <f>'GLT EXP'!AA5</f>
        <v>194.82321892050001</v>
      </c>
      <c r="N39" s="200">
        <f>'GLT EXP'!AB5</f>
        <v>221.69806598699901</v>
      </c>
      <c r="O39" s="200">
        <f>'GLT EXP'!AC5</f>
        <v>248.64432944399999</v>
      </c>
      <c r="P39" s="194">
        <f t="shared" ref="P39" si="8">SUM(D39:O39)</f>
        <v>1782.1508475156979</v>
      </c>
    </row>
    <row r="40" spans="1:59" x14ac:dyDescent="0.25">
      <c r="A40" s="125" t="s">
        <v>928</v>
      </c>
      <c r="B40" s="92" t="s">
        <v>129</v>
      </c>
      <c r="C40" s="9" t="s">
        <v>1038</v>
      </c>
      <c r="D40" s="200">
        <f>'GLT EXP'!R16</f>
        <v>0</v>
      </c>
      <c r="E40" s="200">
        <f>'GLT EXP'!S16</f>
        <v>0</v>
      </c>
      <c r="F40" s="200">
        <f>'GLT EXP'!T16</f>
        <v>0</v>
      </c>
      <c r="G40" s="200">
        <f>'GLT EXP'!U16</f>
        <v>0</v>
      </c>
      <c r="H40" s="200">
        <f>'GLT EXP'!V16</f>
        <v>0</v>
      </c>
      <c r="I40" s="200">
        <f>'GLT EXP'!W16</f>
        <v>0</v>
      </c>
      <c r="J40" s="200">
        <f>'GLT EXP'!X16</f>
        <v>0</v>
      </c>
      <c r="K40" s="200">
        <f>'GLT EXP'!Y16</f>
        <v>0</v>
      </c>
      <c r="L40" s="200">
        <f>'GLT EXP'!Z16</f>
        <v>0</v>
      </c>
      <c r="M40" s="200">
        <f>'GLT EXP'!AA16</f>
        <v>0</v>
      </c>
      <c r="N40" s="200">
        <f>'GLT EXP'!AB16</f>
        <v>0</v>
      </c>
      <c r="O40" s="200">
        <f>'GLT EXP'!AC16</f>
        <v>0</v>
      </c>
      <c r="P40" s="194">
        <f t="shared" si="6"/>
        <v>0</v>
      </c>
    </row>
    <row r="41" spans="1:59" x14ac:dyDescent="0.25">
      <c r="B41" s="92"/>
      <c r="C41" s="9" t="s">
        <v>3</v>
      </c>
      <c r="D41" s="199">
        <f t="shared" ref="D41" si="9">SUM(D33:D40)</f>
        <v>192.57131680570001</v>
      </c>
      <c r="E41" s="199">
        <f t="shared" ref="E41:O41" si="10">SUM(E33:E40)</f>
        <v>188.92581758400001</v>
      </c>
      <c r="F41" s="199">
        <f t="shared" si="10"/>
        <v>196.84146059620002</v>
      </c>
      <c r="G41" s="199">
        <f t="shared" si="10"/>
        <v>200.78689306819899</v>
      </c>
      <c r="H41" s="199">
        <f t="shared" si="10"/>
        <v>198.88229743670001</v>
      </c>
      <c r="I41" s="199">
        <f t="shared" si="10"/>
        <v>209.26279797000001</v>
      </c>
      <c r="J41" s="199">
        <f t="shared" si="10"/>
        <v>194.65288293599997</v>
      </c>
      <c r="K41" s="199">
        <f t="shared" si="10"/>
        <v>231.3860591669</v>
      </c>
      <c r="L41" s="199">
        <f t="shared" si="10"/>
        <v>293.59870760050001</v>
      </c>
      <c r="M41" s="199">
        <f t="shared" si="10"/>
        <v>280.06021892050001</v>
      </c>
      <c r="N41" s="199">
        <f t="shared" si="10"/>
        <v>310.27306598699903</v>
      </c>
      <c r="O41" s="199">
        <f t="shared" si="10"/>
        <v>339.61232944400001</v>
      </c>
      <c r="P41" s="202">
        <f t="shared" ref="P41" si="11">SUM(P33:P40)</f>
        <v>2836.8538475156979</v>
      </c>
    </row>
    <row r="42" spans="1:59" x14ac:dyDescent="0.25">
      <c r="D42" s="200"/>
      <c r="E42" s="200"/>
      <c r="F42" s="200"/>
      <c r="G42" s="200"/>
      <c r="H42" s="200"/>
      <c r="I42" s="200"/>
      <c r="J42" s="200"/>
      <c r="K42" s="200"/>
      <c r="L42" s="200"/>
      <c r="M42" s="200"/>
      <c r="N42" s="200"/>
      <c r="O42" s="200"/>
      <c r="P42" s="194"/>
    </row>
    <row r="43" spans="1:59" x14ac:dyDescent="0.25">
      <c r="A43" s="125" t="s">
        <v>928</v>
      </c>
      <c r="B43" s="170">
        <v>408.1</v>
      </c>
      <c r="C43" s="9" t="s">
        <v>1072</v>
      </c>
      <c r="D43" s="200">
        <f>'GLT EXP'!R12</f>
        <v>48.5895676049606</v>
      </c>
      <c r="E43" s="200">
        <f>'GLT EXP'!S12</f>
        <v>48.5895676049606</v>
      </c>
      <c r="F43" s="200">
        <f>'GLT EXP'!T12</f>
        <v>48.5895676049606</v>
      </c>
      <c r="G43" s="200">
        <f>'GLT EXP'!U12</f>
        <v>48.5895676049606</v>
      </c>
      <c r="H43" s="200">
        <f>'GLT EXP'!V12</f>
        <v>48.5895676049606</v>
      </c>
      <c r="I43" s="200">
        <f>'GLT EXP'!W12</f>
        <v>48.5895676049606</v>
      </c>
      <c r="J43" s="200">
        <f>'GLT EXP'!X12</f>
        <v>48.5895676049606</v>
      </c>
      <c r="K43" s="200">
        <f>'GLT EXP'!Y12</f>
        <v>48.5895676049606</v>
      </c>
      <c r="L43" s="200">
        <f>'GLT EXP'!Z12</f>
        <v>106.80841505414099</v>
      </c>
      <c r="M43" s="200">
        <f>'GLT EXP'!AA12</f>
        <v>106.80841505414099</v>
      </c>
      <c r="N43" s="200">
        <f>'GLT EXP'!AB12</f>
        <v>106.80841505414099</v>
      </c>
      <c r="O43" s="200">
        <f>'GLT EXP'!AC12</f>
        <v>106.80841505414099</v>
      </c>
      <c r="P43" s="194">
        <f t="shared" ref="P43" si="12">SUM(D43:O43)</f>
        <v>815.95020105624894</v>
      </c>
    </row>
    <row r="44" spans="1:59" x14ac:dyDescent="0.25">
      <c r="D44" s="200"/>
      <c r="E44" s="200"/>
      <c r="F44" s="200"/>
      <c r="G44" s="200"/>
      <c r="H44" s="200"/>
      <c r="I44" s="200"/>
      <c r="J44" s="196"/>
      <c r="K44" s="196"/>
      <c r="L44" s="196"/>
      <c r="M44" s="196"/>
      <c r="N44" s="196"/>
      <c r="O44" s="196"/>
      <c r="P44" s="194"/>
      <c r="Q44" s="8">
        <f>P44</f>
        <v>0</v>
      </c>
    </row>
    <row r="45" spans="1:59" x14ac:dyDescent="0.25">
      <c r="A45" s="182" t="s">
        <v>985</v>
      </c>
      <c r="C45" s="7" t="s">
        <v>930</v>
      </c>
      <c r="D45" s="198"/>
      <c r="E45" s="198"/>
      <c r="F45" s="198"/>
      <c r="G45" s="198"/>
      <c r="H45" s="198"/>
      <c r="I45" s="198"/>
      <c r="J45" s="198"/>
      <c r="K45" s="198"/>
      <c r="L45" s="198"/>
      <c r="M45" s="198"/>
      <c r="N45" s="198"/>
      <c r="O45" s="198"/>
      <c r="P45" s="194"/>
    </row>
    <row r="46" spans="1:59" x14ac:dyDescent="0.25">
      <c r="A46" s="125" t="s">
        <v>929</v>
      </c>
      <c r="B46" s="92">
        <v>480</v>
      </c>
      <c r="C46" s="9" t="s">
        <v>109</v>
      </c>
      <c r="D46" s="198">
        <f>'Gas Revenue'!O9</f>
        <v>2535.5099662397902</v>
      </c>
      <c r="E46" s="198">
        <f>'Gas Revenue'!P9</f>
        <v>1213.98407290045</v>
      </c>
      <c r="F46" s="198">
        <f>'Gas Revenue'!Q9</f>
        <v>931.07504856950504</v>
      </c>
      <c r="G46" s="198">
        <f>'Gas Revenue'!R9</f>
        <v>884.337250270543</v>
      </c>
      <c r="H46" s="198">
        <f>'Gas Revenue'!S9</f>
        <v>1008.69380767748</v>
      </c>
      <c r="I46" s="198">
        <f>'Gas Revenue'!T9</f>
        <v>1811.8545670620499</v>
      </c>
      <c r="J46" s="198">
        <f>'Gas Revenue'!U9</f>
        <v>6679.1796067298001</v>
      </c>
      <c r="K46" s="198">
        <f>'Gas Revenue'!V9</f>
        <v>13724.1173614581</v>
      </c>
      <c r="L46" s="198">
        <f>'Gas Revenue'!W9</f>
        <v>17926.623645134099</v>
      </c>
      <c r="M46" s="198">
        <f>'Gas Revenue'!X9</f>
        <v>15761.223642773</v>
      </c>
      <c r="N46" s="198">
        <f>'Gas Revenue'!Y9</f>
        <v>10761.633096519001</v>
      </c>
      <c r="O46" s="198">
        <f>'Gas Revenue'!Z9</f>
        <v>4871.3372689751604</v>
      </c>
      <c r="P46" s="194">
        <f t="shared" si="0"/>
        <v>78109.569334308981</v>
      </c>
    </row>
    <row r="47" spans="1:59" x14ac:dyDescent="0.25">
      <c r="A47" s="125" t="s">
        <v>929</v>
      </c>
      <c r="B47" s="93">
        <v>481.1</v>
      </c>
      <c r="C47" s="9" t="s">
        <v>110</v>
      </c>
      <c r="D47" s="198">
        <f>'Gas Revenue'!O18</f>
        <v>1460.94552048932</v>
      </c>
      <c r="E47" s="198">
        <f>'Gas Revenue'!P18</f>
        <v>656.79449896951803</v>
      </c>
      <c r="F47" s="198">
        <f>'Gas Revenue'!Q18</f>
        <v>528.94081081745901</v>
      </c>
      <c r="G47" s="198">
        <f>'Gas Revenue'!R18</f>
        <v>515.11400687296702</v>
      </c>
      <c r="H47" s="198">
        <f>'Gas Revenue'!S18</f>
        <v>588.24520506629699</v>
      </c>
      <c r="I47" s="198">
        <f>'Gas Revenue'!T18</f>
        <v>1270.1501367528199</v>
      </c>
      <c r="J47" s="198">
        <f>'Gas Revenue'!U18</f>
        <v>3100.8078563733102</v>
      </c>
      <c r="K47" s="198">
        <f>'Gas Revenue'!V18</f>
        <v>5910.5493000032902</v>
      </c>
      <c r="L47" s="198">
        <f>'Gas Revenue'!W18</f>
        <v>7679.1513658440399</v>
      </c>
      <c r="M47" s="198">
        <f>'Gas Revenue'!X18</f>
        <v>6683.6771703644299</v>
      </c>
      <c r="N47" s="198">
        <f>'Gas Revenue'!Y18</f>
        <v>4566.4188936559003</v>
      </c>
      <c r="O47" s="198">
        <f>'Gas Revenue'!Z18</f>
        <v>2333.8773622701701</v>
      </c>
      <c r="P47" s="194">
        <f t="shared" si="0"/>
        <v>35294.672127479527</v>
      </c>
    </row>
    <row r="48" spans="1:59" x14ac:dyDescent="0.25">
      <c r="A48" s="125" t="s">
        <v>929</v>
      </c>
      <c r="B48" s="93">
        <v>481.2</v>
      </c>
      <c r="C48" s="9" t="s">
        <v>111</v>
      </c>
      <c r="D48" s="198">
        <f>'Gas Revenue'!O27</f>
        <v>352.77411282310197</v>
      </c>
      <c r="E48" s="198">
        <f>'Gas Revenue'!P27</f>
        <v>265.71241260424</v>
      </c>
      <c r="F48" s="198">
        <f>'Gas Revenue'!Q27</f>
        <v>228.746610538646</v>
      </c>
      <c r="G48" s="198">
        <f>'Gas Revenue'!R27</f>
        <v>236.80143881544799</v>
      </c>
      <c r="H48" s="198">
        <f>'Gas Revenue'!S27</f>
        <v>281.972886979956</v>
      </c>
      <c r="I48" s="198">
        <f>'Gas Revenue'!T27</f>
        <v>419.39601958890302</v>
      </c>
      <c r="J48" s="198">
        <f>'Gas Revenue'!U27</f>
        <v>602.32280346471998</v>
      </c>
      <c r="K48" s="198">
        <f>'Gas Revenue'!V27</f>
        <v>770.40798039501101</v>
      </c>
      <c r="L48" s="198">
        <f>'Gas Revenue'!W27</f>
        <v>824.37483985108702</v>
      </c>
      <c r="M48" s="198">
        <f>'Gas Revenue'!X27</f>
        <v>724.84865034132304</v>
      </c>
      <c r="N48" s="198">
        <f>'Gas Revenue'!Y27</f>
        <v>514.33981050388104</v>
      </c>
      <c r="O48" s="198">
        <f>'Gas Revenue'!Z27</f>
        <v>368.60999964019902</v>
      </c>
      <c r="P48" s="194">
        <f t="shared" si="0"/>
        <v>5590.3075655465163</v>
      </c>
    </row>
    <row r="49" spans="1:16" x14ac:dyDescent="0.25">
      <c r="A49" s="125" t="s">
        <v>929</v>
      </c>
      <c r="B49" s="92">
        <v>489</v>
      </c>
      <c r="C49" s="9" t="s">
        <v>825</v>
      </c>
      <c r="D49" s="198"/>
      <c r="E49" s="198"/>
      <c r="F49" s="198"/>
      <c r="G49" s="198"/>
      <c r="H49" s="198"/>
      <c r="I49" s="198"/>
      <c r="J49" s="198"/>
      <c r="K49" s="198"/>
      <c r="L49" s="198"/>
      <c r="M49" s="198"/>
      <c r="N49" s="198"/>
      <c r="O49" s="198"/>
      <c r="P49" s="194">
        <f t="shared" si="0"/>
        <v>0</v>
      </c>
    </row>
    <row r="50" spans="1:16" x14ac:dyDescent="0.25">
      <c r="A50" s="125" t="s">
        <v>929</v>
      </c>
      <c r="B50" s="92">
        <v>482</v>
      </c>
      <c r="C50" s="9" t="s">
        <v>112</v>
      </c>
      <c r="D50" s="198">
        <f>'Gas Revenue'!O36</f>
        <v>197.165622833002</v>
      </c>
      <c r="E50" s="198">
        <f>'Gas Revenue'!P36</f>
        <v>91.111827233899305</v>
      </c>
      <c r="F50" s="198">
        <f>'Gas Revenue'!Q36</f>
        <v>73.829111474436701</v>
      </c>
      <c r="G50" s="198">
        <f>'Gas Revenue'!R36</f>
        <v>71.978607916846599</v>
      </c>
      <c r="H50" s="198">
        <f>'Gas Revenue'!S36</f>
        <v>82.526991256969694</v>
      </c>
      <c r="I50" s="198">
        <f>'Gas Revenue'!T36</f>
        <v>172.53674855750401</v>
      </c>
      <c r="J50" s="198">
        <f>'Gas Revenue'!U36</f>
        <v>412.83563851361299</v>
      </c>
      <c r="K50" s="198">
        <f>'Gas Revenue'!V36</f>
        <v>780.93010413660897</v>
      </c>
      <c r="L50" s="198">
        <f>'Gas Revenue'!W36</f>
        <v>1015.00318374067</v>
      </c>
      <c r="M50" s="198">
        <f>'Gas Revenue'!X36</f>
        <v>879.41916011313799</v>
      </c>
      <c r="N50" s="198">
        <f>'Gas Revenue'!Y36</f>
        <v>600.76548926838802</v>
      </c>
      <c r="O50" s="198">
        <f>'Gas Revenue'!Z36</f>
        <v>309.93568877661397</v>
      </c>
      <c r="P50" s="194">
        <f t="shared" si="0"/>
        <v>4688.0381738216902</v>
      </c>
    </row>
    <row r="51" spans="1:16" x14ac:dyDescent="0.25">
      <c r="A51" s="125" t="s">
        <v>929</v>
      </c>
      <c r="B51" s="92" t="s">
        <v>918</v>
      </c>
      <c r="C51" s="9" t="s">
        <v>114</v>
      </c>
      <c r="D51" s="198">
        <f>'Gas Revenue'!O62</f>
        <v>162.23665997837199</v>
      </c>
      <c r="E51" s="198">
        <f>'Gas Revenue'!P62</f>
        <v>96.592917908093895</v>
      </c>
      <c r="F51" s="198">
        <f>'Gas Revenue'!Q62</f>
        <v>73.973424211949805</v>
      </c>
      <c r="G51" s="198">
        <f>'Gas Revenue'!R62</f>
        <v>68.952076507699701</v>
      </c>
      <c r="H51" s="198">
        <f>'Gas Revenue'!S62</f>
        <v>120.585658969416</v>
      </c>
      <c r="I51" s="198">
        <f>'Gas Revenue'!T62</f>
        <v>61.886324456170897</v>
      </c>
      <c r="J51" s="198">
        <f>'Gas Revenue'!U62</f>
        <v>117.46659265048299</v>
      </c>
      <c r="K51" s="198">
        <f>'Gas Revenue'!V62</f>
        <v>177.136833336607</v>
      </c>
      <c r="L51" s="198">
        <f>'Gas Revenue'!W62</f>
        <v>147.33284636728001</v>
      </c>
      <c r="M51" s="198">
        <f>'Gas Revenue'!X62</f>
        <v>157.21782532681101</v>
      </c>
      <c r="N51" s="198">
        <f>'Gas Revenue'!Y62</f>
        <v>146.13965575294401</v>
      </c>
      <c r="O51" s="198">
        <f>'Gas Revenue'!Z62</f>
        <v>141.171546019722</v>
      </c>
      <c r="P51" s="194">
        <f t="shared" si="0"/>
        <v>1470.6923614855491</v>
      </c>
    </row>
    <row r="52" spans="1:16" x14ac:dyDescent="0.25">
      <c r="B52" s="92"/>
      <c r="C52" s="9" t="s">
        <v>931</v>
      </c>
      <c r="D52" s="202">
        <f>SUM(D46:D51)</f>
        <v>4708.6318823635856</v>
      </c>
      <c r="E52" s="202">
        <f t="shared" ref="E52:O52" si="13">SUM(E46:E51)</f>
        <v>2324.1957296162013</v>
      </c>
      <c r="F52" s="202">
        <f t="shared" si="13"/>
        <v>1836.5650056119969</v>
      </c>
      <c r="G52" s="202">
        <f t="shared" si="13"/>
        <v>1777.1833803835043</v>
      </c>
      <c r="H52" s="202">
        <f t="shared" si="13"/>
        <v>2082.0245499501184</v>
      </c>
      <c r="I52" s="202">
        <f t="shared" si="13"/>
        <v>3735.8237964174473</v>
      </c>
      <c r="J52" s="202">
        <f t="shared" si="13"/>
        <v>10912.612497731925</v>
      </c>
      <c r="K52" s="202">
        <f t="shared" si="13"/>
        <v>21363.141579329618</v>
      </c>
      <c r="L52" s="202">
        <f t="shared" si="13"/>
        <v>27592.48588093718</v>
      </c>
      <c r="M52" s="202">
        <f t="shared" si="13"/>
        <v>24206.3864489187</v>
      </c>
      <c r="N52" s="202">
        <f t="shared" si="13"/>
        <v>16589.296945700116</v>
      </c>
      <c r="O52" s="202">
        <f t="shared" si="13"/>
        <v>8024.9318656818659</v>
      </c>
      <c r="P52" s="195">
        <f t="shared" si="0"/>
        <v>125153.27956264226</v>
      </c>
    </row>
    <row r="53" spans="1:16" x14ac:dyDescent="0.25">
      <c r="D53" s="198"/>
      <c r="E53" s="196"/>
      <c r="F53" s="196"/>
      <c r="G53" s="196"/>
      <c r="H53" s="196"/>
      <c r="I53" s="196"/>
      <c r="J53" s="196"/>
      <c r="K53" s="196"/>
      <c r="L53" s="196"/>
      <c r="M53" s="196"/>
      <c r="N53" s="196"/>
      <c r="O53" s="196"/>
      <c r="P53" s="194"/>
    </row>
    <row r="54" spans="1:16" x14ac:dyDescent="0.25">
      <c r="A54" s="182"/>
      <c r="C54" s="7" t="s">
        <v>981</v>
      </c>
      <c r="D54" s="196"/>
      <c r="E54" s="196"/>
      <c r="F54" s="196"/>
      <c r="G54" s="196"/>
      <c r="H54" s="196"/>
      <c r="I54" s="196"/>
      <c r="J54" s="196"/>
      <c r="K54" s="196"/>
      <c r="L54" s="196"/>
      <c r="M54" s="196"/>
      <c r="N54" s="196"/>
      <c r="O54" s="196"/>
      <c r="P54" s="194"/>
    </row>
    <row r="55" spans="1:16" x14ac:dyDescent="0.25">
      <c r="A55" s="125" t="s">
        <v>929</v>
      </c>
      <c r="B55" s="92" t="s">
        <v>828</v>
      </c>
      <c r="C55" s="9" t="s">
        <v>364</v>
      </c>
      <c r="D55" s="200">
        <f>'IS G'!T154</f>
        <v>3955.3964699360699</v>
      </c>
      <c r="E55" s="200">
        <f>'IS G'!U154</f>
        <v>6923.9832316523298</v>
      </c>
      <c r="F55" s="200">
        <f>'IS G'!V154</f>
        <v>10798.1269864185</v>
      </c>
      <c r="G55" s="200">
        <f>'IS G'!W154</f>
        <v>10535.06604664</v>
      </c>
      <c r="H55" s="200">
        <f>'IS G'!X154</f>
        <v>10436.645380293799</v>
      </c>
      <c r="I55" s="200">
        <f>'IS G'!Y154</f>
        <v>10311.8486983493</v>
      </c>
      <c r="J55" s="200">
        <f>'IS G'!Z154</f>
        <v>11052.5239970648</v>
      </c>
      <c r="K55" s="200">
        <f>'IS G'!AA154</f>
        <v>14162.6151690798</v>
      </c>
      <c r="L55" s="200">
        <f>'IS G'!AB154</f>
        <v>16481.4273298056</v>
      </c>
      <c r="M55" s="200">
        <f>'IS G'!AC154</f>
        <v>14334.514886904701</v>
      </c>
      <c r="N55" s="200">
        <f>'IS G'!AD154</f>
        <v>9994.8625363776991</v>
      </c>
      <c r="O55" s="200">
        <f>'IS G'!AE154</f>
        <v>5408.3659483398997</v>
      </c>
      <c r="P55" s="194">
        <f t="shared" ref="P55:P64" si="14">SUM(D55:O55)</f>
        <v>124395.37668086248</v>
      </c>
    </row>
    <row r="56" spans="1:16" x14ac:dyDescent="0.25">
      <c r="A56" s="125" t="s">
        <v>929</v>
      </c>
      <c r="B56" s="92">
        <v>805</v>
      </c>
      <c r="C56" s="9" t="s">
        <v>365</v>
      </c>
      <c r="D56" s="200">
        <f>'IS G'!T155</f>
        <v>0</v>
      </c>
      <c r="E56" s="200">
        <f>'IS G'!U155</f>
        <v>0</v>
      </c>
      <c r="F56" s="200">
        <f>'IS G'!V155</f>
        <v>0</v>
      </c>
      <c r="G56" s="200">
        <f>'IS G'!W155</f>
        <v>0</v>
      </c>
      <c r="H56" s="200">
        <f>'IS G'!X155</f>
        <v>0</v>
      </c>
      <c r="I56" s="200">
        <f>'IS G'!Y155</f>
        <v>0</v>
      </c>
      <c r="J56" s="200">
        <f>'IS G'!Z155</f>
        <v>0</v>
      </c>
      <c r="K56" s="200">
        <f>'IS G'!AA155</f>
        <v>0</v>
      </c>
      <c r="L56" s="200">
        <f>'IS G'!AB155</f>
        <v>0</v>
      </c>
      <c r="M56" s="200">
        <f>'IS G'!AC155</f>
        <v>0</v>
      </c>
      <c r="N56" s="200">
        <f>'IS G'!AD155</f>
        <v>0</v>
      </c>
      <c r="O56" s="200">
        <f>'IS G'!AE155</f>
        <v>0</v>
      </c>
      <c r="P56" s="194">
        <f t="shared" si="14"/>
        <v>0</v>
      </c>
    </row>
    <row r="57" spans="1:16" x14ac:dyDescent="0.25">
      <c r="A57" s="125" t="s">
        <v>929</v>
      </c>
      <c r="B57" s="92">
        <v>806</v>
      </c>
      <c r="C57" s="9" t="s">
        <v>366</v>
      </c>
      <c r="D57" s="200">
        <f>'IS G'!T156</f>
        <v>0</v>
      </c>
      <c r="E57" s="200">
        <f>'IS G'!U156</f>
        <v>0</v>
      </c>
      <c r="F57" s="200">
        <f>'IS G'!V156</f>
        <v>0</v>
      </c>
      <c r="G57" s="200">
        <f>'IS G'!W156</f>
        <v>0</v>
      </c>
      <c r="H57" s="200">
        <f>'IS G'!X156</f>
        <v>0</v>
      </c>
      <c r="I57" s="200">
        <f>'IS G'!Y156</f>
        <v>0</v>
      </c>
      <c r="J57" s="200">
        <f>'IS G'!Z156</f>
        <v>0</v>
      </c>
      <c r="K57" s="200">
        <f>'IS G'!AA156</f>
        <v>0</v>
      </c>
      <c r="L57" s="200">
        <f>'IS G'!AB156</f>
        <v>0</v>
      </c>
      <c r="M57" s="200">
        <f>'IS G'!AC156</f>
        <v>0</v>
      </c>
      <c r="N57" s="200">
        <f>'IS G'!AD156</f>
        <v>0</v>
      </c>
      <c r="O57" s="200">
        <f>'IS G'!AE156</f>
        <v>0</v>
      </c>
      <c r="P57" s="194">
        <f t="shared" si="14"/>
        <v>0</v>
      </c>
    </row>
    <row r="58" spans="1:16" x14ac:dyDescent="0.25">
      <c r="A58" s="125" t="s">
        <v>929</v>
      </c>
      <c r="B58" s="92">
        <v>807</v>
      </c>
      <c r="C58" s="9" t="s">
        <v>367</v>
      </c>
      <c r="D58" s="200">
        <f>'IS TC'!S215+'IS TC'!S216</f>
        <v>0</v>
      </c>
      <c r="E58" s="200">
        <f>'IS TC'!T215+'IS TC'!T216</f>
        <v>0</v>
      </c>
      <c r="F58" s="200">
        <f>'IS TC'!U215+'IS TC'!U216</f>
        <v>0</v>
      </c>
      <c r="G58" s="200">
        <f>'IS TC'!V215+'IS TC'!V216</f>
        <v>0</v>
      </c>
      <c r="H58" s="200">
        <f>'IS TC'!W215+'IS TC'!W216</f>
        <v>0</v>
      </c>
      <c r="I58" s="200">
        <f>'IS TC'!X215+'IS TC'!X216</f>
        <v>0</v>
      </c>
      <c r="J58" s="200">
        <f>'IS TC'!Y215+'IS TC'!Y216</f>
        <v>0</v>
      </c>
      <c r="K58" s="200">
        <f>'IS TC'!Z215+'IS TC'!Z216</f>
        <v>0</v>
      </c>
      <c r="L58" s="200">
        <f>'IS TC'!AA215+'IS TC'!AA216</f>
        <v>0</v>
      </c>
      <c r="M58" s="200">
        <f>'IS TC'!AB215+'IS TC'!AB216</f>
        <v>0</v>
      </c>
      <c r="N58" s="200">
        <f>'IS TC'!AC215+'IS TC'!AC216</f>
        <v>0</v>
      </c>
      <c r="O58" s="200">
        <f>'IS TC'!AD215+'IS TC'!AD216</f>
        <v>0</v>
      </c>
      <c r="P58" s="194">
        <f t="shared" si="14"/>
        <v>0</v>
      </c>
    </row>
    <row r="59" spans="1:16" x14ac:dyDescent="0.25">
      <c r="A59" s="125" t="s">
        <v>929</v>
      </c>
      <c r="B59" s="92">
        <v>808</v>
      </c>
      <c r="C59" s="9" t="s">
        <v>368</v>
      </c>
      <c r="D59" s="200">
        <f>'IS G'!T158</f>
        <v>629.83041242752199</v>
      </c>
      <c r="E59" s="200">
        <f>'IS G'!U158</f>
        <v>-4727.6575020361197</v>
      </c>
      <c r="F59" s="200">
        <f>'IS G'!V158</f>
        <v>-9115.7289808065907</v>
      </c>
      <c r="G59" s="200">
        <f>'IS G'!W158</f>
        <v>-8933.8516662565398</v>
      </c>
      <c r="H59" s="200">
        <f>'IS G'!X158</f>
        <v>-8549.0798303437095</v>
      </c>
      <c r="I59" s="200">
        <f>'IS G'!Y158</f>
        <v>-6786.4419019319203</v>
      </c>
      <c r="J59" s="200">
        <f>'IS G'!Z158</f>
        <v>-355.15449933287698</v>
      </c>
      <c r="K59" s="200">
        <f>'IS G'!AA158</f>
        <v>6996.1292602498597</v>
      </c>
      <c r="L59" s="200">
        <f>'IS G'!AB158</f>
        <v>10933.6195511316</v>
      </c>
      <c r="M59" s="200">
        <f>'IS G'!AC158</f>
        <v>9713.9795620140103</v>
      </c>
      <c r="N59" s="200">
        <f>'IS G'!AD158</f>
        <v>6459.1734093224204</v>
      </c>
      <c r="O59" s="200">
        <f>'IS G'!AE158</f>
        <v>2500.0209173419598</v>
      </c>
      <c r="P59" s="194">
        <f t="shared" si="14"/>
        <v>-1235.161268220384</v>
      </c>
    </row>
    <row r="60" spans="1:16" x14ac:dyDescent="0.25">
      <c r="A60" s="125" t="s">
        <v>929</v>
      </c>
      <c r="B60" s="92">
        <v>812</v>
      </c>
      <c r="C60" s="9" t="s">
        <v>369</v>
      </c>
      <c r="D60" s="200">
        <f>'IS G'!T159</f>
        <v>0</v>
      </c>
      <c r="E60" s="200">
        <f>'IS G'!U159</f>
        <v>0</v>
      </c>
      <c r="F60" s="200">
        <f>'IS G'!V159</f>
        <v>0</v>
      </c>
      <c r="G60" s="200">
        <f>'IS G'!W159</f>
        <v>0</v>
      </c>
      <c r="H60" s="200">
        <f>'IS G'!X159</f>
        <v>0</v>
      </c>
      <c r="I60" s="200">
        <f>'IS G'!Y159</f>
        <v>0</v>
      </c>
      <c r="J60" s="200">
        <f>'IS G'!Z159</f>
        <v>0</v>
      </c>
      <c r="K60" s="200">
        <f>'IS G'!AA159</f>
        <v>0</v>
      </c>
      <c r="L60" s="200">
        <f>'IS G'!AB159</f>
        <v>0</v>
      </c>
      <c r="M60" s="200">
        <f>'IS G'!AC159</f>
        <v>0</v>
      </c>
      <c r="N60" s="200">
        <f>'IS G'!AD159</f>
        <v>0</v>
      </c>
      <c r="O60" s="200">
        <f>'IS G'!AE159</f>
        <v>0</v>
      </c>
      <c r="P60" s="194">
        <f t="shared" si="14"/>
        <v>0</v>
      </c>
    </row>
    <row r="61" spans="1:16" x14ac:dyDescent="0.25">
      <c r="A61" s="125" t="s">
        <v>929</v>
      </c>
      <c r="B61" s="92">
        <v>813</v>
      </c>
      <c r="C61" s="9" t="s">
        <v>370</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14"/>
        <v>0</v>
      </c>
    </row>
    <row r="62" spans="1:16" x14ac:dyDescent="0.25">
      <c r="A62" s="125" t="s">
        <v>929</v>
      </c>
      <c r="B62" s="92">
        <v>823</v>
      </c>
      <c r="C62" s="9" t="s">
        <v>371</v>
      </c>
      <c r="D62" s="200">
        <f>'IS G'!T170</f>
        <v>105.054</v>
      </c>
      <c r="E62" s="200">
        <f>'IS G'!U170</f>
        <v>109.51900000000001</v>
      </c>
      <c r="F62" s="200">
        <f>'IS G'!V170</f>
        <v>135.816</v>
      </c>
      <c r="G62" s="200">
        <f>'IS G'!W170</f>
        <v>157.61799999999999</v>
      </c>
      <c r="H62" s="200">
        <f>'IS G'!X170</f>
        <v>176.108</v>
      </c>
      <c r="I62" s="200">
        <f>'IS G'!Y170</f>
        <v>192.066</v>
      </c>
      <c r="J62" s="200">
        <f>'IS G'!Z170</f>
        <v>196.892</v>
      </c>
      <c r="K62" s="200">
        <f>'IS G'!AA170</f>
        <v>186.04900000000001</v>
      </c>
      <c r="L62" s="200">
        <f>'IS G'!AB170</f>
        <v>160.11699999999999</v>
      </c>
      <c r="M62" s="200">
        <f>'IS G'!AC170</f>
        <v>140.57</v>
      </c>
      <c r="N62" s="200">
        <f>'IS G'!AD170</f>
        <v>117.93899999999999</v>
      </c>
      <c r="O62" s="200">
        <f>'IS G'!AE170</f>
        <v>99.222999999999999</v>
      </c>
      <c r="P62" s="194">
        <f t="shared" si="14"/>
        <v>1776.971</v>
      </c>
    </row>
    <row r="63" spans="1:16" x14ac:dyDescent="0.25">
      <c r="A63" s="125" t="s">
        <v>929</v>
      </c>
      <c r="B63" s="92">
        <v>904</v>
      </c>
      <c r="C63" s="9" t="s">
        <v>974</v>
      </c>
      <c r="D63" s="201">
        <f>'IS TC'!S297</f>
        <v>18.350999999999999</v>
      </c>
      <c r="E63" s="201">
        <f>'IS TC'!T297</f>
        <v>18.350999999999999</v>
      </c>
      <c r="F63" s="201">
        <f>'IS TC'!U297</f>
        <v>18.350999999999999</v>
      </c>
      <c r="G63" s="201">
        <f>'IS TC'!V297</f>
        <v>18.350999999999999</v>
      </c>
      <c r="H63" s="201">
        <f>'IS TC'!W297</f>
        <v>18.350999999999999</v>
      </c>
      <c r="I63" s="201">
        <f>'IS TC'!X297</f>
        <v>18.350999999999999</v>
      </c>
      <c r="J63" s="201">
        <f>'IS TC'!Y297</f>
        <v>18.350999999999999</v>
      </c>
      <c r="K63" s="201">
        <f>'IS TC'!Z297</f>
        <v>18.34815</v>
      </c>
      <c r="L63" s="201">
        <f>'IS TC'!AA297</f>
        <v>17.321999999999999</v>
      </c>
      <c r="M63" s="201">
        <f>'IS TC'!AB297</f>
        <v>17.321999999999999</v>
      </c>
      <c r="N63" s="201">
        <f>'IS TC'!AC297</f>
        <v>17.321999999999999</v>
      </c>
      <c r="O63" s="201">
        <f>'IS TC'!AD297</f>
        <v>17.321999999999999</v>
      </c>
      <c r="P63" s="197">
        <f t="shared" si="14"/>
        <v>216.09315000000001</v>
      </c>
    </row>
    <row r="64" spans="1:16" x14ac:dyDescent="0.25">
      <c r="B64" s="92"/>
      <c r="C64" s="9" t="s">
        <v>372</v>
      </c>
      <c r="D64" s="202">
        <f>SUM(D55:D63)</f>
        <v>4708.631882363592</v>
      </c>
      <c r="E64" s="202">
        <f t="shared" ref="E64:O64" si="15">SUM(E55:E63)</f>
        <v>2324.1957296162104</v>
      </c>
      <c r="F64" s="202">
        <f t="shared" si="15"/>
        <v>1836.5650056119089</v>
      </c>
      <c r="G64" s="202">
        <f t="shared" si="15"/>
        <v>1777.1833803834606</v>
      </c>
      <c r="H64" s="202">
        <f t="shared" si="15"/>
        <v>2082.0245499500902</v>
      </c>
      <c r="I64" s="202">
        <f t="shared" si="15"/>
        <v>3735.82379641738</v>
      </c>
      <c r="J64" s="202">
        <f t="shared" si="15"/>
        <v>10912.612497731923</v>
      </c>
      <c r="K64" s="202">
        <f t="shared" si="15"/>
        <v>21363.141579329658</v>
      </c>
      <c r="L64" s="202">
        <f t="shared" si="15"/>
        <v>27592.485880937198</v>
      </c>
      <c r="M64" s="202">
        <f t="shared" si="15"/>
        <v>24206.386448918711</v>
      </c>
      <c r="N64" s="202">
        <f t="shared" si="15"/>
        <v>16589.296945700116</v>
      </c>
      <c r="O64" s="202">
        <f t="shared" si="15"/>
        <v>8024.9318656818596</v>
      </c>
      <c r="P64" s="195">
        <f t="shared" si="14"/>
        <v>125153.27956264211</v>
      </c>
    </row>
    <row r="65" spans="1:15" s="89" customFormat="1" x14ac:dyDescent="0.25">
      <c r="A65" s="165"/>
      <c r="B65" s="128"/>
      <c r="C65" s="164"/>
      <c r="D65" s="158"/>
      <c r="E65" s="158"/>
      <c r="F65" s="158"/>
      <c r="G65" s="158"/>
      <c r="H65" s="158"/>
      <c r="I65" s="158"/>
      <c r="J65" s="158"/>
      <c r="K65" s="158"/>
      <c r="L65" s="158"/>
      <c r="M65" s="158"/>
      <c r="N65" s="158"/>
      <c r="O65" s="158"/>
    </row>
    <row r="66" spans="1:15" x14ac:dyDescent="0.25">
      <c r="A66" s="182"/>
      <c r="C66" s="7"/>
    </row>
    <row r="67" spans="1:15" x14ac:dyDescent="0.25">
      <c r="A67" s="8"/>
    </row>
  </sheetData>
  <mergeCells count="4">
    <mergeCell ref="A1:P1"/>
    <mergeCell ref="A2:P2"/>
    <mergeCell ref="A3:P3"/>
    <mergeCell ref="A4:P4"/>
  </mergeCells>
  <printOptions horizontalCentered="1"/>
  <pageMargins left="0.5" right="0.5" top="1" bottom="0.5" header="0.5" footer="0.5"/>
  <pageSetup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2"/>
  <sheetViews>
    <sheetView zoomScaleNormal="100" workbookViewId="0">
      <selection activeCell="H25" sqref="H25"/>
    </sheetView>
  </sheetViews>
  <sheetFormatPr defaultColWidth="9.140625" defaultRowHeight="12.75" x14ac:dyDescent="0.2"/>
  <cols>
    <col min="1" max="1" width="6.85546875" style="21" customWidth="1"/>
    <col min="2" max="2" width="82.5703125" style="21" customWidth="1"/>
    <col min="3" max="3" width="17.5703125" style="21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37" t="str">
        <f>'Rate Case Constants'!C9</f>
        <v>LOUISVILLE GAS AND ELECTRIC COMPANY</v>
      </c>
      <c r="B1" s="345"/>
      <c r="C1" s="345"/>
      <c r="D1" s="345"/>
      <c r="E1" s="345"/>
    </row>
    <row r="2" spans="1:5" s="16" customFormat="1" ht="20.100000000000001" customHeight="1" x14ac:dyDescent="0.2">
      <c r="A2" s="337" t="str">
        <f>'Rate Case Constants'!C10</f>
        <v>CASE NO. 2018-00295 - GAS OPERATIONS</v>
      </c>
      <c r="B2" s="345"/>
      <c r="C2" s="345"/>
      <c r="D2" s="345"/>
      <c r="E2" s="345"/>
    </row>
    <row r="3" spans="1:5" s="16" customFormat="1" ht="20.100000000000001" customHeight="1" x14ac:dyDescent="0.2">
      <c r="A3" s="345" t="s">
        <v>1041</v>
      </c>
      <c r="B3" s="345"/>
      <c r="C3" s="345"/>
      <c r="D3" s="345"/>
      <c r="E3" s="345"/>
    </row>
    <row r="4" spans="1:5" s="16" customFormat="1" ht="20.100000000000001" customHeight="1" x14ac:dyDescent="0.2">
      <c r="A4" s="337" t="str">
        <f>'Rate Case Constants'!C16</f>
        <v>FOR THE 12 MONTHS ENDED DECEMBER 31, 2018</v>
      </c>
      <c r="B4" s="345"/>
      <c r="C4" s="345"/>
      <c r="D4" s="345"/>
      <c r="E4" s="345"/>
    </row>
    <row r="5" spans="1:5" s="16" customFormat="1" ht="20.100000000000001" customHeight="1" x14ac:dyDescent="0.2">
      <c r="A5" s="337" t="str">
        <f>'Rate Case Constants'!C22</f>
        <v>FOR THE 12 MONTHS ENDED APRIL 30, 2020</v>
      </c>
      <c r="B5" s="345"/>
      <c r="C5" s="345"/>
      <c r="D5" s="345"/>
      <c r="E5" s="345"/>
    </row>
    <row r="6" spans="1:5" s="16" customFormat="1" ht="20.100000000000001" customHeight="1" x14ac:dyDescent="0.2">
      <c r="A6" s="211"/>
      <c r="B6" s="211"/>
      <c r="C6" s="211"/>
      <c r="D6" s="211"/>
      <c r="E6" s="211"/>
    </row>
    <row r="7" spans="1:5" s="16" customFormat="1" ht="20.100000000000001" customHeight="1" x14ac:dyDescent="0.2">
      <c r="A7" s="18" t="s">
        <v>140</v>
      </c>
      <c r="C7" s="131"/>
      <c r="E7" s="19" t="s">
        <v>980</v>
      </c>
    </row>
    <row r="8" spans="1:5" s="16" customFormat="1" ht="20.100000000000001" customHeight="1" x14ac:dyDescent="0.2">
      <c r="A8" s="16" t="str">
        <f>'Rate Case Constants'!C29</f>
        <v>TYPE OF FILING: _____ ORIGINAL  _____ UPDATED  __X__ REVISED</v>
      </c>
      <c r="C8" s="131"/>
      <c r="E8" s="19" t="s">
        <v>1106</v>
      </c>
    </row>
    <row r="9" spans="1:5" s="16" customFormat="1" ht="20.100000000000001" customHeight="1" x14ac:dyDescent="0.2">
      <c r="A9" s="18" t="s">
        <v>95</v>
      </c>
      <c r="C9" s="131"/>
      <c r="D9" s="18"/>
      <c r="E9" s="20" t="str">
        <f>'Rate Case Constants'!C36</f>
        <v>WITNESS:   C. M. GARRETT</v>
      </c>
    </row>
    <row r="10" spans="1:5" s="16" customFormat="1" ht="18.95" customHeight="1" x14ac:dyDescent="0.2">
      <c r="C10" s="131"/>
    </row>
    <row r="11" spans="1:5" ht="50.25" customHeight="1" x14ac:dyDescent="0.2">
      <c r="A11" s="31" t="s">
        <v>96</v>
      </c>
      <c r="B11" s="31" t="s">
        <v>66</v>
      </c>
      <c r="C11" s="31" t="s">
        <v>214</v>
      </c>
      <c r="D11" s="31" t="s">
        <v>168</v>
      </c>
      <c r="E11" s="31" t="s">
        <v>1042</v>
      </c>
    </row>
    <row r="12" spans="1:5" ht="18.95" customHeight="1" x14ac:dyDescent="0.2">
      <c r="A12" s="22"/>
      <c r="B12" s="23" t="s">
        <v>940</v>
      </c>
      <c r="C12" s="30"/>
      <c r="D12" s="30"/>
      <c r="E12" s="30"/>
    </row>
    <row r="13" spans="1:5" ht="18.95" customHeight="1" x14ac:dyDescent="0.2">
      <c r="A13" s="22">
        <v>1</v>
      </c>
      <c r="B13" s="23" t="s">
        <v>1043</v>
      </c>
      <c r="C13" s="40" t="s">
        <v>1044</v>
      </c>
      <c r="D13" s="212">
        <f>'SCH J-1 G'!H43</f>
        <v>752823239.02501488</v>
      </c>
      <c r="E13" s="212">
        <f>'SCH J-1.1|J-1.2'!H45</f>
        <v>783383775.29721665</v>
      </c>
    </row>
    <row r="14" spans="1:5" ht="18.95" customHeight="1" x14ac:dyDescent="0.2">
      <c r="A14" s="26"/>
      <c r="B14" s="23"/>
      <c r="C14" s="40"/>
      <c r="D14" s="213"/>
      <c r="E14" s="213"/>
    </row>
    <row r="15" spans="1:5" ht="18.95" customHeight="1" x14ac:dyDescent="0.2">
      <c r="A15" s="26">
        <v>2</v>
      </c>
      <c r="B15" s="23" t="s">
        <v>1045</v>
      </c>
      <c r="C15" s="40" t="s">
        <v>1044</v>
      </c>
      <c r="D15" s="214">
        <f>'SCH J-1 G'!K37+'SCH J-1 G'!K39</f>
        <v>1.8432430606469832E-2</v>
      </c>
      <c r="E15" s="214">
        <f>'SCH J-1.1|J-1.2'!K39+'SCH J-1.1|J-1.2'!K41</f>
        <v>2.1080904381737542E-2</v>
      </c>
    </row>
    <row r="16" spans="1:5" ht="18.95" customHeight="1" x14ac:dyDescent="0.2">
      <c r="A16" s="26"/>
      <c r="B16" s="23"/>
      <c r="C16" s="40"/>
      <c r="D16" s="213"/>
      <c r="E16" s="213"/>
    </row>
    <row r="17" spans="1:8" ht="18.95" customHeight="1" x14ac:dyDescent="0.2">
      <c r="A17" s="26">
        <v>3</v>
      </c>
      <c r="B17" s="23" t="s">
        <v>1046</v>
      </c>
      <c r="D17" s="212">
        <f>ROUND(+D13*D15,0)</f>
        <v>13876362</v>
      </c>
      <c r="E17" s="212">
        <f>ROUND(+E13*E15,0)</f>
        <v>16514438</v>
      </c>
    </row>
    <row r="18" spans="1:8" ht="18.95" customHeight="1" x14ac:dyDescent="0.2">
      <c r="A18" s="26"/>
      <c r="B18" s="42"/>
      <c r="C18" s="40"/>
      <c r="D18" s="216" t="s">
        <v>988</v>
      </c>
      <c r="E18" s="216" t="s">
        <v>988</v>
      </c>
    </row>
    <row r="19" spans="1:8" ht="18.95" customHeight="1" x14ac:dyDescent="0.2">
      <c r="A19" s="26">
        <v>4</v>
      </c>
      <c r="B19" s="23" t="s">
        <v>1047</v>
      </c>
      <c r="D19" s="287">
        <f>-SUM('TaxProvision_Gas B'!C17:C19)</f>
        <v>13830320.310161689</v>
      </c>
      <c r="E19" s="287">
        <f>-SUM('TaxProvision_Gas F'!C17:C19)</f>
        <v>17499543.360205252</v>
      </c>
    </row>
    <row r="20" spans="1:8" ht="18.95" customHeight="1" x14ac:dyDescent="0.2">
      <c r="A20" s="26"/>
      <c r="B20" s="41"/>
      <c r="D20" s="216"/>
      <c r="E20" s="216"/>
    </row>
    <row r="21" spans="1:8" ht="18.95" customHeight="1" x14ac:dyDescent="0.2">
      <c r="A21" s="26">
        <v>5</v>
      </c>
      <c r="B21" s="23" t="s">
        <v>1048</v>
      </c>
      <c r="C21" s="40"/>
      <c r="D21" s="212">
        <f>D19-D17</f>
        <v>-46041.689838310704</v>
      </c>
      <c r="E21" s="212">
        <f>E19-E17</f>
        <v>985105.36020525172</v>
      </c>
    </row>
    <row r="22" spans="1:8" ht="18.95" customHeight="1" x14ac:dyDescent="0.2">
      <c r="A22" s="26"/>
      <c r="B22" s="150"/>
      <c r="C22" s="40"/>
      <c r="D22" s="216"/>
      <c r="E22" s="216"/>
    </row>
    <row r="23" spans="1:8" ht="18.95" customHeight="1" x14ac:dyDescent="0.2">
      <c r="A23" s="26">
        <v>6</v>
      </c>
      <c r="B23" s="150" t="s">
        <v>1049</v>
      </c>
      <c r="C23" s="217" t="s">
        <v>1153</v>
      </c>
      <c r="D23" s="218">
        <f>'WPH-1 Effective Tax Rate'!$F15</f>
        <v>0.2495</v>
      </c>
      <c r="E23" s="218">
        <f>'WPH-1 Effective Tax Rate'!$F15</f>
        <v>0.2495</v>
      </c>
    </row>
    <row r="24" spans="1:8" ht="18.95" customHeight="1" x14ac:dyDescent="0.2">
      <c r="A24" s="26"/>
      <c r="B24" s="150"/>
      <c r="C24" s="40"/>
      <c r="D24" s="219"/>
      <c r="E24" s="219"/>
    </row>
    <row r="25" spans="1:8" ht="18.95" customHeight="1" thickBot="1" x14ac:dyDescent="0.25">
      <c r="A25" s="26">
        <v>7</v>
      </c>
      <c r="B25" s="23" t="s">
        <v>1050</v>
      </c>
      <c r="C25" s="40"/>
      <c r="D25" s="220">
        <f>ROUND(+D21*D23,0)</f>
        <v>-11487</v>
      </c>
      <c r="E25" s="220">
        <f>ROUND(+E21*E23,0)</f>
        <v>245784</v>
      </c>
      <c r="H25" s="323"/>
    </row>
    <row r="26" spans="1:8" ht="18.95" customHeight="1" thickTop="1" x14ac:dyDescent="0.2">
      <c r="A26" s="26"/>
      <c r="B26" s="150"/>
      <c r="C26" s="40"/>
      <c r="D26" s="65"/>
      <c r="E26" s="65"/>
    </row>
    <row r="27" spans="1:8" ht="18.95" customHeight="1" x14ac:dyDescent="0.2"/>
    <row r="28" spans="1:8" ht="18.95" customHeight="1" x14ac:dyDescent="0.2"/>
    <row r="29" spans="1:8" ht="18.95" customHeight="1" x14ac:dyDescent="0.2"/>
    <row r="30" spans="1:8" ht="18.95" customHeight="1" x14ac:dyDescent="0.2"/>
    <row r="31" spans="1:8" ht="18.95" customHeight="1" x14ac:dyDescent="0.2"/>
    <row r="32" spans="1:8"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R20"/>
  <sheetViews>
    <sheetView zoomScale="85" zoomScaleNormal="85" workbookViewId="0">
      <pane xSplit="3" ySplit="10" topLeftCell="D11" activePane="bottomRight" state="frozen"/>
      <selection pane="topRight" activeCell="B1" sqref="B1"/>
      <selection pane="bottomLeft" activeCell="A4" sqref="A4"/>
      <selection pane="bottomRight" activeCell="L17" sqref="L17"/>
    </sheetView>
  </sheetViews>
  <sheetFormatPr defaultColWidth="9.140625" defaultRowHeight="15" x14ac:dyDescent="0.25"/>
  <cols>
    <col min="1" max="1" width="9.140625" style="8"/>
    <col min="2" max="2" width="10.85546875" style="91" customWidth="1"/>
    <col min="3" max="3" width="47.140625" style="9" customWidth="1"/>
    <col min="4" max="15" width="10.7109375" style="8" customWidth="1"/>
    <col min="16" max="16" width="16.85546875" style="89" customWidth="1"/>
    <col min="17" max="16384" width="9.140625" style="8"/>
  </cols>
  <sheetData>
    <row r="1" spans="1:18" s="137" customFormat="1" ht="12.75" x14ac:dyDescent="0.2">
      <c r="A1" s="342" t="str">
        <f>'Rate Case Constants'!C9</f>
        <v>LOUISVILLE GAS AND ELECTRIC COMPANY</v>
      </c>
      <c r="B1" s="343"/>
      <c r="C1" s="343"/>
      <c r="D1" s="343"/>
      <c r="E1" s="343"/>
      <c r="F1" s="343"/>
      <c r="G1" s="343"/>
      <c r="H1" s="343"/>
      <c r="I1" s="343"/>
      <c r="J1" s="343"/>
      <c r="K1" s="343"/>
      <c r="L1" s="343"/>
      <c r="M1" s="343"/>
      <c r="N1" s="343"/>
      <c r="O1" s="343"/>
      <c r="P1" s="343"/>
    </row>
    <row r="2" spans="1:18" s="137" customFormat="1" ht="12.75" x14ac:dyDescent="0.2">
      <c r="A2" s="342" t="str">
        <f>'Rate Case Constants'!C10</f>
        <v>CASE NO. 2018-00295 - GAS OPERATIONS</v>
      </c>
      <c r="B2" s="343"/>
      <c r="C2" s="343"/>
      <c r="D2" s="343"/>
      <c r="E2" s="343"/>
      <c r="F2" s="343"/>
      <c r="G2" s="343"/>
      <c r="H2" s="343"/>
      <c r="I2" s="343"/>
      <c r="J2" s="343"/>
      <c r="K2" s="343"/>
      <c r="L2" s="343"/>
      <c r="M2" s="343"/>
      <c r="N2" s="343"/>
      <c r="O2" s="343"/>
      <c r="P2" s="343"/>
    </row>
    <row r="3" spans="1:18" s="137" customFormat="1" ht="12.75" x14ac:dyDescent="0.2">
      <c r="A3" s="342" t="s">
        <v>1014</v>
      </c>
      <c r="B3" s="343"/>
      <c r="C3" s="343"/>
      <c r="D3" s="343"/>
      <c r="E3" s="343"/>
      <c r="F3" s="343"/>
      <c r="G3" s="343"/>
      <c r="H3" s="343"/>
      <c r="I3" s="343"/>
      <c r="J3" s="343"/>
      <c r="K3" s="343"/>
      <c r="L3" s="343"/>
      <c r="M3" s="343"/>
      <c r="N3" s="343"/>
      <c r="O3" s="343"/>
      <c r="P3" s="343"/>
    </row>
    <row r="4" spans="1:18" s="137" customFormat="1" ht="12.75" x14ac:dyDescent="0.2">
      <c r="A4" s="344" t="str">
        <f>'Rate Case Constants'!C21</f>
        <v>FORECAST PERIOD FOR THE 12 MONTHS ENDED APRIL 30, 2020</v>
      </c>
      <c r="B4" s="343"/>
      <c r="C4" s="343"/>
      <c r="D4" s="343"/>
      <c r="E4" s="343"/>
      <c r="F4" s="343"/>
      <c r="G4" s="343"/>
      <c r="H4" s="343"/>
      <c r="I4" s="343"/>
      <c r="J4" s="343"/>
      <c r="K4" s="343"/>
      <c r="L4" s="343"/>
      <c r="M4" s="343"/>
      <c r="N4" s="343"/>
      <c r="O4" s="343"/>
      <c r="P4" s="343"/>
    </row>
    <row r="5" spans="1:18" s="137" customFormat="1" ht="12.75" x14ac:dyDescent="0.2">
      <c r="A5" s="137" t="s">
        <v>67</v>
      </c>
      <c r="P5" s="171" t="s">
        <v>1107</v>
      </c>
    </row>
    <row r="6" spans="1:18" s="137" customFormat="1" ht="12.75" x14ac:dyDescent="0.2">
      <c r="A6" s="137" t="str">
        <f>'Rate Case Constants'!$C$29</f>
        <v>TYPE OF FILING: _____ ORIGINAL  _____ UPDATED  __X__ REVISED</v>
      </c>
      <c r="P6" s="172" t="s">
        <v>977</v>
      </c>
    </row>
    <row r="7" spans="1:18" s="137" customFormat="1" ht="12.75" x14ac:dyDescent="0.2">
      <c r="A7" s="137" t="s">
        <v>9</v>
      </c>
      <c r="P7" s="172" t="str">
        <f>'Rate Case Constants'!$C$37</f>
        <v>WITNESS:   C. M. GARRETT</v>
      </c>
    </row>
    <row r="8" spans="1:18" s="137" customFormat="1" ht="12.75" x14ac:dyDescent="0.2">
      <c r="A8" s="140" t="s">
        <v>979</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8" s="137" customFormat="1" ht="12.75" x14ac:dyDescent="0.2">
      <c r="A9" s="143" t="s">
        <v>978</v>
      </c>
      <c r="B9" s="143" t="s">
        <v>5</v>
      </c>
      <c r="C9" s="144" t="s">
        <v>976</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8" s="6" customFormat="1" x14ac:dyDescent="0.25">
      <c r="B10" s="90"/>
      <c r="C10" s="5"/>
      <c r="P10" s="175" t="s">
        <v>1009</v>
      </c>
    </row>
    <row r="11" spans="1:18" x14ac:dyDescent="0.25">
      <c r="A11" s="162" t="str">
        <f>'SCH D-2.1'!E$10</f>
        <v>ADJ 7</v>
      </c>
      <c r="B11" s="130"/>
      <c r="C11" s="7" t="s">
        <v>997</v>
      </c>
    </row>
    <row r="12" spans="1:18" x14ac:dyDescent="0.25">
      <c r="A12" s="8" t="s">
        <v>995</v>
      </c>
      <c r="B12" s="130">
        <v>913</v>
      </c>
      <c r="C12" s="156" t="s">
        <v>431</v>
      </c>
      <c r="D12" s="8">
        <f>'IS G'!T235</f>
        <v>13.142849999999999</v>
      </c>
      <c r="E12" s="8">
        <f>'IS G'!U235</f>
        <v>49.34601</v>
      </c>
      <c r="F12" s="8">
        <f>'IS G'!V235</f>
        <v>14.644349999999999</v>
      </c>
      <c r="G12" s="8">
        <f>'IS G'!W235</f>
        <v>14.55195</v>
      </c>
      <c r="H12" s="8">
        <f>'IS G'!X235</f>
        <v>14.644349999999999</v>
      </c>
      <c r="I12" s="8">
        <f>'IS G'!Y235</f>
        <v>14.55195</v>
      </c>
      <c r="J12" s="8">
        <f>'IS G'!Z235</f>
        <v>13.142849999999999</v>
      </c>
      <c r="K12" s="8">
        <f>'IS G'!AA235</f>
        <v>13.142849999999999</v>
      </c>
      <c r="L12" s="8">
        <f>'IS G'!AB235</f>
        <v>13.208159999999999</v>
      </c>
      <c r="M12" s="8">
        <f>'IS G'!AC235</f>
        <v>69.489840000000001</v>
      </c>
      <c r="N12" s="8">
        <f>'IS G'!AD235</f>
        <v>21.91056</v>
      </c>
      <c r="O12" s="8">
        <f>'IS G'!AE235</f>
        <v>26.950559999999999</v>
      </c>
      <c r="P12" s="192">
        <f>SUM(D12:O12)</f>
        <v>278.72628000000003</v>
      </c>
    </row>
    <row r="13" spans="1:18" x14ac:dyDescent="0.25">
      <c r="A13" s="8" t="s">
        <v>995</v>
      </c>
      <c r="B13" s="130">
        <v>930.1</v>
      </c>
      <c r="C13" s="156" t="s">
        <v>444</v>
      </c>
      <c r="D13" s="8">
        <f>'IS G'!T252</f>
        <v>0.154999999999999</v>
      </c>
      <c r="E13" s="8">
        <f>'IS G'!U252</f>
        <v>0.23250000000000001</v>
      </c>
      <c r="F13" s="8">
        <f>'IS G'!V252</f>
        <v>0</v>
      </c>
      <c r="G13" s="8">
        <f>'IS G'!W252</f>
        <v>0</v>
      </c>
      <c r="H13" s="8">
        <f>'IS G'!X252</f>
        <v>0.155</v>
      </c>
      <c r="I13" s="8">
        <f>'IS G'!Y252</f>
        <v>0</v>
      </c>
      <c r="J13" s="8">
        <f>'IS G'!Z252</f>
        <v>0</v>
      </c>
      <c r="K13" s="8">
        <f>'IS G'!AA252</f>
        <v>0</v>
      </c>
      <c r="L13" s="8">
        <f>'IS G'!AB252</f>
        <v>0.23249999999999901</v>
      </c>
      <c r="M13" s="8">
        <f>'IS G'!AC252</f>
        <v>0</v>
      </c>
      <c r="N13" s="8">
        <f>'IS G'!AD252</f>
        <v>0</v>
      </c>
      <c r="O13" s="8">
        <f>'IS G'!AE252</f>
        <v>0</v>
      </c>
      <c r="P13" s="192">
        <f>SUM(D13:O13)</f>
        <v>0.77499999999999802</v>
      </c>
    </row>
    <row r="14" spans="1:18" x14ac:dyDescent="0.25">
      <c r="B14" s="130"/>
    </row>
    <row r="15" spans="1:18" s="328" customFormat="1" x14ac:dyDescent="0.25">
      <c r="A15" s="162" t="str">
        <f>'SCH D-2.1'!F$10</f>
        <v>ADJ 8</v>
      </c>
      <c r="B15" s="326"/>
      <c r="C15" s="327" t="s">
        <v>1314</v>
      </c>
      <c r="P15" s="329"/>
      <c r="R15" s="330"/>
    </row>
    <row r="16" spans="1:18" s="328" customFormat="1" x14ac:dyDescent="0.25">
      <c r="A16" s="125" t="s">
        <v>1315</v>
      </c>
      <c r="B16" s="331">
        <v>930.2</v>
      </c>
      <c r="C16" s="332" t="s">
        <v>1316</v>
      </c>
      <c r="D16" s="333"/>
      <c r="E16" s="333">
        <f>$D16</f>
        <v>0</v>
      </c>
      <c r="F16" s="333">
        <f t="shared" ref="F16:O16" si="0">$D16</f>
        <v>0</v>
      </c>
      <c r="G16" s="333">
        <f t="shared" si="0"/>
        <v>0</v>
      </c>
      <c r="H16" s="333">
        <f t="shared" si="0"/>
        <v>0</v>
      </c>
      <c r="I16" s="333">
        <f t="shared" si="0"/>
        <v>0</v>
      </c>
      <c r="J16" s="333">
        <f t="shared" si="0"/>
        <v>0</v>
      </c>
      <c r="K16" s="333">
        <f t="shared" si="0"/>
        <v>0</v>
      </c>
      <c r="L16" s="333">
        <f>143/1000</f>
        <v>0.14299999999999999</v>
      </c>
      <c r="M16" s="333">
        <f t="shared" si="0"/>
        <v>0</v>
      </c>
      <c r="N16" s="333">
        <f t="shared" si="0"/>
        <v>0</v>
      </c>
      <c r="O16" s="333">
        <f t="shared" si="0"/>
        <v>0</v>
      </c>
      <c r="P16" s="334">
        <f t="shared" ref="P16" si="1">SUM(D16:O16)</f>
        <v>0.14299999999999999</v>
      </c>
    </row>
    <row r="17" spans="2:16" x14ac:dyDescent="0.25">
      <c r="B17" s="130"/>
      <c r="C17" s="4"/>
      <c r="D17" s="247"/>
      <c r="E17" s="247"/>
      <c r="F17" s="247"/>
      <c r="G17" s="247"/>
      <c r="H17" s="247"/>
      <c r="I17" s="247"/>
      <c r="J17" s="247"/>
      <c r="K17" s="247"/>
      <c r="L17" s="247"/>
      <c r="M17" s="247"/>
      <c r="N17" s="247"/>
      <c r="O17" s="247"/>
      <c r="P17" s="247"/>
    </row>
    <row r="18" spans="2:16" x14ac:dyDescent="0.25">
      <c r="B18" s="130"/>
      <c r="C18" s="4"/>
      <c r="D18" s="247"/>
      <c r="E18" s="247"/>
      <c r="F18" s="247"/>
      <c r="G18" s="247"/>
      <c r="H18" s="247"/>
      <c r="I18" s="247"/>
      <c r="J18" s="247"/>
      <c r="K18" s="247"/>
      <c r="L18" s="247"/>
      <c r="M18" s="247"/>
      <c r="N18" s="247"/>
      <c r="O18" s="247"/>
      <c r="P18" s="247"/>
    </row>
    <row r="19" spans="2:16" x14ac:dyDescent="0.25">
      <c r="B19" s="92"/>
    </row>
    <row r="20" spans="2:16" x14ac:dyDescent="0.25">
      <c r="D20" s="176"/>
      <c r="E20" s="176"/>
      <c r="F20" s="176"/>
      <c r="G20" s="176"/>
      <c r="H20" s="176"/>
      <c r="I20" s="176"/>
      <c r="J20" s="176"/>
      <c r="K20" s="176"/>
      <c r="L20" s="176"/>
      <c r="M20" s="176"/>
      <c r="N20" s="176"/>
      <c r="O20" s="176"/>
      <c r="P20" s="191"/>
    </row>
  </sheetData>
  <mergeCells count="4">
    <mergeCell ref="A1:P1"/>
    <mergeCell ref="A2:P2"/>
    <mergeCell ref="A3:P3"/>
    <mergeCell ref="A4:P4"/>
  </mergeCells>
  <pageMargins left="0.75" right="0.75" top="1" bottom="1" header="0.5" footer="0.5"/>
  <pageSetup scale="5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103"/>
  <sheetViews>
    <sheetView zoomScale="85" zoomScaleNormal="85" workbookViewId="0">
      <pane xSplit="2" ySplit="3" topLeftCell="C61" activePane="bottomRight" state="frozen"/>
      <selection pane="topRight" activeCell="B1" sqref="B1"/>
      <selection pane="bottomLeft" activeCell="A4" sqref="A4"/>
      <selection pane="bottomRight" activeCell="C4" sqref="C4"/>
    </sheetView>
  </sheetViews>
  <sheetFormatPr defaultColWidth="9.140625" defaultRowHeight="15" x14ac:dyDescent="0.25"/>
  <cols>
    <col min="1" max="1" width="10.85546875" style="89" customWidth="1"/>
    <col min="2" max="2" width="42.28515625" style="164" customWidth="1"/>
    <col min="3" max="26" width="10.7109375" style="89" customWidth="1"/>
    <col min="27" max="16384" width="9.140625" style="89"/>
  </cols>
  <sheetData>
    <row r="1" spans="1:26" s="205" customFormat="1" x14ac:dyDescent="0.25">
      <c r="B1" s="317"/>
    </row>
    <row r="2" spans="1:26" s="205" customFormat="1" x14ac:dyDescent="0.25">
      <c r="A2" s="206" t="s">
        <v>6</v>
      </c>
      <c r="B2" s="263"/>
      <c r="C2" s="318" t="s">
        <v>1135</v>
      </c>
      <c r="D2" s="318" t="s">
        <v>1136</v>
      </c>
      <c r="E2" s="318" t="s">
        <v>1137</v>
      </c>
      <c r="F2" s="318" t="s">
        <v>1138</v>
      </c>
      <c r="G2" s="318" t="s">
        <v>1139</v>
      </c>
      <c r="H2" s="318" t="s">
        <v>1140</v>
      </c>
      <c r="I2" s="318" t="s">
        <v>1054</v>
      </c>
      <c r="J2" s="318" t="s">
        <v>1055</v>
      </c>
      <c r="K2" s="318" t="s">
        <v>1056</v>
      </c>
      <c r="L2" s="318" t="s">
        <v>1057</v>
      </c>
      <c r="M2" s="318" t="s">
        <v>1058</v>
      </c>
      <c r="N2" s="318" t="s">
        <v>1059</v>
      </c>
      <c r="O2" s="318" t="s">
        <v>1141</v>
      </c>
      <c r="P2" s="318" t="s">
        <v>1142</v>
      </c>
      <c r="Q2" s="318" t="s">
        <v>1143</v>
      </c>
      <c r="R2" s="318" t="s">
        <v>1144</v>
      </c>
      <c r="S2" s="318" t="s">
        <v>1145</v>
      </c>
      <c r="T2" s="318" t="s">
        <v>1146</v>
      </c>
      <c r="U2" s="318" t="s">
        <v>1147</v>
      </c>
      <c r="V2" s="318" t="s">
        <v>1148</v>
      </c>
      <c r="W2" s="318" t="s">
        <v>1149</v>
      </c>
      <c r="X2" s="318" t="s">
        <v>1150</v>
      </c>
      <c r="Y2" s="318" t="s">
        <v>1151</v>
      </c>
      <c r="Z2" s="318" t="s">
        <v>1152</v>
      </c>
    </row>
    <row r="3" spans="1:26" s="205" customFormat="1" x14ac:dyDescent="0.25">
      <c r="B3" s="264"/>
      <c r="C3" s="318"/>
      <c r="D3" s="318"/>
      <c r="E3" s="318"/>
      <c r="F3" s="318"/>
      <c r="G3" s="318"/>
      <c r="H3" s="318"/>
      <c r="I3" s="318"/>
      <c r="J3" s="318"/>
      <c r="K3" s="318"/>
      <c r="L3" s="318"/>
      <c r="M3" s="318"/>
      <c r="N3" s="318"/>
      <c r="O3" s="318"/>
      <c r="P3" s="318"/>
      <c r="Q3" s="318"/>
      <c r="R3" s="318"/>
      <c r="S3" s="318"/>
      <c r="T3" s="318"/>
      <c r="U3" s="318"/>
      <c r="V3" s="318"/>
      <c r="W3" s="318"/>
      <c r="X3" s="318"/>
      <c r="Y3" s="318"/>
      <c r="Z3" s="318"/>
    </row>
    <row r="4" spans="1:26" x14ac:dyDescent="0.25">
      <c r="B4" s="265" t="s">
        <v>232</v>
      </c>
      <c r="C4" s="158"/>
      <c r="D4" s="158"/>
      <c r="E4" s="158"/>
      <c r="F4" s="158"/>
      <c r="G4" s="158"/>
      <c r="H4" s="158"/>
      <c r="I4" s="158"/>
      <c r="J4" s="158"/>
      <c r="K4" s="158"/>
      <c r="L4" s="158"/>
      <c r="M4" s="158"/>
      <c r="N4" s="158"/>
      <c r="O4" s="158"/>
      <c r="P4" s="158"/>
      <c r="Q4" s="158"/>
      <c r="R4" s="158"/>
      <c r="S4" s="158"/>
      <c r="T4" s="158"/>
      <c r="U4" s="158"/>
      <c r="V4" s="158"/>
      <c r="W4" s="158"/>
      <c r="X4" s="158"/>
      <c r="Y4" s="158"/>
      <c r="Z4" s="158"/>
    </row>
    <row r="5" spans="1:26" x14ac:dyDescent="0.25">
      <c r="B5" s="265" t="s">
        <v>1166</v>
      </c>
      <c r="C5" s="319"/>
      <c r="D5" s="319"/>
      <c r="E5" s="319"/>
      <c r="F5" s="319"/>
      <c r="G5" s="319"/>
      <c r="H5" s="319"/>
      <c r="I5" s="319"/>
      <c r="J5" s="319"/>
      <c r="K5" s="319"/>
      <c r="L5" s="319"/>
      <c r="M5" s="319"/>
      <c r="N5" s="319"/>
      <c r="O5" s="319"/>
      <c r="P5" s="319"/>
      <c r="Q5" s="319"/>
      <c r="R5" s="319"/>
      <c r="S5" s="319"/>
      <c r="T5" s="319"/>
      <c r="U5" s="319"/>
      <c r="V5" s="319"/>
      <c r="W5" s="319"/>
      <c r="X5" s="319"/>
      <c r="Y5" s="319"/>
      <c r="Z5" s="319"/>
    </row>
    <row r="6" spans="1:26" x14ac:dyDescent="0.25">
      <c r="B6" s="266" t="s">
        <v>1167</v>
      </c>
      <c r="C6" s="158">
        <v>299551</v>
      </c>
      <c r="D6" s="158">
        <v>298818</v>
      </c>
      <c r="E6" s="158">
        <v>298339</v>
      </c>
      <c r="F6" s="158">
        <v>298299</v>
      </c>
      <c r="G6" s="158">
        <v>298418</v>
      </c>
      <c r="H6" s="158">
        <v>298407</v>
      </c>
      <c r="I6" s="158">
        <v>297323</v>
      </c>
      <c r="J6" s="158">
        <v>297282</v>
      </c>
      <c r="K6" s="158">
        <v>296757</v>
      </c>
      <c r="L6" s="158">
        <v>297097</v>
      </c>
      <c r="M6" s="158">
        <v>297324</v>
      </c>
      <c r="N6" s="158">
        <v>298474</v>
      </c>
      <c r="O6" s="158">
        <v>298706</v>
      </c>
      <c r="P6" s="158">
        <v>298636</v>
      </c>
      <c r="Q6" s="158">
        <v>298143</v>
      </c>
      <c r="R6" s="158">
        <v>298112</v>
      </c>
      <c r="S6" s="158">
        <v>297597</v>
      </c>
      <c r="T6" s="158">
        <v>297956</v>
      </c>
      <c r="U6" s="158">
        <v>298201</v>
      </c>
      <c r="V6" s="158">
        <v>299367</v>
      </c>
      <c r="W6" s="158">
        <v>299998</v>
      </c>
      <c r="X6" s="158">
        <v>300245</v>
      </c>
      <c r="Y6" s="158">
        <v>300678</v>
      </c>
      <c r="Z6" s="158">
        <v>300122</v>
      </c>
    </row>
    <row r="7" spans="1:26" x14ac:dyDescent="0.25">
      <c r="B7" s="266" t="s">
        <v>1168</v>
      </c>
      <c r="C7" s="158">
        <v>4437.0479999999998</v>
      </c>
      <c r="D7" s="158">
        <v>2498.8530000000001</v>
      </c>
      <c r="E7" s="158">
        <v>2681.0839999999998</v>
      </c>
      <c r="F7" s="158">
        <v>1568.501</v>
      </c>
      <c r="G7" s="158">
        <v>423.024</v>
      </c>
      <c r="H7" s="158">
        <v>315.74799999999999</v>
      </c>
      <c r="I7" s="158">
        <v>357.056692317071</v>
      </c>
      <c r="J7" s="158">
        <v>335.97921210172302</v>
      </c>
      <c r="K7" s="158">
        <v>360.310409183893</v>
      </c>
      <c r="L7" s="158">
        <v>611.44015606431901</v>
      </c>
      <c r="M7" s="158">
        <v>1753.3383926383001</v>
      </c>
      <c r="N7" s="158">
        <v>3350.8002487119502</v>
      </c>
      <c r="O7" s="158">
        <v>617.86511337614297</v>
      </c>
      <c r="P7" s="158">
        <v>407.757629794948</v>
      </c>
      <c r="Q7" s="158">
        <v>354.98031724971599</v>
      </c>
      <c r="R7" s="158">
        <v>338.90194444999003</v>
      </c>
      <c r="S7" s="158">
        <v>361.72247363956598</v>
      </c>
      <c r="T7" s="158">
        <v>606.68381672443797</v>
      </c>
      <c r="U7" s="158">
        <v>1740.31592891681</v>
      </c>
      <c r="V7" s="158">
        <v>3296.2023653000001</v>
      </c>
      <c r="W7" s="158">
        <v>4197.7761488278802</v>
      </c>
      <c r="X7" s="158">
        <v>3676.02894709253</v>
      </c>
      <c r="Y7" s="158">
        <v>2536.0075675220901</v>
      </c>
      <c r="Z7" s="158">
        <v>1210.2226469547099</v>
      </c>
    </row>
    <row r="8" spans="1:26" x14ac:dyDescent="0.25">
      <c r="B8" s="266" t="s">
        <v>1169</v>
      </c>
      <c r="C8" s="158">
        <v>18950.755570000001</v>
      </c>
      <c r="D8" s="158">
        <v>15337.071980000001</v>
      </c>
      <c r="E8" s="158">
        <v>12654.4293</v>
      </c>
      <c r="F8" s="158">
        <v>8650.9393700000001</v>
      </c>
      <c r="G8" s="158">
        <v>6341.36672</v>
      </c>
      <c r="H8" s="158">
        <v>5953.2393099999999</v>
      </c>
      <c r="I8" s="158">
        <v>6088.1912716831002</v>
      </c>
      <c r="J8" s="158">
        <v>6026.4635521513201</v>
      </c>
      <c r="K8" s="158">
        <v>6100.49279144915</v>
      </c>
      <c r="L8" s="158">
        <v>6965.0173568426399</v>
      </c>
      <c r="M8" s="158">
        <v>10670.4910058351</v>
      </c>
      <c r="N8" s="158">
        <v>15853.962595856899</v>
      </c>
      <c r="O8" s="158">
        <v>7126.6934615554001</v>
      </c>
      <c r="P8" s="158">
        <v>6362.8587961556595</v>
      </c>
      <c r="Q8" s="158">
        <v>6163.2166016164701</v>
      </c>
      <c r="R8" s="158">
        <v>6104.3452583534599</v>
      </c>
      <c r="S8" s="158">
        <v>6178.76352931162</v>
      </c>
      <c r="T8" s="158">
        <v>7073.8428547097101</v>
      </c>
      <c r="U8" s="158">
        <v>11192.933171967999</v>
      </c>
      <c r="V8" s="158">
        <v>16859.865036038998</v>
      </c>
      <c r="W8" s="158">
        <v>20142.8947202452</v>
      </c>
      <c r="X8" s="158">
        <v>18252.9908279458</v>
      </c>
      <c r="Y8" s="158">
        <v>14121.792770105099</v>
      </c>
      <c r="Z8" s="158">
        <v>9300.1029084455895</v>
      </c>
    </row>
    <row r="9" spans="1:26" x14ac:dyDescent="0.25">
      <c r="B9" s="266" t="s">
        <v>1170</v>
      </c>
      <c r="C9" s="158">
        <v>19332.65177</v>
      </c>
      <c r="D9" s="158">
        <v>10008.427809999999</v>
      </c>
      <c r="E9" s="158">
        <v>10474.992389999999</v>
      </c>
      <c r="F9" s="158">
        <v>6316.8003099999996</v>
      </c>
      <c r="G9" s="158">
        <v>1731.11527</v>
      </c>
      <c r="H9" s="158">
        <v>1199.9514199999901</v>
      </c>
      <c r="I9" s="158">
        <v>1010.38088292848</v>
      </c>
      <c r="J9" s="158">
        <v>984.30244318067196</v>
      </c>
      <c r="K9" s="158">
        <v>1112.28244667421</v>
      </c>
      <c r="L9" s="158">
        <v>1930.85425679433</v>
      </c>
      <c r="M9" s="158">
        <v>6939.3693141039903</v>
      </c>
      <c r="N9" s="158">
        <v>14591.182373519399</v>
      </c>
      <c r="O9" s="158">
        <v>2535.5099662397902</v>
      </c>
      <c r="P9" s="158">
        <v>1213.98407290045</v>
      </c>
      <c r="Q9" s="158">
        <v>931.07504856950504</v>
      </c>
      <c r="R9" s="158">
        <v>884.337250270543</v>
      </c>
      <c r="S9" s="158">
        <v>1008.69380767748</v>
      </c>
      <c r="T9" s="158">
        <v>1811.8545670620499</v>
      </c>
      <c r="U9" s="158">
        <v>6679.1796067298001</v>
      </c>
      <c r="V9" s="158">
        <v>13724.1173614581</v>
      </c>
      <c r="W9" s="158">
        <v>17926.623645134099</v>
      </c>
      <c r="X9" s="158">
        <v>15761.223642773</v>
      </c>
      <c r="Y9" s="158">
        <v>10761.633096519001</v>
      </c>
      <c r="Z9" s="158">
        <v>4871.3372689751604</v>
      </c>
    </row>
    <row r="10" spans="1:26" x14ac:dyDescent="0.25">
      <c r="B10" s="266" t="s">
        <v>1171</v>
      </c>
      <c r="C10" s="158">
        <v>-134.68413000000001</v>
      </c>
      <c r="D10" s="158">
        <v>238.39742999999899</v>
      </c>
      <c r="E10" s="158">
        <v>191.90701999999999</v>
      </c>
      <c r="F10" s="158">
        <v>284.26906000000002</v>
      </c>
      <c r="G10" s="158">
        <v>263.223289999999</v>
      </c>
      <c r="H10" s="158">
        <v>241.87715</v>
      </c>
      <c r="I10" s="158">
        <v>-3.4592564440673899</v>
      </c>
      <c r="J10" s="158">
        <v>185.39767850714799</v>
      </c>
      <c r="K10" s="158">
        <v>87.102497933901901</v>
      </c>
      <c r="L10" s="158">
        <v>112.287406339425</v>
      </c>
      <c r="M10" s="158">
        <v>196.687455522184</v>
      </c>
      <c r="N10" s="158">
        <v>-340.36321349673699</v>
      </c>
      <c r="O10" s="158">
        <v>98.965937677708993</v>
      </c>
      <c r="P10" s="158">
        <v>114.08272600847199</v>
      </c>
      <c r="Q10" s="158">
        <v>103.162857082051</v>
      </c>
      <c r="R10" s="158">
        <v>116.662520897291</v>
      </c>
      <c r="S10" s="158">
        <v>116.32465887207501</v>
      </c>
      <c r="T10" s="158">
        <v>115.740208854342</v>
      </c>
      <c r="U10" s="158">
        <v>153.371603083217</v>
      </c>
      <c r="V10" s="158">
        <v>155.72650226839801</v>
      </c>
      <c r="W10" s="158">
        <v>121.286708405944</v>
      </c>
      <c r="X10" s="158">
        <v>118.26337009938101</v>
      </c>
      <c r="Y10" s="158">
        <v>116.83146344515799</v>
      </c>
      <c r="Z10" s="158">
        <v>105.142790560714</v>
      </c>
    </row>
    <row r="11" spans="1:26" ht="15.75" thickBot="1" x14ac:dyDescent="0.3">
      <c r="B11" s="266" t="s">
        <v>1172</v>
      </c>
      <c r="C11" s="320">
        <v>213.04022000000001</v>
      </c>
      <c r="D11" s="320">
        <v>123.61078999999999</v>
      </c>
      <c r="E11" s="320">
        <v>148.16238000000001</v>
      </c>
      <c r="F11" s="320">
        <v>93.796859999999995</v>
      </c>
      <c r="G11" s="320">
        <v>223.16041999999999</v>
      </c>
      <c r="H11" s="320">
        <v>222.98778999999999</v>
      </c>
      <c r="I11" s="320">
        <v>297.45387712852602</v>
      </c>
      <c r="J11" s="320">
        <v>312.65544664008797</v>
      </c>
      <c r="K11" s="320">
        <v>297.37623320856602</v>
      </c>
      <c r="L11" s="320">
        <v>307.39165509815501</v>
      </c>
      <c r="M11" s="320">
        <v>297.24782548497598</v>
      </c>
      <c r="N11" s="320">
        <v>288.159842710097</v>
      </c>
      <c r="O11" s="320">
        <v>680.40286630603396</v>
      </c>
      <c r="P11" s="320">
        <v>677.95345537897401</v>
      </c>
      <c r="Q11" s="320">
        <v>683.27197591887102</v>
      </c>
      <c r="R11" s="320">
        <v>685.92291199680801</v>
      </c>
      <c r="S11" s="320">
        <v>684.64321419200303</v>
      </c>
      <c r="T11" s="320">
        <v>691.61787250032705</v>
      </c>
      <c r="U11" s="320">
        <v>681.80147058898297</v>
      </c>
      <c r="V11" s="320">
        <v>706.48249170602503</v>
      </c>
      <c r="W11" s="320">
        <v>1004.29192693368</v>
      </c>
      <c r="X11" s="320">
        <v>995.19541638959197</v>
      </c>
      <c r="Y11" s="320">
        <v>1015.49542833357</v>
      </c>
      <c r="Z11" s="320">
        <v>1035.2084794503301</v>
      </c>
    </row>
    <row r="12" spans="1:26" x14ac:dyDescent="0.25">
      <c r="A12" s="89">
        <v>480</v>
      </c>
      <c r="B12" s="266" t="s">
        <v>1173</v>
      </c>
      <c r="C12" s="158">
        <v>38361.763429999999</v>
      </c>
      <c r="D12" s="158">
        <v>25707.508010000001</v>
      </c>
      <c r="E12" s="158">
        <v>23469.49109</v>
      </c>
      <c r="F12" s="158">
        <v>15345.8056</v>
      </c>
      <c r="G12" s="158">
        <v>8558.8657000000003</v>
      </c>
      <c r="H12" s="158">
        <v>7618.0556699999997</v>
      </c>
      <c r="I12" s="158">
        <v>7392.5667752960399</v>
      </c>
      <c r="J12" s="158">
        <v>7508.8191204792302</v>
      </c>
      <c r="K12" s="158">
        <v>7597.2539692658402</v>
      </c>
      <c r="L12" s="158">
        <v>9315.5506750745499</v>
      </c>
      <c r="M12" s="158">
        <v>18103.795600946301</v>
      </c>
      <c r="N12" s="158">
        <v>30392.941598589699</v>
      </c>
      <c r="O12" s="158">
        <v>10441.5722317789</v>
      </c>
      <c r="P12" s="158">
        <v>8368.8790504435601</v>
      </c>
      <c r="Q12" s="158">
        <v>7880.7264831868897</v>
      </c>
      <c r="R12" s="158">
        <v>7791.2679415181001</v>
      </c>
      <c r="S12" s="158">
        <v>7988.4252100531803</v>
      </c>
      <c r="T12" s="158">
        <v>9693.0555031264394</v>
      </c>
      <c r="U12" s="158">
        <v>18707.285852370002</v>
      </c>
      <c r="V12" s="158">
        <v>31446.191391471599</v>
      </c>
      <c r="W12" s="158">
        <v>39195.097000718903</v>
      </c>
      <c r="X12" s="158">
        <v>35127.673257207898</v>
      </c>
      <c r="Y12" s="158">
        <v>26015.752758402901</v>
      </c>
      <c r="Z12" s="158">
        <v>15311.7914474318</v>
      </c>
    </row>
    <row r="13" spans="1:26" x14ac:dyDescent="0.25">
      <c r="B13" s="266" t="s">
        <v>1174</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row>
    <row r="14" spans="1:26" x14ac:dyDescent="0.25">
      <c r="B14" s="265" t="s">
        <v>1175</v>
      </c>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row>
    <row r="15" spans="1:26" x14ac:dyDescent="0.25">
      <c r="B15" s="266" t="s">
        <v>1176</v>
      </c>
      <c r="C15" s="158">
        <v>25355</v>
      </c>
      <c r="D15" s="158">
        <v>25175</v>
      </c>
      <c r="E15" s="158">
        <v>25148</v>
      </c>
      <c r="F15" s="158">
        <v>25156</v>
      </c>
      <c r="G15" s="158">
        <v>25143</v>
      </c>
      <c r="H15" s="158">
        <v>25107</v>
      </c>
      <c r="I15" s="158">
        <v>23774</v>
      </c>
      <c r="J15" s="158">
        <v>23669</v>
      </c>
      <c r="K15" s="158">
        <v>23619</v>
      </c>
      <c r="L15" s="158">
        <v>23701</v>
      </c>
      <c r="M15" s="158">
        <v>23950</v>
      </c>
      <c r="N15" s="158">
        <v>24189</v>
      </c>
      <c r="O15" s="158">
        <v>24078</v>
      </c>
      <c r="P15" s="158">
        <v>23890</v>
      </c>
      <c r="Q15" s="158">
        <v>23747</v>
      </c>
      <c r="R15" s="158">
        <v>23645</v>
      </c>
      <c r="S15" s="158">
        <v>23596</v>
      </c>
      <c r="T15" s="158">
        <v>23680</v>
      </c>
      <c r="U15" s="158">
        <v>23930</v>
      </c>
      <c r="V15" s="158">
        <v>24171</v>
      </c>
      <c r="W15" s="158">
        <v>24304</v>
      </c>
      <c r="X15" s="158">
        <v>24333</v>
      </c>
      <c r="Y15" s="158">
        <v>24337</v>
      </c>
      <c r="Z15" s="158">
        <v>24252</v>
      </c>
    </row>
    <row r="16" spans="1:26" x14ac:dyDescent="0.25">
      <c r="B16" s="266" t="s">
        <v>1177</v>
      </c>
      <c r="C16" s="158">
        <v>2039.2619999999999</v>
      </c>
      <c r="D16" s="158">
        <v>1208.3399999999999</v>
      </c>
      <c r="E16" s="158">
        <v>1220.8679999999999</v>
      </c>
      <c r="F16" s="158">
        <v>769.005</v>
      </c>
      <c r="G16" s="158">
        <v>282.49299999999999</v>
      </c>
      <c r="H16" s="158">
        <v>252.738</v>
      </c>
      <c r="I16" s="158">
        <v>215.14366801548101</v>
      </c>
      <c r="J16" s="158">
        <v>206.99199897308901</v>
      </c>
      <c r="K16" s="158">
        <v>221.06732658233801</v>
      </c>
      <c r="L16" s="158">
        <v>427.52881856777401</v>
      </c>
      <c r="M16" s="158">
        <v>818.10466639495598</v>
      </c>
      <c r="N16" s="158">
        <v>1444.73102820502</v>
      </c>
      <c r="O16" s="158">
        <v>356.01014457544102</v>
      </c>
      <c r="P16" s="158">
        <v>220.606657155156</v>
      </c>
      <c r="Q16" s="158">
        <v>201.66320332478199</v>
      </c>
      <c r="R16" s="158">
        <v>197.405614757568</v>
      </c>
      <c r="S16" s="158">
        <v>210.94757305303901</v>
      </c>
      <c r="T16" s="158">
        <v>425.29877772020802</v>
      </c>
      <c r="U16" s="158">
        <v>807.94133751390302</v>
      </c>
      <c r="V16" s="158">
        <v>1419.57155201878</v>
      </c>
      <c r="W16" s="158">
        <v>1798.1834775411701</v>
      </c>
      <c r="X16" s="158">
        <v>1558.85046162306</v>
      </c>
      <c r="Y16" s="158">
        <v>1076.08880240797</v>
      </c>
      <c r="Z16" s="158">
        <v>579.82255858636302</v>
      </c>
    </row>
    <row r="17" spans="1:26" x14ac:dyDescent="0.25">
      <c r="B17" s="266" t="s">
        <v>1178</v>
      </c>
      <c r="C17" s="158">
        <v>6085.7732100000003</v>
      </c>
      <c r="D17" s="158">
        <v>5067.5333899999996</v>
      </c>
      <c r="E17" s="158">
        <v>4734.6821200000004</v>
      </c>
      <c r="F17" s="158">
        <v>2938.1269399999901</v>
      </c>
      <c r="G17" s="158">
        <v>2282.2642000000001</v>
      </c>
      <c r="H17" s="158">
        <v>2225.9606800000001</v>
      </c>
      <c r="I17" s="158">
        <v>2127.1456335105099</v>
      </c>
      <c r="J17" s="158">
        <v>2102.5051629436498</v>
      </c>
      <c r="K17" s="158">
        <v>2132.3568764565298</v>
      </c>
      <c r="L17" s="158">
        <v>2622.4401220090099</v>
      </c>
      <c r="M17" s="158">
        <v>3574.31030026403</v>
      </c>
      <c r="N17" s="158">
        <v>5067.5271999530196</v>
      </c>
      <c r="O17" s="158">
        <v>2520.6867524832801</v>
      </c>
      <c r="P17" s="158">
        <v>2170.39061825917</v>
      </c>
      <c r="Q17" s="158">
        <v>2114.4825817065298</v>
      </c>
      <c r="R17" s="158">
        <v>2097.0770070076401</v>
      </c>
      <c r="S17" s="158">
        <v>2127.30398763822</v>
      </c>
      <c r="T17" s="158">
        <v>2665.7868368832301</v>
      </c>
      <c r="U17" s="158">
        <v>3652.4398373190302</v>
      </c>
      <c r="V17" s="158">
        <v>5204.2582353027601</v>
      </c>
      <c r="W17" s="158">
        <v>6163.3580014295303</v>
      </c>
      <c r="X17" s="158">
        <v>5565.4632165982503</v>
      </c>
      <c r="Y17" s="158">
        <v>4353.9204534015598</v>
      </c>
      <c r="Z17" s="158">
        <v>3087.2786470138499</v>
      </c>
    </row>
    <row r="18" spans="1:26" x14ac:dyDescent="0.25">
      <c r="B18" s="266" t="s">
        <v>1179</v>
      </c>
      <c r="C18" s="158">
        <v>8880.7124999999996</v>
      </c>
      <c r="D18" s="158">
        <v>4850.0252199999904</v>
      </c>
      <c r="E18" s="158">
        <v>4777.0321599999997</v>
      </c>
      <c r="F18" s="158">
        <v>3084.2832799999901</v>
      </c>
      <c r="G18" s="158">
        <v>1134.54223</v>
      </c>
      <c r="H18" s="158">
        <v>959.72245999999996</v>
      </c>
      <c r="I18" s="158">
        <v>608.80261852905096</v>
      </c>
      <c r="J18" s="158">
        <v>606.41469165174794</v>
      </c>
      <c r="K18" s="158">
        <v>682.43742235389095</v>
      </c>
      <c r="L18" s="158">
        <v>1350.0844376125699</v>
      </c>
      <c r="M18" s="158">
        <v>3237.89773927433</v>
      </c>
      <c r="N18" s="158">
        <v>6291.1341615559404</v>
      </c>
      <c r="O18" s="158">
        <v>1460.94552048932</v>
      </c>
      <c r="P18" s="158">
        <v>656.79449896951803</v>
      </c>
      <c r="Q18" s="158">
        <v>528.94081081745901</v>
      </c>
      <c r="R18" s="158">
        <v>515.11400687296702</v>
      </c>
      <c r="S18" s="158">
        <v>588.24520506629699</v>
      </c>
      <c r="T18" s="158">
        <v>1270.1501367528199</v>
      </c>
      <c r="U18" s="158">
        <v>3100.8078563733102</v>
      </c>
      <c r="V18" s="158">
        <v>5910.5493000032902</v>
      </c>
      <c r="W18" s="158">
        <v>7679.1513658440399</v>
      </c>
      <c r="X18" s="158">
        <v>6683.6771703644299</v>
      </c>
      <c r="Y18" s="158">
        <v>4566.4188936559003</v>
      </c>
      <c r="Z18" s="158">
        <v>2333.8773622701701</v>
      </c>
    </row>
    <row r="19" spans="1:26" x14ac:dyDescent="0.25">
      <c r="B19" s="266" t="s">
        <v>1180</v>
      </c>
      <c r="C19" s="158">
        <v>-2.3486099999999999</v>
      </c>
      <c r="D19" s="158">
        <v>5.79305</v>
      </c>
      <c r="E19" s="158">
        <v>4.01126</v>
      </c>
      <c r="F19" s="158">
        <v>7.2733999999999996</v>
      </c>
      <c r="G19" s="158">
        <v>7.1965399999999997</v>
      </c>
      <c r="H19" s="158">
        <v>8.6791699999999992</v>
      </c>
      <c r="I19" s="158">
        <v>-2.0843604047457198</v>
      </c>
      <c r="J19" s="158">
        <v>114.220490116793</v>
      </c>
      <c r="K19" s="158">
        <v>53.441296772699701</v>
      </c>
      <c r="L19" s="158">
        <v>78.513004697491695</v>
      </c>
      <c r="M19" s="158">
        <v>91.773928853447799</v>
      </c>
      <c r="N19" s="158">
        <v>-146.750916339051</v>
      </c>
      <c r="O19" s="158">
        <v>57.023482653059901</v>
      </c>
      <c r="P19" s="158">
        <v>61.7213194638598</v>
      </c>
      <c r="Q19" s="158">
        <v>58.606301746284998</v>
      </c>
      <c r="R19" s="158">
        <v>67.954040555519697</v>
      </c>
      <c r="S19" s="158">
        <v>67.837429618146103</v>
      </c>
      <c r="T19" s="158">
        <v>81.136280295047001</v>
      </c>
      <c r="U19" s="158">
        <v>71.202661295551493</v>
      </c>
      <c r="V19" s="158">
        <v>67.066507465699104</v>
      </c>
      <c r="W19" s="158">
        <v>51.9550479383173</v>
      </c>
      <c r="X19" s="158">
        <v>50.1505373898475</v>
      </c>
      <c r="Y19" s="158">
        <v>49.574364103136503</v>
      </c>
      <c r="Z19" s="158">
        <v>50.374290648003601</v>
      </c>
    </row>
    <row r="20" spans="1:26" ht="15.75" thickBot="1" x14ac:dyDescent="0.3">
      <c r="B20" s="266" t="s">
        <v>1181</v>
      </c>
      <c r="C20" s="320">
        <v>89.681029999999893</v>
      </c>
      <c r="D20" s="320">
        <v>51.593529999999902</v>
      </c>
      <c r="E20" s="320">
        <v>61.671439999999997</v>
      </c>
      <c r="F20" s="320">
        <v>39.238599999999998</v>
      </c>
      <c r="G20" s="320">
        <v>94.099980000000002</v>
      </c>
      <c r="H20" s="320">
        <v>97.445840000000004</v>
      </c>
      <c r="I20" s="320">
        <v>114.319608965591</v>
      </c>
      <c r="J20" s="320">
        <v>120.05666575830401</v>
      </c>
      <c r="K20" s="320">
        <v>114.124469173165</v>
      </c>
      <c r="L20" s="320">
        <v>117.13026671146299</v>
      </c>
      <c r="M20" s="320">
        <v>112.470755937634</v>
      </c>
      <c r="N20" s="320">
        <v>108.66616555105399</v>
      </c>
      <c r="O20" s="320">
        <v>259.67918570988002</v>
      </c>
      <c r="P20" s="320">
        <v>260.50863143513101</v>
      </c>
      <c r="Q20" s="320">
        <v>262.937561993776</v>
      </c>
      <c r="R20" s="320">
        <v>263.95546513870499</v>
      </c>
      <c r="S20" s="320">
        <v>263.17378348837002</v>
      </c>
      <c r="T20" s="320">
        <v>263.742444587639</v>
      </c>
      <c r="U20" s="320">
        <v>258.09629481885099</v>
      </c>
      <c r="V20" s="320">
        <v>266.49750533436202</v>
      </c>
      <c r="W20" s="320">
        <v>378.60187062298399</v>
      </c>
      <c r="X20" s="320">
        <v>375.30269474838798</v>
      </c>
      <c r="Y20" s="320">
        <v>383.75386482405202</v>
      </c>
      <c r="Z20" s="320">
        <v>393.31857251602901</v>
      </c>
    </row>
    <row r="21" spans="1:26" x14ac:dyDescent="0.25">
      <c r="A21" s="321">
        <v>481.1</v>
      </c>
      <c r="B21" s="266" t="s">
        <v>1182</v>
      </c>
      <c r="C21" s="158">
        <v>15053.81813</v>
      </c>
      <c r="D21" s="158">
        <v>9974.9451900000004</v>
      </c>
      <c r="E21" s="158">
        <v>9577.3969799999995</v>
      </c>
      <c r="F21" s="158">
        <v>6068.9222199999904</v>
      </c>
      <c r="G21" s="158">
        <v>3518.10295</v>
      </c>
      <c r="H21" s="158">
        <v>3291.8081499999998</v>
      </c>
      <c r="I21" s="158">
        <v>2848.1835006003998</v>
      </c>
      <c r="J21" s="158">
        <v>2943.1970104705001</v>
      </c>
      <c r="K21" s="158">
        <v>2982.3600647562798</v>
      </c>
      <c r="L21" s="158">
        <v>4168.1678310305397</v>
      </c>
      <c r="M21" s="158">
        <v>7016.4527243294497</v>
      </c>
      <c r="N21" s="158">
        <v>11320.5766107209</v>
      </c>
      <c r="O21" s="158">
        <v>4298.33494133554</v>
      </c>
      <c r="P21" s="158">
        <v>3149.4150681276801</v>
      </c>
      <c r="Q21" s="158">
        <v>2964.9672562640499</v>
      </c>
      <c r="R21" s="158">
        <v>2944.1005195748398</v>
      </c>
      <c r="S21" s="158">
        <v>3046.5604058110298</v>
      </c>
      <c r="T21" s="158">
        <v>4280.8156985187397</v>
      </c>
      <c r="U21" s="158">
        <v>7082.5466498067499</v>
      </c>
      <c r="V21" s="158">
        <v>11448.371548106101</v>
      </c>
      <c r="W21" s="158">
        <v>14273.066285834801</v>
      </c>
      <c r="X21" s="158">
        <v>12674.5936191009</v>
      </c>
      <c r="Y21" s="158">
        <v>9353.6675759846494</v>
      </c>
      <c r="Z21" s="158">
        <v>5864.8488724480503</v>
      </c>
    </row>
    <row r="22" spans="1:26" x14ac:dyDescent="0.25">
      <c r="B22" s="266" t="s">
        <v>1183</v>
      </c>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pans="1:26" x14ac:dyDescent="0.25">
      <c r="B23" s="265" t="s">
        <v>1184</v>
      </c>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pans="1:26" x14ac:dyDescent="0.25">
      <c r="B24" s="266" t="s">
        <v>1185</v>
      </c>
      <c r="C24" s="158">
        <v>420</v>
      </c>
      <c r="D24" s="158">
        <v>418</v>
      </c>
      <c r="E24" s="158">
        <v>420</v>
      </c>
      <c r="F24" s="158">
        <v>420</v>
      </c>
      <c r="G24" s="158">
        <v>421</v>
      </c>
      <c r="H24" s="158">
        <v>422</v>
      </c>
      <c r="I24" s="158">
        <v>240</v>
      </c>
      <c r="J24" s="158">
        <v>241</v>
      </c>
      <c r="K24" s="158">
        <v>243</v>
      </c>
      <c r="L24" s="158">
        <v>244</v>
      </c>
      <c r="M24" s="158">
        <v>245</v>
      </c>
      <c r="N24" s="158">
        <v>245</v>
      </c>
      <c r="O24" s="158">
        <v>243</v>
      </c>
      <c r="P24" s="158">
        <v>242</v>
      </c>
      <c r="Q24" s="158">
        <v>241</v>
      </c>
      <c r="R24" s="158">
        <v>243</v>
      </c>
      <c r="S24" s="158">
        <v>244</v>
      </c>
      <c r="T24" s="158">
        <v>245</v>
      </c>
      <c r="U24" s="158">
        <v>246</v>
      </c>
      <c r="V24" s="158">
        <v>246</v>
      </c>
      <c r="W24" s="158">
        <v>247</v>
      </c>
      <c r="X24" s="158">
        <v>246</v>
      </c>
      <c r="Y24" s="158">
        <v>246</v>
      </c>
      <c r="Z24" s="158">
        <v>245</v>
      </c>
    </row>
    <row r="25" spans="1:26" x14ac:dyDescent="0.25">
      <c r="B25" s="266" t="s">
        <v>1186</v>
      </c>
      <c r="C25" s="158">
        <v>158.83099999999999</v>
      </c>
      <c r="D25" s="158">
        <v>148.852</v>
      </c>
      <c r="E25" s="158">
        <v>150.88800000000001</v>
      </c>
      <c r="F25" s="158">
        <v>98.054000000000002</v>
      </c>
      <c r="G25" s="158">
        <v>93.462999999999994</v>
      </c>
      <c r="H25" s="158">
        <v>83.625</v>
      </c>
      <c r="I25" s="158">
        <v>83.350441295864997</v>
      </c>
      <c r="J25" s="158">
        <v>86.018210009014894</v>
      </c>
      <c r="K25" s="158">
        <v>96.8310703552429</v>
      </c>
      <c r="L25" s="158">
        <v>135.70226054902901</v>
      </c>
      <c r="M25" s="158">
        <v>154.494805475102</v>
      </c>
      <c r="N25" s="158">
        <v>180.98466054634</v>
      </c>
      <c r="O25" s="158">
        <v>85.965671647058301</v>
      </c>
      <c r="P25" s="158">
        <v>89.248504975638696</v>
      </c>
      <c r="Q25" s="158">
        <v>87.211599648773401</v>
      </c>
      <c r="R25" s="158">
        <v>90.748713840290307</v>
      </c>
      <c r="S25" s="158">
        <v>101.116839819335</v>
      </c>
      <c r="T25" s="158">
        <v>140.43112648705099</v>
      </c>
      <c r="U25" s="158">
        <v>156.94022783326599</v>
      </c>
      <c r="V25" s="158">
        <v>185.03343714879301</v>
      </c>
      <c r="W25" s="158">
        <v>193.03919739286701</v>
      </c>
      <c r="X25" s="158">
        <v>169.05823312376</v>
      </c>
      <c r="Y25" s="158">
        <v>121.205549382429</v>
      </c>
      <c r="Z25" s="158">
        <v>91.5765312124216</v>
      </c>
    </row>
    <row r="26" spans="1:26" x14ac:dyDescent="0.25">
      <c r="B26" s="266" t="s">
        <v>1187</v>
      </c>
      <c r="C26" s="158">
        <v>389.39510999999902</v>
      </c>
      <c r="D26" s="158">
        <v>328.65499999999997</v>
      </c>
      <c r="E26" s="158">
        <v>445.80396000000002</v>
      </c>
      <c r="F26" s="158">
        <v>242.55295999999899</v>
      </c>
      <c r="G26" s="158">
        <v>236.07257999999999</v>
      </c>
      <c r="H26" s="158">
        <v>228.82455999999999</v>
      </c>
      <c r="I26" s="158">
        <v>254.65456567370401</v>
      </c>
      <c r="J26" s="158">
        <v>259.66325377552897</v>
      </c>
      <c r="K26" s="158">
        <v>280.225009856138</v>
      </c>
      <c r="L26" s="158">
        <v>351.46256964897401</v>
      </c>
      <c r="M26" s="158">
        <v>411.57385972069801</v>
      </c>
      <c r="N26" s="158">
        <v>474.438435116032</v>
      </c>
      <c r="O26" s="158">
        <v>274.83404516471802</v>
      </c>
      <c r="P26" s="158">
        <v>282.66778432723299</v>
      </c>
      <c r="Q26" s="158">
        <v>277.32158112092299</v>
      </c>
      <c r="R26" s="158">
        <v>285.24440691242103</v>
      </c>
      <c r="S26" s="158">
        <v>306.90363740240798</v>
      </c>
      <c r="T26" s="158">
        <v>384.61615545329101</v>
      </c>
      <c r="U26" s="158">
        <v>441.15409931565102</v>
      </c>
      <c r="V26" s="158">
        <v>508.00266302049198</v>
      </c>
      <c r="W26" s="158">
        <v>528.662786072926</v>
      </c>
      <c r="X26" s="158">
        <v>475.78279645738701</v>
      </c>
      <c r="Y26" s="158">
        <v>370.73144543118298</v>
      </c>
      <c r="Z26" s="158">
        <v>286.28095517351699</v>
      </c>
    </row>
    <row r="27" spans="1:26" x14ac:dyDescent="0.25">
      <c r="B27" s="266" t="s">
        <v>1188</v>
      </c>
      <c r="C27" s="158">
        <v>706.19413999999995</v>
      </c>
      <c r="D27" s="158">
        <v>639.78200000000004</v>
      </c>
      <c r="E27" s="158">
        <v>649.08794</v>
      </c>
      <c r="F27" s="158">
        <v>418.71706999999998</v>
      </c>
      <c r="G27" s="158">
        <v>408.48460999999998</v>
      </c>
      <c r="H27" s="158">
        <v>321.70035000000001</v>
      </c>
      <c r="I27" s="158">
        <v>235.86084305685</v>
      </c>
      <c r="J27" s="158">
        <v>252.003490752478</v>
      </c>
      <c r="K27" s="158">
        <v>298.91864654358</v>
      </c>
      <c r="L27" s="158">
        <v>428.531369487196</v>
      </c>
      <c r="M27" s="158">
        <v>611.46012475616703</v>
      </c>
      <c r="N27" s="158">
        <v>788.10433115381602</v>
      </c>
      <c r="O27" s="158">
        <v>352.77411282310197</v>
      </c>
      <c r="P27" s="158">
        <v>265.71241260424</v>
      </c>
      <c r="Q27" s="158">
        <v>228.746610538646</v>
      </c>
      <c r="R27" s="158">
        <v>236.80143881544799</v>
      </c>
      <c r="S27" s="158">
        <v>281.972886979956</v>
      </c>
      <c r="T27" s="158">
        <v>419.39601958890302</v>
      </c>
      <c r="U27" s="158">
        <v>602.32280346471998</v>
      </c>
      <c r="V27" s="158">
        <v>770.40798039501101</v>
      </c>
      <c r="W27" s="158">
        <v>824.37483985108702</v>
      </c>
      <c r="X27" s="158">
        <v>724.84865034132304</v>
      </c>
      <c r="Y27" s="158">
        <v>514.33981050388104</v>
      </c>
      <c r="Z27" s="158">
        <v>368.60999964019902</v>
      </c>
    </row>
    <row r="28" spans="1:26" x14ac:dyDescent="0.25">
      <c r="B28" s="266" t="s">
        <v>1189</v>
      </c>
      <c r="C28" s="158">
        <v>0</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0</v>
      </c>
    </row>
    <row r="29" spans="1:26" ht="15.75" thickBot="1" x14ac:dyDescent="0.3">
      <c r="B29" s="266" t="s">
        <v>1190</v>
      </c>
      <c r="C29" s="320">
        <v>9.3228600000000004</v>
      </c>
      <c r="D29" s="320">
        <v>5.6254499999999998</v>
      </c>
      <c r="E29" s="320">
        <v>6.5319500000000001</v>
      </c>
      <c r="F29" s="320">
        <v>4.3037700000000001</v>
      </c>
      <c r="G29" s="320">
        <v>11.2781</v>
      </c>
      <c r="H29" s="320">
        <v>11.869669999999999</v>
      </c>
      <c r="I29" s="320">
        <v>14.150886022635399</v>
      </c>
      <c r="J29" s="320">
        <v>15.219509626727501</v>
      </c>
      <c r="K29" s="320">
        <v>14.5463004781571</v>
      </c>
      <c r="L29" s="320">
        <v>15.253091125255599</v>
      </c>
      <c r="M29" s="320">
        <v>15.149534493192499</v>
      </c>
      <c r="N29" s="320">
        <v>15.1433458013852</v>
      </c>
      <c r="O29" s="320">
        <v>34.761382891784898</v>
      </c>
      <c r="P29" s="320">
        <v>33.651506756350301</v>
      </c>
      <c r="Q29" s="320">
        <v>33.459066653842498</v>
      </c>
      <c r="R29" s="320">
        <v>34.003223502321198</v>
      </c>
      <c r="S29" s="320">
        <v>34.323044392786699</v>
      </c>
      <c r="T29" s="320">
        <v>35.246635680026301</v>
      </c>
      <c r="U29" s="320">
        <v>34.562219472022903</v>
      </c>
      <c r="V29" s="320">
        <v>36.9176711520849</v>
      </c>
      <c r="W29" s="320">
        <v>54.089246781981601</v>
      </c>
      <c r="X29" s="320">
        <v>53.954898015060799</v>
      </c>
      <c r="Y29" s="320">
        <v>53.409286952486802</v>
      </c>
      <c r="Z29" s="320">
        <v>53.590777665193698</v>
      </c>
    </row>
    <row r="30" spans="1:26" x14ac:dyDescent="0.25">
      <c r="A30" s="321">
        <v>481.2</v>
      </c>
      <c r="B30" s="266" t="s">
        <v>1191</v>
      </c>
      <c r="C30" s="158">
        <v>1104.91211</v>
      </c>
      <c r="D30" s="158">
        <v>974.06245000000001</v>
      </c>
      <c r="E30" s="158">
        <v>1101.4238499999999</v>
      </c>
      <c r="F30" s="158">
        <v>665.57379999999898</v>
      </c>
      <c r="G30" s="158">
        <v>655.83528999999999</v>
      </c>
      <c r="H30" s="158">
        <v>562.39458000000002</v>
      </c>
      <c r="I30" s="158">
        <v>504.66629475319002</v>
      </c>
      <c r="J30" s="158">
        <v>526.88625415473496</v>
      </c>
      <c r="K30" s="158">
        <v>593.68995687787606</v>
      </c>
      <c r="L30" s="158">
        <v>795.24703026142697</v>
      </c>
      <c r="M30" s="158">
        <v>1038.18351897005</v>
      </c>
      <c r="N30" s="158">
        <v>1277.6861120712299</v>
      </c>
      <c r="O30" s="158">
        <v>662.36954087960601</v>
      </c>
      <c r="P30" s="158">
        <v>582.03170368782401</v>
      </c>
      <c r="Q30" s="158">
        <v>539.52725831341195</v>
      </c>
      <c r="R30" s="158">
        <v>556.04906923019098</v>
      </c>
      <c r="S30" s="158">
        <v>623.19956877515096</v>
      </c>
      <c r="T30" s="158">
        <v>839.25881072222103</v>
      </c>
      <c r="U30" s="158">
        <v>1078.0391222523899</v>
      </c>
      <c r="V30" s="158">
        <v>1315.32831456758</v>
      </c>
      <c r="W30" s="158">
        <v>1407.1268727059901</v>
      </c>
      <c r="X30" s="158">
        <v>1254.58634481377</v>
      </c>
      <c r="Y30" s="158">
        <v>938.48054288755202</v>
      </c>
      <c r="Z30" s="158">
        <v>708.48173247890998</v>
      </c>
    </row>
    <row r="31" spans="1:26" x14ac:dyDescent="0.25">
      <c r="B31" s="266" t="s">
        <v>1192</v>
      </c>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pans="1:26" x14ac:dyDescent="0.25">
      <c r="B32" s="265" t="s">
        <v>1193</v>
      </c>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pans="1:26" x14ac:dyDescent="0.25">
      <c r="B33" s="266" t="s">
        <v>1194</v>
      </c>
      <c r="C33" s="158">
        <v>1199</v>
      </c>
      <c r="D33" s="158">
        <v>1181</v>
      </c>
      <c r="E33" s="158">
        <v>1184</v>
      </c>
      <c r="F33" s="158">
        <v>1179</v>
      </c>
      <c r="G33" s="158">
        <v>1180</v>
      </c>
      <c r="H33" s="158">
        <v>1179</v>
      </c>
      <c r="I33" s="158">
        <v>1079</v>
      </c>
      <c r="J33" s="158">
        <v>1075</v>
      </c>
      <c r="K33" s="158">
        <v>1072</v>
      </c>
      <c r="L33" s="158">
        <v>1076</v>
      </c>
      <c r="M33" s="158">
        <v>1087</v>
      </c>
      <c r="N33" s="158">
        <v>1098</v>
      </c>
      <c r="O33" s="158">
        <v>1093</v>
      </c>
      <c r="P33" s="158">
        <v>1084</v>
      </c>
      <c r="Q33" s="158">
        <v>1078</v>
      </c>
      <c r="R33" s="158">
        <v>1073</v>
      </c>
      <c r="S33" s="158">
        <v>1071</v>
      </c>
      <c r="T33" s="158">
        <v>1075</v>
      </c>
      <c r="U33" s="158">
        <v>1086</v>
      </c>
      <c r="V33" s="158">
        <v>1097</v>
      </c>
      <c r="W33" s="158">
        <v>1103</v>
      </c>
      <c r="X33" s="158">
        <v>1104</v>
      </c>
      <c r="Y33" s="158">
        <v>1105</v>
      </c>
      <c r="Z33" s="158">
        <v>1101</v>
      </c>
    </row>
    <row r="34" spans="1:26" x14ac:dyDescent="0.25">
      <c r="B34" s="266" t="s">
        <v>1195</v>
      </c>
      <c r="C34" s="158">
        <v>264.41300000000001</v>
      </c>
      <c r="D34" s="158">
        <v>186.37</v>
      </c>
      <c r="E34" s="158">
        <v>159.80699999999999</v>
      </c>
      <c r="F34" s="158">
        <v>98.266999999999996</v>
      </c>
      <c r="G34" s="158">
        <v>38.095999999999997</v>
      </c>
      <c r="H34" s="158">
        <v>16.844000000000001</v>
      </c>
      <c r="I34" s="158">
        <v>29.8374730662015</v>
      </c>
      <c r="J34" s="158">
        <v>28.760186966764401</v>
      </c>
      <c r="K34" s="158">
        <v>30.855942039349699</v>
      </c>
      <c r="L34" s="158">
        <v>58.042435010276101</v>
      </c>
      <c r="M34" s="158">
        <v>108.903729553752</v>
      </c>
      <c r="N34" s="158">
        <v>190.74079629524701</v>
      </c>
      <c r="O34" s="158">
        <v>48.046255596563398</v>
      </c>
      <c r="P34" s="158">
        <v>30.602990227391501</v>
      </c>
      <c r="Q34" s="158">
        <v>28.1479795358341</v>
      </c>
      <c r="R34" s="158">
        <v>27.584148665410201</v>
      </c>
      <c r="S34" s="158">
        <v>29.594577851365699</v>
      </c>
      <c r="T34" s="158">
        <v>57.772436619912099</v>
      </c>
      <c r="U34" s="158">
        <v>107.567767305714</v>
      </c>
      <c r="V34" s="158">
        <v>187.56059778517999</v>
      </c>
      <c r="W34" s="158">
        <v>237.67755936837801</v>
      </c>
      <c r="X34" s="158">
        <v>205.10909320711301</v>
      </c>
      <c r="Y34" s="158">
        <v>141.571991297822</v>
      </c>
      <c r="Z34" s="158">
        <v>76.999634586146598</v>
      </c>
    </row>
    <row r="35" spans="1:26" x14ac:dyDescent="0.25">
      <c r="B35" s="266" t="s">
        <v>1196</v>
      </c>
      <c r="C35" s="158">
        <v>696.90941999999995</v>
      </c>
      <c r="D35" s="158">
        <v>630.60757000000001</v>
      </c>
      <c r="E35" s="158">
        <v>513.15634</v>
      </c>
      <c r="F35" s="158">
        <v>270.56713000000002</v>
      </c>
      <c r="G35" s="158">
        <v>202.03353999999999</v>
      </c>
      <c r="H35" s="158">
        <v>168.14637999999999</v>
      </c>
      <c r="I35" s="158">
        <v>196.858801303896</v>
      </c>
      <c r="J35" s="158">
        <v>194.34883937626299</v>
      </c>
      <c r="K35" s="158">
        <v>198.70974384412901</v>
      </c>
      <c r="L35" s="158">
        <v>261.65347833439898</v>
      </c>
      <c r="M35" s="158">
        <v>382.46882222696303</v>
      </c>
      <c r="N35" s="158">
        <v>573.43920173257902</v>
      </c>
      <c r="O35" s="158">
        <v>243.24742731340601</v>
      </c>
      <c r="P35" s="158">
        <v>199.51861048872101</v>
      </c>
      <c r="Q35" s="158">
        <v>193.22037037550601</v>
      </c>
      <c r="R35" s="158">
        <v>191.55471224415399</v>
      </c>
      <c r="S35" s="158">
        <v>196.04983073581201</v>
      </c>
      <c r="T35" s="158">
        <v>265.20153561701301</v>
      </c>
      <c r="U35" s="158">
        <v>390.395783088673</v>
      </c>
      <c r="V35" s="158">
        <v>589.03192027887303</v>
      </c>
      <c r="W35" s="158">
        <v>712.49758431123098</v>
      </c>
      <c r="X35" s="158">
        <v>633.85762616890304</v>
      </c>
      <c r="Y35" s="158">
        <v>477.226363614028</v>
      </c>
      <c r="Z35" s="158">
        <v>314.90052240718302</v>
      </c>
    </row>
    <row r="36" spans="1:26" x14ac:dyDescent="0.25">
      <c r="B36" s="266" t="s">
        <v>1197</v>
      </c>
      <c r="C36" s="158">
        <v>1151.6301599999999</v>
      </c>
      <c r="D36" s="158">
        <v>743.99585000000002</v>
      </c>
      <c r="E36" s="158">
        <v>630.81408999999996</v>
      </c>
      <c r="F36" s="158">
        <v>395.930489999999</v>
      </c>
      <c r="G36" s="158">
        <v>154.09357</v>
      </c>
      <c r="H36" s="158">
        <v>65.099530000000001</v>
      </c>
      <c r="I36" s="158">
        <v>84.432564995063601</v>
      </c>
      <c r="J36" s="158">
        <v>84.257362592862506</v>
      </c>
      <c r="K36" s="158">
        <v>95.252653909450601</v>
      </c>
      <c r="L36" s="158">
        <v>183.291008290451</v>
      </c>
      <c r="M36" s="158">
        <v>431.01959224176198</v>
      </c>
      <c r="N36" s="158">
        <v>830.58778149611396</v>
      </c>
      <c r="O36" s="158">
        <v>197.165622833002</v>
      </c>
      <c r="P36" s="158">
        <v>91.111827233899305</v>
      </c>
      <c r="Q36" s="158">
        <v>73.829111474436701</v>
      </c>
      <c r="R36" s="158">
        <v>71.978607916846599</v>
      </c>
      <c r="S36" s="158">
        <v>82.526991256969694</v>
      </c>
      <c r="T36" s="158">
        <v>172.53674855750401</v>
      </c>
      <c r="U36" s="158">
        <v>412.83563851361299</v>
      </c>
      <c r="V36" s="158">
        <v>780.93010413660897</v>
      </c>
      <c r="W36" s="158">
        <v>1015.00318374067</v>
      </c>
      <c r="X36" s="158">
        <v>879.41916011313799</v>
      </c>
      <c r="Y36" s="158">
        <v>600.76548926838802</v>
      </c>
      <c r="Z36" s="158">
        <v>309.93568877661397</v>
      </c>
    </row>
    <row r="37" spans="1:26" x14ac:dyDescent="0.25">
      <c r="B37" s="266" t="s">
        <v>1198</v>
      </c>
      <c r="C37" s="158">
        <v>-0.21023</v>
      </c>
      <c r="D37" s="158">
        <v>1.49861</v>
      </c>
      <c r="E37" s="158">
        <v>0.46556999999999998</v>
      </c>
      <c r="F37" s="158">
        <v>1.38914</v>
      </c>
      <c r="G37" s="158">
        <v>0.50205</v>
      </c>
      <c r="H37" s="158">
        <v>1.0639400000000001</v>
      </c>
      <c r="I37" s="158">
        <v>-0.28698976651914998</v>
      </c>
      <c r="J37" s="158">
        <v>15.7472247607257</v>
      </c>
      <c r="K37" s="158">
        <v>7.3985986780660298</v>
      </c>
      <c r="L37" s="158">
        <v>10.5939823477506</v>
      </c>
      <c r="M37" s="158">
        <v>12.170009009035301</v>
      </c>
      <c r="N37" s="158">
        <v>-19.323476779542599</v>
      </c>
      <c r="O37" s="158">
        <v>7.6593160477092397</v>
      </c>
      <c r="P37" s="158">
        <v>8.49669090614616</v>
      </c>
      <c r="Q37" s="158">
        <v>8.1145775501418491</v>
      </c>
      <c r="R37" s="158">
        <v>9.4141749256665594</v>
      </c>
      <c r="S37" s="158">
        <v>9.4326478882567102</v>
      </c>
      <c r="T37" s="158">
        <v>10.9512472290885</v>
      </c>
      <c r="U37" s="158">
        <v>9.4424719997093405</v>
      </c>
      <c r="V37" s="158">
        <v>8.8367266443801196</v>
      </c>
      <c r="W37" s="158">
        <v>6.8514237266921398</v>
      </c>
      <c r="X37" s="158">
        <v>6.58327258172445</v>
      </c>
      <c r="Y37" s="158">
        <v>6.5063525226589096</v>
      </c>
      <c r="Z37" s="158">
        <v>6.66809886223548</v>
      </c>
    </row>
    <row r="38" spans="1:26" ht="15.75" thickBot="1" x14ac:dyDescent="0.3">
      <c r="B38" s="266" t="s">
        <v>1199</v>
      </c>
      <c r="C38" s="320">
        <v>4.7763399999999896</v>
      </c>
      <c r="D38" s="320">
        <v>1.9485699999999999</v>
      </c>
      <c r="E38" s="320">
        <v>2.75813</v>
      </c>
      <c r="F38" s="320">
        <v>2.6509100000000001</v>
      </c>
      <c r="G38" s="320">
        <v>5.74125</v>
      </c>
      <c r="H38" s="320">
        <v>5.6859199999999896</v>
      </c>
      <c r="I38" s="320">
        <v>11.6124709713045</v>
      </c>
      <c r="J38" s="320">
        <v>12.3646083064551</v>
      </c>
      <c r="K38" s="320">
        <v>11.800517170101701</v>
      </c>
      <c r="L38" s="320">
        <v>13.014485854932699</v>
      </c>
      <c r="M38" s="320">
        <v>13.4163336531686</v>
      </c>
      <c r="N38" s="320">
        <v>13.499430883772501</v>
      </c>
      <c r="O38" s="320">
        <v>28.667799651907998</v>
      </c>
      <c r="P38" s="320">
        <v>26.614105039720499</v>
      </c>
      <c r="Q38" s="320">
        <v>26.418988393566199</v>
      </c>
      <c r="R38" s="320">
        <v>26.498933144798698</v>
      </c>
      <c r="S38" s="320">
        <v>26.757563447179201</v>
      </c>
      <c r="T38" s="320">
        <v>29.087973114358899</v>
      </c>
      <c r="U38" s="320">
        <v>30.6257442572245</v>
      </c>
      <c r="V38" s="320">
        <v>33.0394178233093</v>
      </c>
      <c r="W38" s="320">
        <v>47.845969100198197</v>
      </c>
      <c r="X38" s="320">
        <v>46.886159119729697</v>
      </c>
      <c r="Y38" s="320">
        <v>46.8257622283705</v>
      </c>
      <c r="Z38" s="320">
        <v>45.572655892396099</v>
      </c>
    </row>
    <row r="39" spans="1:26" x14ac:dyDescent="0.25">
      <c r="A39" s="89">
        <v>482</v>
      </c>
      <c r="B39" s="266" t="s">
        <v>1200</v>
      </c>
      <c r="C39" s="158">
        <v>1853.1056900000001</v>
      </c>
      <c r="D39" s="158">
        <v>1378.0506</v>
      </c>
      <c r="E39" s="158">
        <v>1147.1941300000001</v>
      </c>
      <c r="F39" s="158">
        <v>670.53766999999903</v>
      </c>
      <c r="G39" s="158">
        <v>362.37040999999999</v>
      </c>
      <c r="H39" s="158">
        <v>239.99576999999999</v>
      </c>
      <c r="I39" s="158">
        <v>292.61684750374502</v>
      </c>
      <c r="J39" s="158">
        <v>306.71803503630701</v>
      </c>
      <c r="K39" s="158">
        <v>313.16151360174803</v>
      </c>
      <c r="L39" s="158">
        <v>468.55295482753399</v>
      </c>
      <c r="M39" s="158">
        <v>839.07475713092902</v>
      </c>
      <c r="N39" s="158">
        <v>1398.2029373329201</v>
      </c>
      <c r="O39" s="158">
        <v>476.740165846026</v>
      </c>
      <c r="P39" s="158">
        <v>325.74123366848698</v>
      </c>
      <c r="Q39" s="158">
        <v>301.58304779365102</v>
      </c>
      <c r="R39" s="158">
        <v>299.44642823146597</v>
      </c>
      <c r="S39" s="158">
        <v>314.76703332821802</v>
      </c>
      <c r="T39" s="158">
        <v>477.77750451796402</v>
      </c>
      <c r="U39" s="158">
        <v>843.29963785921996</v>
      </c>
      <c r="V39" s="158">
        <v>1411.8381688831701</v>
      </c>
      <c r="W39" s="158">
        <v>1782.1981608787901</v>
      </c>
      <c r="X39" s="158">
        <v>1566.7462179834899</v>
      </c>
      <c r="Y39" s="158">
        <v>1131.3239676334399</v>
      </c>
      <c r="Z39" s="158">
        <v>677.076965938429</v>
      </c>
    </row>
    <row r="40" spans="1:26" x14ac:dyDescent="0.25">
      <c r="B40" s="266" t="s">
        <v>1201</v>
      </c>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pans="1:26" x14ac:dyDescent="0.25">
      <c r="B41" s="265" t="s">
        <v>1202</v>
      </c>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pans="1:26" x14ac:dyDescent="0.25">
      <c r="B42" s="266" t="s">
        <v>1203</v>
      </c>
      <c r="C42" s="158">
        <v>81</v>
      </c>
      <c r="D42" s="158">
        <v>81</v>
      </c>
      <c r="E42" s="158">
        <v>81</v>
      </c>
      <c r="F42" s="158">
        <v>81</v>
      </c>
      <c r="G42" s="158">
        <v>81</v>
      </c>
      <c r="H42" s="158">
        <v>81</v>
      </c>
      <c r="I42" s="158">
        <v>75</v>
      </c>
      <c r="J42" s="158">
        <v>75</v>
      </c>
      <c r="K42" s="158">
        <v>75</v>
      </c>
      <c r="L42" s="158">
        <v>75</v>
      </c>
      <c r="M42" s="158">
        <v>77</v>
      </c>
      <c r="N42" s="158">
        <v>77</v>
      </c>
      <c r="O42" s="158">
        <v>77</v>
      </c>
      <c r="P42" s="158">
        <v>77</v>
      </c>
      <c r="Q42" s="158">
        <v>77</v>
      </c>
      <c r="R42" s="158">
        <v>77</v>
      </c>
      <c r="S42" s="158">
        <v>77</v>
      </c>
      <c r="T42" s="158">
        <v>77</v>
      </c>
      <c r="U42" s="158">
        <v>77</v>
      </c>
      <c r="V42" s="158">
        <v>77</v>
      </c>
      <c r="W42" s="158">
        <v>77</v>
      </c>
      <c r="X42" s="158">
        <v>77</v>
      </c>
      <c r="Y42" s="158">
        <v>77</v>
      </c>
      <c r="Z42" s="158">
        <v>77</v>
      </c>
    </row>
    <row r="43" spans="1:26" x14ac:dyDescent="0.25">
      <c r="B43" s="266" t="s">
        <v>1204</v>
      </c>
      <c r="C43" s="158">
        <v>1710.1859999999999</v>
      </c>
      <c r="D43" s="158">
        <v>1302.075</v>
      </c>
      <c r="E43" s="158">
        <v>1479.318</v>
      </c>
      <c r="F43" s="158">
        <v>1238.6479999999999</v>
      </c>
      <c r="G43" s="158">
        <v>963.39099999999996</v>
      </c>
      <c r="H43" s="158">
        <v>876.57500000000005</v>
      </c>
      <c r="I43" s="158">
        <v>722.93534841166297</v>
      </c>
      <c r="J43" s="158">
        <v>822.98227129405097</v>
      </c>
      <c r="K43" s="158">
        <v>849.76457834552696</v>
      </c>
      <c r="L43" s="158">
        <v>1262.0157942533299</v>
      </c>
      <c r="M43" s="158">
        <v>1521.53828635217</v>
      </c>
      <c r="N43" s="158">
        <v>1646.6769833564899</v>
      </c>
      <c r="O43" s="158">
        <v>777.79177322136798</v>
      </c>
      <c r="P43" s="158">
        <v>719.98661931063896</v>
      </c>
      <c r="Q43" s="158">
        <v>741.753777326619</v>
      </c>
      <c r="R43" s="158">
        <v>824.61454292613803</v>
      </c>
      <c r="S43" s="158">
        <v>859.37387280202199</v>
      </c>
      <c r="T43" s="158">
        <v>1266.35359245513</v>
      </c>
      <c r="U43" s="158">
        <v>1507.6005821828401</v>
      </c>
      <c r="V43" s="158">
        <v>1668.55708119474</v>
      </c>
      <c r="W43" s="158">
        <v>1738.2512889997599</v>
      </c>
      <c r="X43" s="158">
        <v>1350.5506144246301</v>
      </c>
      <c r="Y43" s="158">
        <v>1092.19501051051</v>
      </c>
      <c r="Z43" s="158">
        <v>744.69799494818699</v>
      </c>
    </row>
    <row r="44" spans="1:26" x14ac:dyDescent="0.25">
      <c r="B44" s="266" t="s">
        <v>1205</v>
      </c>
      <c r="C44" s="158">
        <v>380.53789999999998</v>
      </c>
      <c r="D44" s="158">
        <v>183.10489000000001</v>
      </c>
      <c r="E44" s="158">
        <v>1002.49384</v>
      </c>
      <c r="F44" s="158">
        <v>532.70106999999996</v>
      </c>
      <c r="G44" s="158">
        <v>459.77551999999997</v>
      </c>
      <c r="H44" s="158">
        <v>419.36867000000001</v>
      </c>
      <c r="I44" s="158">
        <v>244.667522040552</v>
      </c>
      <c r="J44" s="158">
        <v>269.18688630299602</v>
      </c>
      <c r="K44" s="158">
        <v>277.20163092316898</v>
      </c>
      <c r="L44" s="158">
        <v>393.190133743324</v>
      </c>
      <c r="M44" s="158">
        <v>491.78821540551399</v>
      </c>
      <c r="N44" s="158">
        <v>569.14010632871896</v>
      </c>
      <c r="O44" s="158">
        <v>392.86454731028698</v>
      </c>
      <c r="P44" s="158">
        <v>367.199058973923</v>
      </c>
      <c r="Q44" s="158">
        <v>376.86367713301797</v>
      </c>
      <c r="R44" s="158">
        <v>413.653857059205</v>
      </c>
      <c r="S44" s="158">
        <v>429.086999524097</v>
      </c>
      <c r="T44" s="158">
        <v>609.78599505007696</v>
      </c>
      <c r="U44" s="158">
        <v>716.89965848918098</v>
      </c>
      <c r="V44" s="158">
        <v>788.36434405046396</v>
      </c>
      <c r="W44" s="158">
        <v>819.308572315893</v>
      </c>
      <c r="X44" s="158">
        <v>647.16947280453496</v>
      </c>
      <c r="Y44" s="158">
        <v>532.45958466666605</v>
      </c>
      <c r="Z44" s="158">
        <v>378.170909756995</v>
      </c>
    </row>
    <row r="45" spans="1:26" x14ac:dyDescent="0.25">
      <c r="B45" s="266" t="s">
        <v>1206</v>
      </c>
      <c r="C45" s="158">
        <v>0.76236000000000004</v>
      </c>
      <c r="D45" s="158">
        <v>0.61765999999999999</v>
      </c>
      <c r="E45" s="158">
        <v>0.69040000000000001</v>
      </c>
      <c r="F45" s="158">
        <v>0.63653000000000004</v>
      </c>
      <c r="G45" s="158">
        <v>0.44480999999999998</v>
      </c>
      <c r="H45" s="158">
        <v>0.39441999999999999</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row>
    <row r="46" spans="1:26" ht="15.75" thickBot="1" x14ac:dyDescent="0.3">
      <c r="B46" s="266" t="s">
        <v>1207</v>
      </c>
      <c r="C46" s="320">
        <v>0.66481000000000001</v>
      </c>
      <c r="D46" s="320">
        <v>0.73763000000000001</v>
      </c>
      <c r="E46" s="320">
        <v>0.92162999999999995</v>
      </c>
      <c r="F46" s="320">
        <v>1.2781800000000001</v>
      </c>
      <c r="G46" s="320">
        <v>3.9664999999999999</v>
      </c>
      <c r="H46" s="320">
        <v>4.3458699999999997</v>
      </c>
      <c r="I46" s="320">
        <v>2.52342178840988</v>
      </c>
      <c r="J46" s="320">
        <v>2.6523828632958799</v>
      </c>
      <c r="K46" s="320">
        <v>2.5227631035702198</v>
      </c>
      <c r="L46" s="320">
        <v>2.6077279863960201</v>
      </c>
      <c r="M46" s="320">
        <v>2.5216737688113802</v>
      </c>
      <c r="N46" s="320">
        <v>2.4445767278576498</v>
      </c>
      <c r="O46" s="320">
        <v>5.7721332608191602</v>
      </c>
      <c r="P46" s="320">
        <v>5.7513539152554696</v>
      </c>
      <c r="Q46" s="320">
        <v>5.7964730804250104</v>
      </c>
      <c r="R46" s="320">
        <v>5.8189620455154101</v>
      </c>
      <c r="S46" s="320">
        <v>5.8081058504158598</v>
      </c>
      <c r="T46" s="320">
        <v>5.8672747034556698</v>
      </c>
      <c r="U46" s="320">
        <v>5.7839981877618696</v>
      </c>
      <c r="V46" s="320">
        <v>5.9933772923416297</v>
      </c>
      <c r="W46" s="320">
        <v>8.5198154242029993</v>
      </c>
      <c r="X46" s="320">
        <v>8.4426460387270001</v>
      </c>
      <c r="Y46" s="320">
        <v>8.6148592670060502</v>
      </c>
      <c r="Z46" s="320">
        <v>8.7820930687109495</v>
      </c>
    </row>
    <row r="47" spans="1:26" x14ac:dyDescent="0.25">
      <c r="A47" s="89">
        <v>489</v>
      </c>
      <c r="B47" s="266" t="s">
        <v>1208</v>
      </c>
      <c r="C47" s="158">
        <v>381.96507000000003</v>
      </c>
      <c r="D47" s="158">
        <v>184.46018000000001</v>
      </c>
      <c r="E47" s="158">
        <v>1004.10587</v>
      </c>
      <c r="F47" s="158">
        <v>534.61577999999997</v>
      </c>
      <c r="G47" s="158">
        <v>464.18682999999999</v>
      </c>
      <c r="H47" s="158">
        <v>424.10896000000002</v>
      </c>
      <c r="I47" s="158">
        <v>247.19094382896199</v>
      </c>
      <c r="J47" s="158">
        <v>271.83926916629201</v>
      </c>
      <c r="K47" s="158">
        <v>279.72439402673899</v>
      </c>
      <c r="L47" s="158">
        <v>395.79786172972001</v>
      </c>
      <c r="M47" s="158">
        <v>494.30988917432597</v>
      </c>
      <c r="N47" s="158">
        <v>571.58468305657698</v>
      </c>
      <c r="O47" s="158">
        <v>398.63668057110601</v>
      </c>
      <c r="P47" s="158">
        <v>372.95041288917901</v>
      </c>
      <c r="Q47" s="158">
        <v>382.66015021344299</v>
      </c>
      <c r="R47" s="158">
        <v>419.472819104721</v>
      </c>
      <c r="S47" s="158">
        <v>434.89510537451298</v>
      </c>
      <c r="T47" s="158">
        <v>615.65326975353298</v>
      </c>
      <c r="U47" s="158">
        <v>722.68365667694195</v>
      </c>
      <c r="V47" s="158">
        <v>794.35772134280603</v>
      </c>
      <c r="W47" s="158">
        <v>827.82838774009599</v>
      </c>
      <c r="X47" s="158">
        <v>655.61211884326201</v>
      </c>
      <c r="Y47" s="158">
        <v>541.074443933672</v>
      </c>
      <c r="Z47" s="158">
        <v>386.95300282570599</v>
      </c>
    </row>
    <row r="48" spans="1:26" x14ac:dyDescent="0.25">
      <c r="B48" s="266" t="s">
        <v>1209</v>
      </c>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pans="1:26" x14ac:dyDescent="0.25">
      <c r="B49" s="265" t="s">
        <v>1210</v>
      </c>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pans="1:26" x14ac:dyDescent="0.25">
      <c r="B50" s="266" t="s">
        <v>1211</v>
      </c>
      <c r="C50" s="158">
        <v>0</v>
      </c>
      <c r="D50" s="158">
        <v>0</v>
      </c>
      <c r="E50" s="158">
        <v>0</v>
      </c>
      <c r="F50" s="158">
        <v>0</v>
      </c>
      <c r="G50" s="158">
        <v>0</v>
      </c>
      <c r="H50" s="158">
        <v>0</v>
      </c>
      <c r="I50" s="158">
        <v>8</v>
      </c>
      <c r="J50" s="158">
        <v>8</v>
      </c>
      <c r="K50" s="158">
        <v>8</v>
      </c>
      <c r="L50" s="158">
        <v>8</v>
      </c>
      <c r="M50" s="158">
        <v>6</v>
      </c>
      <c r="N50" s="158">
        <v>6</v>
      </c>
      <c r="O50" s="158">
        <v>6</v>
      </c>
      <c r="P50" s="158">
        <v>6</v>
      </c>
      <c r="Q50" s="158">
        <v>6</v>
      </c>
      <c r="R50" s="158">
        <v>6</v>
      </c>
      <c r="S50" s="158">
        <v>6</v>
      </c>
      <c r="T50" s="158">
        <v>6</v>
      </c>
      <c r="U50" s="158">
        <v>6</v>
      </c>
      <c r="V50" s="158">
        <v>6</v>
      </c>
      <c r="W50" s="158">
        <v>6</v>
      </c>
      <c r="X50" s="158">
        <v>6</v>
      </c>
      <c r="Y50" s="158">
        <v>6</v>
      </c>
      <c r="Z50" s="158">
        <v>6</v>
      </c>
    </row>
    <row r="51" spans="1:26" x14ac:dyDescent="0.25">
      <c r="B51" s="266" t="s">
        <v>1212</v>
      </c>
      <c r="C51" s="158">
        <v>0</v>
      </c>
      <c r="D51" s="158">
        <v>0</v>
      </c>
      <c r="E51" s="158">
        <v>0</v>
      </c>
      <c r="F51" s="158">
        <v>0</v>
      </c>
      <c r="G51" s="158">
        <v>0</v>
      </c>
      <c r="H51" s="158">
        <v>0</v>
      </c>
      <c r="I51" s="158">
        <v>60.796822356257998</v>
      </c>
      <c r="J51" s="158">
        <v>50.446025242153397</v>
      </c>
      <c r="K51" s="158">
        <v>60.5290686066609</v>
      </c>
      <c r="L51" s="158">
        <v>73.124749583613095</v>
      </c>
      <c r="M51" s="158">
        <v>57.178978519538198</v>
      </c>
      <c r="N51" s="158">
        <v>40.527411742928301</v>
      </c>
      <c r="O51" s="158">
        <v>32.357853031598303</v>
      </c>
      <c r="P51" s="158">
        <v>40.553591476068299</v>
      </c>
      <c r="Q51" s="158">
        <v>42.084253013938699</v>
      </c>
      <c r="R51" s="158">
        <v>38.339111574222599</v>
      </c>
      <c r="S51" s="158">
        <v>41.958088124634401</v>
      </c>
      <c r="T51" s="158">
        <v>48.540690685324797</v>
      </c>
      <c r="U51" s="158">
        <v>55.632042957581703</v>
      </c>
      <c r="V51" s="158">
        <v>40.145774573573199</v>
      </c>
      <c r="W51" s="158">
        <v>15.2482451457588</v>
      </c>
      <c r="X51" s="158">
        <v>13.676730906961501</v>
      </c>
      <c r="Y51" s="158">
        <v>24.361306269564601</v>
      </c>
      <c r="Z51" s="158">
        <v>27.305137213338401</v>
      </c>
    </row>
    <row r="52" spans="1:26" x14ac:dyDescent="0.25">
      <c r="B52" s="266" t="s">
        <v>1213</v>
      </c>
      <c r="C52" s="158">
        <v>0</v>
      </c>
      <c r="D52" s="158">
        <v>0</v>
      </c>
      <c r="E52" s="158">
        <v>0</v>
      </c>
      <c r="F52" s="158">
        <v>0</v>
      </c>
      <c r="G52" s="158">
        <v>0</v>
      </c>
      <c r="H52" s="158">
        <v>0</v>
      </c>
      <c r="I52" s="158">
        <v>91.695058050893195</v>
      </c>
      <c r="J52" s="158">
        <v>80.071153718245696</v>
      </c>
      <c r="K52" s="158">
        <v>88.376110977218204</v>
      </c>
      <c r="L52" s="158">
        <v>107.331556075374</v>
      </c>
      <c r="M52" s="158">
        <v>107.559187492755</v>
      </c>
      <c r="N52" s="158">
        <v>80.016894025959004</v>
      </c>
      <c r="O52" s="158">
        <v>60.873226269815099</v>
      </c>
      <c r="P52" s="158">
        <v>73.826860479097604</v>
      </c>
      <c r="Q52" s="158">
        <v>76.245637451696595</v>
      </c>
      <c r="R52" s="158">
        <v>71.713678257417399</v>
      </c>
      <c r="S52" s="158">
        <v>73.092229699221505</v>
      </c>
      <c r="T52" s="158">
        <v>86.322392551372502</v>
      </c>
      <c r="U52" s="158">
        <v>116.74346312238301</v>
      </c>
      <c r="V52" s="158">
        <v>87.930458150018396</v>
      </c>
      <c r="W52" s="158">
        <v>33.911000193767997</v>
      </c>
      <c r="X52" s="158">
        <v>30.800964451553401</v>
      </c>
      <c r="Y52" s="158">
        <v>54.3481302794778</v>
      </c>
      <c r="Z52" s="158">
        <v>51.880977508602001</v>
      </c>
    </row>
    <row r="53" spans="1:26" x14ac:dyDescent="0.25">
      <c r="B53" s="266" t="s">
        <v>1214</v>
      </c>
      <c r="C53" s="158">
        <v>0</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row>
    <row r="54" spans="1:26" ht="15.75" thickBot="1" x14ac:dyDescent="0.3">
      <c r="B54" s="266" t="s">
        <v>1215</v>
      </c>
      <c r="C54" s="320">
        <v>0</v>
      </c>
      <c r="D54" s="320">
        <v>0</v>
      </c>
      <c r="E54" s="320">
        <v>0</v>
      </c>
      <c r="F54" s="320">
        <v>0</v>
      </c>
      <c r="G54" s="320">
        <v>0</v>
      </c>
      <c r="H54" s="320">
        <v>0</v>
      </c>
      <c r="I54" s="320">
        <v>2.6453120375468</v>
      </c>
      <c r="J54" s="320">
        <v>2.3817136991425398</v>
      </c>
      <c r="K54" s="320">
        <v>2.21973503665264</v>
      </c>
      <c r="L54" s="320">
        <v>2.0989111880103399</v>
      </c>
      <c r="M54" s="320">
        <v>1.59278347122994</v>
      </c>
      <c r="N54" s="320">
        <v>0.95974847629747795</v>
      </c>
      <c r="O54" s="320">
        <v>3.37159021802321</v>
      </c>
      <c r="P54" s="320">
        <v>4.5304062913178598</v>
      </c>
      <c r="Q54" s="320">
        <v>5.0410357884677097</v>
      </c>
      <c r="R54" s="320">
        <v>4.6710384728004302</v>
      </c>
      <c r="S54" s="320">
        <v>4.2602272986946002</v>
      </c>
      <c r="T54" s="320">
        <v>3.7842386169423001</v>
      </c>
      <c r="U54" s="320">
        <v>3.86679684390589</v>
      </c>
      <c r="V54" s="320">
        <v>2.5392371026900702</v>
      </c>
      <c r="W54" s="320">
        <v>1.35563152344113</v>
      </c>
      <c r="X54" s="320">
        <v>1.3841573949942401</v>
      </c>
      <c r="Y54" s="320">
        <v>3.2796171675026402</v>
      </c>
      <c r="Z54" s="320">
        <v>4.2455036373303896</v>
      </c>
    </row>
    <row r="55" spans="1:26" x14ac:dyDescent="0.25">
      <c r="A55" s="89">
        <v>489</v>
      </c>
      <c r="B55" s="266" t="s">
        <v>1216</v>
      </c>
      <c r="C55" s="158">
        <v>0</v>
      </c>
      <c r="D55" s="158">
        <v>0</v>
      </c>
      <c r="E55" s="158">
        <v>0</v>
      </c>
      <c r="F55" s="158">
        <v>0</v>
      </c>
      <c r="G55" s="158">
        <v>0</v>
      </c>
      <c r="H55" s="158">
        <v>0</v>
      </c>
      <c r="I55" s="158">
        <v>94.340370088439997</v>
      </c>
      <c r="J55" s="158">
        <v>82.452867417388205</v>
      </c>
      <c r="K55" s="158">
        <v>90.595846013870897</v>
      </c>
      <c r="L55" s="158">
        <v>109.430467263384</v>
      </c>
      <c r="M55" s="158">
        <v>109.15197096398499</v>
      </c>
      <c r="N55" s="158">
        <v>80.976642502256396</v>
      </c>
      <c r="O55" s="158">
        <v>64.244816487838307</v>
      </c>
      <c r="P55" s="158">
        <v>78.357266770415393</v>
      </c>
      <c r="Q55" s="158">
        <v>81.286673240164305</v>
      </c>
      <c r="R55" s="158">
        <v>76.384716730217804</v>
      </c>
      <c r="S55" s="158">
        <v>77.352456997916093</v>
      </c>
      <c r="T55" s="158">
        <v>90.106631168314806</v>
      </c>
      <c r="U55" s="158">
        <v>120.61025996628899</v>
      </c>
      <c r="V55" s="158">
        <v>90.469695252708405</v>
      </c>
      <c r="W55" s="158">
        <v>35.266631717209101</v>
      </c>
      <c r="X55" s="158">
        <v>32.185121846547602</v>
      </c>
      <c r="Y55" s="158">
        <v>57.627747446980401</v>
      </c>
      <c r="Z55" s="158">
        <v>56.126481145932402</v>
      </c>
    </row>
    <row r="56" spans="1:26" x14ac:dyDescent="0.25">
      <c r="B56" s="266" t="s">
        <v>1217</v>
      </c>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pans="1:26" x14ac:dyDescent="0.25">
      <c r="B57" s="265" t="s">
        <v>1218</v>
      </c>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pans="1:26" x14ac:dyDescent="0.25">
      <c r="B58" s="266" t="s">
        <v>1219</v>
      </c>
      <c r="C58" s="158">
        <v>0</v>
      </c>
      <c r="D58" s="158">
        <v>0</v>
      </c>
      <c r="E58" s="158">
        <v>0</v>
      </c>
      <c r="F58" s="158">
        <v>0</v>
      </c>
      <c r="G58" s="158">
        <v>0</v>
      </c>
      <c r="H58" s="158">
        <v>0</v>
      </c>
      <c r="I58" s="158">
        <v>1</v>
      </c>
      <c r="J58" s="158">
        <v>1</v>
      </c>
      <c r="K58" s="158">
        <v>1</v>
      </c>
      <c r="L58" s="158">
        <v>1</v>
      </c>
      <c r="M58" s="158">
        <v>1</v>
      </c>
      <c r="N58" s="158">
        <v>1</v>
      </c>
      <c r="O58" s="158">
        <v>1</v>
      </c>
      <c r="P58" s="158">
        <v>1</v>
      </c>
      <c r="Q58" s="158">
        <v>1</v>
      </c>
      <c r="R58" s="158">
        <v>1</v>
      </c>
      <c r="S58" s="158">
        <v>1</v>
      </c>
      <c r="T58" s="158">
        <v>1</v>
      </c>
      <c r="U58" s="158">
        <v>1</v>
      </c>
      <c r="V58" s="158">
        <v>1</v>
      </c>
      <c r="W58" s="158">
        <v>1</v>
      </c>
      <c r="X58" s="158">
        <v>1</v>
      </c>
      <c r="Y58" s="158">
        <v>1</v>
      </c>
      <c r="Z58" s="158">
        <v>1</v>
      </c>
    </row>
    <row r="59" spans="1:26" x14ac:dyDescent="0.25">
      <c r="B59" s="266" t="s">
        <v>1220</v>
      </c>
      <c r="C59" s="158">
        <v>27.776</v>
      </c>
      <c r="D59" s="158">
        <v>35.692</v>
      </c>
      <c r="E59" s="158">
        <v>18.637</v>
      </c>
      <c r="F59" s="158">
        <v>2.1</v>
      </c>
      <c r="G59" s="158">
        <v>60.466000000000001</v>
      </c>
      <c r="H59" s="158">
        <v>27.279</v>
      </c>
      <c r="I59" s="158">
        <v>34.500099999999897</v>
      </c>
      <c r="J59" s="158">
        <v>34.500099999999897</v>
      </c>
      <c r="K59" s="158">
        <v>33.252000000000002</v>
      </c>
      <c r="L59" s="158">
        <v>17.681899999999999</v>
      </c>
      <c r="M59" s="158">
        <v>40.653300000000002</v>
      </c>
      <c r="N59" s="158">
        <v>34.802500000000002</v>
      </c>
      <c r="O59" s="158">
        <v>39.534599999999998</v>
      </c>
      <c r="P59" s="158">
        <v>32.444000000000003</v>
      </c>
      <c r="Q59" s="158">
        <v>28.202999999999999</v>
      </c>
      <c r="R59" s="158">
        <v>26.424299999999999</v>
      </c>
      <c r="S59" s="158">
        <v>43.242599999999896</v>
      </c>
      <c r="T59" s="158">
        <v>20.722099999999902</v>
      </c>
      <c r="U59" s="158">
        <v>30.6069</v>
      </c>
      <c r="V59" s="158">
        <v>42.543999999999997</v>
      </c>
      <c r="W59" s="158">
        <v>34.500099999999897</v>
      </c>
      <c r="X59" s="158">
        <v>36.668300000000002</v>
      </c>
      <c r="Y59" s="158">
        <v>34.438199999999902</v>
      </c>
      <c r="Z59" s="158">
        <v>35.072299999999998</v>
      </c>
    </row>
    <row r="60" spans="1:26" x14ac:dyDescent="0.25">
      <c r="B60" s="266" t="s">
        <v>1221</v>
      </c>
      <c r="C60" s="158">
        <v>189.52823999999899</v>
      </c>
      <c r="D60" s="158">
        <v>155.23560000000001</v>
      </c>
      <c r="E60" s="158">
        <v>191.93199999999999</v>
      </c>
      <c r="F60" s="158">
        <v>183.02850999999899</v>
      </c>
      <c r="G60" s="158">
        <v>187.82341</v>
      </c>
      <c r="H60" s="158">
        <v>184.58474000000001</v>
      </c>
      <c r="I60" s="158">
        <v>185.22293678</v>
      </c>
      <c r="J60" s="158">
        <v>185.26345678000001</v>
      </c>
      <c r="K60" s="158">
        <v>185.2118036</v>
      </c>
      <c r="L60" s="158">
        <v>184.49689882000001</v>
      </c>
      <c r="M60" s="158">
        <v>187.71866774</v>
      </c>
      <c r="N60" s="158">
        <v>188.7703875</v>
      </c>
      <c r="O60" s="158">
        <v>193.04632032000001</v>
      </c>
      <c r="P60" s="158">
        <v>190.92481280000001</v>
      </c>
      <c r="Q60" s="158">
        <v>189.65590560000001</v>
      </c>
      <c r="R60" s="158">
        <v>189.12371855999999</v>
      </c>
      <c r="S60" s="158">
        <v>194.15575392</v>
      </c>
      <c r="T60" s="158">
        <v>187.41762032</v>
      </c>
      <c r="U60" s="158">
        <v>190.37515248</v>
      </c>
      <c r="V60" s="158">
        <v>193.94673280000001</v>
      </c>
      <c r="W60" s="158">
        <v>191.53999791999999</v>
      </c>
      <c r="X60" s="158">
        <v>192.18872336000001</v>
      </c>
      <c r="Y60" s="158">
        <v>191.52147744000001</v>
      </c>
      <c r="Z60" s="158">
        <v>191.71120016</v>
      </c>
    </row>
    <row r="61" spans="1:26" x14ac:dyDescent="0.25">
      <c r="B61" s="266" t="s">
        <v>1222</v>
      </c>
      <c r="C61" s="158">
        <v>0</v>
      </c>
      <c r="D61" s="158">
        <v>0</v>
      </c>
      <c r="E61" s="158">
        <v>0</v>
      </c>
      <c r="F61" s="158">
        <v>0</v>
      </c>
      <c r="G61" s="158">
        <v>0</v>
      </c>
      <c r="H61" s="158">
        <v>0</v>
      </c>
      <c r="I61" s="158">
        <v>0</v>
      </c>
      <c r="J61" s="158">
        <v>0</v>
      </c>
      <c r="K61" s="158">
        <v>0</v>
      </c>
      <c r="L61" s="158">
        <v>0</v>
      </c>
      <c r="M61" s="158">
        <v>0</v>
      </c>
      <c r="N61" s="158">
        <v>0</v>
      </c>
      <c r="O61" s="158">
        <v>0</v>
      </c>
      <c r="P61" s="158">
        <v>0</v>
      </c>
      <c r="Q61" s="158">
        <v>0</v>
      </c>
      <c r="R61" s="158">
        <v>0</v>
      </c>
      <c r="S61" s="158">
        <v>0</v>
      </c>
      <c r="T61" s="158">
        <v>0</v>
      </c>
      <c r="U61" s="158">
        <v>0</v>
      </c>
      <c r="V61" s="158">
        <v>0</v>
      </c>
      <c r="W61" s="158">
        <v>0</v>
      </c>
      <c r="X61" s="158">
        <v>0</v>
      </c>
      <c r="Y61" s="158">
        <v>0</v>
      </c>
      <c r="Z61" s="158">
        <v>0</v>
      </c>
    </row>
    <row r="62" spans="1:26" x14ac:dyDescent="0.25">
      <c r="B62" s="266" t="s">
        <v>1223</v>
      </c>
      <c r="C62" s="158">
        <v>120.63803</v>
      </c>
      <c r="D62" s="158">
        <v>140.38455999999999</v>
      </c>
      <c r="E62" s="158">
        <v>73.304230000000004</v>
      </c>
      <c r="F62" s="158">
        <v>8.25854</v>
      </c>
      <c r="G62" s="158">
        <v>229.19598999999999</v>
      </c>
      <c r="H62" s="158">
        <v>103.399149999999</v>
      </c>
      <c r="I62" s="158">
        <v>97.626629745862203</v>
      </c>
      <c r="J62" s="158">
        <v>101.07331494573501</v>
      </c>
      <c r="K62" s="158">
        <v>102.64931285383599</v>
      </c>
      <c r="L62" s="158">
        <v>55.837307289350399</v>
      </c>
      <c r="M62" s="158">
        <v>160.89778431907101</v>
      </c>
      <c r="N62" s="158">
        <v>151.548760553427</v>
      </c>
      <c r="O62" s="158">
        <v>162.23665997837199</v>
      </c>
      <c r="P62" s="158">
        <v>96.592917908093895</v>
      </c>
      <c r="Q62" s="158">
        <v>73.973424211949805</v>
      </c>
      <c r="R62" s="158">
        <v>68.952076507699701</v>
      </c>
      <c r="S62" s="158">
        <v>120.585658969416</v>
      </c>
      <c r="T62" s="158">
        <v>61.886324456170897</v>
      </c>
      <c r="U62" s="158">
        <v>117.46659265048299</v>
      </c>
      <c r="V62" s="158">
        <v>177.136833336607</v>
      </c>
      <c r="W62" s="158">
        <v>147.33284636728001</v>
      </c>
      <c r="X62" s="158">
        <v>157.21782532681101</v>
      </c>
      <c r="Y62" s="158">
        <v>146.13965575294401</v>
      </c>
      <c r="Z62" s="158">
        <v>141.171546019722</v>
      </c>
    </row>
    <row r="63" spans="1:26" x14ac:dyDescent="0.25">
      <c r="B63" s="266" t="s">
        <v>1224</v>
      </c>
      <c r="C63" s="158">
        <v>0</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0</v>
      </c>
    </row>
    <row r="64" spans="1:26" ht="15.75" thickBot="1" x14ac:dyDescent="0.3">
      <c r="B64" s="266" t="s">
        <v>1225</v>
      </c>
      <c r="C64" s="320">
        <v>9.9479999999999999E-2</v>
      </c>
      <c r="D64" s="320">
        <v>0.11531</v>
      </c>
      <c r="E64" s="320">
        <v>8.1199999999999994E-2</v>
      </c>
      <c r="F64" s="320">
        <v>4.8129999999999999E-2</v>
      </c>
      <c r="G64" s="320">
        <v>1.6460600000000001</v>
      </c>
      <c r="H64" s="320">
        <v>0.76327999999999996</v>
      </c>
      <c r="I64" s="320">
        <v>0</v>
      </c>
      <c r="J64" s="320">
        <v>0</v>
      </c>
      <c r="K64" s="320">
        <v>0</v>
      </c>
      <c r="L64" s="320">
        <v>0</v>
      </c>
      <c r="M64" s="320">
        <v>0</v>
      </c>
      <c r="N64" s="320">
        <v>0</v>
      </c>
      <c r="O64" s="320">
        <v>0</v>
      </c>
      <c r="P64" s="320">
        <v>0</v>
      </c>
      <c r="Q64" s="320">
        <v>0</v>
      </c>
      <c r="R64" s="320">
        <v>0</v>
      </c>
      <c r="S64" s="320">
        <v>0</v>
      </c>
      <c r="T64" s="320">
        <v>0</v>
      </c>
      <c r="U64" s="320">
        <v>0</v>
      </c>
      <c r="V64" s="320">
        <v>0</v>
      </c>
      <c r="W64" s="320">
        <v>0</v>
      </c>
      <c r="X64" s="320">
        <v>0</v>
      </c>
      <c r="Y64" s="320">
        <v>0</v>
      </c>
      <c r="Z64" s="320">
        <v>0</v>
      </c>
    </row>
    <row r="65" spans="1:26" x14ac:dyDescent="0.25">
      <c r="A65" s="89" t="s">
        <v>918</v>
      </c>
      <c r="B65" s="266" t="s">
        <v>1226</v>
      </c>
      <c r="C65" s="158">
        <v>310.26575000000003</v>
      </c>
      <c r="D65" s="158">
        <v>295.73547000000002</v>
      </c>
      <c r="E65" s="158">
        <v>265.31743</v>
      </c>
      <c r="F65" s="158">
        <v>191.33517999999901</v>
      </c>
      <c r="G65" s="158">
        <v>418.66546</v>
      </c>
      <c r="H65" s="158">
        <v>288.74716999999998</v>
      </c>
      <c r="I65" s="158">
        <v>282.84956652586197</v>
      </c>
      <c r="J65" s="158">
        <v>286.33677172573499</v>
      </c>
      <c r="K65" s="158">
        <v>287.86111645383602</v>
      </c>
      <c r="L65" s="158">
        <v>240.33420610934999</v>
      </c>
      <c r="M65" s="158">
        <v>348.61645205907098</v>
      </c>
      <c r="N65" s="158">
        <v>340.319148053427</v>
      </c>
      <c r="O65" s="158">
        <v>355.28298029837202</v>
      </c>
      <c r="P65" s="158">
        <v>287.51773070809298</v>
      </c>
      <c r="Q65" s="158">
        <v>263.62932981194899</v>
      </c>
      <c r="R65" s="158">
        <v>258.075795067699</v>
      </c>
      <c r="S65" s="158">
        <v>314.74141288941598</v>
      </c>
      <c r="T65" s="158">
        <v>249.30394477617</v>
      </c>
      <c r="U65" s="158">
        <v>307.84174513048299</v>
      </c>
      <c r="V65" s="158">
        <v>371.08356613660698</v>
      </c>
      <c r="W65" s="158">
        <v>338.87284428727997</v>
      </c>
      <c r="X65" s="158">
        <v>349.40654868681099</v>
      </c>
      <c r="Y65" s="158">
        <v>337.66113319294402</v>
      </c>
      <c r="Z65" s="158">
        <v>332.88274617972201</v>
      </c>
    </row>
    <row r="66" spans="1:26" x14ac:dyDescent="0.25">
      <c r="A66" s="89" t="s">
        <v>918</v>
      </c>
      <c r="B66" s="266" t="s">
        <v>268</v>
      </c>
      <c r="C66" s="158">
        <f>'IS G'!$D21</f>
        <v>1908.32698</v>
      </c>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pans="1:26" x14ac:dyDescent="0.25">
      <c r="B67" s="265" t="s">
        <v>1227</v>
      </c>
      <c r="C67" s="158">
        <v>57065.830179999997</v>
      </c>
      <c r="D67" s="158">
        <v>38514.761899999998</v>
      </c>
      <c r="E67" s="158">
        <v>36564.929349999999</v>
      </c>
      <c r="F67" s="158">
        <v>23476.790249999998</v>
      </c>
      <c r="G67" s="158">
        <v>13978.02664</v>
      </c>
      <c r="H67" s="158">
        <v>12425.1103</v>
      </c>
      <c r="I67" s="158">
        <v>11662.414298596599</v>
      </c>
      <c r="J67" s="158">
        <v>11926.2493284501</v>
      </c>
      <c r="K67" s="158">
        <v>12144.646860996199</v>
      </c>
      <c r="L67" s="158">
        <v>15493.081026296501</v>
      </c>
      <c r="M67" s="158">
        <v>27949.584913574101</v>
      </c>
      <c r="N67" s="158">
        <v>45382.287732327102</v>
      </c>
      <c r="O67" s="158">
        <v>16697.181357197402</v>
      </c>
      <c r="P67" s="158">
        <v>13164.892466295199</v>
      </c>
      <c r="Q67" s="158">
        <v>12414.380198823501</v>
      </c>
      <c r="R67" s="158">
        <v>12344.797289457199</v>
      </c>
      <c r="S67" s="158">
        <v>12799.941193229401</v>
      </c>
      <c r="T67" s="158">
        <v>16245.971362583299</v>
      </c>
      <c r="U67" s="158">
        <v>28862.306924062101</v>
      </c>
      <c r="V67" s="158">
        <v>46877.640405760598</v>
      </c>
      <c r="W67" s="158">
        <v>57859.456183883201</v>
      </c>
      <c r="X67" s="158">
        <v>51660.803228482699</v>
      </c>
      <c r="Y67" s="158">
        <v>38375.5881694821</v>
      </c>
      <c r="Z67" s="158">
        <v>23338.161248448501</v>
      </c>
    </row>
    <row r="69" spans="1:26" s="210" customFormat="1" x14ac:dyDescent="0.25">
      <c r="B69" s="265" t="s">
        <v>1228</v>
      </c>
      <c r="C69" s="305"/>
      <c r="D69" s="305"/>
      <c r="E69" s="305"/>
      <c r="F69" s="305"/>
      <c r="G69" s="305"/>
      <c r="H69" s="305"/>
      <c r="I69" s="305"/>
      <c r="J69" s="305"/>
      <c r="K69" s="305"/>
      <c r="L69" s="305"/>
      <c r="M69" s="305"/>
      <c r="N69" s="305"/>
    </row>
    <row r="70" spans="1:26" s="210" customFormat="1" x14ac:dyDescent="0.25">
      <c r="B70" s="266" t="s">
        <v>1229</v>
      </c>
      <c r="C70" s="158">
        <v>-1016.742</v>
      </c>
      <c r="D70" s="158">
        <v>-871.26373999999998</v>
      </c>
      <c r="E70" s="158">
        <v>-1764.5980300000001</v>
      </c>
      <c r="F70" s="158">
        <v>-530.37752999999998</v>
      </c>
      <c r="G70" s="158">
        <v>-64.660690000000002</v>
      </c>
      <c r="H70" s="158">
        <v>-44.506519999999902</v>
      </c>
      <c r="I70" s="158">
        <v>-69.1555714278647</v>
      </c>
      <c r="J70" s="158">
        <v>-53.7016877779295</v>
      </c>
      <c r="K70" s="158">
        <v>-59.410943888377297</v>
      </c>
      <c r="L70" s="158">
        <v>-112.04635967083399</v>
      </c>
      <c r="M70" s="158">
        <v>-555.37475944185201</v>
      </c>
      <c r="N70" s="158">
        <v>-1189.4922069674501</v>
      </c>
    </row>
    <row r="71" spans="1:26" s="210" customFormat="1" x14ac:dyDescent="0.25">
      <c r="A71" s="267"/>
      <c r="B71" s="266" t="s">
        <v>1230</v>
      </c>
      <c r="C71" s="158">
        <v>-476.91131999999999</v>
      </c>
      <c r="D71" s="158">
        <v>-372.01244000000003</v>
      </c>
      <c r="E71" s="158">
        <v>118.97865</v>
      </c>
      <c r="F71" s="158">
        <v>-100.60997</v>
      </c>
      <c r="G71" s="158">
        <v>-33.745170000000002</v>
      </c>
      <c r="H71" s="158">
        <v>-34.144089999999998</v>
      </c>
      <c r="I71" s="158">
        <v>-22.874821418472699</v>
      </c>
      <c r="J71" s="158">
        <v>-20.213528582911199</v>
      </c>
      <c r="K71" s="158">
        <v>-21.8477528395062</v>
      </c>
      <c r="L71" s="158">
        <v>-50.392362245227403</v>
      </c>
      <c r="M71" s="158">
        <v>-105.05996647589301</v>
      </c>
      <c r="N71" s="158">
        <v>-201.27998936254301</v>
      </c>
    </row>
    <row r="72" spans="1:26" s="210" customFormat="1" x14ac:dyDescent="0.25">
      <c r="A72" s="267"/>
      <c r="B72" s="266" t="s">
        <v>1231</v>
      </c>
      <c r="C72" s="158">
        <v>-62.91187</v>
      </c>
      <c r="D72" s="158">
        <v>-53.910269999999997</v>
      </c>
      <c r="E72" s="158">
        <v>16.372889999999899</v>
      </c>
      <c r="F72" s="158">
        <v>-20.887630000000001</v>
      </c>
      <c r="G72" s="158">
        <v>-14.834849999999999</v>
      </c>
      <c r="H72" s="158">
        <v>-14.424910000000001</v>
      </c>
      <c r="I72" s="158">
        <v>-14.5093532899458</v>
      </c>
      <c r="J72" s="158">
        <v>-14.9442295959057</v>
      </c>
      <c r="K72" s="158">
        <v>-17.0454882730983</v>
      </c>
      <c r="L72" s="158">
        <v>-23.184727880064798</v>
      </c>
      <c r="M72" s="158">
        <v>-23.318081877436601</v>
      </c>
      <c r="N72" s="158">
        <v>-23.929777239496399</v>
      </c>
    </row>
    <row r="73" spans="1:26" s="210" customFormat="1" x14ac:dyDescent="0.25">
      <c r="B73" s="266" t="s">
        <v>1232</v>
      </c>
      <c r="C73" s="158">
        <v>-61.772219999999997</v>
      </c>
      <c r="D73" s="158">
        <v>-52.933680000000003</v>
      </c>
      <c r="E73" s="158">
        <v>16.07629</v>
      </c>
      <c r="F73" s="158">
        <v>-14.65142</v>
      </c>
      <c r="G73" s="158">
        <v>-2.86938</v>
      </c>
      <c r="H73" s="158">
        <v>-3.3969800000000001</v>
      </c>
      <c r="I73" s="158">
        <v>-3.2530618061949998</v>
      </c>
      <c r="J73" s="158">
        <v>-2.89858352477399</v>
      </c>
      <c r="K73" s="158">
        <v>-3.1603861471185399</v>
      </c>
      <c r="L73" s="158">
        <v>-6.86713076117237</v>
      </c>
      <c r="M73" s="158">
        <v>-13.8493584276631</v>
      </c>
      <c r="N73" s="158">
        <v>-26.2518243368153</v>
      </c>
    </row>
    <row r="74" spans="1:26" s="210" customFormat="1" x14ac:dyDescent="0.25">
      <c r="B74" s="266" t="s">
        <v>1233</v>
      </c>
      <c r="C74" s="158">
        <v>-608.45960000000002</v>
      </c>
      <c r="D74" s="158">
        <v>-521.39950999999996</v>
      </c>
      <c r="E74" s="158">
        <v>158.35239999999999</v>
      </c>
      <c r="F74" s="158">
        <v>-207.51973000000001</v>
      </c>
      <c r="G74" s="158">
        <v>-166.12182999999999</v>
      </c>
      <c r="H74" s="158">
        <v>-155.25122999999999</v>
      </c>
      <c r="I74" s="158">
        <v>-122.740772654225</v>
      </c>
      <c r="J74" s="158">
        <v>-142.64224215156199</v>
      </c>
      <c r="K74" s="158">
        <v>-146.51884186224399</v>
      </c>
      <c r="L74" s="158">
        <v>-213.56987890515299</v>
      </c>
      <c r="M74" s="158">
        <v>-231.29978373484801</v>
      </c>
      <c r="N74" s="158">
        <v>-209.50947428156201</v>
      </c>
    </row>
    <row r="75" spans="1:26" s="210" customFormat="1" x14ac:dyDescent="0.25">
      <c r="B75" s="266" t="s">
        <v>1234</v>
      </c>
      <c r="C75" s="158">
        <v>0</v>
      </c>
      <c r="D75" s="158">
        <v>0</v>
      </c>
      <c r="E75" s="158">
        <v>0</v>
      </c>
      <c r="F75" s="158">
        <v>0</v>
      </c>
      <c r="G75" s="158">
        <v>0</v>
      </c>
      <c r="H75" s="158">
        <v>0</v>
      </c>
      <c r="I75" s="158">
        <v>-12.8524482461129</v>
      </c>
      <c r="J75" s="158">
        <v>-10.664289736191201</v>
      </c>
      <c r="K75" s="158">
        <v>-12.7958451034481</v>
      </c>
      <c r="L75" s="158">
        <v>-15.458572061975801</v>
      </c>
      <c r="M75" s="158">
        <v>-12.0876360590303</v>
      </c>
      <c r="N75" s="158">
        <v>-8.5674948424550603</v>
      </c>
    </row>
    <row r="76" spans="1:26" s="210" customFormat="1" x14ac:dyDescent="0.25">
      <c r="A76" s="89"/>
      <c r="B76" s="266" t="s">
        <v>1235</v>
      </c>
      <c r="C76" s="158">
        <v>0</v>
      </c>
      <c r="D76" s="158">
        <v>-36.661079999999998</v>
      </c>
      <c r="E76" s="158">
        <v>5.1381499999999898</v>
      </c>
      <c r="F76" s="158">
        <v>1.1827099999999999</v>
      </c>
      <c r="G76" s="158">
        <v>-11.48556</v>
      </c>
      <c r="H76" s="158">
        <v>-4.7945599999999997</v>
      </c>
      <c r="I76" s="158">
        <v>-6.3170611399999999</v>
      </c>
      <c r="J76" s="158">
        <v>-6.27654114</v>
      </c>
      <c r="K76" s="158">
        <v>-5.9547628000000001</v>
      </c>
      <c r="L76" s="158">
        <v>-2.0110936599999998</v>
      </c>
      <c r="M76" s="158">
        <v>-5.6623676200000004</v>
      </c>
      <c r="N76" s="158">
        <v>-2.8600884999999998</v>
      </c>
    </row>
    <row r="77" spans="1:26" s="210" customFormat="1" x14ac:dyDescent="0.25">
      <c r="B77" s="266" t="s">
        <v>1236</v>
      </c>
      <c r="C77" s="158">
        <v>-2226.7970099999998</v>
      </c>
      <c r="D77" s="158">
        <v>-1908.1807200000001</v>
      </c>
      <c r="E77" s="158">
        <v>-1449.67965</v>
      </c>
      <c r="F77" s="158">
        <v>-872.86356999999998</v>
      </c>
      <c r="G77" s="158">
        <v>-293.71748000000002</v>
      </c>
      <c r="H77" s="158">
        <v>-256.51828999999998</v>
      </c>
      <c r="I77" s="158">
        <v>-251.70308998281601</v>
      </c>
      <c r="J77" s="158">
        <v>-251.34110250927401</v>
      </c>
      <c r="K77" s="158">
        <v>-266.73402091379302</v>
      </c>
      <c r="L77" s="158">
        <v>-423.53012518442898</v>
      </c>
      <c r="M77" s="158">
        <v>-946.65195363672501</v>
      </c>
      <c r="N77" s="158">
        <v>-1661.8908555303201</v>
      </c>
    </row>
    <row r="78" spans="1:26" s="210" customFormat="1" x14ac:dyDescent="0.25">
      <c r="B78" s="209"/>
    </row>
    <row r="79" spans="1:26" s="210" customFormat="1" x14ac:dyDescent="0.25">
      <c r="B79" s="209"/>
    </row>
    <row r="80" spans="1:26" s="210" customFormat="1" x14ac:dyDescent="0.25">
      <c r="B80" s="209"/>
    </row>
    <row r="81" spans="1:26" s="210" customFormat="1" x14ac:dyDescent="0.25">
      <c r="B81" s="209"/>
    </row>
    <row r="82" spans="1:26" s="210" customFormat="1" x14ac:dyDescent="0.25">
      <c r="B82" s="209"/>
    </row>
    <row r="83" spans="1:26" s="210" customFormat="1" x14ac:dyDescent="0.25">
      <c r="B83" s="209"/>
    </row>
    <row r="86" spans="1:26" x14ac:dyDescent="0.25">
      <c r="B86" s="164" t="s">
        <v>916</v>
      </c>
    </row>
    <row r="87" spans="1:26" x14ac:dyDescent="0.25">
      <c r="A87" s="89">
        <v>487</v>
      </c>
      <c r="B87" s="164" t="s">
        <v>1237</v>
      </c>
      <c r="C87" s="89">
        <v>192.70991999999998</v>
      </c>
      <c r="D87" s="89">
        <v>249.05631</v>
      </c>
      <c r="E87" s="89">
        <v>137.27501999999996</v>
      </c>
      <c r="F87" s="89">
        <v>98.973180000000013</v>
      </c>
      <c r="G87" s="89">
        <v>98.886659999999992</v>
      </c>
      <c r="H87" s="89">
        <v>60.711160000000007</v>
      </c>
      <c r="I87" s="89">
        <v>58.2381933333333</v>
      </c>
      <c r="J87" s="89">
        <v>66.120876666666703</v>
      </c>
      <c r="K87" s="89">
        <v>46.6364466666667</v>
      </c>
      <c r="L87" s="89">
        <v>41.147833333333303</v>
      </c>
      <c r="M87" s="89">
        <v>35.372860000000003</v>
      </c>
      <c r="N87" s="89">
        <v>79.260356666666695</v>
      </c>
      <c r="O87" s="89">
        <v>68.548159999999996</v>
      </c>
      <c r="P87" s="89">
        <v>59.571696666666703</v>
      </c>
      <c r="Q87" s="89">
        <v>58.2381933333333</v>
      </c>
      <c r="R87" s="89">
        <v>66.120876666666703</v>
      </c>
      <c r="S87" s="89">
        <v>46.6364466666667</v>
      </c>
      <c r="T87" s="89">
        <v>41.147833333333303</v>
      </c>
      <c r="U87" s="89">
        <v>35.372860000000003</v>
      </c>
      <c r="V87" s="89">
        <v>79.260356666666695</v>
      </c>
      <c r="W87" s="89">
        <v>156.28439</v>
      </c>
      <c r="X87" s="89">
        <v>201.52302666666699</v>
      </c>
      <c r="Y87" s="89">
        <v>139.85096666666701</v>
      </c>
      <c r="Z87" s="89">
        <v>113.394113333333</v>
      </c>
    </row>
    <row r="88" spans="1:26" x14ac:dyDescent="0.25">
      <c r="A88" s="89">
        <v>488</v>
      </c>
      <c r="B88" s="164" t="s">
        <v>1238</v>
      </c>
      <c r="C88" s="89">
        <v>5.6954799999999999</v>
      </c>
      <c r="D88" s="89">
        <v>6.4868000000000006</v>
      </c>
      <c r="E88" s="89">
        <v>11.88148</v>
      </c>
      <c r="F88" s="89">
        <v>12.82748</v>
      </c>
      <c r="G88" s="89">
        <v>24.501480000000001</v>
      </c>
      <c r="H88" s="89">
        <v>11.18948</v>
      </c>
      <c r="I88" s="89">
        <v>6.7053161111111157</v>
      </c>
      <c r="J88" s="89">
        <v>5.2679827777777755</v>
      </c>
      <c r="K88" s="89">
        <v>4.2599827777777755</v>
      </c>
      <c r="L88" s="89">
        <v>4.2226494444444445</v>
      </c>
      <c r="M88" s="89">
        <v>4.0173161111111142</v>
      </c>
      <c r="N88" s="89">
        <v>4.0359827777777753</v>
      </c>
      <c r="O88" s="89">
        <v>13.807982777777744</v>
      </c>
      <c r="P88" s="89">
        <v>10.774649444444444</v>
      </c>
      <c r="Q88" s="89">
        <v>6.7053161111111157</v>
      </c>
      <c r="R88" s="89">
        <v>5.2679827777777755</v>
      </c>
      <c r="S88" s="89">
        <v>4.2599827777777755</v>
      </c>
      <c r="T88" s="89">
        <v>4.2226494444444445</v>
      </c>
      <c r="U88" s="89">
        <v>4.0173161111111142</v>
      </c>
      <c r="V88" s="89">
        <v>4.0359827777777753</v>
      </c>
      <c r="W88" s="89">
        <v>4.7359827777777754</v>
      </c>
      <c r="X88" s="89">
        <v>6.3599827777777751</v>
      </c>
      <c r="Y88" s="89">
        <v>11.325316111111144</v>
      </c>
      <c r="Z88" s="89">
        <v>15.478649444444445</v>
      </c>
    </row>
    <row r="89" spans="1:26" x14ac:dyDescent="0.25">
      <c r="B89" s="164" t="s">
        <v>1239</v>
      </c>
      <c r="C89" s="89">
        <v>380.53790000000004</v>
      </c>
      <c r="D89" s="89">
        <v>183.10489000000001</v>
      </c>
      <c r="E89" s="89">
        <v>1002.4938400000001</v>
      </c>
      <c r="F89" s="89">
        <v>532.70106999999996</v>
      </c>
      <c r="G89" s="89">
        <v>459.77551999999997</v>
      </c>
      <c r="H89" s="89">
        <v>419.36867000000018</v>
      </c>
      <c r="I89" s="89">
        <v>336.06258009144602</v>
      </c>
      <c r="J89" s="89">
        <v>348.95804002124197</v>
      </c>
      <c r="K89" s="89">
        <v>365.27774190038701</v>
      </c>
      <c r="L89" s="89">
        <v>500.221689818698</v>
      </c>
      <c r="M89" s="89">
        <v>599.34740289827005</v>
      </c>
      <c r="N89" s="89">
        <v>649.15700035467808</v>
      </c>
      <c r="O89" s="89">
        <v>453.48777358010204</v>
      </c>
      <c r="P89" s="89">
        <v>440.775919453021</v>
      </c>
      <c r="Q89" s="89">
        <v>452.85931458471498</v>
      </c>
      <c r="R89" s="89">
        <v>485.11753531662299</v>
      </c>
      <c r="S89" s="89">
        <v>501.929229223319</v>
      </c>
      <c r="T89" s="89">
        <v>695.85838760144998</v>
      </c>
      <c r="U89" s="89">
        <v>833.64312161156397</v>
      </c>
      <c r="V89" s="89">
        <v>876.29480220048197</v>
      </c>
      <c r="W89" s="89">
        <v>853.21957250966102</v>
      </c>
      <c r="X89" s="89">
        <v>677.97043725608899</v>
      </c>
      <c r="Y89" s="89">
        <v>586.80771494614407</v>
      </c>
      <c r="Z89" s="89">
        <v>429.80188726559703</v>
      </c>
    </row>
    <row r="90" spans="1:26" x14ac:dyDescent="0.25">
      <c r="A90" s="89">
        <v>493</v>
      </c>
      <c r="B90" s="164" t="s">
        <v>1240</v>
      </c>
      <c r="C90" s="89">
        <v>38.43732</v>
      </c>
      <c r="D90" s="89">
        <v>19.21866</v>
      </c>
      <c r="E90" s="89">
        <v>19.60303</v>
      </c>
      <c r="F90" s="89">
        <v>19.60303</v>
      </c>
      <c r="G90" s="89">
        <v>19.60303</v>
      </c>
      <c r="H90" s="89">
        <v>19.60303</v>
      </c>
      <c r="I90" s="89">
        <v>18.015532222222198</v>
      </c>
      <c r="J90" s="89">
        <v>18.015532222222198</v>
      </c>
      <c r="K90" s="89">
        <v>18.015532222222198</v>
      </c>
      <c r="L90" s="89">
        <v>18.015532222222198</v>
      </c>
      <c r="M90" s="89">
        <v>18.015532222222198</v>
      </c>
      <c r="N90" s="89">
        <v>18.015532222222198</v>
      </c>
      <c r="O90" s="89">
        <v>18.015532222222198</v>
      </c>
      <c r="P90" s="89">
        <v>18.015532222222198</v>
      </c>
      <c r="Q90" s="89">
        <v>18.015532222222198</v>
      </c>
      <c r="R90" s="89">
        <v>18.015532222222198</v>
      </c>
      <c r="S90" s="89">
        <v>18.015532222222198</v>
      </c>
      <c r="T90" s="89">
        <v>18.015532222222198</v>
      </c>
      <c r="U90" s="89">
        <v>18.015532222222198</v>
      </c>
      <c r="V90" s="89">
        <v>18.015532222222198</v>
      </c>
      <c r="W90" s="89">
        <v>18.015532222222198</v>
      </c>
      <c r="X90" s="89">
        <v>18.015532222222198</v>
      </c>
      <c r="Y90" s="89">
        <v>18.015532222222198</v>
      </c>
      <c r="Z90" s="89">
        <v>18.015532222222198</v>
      </c>
    </row>
    <row r="91" spans="1:26" x14ac:dyDescent="0.25">
      <c r="A91" s="89">
        <v>493</v>
      </c>
      <c r="B91" s="164" t="s">
        <v>1241</v>
      </c>
      <c r="C91" s="89">
        <v>13.08807</v>
      </c>
      <c r="D91" s="89">
        <v>13.091999999999999</v>
      </c>
      <c r="E91" s="89">
        <v>13.08544</v>
      </c>
      <c r="F91" s="89">
        <v>13.058920000000001</v>
      </c>
      <c r="G91" s="89">
        <v>13.024949999999999</v>
      </c>
      <c r="H91" s="89">
        <v>13.005509999999999</v>
      </c>
      <c r="I91" s="89">
        <v>14.725</v>
      </c>
      <c r="J91" s="89">
        <v>14.725</v>
      </c>
      <c r="K91" s="89">
        <v>14.725</v>
      </c>
      <c r="L91" s="89">
        <v>14.725</v>
      </c>
      <c r="M91" s="89">
        <v>14.725</v>
      </c>
      <c r="N91" s="89">
        <v>14.725</v>
      </c>
      <c r="O91" s="89">
        <v>13.143000000000001</v>
      </c>
      <c r="P91" s="89">
        <v>13.143000000000001</v>
      </c>
      <c r="Q91" s="89">
        <v>13.143000000000001</v>
      </c>
      <c r="R91" s="89">
        <v>13.143000000000001</v>
      </c>
      <c r="S91" s="89">
        <v>13.143000000000001</v>
      </c>
      <c r="T91" s="89">
        <v>13.143000000000001</v>
      </c>
      <c r="U91" s="89">
        <v>13.143000000000001</v>
      </c>
      <c r="V91" s="89">
        <v>13.143000000000001</v>
      </c>
      <c r="W91" s="89">
        <v>13.253</v>
      </c>
      <c r="X91" s="89">
        <v>13.253</v>
      </c>
      <c r="Y91" s="89">
        <v>13.253</v>
      </c>
      <c r="Z91" s="89">
        <v>13.253</v>
      </c>
    </row>
    <row r="92" spans="1:26" x14ac:dyDescent="0.25">
      <c r="A92" s="89">
        <v>495</v>
      </c>
      <c r="B92" s="164" t="s">
        <v>1242</v>
      </c>
      <c r="C92" s="89">
        <v>1.4500000000000001E-2</v>
      </c>
      <c r="D92" s="89">
        <v>1.4500000000000001E-2</v>
      </c>
      <c r="E92" s="89">
        <v>1.4500000000000001E-2</v>
      </c>
      <c r="F92" s="89">
        <v>1.4500000000000001E-2</v>
      </c>
      <c r="G92" s="89">
        <v>1.4500000000000001E-2</v>
      </c>
      <c r="H92" s="89">
        <v>1.4500000000000001E-2</v>
      </c>
      <c r="I92" s="89">
        <v>2.7154166666666701E-2</v>
      </c>
      <c r="J92" s="89">
        <v>2.7154166666666701E-2</v>
      </c>
      <c r="K92" s="89">
        <v>2.7154166666666701E-2</v>
      </c>
      <c r="L92" s="89">
        <v>2.7154166666666701E-2</v>
      </c>
      <c r="M92" s="89">
        <v>2.7154166666666701E-2</v>
      </c>
      <c r="N92" s="89">
        <v>2.7154166666666701E-2</v>
      </c>
      <c r="O92" s="89">
        <v>2.7154166666666701E-2</v>
      </c>
      <c r="P92" s="89">
        <v>2.7154166666666701E-2</v>
      </c>
      <c r="Q92" s="89">
        <v>2.7154166666666701E-2</v>
      </c>
      <c r="R92" s="89">
        <v>2.7154166666666701E-2</v>
      </c>
      <c r="S92" s="89">
        <v>2.7154166666666701E-2</v>
      </c>
      <c r="T92" s="89">
        <v>2.7154166666666701E-2</v>
      </c>
      <c r="U92" s="89">
        <v>2.7154166666666701E-2</v>
      </c>
      <c r="V92" s="89">
        <v>2.7154166666666701E-2</v>
      </c>
      <c r="W92" s="89">
        <v>2.7154166666666701E-2</v>
      </c>
      <c r="X92" s="89">
        <v>2.7154166666666701E-2</v>
      </c>
      <c r="Y92" s="89">
        <v>2.7154166666666701E-2</v>
      </c>
      <c r="Z92" s="89">
        <v>2.7154166666666701E-2</v>
      </c>
    </row>
    <row r="95" spans="1:26" x14ac:dyDescent="0.25">
      <c r="B95" s="164" t="s">
        <v>917</v>
      </c>
      <c r="C95" s="89">
        <f>SUM(C87:C94)</f>
        <v>630.48319000000004</v>
      </c>
      <c r="D95" s="89">
        <f t="shared" ref="D95:Z95" si="0">SUM(D87:D94)</f>
        <v>470.97316000000001</v>
      </c>
      <c r="E95" s="89">
        <f t="shared" si="0"/>
        <v>1184.3533100000002</v>
      </c>
      <c r="F95" s="89">
        <f t="shared" si="0"/>
        <v>677.17817999999988</v>
      </c>
      <c r="G95" s="89">
        <f t="shared" si="0"/>
        <v>615.80613999999991</v>
      </c>
      <c r="H95" s="89">
        <f t="shared" si="0"/>
        <v>523.89235000000019</v>
      </c>
      <c r="I95" s="89">
        <f t="shared" si="0"/>
        <v>433.77377592477933</v>
      </c>
      <c r="J95" s="89">
        <f t="shared" si="0"/>
        <v>453.1145858545753</v>
      </c>
      <c r="K95" s="89">
        <f t="shared" si="0"/>
        <v>448.94185773372038</v>
      </c>
      <c r="L95" s="89">
        <f t="shared" si="0"/>
        <v>578.35985898536467</v>
      </c>
      <c r="M95" s="89">
        <f t="shared" si="0"/>
        <v>671.50526539827013</v>
      </c>
      <c r="N95" s="89">
        <f t="shared" si="0"/>
        <v>765.22102618801148</v>
      </c>
      <c r="O95" s="89">
        <f t="shared" si="0"/>
        <v>567.02960274676877</v>
      </c>
      <c r="P95" s="89">
        <f t="shared" si="0"/>
        <v>542.30795195302107</v>
      </c>
      <c r="Q95" s="89">
        <f t="shared" si="0"/>
        <v>548.98851041804835</v>
      </c>
      <c r="R95" s="89">
        <f t="shared" si="0"/>
        <v>587.69208114995638</v>
      </c>
      <c r="S95" s="89">
        <f t="shared" si="0"/>
        <v>584.01134505665243</v>
      </c>
      <c r="T95" s="89">
        <f t="shared" si="0"/>
        <v>772.41455676811665</v>
      </c>
      <c r="U95" s="89">
        <f t="shared" si="0"/>
        <v>904.21898411156405</v>
      </c>
      <c r="V95" s="89">
        <f t="shared" si="0"/>
        <v>990.77682803381538</v>
      </c>
      <c r="W95" s="89">
        <f t="shared" si="0"/>
        <v>1045.5356316763275</v>
      </c>
      <c r="X95" s="89">
        <f t="shared" si="0"/>
        <v>917.14913308942278</v>
      </c>
      <c r="Y95" s="89">
        <f t="shared" si="0"/>
        <v>769.2796841128112</v>
      </c>
      <c r="Z95" s="89">
        <f t="shared" si="0"/>
        <v>589.97033643226337</v>
      </c>
    </row>
    <row r="101" spans="2:26" x14ac:dyDescent="0.25">
      <c r="B101" s="266" t="s">
        <v>1170</v>
      </c>
      <c r="C101" s="192">
        <f>SUM(C9,C18,C27,C36,C62)</f>
        <v>30191.826599999997</v>
      </c>
      <c r="D101" s="192">
        <f t="shared" ref="D101:Z101" si="1">SUM(D9,D18,D27,D36,D62)</f>
        <v>16382.615439999989</v>
      </c>
      <c r="E101" s="192">
        <f t="shared" si="1"/>
        <v>16605.230810000001</v>
      </c>
      <c r="F101" s="192">
        <f t="shared" si="1"/>
        <v>10223.989689999989</v>
      </c>
      <c r="G101" s="192">
        <f t="shared" si="1"/>
        <v>3657.4316700000004</v>
      </c>
      <c r="H101" s="192">
        <f t="shared" si="1"/>
        <v>2649.8729099999891</v>
      </c>
      <c r="I101" s="192">
        <f t="shared" si="1"/>
        <v>2037.1035392553065</v>
      </c>
      <c r="J101" s="192">
        <f t="shared" si="1"/>
        <v>2028.0513031234957</v>
      </c>
      <c r="K101" s="192">
        <f t="shared" si="1"/>
        <v>2291.5404823349672</v>
      </c>
      <c r="L101" s="192">
        <f t="shared" si="1"/>
        <v>3948.5983794738977</v>
      </c>
      <c r="M101" s="192">
        <f t="shared" si="1"/>
        <v>11380.644554695322</v>
      </c>
      <c r="N101" s="192">
        <f t="shared" si="1"/>
        <v>22652.557408278695</v>
      </c>
      <c r="O101" s="192">
        <f t="shared" si="1"/>
        <v>4708.6318823635856</v>
      </c>
      <c r="P101" s="192">
        <f t="shared" si="1"/>
        <v>2324.1957296162013</v>
      </c>
      <c r="Q101" s="192">
        <f t="shared" si="1"/>
        <v>1836.5650056119969</v>
      </c>
      <c r="R101" s="192">
        <f t="shared" si="1"/>
        <v>1777.1833803835043</v>
      </c>
      <c r="S101" s="192">
        <f t="shared" si="1"/>
        <v>2082.0245499501184</v>
      </c>
      <c r="T101" s="192">
        <f t="shared" si="1"/>
        <v>3735.8237964174473</v>
      </c>
      <c r="U101" s="192">
        <f t="shared" si="1"/>
        <v>10912.612497731925</v>
      </c>
      <c r="V101" s="192">
        <f t="shared" si="1"/>
        <v>21363.141579329618</v>
      </c>
      <c r="W101" s="192">
        <f t="shared" si="1"/>
        <v>27592.48588093718</v>
      </c>
      <c r="X101" s="192">
        <f t="shared" si="1"/>
        <v>24206.3864489187</v>
      </c>
      <c r="Y101" s="192">
        <f t="shared" si="1"/>
        <v>16589.296945700116</v>
      </c>
      <c r="Z101" s="192">
        <f t="shared" si="1"/>
        <v>8024.9318656818659</v>
      </c>
    </row>
    <row r="102" spans="2:26" x14ac:dyDescent="0.25">
      <c r="B102" s="266" t="s">
        <v>1171</v>
      </c>
      <c r="C102" s="192">
        <f>SUM(C10,C19,C28,C37,C45,C53,C63)</f>
        <v>-136.48061000000001</v>
      </c>
      <c r="D102" s="192">
        <f t="shared" ref="D102:Z102" si="2">SUM(D10,D19,D28,D37,D45,D53,D63)</f>
        <v>246.306749999999</v>
      </c>
      <c r="E102" s="192">
        <f t="shared" si="2"/>
        <v>197.07425000000001</v>
      </c>
      <c r="F102" s="192">
        <f t="shared" si="2"/>
        <v>293.56813</v>
      </c>
      <c r="G102" s="192">
        <f t="shared" si="2"/>
        <v>271.36668999999904</v>
      </c>
      <c r="H102" s="192">
        <f t="shared" si="2"/>
        <v>252.01468</v>
      </c>
      <c r="I102" s="192">
        <f t="shared" si="2"/>
        <v>-5.8306066153322593</v>
      </c>
      <c r="J102" s="192">
        <f t="shared" si="2"/>
        <v>315.36539338466667</v>
      </c>
      <c r="K102" s="192">
        <f t="shared" si="2"/>
        <v>147.94239338466764</v>
      </c>
      <c r="L102" s="192">
        <f t="shared" si="2"/>
        <v>201.3943933846673</v>
      </c>
      <c r="M102" s="192">
        <f t="shared" si="2"/>
        <v>300.63139338466709</v>
      </c>
      <c r="N102" s="192">
        <f t="shared" si="2"/>
        <v>-506.43760661533059</v>
      </c>
      <c r="O102" s="192">
        <f t="shared" si="2"/>
        <v>163.64873637847813</v>
      </c>
      <c r="P102" s="192">
        <f t="shared" si="2"/>
        <v>184.30073637847795</v>
      </c>
      <c r="Q102" s="192">
        <f t="shared" si="2"/>
        <v>169.88373637847786</v>
      </c>
      <c r="R102" s="192">
        <f t="shared" si="2"/>
        <v>194.03073637847726</v>
      </c>
      <c r="S102" s="192">
        <f t="shared" si="2"/>
        <v>193.59473637847782</v>
      </c>
      <c r="T102" s="192">
        <f t="shared" si="2"/>
        <v>207.82773637847748</v>
      </c>
      <c r="U102" s="192">
        <f t="shared" si="2"/>
        <v>234.01673637847782</v>
      </c>
      <c r="V102" s="192">
        <f t="shared" si="2"/>
        <v>231.62973637847722</v>
      </c>
      <c r="W102" s="192">
        <f t="shared" si="2"/>
        <v>180.09318007095342</v>
      </c>
      <c r="X102" s="192">
        <f t="shared" si="2"/>
        <v>174.99718007095296</v>
      </c>
      <c r="Y102" s="192">
        <f t="shared" si="2"/>
        <v>172.91218007095341</v>
      </c>
      <c r="Z102" s="192">
        <f t="shared" si="2"/>
        <v>162.18518007095307</v>
      </c>
    </row>
    <row r="103" spans="2:26" x14ac:dyDescent="0.25">
      <c r="B103" s="266" t="s">
        <v>1172</v>
      </c>
      <c r="C103" s="192">
        <f>SUM(C11,C20,C29,C38,C46,C54,C64)</f>
        <v>317.5847399999999</v>
      </c>
      <c r="D103" s="192">
        <f t="shared" ref="D103:Z103" si="3">SUM(D11,D20,D29,D38,D46,D54,D64)</f>
        <v>183.63127999999986</v>
      </c>
      <c r="E103" s="192">
        <f t="shared" si="3"/>
        <v>220.12672999999998</v>
      </c>
      <c r="F103" s="192">
        <f t="shared" si="3"/>
        <v>141.31644999999997</v>
      </c>
      <c r="G103" s="192">
        <f t="shared" si="3"/>
        <v>339.89230999999995</v>
      </c>
      <c r="H103" s="192">
        <f t="shared" si="3"/>
        <v>343.09836999999999</v>
      </c>
      <c r="I103" s="192">
        <f t="shared" si="3"/>
        <v>442.70557691401359</v>
      </c>
      <c r="J103" s="192">
        <f t="shared" si="3"/>
        <v>465.33032689401307</v>
      </c>
      <c r="K103" s="192">
        <f t="shared" si="3"/>
        <v>442.59001817021272</v>
      </c>
      <c r="L103" s="192">
        <f t="shared" si="3"/>
        <v>457.49613796421261</v>
      </c>
      <c r="M103" s="192">
        <f t="shared" si="3"/>
        <v>442.39890680901237</v>
      </c>
      <c r="N103" s="192">
        <f t="shared" si="3"/>
        <v>428.87311015046379</v>
      </c>
      <c r="O103" s="192">
        <f t="shared" si="3"/>
        <v>1012.6549580384493</v>
      </c>
      <c r="P103" s="192">
        <f t="shared" si="3"/>
        <v>1009.0094588167491</v>
      </c>
      <c r="Q103" s="192">
        <f t="shared" si="3"/>
        <v>1016.9251018289484</v>
      </c>
      <c r="R103" s="192">
        <f t="shared" si="3"/>
        <v>1020.8705343009487</v>
      </c>
      <c r="S103" s="192">
        <f t="shared" si="3"/>
        <v>1018.9659386694494</v>
      </c>
      <c r="T103" s="192">
        <f t="shared" si="3"/>
        <v>1029.346439202749</v>
      </c>
      <c r="U103" s="192">
        <f t="shared" si="3"/>
        <v>1014.7365241687492</v>
      </c>
      <c r="V103" s="192">
        <f t="shared" si="3"/>
        <v>1051.4697004108129</v>
      </c>
      <c r="W103" s="192">
        <f t="shared" si="3"/>
        <v>1494.7044603864877</v>
      </c>
      <c r="X103" s="192">
        <f t="shared" si="3"/>
        <v>1481.1659717064915</v>
      </c>
      <c r="Y103" s="192">
        <f t="shared" si="3"/>
        <v>1511.3788187729881</v>
      </c>
      <c r="Z103" s="192">
        <f t="shared" si="3"/>
        <v>1540.7180822299902</v>
      </c>
    </row>
  </sheetData>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6"/>
  <sheetViews>
    <sheetView zoomScale="85" zoomScaleNormal="85" workbookViewId="0">
      <pane xSplit="2" ySplit="3" topLeftCell="C4" activePane="bottomRight" state="frozen"/>
      <selection activeCell="E34" sqref="E34"/>
      <selection pane="topRight" activeCell="E34" sqref="E34"/>
      <selection pane="bottomLeft" activeCell="E34" sqref="E34"/>
      <selection pane="bottomRight" activeCell="C4" sqref="C4"/>
    </sheetView>
  </sheetViews>
  <sheetFormatPr defaultColWidth="9.140625" defaultRowHeight="15" outlineLevelRow="1" x14ac:dyDescent="0.25"/>
  <cols>
    <col min="1" max="1" width="9.140625" style="89"/>
    <col min="2" max="2" width="30.7109375" style="242" customWidth="1"/>
    <col min="3" max="31" width="10.7109375" style="123" customWidth="1"/>
    <col min="32" max="32" width="11.85546875" style="89" bestFit="1" customWidth="1"/>
    <col min="33" max="16384" width="9.140625" style="89"/>
  </cols>
  <sheetData>
    <row r="1" spans="1:31" s="205" customFormat="1" x14ac:dyDescent="0.25">
      <c r="A1" s="204"/>
      <c r="B1" s="258" t="s">
        <v>1155</v>
      </c>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s="205" customFormat="1" x14ac:dyDescent="0.25">
      <c r="A2" s="206" t="s">
        <v>6</v>
      </c>
      <c r="B2" s="237"/>
      <c r="C2" s="238" t="s">
        <v>1157</v>
      </c>
      <c r="D2" s="238" t="s">
        <v>1135</v>
      </c>
      <c r="E2" s="238" t="s">
        <v>1136</v>
      </c>
      <c r="F2" s="238" t="s">
        <v>1137</v>
      </c>
      <c r="G2" s="238" t="s">
        <v>1138</v>
      </c>
      <c r="H2" s="238" t="s">
        <v>1139</v>
      </c>
      <c r="I2" s="238" t="s">
        <v>1140</v>
      </c>
      <c r="J2" s="238" t="s">
        <v>1054</v>
      </c>
      <c r="K2" s="238" t="s">
        <v>1055</v>
      </c>
      <c r="L2" s="238" t="s">
        <v>1056</v>
      </c>
      <c r="M2" s="238" t="s">
        <v>1057</v>
      </c>
      <c r="N2" s="238" t="s">
        <v>1058</v>
      </c>
      <c r="O2" s="238" t="s">
        <v>1059</v>
      </c>
      <c r="P2" s="238" t="s">
        <v>1158</v>
      </c>
      <c r="Q2" s="238" t="s">
        <v>1159</v>
      </c>
      <c r="R2" s="238" t="s">
        <v>1160</v>
      </c>
      <c r="S2" s="238" t="s">
        <v>1161</v>
      </c>
      <c r="T2" s="238" t="s">
        <v>1141</v>
      </c>
      <c r="U2" s="238" t="s">
        <v>1142</v>
      </c>
      <c r="V2" s="238" t="s">
        <v>1143</v>
      </c>
      <c r="W2" s="238" t="s">
        <v>1144</v>
      </c>
      <c r="X2" s="238" t="s">
        <v>1145</v>
      </c>
      <c r="Y2" s="238" t="s">
        <v>1146</v>
      </c>
      <c r="Z2" s="238" t="s">
        <v>1147</v>
      </c>
      <c r="AA2" s="238" t="s">
        <v>1148</v>
      </c>
      <c r="AB2" s="238" t="s">
        <v>1149</v>
      </c>
      <c r="AC2" s="238" t="s">
        <v>1150</v>
      </c>
      <c r="AD2" s="238" t="s">
        <v>1151</v>
      </c>
      <c r="AE2" s="238" t="s">
        <v>1152</v>
      </c>
    </row>
    <row r="3" spans="1:31" s="205" customFormat="1" x14ac:dyDescent="0.25">
      <c r="B3" s="237" t="s">
        <v>1156</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s="207" customFormat="1" x14ac:dyDescent="0.25">
      <c r="A4" s="89"/>
      <c r="B4" s="240" t="s">
        <v>862</v>
      </c>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row>
    <row r="6" spans="1:31" x14ac:dyDescent="0.25">
      <c r="B6" s="242" t="s">
        <v>72</v>
      </c>
    </row>
    <row r="8" spans="1:31" x14ac:dyDescent="0.25">
      <c r="A8" s="157"/>
      <c r="B8" s="242" t="s">
        <v>256</v>
      </c>
    </row>
    <row r="9" spans="1:31" x14ac:dyDescent="0.25">
      <c r="A9" s="157"/>
      <c r="B9" s="242" t="s">
        <v>257</v>
      </c>
      <c r="C9" s="123">
        <v>0</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0</v>
      </c>
      <c r="W9" s="123">
        <v>0</v>
      </c>
      <c r="X9" s="123">
        <v>0</v>
      </c>
      <c r="Y9" s="123">
        <v>0</v>
      </c>
      <c r="Z9" s="123">
        <v>0</v>
      </c>
      <c r="AA9" s="123">
        <v>0</v>
      </c>
      <c r="AB9" s="123">
        <v>0</v>
      </c>
      <c r="AC9" s="123">
        <v>0</v>
      </c>
      <c r="AD9" s="123">
        <v>0</v>
      </c>
      <c r="AE9" s="123">
        <v>0</v>
      </c>
    </row>
    <row r="10" spans="1:31" x14ac:dyDescent="0.25">
      <c r="A10" s="157"/>
      <c r="B10" s="242" t="s">
        <v>258</v>
      </c>
      <c r="C10" s="123">
        <v>49609.092340000003</v>
      </c>
      <c r="D10" s="123">
        <v>56373.59936</v>
      </c>
      <c r="E10" s="123">
        <v>38034.566250000003</v>
      </c>
      <c r="F10" s="123">
        <v>35295.506050000004</v>
      </c>
      <c r="G10" s="123">
        <v>22750.839289999902</v>
      </c>
      <c r="H10" s="123">
        <v>13095.174349999899</v>
      </c>
      <c r="I10" s="123">
        <v>11712.25417</v>
      </c>
      <c r="J10" s="123">
        <v>11043.2021519793</v>
      </c>
      <c r="K10" s="123">
        <v>11290.6545167032</v>
      </c>
      <c r="L10" s="123">
        <v>11491.208002641901</v>
      </c>
      <c r="M10" s="123">
        <v>14752.225130368401</v>
      </c>
      <c r="N10" s="123">
        <v>27001.621058616802</v>
      </c>
      <c r="O10" s="123">
        <v>44392.811583919</v>
      </c>
      <c r="P10" s="123">
        <v>56765.600846637797</v>
      </c>
      <c r="Q10" s="123">
        <v>50668.084101846398</v>
      </c>
      <c r="R10" s="123">
        <v>37097.766382230497</v>
      </c>
      <c r="S10" s="123">
        <v>21918.178578912601</v>
      </c>
      <c r="T10" s="123">
        <v>15888.1606033189</v>
      </c>
      <c r="U10" s="123">
        <v>12436.348816134099</v>
      </c>
      <c r="V10" s="123">
        <v>11697.6415544269</v>
      </c>
      <c r="W10" s="123">
        <v>11601.3539590729</v>
      </c>
      <c r="X10" s="123">
        <v>11983.020551116701</v>
      </c>
      <c r="Y10" s="123">
        <v>15300.559030205701</v>
      </c>
      <c r="Z10" s="123">
        <v>27720.822057320001</v>
      </c>
      <c r="AA10" s="123">
        <v>45630.262037423498</v>
      </c>
      <c r="AB10" s="123">
        <v>56667.363767086201</v>
      </c>
      <c r="AC10" s="123">
        <v>50633.426242539797</v>
      </c>
      <c r="AD10" s="123">
        <v>37451.119321343002</v>
      </c>
      <c r="AE10" s="123">
        <v>22575.226615003201</v>
      </c>
    </row>
    <row r="11" spans="1:31" x14ac:dyDescent="0.25">
      <c r="A11" s="157"/>
      <c r="B11" s="242" t="s">
        <v>259</v>
      </c>
      <c r="C11" s="123">
        <v>0</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0</v>
      </c>
      <c r="V11" s="123">
        <v>0</v>
      </c>
      <c r="W11" s="123">
        <v>0</v>
      </c>
      <c r="X11" s="123">
        <v>0</v>
      </c>
      <c r="Y11" s="123">
        <v>0</v>
      </c>
      <c r="Z11" s="123">
        <v>0</v>
      </c>
      <c r="AA11" s="123">
        <v>0</v>
      </c>
      <c r="AB11" s="123">
        <v>0</v>
      </c>
      <c r="AC11" s="123">
        <v>0</v>
      </c>
      <c r="AD11" s="123">
        <v>0</v>
      </c>
      <c r="AE11" s="123">
        <v>0</v>
      </c>
    </row>
    <row r="12" spans="1:31" x14ac:dyDescent="0.25">
      <c r="A12" s="157"/>
      <c r="B12" s="242" t="s">
        <v>260</v>
      </c>
      <c r="C12" s="123">
        <v>0</v>
      </c>
      <c r="D12" s="123">
        <v>0</v>
      </c>
      <c r="E12" s="123">
        <v>0</v>
      </c>
      <c r="F12" s="123">
        <v>0</v>
      </c>
      <c r="G12" s="123">
        <v>0</v>
      </c>
      <c r="H12" s="123">
        <v>0</v>
      </c>
      <c r="I12" s="123">
        <v>0</v>
      </c>
      <c r="J12" s="123">
        <v>0</v>
      </c>
      <c r="K12" s="123">
        <v>0</v>
      </c>
      <c r="L12" s="123">
        <v>0</v>
      </c>
      <c r="M12" s="123">
        <v>0</v>
      </c>
      <c r="N12" s="123">
        <v>0</v>
      </c>
      <c r="O12" s="123">
        <v>0</v>
      </c>
      <c r="P12" s="123">
        <v>0</v>
      </c>
      <c r="Q12" s="123">
        <v>0</v>
      </c>
      <c r="R12" s="123">
        <v>0</v>
      </c>
      <c r="S12" s="123">
        <v>0</v>
      </c>
      <c r="T12" s="123">
        <v>0</v>
      </c>
      <c r="U12" s="123">
        <v>0</v>
      </c>
      <c r="V12" s="123">
        <v>0</v>
      </c>
      <c r="W12" s="123">
        <v>0</v>
      </c>
      <c r="X12" s="123">
        <v>0</v>
      </c>
      <c r="Y12" s="123">
        <v>0</v>
      </c>
      <c r="Z12" s="123">
        <v>0</v>
      </c>
      <c r="AA12" s="123">
        <v>0</v>
      </c>
      <c r="AB12" s="123">
        <v>0</v>
      </c>
      <c r="AC12" s="123">
        <v>0</v>
      </c>
      <c r="AD12" s="123">
        <v>0</v>
      </c>
      <c r="AE12" s="123">
        <v>0</v>
      </c>
    </row>
    <row r="13" spans="1:31" x14ac:dyDescent="0.25">
      <c r="A13" s="157"/>
      <c r="B13" s="242" t="s">
        <v>261</v>
      </c>
      <c r="C13" s="123">
        <v>0</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0</v>
      </c>
      <c r="X13" s="123">
        <v>0</v>
      </c>
      <c r="Y13" s="123">
        <v>0</v>
      </c>
      <c r="Z13" s="123">
        <v>0</v>
      </c>
      <c r="AA13" s="123">
        <v>0</v>
      </c>
      <c r="AB13" s="123">
        <v>0</v>
      </c>
      <c r="AC13" s="123">
        <v>0</v>
      </c>
      <c r="AD13" s="123">
        <v>0</v>
      </c>
      <c r="AE13" s="123">
        <v>0</v>
      </c>
    </row>
    <row r="14" spans="1:31" x14ac:dyDescent="0.25">
      <c r="A14" s="157"/>
      <c r="B14" s="242" t="s">
        <v>262</v>
      </c>
      <c r="C14" s="123">
        <v>49609.092340000003</v>
      </c>
      <c r="D14" s="123">
        <v>56373.59936</v>
      </c>
      <c r="E14" s="123">
        <v>38034.566250000003</v>
      </c>
      <c r="F14" s="123">
        <v>35295.506050000004</v>
      </c>
      <c r="G14" s="123">
        <v>22750.839289999902</v>
      </c>
      <c r="H14" s="123">
        <v>13095.174349999899</v>
      </c>
      <c r="I14" s="123">
        <v>11712.25417</v>
      </c>
      <c r="J14" s="123">
        <v>11043.2021519793</v>
      </c>
      <c r="K14" s="123">
        <v>11290.6545167032</v>
      </c>
      <c r="L14" s="123">
        <v>11491.208002641901</v>
      </c>
      <c r="M14" s="123">
        <v>14752.225130368401</v>
      </c>
      <c r="N14" s="123">
        <v>27001.621058616802</v>
      </c>
      <c r="O14" s="123">
        <v>44392.811583919</v>
      </c>
      <c r="P14" s="123">
        <v>56765.600846637797</v>
      </c>
      <c r="Q14" s="123">
        <v>50668.084101846398</v>
      </c>
      <c r="R14" s="123">
        <v>37097.766382230497</v>
      </c>
      <c r="S14" s="123">
        <v>21918.178578912601</v>
      </c>
      <c r="T14" s="123">
        <v>15888.1606033189</v>
      </c>
      <c r="U14" s="123">
        <v>12436.348816134099</v>
      </c>
      <c r="V14" s="123">
        <v>11697.6415544269</v>
      </c>
      <c r="W14" s="123">
        <v>11601.3539590729</v>
      </c>
      <c r="X14" s="123">
        <v>11983.020551116701</v>
      </c>
      <c r="Y14" s="123">
        <v>15300.559030205701</v>
      </c>
      <c r="Z14" s="123">
        <v>27720.822057320001</v>
      </c>
      <c r="AA14" s="123">
        <v>45630.262037423498</v>
      </c>
      <c r="AB14" s="123">
        <v>56667.363767086201</v>
      </c>
      <c r="AC14" s="123">
        <v>50633.426242539797</v>
      </c>
      <c r="AD14" s="123">
        <v>37451.119321343002</v>
      </c>
      <c r="AE14" s="123">
        <v>22575.226615003201</v>
      </c>
    </row>
    <row r="15" spans="1:31" x14ac:dyDescent="0.25">
      <c r="A15" s="157" t="str">
        <f t="shared" ref="A15:A41" si="0">MID($B15,6,3)</f>
        <v/>
      </c>
    </row>
    <row r="16" spans="1:31" outlineLevel="1" x14ac:dyDescent="0.25">
      <c r="A16" s="157"/>
      <c r="B16" s="242" t="s">
        <v>263</v>
      </c>
    </row>
    <row r="17" spans="1:31" outlineLevel="1" x14ac:dyDescent="0.25">
      <c r="A17" s="157" t="str">
        <f>MID($B17,1,3)</f>
        <v>447</v>
      </c>
      <c r="B17" s="242" t="s">
        <v>264</v>
      </c>
      <c r="C17" s="123">
        <v>0</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0</v>
      </c>
      <c r="V17" s="123">
        <v>0</v>
      </c>
      <c r="W17" s="123">
        <v>0</v>
      </c>
      <c r="X17" s="123">
        <v>0</v>
      </c>
      <c r="Y17" s="123">
        <v>0</v>
      </c>
      <c r="Z17" s="123">
        <v>0</v>
      </c>
      <c r="AA17" s="123">
        <v>0</v>
      </c>
      <c r="AB17" s="123">
        <v>0</v>
      </c>
      <c r="AC17" s="123">
        <v>0</v>
      </c>
      <c r="AD17" s="123">
        <v>0</v>
      </c>
      <c r="AE17" s="123">
        <v>0</v>
      </c>
    </row>
    <row r="18" spans="1:31" outlineLevel="1" x14ac:dyDescent="0.25">
      <c r="A18" s="157" t="str">
        <f t="shared" ref="A18:A22" si="1">MID($B18,1,3)</f>
        <v>447</v>
      </c>
      <c r="B18" s="242" t="s">
        <v>265</v>
      </c>
      <c r="C18" s="123">
        <v>0</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0</v>
      </c>
      <c r="Y18" s="123">
        <v>0</v>
      </c>
      <c r="Z18" s="123">
        <v>0</v>
      </c>
      <c r="AA18" s="123">
        <v>0</v>
      </c>
      <c r="AB18" s="123">
        <v>0</v>
      </c>
      <c r="AC18" s="123">
        <v>0</v>
      </c>
      <c r="AD18" s="123">
        <v>0</v>
      </c>
      <c r="AE18" s="123">
        <v>0</v>
      </c>
    </row>
    <row r="19" spans="1:31" outlineLevel="1" x14ac:dyDescent="0.25">
      <c r="A19" s="157" t="str">
        <f t="shared" si="1"/>
        <v>447</v>
      </c>
      <c r="B19" s="242" t="s">
        <v>266</v>
      </c>
      <c r="C19" s="123">
        <v>0</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0</v>
      </c>
      <c r="T19" s="123">
        <v>0</v>
      </c>
      <c r="U19" s="123">
        <v>0</v>
      </c>
      <c r="V19" s="123">
        <v>0</v>
      </c>
      <c r="W19" s="123">
        <v>0</v>
      </c>
      <c r="X19" s="123">
        <v>0</v>
      </c>
      <c r="Y19" s="123">
        <v>0</v>
      </c>
      <c r="Z19" s="123">
        <v>0</v>
      </c>
      <c r="AA19" s="123">
        <v>0</v>
      </c>
      <c r="AB19" s="123">
        <v>0</v>
      </c>
      <c r="AC19" s="123">
        <v>0</v>
      </c>
      <c r="AD19" s="123">
        <v>0</v>
      </c>
      <c r="AE19" s="123">
        <v>0</v>
      </c>
    </row>
    <row r="20" spans="1:31" outlineLevel="1" x14ac:dyDescent="0.25">
      <c r="A20" s="157" t="str">
        <f t="shared" si="1"/>
        <v>447</v>
      </c>
      <c r="B20" s="242" t="s">
        <v>267</v>
      </c>
      <c r="C20" s="123">
        <v>0</v>
      </c>
      <c r="D20" s="123">
        <v>0</v>
      </c>
      <c r="E20" s="123">
        <v>0</v>
      </c>
      <c r="F20" s="123">
        <v>0</v>
      </c>
      <c r="G20" s="123">
        <v>0</v>
      </c>
      <c r="H20" s="123">
        <v>0</v>
      </c>
      <c r="I20" s="123">
        <v>0</v>
      </c>
      <c r="J20" s="123">
        <v>0</v>
      </c>
      <c r="K20" s="123">
        <v>0</v>
      </c>
      <c r="L20" s="123">
        <v>0</v>
      </c>
      <c r="M20" s="123">
        <v>0</v>
      </c>
      <c r="N20" s="123">
        <v>0</v>
      </c>
      <c r="O20" s="123">
        <v>0</v>
      </c>
      <c r="P20" s="123">
        <v>0</v>
      </c>
      <c r="Q20" s="123">
        <v>0</v>
      </c>
      <c r="R20" s="123">
        <v>0</v>
      </c>
      <c r="S20" s="123">
        <v>0</v>
      </c>
      <c r="T20" s="123">
        <v>0</v>
      </c>
      <c r="U20" s="123">
        <v>0</v>
      </c>
      <c r="V20" s="123">
        <v>0</v>
      </c>
      <c r="W20" s="123">
        <v>0</v>
      </c>
      <c r="X20" s="123">
        <v>0</v>
      </c>
      <c r="Y20" s="123">
        <v>0</v>
      </c>
      <c r="Z20" s="123">
        <v>0</v>
      </c>
      <c r="AA20" s="123">
        <v>0</v>
      </c>
      <c r="AB20" s="123">
        <v>0</v>
      </c>
      <c r="AC20" s="123">
        <v>0</v>
      </c>
      <c r="AD20" s="123">
        <v>0</v>
      </c>
      <c r="AE20" s="123">
        <v>0</v>
      </c>
    </row>
    <row r="21" spans="1:31" outlineLevel="1" x14ac:dyDescent="0.25">
      <c r="A21" s="157" t="str">
        <f t="shared" si="1"/>
        <v>483</v>
      </c>
      <c r="B21" s="242" t="s">
        <v>268</v>
      </c>
      <c r="C21" s="123">
        <v>0</v>
      </c>
      <c r="D21" s="123">
        <v>1908.32698</v>
      </c>
      <c r="E21" s="123">
        <v>0</v>
      </c>
      <c r="F21" s="123">
        <v>0</v>
      </c>
      <c r="G21" s="123">
        <v>0</v>
      </c>
      <c r="H21" s="123">
        <v>0</v>
      </c>
      <c r="I21" s="123">
        <v>0</v>
      </c>
      <c r="J21" s="123">
        <v>0</v>
      </c>
      <c r="K21" s="123">
        <v>0</v>
      </c>
      <c r="L21" s="123">
        <v>0</v>
      </c>
      <c r="M21" s="123">
        <v>0</v>
      </c>
      <c r="N21" s="123">
        <v>0</v>
      </c>
      <c r="O21" s="123">
        <v>0</v>
      </c>
      <c r="P21" s="123">
        <v>0</v>
      </c>
      <c r="Q21" s="123">
        <v>0</v>
      </c>
      <c r="R21" s="123">
        <v>0</v>
      </c>
      <c r="S21" s="123">
        <v>0</v>
      </c>
      <c r="T21" s="123">
        <v>0</v>
      </c>
      <c r="U21" s="123">
        <v>0</v>
      </c>
      <c r="V21" s="123">
        <v>0</v>
      </c>
      <c r="W21" s="123">
        <v>0</v>
      </c>
      <c r="X21" s="123">
        <v>0</v>
      </c>
      <c r="Y21" s="123">
        <v>0</v>
      </c>
      <c r="Z21" s="123">
        <v>0</v>
      </c>
      <c r="AA21" s="123">
        <v>0</v>
      </c>
      <c r="AB21" s="123">
        <v>0</v>
      </c>
      <c r="AC21" s="123">
        <v>0</v>
      </c>
      <c r="AD21" s="123">
        <v>0</v>
      </c>
      <c r="AE21" s="123">
        <v>0</v>
      </c>
    </row>
    <row r="22" spans="1:31" outlineLevel="1" x14ac:dyDescent="0.25">
      <c r="A22" s="157" t="str">
        <f t="shared" si="1"/>
        <v>484</v>
      </c>
      <c r="B22" s="242" t="s">
        <v>1073</v>
      </c>
      <c r="C22" s="123">
        <v>272.88808999999998</v>
      </c>
      <c r="D22" s="123">
        <v>310.265749999999</v>
      </c>
      <c r="E22" s="123">
        <v>295.735469999999</v>
      </c>
      <c r="F22" s="123">
        <v>265.31743</v>
      </c>
      <c r="G22" s="123">
        <v>191.33517999999901</v>
      </c>
      <c r="H22" s="123">
        <v>418.66545999999897</v>
      </c>
      <c r="I22" s="123">
        <v>288.74716999999998</v>
      </c>
      <c r="J22" s="123">
        <v>282.84956652586197</v>
      </c>
      <c r="K22" s="123">
        <v>286.33677172573499</v>
      </c>
      <c r="L22" s="123">
        <v>287.86111645383602</v>
      </c>
      <c r="M22" s="123">
        <v>240.33420610934999</v>
      </c>
      <c r="N22" s="123">
        <v>348.61645205907098</v>
      </c>
      <c r="O22" s="123">
        <v>340.319148053427</v>
      </c>
      <c r="P22" s="123">
        <v>348.83519175641499</v>
      </c>
      <c r="Q22" s="123">
        <v>375.86998221412102</v>
      </c>
      <c r="R22" s="123">
        <v>312.96562426938402</v>
      </c>
      <c r="S22" s="123">
        <v>373.02333448047699</v>
      </c>
      <c r="T22" s="123">
        <v>355.28298029837202</v>
      </c>
      <c r="U22" s="123">
        <v>287.51773070809298</v>
      </c>
      <c r="V22" s="123">
        <v>263.62932981194899</v>
      </c>
      <c r="W22" s="123">
        <v>258.075795067699</v>
      </c>
      <c r="X22" s="123">
        <v>314.74141288941598</v>
      </c>
      <c r="Y22" s="123">
        <v>249.30394477617</v>
      </c>
      <c r="Z22" s="123">
        <v>307.84174513048299</v>
      </c>
      <c r="AA22" s="123">
        <v>371.08356613660698</v>
      </c>
      <c r="AB22" s="123">
        <v>338.87284428727997</v>
      </c>
      <c r="AC22" s="123">
        <v>349.40654868681099</v>
      </c>
      <c r="AD22" s="123">
        <v>337.66113319294402</v>
      </c>
      <c r="AE22" s="123">
        <v>332.88274617972201</v>
      </c>
    </row>
    <row r="23" spans="1:31" x14ac:dyDescent="0.25">
      <c r="A23" s="157"/>
      <c r="B23" s="242" t="s">
        <v>269</v>
      </c>
      <c r="C23" s="123">
        <v>272.88808999999998</v>
      </c>
      <c r="D23" s="123">
        <v>2218.5927299999998</v>
      </c>
      <c r="E23" s="123">
        <v>295.735469999999</v>
      </c>
      <c r="F23" s="123">
        <v>265.31743</v>
      </c>
      <c r="G23" s="123">
        <v>191.33517999999901</v>
      </c>
      <c r="H23" s="123">
        <v>418.66545999999897</v>
      </c>
      <c r="I23" s="123">
        <v>288.74716999999998</v>
      </c>
      <c r="J23" s="123">
        <v>282.84956652586197</v>
      </c>
      <c r="K23" s="123">
        <v>286.33677172573499</v>
      </c>
      <c r="L23" s="123">
        <v>287.86111645383602</v>
      </c>
      <c r="M23" s="123">
        <v>240.33420610934999</v>
      </c>
      <c r="N23" s="123">
        <v>348.61645205907098</v>
      </c>
      <c r="O23" s="123">
        <v>340.319148053427</v>
      </c>
      <c r="P23" s="123">
        <v>348.83519175641499</v>
      </c>
      <c r="Q23" s="123">
        <v>375.86998221412102</v>
      </c>
      <c r="R23" s="123">
        <v>312.96562426938402</v>
      </c>
      <c r="S23" s="123">
        <v>373.02333448047699</v>
      </c>
      <c r="T23" s="123">
        <v>355.28298029837202</v>
      </c>
      <c r="U23" s="123">
        <v>287.51773070809298</v>
      </c>
      <c r="V23" s="123">
        <v>263.62932981194899</v>
      </c>
      <c r="W23" s="123">
        <v>258.075795067699</v>
      </c>
      <c r="X23" s="123">
        <v>314.74141288941598</v>
      </c>
      <c r="Y23" s="123">
        <v>249.30394477617</v>
      </c>
      <c r="Z23" s="123">
        <v>307.84174513048299</v>
      </c>
      <c r="AA23" s="123">
        <v>371.08356613660698</v>
      </c>
      <c r="AB23" s="123">
        <v>338.87284428727997</v>
      </c>
      <c r="AC23" s="123">
        <v>349.40654868681099</v>
      </c>
      <c r="AD23" s="123">
        <v>337.66113319294402</v>
      </c>
      <c r="AE23" s="123">
        <v>332.88274617972201</v>
      </c>
    </row>
    <row r="24" spans="1:31" x14ac:dyDescent="0.25">
      <c r="A24" s="157" t="str">
        <f t="shared" si="0"/>
        <v/>
      </c>
    </row>
    <row r="25" spans="1:31" x14ac:dyDescent="0.25">
      <c r="A25" s="157"/>
      <c r="B25" s="242" t="s">
        <v>270</v>
      </c>
      <c r="C25" s="123">
        <v>49881.980430000003</v>
      </c>
      <c r="D25" s="123">
        <v>58592.192089999997</v>
      </c>
      <c r="E25" s="123">
        <v>38330.301720000003</v>
      </c>
      <c r="F25" s="123">
        <v>35560.823479999999</v>
      </c>
      <c r="G25" s="123">
        <v>22942.1744699999</v>
      </c>
      <c r="H25" s="123">
        <v>13513.839809999899</v>
      </c>
      <c r="I25" s="123">
        <v>12001.001340000001</v>
      </c>
      <c r="J25" s="123">
        <v>11326.051718505199</v>
      </c>
      <c r="K25" s="123">
        <v>11576.991288428901</v>
      </c>
      <c r="L25" s="123">
        <v>11779.0691190958</v>
      </c>
      <c r="M25" s="123">
        <v>14992.5593364778</v>
      </c>
      <c r="N25" s="123">
        <v>27350.237510675899</v>
      </c>
      <c r="O25" s="123">
        <v>44733.1307319724</v>
      </c>
      <c r="P25" s="123">
        <v>57114.436038394197</v>
      </c>
      <c r="Q25" s="123">
        <v>51043.954084060497</v>
      </c>
      <c r="R25" s="123">
        <v>37410.7320064999</v>
      </c>
      <c r="S25" s="123">
        <v>22291.201913393099</v>
      </c>
      <c r="T25" s="123">
        <v>16243.4435836173</v>
      </c>
      <c r="U25" s="123">
        <v>12723.8665468422</v>
      </c>
      <c r="V25" s="123">
        <v>11961.2708842388</v>
      </c>
      <c r="W25" s="123">
        <v>11859.429754140599</v>
      </c>
      <c r="X25" s="123">
        <v>12297.7619640061</v>
      </c>
      <c r="Y25" s="123">
        <v>15549.862974981899</v>
      </c>
      <c r="Z25" s="123">
        <v>28028.663802450501</v>
      </c>
      <c r="AA25" s="123">
        <v>46001.345603560098</v>
      </c>
      <c r="AB25" s="123">
        <v>57006.236611373497</v>
      </c>
      <c r="AC25" s="123">
        <v>50982.832791226603</v>
      </c>
      <c r="AD25" s="123">
        <v>37788.780454535998</v>
      </c>
      <c r="AE25" s="123">
        <v>22908.109361182898</v>
      </c>
    </row>
    <row r="26" spans="1:31" x14ac:dyDescent="0.25">
      <c r="A26" s="157" t="str">
        <f t="shared" si="0"/>
        <v/>
      </c>
    </row>
    <row r="27" spans="1:31" x14ac:dyDescent="0.25">
      <c r="A27" s="157"/>
      <c r="B27" s="242" t="s">
        <v>116</v>
      </c>
    </row>
    <row r="28" spans="1:31" x14ac:dyDescent="0.25">
      <c r="A28" s="157">
        <v>487</v>
      </c>
      <c r="B28" s="242" t="s">
        <v>271</v>
      </c>
      <c r="C28" s="123">
        <v>93.982550000000003</v>
      </c>
      <c r="D28" s="123">
        <v>192.70992000000001</v>
      </c>
      <c r="E28" s="123">
        <v>249.05631</v>
      </c>
      <c r="F28" s="123">
        <v>137.27501999999899</v>
      </c>
      <c r="G28" s="123">
        <v>98.973179999999999</v>
      </c>
      <c r="H28" s="123">
        <v>98.886660000000006</v>
      </c>
      <c r="I28" s="123">
        <v>60.71116</v>
      </c>
      <c r="J28" s="123">
        <v>58.2381933333333</v>
      </c>
      <c r="K28" s="123">
        <v>66.120876666666703</v>
      </c>
      <c r="L28" s="123">
        <v>46.6364466666667</v>
      </c>
      <c r="M28" s="123">
        <v>41.147833333333303</v>
      </c>
      <c r="N28" s="123">
        <v>35.372860000000003</v>
      </c>
      <c r="O28" s="123">
        <v>79.260356666666695</v>
      </c>
      <c r="P28" s="123">
        <v>156.28439</v>
      </c>
      <c r="Q28" s="123">
        <v>201.52302666666699</v>
      </c>
      <c r="R28" s="123">
        <v>139.85096666666701</v>
      </c>
      <c r="S28" s="123">
        <v>113.394113333333</v>
      </c>
      <c r="T28" s="123">
        <v>68.548159999999996</v>
      </c>
      <c r="U28" s="123">
        <v>59.571696666666703</v>
      </c>
      <c r="V28" s="123">
        <v>58.2381933333333</v>
      </c>
      <c r="W28" s="123">
        <v>66.120876666666703</v>
      </c>
      <c r="X28" s="123">
        <v>46.6364466666667</v>
      </c>
      <c r="Y28" s="123">
        <v>41.147833333333303</v>
      </c>
      <c r="Z28" s="123">
        <v>35.372860000000003</v>
      </c>
      <c r="AA28" s="123">
        <v>79.260356666666695</v>
      </c>
      <c r="AB28" s="123">
        <v>156.28439</v>
      </c>
      <c r="AC28" s="123">
        <v>201.52302666666699</v>
      </c>
      <c r="AD28" s="123">
        <v>139.85096666666701</v>
      </c>
      <c r="AE28" s="123">
        <v>113.394113333333</v>
      </c>
    </row>
    <row r="29" spans="1:31" x14ac:dyDescent="0.25">
      <c r="A29" s="157"/>
      <c r="B29" s="242" t="s">
        <v>272</v>
      </c>
      <c r="C29" s="123">
        <v>0</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0</v>
      </c>
      <c r="U29" s="123">
        <v>0</v>
      </c>
      <c r="V29" s="123">
        <v>0</v>
      </c>
      <c r="W29" s="123">
        <v>0</v>
      </c>
      <c r="X29" s="123">
        <v>0</v>
      </c>
      <c r="Y29" s="123">
        <v>0</v>
      </c>
      <c r="Z29" s="123">
        <v>0</v>
      </c>
      <c r="AA29" s="123">
        <v>0</v>
      </c>
      <c r="AB29" s="123">
        <v>0</v>
      </c>
      <c r="AC29" s="123">
        <v>0</v>
      </c>
      <c r="AD29" s="123">
        <v>0</v>
      </c>
      <c r="AE29" s="123">
        <v>0</v>
      </c>
    </row>
    <row r="30" spans="1:31" x14ac:dyDescent="0.25">
      <c r="A30" s="157" t="str">
        <f t="shared" ref="A30:A34" si="2">MID($B30,1,3)</f>
        <v>454</v>
      </c>
      <c r="B30" s="242" t="s">
        <v>273</v>
      </c>
      <c r="C30" s="123">
        <v>0</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0</v>
      </c>
      <c r="Y30" s="123">
        <v>0</v>
      </c>
      <c r="Z30" s="123">
        <v>0</v>
      </c>
      <c r="AA30" s="123">
        <v>0</v>
      </c>
      <c r="AB30" s="123">
        <v>0</v>
      </c>
      <c r="AC30" s="123">
        <v>0</v>
      </c>
      <c r="AD30" s="123">
        <v>0</v>
      </c>
      <c r="AE30" s="123">
        <v>0</v>
      </c>
    </row>
    <row r="31" spans="1:31" x14ac:dyDescent="0.25">
      <c r="A31" s="157" t="str">
        <f t="shared" si="2"/>
        <v>456</v>
      </c>
      <c r="B31" s="242" t="s">
        <v>274</v>
      </c>
      <c r="C31" s="123">
        <v>0</v>
      </c>
      <c r="D31" s="123">
        <v>0</v>
      </c>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0</v>
      </c>
      <c r="W31" s="123">
        <v>0</v>
      </c>
      <c r="X31" s="123">
        <v>0</v>
      </c>
      <c r="Y31" s="123">
        <v>0</v>
      </c>
      <c r="Z31" s="123">
        <v>0</v>
      </c>
      <c r="AA31" s="123">
        <v>0</v>
      </c>
      <c r="AB31" s="123">
        <v>0</v>
      </c>
      <c r="AC31" s="123">
        <v>0</v>
      </c>
      <c r="AD31" s="123">
        <v>0</v>
      </c>
      <c r="AE31" s="123">
        <v>0</v>
      </c>
    </row>
    <row r="32" spans="1:31" x14ac:dyDescent="0.25">
      <c r="A32" s="157" t="str">
        <f t="shared" si="2"/>
        <v>456</v>
      </c>
      <c r="B32" s="242" t="s">
        <v>275</v>
      </c>
      <c r="C32" s="123">
        <v>0</v>
      </c>
      <c r="D32" s="123">
        <v>0</v>
      </c>
      <c r="E32" s="123">
        <v>0</v>
      </c>
      <c r="F32" s="123">
        <v>0</v>
      </c>
      <c r="G32" s="123">
        <v>0</v>
      </c>
      <c r="H32" s="123">
        <v>0</v>
      </c>
      <c r="I32" s="123">
        <v>0</v>
      </c>
      <c r="J32" s="123">
        <v>0</v>
      </c>
      <c r="K32" s="123">
        <v>0</v>
      </c>
      <c r="L32" s="123">
        <v>0</v>
      </c>
      <c r="M32" s="123">
        <v>0</v>
      </c>
      <c r="N32" s="123">
        <v>0</v>
      </c>
      <c r="O32" s="123">
        <v>0</v>
      </c>
      <c r="P32" s="123">
        <v>0</v>
      </c>
      <c r="Q32" s="123">
        <v>0</v>
      </c>
      <c r="R32" s="123">
        <v>0</v>
      </c>
      <c r="S32" s="123">
        <v>0</v>
      </c>
      <c r="T32" s="123">
        <v>0</v>
      </c>
      <c r="U32" s="123">
        <v>0</v>
      </c>
      <c r="V32" s="123">
        <v>0</v>
      </c>
      <c r="W32" s="123">
        <v>0</v>
      </c>
      <c r="X32" s="123">
        <v>0</v>
      </c>
      <c r="Y32" s="123">
        <v>0</v>
      </c>
      <c r="Z32" s="123">
        <v>0</v>
      </c>
      <c r="AA32" s="123">
        <v>0</v>
      </c>
      <c r="AB32" s="123">
        <v>0</v>
      </c>
      <c r="AC32" s="123">
        <v>0</v>
      </c>
      <c r="AD32" s="123">
        <v>0</v>
      </c>
      <c r="AE32" s="123">
        <v>0</v>
      </c>
    </row>
    <row r="33" spans="1:32" x14ac:dyDescent="0.25">
      <c r="A33" s="157" t="str">
        <f t="shared" si="2"/>
        <v>451</v>
      </c>
      <c r="B33" s="242" t="s">
        <v>276</v>
      </c>
      <c r="C33" s="123">
        <v>0</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0</v>
      </c>
      <c r="T33" s="123">
        <v>0</v>
      </c>
      <c r="U33" s="123">
        <v>0</v>
      </c>
      <c r="V33" s="123">
        <v>0</v>
      </c>
      <c r="W33" s="123">
        <v>0</v>
      </c>
      <c r="X33" s="123">
        <v>0</v>
      </c>
      <c r="Y33" s="123">
        <v>0</v>
      </c>
      <c r="Z33" s="123">
        <v>0</v>
      </c>
      <c r="AA33" s="123">
        <v>0</v>
      </c>
      <c r="AB33" s="123">
        <v>0</v>
      </c>
      <c r="AC33" s="123">
        <v>0</v>
      </c>
      <c r="AD33" s="123">
        <v>0</v>
      </c>
      <c r="AE33" s="123">
        <v>0</v>
      </c>
    </row>
    <row r="34" spans="1:32" x14ac:dyDescent="0.25">
      <c r="A34" s="157" t="str">
        <f t="shared" si="2"/>
        <v>489</v>
      </c>
      <c r="B34" s="242" t="s">
        <v>277</v>
      </c>
      <c r="C34" s="123">
        <v>917.40306999999996</v>
      </c>
      <c r="D34" s="123">
        <v>381.965069999999</v>
      </c>
      <c r="E34" s="123">
        <v>184.46018000000001</v>
      </c>
      <c r="F34" s="123">
        <v>1004.10587</v>
      </c>
      <c r="G34" s="123">
        <v>534.61577999999997</v>
      </c>
      <c r="H34" s="123">
        <v>464.18682999999999</v>
      </c>
      <c r="I34" s="123">
        <v>424.10896000000002</v>
      </c>
      <c r="J34" s="123">
        <v>336.36258009144598</v>
      </c>
      <c r="K34" s="123">
        <v>349.25804002124198</v>
      </c>
      <c r="L34" s="123">
        <v>365.57774190038702</v>
      </c>
      <c r="M34" s="123">
        <v>500.52168981869801</v>
      </c>
      <c r="N34" s="123">
        <v>599.34740289827005</v>
      </c>
      <c r="O34" s="123">
        <v>649.15700035467796</v>
      </c>
      <c r="P34" s="123">
        <v>646.69587008891301</v>
      </c>
      <c r="Q34" s="123">
        <v>530.85260416188305</v>
      </c>
      <c r="R34" s="123">
        <v>458.83658043580198</v>
      </c>
      <c r="S34" s="123">
        <v>321.83294469208602</v>
      </c>
      <c r="T34" s="123">
        <v>453.73777358010199</v>
      </c>
      <c r="U34" s="123">
        <v>441.025919453021</v>
      </c>
      <c r="V34" s="123">
        <v>453.10931458471498</v>
      </c>
      <c r="W34" s="123">
        <v>485.36753531662299</v>
      </c>
      <c r="X34" s="123">
        <v>502.179229223319</v>
      </c>
      <c r="Y34" s="123">
        <v>696.10838760144998</v>
      </c>
      <c r="Z34" s="123">
        <v>833.64312161156397</v>
      </c>
      <c r="AA34" s="123">
        <v>876.29480220048197</v>
      </c>
      <c r="AB34" s="123">
        <v>853.21957250966102</v>
      </c>
      <c r="AC34" s="123">
        <v>677.97043725608899</v>
      </c>
      <c r="AD34" s="123">
        <v>586.80771494614396</v>
      </c>
      <c r="AE34" s="123">
        <v>430.05188726559697</v>
      </c>
    </row>
    <row r="35" spans="1:32" x14ac:dyDescent="0.25">
      <c r="A35" s="157">
        <v>495</v>
      </c>
      <c r="B35" s="242" t="s">
        <v>278</v>
      </c>
      <c r="C35" s="123">
        <v>35.002369999999999</v>
      </c>
      <c r="D35" s="123">
        <v>57.235370000000003</v>
      </c>
      <c r="E35" s="123">
        <v>38.811959999999999</v>
      </c>
      <c r="F35" s="123">
        <v>44.584449999999997</v>
      </c>
      <c r="G35" s="123">
        <v>45.503929999999997</v>
      </c>
      <c r="H35" s="123">
        <v>57.14396</v>
      </c>
      <c r="I35" s="123">
        <v>43.812519999999999</v>
      </c>
      <c r="J35" s="123">
        <v>39.4730024999999</v>
      </c>
      <c r="K35" s="123">
        <v>38.035669166666601</v>
      </c>
      <c r="L35" s="123">
        <v>37.027669166666598</v>
      </c>
      <c r="M35" s="123">
        <v>36.990335833333297</v>
      </c>
      <c r="N35" s="123">
        <v>36.785002499999898</v>
      </c>
      <c r="O35" s="123">
        <v>36.803669166666602</v>
      </c>
      <c r="P35" s="123">
        <v>35.921669166666597</v>
      </c>
      <c r="Q35" s="123">
        <v>37.545669166666599</v>
      </c>
      <c r="R35" s="123">
        <v>42.511002499999996</v>
      </c>
      <c r="S35" s="123">
        <v>46.664335833333297</v>
      </c>
      <c r="T35" s="123">
        <v>44.993669166666599</v>
      </c>
      <c r="U35" s="123">
        <v>41.960335833333303</v>
      </c>
      <c r="V35" s="123">
        <v>37.8910024999999</v>
      </c>
      <c r="W35" s="123">
        <v>36.4536691666666</v>
      </c>
      <c r="X35" s="123">
        <v>35.445669166666598</v>
      </c>
      <c r="Y35" s="123">
        <v>35.408335833333297</v>
      </c>
      <c r="Z35" s="123">
        <v>35.203002499999897</v>
      </c>
      <c r="AA35" s="123">
        <v>35.221669166666601</v>
      </c>
      <c r="AB35" s="123">
        <v>36.031669166666603</v>
      </c>
      <c r="AC35" s="123">
        <v>37.655669166666598</v>
      </c>
      <c r="AD35" s="123">
        <v>42.621002500000003</v>
      </c>
      <c r="AE35" s="123">
        <v>46.774335833333303</v>
      </c>
    </row>
    <row r="36" spans="1:32" x14ac:dyDescent="0.25">
      <c r="A36" s="157"/>
      <c r="B36" s="242" t="s">
        <v>75</v>
      </c>
      <c r="C36" s="123">
        <v>1046.3879899999999</v>
      </c>
      <c r="D36" s="123">
        <v>631.91035999999997</v>
      </c>
      <c r="E36" s="123">
        <v>472.32844999999998</v>
      </c>
      <c r="F36" s="123">
        <v>1185.96534</v>
      </c>
      <c r="G36" s="123">
        <v>679.09288999999899</v>
      </c>
      <c r="H36" s="123">
        <v>620.21744999999999</v>
      </c>
      <c r="I36" s="123">
        <v>528.63264000000004</v>
      </c>
      <c r="J36" s="123">
        <v>434.073775924779</v>
      </c>
      <c r="K36" s="123">
        <v>453.41458585457502</v>
      </c>
      <c r="L36" s="123">
        <v>449.24185773372102</v>
      </c>
      <c r="M36" s="123">
        <v>578.65985898536496</v>
      </c>
      <c r="N36" s="123">
        <v>671.50526539827001</v>
      </c>
      <c r="O36" s="123">
        <v>765.22102618801102</v>
      </c>
      <c r="P36" s="123">
        <v>838.90192925557994</v>
      </c>
      <c r="Q36" s="123">
        <v>769.92129999521603</v>
      </c>
      <c r="R36" s="123">
        <v>641.19854960246903</v>
      </c>
      <c r="S36" s="123">
        <v>481.89139385875302</v>
      </c>
      <c r="T36" s="123">
        <v>567.279602746769</v>
      </c>
      <c r="U36" s="123">
        <v>542.55795195302096</v>
      </c>
      <c r="V36" s="123">
        <v>549.23851041804801</v>
      </c>
      <c r="W36" s="123">
        <v>587.94208114995604</v>
      </c>
      <c r="X36" s="123">
        <v>584.26134505665198</v>
      </c>
      <c r="Y36" s="123">
        <v>772.664556768117</v>
      </c>
      <c r="Z36" s="123">
        <v>904.21898411156405</v>
      </c>
      <c r="AA36" s="123">
        <v>990.77682803381595</v>
      </c>
      <c r="AB36" s="123">
        <v>1045.53563167632</v>
      </c>
      <c r="AC36" s="123">
        <v>917.14913308942198</v>
      </c>
      <c r="AD36" s="123">
        <v>769.27968411281097</v>
      </c>
      <c r="AE36" s="123">
        <v>590.22033643226303</v>
      </c>
    </row>
    <row r="37" spans="1:32" s="207" customFormat="1" x14ac:dyDescent="0.25">
      <c r="A37" s="157" t="str">
        <f t="shared" si="0"/>
        <v/>
      </c>
      <c r="B37" s="243"/>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row>
    <row r="38" spans="1:32" x14ac:dyDescent="0.25">
      <c r="A38" s="157"/>
      <c r="B38" s="242" t="s">
        <v>76</v>
      </c>
      <c r="C38" s="123">
        <v>50928.368419999999</v>
      </c>
      <c r="D38" s="123">
        <v>59224.102449999998</v>
      </c>
      <c r="E38" s="123">
        <v>38802.630169999997</v>
      </c>
      <c r="F38" s="123">
        <v>36746.788820000002</v>
      </c>
      <c r="G38" s="123">
        <v>23621.2673599999</v>
      </c>
      <c r="H38" s="123">
        <v>14134.0572599999</v>
      </c>
      <c r="I38" s="123">
        <v>12529.633980000001</v>
      </c>
      <c r="J38" s="123">
        <v>11760.1254944299</v>
      </c>
      <c r="K38" s="123">
        <v>12030.4058742835</v>
      </c>
      <c r="L38" s="123">
        <v>12228.3109768295</v>
      </c>
      <c r="M38" s="123">
        <v>15571.2191954631</v>
      </c>
      <c r="N38" s="123">
        <v>28021.742776074101</v>
      </c>
      <c r="O38" s="123">
        <v>45498.351758160497</v>
      </c>
      <c r="P38" s="123">
        <v>57953.337967649801</v>
      </c>
      <c r="Q38" s="123">
        <v>51813.875384055696</v>
      </c>
      <c r="R38" s="123">
        <v>38051.930556102299</v>
      </c>
      <c r="S38" s="123">
        <v>22773.093307251798</v>
      </c>
      <c r="T38" s="123">
        <v>16810.723186364099</v>
      </c>
      <c r="U38" s="123">
        <v>13266.424498795201</v>
      </c>
      <c r="V38" s="123">
        <v>12510.5093946569</v>
      </c>
      <c r="W38" s="123">
        <v>12447.3718352905</v>
      </c>
      <c r="X38" s="123">
        <v>12882.023309062701</v>
      </c>
      <c r="Y38" s="123">
        <v>16322.52753175</v>
      </c>
      <c r="Z38" s="123">
        <v>28932.882786562099</v>
      </c>
      <c r="AA38" s="123">
        <v>46992.122431593903</v>
      </c>
      <c r="AB38" s="123">
        <v>58051.772243049898</v>
      </c>
      <c r="AC38" s="123">
        <v>51899.981924316096</v>
      </c>
      <c r="AD38" s="123">
        <v>38558.060138648798</v>
      </c>
      <c r="AE38" s="123">
        <v>23498.329697615201</v>
      </c>
      <c r="AF38" s="192">
        <f>SUM(T38:AE38)</f>
        <v>332172.72897770535</v>
      </c>
    </row>
    <row r="39" spans="1:32" x14ac:dyDescent="0.25">
      <c r="A39" s="157" t="str">
        <f t="shared" si="0"/>
        <v/>
      </c>
    </row>
    <row r="40" spans="1:32" x14ac:dyDescent="0.25">
      <c r="A40" s="157"/>
      <c r="B40" s="242" t="s">
        <v>279</v>
      </c>
    </row>
    <row r="41" spans="1:32" x14ac:dyDescent="0.25">
      <c r="A41" s="157" t="str">
        <f t="shared" si="0"/>
        <v/>
      </c>
    </row>
    <row r="42" spans="1:32" x14ac:dyDescent="0.25">
      <c r="A42" s="157"/>
      <c r="B42" s="242" t="s">
        <v>280</v>
      </c>
    </row>
    <row r="43" spans="1:32" x14ac:dyDescent="0.25">
      <c r="A43" s="157" t="str">
        <f t="shared" ref="A43:A105" si="3">MID($B43,1,3)</f>
        <v>500</v>
      </c>
      <c r="B43" s="242" t="s">
        <v>281</v>
      </c>
      <c r="C43" s="123">
        <v>0</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0</v>
      </c>
      <c r="Y43" s="123">
        <v>0</v>
      </c>
      <c r="Z43" s="123">
        <v>0</v>
      </c>
      <c r="AA43" s="123">
        <v>0</v>
      </c>
      <c r="AB43" s="123">
        <v>0</v>
      </c>
      <c r="AC43" s="123">
        <v>0</v>
      </c>
      <c r="AD43" s="123">
        <v>0</v>
      </c>
      <c r="AE43" s="123">
        <v>0</v>
      </c>
    </row>
    <row r="44" spans="1:32" x14ac:dyDescent="0.25">
      <c r="A44" s="157" t="str">
        <f t="shared" si="3"/>
        <v>501</v>
      </c>
      <c r="B44" s="242" t="s">
        <v>282</v>
      </c>
      <c r="C44" s="123">
        <v>0</v>
      </c>
      <c r="D44" s="123">
        <v>0</v>
      </c>
      <c r="E44" s="123">
        <v>0</v>
      </c>
      <c r="F44" s="123">
        <v>0</v>
      </c>
      <c r="G44" s="123">
        <v>0</v>
      </c>
      <c r="H44" s="123">
        <v>0</v>
      </c>
      <c r="I44" s="123">
        <v>0</v>
      </c>
      <c r="J44" s="123">
        <v>0</v>
      </c>
      <c r="K44" s="123">
        <v>0</v>
      </c>
      <c r="L44" s="123">
        <v>0</v>
      </c>
      <c r="M44" s="123">
        <v>0</v>
      </c>
      <c r="N44" s="123">
        <v>0</v>
      </c>
      <c r="O44" s="123">
        <v>0</v>
      </c>
      <c r="P44" s="123">
        <v>0</v>
      </c>
      <c r="Q44" s="123">
        <v>0</v>
      </c>
      <c r="R44" s="123">
        <v>0</v>
      </c>
      <c r="S44" s="123">
        <v>0</v>
      </c>
      <c r="T44" s="123">
        <v>0</v>
      </c>
      <c r="U44" s="123">
        <v>0</v>
      </c>
      <c r="V44" s="123">
        <v>0</v>
      </c>
      <c r="W44" s="123">
        <v>0</v>
      </c>
      <c r="X44" s="123">
        <v>0</v>
      </c>
      <c r="Y44" s="123">
        <v>0</v>
      </c>
      <c r="Z44" s="123">
        <v>0</v>
      </c>
      <c r="AA44" s="123">
        <v>0</v>
      </c>
      <c r="AB44" s="123">
        <v>0</v>
      </c>
      <c r="AC44" s="123">
        <v>0</v>
      </c>
      <c r="AD44" s="123">
        <v>0</v>
      </c>
      <c r="AE44" s="123">
        <v>0</v>
      </c>
    </row>
    <row r="45" spans="1:32" x14ac:dyDescent="0.25">
      <c r="A45" s="157" t="str">
        <f t="shared" si="3"/>
        <v>501</v>
      </c>
      <c r="B45" s="242" t="s">
        <v>283</v>
      </c>
      <c r="C45" s="123">
        <v>0</v>
      </c>
      <c r="D45" s="123">
        <v>0</v>
      </c>
      <c r="E45" s="123">
        <v>0</v>
      </c>
      <c r="F45" s="123">
        <v>0</v>
      </c>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0</v>
      </c>
    </row>
    <row r="46" spans="1:32" x14ac:dyDescent="0.25">
      <c r="A46" s="157" t="str">
        <f t="shared" si="3"/>
        <v>502</v>
      </c>
      <c r="B46" s="242" t="s">
        <v>284</v>
      </c>
      <c r="C46" s="123">
        <v>0</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0</v>
      </c>
      <c r="U46" s="123">
        <v>0</v>
      </c>
      <c r="V46" s="123">
        <v>0</v>
      </c>
      <c r="W46" s="123">
        <v>0</v>
      </c>
      <c r="X46" s="123">
        <v>0</v>
      </c>
      <c r="Y46" s="123">
        <v>0</v>
      </c>
      <c r="Z46" s="123">
        <v>0</v>
      </c>
      <c r="AA46" s="123">
        <v>0</v>
      </c>
      <c r="AB46" s="123">
        <v>0</v>
      </c>
      <c r="AC46" s="123">
        <v>0</v>
      </c>
      <c r="AD46" s="123">
        <v>0</v>
      </c>
      <c r="AE46" s="123">
        <v>0</v>
      </c>
    </row>
    <row r="47" spans="1:32" x14ac:dyDescent="0.25">
      <c r="A47" s="157" t="str">
        <f t="shared" si="3"/>
        <v>503</v>
      </c>
      <c r="B47" s="242" t="s">
        <v>285</v>
      </c>
      <c r="C47" s="123">
        <v>0</v>
      </c>
      <c r="D47" s="123">
        <v>0</v>
      </c>
      <c r="E47" s="123">
        <v>0</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0</v>
      </c>
      <c r="W47" s="123">
        <v>0</v>
      </c>
      <c r="X47" s="123">
        <v>0</v>
      </c>
      <c r="Y47" s="123">
        <v>0</v>
      </c>
      <c r="Z47" s="123">
        <v>0</v>
      </c>
      <c r="AA47" s="123">
        <v>0</v>
      </c>
      <c r="AB47" s="123">
        <v>0</v>
      </c>
      <c r="AC47" s="123">
        <v>0</v>
      </c>
      <c r="AD47" s="123">
        <v>0</v>
      </c>
      <c r="AE47" s="123">
        <v>0</v>
      </c>
    </row>
    <row r="48" spans="1:32" x14ac:dyDescent="0.25">
      <c r="A48" s="157" t="str">
        <f t="shared" si="3"/>
        <v>505</v>
      </c>
      <c r="B48" s="242" t="s">
        <v>286</v>
      </c>
      <c r="C48" s="123">
        <v>0</v>
      </c>
      <c r="D48" s="123">
        <v>0</v>
      </c>
      <c r="E48" s="123">
        <v>0</v>
      </c>
      <c r="F48" s="123">
        <v>0</v>
      </c>
      <c r="G48" s="123">
        <v>0</v>
      </c>
      <c r="H48" s="123">
        <v>0</v>
      </c>
      <c r="I48" s="123">
        <v>0</v>
      </c>
      <c r="J48" s="123">
        <v>0</v>
      </c>
      <c r="K48" s="123">
        <v>0</v>
      </c>
      <c r="L48" s="123">
        <v>0</v>
      </c>
      <c r="M48" s="123">
        <v>0</v>
      </c>
      <c r="N48" s="123">
        <v>0</v>
      </c>
      <c r="O48" s="123">
        <v>0</v>
      </c>
      <c r="P48" s="123">
        <v>0</v>
      </c>
      <c r="Q48" s="123">
        <v>0</v>
      </c>
      <c r="R48" s="123">
        <v>0</v>
      </c>
      <c r="S48" s="123">
        <v>0</v>
      </c>
      <c r="T48" s="123">
        <v>0</v>
      </c>
      <c r="U48" s="123">
        <v>0</v>
      </c>
      <c r="V48" s="123">
        <v>0</v>
      </c>
      <c r="W48" s="123">
        <v>0</v>
      </c>
      <c r="X48" s="123">
        <v>0</v>
      </c>
      <c r="Y48" s="123">
        <v>0</v>
      </c>
      <c r="Z48" s="123">
        <v>0</v>
      </c>
      <c r="AA48" s="123">
        <v>0</v>
      </c>
      <c r="AB48" s="123">
        <v>0</v>
      </c>
      <c r="AC48" s="123">
        <v>0</v>
      </c>
      <c r="AD48" s="123">
        <v>0</v>
      </c>
      <c r="AE48" s="123">
        <v>0</v>
      </c>
    </row>
    <row r="49" spans="1:31" x14ac:dyDescent="0.25">
      <c r="A49" s="157" t="str">
        <f t="shared" si="3"/>
        <v>506</v>
      </c>
      <c r="B49" s="242" t="s">
        <v>287</v>
      </c>
      <c r="C49" s="123">
        <v>0</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0</v>
      </c>
      <c r="U49" s="123">
        <v>0</v>
      </c>
      <c r="V49" s="123">
        <v>0</v>
      </c>
      <c r="W49" s="123">
        <v>0</v>
      </c>
      <c r="X49" s="123">
        <v>0</v>
      </c>
      <c r="Y49" s="123">
        <v>0</v>
      </c>
      <c r="Z49" s="123">
        <v>0</v>
      </c>
      <c r="AA49" s="123">
        <v>0</v>
      </c>
      <c r="AB49" s="123">
        <v>0</v>
      </c>
      <c r="AC49" s="123">
        <v>0</v>
      </c>
      <c r="AD49" s="123">
        <v>0</v>
      </c>
      <c r="AE49" s="123">
        <v>0</v>
      </c>
    </row>
    <row r="50" spans="1:31" x14ac:dyDescent="0.25">
      <c r="A50" s="157" t="str">
        <f t="shared" si="3"/>
        <v>507</v>
      </c>
      <c r="B50" s="242" t="s">
        <v>288</v>
      </c>
      <c r="C50" s="123">
        <v>0</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0</v>
      </c>
      <c r="T50" s="123">
        <v>0</v>
      </c>
      <c r="U50" s="123">
        <v>0</v>
      </c>
      <c r="V50" s="123">
        <v>0</v>
      </c>
      <c r="W50" s="123">
        <v>0</v>
      </c>
      <c r="X50" s="123">
        <v>0</v>
      </c>
      <c r="Y50" s="123">
        <v>0</v>
      </c>
      <c r="Z50" s="123">
        <v>0</v>
      </c>
      <c r="AA50" s="123">
        <v>0</v>
      </c>
      <c r="AB50" s="123">
        <v>0</v>
      </c>
      <c r="AC50" s="123">
        <v>0</v>
      </c>
      <c r="AD50" s="123">
        <v>0</v>
      </c>
      <c r="AE50" s="123">
        <v>0</v>
      </c>
    </row>
    <row r="51" spans="1:31" x14ac:dyDescent="0.25">
      <c r="A51" s="157" t="str">
        <f t="shared" si="3"/>
        <v>509</v>
      </c>
      <c r="B51" s="242" t="s">
        <v>289</v>
      </c>
      <c r="C51" s="123">
        <v>0</v>
      </c>
      <c r="D51" s="123">
        <v>0</v>
      </c>
      <c r="E51" s="123">
        <v>0</v>
      </c>
      <c r="F51" s="123">
        <v>0</v>
      </c>
      <c r="G51" s="123">
        <v>0</v>
      </c>
      <c r="H51" s="123">
        <v>0</v>
      </c>
      <c r="I51" s="123">
        <v>0</v>
      </c>
      <c r="J51" s="123">
        <v>0</v>
      </c>
      <c r="K51" s="123">
        <v>0</v>
      </c>
      <c r="L51" s="123">
        <v>0</v>
      </c>
      <c r="M51" s="123">
        <v>0</v>
      </c>
      <c r="N51" s="123">
        <v>0</v>
      </c>
      <c r="O51" s="123">
        <v>0</v>
      </c>
      <c r="P51" s="123">
        <v>0</v>
      </c>
      <c r="Q51" s="123">
        <v>0</v>
      </c>
      <c r="R51" s="123">
        <v>0</v>
      </c>
      <c r="S51" s="123">
        <v>0</v>
      </c>
      <c r="T51" s="123">
        <v>0</v>
      </c>
      <c r="U51" s="123">
        <v>0</v>
      </c>
      <c r="V51" s="123">
        <v>0</v>
      </c>
      <c r="W51" s="123">
        <v>0</v>
      </c>
      <c r="X51" s="123">
        <v>0</v>
      </c>
      <c r="Y51" s="123">
        <v>0</v>
      </c>
      <c r="Z51" s="123">
        <v>0</v>
      </c>
      <c r="AA51" s="123">
        <v>0</v>
      </c>
      <c r="AB51" s="123">
        <v>0</v>
      </c>
      <c r="AC51" s="123">
        <v>0</v>
      </c>
      <c r="AD51" s="123">
        <v>0</v>
      </c>
      <c r="AE51" s="123">
        <v>0</v>
      </c>
    </row>
    <row r="52" spans="1:31" x14ac:dyDescent="0.25">
      <c r="A52" s="157"/>
      <c r="B52" s="242" t="s">
        <v>290</v>
      </c>
      <c r="C52" s="123">
        <v>0</v>
      </c>
      <c r="D52" s="123">
        <v>0</v>
      </c>
      <c r="E52" s="123">
        <v>0</v>
      </c>
      <c r="F52" s="123">
        <v>0</v>
      </c>
      <c r="G52" s="123">
        <v>0</v>
      </c>
      <c r="H52" s="123">
        <v>0</v>
      </c>
      <c r="I52" s="123">
        <v>0</v>
      </c>
      <c r="J52" s="123">
        <v>0</v>
      </c>
      <c r="K52" s="123">
        <v>0</v>
      </c>
      <c r="L52" s="123">
        <v>0</v>
      </c>
      <c r="M52" s="123">
        <v>0</v>
      </c>
      <c r="N52" s="123">
        <v>0</v>
      </c>
      <c r="O52" s="123">
        <v>0</v>
      </c>
      <c r="P52" s="123">
        <v>0</v>
      </c>
      <c r="Q52" s="123">
        <v>0</v>
      </c>
      <c r="R52" s="123">
        <v>0</v>
      </c>
      <c r="S52" s="123">
        <v>0</v>
      </c>
      <c r="T52" s="123">
        <v>0</v>
      </c>
      <c r="U52" s="123">
        <v>0</v>
      </c>
      <c r="V52" s="123">
        <v>0</v>
      </c>
      <c r="W52" s="123">
        <v>0</v>
      </c>
      <c r="X52" s="123">
        <v>0</v>
      </c>
      <c r="Y52" s="123">
        <v>0</v>
      </c>
      <c r="Z52" s="123">
        <v>0</v>
      </c>
      <c r="AA52" s="123">
        <v>0</v>
      </c>
      <c r="AB52" s="123">
        <v>0</v>
      </c>
      <c r="AC52" s="123">
        <v>0</v>
      </c>
      <c r="AD52" s="123">
        <v>0</v>
      </c>
      <c r="AE52" s="123">
        <v>0</v>
      </c>
    </row>
    <row r="53" spans="1:31" x14ac:dyDescent="0.25">
      <c r="A53" s="157" t="str">
        <f t="shared" si="3"/>
        <v/>
      </c>
    </row>
    <row r="54" spans="1:31" x14ac:dyDescent="0.25">
      <c r="A54" s="157" t="str">
        <f t="shared" si="3"/>
        <v>510</v>
      </c>
      <c r="B54" s="242" t="s">
        <v>291</v>
      </c>
      <c r="C54" s="123">
        <v>0</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0</v>
      </c>
      <c r="W54" s="123">
        <v>0</v>
      </c>
      <c r="X54" s="123">
        <v>0</v>
      </c>
      <c r="Y54" s="123">
        <v>0</v>
      </c>
      <c r="Z54" s="123">
        <v>0</v>
      </c>
      <c r="AA54" s="123">
        <v>0</v>
      </c>
      <c r="AB54" s="123">
        <v>0</v>
      </c>
      <c r="AC54" s="123">
        <v>0</v>
      </c>
      <c r="AD54" s="123">
        <v>0</v>
      </c>
      <c r="AE54" s="123">
        <v>0</v>
      </c>
    </row>
    <row r="55" spans="1:31" x14ac:dyDescent="0.25">
      <c r="A55" s="157" t="str">
        <f t="shared" si="3"/>
        <v>511</v>
      </c>
      <c r="B55" s="242" t="s">
        <v>292</v>
      </c>
      <c r="C55" s="123">
        <v>0</v>
      </c>
      <c r="D55" s="123">
        <v>0</v>
      </c>
      <c r="E55" s="123">
        <v>0</v>
      </c>
      <c r="F55" s="123">
        <v>0</v>
      </c>
      <c r="G55" s="123">
        <v>0</v>
      </c>
      <c r="H55" s="123">
        <v>0</v>
      </c>
      <c r="I55" s="123">
        <v>0</v>
      </c>
      <c r="J55" s="123">
        <v>0</v>
      </c>
      <c r="K55" s="123">
        <v>0</v>
      </c>
      <c r="L55" s="123">
        <v>0</v>
      </c>
      <c r="M55" s="123">
        <v>0</v>
      </c>
      <c r="N55" s="123">
        <v>0</v>
      </c>
      <c r="O55" s="123">
        <v>0</v>
      </c>
      <c r="P55" s="123">
        <v>0</v>
      </c>
      <c r="Q55" s="123">
        <v>0</v>
      </c>
      <c r="R55" s="123">
        <v>0</v>
      </c>
      <c r="S55" s="123">
        <v>0</v>
      </c>
      <c r="T55" s="123">
        <v>0</v>
      </c>
      <c r="U55" s="123">
        <v>0</v>
      </c>
      <c r="V55" s="123">
        <v>0</v>
      </c>
      <c r="W55" s="123">
        <v>0</v>
      </c>
      <c r="X55" s="123">
        <v>0</v>
      </c>
      <c r="Y55" s="123">
        <v>0</v>
      </c>
      <c r="Z55" s="123">
        <v>0</v>
      </c>
      <c r="AA55" s="123">
        <v>0</v>
      </c>
      <c r="AB55" s="123">
        <v>0</v>
      </c>
      <c r="AC55" s="123">
        <v>0</v>
      </c>
      <c r="AD55" s="123">
        <v>0</v>
      </c>
      <c r="AE55" s="123">
        <v>0</v>
      </c>
    </row>
    <row r="56" spans="1:31" x14ac:dyDescent="0.25">
      <c r="A56" s="157" t="str">
        <f t="shared" si="3"/>
        <v>512</v>
      </c>
      <c r="B56" s="242" t="s">
        <v>293</v>
      </c>
      <c r="C56" s="123">
        <v>0</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0</v>
      </c>
      <c r="X56" s="123">
        <v>0</v>
      </c>
      <c r="Y56" s="123">
        <v>0</v>
      </c>
      <c r="Z56" s="123">
        <v>0</v>
      </c>
      <c r="AA56" s="123">
        <v>0</v>
      </c>
      <c r="AB56" s="123">
        <v>0</v>
      </c>
      <c r="AC56" s="123">
        <v>0</v>
      </c>
      <c r="AD56" s="123">
        <v>0</v>
      </c>
      <c r="AE56" s="123">
        <v>0</v>
      </c>
    </row>
    <row r="57" spans="1:31" x14ac:dyDescent="0.25">
      <c r="A57" s="157" t="str">
        <f t="shared" si="3"/>
        <v>513</v>
      </c>
      <c r="B57" s="242" t="s">
        <v>294</v>
      </c>
      <c r="C57" s="123">
        <v>0</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0</v>
      </c>
      <c r="X57" s="123">
        <v>0</v>
      </c>
      <c r="Y57" s="123">
        <v>0</v>
      </c>
      <c r="Z57" s="123">
        <v>0</v>
      </c>
      <c r="AA57" s="123">
        <v>0</v>
      </c>
      <c r="AB57" s="123">
        <v>0</v>
      </c>
      <c r="AC57" s="123">
        <v>0</v>
      </c>
      <c r="AD57" s="123">
        <v>0</v>
      </c>
      <c r="AE57" s="123">
        <v>0</v>
      </c>
    </row>
    <row r="58" spans="1:31" x14ac:dyDescent="0.25">
      <c r="A58" s="157" t="str">
        <f t="shared" si="3"/>
        <v>514</v>
      </c>
      <c r="B58" s="242" t="s">
        <v>295</v>
      </c>
      <c r="C58" s="123">
        <v>0</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0</v>
      </c>
      <c r="X58" s="123">
        <v>0</v>
      </c>
      <c r="Y58" s="123">
        <v>0</v>
      </c>
      <c r="Z58" s="123">
        <v>0</v>
      </c>
      <c r="AA58" s="123">
        <v>0</v>
      </c>
      <c r="AB58" s="123">
        <v>0</v>
      </c>
      <c r="AC58" s="123">
        <v>0</v>
      </c>
      <c r="AD58" s="123">
        <v>0</v>
      </c>
      <c r="AE58" s="123">
        <v>0</v>
      </c>
    </row>
    <row r="59" spans="1:31" x14ac:dyDescent="0.25">
      <c r="A59" s="157"/>
      <c r="B59" s="242" t="s">
        <v>296</v>
      </c>
      <c r="C59" s="123">
        <v>0</v>
      </c>
      <c r="D59" s="123">
        <v>0</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0</v>
      </c>
      <c r="V59" s="123">
        <v>0</v>
      </c>
      <c r="W59" s="123">
        <v>0</v>
      </c>
      <c r="X59" s="123">
        <v>0</v>
      </c>
      <c r="Y59" s="123">
        <v>0</v>
      </c>
      <c r="Z59" s="123">
        <v>0</v>
      </c>
      <c r="AA59" s="123">
        <v>0</v>
      </c>
      <c r="AB59" s="123">
        <v>0</v>
      </c>
      <c r="AC59" s="123">
        <v>0</v>
      </c>
      <c r="AD59" s="123">
        <v>0</v>
      </c>
      <c r="AE59" s="123">
        <v>0</v>
      </c>
    </row>
    <row r="60" spans="1:31" x14ac:dyDescent="0.25">
      <c r="A60" s="157" t="str">
        <f t="shared" si="3"/>
        <v/>
      </c>
    </row>
    <row r="61" spans="1:31" x14ac:dyDescent="0.25">
      <c r="A61" s="157"/>
      <c r="B61" s="242" t="s">
        <v>77</v>
      </c>
      <c r="C61" s="123">
        <v>0</v>
      </c>
      <c r="D61" s="123">
        <v>0</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0</v>
      </c>
      <c r="Y61" s="123">
        <v>0</v>
      </c>
      <c r="Z61" s="123">
        <v>0</v>
      </c>
      <c r="AA61" s="123">
        <v>0</v>
      </c>
      <c r="AB61" s="123">
        <v>0</v>
      </c>
      <c r="AC61" s="123">
        <v>0</v>
      </c>
      <c r="AD61" s="123">
        <v>0</v>
      </c>
      <c r="AE61" s="123">
        <v>0</v>
      </c>
    </row>
    <row r="62" spans="1:31" x14ac:dyDescent="0.25">
      <c r="A62" s="157" t="str">
        <f t="shared" si="3"/>
        <v/>
      </c>
    </row>
    <row r="63" spans="1:31" x14ac:dyDescent="0.25">
      <c r="A63" s="157"/>
      <c r="B63" s="242" t="s">
        <v>297</v>
      </c>
    </row>
    <row r="64" spans="1:31" x14ac:dyDescent="0.25">
      <c r="A64" s="157" t="str">
        <f t="shared" si="3"/>
        <v>535</v>
      </c>
      <c r="B64" s="242" t="s">
        <v>298</v>
      </c>
      <c r="C64" s="123">
        <v>0</v>
      </c>
      <c r="D64" s="123">
        <v>0</v>
      </c>
      <c r="E64" s="123">
        <v>0</v>
      </c>
      <c r="F64" s="123">
        <v>0</v>
      </c>
      <c r="G64" s="123">
        <v>0</v>
      </c>
      <c r="H64" s="123">
        <v>0</v>
      </c>
      <c r="I64" s="123">
        <v>0</v>
      </c>
      <c r="J64" s="123">
        <v>0</v>
      </c>
      <c r="K64" s="123">
        <v>0</v>
      </c>
      <c r="L64" s="123">
        <v>0</v>
      </c>
      <c r="M64" s="123">
        <v>0</v>
      </c>
      <c r="N64" s="123">
        <v>0</v>
      </c>
      <c r="O64" s="123">
        <v>0</v>
      </c>
      <c r="P64" s="123">
        <v>0</v>
      </c>
      <c r="Q64" s="123">
        <v>0</v>
      </c>
      <c r="R64" s="123">
        <v>0</v>
      </c>
      <c r="S64" s="123">
        <v>0</v>
      </c>
      <c r="T64" s="123">
        <v>0</v>
      </c>
      <c r="U64" s="123">
        <v>0</v>
      </c>
      <c r="V64" s="123">
        <v>0</v>
      </c>
      <c r="W64" s="123">
        <v>0</v>
      </c>
      <c r="X64" s="123">
        <v>0</v>
      </c>
      <c r="Y64" s="123">
        <v>0</v>
      </c>
      <c r="Z64" s="123">
        <v>0</v>
      </c>
      <c r="AA64" s="123">
        <v>0</v>
      </c>
      <c r="AB64" s="123">
        <v>0</v>
      </c>
      <c r="AC64" s="123">
        <v>0</v>
      </c>
      <c r="AD64" s="123">
        <v>0</v>
      </c>
      <c r="AE64" s="123">
        <v>0</v>
      </c>
    </row>
    <row r="65" spans="1:31" x14ac:dyDescent="0.25">
      <c r="A65" s="157" t="str">
        <f t="shared" si="3"/>
        <v>536</v>
      </c>
      <c r="B65" s="242" t="s">
        <v>299</v>
      </c>
      <c r="C65" s="123">
        <v>0</v>
      </c>
      <c r="D65" s="123">
        <v>0</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0</v>
      </c>
      <c r="W65" s="123">
        <v>0</v>
      </c>
      <c r="X65" s="123">
        <v>0</v>
      </c>
      <c r="Y65" s="123">
        <v>0</v>
      </c>
      <c r="Z65" s="123">
        <v>0</v>
      </c>
      <c r="AA65" s="123">
        <v>0</v>
      </c>
      <c r="AB65" s="123">
        <v>0</v>
      </c>
      <c r="AC65" s="123">
        <v>0</v>
      </c>
      <c r="AD65" s="123">
        <v>0</v>
      </c>
      <c r="AE65" s="123">
        <v>0</v>
      </c>
    </row>
    <row r="66" spans="1:31" x14ac:dyDescent="0.25">
      <c r="A66" s="157" t="str">
        <f t="shared" si="3"/>
        <v>538</v>
      </c>
      <c r="B66" s="242" t="s">
        <v>300</v>
      </c>
      <c r="C66" s="123">
        <v>0</v>
      </c>
      <c r="D66" s="123">
        <v>0</v>
      </c>
      <c r="E66" s="123">
        <v>0</v>
      </c>
      <c r="F66" s="123">
        <v>0</v>
      </c>
      <c r="G66" s="123">
        <v>0</v>
      </c>
      <c r="H66" s="123">
        <v>0</v>
      </c>
      <c r="I66" s="123">
        <v>0</v>
      </c>
      <c r="J66" s="123">
        <v>0</v>
      </c>
      <c r="K66" s="123">
        <v>0</v>
      </c>
      <c r="L66" s="123">
        <v>0</v>
      </c>
      <c r="M66" s="123">
        <v>0</v>
      </c>
      <c r="N66" s="123">
        <v>0</v>
      </c>
      <c r="O66" s="123">
        <v>0</v>
      </c>
      <c r="P66" s="123">
        <v>0</v>
      </c>
      <c r="Q66" s="123">
        <v>0</v>
      </c>
      <c r="R66" s="123">
        <v>0</v>
      </c>
      <c r="S66" s="123">
        <v>0</v>
      </c>
      <c r="T66" s="123">
        <v>0</v>
      </c>
      <c r="U66" s="123">
        <v>0</v>
      </c>
      <c r="V66" s="123">
        <v>0</v>
      </c>
      <c r="W66" s="123">
        <v>0</v>
      </c>
      <c r="X66" s="123">
        <v>0</v>
      </c>
      <c r="Y66" s="123">
        <v>0</v>
      </c>
      <c r="Z66" s="123">
        <v>0</v>
      </c>
      <c r="AA66" s="123">
        <v>0</v>
      </c>
      <c r="AB66" s="123">
        <v>0</v>
      </c>
      <c r="AC66" s="123">
        <v>0</v>
      </c>
      <c r="AD66" s="123">
        <v>0</v>
      </c>
      <c r="AE66" s="123">
        <v>0</v>
      </c>
    </row>
    <row r="67" spans="1:31" x14ac:dyDescent="0.25">
      <c r="A67" s="157" t="str">
        <f t="shared" si="3"/>
        <v>539</v>
      </c>
      <c r="B67" s="242" t="s">
        <v>301</v>
      </c>
      <c r="C67" s="123">
        <v>0</v>
      </c>
      <c r="D67" s="123">
        <v>0</v>
      </c>
      <c r="E67" s="123">
        <v>0</v>
      </c>
      <c r="F67" s="123">
        <v>0</v>
      </c>
      <c r="G67" s="123">
        <v>0</v>
      </c>
      <c r="H67" s="123">
        <v>0</v>
      </c>
      <c r="I67" s="123">
        <v>0</v>
      </c>
      <c r="J67" s="123">
        <v>0</v>
      </c>
      <c r="K67" s="123">
        <v>0</v>
      </c>
      <c r="L67" s="123">
        <v>0</v>
      </c>
      <c r="M67" s="123">
        <v>0</v>
      </c>
      <c r="N67" s="123">
        <v>0</v>
      </c>
      <c r="O67" s="123">
        <v>0</v>
      </c>
      <c r="P67" s="123">
        <v>0</v>
      </c>
      <c r="Q67" s="123">
        <v>0</v>
      </c>
      <c r="R67" s="123">
        <v>0</v>
      </c>
      <c r="S67" s="123">
        <v>0</v>
      </c>
      <c r="T67" s="123">
        <v>0</v>
      </c>
      <c r="U67" s="123">
        <v>0</v>
      </c>
      <c r="V67" s="123">
        <v>0</v>
      </c>
      <c r="W67" s="123">
        <v>0</v>
      </c>
      <c r="X67" s="123">
        <v>0</v>
      </c>
      <c r="Y67" s="123">
        <v>0</v>
      </c>
      <c r="Z67" s="123">
        <v>0</v>
      </c>
      <c r="AA67" s="123">
        <v>0</v>
      </c>
      <c r="AB67" s="123">
        <v>0</v>
      </c>
      <c r="AC67" s="123">
        <v>0</v>
      </c>
      <c r="AD67" s="123">
        <v>0</v>
      </c>
      <c r="AE67" s="123">
        <v>0</v>
      </c>
    </row>
    <row r="68" spans="1:31" x14ac:dyDescent="0.25">
      <c r="A68" s="157" t="str">
        <f t="shared" si="3"/>
        <v>540</v>
      </c>
      <c r="B68" s="242" t="s">
        <v>302</v>
      </c>
      <c r="C68" s="123">
        <v>0</v>
      </c>
      <c r="D68" s="123">
        <v>0</v>
      </c>
      <c r="E68" s="123">
        <v>0</v>
      </c>
      <c r="F68" s="123">
        <v>0</v>
      </c>
      <c r="G68" s="123">
        <v>0</v>
      </c>
      <c r="H68" s="123">
        <v>0</v>
      </c>
      <c r="I68" s="123">
        <v>0</v>
      </c>
      <c r="J68" s="123">
        <v>0</v>
      </c>
      <c r="K68" s="123">
        <v>0</v>
      </c>
      <c r="L68" s="123">
        <v>0</v>
      </c>
      <c r="M68" s="123">
        <v>0</v>
      </c>
      <c r="N68" s="123">
        <v>0</v>
      </c>
      <c r="O68" s="123">
        <v>0</v>
      </c>
      <c r="P68" s="123">
        <v>0</v>
      </c>
      <c r="Q68" s="123">
        <v>0</v>
      </c>
      <c r="R68" s="123">
        <v>0</v>
      </c>
      <c r="S68" s="123">
        <v>0</v>
      </c>
      <c r="T68" s="123">
        <v>0</v>
      </c>
      <c r="U68" s="123">
        <v>0</v>
      </c>
      <c r="V68" s="123">
        <v>0</v>
      </c>
      <c r="W68" s="123">
        <v>0</v>
      </c>
      <c r="X68" s="123">
        <v>0</v>
      </c>
      <c r="Y68" s="123">
        <v>0</v>
      </c>
      <c r="Z68" s="123">
        <v>0</v>
      </c>
      <c r="AA68" s="123">
        <v>0</v>
      </c>
      <c r="AB68" s="123">
        <v>0</v>
      </c>
      <c r="AC68" s="123">
        <v>0</v>
      </c>
      <c r="AD68" s="123">
        <v>0</v>
      </c>
      <c r="AE68" s="123">
        <v>0</v>
      </c>
    </row>
    <row r="69" spans="1:31" x14ac:dyDescent="0.25">
      <c r="A69" s="157"/>
      <c r="B69" s="242" t="s">
        <v>303</v>
      </c>
      <c r="C69" s="123">
        <v>0</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0</v>
      </c>
      <c r="Z69" s="123">
        <v>0</v>
      </c>
      <c r="AA69" s="123">
        <v>0</v>
      </c>
      <c r="AB69" s="123">
        <v>0</v>
      </c>
      <c r="AC69" s="123">
        <v>0</v>
      </c>
      <c r="AD69" s="123">
        <v>0</v>
      </c>
      <c r="AE69" s="123">
        <v>0</v>
      </c>
    </row>
    <row r="70" spans="1:31" x14ac:dyDescent="0.25">
      <c r="A70" s="157" t="str">
        <f t="shared" si="3"/>
        <v/>
      </c>
    </row>
    <row r="71" spans="1:31" x14ac:dyDescent="0.25">
      <c r="A71" s="157" t="str">
        <f t="shared" si="3"/>
        <v>541</v>
      </c>
      <c r="B71" s="242" t="s">
        <v>304</v>
      </c>
      <c r="C71" s="123">
        <v>0</v>
      </c>
      <c r="D71" s="123">
        <v>0</v>
      </c>
      <c r="E71" s="123">
        <v>0</v>
      </c>
      <c r="F71" s="123">
        <v>0</v>
      </c>
      <c r="G71" s="123">
        <v>0</v>
      </c>
      <c r="H71" s="123">
        <v>0</v>
      </c>
      <c r="I71" s="123">
        <v>0</v>
      </c>
      <c r="J71" s="123">
        <v>0</v>
      </c>
      <c r="K71" s="123">
        <v>0</v>
      </c>
      <c r="L71" s="123">
        <v>0</v>
      </c>
      <c r="M71" s="123">
        <v>0</v>
      </c>
      <c r="N71" s="123">
        <v>0</v>
      </c>
      <c r="O71" s="123">
        <v>0</v>
      </c>
      <c r="P71" s="123">
        <v>0</v>
      </c>
      <c r="Q71" s="123">
        <v>0</v>
      </c>
      <c r="R71" s="123">
        <v>0</v>
      </c>
      <c r="S71" s="123">
        <v>0</v>
      </c>
      <c r="T71" s="123">
        <v>0</v>
      </c>
      <c r="U71" s="123">
        <v>0</v>
      </c>
      <c r="V71" s="123">
        <v>0</v>
      </c>
      <c r="W71" s="123">
        <v>0</v>
      </c>
      <c r="X71" s="123">
        <v>0</v>
      </c>
      <c r="Y71" s="123">
        <v>0</v>
      </c>
      <c r="Z71" s="123">
        <v>0</v>
      </c>
      <c r="AA71" s="123">
        <v>0</v>
      </c>
      <c r="AB71" s="123">
        <v>0</v>
      </c>
      <c r="AC71" s="123">
        <v>0</v>
      </c>
      <c r="AD71" s="123">
        <v>0</v>
      </c>
      <c r="AE71" s="123">
        <v>0</v>
      </c>
    </row>
    <row r="72" spans="1:31" x14ac:dyDescent="0.25">
      <c r="A72" s="157" t="str">
        <f t="shared" si="3"/>
        <v>542</v>
      </c>
      <c r="B72" s="242" t="s">
        <v>305</v>
      </c>
      <c r="C72" s="123">
        <v>0</v>
      </c>
      <c r="D72" s="123">
        <v>0</v>
      </c>
      <c r="E72" s="123">
        <v>0</v>
      </c>
      <c r="F72" s="123">
        <v>0</v>
      </c>
      <c r="G72" s="123">
        <v>0</v>
      </c>
      <c r="H72" s="123">
        <v>0</v>
      </c>
      <c r="I72" s="123">
        <v>0</v>
      </c>
      <c r="J72" s="123">
        <v>0</v>
      </c>
      <c r="K72" s="123">
        <v>0</v>
      </c>
      <c r="L72" s="123">
        <v>0</v>
      </c>
      <c r="M72" s="123">
        <v>0</v>
      </c>
      <c r="N72" s="123">
        <v>0</v>
      </c>
      <c r="O72" s="123">
        <v>0</v>
      </c>
      <c r="P72" s="123">
        <v>0</v>
      </c>
      <c r="Q72" s="123">
        <v>0</v>
      </c>
      <c r="R72" s="123">
        <v>0</v>
      </c>
      <c r="S72" s="123">
        <v>0</v>
      </c>
      <c r="T72" s="123">
        <v>0</v>
      </c>
      <c r="U72" s="123">
        <v>0</v>
      </c>
      <c r="V72" s="123">
        <v>0</v>
      </c>
      <c r="W72" s="123">
        <v>0</v>
      </c>
      <c r="X72" s="123">
        <v>0</v>
      </c>
      <c r="Y72" s="123">
        <v>0</v>
      </c>
      <c r="Z72" s="123">
        <v>0</v>
      </c>
      <c r="AA72" s="123">
        <v>0</v>
      </c>
      <c r="AB72" s="123">
        <v>0</v>
      </c>
      <c r="AC72" s="123">
        <v>0</v>
      </c>
      <c r="AD72" s="123">
        <v>0</v>
      </c>
      <c r="AE72" s="123">
        <v>0</v>
      </c>
    </row>
    <row r="73" spans="1:31" x14ac:dyDescent="0.25">
      <c r="A73" s="157" t="str">
        <f t="shared" si="3"/>
        <v>543</v>
      </c>
      <c r="B73" s="242" t="s">
        <v>306</v>
      </c>
      <c r="C73" s="123">
        <v>0</v>
      </c>
      <c r="D73" s="123">
        <v>0</v>
      </c>
      <c r="E73" s="123">
        <v>0</v>
      </c>
      <c r="F73" s="123">
        <v>0</v>
      </c>
      <c r="G73" s="123">
        <v>0</v>
      </c>
      <c r="H73" s="123">
        <v>0</v>
      </c>
      <c r="I73" s="123">
        <v>0</v>
      </c>
      <c r="J73" s="123">
        <v>0</v>
      </c>
      <c r="K73" s="123">
        <v>0</v>
      </c>
      <c r="L73" s="123">
        <v>0</v>
      </c>
      <c r="M73" s="123">
        <v>0</v>
      </c>
      <c r="N73" s="123">
        <v>0</v>
      </c>
      <c r="O73" s="123">
        <v>0</v>
      </c>
      <c r="P73" s="123">
        <v>0</v>
      </c>
      <c r="Q73" s="123">
        <v>0</v>
      </c>
      <c r="R73" s="123">
        <v>0</v>
      </c>
      <c r="S73" s="123">
        <v>0</v>
      </c>
      <c r="T73" s="123">
        <v>0</v>
      </c>
      <c r="U73" s="123">
        <v>0</v>
      </c>
      <c r="V73" s="123">
        <v>0</v>
      </c>
      <c r="W73" s="123">
        <v>0</v>
      </c>
      <c r="X73" s="123">
        <v>0</v>
      </c>
      <c r="Y73" s="123">
        <v>0</v>
      </c>
      <c r="Z73" s="123">
        <v>0</v>
      </c>
      <c r="AA73" s="123">
        <v>0</v>
      </c>
      <c r="AB73" s="123">
        <v>0</v>
      </c>
      <c r="AC73" s="123">
        <v>0</v>
      </c>
      <c r="AD73" s="123">
        <v>0</v>
      </c>
      <c r="AE73" s="123">
        <v>0</v>
      </c>
    </row>
    <row r="74" spans="1:31" x14ac:dyDescent="0.25">
      <c r="A74" s="157" t="str">
        <f t="shared" si="3"/>
        <v>544</v>
      </c>
      <c r="B74" s="242" t="s">
        <v>307</v>
      </c>
      <c r="C74" s="123">
        <v>0</v>
      </c>
      <c r="D74" s="123">
        <v>0</v>
      </c>
      <c r="E74" s="123">
        <v>0</v>
      </c>
      <c r="F74" s="123">
        <v>0</v>
      </c>
      <c r="G74" s="123">
        <v>0</v>
      </c>
      <c r="H74" s="123">
        <v>0</v>
      </c>
      <c r="I74" s="123">
        <v>0</v>
      </c>
      <c r="J74" s="123">
        <v>0</v>
      </c>
      <c r="K74" s="123">
        <v>0</v>
      </c>
      <c r="L74" s="123">
        <v>0</v>
      </c>
      <c r="M74" s="123">
        <v>0</v>
      </c>
      <c r="N74" s="123">
        <v>0</v>
      </c>
      <c r="O74" s="123">
        <v>0</v>
      </c>
      <c r="P74" s="123">
        <v>0</v>
      </c>
      <c r="Q74" s="123">
        <v>0</v>
      </c>
      <c r="R74" s="123">
        <v>0</v>
      </c>
      <c r="S74" s="123">
        <v>0</v>
      </c>
      <c r="T74" s="123">
        <v>0</v>
      </c>
      <c r="U74" s="123">
        <v>0</v>
      </c>
      <c r="V74" s="123">
        <v>0</v>
      </c>
      <c r="W74" s="123">
        <v>0</v>
      </c>
      <c r="X74" s="123">
        <v>0</v>
      </c>
      <c r="Y74" s="123">
        <v>0</v>
      </c>
      <c r="Z74" s="123">
        <v>0</v>
      </c>
      <c r="AA74" s="123">
        <v>0</v>
      </c>
      <c r="AB74" s="123">
        <v>0</v>
      </c>
      <c r="AC74" s="123">
        <v>0</v>
      </c>
      <c r="AD74" s="123">
        <v>0</v>
      </c>
      <c r="AE74" s="123">
        <v>0</v>
      </c>
    </row>
    <row r="75" spans="1:31" x14ac:dyDescent="0.25">
      <c r="A75" s="157" t="str">
        <f t="shared" si="3"/>
        <v>545</v>
      </c>
      <c r="B75" s="242" t="s">
        <v>308</v>
      </c>
      <c r="C75" s="123">
        <v>0</v>
      </c>
      <c r="D75" s="123">
        <v>0</v>
      </c>
      <c r="E75" s="123">
        <v>0</v>
      </c>
      <c r="F75" s="123">
        <v>0</v>
      </c>
      <c r="G75" s="123">
        <v>0</v>
      </c>
      <c r="H75" s="123">
        <v>0</v>
      </c>
      <c r="I75" s="123">
        <v>0</v>
      </c>
      <c r="J75" s="123">
        <v>0</v>
      </c>
      <c r="K75" s="123">
        <v>0</v>
      </c>
      <c r="L75" s="123">
        <v>0</v>
      </c>
      <c r="M75" s="123">
        <v>0</v>
      </c>
      <c r="N75" s="123">
        <v>0</v>
      </c>
      <c r="O75" s="123">
        <v>0</v>
      </c>
      <c r="P75" s="123">
        <v>0</v>
      </c>
      <c r="Q75" s="123">
        <v>0</v>
      </c>
      <c r="R75" s="123">
        <v>0</v>
      </c>
      <c r="S75" s="123">
        <v>0</v>
      </c>
      <c r="T75" s="123">
        <v>0</v>
      </c>
      <c r="U75" s="123">
        <v>0</v>
      </c>
      <c r="V75" s="123">
        <v>0</v>
      </c>
      <c r="W75" s="123">
        <v>0</v>
      </c>
      <c r="X75" s="123">
        <v>0</v>
      </c>
      <c r="Y75" s="123">
        <v>0</v>
      </c>
      <c r="Z75" s="123">
        <v>0</v>
      </c>
      <c r="AA75" s="123">
        <v>0</v>
      </c>
      <c r="AB75" s="123">
        <v>0</v>
      </c>
      <c r="AC75" s="123">
        <v>0</v>
      </c>
      <c r="AD75" s="123">
        <v>0</v>
      </c>
      <c r="AE75" s="123">
        <v>0</v>
      </c>
    </row>
    <row r="76" spans="1:31" x14ac:dyDescent="0.25">
      <c r="A76" s="157"/>
      <c r="B76" s="242" t="s">
        <v>309</v>
      </c>
      <c r="C76" s="123">
        <v>0</v>
      </c>
      <c r="D76" s="123">
        <v>0</v>
      </c>
      <c r="E76" s="123">
        <v>0</v>
      </c>
      <c r="F76" s="123">
        <v>0</v>
      </c>
      <c r="G76" s="123">
        <v>0</v>
      </c>
      <c r="H76" s="123">
        <v>0</v>
      </c>
      <c r="I76" s="123">
        <v>0</v>
      </c>
      <c r="J76" s="123">
        <v>0</v>
      </c>
      <c r="K76" s="123">
        <v>0</v>
      </c>
      <c r="L76" s="123">
        <v>0</v>
      </c>
      <c r="M76" s="123">
        <v>0</v>
      </c>
      <c r="N76" s="123">
        <v>0</v>
      </c>
      <c r="O76" s="123">
        <v>0</v>
      </c>
      <c r="P76" s="123">
        <v>0</v>
      </c>
      <c r="Q76" s="123">
        <v>0</v>
      </c>
      <c r="R76" s="123">
        <v>0</v>
      </c>
      <c r="S76" s="123">
        <v>0</v>
      </c>
      <c r="T76" s="123">
        <v>0</v>
      </c>
      <c r="U76" s="123">
        <v>0</v>
      </c>
      <c r="V76" s="123">
        <v>0</v>
      </c>
      <c r="W76" s="123">
        <v>0</v>
      </c>
      <c r="X76" s="123">
        <v>0</v>
      </c>
      <c r="Y76" s="123">
        <v>0</v>
      </c>
      <c r="Z76" s="123">
        <v>0</v>
      </c>
      <c r="AA76" s="123">
        <v>0</v>
      </c>
      <c r="AB76" s="123">
        <v>0</v>
      </c>
      <c r="AC76" s="123">
        <v>0</v>
      </c>
      <c r="AD76" s="123">
        <v>0</v>
      </c>
      <c r="AE76" s="123">
        <v>0</v>
      </c>
    </row>
    <row r="77" spans="1:31" x14ac:dyDescent="0.25">
      <c r="A77" s="157" t="str">
        <f t="shared" si="3"/>
        <v/>
      </c>
    </row>
    <row r="78" spans="1:31" x14ac:dyDescent="0.25">
      <c r="A78" s="157"/>
      <c r="B78" s="242" t="s">
        <v>78</v>
      </c>
      <c r="C78" s="123">
        <v>0</v>
      </c>
      <c r="D78" s="123">
        <v>0</v>
      </c>
      <c r="E78" s="123">
        <v>0</v>
      </c>
      <c r="F78" s="123">
        <v>0</v>
      </c>
      <c r="G78" s="123">
        <v>0</v>
      </c>
      <c r="H78" s="123">
        <v>0</v>
      </c>
      <c r="I78" s="123">
        <v>0</v>
      </c>
      <c r="J78" s="123">
        <v>0</v>
      </c>
      <c r="K78" s="123">
        <v>0</v>
      </c>
      <c r="L78" s="123">
        <v>0</v>
      </c>
      <c r="M78" s="123">
        <v>0</v>
      </c>
      <c r="N78" s="123">
        <v>0</v>
      </c>
      <c r="O78" s="123">
        <v>0</v>
      </c>
      <c r="P78" s="123">
        <v>0</v>
      </c>
      <c r="Q78" s="123">
        <v>0</v>
      </c>
      <c r="R78" s="123">
        <v>0</v>
      </c>
      <c r="S78" s="123">
        <v>0</v>
      </c>
      <c r="T78" s="123">
        <v>0</v>
      </c>
      <c r="U78" s="123">
        <v>0</v>
      </c>
      <c r="V78" s="123">
        <v>0</v>
      </c>
      <c r="W78" s="123">
        <v>0</v>
      </c>
      <c r="X78" s="123">
        <v>0</v>
      </c>
      <c r="Y78" s="123">
        <v>0</v>
      </c>
      <c r="Z78" s="123">
        <v>0</v>
      </c>
      <c r="AA78" s="123">
        <v>0</v>
      </c>
      <c r="AB78" s="123">
        <v>0</v>
      </c>
      <c r="AC78" s="123">
        <v>0</v>
      </c>
      <c r="AD78" s="123">
        <v>0</v>
      </c>
      <c r="AE78" s="123">
        <v>0</v>
      </c>
    </row>
    <row r="79" spans="1:31" x14ac:dyDescent="0.25">
      <c r="A79" s="157" t="str">
        <f t="shared" si="3"/>
        <v/>
      </c>
    </row>
    <row r="80" spans="1:31" x14ac:dyDescent="0.25">
      <c r="A80" s="157"/>
      <c r="B80" s="242" t="s">
        <v>310</v>
      </c>
    </row>
    <row r="81" spans="1:31" x14ac:dyDescent="0.25">
      <c r="A81" s="157" t="str">
        <f t="shared" si="3"/>
        <v>546</v>
      </c>
      <c r="B81" s="242" t="s">
        <v>311</v>
      </c>
      <c r="C81" s="123">
        <v>0</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0</v>
      </c>
      <c r="U81" s="123">
        <v>0</v>
      </c>
      <c r="V81" s="123">
        <v>0</v>
      </c>
      <c r="W81" s="123">
        <v>0</v>
      </c>
      <c r="X81" s="123">
        <v>0</v>
      </c>
      <c r="Y81" s="123">
        <v>0</v>
      </c>
      <c r="Z81" s="123">
        <v>0</v>
      </c>
      <c r="AA81" s="123">
        <v>0</v>
      </c>
      <c r="AB81" s="123">
        <v>0</v>
      </c>
      <c r="AC81" s="123">
        <v>0</v>
      </c>
      <c r="AD81" s="123">
        <v>0</v>
      </c>
      <c r="AE81" s="123">
        <v>0</v>
      </c>
    </row>
    <row r="82" spans="1:31" x14ac:dyDescent="0.25">
      <c r="A82" s="157" t="str">
        <f t="shared" si="3"/>
        <v>547</v>
      </c>
      <c r="B82" s="242" t="s">
        <v>312</v>
      </c>
      <c r="C82" s="123">
        <v>0</v>
      </c>
      <c r="D82" s="123">
        <v>0</v>
      </c>
      <c r="E82" s="123">
        <v>0</v>
      </c>
      <c r="F82" s="123">
        <v>0</v>
      </c>
      <c r="G82" s="123">
        <v>0</v>
      </c>
      <c r="H82" s="123">
        <v>0</v>
      </c>
      <c r="I82" s="123">
        <v>0</v>
      </c>
      <c r="J82" s="123">
        <v>0</v>
      </c>
      <c r="K82" s="123">
        <v>0</v>
      </c>
      <c r="L82" s="123">
        <v>0</v>
      </c>
      <c r="M82" s="123">
        <v>0</v>
      </c>
      <c r="N82" s="123">
        <v>0</v>
      </c>
      <c r="O82" s="123">
        <v>0</v>
      </c>
      <c r="P82" s="123">
        <v>0</v>
      </c>
      <c r="Q82" s="123">
        <v>0</v>
      </c>
      <c r="R82" s="123">
        <v>0</v>
      </c>
      <c r="S82" s="123">
        <v>0</v>
      </c>
      <c r="T82" s="123">
        <v>0</v>
      </c>
      <c r="U82" s="123">
        <v>0</v>
      </c>
      <c r="V82" s="123">
        <v>0</v>
      </c>
      <c r="W82" s="123">
        <v>0</v>
      </c>
      <c r="X82" s="123">
        <v>0</v>
      </c>
      <c r="Y82" s="123">
        <v>0</v>
      </c>
      <c r="Z82" s="123">
        <v>0</v>
      </c>
      <c r="AA82" s="123">
        <v>0</v>
      </c>
      <c r="AB82" s="123">
        <v>0</v>
      </c>
      <c r="AC82" s="123">
        <v>0</v>
      </c>
      <c r="AD82" s="123">
        <v>0</v>
      </c>
      <c r="AE82" s="123">
        <v>0</v>
      </c>
    </row>
    <row r="83" spans="1:31" x14ac:dyDescent="0.25">
      <c r="A83" s="157" t="str">
        <f t="shared" si="3"/>
        <v>548</v>
      </c>
      <c r="B83" s="242" t="s">
        <v>313</v>
      </c>
      <c r="C83" s="123">
        <v>0</v>
      </c>
      <c r="D83" s="123">
        <v>0</v>
      </c>
      <c r="E83" s="123">
        <v>0</v>
      </c>
      <c r="F83" s="123">
        <v>0</v>
      </c>
      <c r="G83" s="123">
        <v>0</v>
      </c>
      <c r="H83" s="123">
        <v>0</v>
      </c>
      <c r="I83" s="123">
        <v>0</v>
      </c>
      <c r="J83" s="123">
        <v>0</v>
      </c>
      <c r="K83" s="123">
        <v>0</v>
      </c>
      <c r="L83" s="123">
        <v>0</v>
      </c>
      <c r="M83" s="123">
        <v>0</v>
      </c>
      <c r="N83" s="123">
        <v>0</v>
      </c>
      <c r="O83" s="123">
        <v>0</v>
      </c>
      <c r="P83" s="123">
        <v>0</v>
      </c>
      <c r="Q83" s="123">
        <v>0</v>
      </c>
      <c r="R83" s="123">
        <v>0</v>
      </c>
      <c r="S83" s="123">
        <v>0</v>
      </c>
      <c r="T83" s="123">
        <v>0</v>
      </c>
      <c r="U83" s="123">
        <v>0</v>
      </c>
      <c r="V83" s="123">
        <v>0</v>
      </c>
      <c r="W83" s="123">
        <v>0</v>
      </c>
      <c r="X83" s="123">
        <v>0</v>
      </c>
      <c r="Y83" s="123">
        <v>0</v>
      </c>
      <c r="Z83" s="123">
        <v>0</v>
      </c>
      <c r="AA83" s="123">
        <v>0</v>
      </c>
      <c r="AB83" s="123">
        <v>0</v>
      </c>
      <c r="AC83" s="123">
        <v>0</v>
      </c>
      <c r="AD83" s="123">
        <v>0</v>
      </c>
      <c r="AE83" s="123">
        <v>0</v>
      </c>
    </row>
    <row r="84" spans="1:31" x14ac:dyDescent="0.25">
      <c r="A84" s="157" t="str">
        <f t="shared" si="3"/>
        <v>549</v>
      </c>
      <c r="B84" s="242" t="s">
        <v>314</v>
      </c>
      <c r="C84" s="123">
        <v>0</v>
      </c>
      <c r="D84" s="123">
        <v>0</v>
      </c>
      <c r="E84" s="123">
        <v>0</v>
      </c>
      <c r="F84" s="123">
        <v>0</v>
      </c>
      <c r="G84" s="123">
        <v>0</v>
      </c>
      <c r="H84" s="123">
        <v>0</v>
      </c>
      <c r="I84" s="123">
        <v>0</v>
      </c>
      <c r="J84" s="123">
        <v>0</v>
      </c>
      <c r="K84" s="123">
        <v>0</v>
      </c>
      <c r="L84" s="123">
        <v>0</v>
      </c>
      <c r="M84" s="123">
        <v>0</v>
      </c>
      <c r="N84" s="123">
        <v>0</v>
      </c>
      <c r="O84" s="123">
        <v>0</v>
      </c>
      <c r="P84" s="123">
        <v>0</v>
      </c>
      <c r="Q84" s="123">
        <v>0</v>
      </c>
      <c r="R84" s="123">
        <v>0</v>
      </c>
      <c r="S84" s="123">
        <v>0</v>
      </c>
      <c r="T84" s="123">
        <v>0</v>
      </c>
      <c r="U84" s="123">
        <v>0</v>
      </c>
      <c r="V84" s="123">
        <v>0</v>
      </c>
      <c r="W84" s="123">
        <v>0</v>
      </c>
      <c r="X84" s="123">
        <v>0</v>
      </c>
      <c r="Y84" s="123">
        <v>0</v>
      </c>
      <c r="Z84" s="123">
        <v>0</v>
      </c>
      <c r="AA84" s="123">
        <v>0</v>
      </c>
      <c r="AB84" s="123">
        <v>0</v>
      </c>
      <c r="AC84" s="123">
        <v>0</v>
      </c>
      <c r="AD84" s="123">
        <v>0</v>
      </c>
      <c r="AE84" s="123">
        <v>0</v>
      </c>
    </row>
    <row r="85" spans="1:31" x14ac:dyDescent="0.25">
      <c r="A85" s="157" t="str">
        <f t="shared" si="3"/>
        <v>550</v>
      </c>
      <c r="B85" s="242" t="s">
        <v>315</v>
      </c>
      <c r="C85" s="123">
        <v>0</v>
      </c>
      <c r="D85" s="123">
        <v>0</v>
      </c>
      <c r="E85" s="123">
        <v>0</v>
      </c>
      <c r="F85" s="123">
        <v>0</v>
      </c>
      <c r="G85" s="123">
        <v>0</v>
      </c>
      <c r="H85" s="123">
        <v>0</v>
      </c>
      <c r="I85" s="123">
        <v>0</v>
      </c>
      <c r="J85" s="123">
        <v>0</v>
      </c>
      <c r="K85" s="123">
        <v>0</v>
      </c>
      <c r="L85" s="123">
        <v>0</v>
      </c>
      <c r="M85" s="123">
        <v>0</v>
      </c>
      <c r="N85" s="123">
        <v>0</v>
      </c>
      <c r="O85" s="123">
        <v>0</v>
      </c>
      <c r="P85" s="123">
        <v>0</v>
      </c>
      <c r="Q85" s="123">
        <v>0</v>
      </c>
      <c r="R85" s="123">
        <v>0</v>
      </c>
      <c r="S85" s="123">
        <v>0</v>
      </c>
      <c r="T85" s="123">
        <v>0</v>
      </c>
      <c r="U85" s="123">
        <v>0</v>
      </c>
      <c r="V85" s="123">
        <v>0</v>
      </c>
      <c r="W85" s="123">
        <v>0</v>
      </c>
      <c r="X85" s="123">
        <v>0</v>
      </c>
      <c r="Y85" s="123">
        <v>0</v>
      </c>
      <c r="Z85" s="123">
        <v>0</v>
      </c>
      <c r="AA85" s="123">
        <v>0</v>
      </c>
      <c r="AB85" s="123">
        <v>0</v>
      </c>
      <c r="AC85" s="123">
        <v>0</v>
      </c>
      <c r="AD85" s="123">
        <v>0</v>
      </c>
      <c r="AE85" s="123">
        <v>0</v>
      </c>
    </row>
    <row r="86" spans="1:31" x14ac:dyDescent="0.25">
      <c r="A86" s="157"/>
      <c r="B86" s="242" t="s">
        <v>316</v>
      </c>
      <c r="C86" s="123">
        <v>0</v>
      </c>
      <c r="D86" s="123">
        <v>0</v>
      </c>
      <c r="E86" s="123">
        <v>0</v>
      </c>
      <c r="F86" s="123">
        <v>0</v>
      </c>
      <c r="G86" s="123">
        <v>0</v>
      </c>
      <c r="H86" s="123">
        <v>0</v>
      </c>
      <c r="I86" s="123">
        <v>0</v>
      </c>
      <c r="J86" s="123">
        <v>0</v>
      </c>
      <c r="K86" s="123">
        <v>0</v>
      </c>
      <c r="L86" s="123">
        <v>0</v>
      </c>
      <c r="M86" s="123">
        <v>0</v>
      </c>
      <c r="N86" s="123">
        <v>0</v>
      </c>
      <c r="O86" s="123">
        <v>0</v>
      </c>
      <c r="P86" s="123">
        <v>0</v>
      </c>
      <c r="Q86" s="123">
        <v>0</v>
      </c>
      <c r="R86" s="123">
        <v>0</v>
      </c>
      <c r="S86" s="123">
        <v>0</v>
      </c>
      <c r="T86" s="123">
        <v>0</v>
      </c>
      <c r="U86" s="123">
        <v>0</v>
      </c>
      <c r="V86" s="123">
        <v>0</v>
      </c>
      <c r="W86" s="123">
        <v>0</v>
      </c>
      <c r="X86" s="123">
        <v>0</v>
      </c>
      <c r="Y86" s="123">
        <v>0</v>
      </c>
      <c r="Z86" s="123">
        <v>0</v>
      </c>
      <c r="AA86" s="123">
        <v>0</v>
      </c>
      <c r="AB86" s="123">
        <v>0</v>
      </c>
      <c r="AC86" s="123">
        <v>0</v>
      </c>
      <c r="AD86" s="123">
        <v>0</v>
      </c>
      <c r="AE86" s="123">
        <v>0</v>
      </c>
    </row>
    <row r="87" spans="1:31" x14ac:dyDescent="0.25">
      <c r="A87" s="157" t="str">
        <f t="shared" si="3"/>
        <v/>
      </c>
    </row>
    <row r="88" spans="1:31" x14ac:dyDescent="0.25">
      <c r="A88" s="157" t="str">
        <f t="shared" si="3"/>
        <v>551</v>
      </c>
      <c r="B88" s="242" t="s">
        <v>317</v>
      </c>
      <c r="C88" s="123">
        <v>0</v>
      </c>
      <c r="D88" s="123">
        <v>0</v>
      </c>
      <c r="E88" s="123">
        <v>0</v>
      </c>
      <c r="F88" s="123">
        <v>0</v>
      </c>
      <c r="G88" s="123">
        <v>0</v>
      </c>
      <c r="H88" s="123">
        <v>0</v>
      </c>
      <c r="I88" s="123">
        <v>0</v>
      </c>
      <c r="J88" s="123">
        <v>0</v>
      </c>
      <c r="K88" s="123">
        <v>0</v>
      </c>
      <c r="L88" s="123">
        <v>0</v>
      </c>
      <c r="M88" s="123">
        <v>0</v>
      </c>
      <c r="N88" s="123">
        <v>0</v>
      </c>
      <c r="O88" s="123">
        <v>0</v>
      </c>
      <c r="P88" s="123">
        <v>0</v>
      </c>
      <c r="Q88" s="123">
        <v>0</v>
      </c>
      <c r="R88" s="123">
        <v>0</v>
      </c>
      <c r="S88" s="123">
        <v>0</v>
      </c>
      <c r="T88" s="123">
        <v>0</v>
      </c>
      <c r="U88" s="123">
        <v>0</v>
      </c>
      <c r="V88" s="123">
        <v>0</v>
      </c>
      <c r="W88" s="123">
        <v>0</v>
      </c>
      <c r="X88" s="123">
        <v>0</v>
      </c>
      <c r="Y88" s="123">
        <v>0</v>
      </c>
      <c r="Z88" s="123">
        <v>0</v>
      </c>
      <c r="AA88" s="123">
        <v>0</v>
      </c>
      <c r="AB88" s="123">
        <v>0</v>
      </c>
      <c r="AC88" s="123">
        <v>0</v>
      </c>
      <c r="AD88" s="123">
        <v>0</v>
      </c>
      <c r="AE88" s="123">
        <v>0</v>
      </c>
    </row>
    <row r="89" spans="1:31" x14ac:dyDescent="0.25">
      <c r="A89" s="157" t="str">
        <f t="shared" si="3"/>
        <v>552</v>
      </c>
      <c r="B89" s="242" t="s">
        <v>318</v>
      </c>
      <c r="C89" s="123">
        <v>0</v>
      </c>
      <c r="D89" s="123">
        <v>0</v>
      </c>
      <c r="E89" s="123">
        <v>0</v>
      </c>
      <c r="F89" s="123">
        <v>0</v>
      </c>
      <c r="G89" s="123">
        <v>0</v>
      </c>
      <c r="H89" s="123">
        <v>0</v>
      </c>
      <c r="I89" s="123">
        <v>0</v>
      </c>
      <c r="J89" s="123">
        <v>0</v>
      </c>
      <c r="K89" s="123">
        <v>0</v>
      </c>
      <c r="L89" s="123">
        <v>0</v>
      </c>
      <c r="M89" s="123">
        <v>0</v>
      </c>
      <c r="N89" s="123">
        <v>0</v>
      </c>
      <c r="O89" s="123">
        <v>0</v>
      </c>
      <c r="P89" s="123">
        <v>0</v>
      </c>
      <c r="Q89" s="123">
        <v>0</v>
      </c>
      <c r="R89" s="123">
        <v>0</v>
      </c>
      <c r="S89" s="123">
        <v>0</v>
      </c>
      <c r="T89" s="123">
        <v>0</v>
      </c>
      <c r="U89" s="123">
        <v>0</v>
      </c>
      <c r="V89" s="123">
        <v>0</v>
      </c>
      <c r="W89" s="123">
        <v>0</v>
      </c>
      <c r="X89" s="123">
        <v>0</v>
      </c>
      <c r="Y89" s="123">
        <v>0</v>
      </c>
      <c r="Z89" s="123">
        <v>0</v>
      </c>
      <c r="AA89" s="123">
        <v>0</v>
      </c>
      <c r="AB89" s="123">
        <v>0</v>
      </c>
      <c r="AC89" s="123">
        <v>0</v>
      </c>
      <c r="AD89" s="123">
        <v>0</v>
      </c>
      <c r="AE89" s="123">
        <v>0</v>
      </c>
    </row>
    <row r="90" spans="1:31" x14ac:dyDescent="0.25">
      <c r="A90" s="157" t="str">
        <f t="shared" si="3"/>
        <v>553</v>
      </c>
      <c r="B90" s="242" t="s">
        <v>319</v>
      </c>
      <c r="C90" s="123">
        <v>0</v>
      </c>
      <c r="D90" s="123">
        <v>0</v>
      </c>
      <c r="E90" s="123">
        <v>0</v>
      </c>
      <c r="F90" s="123">
        <v>0</v>
      </c>
      <c r="G90" s="123">
        <v>0</v>
      </c>
      <c r="H90" s="123">
        <v>0</v>
      </c>
      <c r="I90" s="123">
        <v>0</v>
      </c>
      <c r="J90" s="123">
        <v>0</v>
      </c>
      <c r="K90" s="123">
        <v>0</v>
      </c>
      <c r="L90" s="123">
        <v>0</v>
      </c>
      <c r="M90" s="123">
        <v>0</v>
      </c>
      <c r="N90" s="123">
        <v>0</v>
      </c>
      <c r="O90" s="123">
        <v>0</v>
      </c>
      <c r="P90" s="123">
        <v>0</v>
      </c>
      <c r="Q90" s="123">
        <v>0</v>
      </c>
      <c r="R90" s="123">
        <v>0</v>
      </c>
      <c r="S90" s="123">
        <v>0</v>
      </c>
      <c r="T90" s="123">
        <v>0</v>
      </c>
      <c r="U90" s="123">
        <v>0</v>
      </c>
      <c r="V90" s="123">
        <v>0</v>
      </c>
      <c r="W90" s="123">
        <v>0</v>
      </c>
      <c r="X90" s="123">
        <v>0</v>
      </c>
      <c r="Y90" s="123">
        <v>0</v>
      </c>
      <c r="Z90" s="123">
        <v>0</v>
      </c>
      <c r="AA90" s="123">
        <v>0</v>
      </c>
      <c r="AB90" s="123">
        <v>0</v>
      </c>
      <c r="AC90" s="123">
        <v>0</v>
      </c>
      <c r="AD90" s="123">
        <v>0</v>
      </c>
      <c r="AE90" s="123">
        <v>0</v>
      </c>
    </row>
    <row r="91" spans="1:31" x14ac:dyDescent="0.25">
      <c r="A91" s="157" t="str">
        <f t="shared" si="3"/>
        <v>554</v>
      </c>
      <c r="B91" s="242" t="s">
        <v>320</v>
      </c>
      <c r="C91" s="123">
        <v>0</v>
      </c>
      <c r="D91" s="123">
        <v>0</v>
      </c>
      <c r="E91" s="123">
        <v>0</v>
      </c>
      <c r="F91" s="123">
        <v>0</v>
      </c>
      <c r="G91" s="123">
        <v>0</v>
      </c>
      <c r="H91" s="123">
        <v>0</v>
      </c>
      <c r="I91" s="123">
        <v>0</v>
      </c>
      <c r="J91" s="123">
        <v>0</v>
      </c>
      <c r="K91" s="123">
        <v>0</v>
      </c>
      <c r="L91" s="123">
        <v>0</v>
      </c>
      <c r="M91" s="123">
        <v>0</v>
      </c>
      <c r="N91" s="123">
        <v>0</v>
      </c>
      <c r="O91" s="123">
        <v>0</v>
      </c>
      <c r="P91" s="123">
        <v>0</v>
      </c>
      <c r="Q91" s="123">
        <v>0</v>
      </c>
      <c r="R91" s="123">
        <v>0</v>
      </c>
      <c r="S91" s="123">
        <v>0</v>
      </c>
      <c r="T91" s="123">
        <v>0</v>
      </c>
      <c r="U91" s="123">
        <v>0</v>
      </c>
      <c r="V91" s="123">
        <v>0</v>
      </c>
      <c r="W91" s="123">
        <v>0</v>
      </c>
      <c r="X91" s="123">
        <v>0</v>
      </c>
      <c r="Y91" s="123">
        <v>0</v>
      </c>
      <c r="Z91" s="123">
        <v>0</v>
      </c>
      <c r="AA91" s="123">
        <v>0</v>
      </c>
      <c r="AB91" s="123">
        <v>0</v>
      </c>
      <c r="AC91" s="123">
        <v>0</v>
      </c>
      <c r="AD91" s="123">
        <v>0</v>
      </c>
      <c r="AE91" s="123">
        <v>0</v>
      </c>
    </row>
    <row r="92" spans="1:31" x14ac:dyDescent="0.25">
      <c r="A92" s="157"/>
      <c r="B92" s="242" t="s">
        <v>321</v>
      </c>
      <c r="C92" s="123">
        <v>0</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0</v>
      </c>
      <c r="Y92" s="123">
        <v>0</v>
      </c>
      <c r="Z92" s="123">
        <v>0</v>
      </c>
      <c r="AA92" s="123">
        <v>0</v>
      </c>
      <c r="AB92" s="123">
        <v>0</v>
      </c>
      <c r="AC92" s="123">
        <v>0</v>
      </c>
      <c r="AD92" s="123">
        <v>0</v>
      </c>
      <c r="AE92" s="123">
        <v>0</v>
      </c>
    </row>
    <row r="93" spans="1:31" x14ac:dyDescent="0.25">
      <c r="A93" s="157" t="str">
        <f t="shared" si="3"/>
        <v/>
      </c>
    </row>
    <row r="94" spans="1:31" x14ac:dyDescent="0.25">
      <c r="A94" s="157"/>
      <c r="B94" s="242" t="s">
        <v>79</v>
      </c>
      <c r="C94" s="123">
        <v>0</v>
      </c>
      <c r="D94" s="123">
        <v>0</v>
      </c>
      <c r="E94" s="123">
        <v>0</v>
      </c>
      <c r="F94" s="123">
        <v>0</v>
      </c>
      <c r="G94" s="123">
        <v>0</v>
      </c>
      <c r="H94" s="123">
        <v>0</v>
      </c>
      <c r="I94" s="123">
        <v>0</v>
      </c>
      <c r="J94" s="123">
        <v>0</v>
      </c>
      <c r="K94" s="123">
        <v>0</v>
      </c>
      <c r="L94" s="123">
        <v>0</v>
      </c>
      <c r="M94" s="123">
        <v>0</v>
      </c>
      <c r="N94" s="123">
        <v>0</v>
      </c>
      <c r="O94" s="123">
        <v>0</v>
      </c>
      <c r="P94" s="123">
        <v>0</v>
      </c>
      <c r="Q94" s="123">
        <v>0</v>
      </c>
      <c r="R94" s="123">
        <v>0</v>
      </c>
      <c r="S94" s="123">
        <v>0</v>
      </c>
      <c r="T94" s="123">
        <v>0</v>
      </c>
      <c r="U94" s="123">
        <v>0</v>
      </c>
      <c r="V94" s="123">
        <v>0</v>
      </c>
      <c r="W94" s="123">
        <v>0</v>
      </c>
      <c r="X94" s="123">
        <v>0</v>
      </c>
      <c r="Y94" s="123">
        <v>0</v>
      </c>
      <c r="Z94" s="123">
        <v>0</v>
      </c>
      <c r="AA94" s="123">
        <v>0</v>
      </c>
      <c r="AB94" s="123">
        <v>0</v>
      </c>
      <c r="AC94" s="123">
        <v>0</v>
      </c>
      <c r="AD94" s="123">
        <v>0</v>
      </c>
      <c r="AE94" s="123">
        <v>0</v>
      </c>
    </row>
    <row r="95" spans="1:31" x14ac:dyDescent="0.25">
      <c r="A95" s="157" t="str">
        <f t="shared" si="3"/>
        <v/>
      </c>
    </row>
    <row r="96" spans="1:31" x14ac:dyDescent="0.25">
      <c r="A96" s="157"/>
      <c r="B96" s="242" t="s">
        <v>322</v>
      </c>
    </row>
    <row r="97" spans="1:31" x14ac:dyDescent="0.25">
      <c r="A97" s="157"/>
      <c r="B97" s="242" t="s">
        <v>323</v>
      </c>
      <c r="C97" s="123">
        <v>0</v>
      </c>
      <c r="D97" s="123">
        <v>0</v>
      </c>
      <c r="E97" s="123">
        <v>0</v>
      </c>
      <c r="F97" s="123">
        <v>0</v>
      </c>
      <c r="G97" s="123">
        <v>0</v>
      </c>
      <c r="H97" s="123">
        <v>0</v>
      </c>
      <c r="I97" s="123">
        <v>0</v>
      </c>
      <c r="J97" s="123">
        <v>0</v>
      </c>
      <c r="K97" s="123">
        <v>0</v>
      </c>
      <c r="L97" s="123">
        <v>0</v>
      </c>
      <c r="M97" s="123">
        <v>0</v>
      </c>
      <c r="N97" s="123">
        <v>0</v>
      </c>
      <c r="O97" s="123">
        <v>0</v>
      </c>
      <c r="P97" s="123">
        <v>0</v>
      </c>
      <c r="Q97" s="123">
        <v>0</v>
      </c>
      <c r="R97" s="123">
        <v>0</v>
      </c>
      <c r="S97" s="123">
        <v>0</v>
      </c>
      <c r="T97" s="123">
        <v>0</v>
      </c>
      <c r="U97" s="123">
        <v>0</v>
      </c>
      <c r="V97" s="123">
        <v>0</v>
      </c>
      <c r="W97" s="123">
        <v>0</v>
      </c>
      <c r="X97" s="123">
        <v>0</v>
      </c>
      <c r="Y97" s="123">
        <v>0</v>
      </c>
      <c r="Z97" s="123">
        <v>0</v>
      </c>
      <c r="AA97" s="123">
        <v>0</v>
      </c>
      <c r="AB97" s="123">
        <v>0</v>
      </c>
      <c r="AC97" s="123">
        <v>0</v>
      </c>
      <c r="AD97" s="123">
        <v>0</v>
      </c>
      <c r="AE97" s="123">
        <v>0</v>
      </c>
    </row>
    <row r="98" spans="1:31" x14ac:dyDescent="0.25">
      <c r="A98" s="157"/>
      <c r="B98" s="242" t="s">
        <v>324</v>
      </c>
      <c r="C98" s="123">
        <v>0</v>
      </c>
      <c r="D98" s="123">
        <v>0</v>
      </c>
      <c r="E98" s="123">
        <v>0</v>
      </c>
      <c r="F98" s="123">
        <v>0</v>
      </c>
      <c r="G98" s="123">
        <v>0</v>
      </c>
      <c r="H98" s="123">
        <v>0</v>
      </c>
      <c r="I98" s="123">
        <v>0</v>
      </c>
      <c r="J98" s="123">
        <v>0</v>
      </c>
      <c r="K98" s="123">
        <v>0</v>
      </c>
      <c r="L98" s="123">
        <v>0</v>
      </c>
      <c r="M98" s="123">
        <v>0</v>
      </c>
      <c r="N98" s="123">
        <v>0</v>
      </c>
      <c r="O98" s="123">
        <v>0</v>
      </c>
      <c r="P98" s="123">
        <v>0</v>
      </c>
      <c r="Q98" s="123">
        <v>0</v>
      </c>
      <c r="R98" s="123">
        <v>0</v>
      </c>
      <c r="S98" s="123">
        <v>0</v>
      </c>
      <c r="T98" s="123">
        <v>0</v>
      </c>
      <c r="U98" s="123">
        <v>0</v>
      </c>
      <c r="V98" s="123">
        <v>0</v>
      </c>
      <c r="W98" s="123">
        <v>0</v>
      </c>
      <c r="X98" s="123">
        <v>0</v>
      </c>
      <c r="Y98" s="123">
        <v>0</v>
      </c>
      <c r="Z98" s="123">
        <v>0</v>
      </c>
      <c r="AA98" s="123">
        <v>0</v>
      </c>
      <c r="AB98" s="123">
        <v>0</v>
      </c>
      <c r="AC98" s="123">
        <v>0</v>
      </c>
      <c r="AD98" s="123">
        <v>0</v>
      </c>
      <c r="AE98" s="123">
        <v>0</v>
      </c>
    </row>
    <row r="99" spans="1:31" x14ac:dyDescent="0.25">
      <c r="A99" s="157" t="str">
        <f t="shared" si="3"/>
        <v>555</v>
      </c>
      <c r="B99" s="242" t="s">
        <v>325</v>
      </c>
      <c r="C99" s="123">
        <v>0</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0</v>
      </c>
      <c r="T99" s="123">
        <v>0</v>
      </c>
      <c r="U99" s="123">
        <v>0</v>
      </c>
      <c r="V99" s="123">
        <v>0</v>
      </c>
      <c r="W99" s="123">
        <v>0</v>
      </c>
      <c r="X99" s="123">
        <v>0</v>
      </c>
      <c r="Y99" s="123">
        <v>0</v>
      </c>
      <c r="Z99" s="123">
        <v>0</v>
      </c>
      <c r="AA99" s="123">
        <v>0</v>
      </c>
      <c r="AB99" s="123">
        <v>0</v>
      </c>
      <c r="AC99" s="123">
        <v>0</v>
      </c>
      <c r="AD99" s="123">
        <v>0</v>
      </c>
      <c r="AE99" s="123">
        <v>0</v>
      </c>
    </row>
    <row r="100" spans="1:31" x14ac:dyDescent="0.25">
      <c r="A100" s="157" t="str">
        <f t="shared" si="3"/>
        <v/>
      </c>
    </row>
    <row r="101" spans="1:31" x14ac:dyDescent="0.25">
      <c r="A101" s="157" t="str">
        <f t="shared" si="3"/>
        <v>556</v>
      </c>
      <c r="B101" s="242" t="s">
        <v>80</v>
      </c>
      <c r="C101" s="123">
        <v>0</v>
      </c>
      <c r="D101" s="123">
        <v>0</v>
      </c>
      <c r="E101" s="123">
        <v>0</v>
      </c>
      <c r="F101" s="123">
        <v>0</v>
      </c>
      <c r="G101" s="123">
        <v>0</v>
      </c>
      <c r="H101" s="123">
        <v>0</v>
      </c>
      <c r="I101" s="123">
        <v>0</v>
      </c>
      <c r="J101" s="123">
        <v>0</v>
      </c>
      <c r="K101" s="123">
        <v>0</v>
      </c>
      <c r="L101" s="123">
        <v>0</v>
      </c>
      <c r="M101" s="123">
        <v>0</v>
      </c>
      <c r="N101" s="123">
        <v>0</v>
      </c>
      <c r="O101" s="123">
        <v>0</v>
      </c>
      <c r="P101" s="123">
        <v>0</v>
      </c>
      <c r="Q101" s="123">
        <v>0</v>
      </c>
      <c r="R101" s="123">
        <v>0</v>
      </c>
      <c r="S101" s="123">
        <v>0</v>
      </c>
      <c r="T101" s="123">
        <v>0</v>
      </c>
      <c r="U101" s="123">
        <v>0</v>
      </c>
      <c r="V101" s="123">
        <v>0</v>
      </c>
      <c r="W101" s="123">
        <v>0</v>
      </c>
      <c r="X101" s="123">
        <v>0</v>
      </c>
      <c r="Y101" s="123">
        <v>0</v>
      </c>
      <c r="Z101" s="123">
        <v>0</v>
      </c>
      <c r="AA101" s="123">
        <v>0</v>
      </c>
      <c r="AB101" s="123">
        <v>0</v>
      </c>
      <c r="AC101" s="123">
        <v>0</v>
      </c>
      <c r="AD101" s="123">
        <v>0</v>
      </c>
      <c r="AE101" s="123">
        <v>0</v>
      </c>
    </row>
    <row r="102" spans="1:31" x14ac:dyDescent="0.25">
      <c r="A102" s="157" t="str">
        <f t="shared" si="3"/>
        <v>557</v>
      </c>
      <c r="B102" s="242" t="s">
        <v>81</v>
      </c>
      <c r="C102" s="123">
        <v>0</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0</v>
      </c>
      <c r="U102" s="123">
        <v>0</v>
      </c>
      <c r="V102" s="123">
        <v>0</v>
      </c>
      <c r="W102" s="123">
        <v>0</v>
      </c>
      <c r="X102" s="123">
        <v>0</v>
      </c>
      <c r="Y102" s="123">
        <v>0</v>
      </c>
      <c r="Z102" s="123">
        <v>0</v>
      </c>
      <c r="AA102" s="123">
        <v>0</v>
      </c>
      <c r="AB102" s="123">
        <v>0</v>
      </c>
      <c r="AC102" s="123">
        <v>0</v>
      </c>
      <c r="AD102" s="123">
        <v>0</v>
      </c>
      <c r="AE102" s="123">
        <v>0</v>
      </c>
    </row>
    <row r="103" spans="1:31" x14ac:dyDescent="0.25">
      <c r="A103" s="157" t="str">
        <f t="shared" si="3"/>
        <v/>
      </c>
    </row>
    <row r="104" spans="1:31" x14ac:dyDescent="0.25">
      <c r="A104" s="157"/>
      <c r="B104" s="242" t="s">
        <v>82</v>
      </c>
      <c r="C104" s="123">
        <v>0</v>
      </c>
      <c r="D104" s="123">
        <v>0</v>
      </c>
      <c r="E104" s="123">
        <v>0</v>
      </c>
      <c r="F104" s="123">
        <v>0</v>
      </c>
      <c r="G104" s="123">
        <v>0</v>
      </c>
      <c r="H104" s="123">
        <v>0</v>
      </c>
      <c r="I104" s="123">
        <v>0</v>
      </c>
      <c r="J104" s="123">
        <v>0</v>
      </c>
      <c r="K104" s="123">
        <v>0</v>
      </c>
      <c r="L104" s="123">
        <v>0</v>
      </c>
      <c r="M104" s="123">
        <v>0</v>
      </c>
      <c r="N104" s="123">
        <v>0</v>
      </c>
      <c r="O104" s="123">
        <v>0</v>
      </c>
      <c r="P104" s="123">
        <v>0</v>
      </c>
      <c r="Q104" s="123">
        <v>0</v>
      </c>
      <c r="R104" s="123">
        <v>0</v>
      </c>
      <c r="S104" s="123">
        <v>0</v>
      </c>
      <c r="T104" s="123">
        <v>0</v>
      </c>
      <c r="U104" s="123">
        <v>0</v>
      </c>
      <c r="V104" s="123">
        <v>0</v>
      </c>
      <c r="W104" s="123">
        <v>0</v>
      </c>
      <c r="X104" s="123">
        <v>0</v>
      </c>
      <c r="Y104" s="123">
        <v>0</v>
      </c>
      <c r="Z104" s="123">
        <v>0</v>
      </c>
      <c r="AA104" s="123">
        <v>0</v>
      </c>
      <c r="AB104" s="123">
        <v>0</v>
      </c>
      <c r="AC104" s="123">
        <v>0</v>
      </c>
      <c r="AD104" s="123">
        <v>0</v>
      </c>
      <c r="AE104" s="123">
        <v>0</v>
      </c>
    </row>
    <row r="105" spans="1:31" x14ac:dyDescent="0.25">
      <c r="A105" s="157" t="str">
        <f t="shared" si="3"/>
        <v/>
      </c>
    </row>
    <row r="106" spans="1:31" x14ac:dyDescent="0.25">
      <c r="A106" s="157"/>
      <c r="B106" s="242" t="s">
        <v>117</v>
      </c>
    </row>
    <row r="107" spans="1:31" x14ac:dyDescent="0.25">
      <c r="A107" s="157" t="str">
        <f t="shared" ref="A107:A170" si="4">MID($B107,1,3)</f>
        <v>560</v>
      </c>
      <c r="B107" s="242" t="s">
        <v>326</v>
      </c>
      <c r="C107" s="123">
        <v>0</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0</v>
      </c>
      <c r="V107" s="123">
        <v>0</v>
      </c>
      <c r="W107" s="123">
        <v>0</v>
      </c>
      <c r="X107" s="123">
        <v>0</v>
      </c>
      <c r="Y107" s="123">
        <v>0</v>
      </c>
      <c r="Z107" s="123">
        <v>0</v>
      </c>
      <c r="AA107" s="123">
        <v>0</v>
      </c>
      <c r="AB107" s="123">
        <v>0</v>
      </c>
      <c r="AC107" s="123">
        <v>0</v>
      </c>
      <c r="AD107" s="123">
        <v>0</v>
      </c>
      <c r="AE107" s="123">
        <v>0</v>
      </c>
    </row>
    <row r="108" spans="1:31" x14ac:dyDescent="0.25">
      <c r="A108" s="157" t="str">
        <f t="shared" si="4"/>
        <v>561</v>
      </c>
      <c r="B108" s="242" t="s">
        <v>327</v>
      </c>
      <c r="C108" s="123">
        <v>0</v>
      </c>
      <c r="D108" s="123">
        <v>0</v>
      </c>
      <c r="E108" s="123">
        <v>0</v>
      </c>
      <c r="F108" s="123">
        <v>0</v>
      </c>
      <c r="G108" s="123">
        <v>0</v>
      </c>
      <c r="H108" s="123">
        <v>0</v>
      </c>
      <c r="I108" s="123">
        <v>0</v>
      </c>
      <c r="J108" s="123">
        <v>0</v>
      </c>
      <c r="K108" s="123">
        <v>0</v>
      </c>
      <c r="L108" s="123">
        <v>0</v>
      </c>
      <c r="M108" s="123">
        <v>0</v>
      </c>
      <c r="N108" s="123">
        <v>0</v>
      </c>
      <c r="O108" s="123">
        <v>0</v>
      </c>
      <c r="P108" s="123">
        <v>0</v>
      </c>
      <c r="Q108" s="123">
        <v>0</v>
      </c>
      <c r="R108" s="123">
        <v>0</v>
      </c>
      <c r="S108" s="123">
        <v>0</v>
      </c>
      <c r="T108" s="123">
        <v>0</v>
      </c>
      <c r="U108" s="123">
        <v>0</v>
      </c>
      <c r="V108" s="123">
        <v>0</v>
      </c>
      <c r="W108" s="123">
        <v>0</v>
      </c>
      <c r="X108" s="123">
        <v>0</v>
      </c>
      <c r="Y108" s="123">
        <v>0</v>
      </c>
      <c r="Z108" s="123">
        <v>0</v>
      </c>
      <c r="AA108" s="123">
        <v>0</v>
      </c>
      <c r="AB108" s="123">
        <v>0</v>
      </c>
      <c r="AC108" s="123">
        <v>0</v>
      </c>
      <c r="AD108" s="123">
        <v>0</v>
      </c>
      <c r="AE108" s="123">
        <v>0</v>
      </c>
    </row>
    <row r="109" spans="1:31" x14ac:dyDescent="0.25">
      <c r="A109" s="157" t="str">
        <f t="shared" si="4"/>
        <v>562</v>
      </c>
      <c r="B109" s="242" t="s">
        <v>328</v>
      </c>
      <c r="C109" s="123">
        <v>0</v>
      </c>
      <c r="D109" s="123">
        <v>0</v>
      </c>
      <c r="E109" s="123">
        <v>0</v>
      </c>
      <c r="F109" s="123">
        <v>0</v>
      </c>
      <c r="G109" s="123">
        <v>0</v>
      </c>
      <c r="H109" s="123">
        <v>0</v>
      </c>
      <c r="I109" s="123">
        <v>0</v>
      </c>
      <c r="J109" s="123">
        <v>0</v>
      </c>
      <c r="K109" s="123">
        <v>0</v>
      </c>
      <c r="L109" s="123">
        <v>0</v>
      </c>
      <c r="M109" s="123">
        <v>0</v>
      </c>
      <c r="N109" s="123">
        <v>0</v>
      </c>
      <c r="O109" s="123">
        <v>0</v>
      </c>
      <c r="P109" s="123">
        <v>0</v>
      </c>
      <c r="Q109" s="123">
        <v>0</v>
      </c>
      <c r="R109" s="123">
        <v>0</v>
      </c>
      <c r="S109" s="123">
        <v>0</v>
      </c>
      <c r="T109" s="123">
        <v>0</v>
      </c>
      <c r="U109" s="123">
        <v>0</v>
      </c>
      <c r="V109" s="123">
        <v>0</v>
      </c>
      <c r="W109" s="123">
        <v>0</v>
      </c>
      <c r="X109" s="123">
        <v>0</v>
      </c>
      <c r="Y109" s="123">
        <v>0</v>
      </c>
      <c r="Z109" s="123">
        <v>0</v>
      </c>
      <c r="AA109" s="123">
        <v>0</v>
      </c>
      <c r="AB109" s="123">
        <v>0</v>
      </c>
      <c r="AC109" s="123">
        <v>0</v>
      </c>
      <c r="AD109" s="123">
        <v>0</v>
      </c>
      <c r="AE109" s="123">
        <v>0</v>
      </c>
    </row>
    <row r="110" spans="1:31" x14ac:dyDescent="0.25">
      <c r="A110" s="157" t="str">
        <f t="shared" si="4"/>
        <v>563</v>
      </c>
      <c r="B110" s="242" t="s">
        <v>329</v>
      </c>
      <c r="C110" s="123">
        <v>0</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0</v>
      </c>
      <c r="V110" s="123">
        <v>0</v>
      </c>
      <c r="W110" s="123">
        <v>0</v>
      </c>
      <c r="X110" s="123">
        <v>0</v>
      </c>
      <c r="Y110" s="123">
        <v>0</v>
      </c>
      <c r="Z110" s="123">
        <v>0</v>
      </c>
      <c r="AA110" s="123">
        <v>0</v>
      </c>
      <c r="AB110" s="123">
        <v>0</v>
      </c>
      <c r="AC110" s="123">
        <v>0</v>
      </c>
      <c r="AD110" s="123">
        <v>0</v>
      </c>
      <c r="AE110" s="123">
        <v>0</v>
      </c>
    </row>
    <row r="111" spans="1:31" x14ac:dyDescent="0.25">
      <c r="A111" s="157" t="str">
        <f t="shared" si="4"/>
        <v>564</v>
      </c>
      <c r="B111" s="242" t="s">
        <v>330</v>
      </c>
      <c r="C111" s="123">
        <v>0</v>
      </c>
      <c r="D111" s="123">
        <v>0</v>
      </c>
      <c r="E111" s="123">
        <v>0</v>
      </c>
      <c r="F111" s="123">
        <v>0</v>
      </c>
      <c r="G111" s="123">
        <v>0</v>
      </c>
      <c r="H111" s="123">
        <v>0</v>
      </c>
      <c r="I111" s="123">
        <v>0</v>
      </c>
      <c r="J111" s="123">
        <v>0</v>
      </c>
      <c r="K111" s="123">
        <v>0</v>
      </c>
      <c r="L111" s="123">
        <v>0</v>
      </c>
      <c r="M111" s="123">
        <v>0</v>
      </c>
      <c r="N111" s="123">
        <v>0</v>
      </c>
      <c r="O111" s="123">
        <v>0</v>
      </c>
      <c r="P111" s="123">
        <v>0</v>
      </c>
      <c r="Q111" s="123">
        <v>0</v>
      </c>
      <c r="R111" s="123">
        <v>0</v>
      </c>
      <c r="S111" s="123">
        <v>0</v>
      </c>
      <c r="T111" s="123">
        <v>0</v>
      </c>
      <c r="U111" s="123">
        <v>0</v>
      </c>
      <c r="V111" s="123">
        <v>0</v>
      </c>
      <c r="W111" s="123">
        <v>0</v>
      </c>
      <c r="X111" s="123">
        <v>0</v>
      </c>
      <c r="Y111" s="123">
        <v>0</v>
      </c>
      <c r="Z111" s="123">
        <v>0</v>
      </c>
      <c r="AA111" s="123">
        <v>0</v>
      </c>
      <c r="AB111" s="123">
        <v>0</v>
      </c>
      <c r="AC111" s="123">
        <v>0</v>
      </c>
      <c r="AD111" s="123">
        <v>0</v>
      </c>
      <c r="AE111" s="123">
        <v>0</v>
      </c>
    </row>
    <row r="112" spans="1:31" x14ac:dyDescent="0.25">
      <c r="A112" s="157" t="str">
        <f t="shared" si="4"/>
        <v>565</v>
      </c>
      <c r="B112" s="242" t="s">
        <v>331</v>
      </c>
      <c r="C112" s="123">
        <v>0</v>
      </c>
      <c r="D112" s="123">
        <v>0</v>
      </c>
      <c r="E112" s="123">
        <v>0</v>
      </c>
      <c r="F112" s="123">
        <v>0</v>
      </c>
      <c r="G112" s="123">
        <v>0</v>
      </c>
      <c r="H112" s="123">
        <v>0</v>
      </c>
      <c r="I112" s="123">
        <v>0</v>
      </c>
      <c r="J112" s="123">
        <v>0</v>
      </c>
      <c r="K112" s="123">
        <v>0</v>
      </c>
      <c r="L112" s="123">
        <v>0</v>
      </c>
      <c r="M112" s="123">
        <v>0</v>
      </c>
      <c r="N112" s="123">
        <v>0</v>
      </c>
      <c r="O112" s="123">
        <v>0</v>
      </c>
      <c r="P112" s="123">
        <v>0</v>
      </c>
      <c r="Q112" s="123">
        <v>0</v>
      </c>
      <c r="R112" s="123">
        <v>0</v>
      </c>
      <c r="S112" s="123">
        <v>0</v>
      </c>
      <c r="T112" s="123">
        <v>0</v>
      </c>
      <c r="U112" s="123">
        <v>0</v>
      </c>
      <c r="V112" s="123">
        <v>0</v>
      </c>
      <c r="W112" s="123">
        <v>0</v>
      </c>
      <c r="X112" s="123">
        <v>0</v>
      </c>
      <c r="Y112" s="123">
        <v>0</v>
      </c>
      <c r="Z112" s="123">
        <v>0</v>
      </c>
      <c r="AA112" s="123">
        <v>0</v>
      </c>
      <c r="AB112" s="123">
        <v>0</v>
      </c>
      <c r="AC112" s="123">
        <v>0</v>
      </c>
      <c r="AD112" s="123">
        <v>0</v>
      </c>
      <c r="AE112" s="123">
        <v>0</v>
      </c>
    </row>
    <row r="113" spans="1:31" x14ac:dyDescent="0.25">
      <c r="A113" s="157" t="str">
        <f t="shared" si="4"/>
        <v>566</v>
      </c>
      <c r="B113" s="242" t="s">
        <v>332</v>
      </c>
      <c r="C113" s="123">
        <v>0</v>
      </c>
      <c r="D113" s="123">
        <v>0</v>
      </c>
      <c r="E113" s="123">
        <v>0</v>
      </c>
      <c r="F113" s="123">
        <v>0</v>
      </c>
      <c r="G113" s="123">
        <v>0</v>
      </c>
      <c r="H113" s="123">
        <v>0</v>
      </c>
      <c r="I113" s="123">
        <v>0</v>
      </c>
      <c r="J113" s="123">
        <v>0</v>
      </c>
      <c r="K113" s="123">
        <v>0</v>
      </c>
      <c r="L113" s="123">
        <v>0</v>
      </c>
      <c r="M113" s="123">
        <v>0</v>
      </c>
      <c r="N113" s="123">
        <v>0</v>
      </c>
      <c r="O113" s="123">
        <v>0</v>
      </c>
      <c r="P113" s="123">
        <v>0</v>
      </c>
      <c r="Q113" s="123">
        <v>0</v>
      </c>
      <c r="R113" s="123">
        <v>0</v>
      </c>
      <c r="S113" s="123">
        <v>0</v>
      </c>
      <c r="T113" s="123">
        <v>0</v>
      </c>
      <c r="U113" s="123">
        <v>0</v>
      </c>
      <c r="V113" s="123">
        <v>0</v>
      </c>
      <c r="W113" s="123">
        <v>0</v>
      </c>
      <c r="X113" s="123">
        <v>0</v>
      </c>
      <c r="Y113" s="123">
        <v>0</v>
      </c>
      <c r="Z113" s="123">
        <v>0</v>
      </c>
      <c r="AA113" s="123">
        <v>0</v>
      </c>
      <c r="AB113" s="123">
        <v>0</v>
      </c>
      <c r="AC113" s="123">
        <v>0</v>
      </c>
      <c r="AD113" s="123">
        <v>0</v>
      </c>
      <c r="AE113" s="123">
        <v>0</v>
      </c>
    </row>
    <row r="114" spans="1:31" x14ac:dyDescent="0.25">
      <c r="A114" s="157" t="str">
        <f t="shared" si="4"/>
        <v>567</v>
      </c>
      <c r="B114" s="242" t="s">
        <v>333</v>
      </c>
      <c r="C114" s="123">
        <v>0</v>
      </c>
      <c r="D114" s="123">
        <v>0</v>
      </c>
      <c r="E114" s="123">
        <v>0</v>
      </c>
      <c r="F114" s="123">
        <v>0</v>
      </c>
      <c r="G114" s="123">
        <v>0</v>
      </c>
      <c r="H114" s="123">
        <v>0</v>
      </c>
      <c r="I114" s="123">
        <v>0</v>
      </c>
      <c r="J114" s="123">
        <v>0</v>
      </c>
      <c r="K114" s="123">
        <v>0</v>
      </c>
      <c r="L114" s="123">
        <v>0</v>
      </c>
      <c r="M114" s="123">
        <v>0</v>
      </c>
      <c r="N114" s="123">
        <v>0</v>
      </c>
      <c r="O114" s="123">
        <v>0</v>
      </c>
      <c r="P114" s="123">
        <v>0</v>
      </c>
      <c r="Q114" s="123">
        <v>0</v>
      </c>
      <c r="R114" s="123">
        <v>0</v>
      </c>
      <c r="S114" s="123">
        <v>0</v>
      </c>
      <c r="T114" s="123">
        <v>0</v>
      </c>
      <c r="U114" s="123">
        <v>0</v>
      </c>
      <c r="V114" s="123">
        <v>0</v>
      </c>
      <c r="W114" s="123">
        <v>0</v>
      </c>
      <c r="X114" s="123">
        <v>0</v>
      </c>
      <c r="Y114" s="123">
        <v>0</v>
      </c>
      <c r="Z114" s="123">
        <v>0</v>
      </c>
      <c r="AA114" s="123">
        <v>0</v>
      </c>
      <c r="AB114" s="123">
        <v>0</v>
      </c>
      <c r="AC114" s="123">
        <v>0</v>
      </c>
      <c r="AD114" s="123">
        <v>0</v>
      </c>
      <c r="AE114" s="123">
        <v>0</v>
      </c>
    </row>
    <row r="115" spans="1:31" x14ac:dyDescent="0.25">
      <c r="A115" s="157" t="str">
        <f t="shared" si="4"/>
        <v>575</v>
      </c>
      <c r="B115" s="242" t="s">
        <v>334</v>
      </c>
      <c r="C115" s="123">
        <v>0</v>
      </c>
      <c r="D115" s="123">
        <v>0</v>
      </c>
      <c r="E115" s="123">
        <v>0</v>
      </c>
      <c r="F115" s="123">
        <v>0</v>
      </c>
      <c r="G115" s="123">
        <v>0</v>
      </c>
      <c r="H115" s="123">
        <v>0</v>
      </c>
      <c r="I115" s="123">
        <v>0</v>
      </c>
      <c r="J115" s="123">
        <v>0</v>
      </c>
      <c r="K115" s="123">
        <v>0</v>
      </c>
      <c r="L115" s="123">
        <v>0</v>
      </c>
      <c r="M115" s="123">
        <v>0</v>
      </c>
      <c r="N115" s="123">
        <v>0</v>
      </c>
      <c r="O115" s="123">
        <v>0</v>
      </c>
      <c r="P115" s="123">
        <v>0</v>
      </c>
      <c r="Q115" s="123">
        <v>0</v>
      </c>
      <c r="R115" s="123">
        <v>0</v>
      </c>
      <c r="S115" s="123">
        <v>0</v>
      </c>
      <c r="T115" s="123">
        <v>0</v>
      </c>
      <c r="U115" s="123">
        <v>0</v>
      </c>
      <c r="V115" s="123">
        <v>0</v>
      </c>
      <c r="W115" s="123">
        <v>0</v>
      </c>
      <c r="X115" s="123">
        <v>0</v>
      </c>
      <c r="Y115" s="123">
        <v>0</v>
      </c>
      <c r="Z115" s="123">
        <v>0</v>
      </c>
      <c r="AA115" s="123">
        <v>0</v>
      </c>
      <c r="AB115" s="123">
        <v>0</v>
      </c>
      <c r="AC115" s="123">
        <v>0</v>
      </c>
      <c r="AD115" s="123">
        <v>0</v>
      </c>
      <c r="AE115" s="123">
        <v>0</v>
      </c>
    </row>
    <row r="116" spans="1:31" x14ac:dyDescent="0.25">
      <c r="A116" s="157"/>
      <c r="B116" s="242" t="s">
        <v>335</v>
      </c>
      <c r="C116" s="123">
        <v>0</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0</v>
      </c>
      <c r="S116" s="123">
        <v>0</v>
      </c>
      <c r="T116" s="123">
        <v>0</v>
      </c>
      <c r="U116" s="123">
        <v>0</v>
      </c>
      <c r="V116" s="123">
        <v>0</v>
      </c>
      <c r="W116" s="123">
        <v>0</v>
      </c>
      <c r="X116" s="123">
        <v>0</v>
      </c>
      <c r="Y116" s="123">
        <v>0</v>
      </c>
      <c r="Z116" s="123">
        <v>0</v>
      </c>
      <c r="AA116" s="123">
        <v>0</v>
      </c>
      <c r="AB116" s="123">
        <v>0</v>
      </c>
      <c r="AC116" s="123">
        <v>0</v>
      </c>
      <c r="AD116" s="123">
        <v>0</v>
      </c>
      <c r="AE116" s="123">
        <v>0</v>
      </c>
    </row>
    <row r="117" spans="1:31" x14ac:dyDescent="0.25">
      <c r="A117" s="157" t="str">
        <f t="shared" si="4"/>
        <v/>
      </c>
    </row>
    <row r="118" spans="1:31" x14ac:dyDescent="0.25">
      <c r="A118" s="157" t="str">
        <f t="shared" si="4"/>
        <v>568</v>
      </c>
      <c r="B118" s="242" t="s">
        <v>336</v>
      </c>
      <c r="C118" s="123">
        <v>0</v>
      </c>
      <c r="D118" s="123">
        <v>0</v>
      </c>
      <c r="E118" s="123">
        <v>0</v>
      </c>
      <c r="F118" s="123">
        <v>0</v>
      </c>
      <c r="G118" s="123">
        <v>0</v>
      </c>
      <c r="H118" s="123">
        <v>0</v>
      </c>
      <c r="I118" s="123">
        <v>0</v>
      </c>
      <c r="J118" s="123">
        <v>0</v>
      </c>
      <c r="K118" s="123">
        <v>0</v>
      </c>
      <c r="L118" s="123">
        <v>0</v>
      </c>
      <c r="M118" s="123">
        <v>0</v>
      </c>
      <c r="N118" s="123">
        <v>0</v>
      </c>
      <c r="O118" s="123">
        <v>0</v>
      </c>
      <c r="P118" s="123">
        <v>0</v>
      </c>
      <c r="Q118" s="123">
        <v>0</v>
      </c>
      <c r="R118" s="123">
        <v>0</v>
      </c>
      <c r="S118" s="123">
        <v>0</v>
      </c>
      <c r="T118" s="123">
        <v>0</v>
      </c>
      <c r="U118" s="123">
        <v>0</v>
      </c>
      <c r="V118" s="123">
        <v>0</v>
      </c>
      <c r="W118" s="123">
        <v>0</v>
      </c>
      <c r="X118" s="123">
        <v>0</v>
      </c>
      <c r="Y118" s="123">
        <v>0</v>
      </c>
      <c r="Z118" s="123">
        <v>0</v>
      </c>
      <c r="AA118" s="123">
        <v>0</v>
      </c>
      <c r="AB118" s="123">
        <v>0</v>
      </c>
      <c r="AC118" s="123">
        <v>0</v>
      </c>
      <c r="AD118" s="123">
        <v>0</v>
      </c>
      <c r="AE118" s="123">
        <v>0</v>
      </c>
    </row>
    <row r="119" spans="1:31" x14ac:dyDescent="0.25">
      <c r="A119" s="157" t="str">
        <f t="shared" si="4"/>
        <v>569</v>
      </c>
      <c r="B119" s="242" t="s">
        <v>337</v>
      </c>
      <c r="C119" s="123">
        <v>0</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0</v>
      </c>
      <c r="V119" s="123">
        <v>0</v>
      </c>
      <c r="W119" s="123">
        <v>0</v>
      </c>
      <c r="X119" s="123">
        <v>0</v>
      </c>
      <c r="Y119" s="123">
        <v>0</v>
      </c>
      <c r="Z119" s="123">
        <v>0</v>
      </c>
      <c r="AA119" s="123">
        <v>0</v>
      </c>
      <c r="AB119" s="123">
        <v>0</v>
      </c>
      <c r="AC119" s="123">
        <v>0</v>
      </c>
      <c r="AD119" s="123">
        <v>0</v>
      </c>
      <c r="AE119" s="123">
        <v>0</v>
      </c>
    </row>
    <row r="120" spans="1:31" x14ac:dyDescent="0.25">
      <c r="A120" s="157" t="str">
        <f t="shared" si="4"/>
        <v>570</v>
      </c>
      <c r="B120" s="242" t="s">
        <v>338</v>
      </c>
      <c r="C120" s="123">
        <v>0</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0</v>
      </c>
      <c r="W120" s="123">
        <v>0</v>
      </c>
      <c r="X120" s="123">
        <v>0</v>
      </c>
      <c r="Y120" s="123">
        <v>0</v>
      </c>
      <c r="Z120" s="123">
        <v>0</v>
      </c>
      <c r="AA120" s="123">
        <v>0</v>
      </c>
      <c r="AB120" s="123">
        <v>0</v>
      </c>
      <c r="AC120" s="123">
        <v>0</v>
      </c>
      <c r="AD120" s="123">
        <v>0</v>
      </c>
      <c r="AE120" s="123">
        <v>0</v>
      </c>
    </row>
    <row r="121" spans="1:31" x14ac:dyDescent="0.25">
      <c r="A121" s="157" t="str">
        <f t="shared" si="4"/>
        <v>571</v>
      </c>
      <c r="B121" s="242" t="s">
        <v>339</v>
      </c>
      <c r="C121" s="123">
        <v>0</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0</v>
      </c>
      <c r="S121" s="123">
        <v>0</v>
      </c>
      <c r="T121" s="123">
        <v>0</v>
      </c>
      <c r="U121" s="123">
        <v>0</v>
      </c>
      <c r="V121" s="123">
        <v>0</v>
      </c>
      <c r="W121" s="123">
        <v>0</v>
      </c>
      <c r="X121" s="123">
        <v>0</v>
      </c>
      <c r="Y121" s="123">
        <v>0</v>
      </c>
      <c r="Z121" s="123">
        <v>0</v>
      </c>
      <c r="AA121" s="123">
        <v>0</v>
      </c>
      <c r="AB121" s="123">
        <v>0</v>
      </c>
      <c r="AC121" s="123">
        <v>0</v>
      </c>
      <c r="AD121" s="123">
        <v>0</v>
      </c>
      <c r="AE121" s="123">
        <v>0</v>
      </c>
    </row>
    <row r="122" spans="1:31" x14ac:dyDescent="0.25">
      <c r="A122" s="157" t="str">
        <f t="shared" si="4"/>
        <v>572</v>
      </c>
      <c r="B122" s="242" t="s">
        <v>340</v>
      </c>
      <c r="C122" s="123">
        <v>0</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0</v>
      </c>
      <c r="W122" s="123">
        <v>0</v>
      </c>
      <c r="X122" s="123">
        <v>0</v>
      </c>
      <c r="Y122" s="123">
        <v>0</v>
      </c>
      <c r="Z122" s="123">
        <v>0</v>
      </c>
      <c r="AA122" s="123">
        <v>0</v>
      </c>
      <c r="AB122" s="123">
        <v>0</v>
      </c>
      <c r="AC122" s="123">
        <v>0</v>
      </c>
      <c r="AD122" s="123">
        <v>0</v>
      </c>
      <c r="AE122" s="123">
        <v>0</v>
      </c>
    </row>
    <row r="123" spans="1:31" x14ac:dyDescent="0.25">
      <c r="A123" s="157" t="str">
        <f t="shared" si="4"/>
        <v>573</v>
      </c>
      <c r="B123" s="242" t="s">
        <v>341</v>
      </c>
      <c r="C123" s="123">
        <v>0</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0</v>
      </c>
      <c r="V123" s="123">
        <v>0</v>
      </c>
      <c r="W123" s="123">
        <v>0</v>
      </c>
      <c r="X123" s="123">
        <v>0</v>
      </c>
      <c r="Y123" s="123">
        <v>0</v>
      </c>
      <c r="Z123" s="123">
        <v>0</v>
      </c>
      <c r="AA123" s="123">
        <v>0</v>
      </c>
      <c r="AB123" s="123">
        <v>0</v>
      </c>
      <c r="AC123" s="123">
        <v>0</v>
      </c>
      <c r="AD123" s="123">
        <v>0</v>
      </c>
      <c r="AE123" s="123">
        <v>0</v>
      </c>
    </row>
    <row r="124" spans="1:31" x14ac:dyDescent="0.25">
      <c r="A124" s="157"/>
      <c r="B124" s="242" t="s">
        <v>342</v>
      </c>
      <c r="C124" s="123">
        <v>0</v>
      </c>
      <c r="D124" s="123">
        <v>0</v>
      </c>
      <c r="E124" s="123">
        <v>0</v>
      </c>
      <c r="F124" s="123">
        <v>0</v>
      </c>
      <c r="G124" s="123">
        <v>0</v>
      </c>
      <c r="H124" s="123">
        <v>0</v>
      </c>
      <c r="I124" s="123">
        <v>0</v>
      </c>
      <c r="J124" s="123">
        <v>0</v>
      </c>
      <c r="K124" s="123">
        <v>0</v>
      </c>
      <c r="L124" s="123">
        <v>0</v>
      </c>
      <c r="M124" s="123">
        <v>0</v>
      </c>
      <c r="N124" s="123">
        <v>0</v>
      </c>
      <c r="O124" s="123">
        <v>0</v>
      </c>
      <c r="P124" s="123">
        <v>0</v>
      </c>
      <c r="Q124" s="123">
        <v>0</v>
      </c>
      <c r="R124" s="123">
        <v>0</v>
      </c>
      <c r="S124" s="123">
        <v>0</v>
      </c>
      <c r="T124" s="123">
        <v>0</v>
      </c>
      <c r="U124" s="123">
        <v>0</v>
      </c>
      <c r="V124" s="123">
        <v>0</v>
      </c>
      <c r="W124" s="123">
        <v>0</v>
      </c>
      <c r="X124" s="123">
        <v>0</v>
      </c>
      <c r="Y124" s="123">
        <v>0</v>
      </c>
      <c r="Z124" s="123">
        <v>0</v>
      </c>
      <c r="AA124" s="123">
        <v>0</v>
      </c>
      <c r="AB124" s="123">
        <v>0</v>
      </c>
      <c r="AC124" s="123">
        <v>0</v>
      </c>
      <c r="AD124" s="123">
        <v>0</v>
      </c>
      <c r="AE124" s="123">
        <v>0</v>
      </c>
    </row>
    <row r="125" spans="1:31" x14ac:dyDescent="0.25">
      <c r="A125" s="157" t="str">
        <f t="shared" si="4"/>
        <v/>
      </c>
    </row>
    <row r="126" spans="1:31" x14ac:dyDescent="0.25">
      <c r="A126" s="157"/>
      <c r="B126" s="242" t="s">
        <v>83</v>
      </c>
      <c r="C126" s="123">
        <v>0</v>
      </c>
      <c r="D126" s="123">
        <v>0</v>
      </c>
      <c r="E126" s="123">
        <v>0</v>
      </c>
      <c r="F126" s="123">
        <v>0</v>
      </c>
      <c r="G126" s="123">
        <v>0</v>
      </c>
      <c r="H126" s="123">
        <v>0</v>
      </c>
      <c r="I126" s="123">
        <v>0</v>
      </c>
      <c r="J126" s="123">
        <v>0</v>
      </c>
      <c r="K126" s="123">
        <v>0</v>
      </c>
      <c r="L126" s="123">
        <v>0</v>
      </c>
      <c r="M126" s="123">
        <v>0</v>
      </c>
      <c r="N126" s="123">
        <v>0</v>
      </c>
      <c r="O126" s="123">
        <v>0</v>
      </c>
      <c r="P126" s="123">
        <v>0</v>
      </c>
      <c r="Q126" s="123">
        <v>0</v>
      </c>
      <c r="R126" s="123">
        <v>0</v>
      </c>
      <c r="S126" s="123">
        <v>0</v>
      </c>
      <c r="T126" s="123">
        <v>0</v>
      </c>
      <c r="U126" s="123">
        <v>0</v>
      </c>
      <c r="V126" s="123">
        <v>0</v>
      </c>
      <c r="W126" s="123">
        <v>0</v>
      </c>
      <c r="X126" s="123">
        <v>0</v>
      </c>
      <c r="Y126" s="123">
        <v>0</v>
      </c>
      <c r="Z126" s="123">
        <v>0</v>
      </c>
      <c r="AA126" s="123">
        <v>0</v>
      </c>
      <c r="AB126" s="123">
        <v>0</v>
      </c>
      <c r="AC126" s="123">
        <v>0</v>
      </c>
      <c r="AD126" s="123">
        <v>0</v>
      </c>
      <c r="AE126" s="123">
        <v>0</v>
      </c>
    </row>
    <row r="127" spans="1:31" s="207" customFormat="1" x14ac:dyDescent="0.25">
      <c r="A127" s="157" t="str">
        <f t="shared" si="4"/>
        <v/>
      </c>
      <c r="B127" s="243"/>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row>
    <row r="128" spans="1:31" x14ac:dyDescent="0.25">
      <c r="A128" s="157"/>
      <c r="B128" s="242" t="s">
        <v>118</v>
      </c>
    </row>
    <row r="129" spans="1:31" x14ac:dyDescent="0.25">
      <c r="A129" s="157" t="str">
        <f t="shared" si="4"/>
        <v>580</v>
      </c>
      <c r="B129" s="242" t="s">
        <v>343</v>
      </c>
      <c r="C129" s="123">
        <v>0</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0</v>
      </c>
      <c r="W129" s="123">
        <v>0</v>
      </c>
      <c r="X129" s="123">
        <v>0</v>
      </c>
      <c r="Y129" s="123">
        <v>0</v>
      </c>
      <c r="Z129" s="123">
        <v>0</v>
      </c>
      <c r="AA129" s="123">
        <v>0</v>
      </c>
      <c r="AB129" s="123">
        <v>0</v>
      </c>
      <c r="AC129" s="123">
        <v>0</v>
      </c>
      <c r="AD129" s="123">
        <v>0</v>
      </c>
      <c r="AE129" s="123">
        <v>0</v>
      </c>
    </row>
    <row r="130" spans="1:31" x14ac:dyDescent="0.25">
      <c r="A130" s="157" t="str">
        <f t="shared" si="4"/>
        <v>581</v>
      </c>
      <c r="B130" s="242" t="s">
        <v>344</v>
      </c>
      <c r="C130" s="123">
        <v>0</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0</v>
      </c>
      <c r="V130" s="123">
        <v>0</v>
      </c>
      <c r="W130" s="123">
        <v>0</v>
      </c>
      <c r="X130" s="123">
        <v>0</v>
      </c>
      <c r="Y130" s="123">
        <v>0</v>
      </c>
      <c r="Z130" s="123">
        <v>0</v>
      </c>
      <c r="AA130" s="123">
        <v>0</v>
      </c>
      <c r="AB130" s="123">
        <v>0</v>
      </c>
      <c r="AC130" s="123">
        <v>0</v>
      </c>
      <c r="AD130" s="123">
        <v>0</v>
      </c>
      <c r="AE130" s="123">
        <v>0</v>
      </c>
    </row>
    <row r="131" spans="1:31" x14ac:dyDescent="0.25">
      <c r="A131" s="157" t="str">
        <f t="shared" si="4"/>
        <v>582</v>
      </c>
      <c r="B131" s="242" t="s">
        <v>345</v>
      </c>
      <c r="C131" s="123">
        <v>0</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0</v>
      </c>
      <c r="W131" s="123">
        <v>0</v>
      </c>
      <c r="X131" s="123">
        <v>0</v>
      </c>
      <c r="Y131" s="123">
        <v>0</v>
      </c>
      <c r="Z131" s="123">
        <v>0</v>
      </c>
      <c r="AA131" s="123">
        <v>0</v>
      </c>
      <c r="AB131" s="123">
        <v>0</v>
      </c>
      <c r="AC131" s="123">
        <v>0</v>
      </c>
      <c r="AD131" s="123">
        <v>0</v>
      </c>
      <c r="AE131" s="123">
        <v>0</v>
      </c>
    </row>
    <row r="132" spans="1:31" x14ac:dyDescent="0.25">
      <c r="A132" s="157" t="str">
        <f t="shared" si="4"/>
        <v>583</v>
      </c>
      <c r="B132" s="242" t="s">
        <v>346</v>
      </c>
      <c r="C132" s="123">
        <v>0</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0</v>
      </c>
      <c r="V132" s="123">
        <v>0</v>
      </c>
      <c r="W132" s="123">
        <v>0</v>
      </c>
      <c r="X132" s="123">
        <v>0</v>
      </c>
      <c r="Y132" s="123">
        <v>0</v>
      </c>
      <c r="Z132" s="123">
        <v>0</v>
      </c>
      <c r="AA132" s="123">
        <v>0</v>
      </c>
      <c r="AB132" s="123">
        <v>0</v>
      </c>
      <c r="AC132" s="123">
        <v>0</v>
      </c>
      <c r="AD132" s="123">
        <v>0</v>
      </c>
      <c r="AE132" s="123">
        <v>0</v>
      </c>
    </row>
    <row r="133" spans="1:31" x14ac:dyDescent="0.25">
      <c r="A133" s="157" t="str">
        <f t="shared" si="4"/>
        <v>584</v>
      </c>
      <c r="B133" s="242" t="s">
        <v>347</v>
      </c>
      <c r="C133" s="123">
        <v>0</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0</v>
      </c>
      <c r="T133" s="123">
        <v>0</v>
      </c>
      <c r="U133" s="123">
        <v>0</v>
      </c>
      <c r="V133" s="123">
        <v>0</v>
      </c>
      <c r="W133" s="123">
        <v>0</v>
      </c>
      <c r="X133" s="123">
        <v>0</v>
      </c>
      <c r="Y133" s="123">
        <v>0</v>
      </c>
      <c r="Z133" s="123">
        <v>0</v>
      </c>
      <c r="AA133" s="123">
        <v>0</v>
      </c>
      <c r="AB133" s="123">
        <v>0</v>
      </c>
      <c r="AC133" s="123">
        <v>0</v>
      </c>
      <c r="AD133" s="123">
        <v>0</v>
      </c>
      <c r="AE133" s="123">
        <v>0</v>
      </c>
    </row>
    <row r="134" spans="1:31" x14ac:dyDescent="0.25">
      <c r="A134" s="157" t="str">
        <f t="shared" si="4"/>
        <v>585</v>
      </c>
      <c r="B134" s="242" t="s">
        <v>348</v>
      </c>
      <c r="C134" s="123">
        <v>0</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0</v>
      </c>
      <c r="S134" s="123">
        <v>0</v>
      </c>
      <c r="T134" s="123">
        <v>0</v>
      </c>
      <c r="U134" s="123">
        <v>0</v>
      </c>
      <c r="V134" s="123">
        <v>0</v>
      </c>
      <c r="W134" s="123">
        <v>0</v>
      </c>
      <c r="X134" s="123">
        <v>0</v>
      </c>
      <c r="Y134" s="123">
        <v>0</v>
      </c>
      <c r="Z134" s="123">
        <v>0</v>
      </c>
      <c r="AA134" s="123">
        <v>0</v>
      </c>
      <c r="AB134" s="123">
        <v>0</v>
      </c>
      <c r="AC134" s="123">
        <v>0</v>
      </c>
      <c r="AD134" s="123">
        <v>0</v>
      </c>
      <c r="AE134" s="123">
        <v>0</v>
      </c>
    </row>
    <row r="135" spans="1:31" x14ac:dyDescent="0.25">
      <c r="A135" s="157" t="str">
        <f t="shared" si="4"/>
        <v>586</v>
      </c>
      <c r="B135" s="242" t="s">
        <v>349</v>
      </c>
      <c r="C135" s="123">
        <v>0</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0</v>
      </c>
      <c r="T135" s="123">
        <v>0</v>
      </c>
      <c r="U135" s="123">
        <v>0</v>
      </c>
      <c r="V135" s="123">
        <v>0</v>
      </c>
      <c r="W135" s="123">
        <v>0</v>
      </c>
      <c r="X135" s="123">
        <v>0</v>
      </c>
      <c r="Y135" s="123">
        <v>0</v>
      </c>
      <c r="Z135" s="123">
        <v>0</v>
      </c>
      <c r="AA135" s="123">
        <v>0</v>
      </c>
      <c r="AB135" s="123">
        <v>0</v>
      </c>
      <c r="AC135" s="123">
        <v>0</v>
      </c>
      <c r="AD135" s="123">
        <v>0</v>
      </c>
      <c r="AE135" s="123">
        <v>0</v>
      </c>
    </row>
    <row r="136" spans="1:31" x14ac:dyDescent="0.25">
      <c r="A136" s="157" t="str">
        <f t="shared" si="4"/>
        <v>587</v>
      </c>
      <c r="B136" s="242" t="s">
        <v>350</v>
      </c>
      <c r="C136" s="123">
        <v>0</v>
      </c>
      <c r="D136" s="123">
        <v>0</v>
      </c>
      <c r="E136" s="123">
        <v>0</v>
      </c>
      <c r="F136" s="123">
        <v>0</v>
      </c>
      <c r="G136" s="123">
        <v>0</v>
      </c>
      <c r="H136" s="123">
        <v>0</v>
      </c>
      <c r="I136" s="123">
        <v>0</v>
      </c>
      <c r="J136" s="123">
        <v>0</v>
      </c>
      <c r="K136" s="123">
        <v>0</v>
      </c>
      <c r="L136" s="123">
        <v>0</v>
      </c>
      <c r="M136" s="123">
        <v>0</v>
      </c>
      <c r="N136" s="123">
        <v>0</v>
      </c>
      <c r="O136" s="123">
        <v>0</v>
      </c>
      <c r="P136" s="123">
        <v>0</v>
      </c>
      <c r="Q136" s="123">
        <v>0</v>
      </c>
      <c r="R136" s="123">
        <v>0</v>
      </c>
      <c r="S136" s="123">
        <v>0</v>
      </c>
      <c r="T136" s="123">
        <v>0</v>
      </c>
      <c r="U136" s="123">
        <v>0</v>
      </c>
      <c r="V136" s="123">
        <v>0</v>
      </c>
      <c r="W136" s="123">
        <v>0</v>
      </c>
      <c r="X136" s="123">
        <v>0</v>
      </c>
      <c r="Y136" s="123">
        <v>0</v>
      </c>
      <c r="Z136" s="123">
        <v>0</v>
      </c>
      <c r="AA136" s="123">
        <v>0</v>
      </c>
      <c r="AB136" s="123">
        <v>0</v>
      </c>
      <c r="AC136" s="123">
        <v>0</v>
      </c>
      <c r="AD136" s="123">
        <v>0</v>
      </c>
      <c r="AE136" s="123">
        <v>0</v>
      </c>
    </row>
    <row r="137" spans="1:31" x14ac:dyDescent="0.25">
      <c r="A137" s="157" t="str">
        <f t="shared" si="4"/>
        <v>588</v>
      </c>
      <c r="B137" s="242" t="s">
        <v>351</v>
      </c>
      <c r="C137" s="123">
        <v>0</v>
      </c>
      <c r="D137" s="123">
        <v>0</v>
      </c>
      <c r="E137" s="123">
        <v>0</v>
      </c>
      <c r="F137" s="123">
        <v>0</v>
      </c>
      <c r="G137" s="123">
        <v>0</v>
      </c>
      <c r="H137" s="123">
        <v>0</v>
      </c>
      <c r="I137" s="123">
        <v>0</v>
      </c>
      <c r="J137" s="123">
        <v>0</v>
      </c>
      <c r="K137" s="123">
        <v>0</v>
      </c>
      <c r="L137" s="123">
        <v>0</v>
      </c>
      <c r="M137" s="123">
        <v>0</v>
      </c>
      <c r="N137" s="123">
        <v>0</v>
      </c>
      <c r="O137" s="123">
        <v>0</v>
      </c>
      <c r="P137" s="123">
        <v>0</v>
      </c>
      <c r="Q137" s="123">
        <v>0</v>
      </c>
      <c r="R137" s="123">
        <v>0</v>
      </c>
      <c r="S137" s="123">
        <v>0</v>
      </c>
      <c r="T137" s="123">
        <v>0</v>
      </c>
      <c r="U137" s="123">
        <v>0</v>
      </c>
      <c r="V137" s="123">
        <v>0</v>
      </c>
      <c r="W137" s="123">
        <v>0</v>
      </c>
      <c r="X137" s="123">
        <v>0</v>
      </c>
      <c r="Y137" s="123">
        <v>0</v>
      </c>
      <c r="Z137" s="123">
        <v>0</v>
      </c>
      <c r="AA137" s="123">
        <v>0</v>
      </c>
      <c r="AB137" s="123">
        <v>0</v>
      </c>
      <c r="AC137" s="123">
        <v>0</v>
      </c>
      <c r="AD137" s="123">
        <v>0</v>
      </c>
      <c r="AE137" s="123">
        <v>0</v>
      </c>
    </row>
    <row r="138" spans="1:31" x14ac:dyDescent="0.25">
      <c r="A138" s="157" t="str">
        <f t="shared" si="4"/>
        <v>589</v>
      </c>
      <c r="B138" s="242" t="s">
        <v>352</v>
      </c>
      <c r="C138" s="123">
        <v>0</v>
      </c>
      <c r="D138" s="123">
        <v>0</v>
      </c>
      <c r="E138" s="123">
        <v>0</v>
      </c>
      <c r="F138" s="123">
        <v>0</v>
      </c>
      <c r="G138" s="123">
        <v>0</v>
      </c>
      <c r="H138" s="123">
        <v>0</v>
      </c>
      <c r="I138" s="123">
        <v>0</v>
      </c>
      <c r="J138" s="123">
        <v>0</v>
      </c>
      <c r="K138" s="123">
        <v>0</v>
      </c>
      <c r="L138" s="123">
        <v>0</v>
      </c>
      <c r="M138" s="123">
        <v>0</v>
      </c>
      <c r="N138" s="123">
        <v>0</v>
      </c>
      <c r="O138" s="123">
        <v>0</v>
      </c>
      <c r="P138" s="123">
        <v>0</v>
      </c>
      <c r="Q138" s="123">
        <v>0</v>
      </c>
      <c r="R138" s="123">
        <v>0</v>
      </c>
      <c r="S138" s="123">
        <v>0</v>
      </c>
      <c r="T138" s="123">
        <v>0</v>
      </c>
      <c r="U138" s="123">
        <v>0</v>
      </c>
      <c r="V138" s="123">
        <v>0</v>
      </c>
      <c r="W138" s="123">
        <v>0</v>
      </c>
      <c r="X138" s="123">
        <v>0</v>
      </c>
      <c r="Y138" s="123">
        <v>0</v>
      </c>
      <c r="Z138" s="123">
        <v>0</v>
      </c>
      <c r="AA138" s="123">
        <v>0</v>
      </c>
      <c r="AB138" s="123">
        <v>0</v>
      </c>
      <c r="AC138" s="123">
        <v>0</v>
      </c>
      <c r="AD138" s="123">
        <v>0</v>
      </c>
      <c r="AE138" s="123">
        <v>0</v>
      </c>
    </row>
    <row r="139" spans="1:31" x14ac:dyDescent="0.25">
      <c r="A139" s="157"/>
      <c r="B139" s="242" t="s">
        <v>353</v>
      </c>
      <c r="C139" s="123">
        <v>0</v>
      </c>
      <c r="D139" s="123">
        <v>0</v>
      </c>
      <c r="E139" s="123">
        <v>0</v>
      </c>
      <c r="F139" s="123">
        <v>0</v>
      </c>
      <c r="G139" s="123">
        <v>0</v>
      </c>
      <c r="H139" s="123">
        <v>0</v>
      </c>
      <c r="I139" s="123">
        <v>0</v>
      </c>
      <c r="J139" s="123">
        <v>0</v>
      </c>
      <c r="K139" s="123">
        <v>0</v>
      </c>
      <c r="L139" s="123">
        <v>0</v>
      </c>
      <c r="M139" s="123">
        <v>0</v>
      </c>
      <c r="N139" s="123">
        <v>0</v>
      </c>
      <c r="O139" s="123">
        <v>0</v>
      </c>
      <c r="P139" s="123">
        <v>0</v>
      </c>
      <c r="Q139" s="123">
        <v>0</v>
      </c>
      <c r="R139" s="123">
        <v>0</v>
      </c>
      <c r="S139" s="123">
        <v>0</v>
      </c>
      <c r="T139" s="123">
        <v>0</v>
      </c>
      <c r="U139" s="123">
        <v>0</v>
      </c>
      <c r="V139" s="123">
        <v>0</v>
      </c>
      <c r="W139" s="123">
        <v>0</v>
      </c>
      <c r="X139" s="123">
        <v>0</v>
      </c>
      <c r="Y139" s="123">
        <v>0</v>
      </c>
      <c r="Z139" s="123">
        <v>0</v>
      </c>
      <c r="AA139" s="123">
        <v>0</v>
      </c>
      <c r="AB139" s="123">
        <v>0</v>
      </c>
      <c r="AC139" s="123">
        <v>0</v>
      </c>
      <c r="AD139" s="123">
        <v>0</v>
      </c>
      <c r="AE139" s="123">
        <v>0</v>
      </c>
    </row>
    <row r="140" spans="1:31" x14ac:dyDescent="0.25">
      <c r="A140" s="157" t="str">
        <f t="shared" si="4"/>
        <v/>
      </c>
    </row>
    <row r="141" spans="1:31" x14ac:dyDescent="0.25">
      <c r="A141" s="157" t="str">
        <f t="shared" si="4"/>
        <v>590</v>
      </c>
      <c r="B141" s="242" t="s">
        <v>354</v>
      </c>
      <c r="C141" s="123">
        <v>0</v>
      </c>
      <c r="D141" s="123">
        <v>0</v>
      </c>
      <c r="E141" s="123">
        <v>0</v>
      </c>
      <c r="F141" s="123">
        <v>0</v>
      </c>
      <c r="G141" s="123">
        <v>0</v>
      </c>
      <c r="H141" s="123">
        <v>0</v>
      </c>
      <c r="I141" s="123">
        <v>0</v>
      </c>
      <c r="J141" s="123">
        <v>0</v>
      </c>
      <c r="K141" s="123">
        <v>0</v>
      </c>
      <c r="L141" s="123">
        <v>0</v>
      </c>
      <c r="M141" s="123">
        <v>0</v>
      </c>
      <c r="N141" s="123">
        <v>0</v>
      </c>
      <c r="O141" s="123">
        <v>0</v>
      </c>
      <c r="P141" s="123">
        <v>0</v>
      </c>
      <c r="Q141" s="123">
        <v>0</v>
      </c>
      <c r="R141" s="123">
        <v>0</v>
      </c>
      <c r="S141" s="123">
        <v>0</v>
      </c>
      <c r="T141" s="123">
        <v>0</v>
      </c>
      <c r="U141" s="123">
        <v>0</v>
      </c>
      <c r="V141" s="123">
        <v>0</v>
      </c>
      <c r="W141" s="123">
        <v>0</v>
      </c>
      <c r="X141" s="123">
        <v>0</v>
      </c>
      <c r="Y141" s="123">
        <v>0</v>
      </c>
      <c r="Z141" s="123">
        <v>0</v>
      </c>
      <c r="AA141" s="123">
        <v>0</v>
      </c>
      <c r="AB141" s="123">
        <v>0</v>
      </c>
      <c r="AC141" s="123">
        <v>0</v>
      </c>
      <c r="AD141" s="123">
        <v>0</v>
      </c>
      <c r="AE141" s="123">
        <v>0</v>
      </c>
    </row>
    <row r="142" spans="1:31" x14ac:dyDescent="0.25">
      <c r="A142" s="157" t="str">
        <f t="shared" si="4"/>
        <v>591</v>
      </c>
      <c r="B142" s="242" t="s">
        <v>355</v>
      </c>
      <c r="C142" s="123">
        <v>0</v>
      </c>
      <c r="D142" s="123">
        <v>0</v>
      </c>
      <c r="E142" s="123">
        <v>0</v>
      </c>
      <c r="F142" s="123">
        <v>0</v>
      </c>
      <c r="G142" s="123">
        <v>0</v>
      </c>
      <c r="H142" s="123">
        <v>0</v>
      </c>
      <c r="I142" s="123">
        <v>0</v>
      </c>
      <c r="J142" s="123">
        <v>0</v>
      </c>
      <c r="K142" s="123">
        <v>0</v>
      </c>
      <c r="L142" s="123">
        <v>0</v>
      </c>
      <c r="M142" s="123">
        <v>0</v>
      </c>
      <c r="N142" s="123">
        <v>0</v>
      </c>
      <c r="O142" s="123">
        <v>0</v>
      </c>
      <c r="P142" s="123">
        <v>0</v>
      </c>
      <c r="Q142" s="123">
        <v>0</v>
      </c>
      <c r="R142" s="123">
        <v>0</v>
      </c>
      <c r="S142" s="123">
        <v>0</v>
      </c>
      <c r="T142" s="123">
        <v>0</v>
      </c>
      <c r="U142" s="123">
        <v>0</v>
      </c>
      <c r="V142" s="123">
        <v>0</v>
      </c>
      <c r="W142" s="123">
        <v>0</v>
      </c>
      <c r="X142" s="123">
        <v>0</v>
      </c>
      <c r="Y142" s="123">
        <v>0</v>
      </c>
      <c r="Z142" s="123">
        <v>0</v>
      </c>
      <c r="AA142" s="123">
        <v>0</v>
      </c>
      <c r="AB142" s="123">
        <v>0</v>
      </c>
      <c r="AC142" s="123">
        <v>0</v>
      </c>
      <c r="AD142" s="123">
        <v>0</v>
      </c>
      <c r="AE142" s="123">
        <v>0</v>
      </c>
    </row>
    <row r="143" spans="1:31" x14ac:dyDescent="0.25">
      <c r="A143" s="157" t="str">
        <f t="shared" si="4"/>
        <v>592</v>
      </c>
      <c r="B143" s="242" t="s">
        <v>356</v>
      </c>
      <c r="C143" s="123">
        <v>0</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0</v>
      </c>
      <c r="T143" s="123">
        <v>0</v>
      </c>
      <c r="U143" s="123">
        <v>0</v>
      </c>
      <c r="V143" s="123">
        <v>0</v>
      </c>
      <c r="W143" s="123">
        <v>0</v>
      </c>
      <c r="X143" s="123">
        <v>0</v>
      </c>
      <c r="Y143" s="123">
        <v>0</v>
      </c>
      <c r="Z143" s="123">
        <v>0</v>
      </c>
      <c r="AA143" s="123">
        <v>0</v>
      </c>
      <c r="AB143" s="123">
        <v>0</v>
      </c>
      <c r="AC143" s="123">
        <v>0</v>
      </c>
      <c r="AD143" s="123">
        <v>0</v>
      </c>
      <c r="AE143" s="123">
        <v>0</v>
      </c>
    </row>
    <row r="144" spans="1:31" x14ac:dyDescent="0.25">
      <c r="A144" s="157" t="str">
        <f t="shared" si="4"/>
        <v>593</v>
      </c>
      <c r="B144" s="242" t="s">
        <v>357</v>
      </c>
      <c r="C144" s="123">
        <v>0</v>
      </c>
      <c r="D144" s="123">
        <v>0</v>
      </c>
      <c r="E144" s="123">
        <v>0</v>
      </c>
      <c r="F144" s="123">
        <v>0</v>
      </c>
      <c r="G144" s="123">
        <v>0</v>
      </c>
      <c r="H144" s="123">
        <v>0</v>
      </c>
      <c r="I144" s="123">
        <v>0</v>
      </c>
      <c r="J144" s="123">
        <v>0</v>
      </c>
      <c r="K144" s="123">
        <v>0</v>
      </c>
      <c r="L144" s="123">
        <v>0</v>
      </c>
      <c r="M144" s="123">
        <v>0</v>
      </c>
      <c r="N144" s="123">
        <v>0</v>
      </c>
      <c r="O144" s="123">
        <v>0</v>
      </c>
      <c r="P144" s="123">
        <v>0</v>
      </c>
      <c r="Q144" s="123">
        <v>0</v>
      </c>
      <c r="R144" s="123">
        <v>0</v>
      </c>
      <c r="S144" s="123">
        <v>0</v>
      </c>
      <c r="T144" s="123">
        <v>0</v>
      </c>
      <c r="U144" s="123">
        <v>0</v>
      </c>
      <c r="V144" s="123">
        <v>0</v>
      </c>
      <c r="W144" s="123">
        <v>0</v>
      </c>
      <c r="X144" s="123">
        <v>0</v>
      </c>
      <c r="Y144" s="123">
        <v>0</v>
      </c>
      <c r="Z144" s="123">
        <v>0</v>
      </c>
      <c r="AA144" s="123">
        <v>0</v>
      </c>
      <c r="AB144" s="123">
        <v>0</v>
      </c>
      <c r="AC144" s="123">
        <v>0</v>
      </c>
      <c r="AD144" s="123">
        <v>0</v>
      </c>
      <c r="AE144" s="123">
        <v>0</v>
      </c>
    </row>
    <row r="145" spans="1:31" x14ac:dyDescent="0.25">
      <c r="A145" s="157" t="str">
        <f t="shared" si="4"/>
        <v>594</v>
      </c>
      <c r="B145" s="242" t="s">
        <v>358</v>
      </c>
      <c r="C145" s="123">
        <v>0</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0</v>
      </c>
      <c r="T145" s="123">
        <v>0</v>
      </c>
      <c r="U145" s="123">
        <v>0</v>
      </c>
      <c r="V145" s="123">
        <v>0</v>
      </c>
      <c r="W145" s="123">
        <v>0</v>
      </c>
      <c r="X145" s="123">
        <v>0</v>
      </c>
      <c r="Y145" s="123">
        <v>0</v>
      </c>
      <c r="Z145" s="123">
        <v>0</v>
      </c>
      <c r="AA145" s="123">
        <v>0</v>
      </c>
      <c r="AB145" s="123">
        <v>0</v>
      </c>
      <c r="AC145" s="123">
        <v>0</v>
      </c>
      <c r="AD145" s="123">
        <v>0</v>
      </c>
      <c r="AE145" s="123">
        <v>0</v>
      </c>
    </row>
    <row r="146" spans="1:31" x14ac:dyDescent="0.25">
      <c r="A146" s="157" t="str">
        <f t="shared" si="4"/>
        <v>595</v>
      </c>
      <c r="B146" s="242" t="s">
        <v>359</v>
      </c>
      <c r="C146" s="123">
        <v>0</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0</v>
      </c>
      <c r="W146" s="123">
        <v>0</v>
      </c>
      <c r="X146" s="123">
        <v>0</v>
      </c>
      <c r="Y146" s="123">
        <v>0</v>
      </c>
      <c r="Z146" s="123">
        <v>0</v>
      </c>
      <c r="AA146" s="123">
        <v>0</v>
      </c>
      <c r="AB146" s="123">
        <v>0</v>
      </c>
      <c r="AC146" s="123">
        <v>0</v>
      </c>
      <c r="AD146" s="123">
        <v>0</v>
      </c>
      <c r="AE146" s="123">
        <v>0</v>
      </c>
    </row>
    <row r="147" spans="1:31" x14ac:dyDescent="0.25">
      <c r="A147" s="157" t="str">
        <f t="shared" si="4"/>
        <v>596</v>
      </c>
      <c r="B147" s="242" t="s">
        <v>360</v>
      </c>
      <c r="C147" s="123">
        <v>0</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0</v>
      </c>
      <c r="T147" s="123">
        <v>0</v>
      </c>
      <c r="U147" s="123">
        <v>0</v>
      </c>
      <c r="V147" s="123">
        <v>0</v>
      </c>
      <c r="W147" s="123">
        <v>0</v>
      </c>
      <c r="X147" s="123">
        <v>0</v>
      </c>
      <c r="Y147" s="123">
        <v>0</v>
      </c>
      <c r="Z147" s="123">
        <v>0</v>
      </c>
      <c r="AA147" s="123">
        <v>0</v>
      </c>
      <c r="AB147" s="123">
        <v>0</v>
      </c>
      <c r="AC147" s="123">
        <v>0</v>
      </c>
      <c r="AD147" s="123">
        <v>0</v>
      </c>
      <c r="AE147" s="123">
        <v>0</v>
      </c>
    </row>
    <row r="148" spans="1:31" x14ac:dyDescent="0.25">
      <c r="A148" s="157" t="str">
        <f t="shared" si="4"/>
        <v>597</v>
      </c>
      <c r="B148" s="242" t="s">
        <v>361</v>
      </c>
      <c r="C148" s="123">
        <v>0</v>
      </c>
      <c r="D148" s="123">
        <v>0</v>
      </c>
      <c r="E148" s="123">
        <v>0</v>
      </c>
      <c r="F148" s="123">
        <v>0</v>
      </c>
      <c r="G148" s="123">
        <v>0</v>
      </c>
      <c r="H148" s="123">
        <v>0</v>
      </c>
      <c r="I148" s="123">
        <v>0</v>
      </c>
      <c r="J148" s="123">
        <v>0</v>
      </c>
      <c r="K148" s="123">
        <v>0</v>
      </c>
      <c r="L148" s="123">
        <v>0</v>
      </c>
      <c r="M148" s="123">
        <v>0</v>
      </c>
      <c r="N148" s="123">
        <v>0</v>
      </c>
      <c r="O148" s="123">
        <v>0</v>
      </c>
      <c r="P148" s="123">
        <v>0</v>
      </c>
      <c r="Q148" s="123">
        <v>0</v>
      </c>
      <c r="R148" s="123">
        <v>0</v>
      </c>
      <c r="S148" s="123">
        <v>0</v>
      </c>
      <c r="T148" s="123">
        <v>0</v>
      </c>
      <c r="U148" s="123">
        <v>0</v>
      </c>
      <c r="V148" s="123">
        <v>0</v>
      </c>
      <c r="W148" s="123">
        <v>0</v>
      </c>
      <c r="X148" s="123">
        <v>0</v>
      </c>
      <c r="Y148" s="123">
        <v>0</v>
      </c>
      <c r="Z148" s="123">
        <v>0</v>
      </c>
      <c r="AA148" s="123">
        <v>0</v>
      </c>
      <c r="AB148" s="123">
        <v>0</v>
      </c>
      <c r="AC148" s="123">
        <v>0</v>
      </c>
      <c r="AD148" s="123">
        <v>0</v>
      </c>
      <c r="AE148" s="123">
        <v>0</v>
      </c>
    </row>
    <row r="149" spans="1:31" x14ac:dyDescent="0.25">
      <c r="A149" s="157" t="str">
        <f t="shared" si="4"/>
        <v>598</v>
      </c>
      <c r="B149" s="242" t="s">
        <v>362</v>
      </c>
      <c r="C149" s="123">
        <v>0</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0</v>
      </c>
      <c r="S149" s="123">
        <v>0</v>
      </c>
      <c r="T149" s="123">
        <v>0</v>
      </c>
      <c r="U149" s="123">
        <v>0</v>
      </c>
      <c r="V149" s="123">
        <v>0</v>
      </c>
      <c r="W149" s="123">
        <v>0</v>
      </c>
      <c r="X149" s="123">
        <v>0</v>
      </c>
      <c r="Y149" s="123">
        <v>0</v>
      </c>
      <c r="Z149" s="123">
        <v>0</v>
      </c>
      <c r="AA149" s="123">
        <v>0</v>
      </c>
      <c r="AB149" s="123">
        <v>0</v>
      </c>
      <c r="AC149" s="123">
        <v>0</v>
      </c>
      <c r="AD149" s="123">
        <v>0</v>
      </c>
      <c r="AE149" s="123">
        <v>0</v>
      </c>
    </row>
    <row r="150" spans="1:31" x14ac:dyDescent="0.25">
      <c r="A150" s="157"/>
      <c r="B150" s="242" t="s">
        <v>363</v>
      </c>
      <c r="C150" s="123">
        <v>0</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0</v>
      </c>
      <c r="S150" s="123">
        <v>0</v>
      </c>
      <c r="T150" s="123">
        <v>0</v>
      </c>
      <c r="U150" s="123">
        <v>0</v>
      </c>
      <c r="V150" s="123">
        <v>0</v>
      </c>
      <c r="W150" s="123">
        <v>0</v>
      </c>
      <c r="X150" s="123">
        <v>0</v>
      </c>
      <c r="Y150" s="123">
        <v>0</v>
      </c>
      <c r="Z150" s="123">
        <v>0</v>
      </c>
      <c r="AA150" s="123">
        <v>0</v>
      </c>
      <c r="AB150" s="123">
        <v>0</v>
      </c>
      <c r="AC150" s="123">
        <v>0</v>
      </c>
      <c r="AD150" s="123">
        <v>0</v>
      </c>
      <c r="AE150" s="123">
        <v>0</v>
      </c>
    </row>
    <row r="151" spans="1:31" x14ac:dyDescent="0.25">
      <c r="A151" s="157" t="str">
        <f t="shared" si="4"/>
        <v/>
      </c>
    </row>
    <row r="152" spans="1:31" x14ac:dyDescent="0.25">
      <c r="A152" s="157"/>
      <c r="B152" s="242" t="s">
        <v>84</v>
      </c>
      <c r="C152" s="123">
        <v>0</v>
      </c>
      <c r="D152" s="123">
        <v>0</v>
      </c>
      <c r="E152" s="123">
        <v>0</v>
      </c>
      <c r="F152" s="123">
        <v>0</v>
      </c>
      <c r="G152" s="123">
        <v>0</v>
      </c>
      <c r="H152" s="123">
        <v>0</v>
      </c>
      <c r="I152" s="123">
        <v>0</v>
      </c>
      <c r="J152" s="123">
        <v>0</v>
      </c>
      <c r="K152" s="123">
        <v>0</v>
      </c>
      <c r="L152" s="123">
        <v>0</v>
      </c>
      <c r="M152" s="123">
        <v>0</v>
      </c>
      <c r="N152" s="123">
        <v>0</v>
      </c>
      <c r="O152" s="123">
        <v>0</v>
      </c>
      <c r="P152" s="123">
        <v>0</v>
      </c>
      <c r="Q152" s="123">
        <v>0</v>
      </c>
      <c r="R152" s="123">
        <v>0</v>
      </c>
      <c r="S152" s="123">
        <v>0</v>
      </c>
      <c r="T152" s="123">
        <v>0</v>
      </c>
      <c r="U152" s="123">
        <v>0</v>
      </c>
      <c r="V152" s="123">
        <v>0</v>
      </c>
      <c r="W152" s="123">
        <v>0</v>
      </c>
      <c r="X152" s="123">
        <v>0</v>
      </c>
      <c r="Y152" s="123">
        <v>0</v>
      </c>
      <c r="Z152" s="123">
        <v>0</v>
      </c>
      <c r="AA152" s="123">
        <v>0</v>
      </c>
      <c r="AB152" s="123">
        <v>0</v>
      </c>
      <c r="AC152" s="123">
        <v>0</v>
      </c>
      <c r="AD152" s="123">
        <v>0</v>
      </c>
      <c r="AE152" s="123">
        <v>0</v>
      </c>
    </row>
    <row r="153" spans="1:31" x14ac:dyDescent="0.25">
      <c r="A153" s="157" t="str">
        <f t="shared" si="4"/>
        <v/>
      </c>
    </row>
    <row r="154" spans="1:31" x14ac:dyDescent="0.25">
      <c r="A154" s="157" t="s">
        <v>828</v>
      </c>
      <c r="B154" s="242" t="s">
        <v>364</v>
      </c>
      <c r="C154" s="123">
        <v>14592.17202</v>
      </c>
      <c r="D154" s="123">
        <v>17318.885320000001</v>
      </c>
      <c r="E154" s="123">
        <v>7673.5587400000004</v>
      </c>
      <c r="F154" s="123">
        <v>7679.6801999999998</v>
      </c>
      <c r="G154" s="123">
        <v>7230.7788300000002</v>
      </c>
      <c r="H154" s="123">
        <v>7032.4736400000002</v>
      </c>
      <c r="I154" s="123">
        <v>8736.1100700000006</v>
      </c>
      <c r="J154" s="123">
        <v>11162.704132475001</v>
      </c>
      <c r="K154" s="123">
        <v>11106.9141914225</v>
      </c>
      <c r="L154" s="123">
        <v>10960.1700433225</v>
      </c>
      <c r="M154" s="123">
        <v>11393.4542813436</v>
      </c>
      <c r="N154" s="123">
        <v>11439.4596213974</v>
      </c>
      <c r="O154" s="123">
        <v>14389.693236220801</v>
      </c>
      <c r="P154" s="123">
        <v>17185.039905630802</v>
      </c>
      <c r="Q154" s="123">
        <v>15030.184598101199</v>
      </c>
      <c r="R154" s="123">
        <v>10341.448968151401</v>
      </c>
      <c r="S154" s="123">
        <v>5605.5426686815599</v>
      </c>
      <c r="T154" s="123">
        <v>3955.3964699360699</v>
      </c>
      <c r="U154" s="123">
        <v>6923.9832316523298</v>
      </c>
      <c r="V154" s="123">
        <v>10798.1269864185</v>
      </c>
      <c r="W154" s="123">
        <v>10535.06604664</v>
      </c>
      <c r="X154" s="123">
        <v>10436.645380293799</v>
      </c>
      <c r="Y154" s="123">
        <v>10311.8486983493</v>
      </c>
      <c r="Z154" s="123">
        <v>11052.5239970648</v>
      </c>
      <c r="AA154" s="123">
        <v>14162.6151690798</v>
      </c>
      <c r="AB154" s="123">
        <v>16481.4273298056</v>
      </c>
      <c r="AC154" s="123">
        <v>14334.514886904701</v>
      </c>
      <c r="AD154" s="123">
        <v>9994.8625363776991</v>
      </c>
      <c r="AE154" s="123">
        <v>5408.3659483398997</v>
      </c>
    </row>
    <row r="155" spans="1:31" x14ac:dyDescent="0.25">
      <c r="A155" s="157" t="str">
        <f t="shared" si="4"/>
        <v>805</v>
      </c>
      <c r="B155" s="242" t="s">
        <v>365</v>
      </c>
      <c r="C155" s="123">
        <v>1340.3656599999999</v>
      </c>
      <c r="D155" s="123">
        <v>1846.2127700000001</v>
      </c>
      <c r="E155" s="123">
        <v>-1080.7765299999901</v>
      </c>
      <c r="F155" s="123">
        <v>-1197.0730799999999</v>
      </c>
      <c r="G155" s="123">
        <v>8.7021799999999701</v>
      </c>
      <c r="H155" s="123">
        <v>-157.3844</v>
      </c>
      <c r="I155" s="123">
        <v>-296.48384999999899</v>
      </c>
      <c r="J155" s="123">
        <v>0</v>
      </c>
      <c r="K155" s="123">
        <v>0</v>
      </c>
      <c r="L155" s="123">
        <v>0</v>
      </c>
      <c r="M155" s="123">
        <v>0</v>
      </c>
      <c r="N155" s="123">
        <v>0</v>
      </c>
      <c r="O155" s="123">
        <v>0</v>
      </c>
      <c r="P155" s="123">
        <v>0</v>
      </c>
      <c r="Q155" s="123">
        <v>0</v>
      </c>
      <c r="R155" s="123">
        <v>0</v>
      </c>
      <c r="S155" s="123">
        <v>0</v>
      </c>
      <c r="T155" s="123">
        <v>0</v>
      </c>
      <c r="U155" s="123">
        <v>0</v>
      </c>
      <c r="V155" s="123">
        <v>0</v>
      </c>
      <c r="W155" s="123">
        <v>0</v>
      </c>
      <c r="X155" s="123">
        <v>0</v>
      </c>
      <c r="Y155" s="123">
        <v>0</v>
      </c>
      <c r="Z155" s="123">
        <v>0</v>
      </c>
      <c r="AA155" s="123">
        <v>0</v>
      </c>
      <c r="AB155" s="123">
        <v>0</v>
      </c>
      <c r="AC155" s="123">
        <v>0</v>
      </c>
      <c r="AD155" s="123">
        <v>0</v>
      </c>
      <c r="AE155" s="123">
        <v>0</v>
      </c>
    </row>
    <row r="156" spans="1:31" x14ac:dyDescent="0.25">
      <c r="A156" s="157" t="str">
        <f t="shared" si="4"/>
        <v>806</v>
      </c>
      <c r="B156" s="242" t="s">
        <v>366</v>
      </c>
      <c r="C156" s="123">
        <v>1267.9771599999999</v>
      </c>
      <c r="D156" s="123">
        <v>2013.5995600000001</v>
      </c>
      <c r="E156" s="123">
        <v>793.76862000000006</v>
      </c>
      <c r="F156" s="123">
        <v>871.87332000000004</v>
      </c>
      <c r="G156" s="123">
        <v>-873.79170999999997</v>
      </c>
      <c r="H156" s="123">
        <v>-3372.0067599999902</v>
      </c>
      <c r="I156" s="123">
        <v>-1447.50442</v>
      </c>
      <c r="J156" s="123">
        <v>0</v>
      </c>
      <c r="K156" s="123">
        <v>0</v>
      </c>
      <c r="L156" s="123">
        <v>0</v>
      </c>
      <c r="M156" s="123">
        <v>0</v>
      </c>
      <c r="N156" s="123">
        <v>0</v>
      </c>
      <c r="O156" s="123">
        <v>0</v>
      </c>
      <c r="P156" s="123">
        <v>0</v>
      </c>
      <c r="Q156" s="123">
        <v>0</v>
      </c>
      <c r="R156" s="123">
        <v>0</v>
      </c>
      <c r="S156" s="123">
        <v>0</v>
      </c>
      <c r="T156" s="123">
        <v>0</v>
      </c>
      <c r="U156" s="123">
        <v>0</v>
      </c>
      <c r="V156" s="123">
        <v>0</v>
      </c>
      <c r="W156" s="123">
        <v>0</v>
      </c>
      <c r="X156" s="123">
        <v>0</v>
      </c>
      <c r="Y156" s="123">
        <v>0</v>
      </c>
      <c r="Z156" s="123">
        <v>0</v>
      </c>
      <c r="AA156" s="123">
        <v>0</v>
      </c>
      <c r="AB156" s="123">
        <v>0</v>
      </c>
      <c r="AC156" s="123">
        <v>0</v>
      </c>
      <c r="AD156" s="123">
        <v>0</v>
      </c>
      <c r="AE156" s="123">
        <v>0</v>
      </c>
    </row>
    <row r="157" spans="1:31" x14ac:dyDescent="0.25">
      <c r="A157" s="157" t="str">
        <f t="shared" si="4"/>
        <v>807</v>
      </c>
      <c r="B157" s="242" t="s">
        <v>367</v>
      </c>
      <c r="C157" s="123">
        <v>65.443190000000001</v>
      </c>
      <c r="D157" s="123">
        <v>64.9602</v>
      </c>
      <c r="E157" s="123">
        <v>69.815649999999906</v>
      </c>
      <c r="F157" s="123">
        <v>75.796049999999994</v>
      </c>
      <c r="G157" s="123">
        <v>70.821209999999994</v>
      </c>
      <c r="H157" s="123">
        <v>73.964119999999994</v>
      </c>
      <c r="I157" s="123">
        <v>73.949640000000002</v>
      </c>
      <c r="J157" s="123">
        <v>79.161000000000001</v>
      </c>
      <c r="K157" s="123">
        <v>100.589</v>
      </c>
      <c r="L157" s="123">
        <v>59.597000000000001</v>
      </c>
      <c r="M157" s="123">
        <v>77.387</v>
      </c>
      <c r="N157" s="123">
        <v>68.25</v>
      </c>
      <c r="O157" s="123">
        <v>57.734999999999999</v>
      </c>
      <c r="P157" s="123">
        <v>80.590999999999994</v>
      </c>
      <c r="Q157" s="123">
        <v>67.614000000000004</v>
      </c>
      <c r="R157" s="123">
        <v>75.103999999999999</v>
      </c>
      <c r="S157" s="123">
        <v>67.391999999999996</v>
      </c>
      <c r="T157" s="123">
        <v>92.116</v>
      </c>
      <c r="U157" s="123">
        <v>64.081999999999994</v>
      </c>
      <c r="V157" s="123">
        <v>76.272000000000006</v>
      </c>
      <c r="W157" s="123">
        <v>95.543999999999997</v>
      </c>
      <c r="X157" s="123">
        <v>85.356999999999999</v>
      </c>
      <c r="Y157" s="123">
        <v>73.739999999999995</v>
      </c>
      <c r="Z157" s="123">
        <v>62.963000000000001</v>
      </c>
      <c r="AA157" s="123">
        <v>59.926000000000002</v>
      </c>
      <c r="AB157" s="123">
        <v>82.915000000000006</v>
      </c>
      <c r="AC157" s="123">
        <v>69.594999999999999</v>
      </c>
      <c r="AD157" s="123">
        <v>81.224999999999994</v>
      </c>
      <c r="AE157" s="123">
        <v>69.341999999999999</v>
      </c>
    </row>
    <row r="158" spans="1:31" x14ac:dyDescent="0.25">
      <c r="A158" s="157" t="str">
        <f t="shared" si="4"/>
        <v>808</v>
      </c>
      <c r="B158" s="242" t="s">
        <v>368</v>
      </c>
      <c r="C158" s="123">
        <v>7102.7421999999997</v>
      </c>
      <c r="D158" s="123">
        <v>10751.45428</v>
      </c>
      <c r="E158" s="123">
        <v>8917.2696199999991</v>
      </c>
      <c r="F158" s="123">
        <v>8857.7488699999994</v>
      </c>
      <c r="G158" s="123">
        <v>3797.1782599999901</v>
      </c>
      <c r="H158" s="123">
        <v>98.376689999999996</v>
      </c>
      <c r="I158" s="123">
        <v>-4676.1668499999996</v>
      </c>
      <c r="J158" s="123">
        <v>-9283.3225932196892</v>
      </c>
      <c r="K158" s="123">
        <v>-9251.4108882990095</v>
      </c>
      <c r="L158" s="123">
        <v>-8857.6445609875991</v>
      </c>
      <c r="M158" s="123">
        <v>-7650.87090186972</v>
      </c>
      <c r="N158" s="123">
        <v>-267.83006670211199</v>
      </c>
      <c r="O158" s="123">
        <v>8063.8491720579595</v>
      </c>
      <c r="P158" s="123">
        <v>12569.1440369314</v>
      </c>
      <c r="Q158" s="123">
        <v>11176.6542782491</v>
      </c>
      <c r="R158" s="123">
        <v>7441.4308212727901</v>
      </c>
      <c r="S158" s="123">
        <v>2886.2706633780599</v>
      </c>
      <c r="T158" s="123">
        <v>629.83041242752199</v>
      </c>
      <c r="U158" s="123">
        <v>-4727.6575020361197</v>
      </c>
      <c r="V158" s="123">
        <v>-9115.7289808065907</v>
      </c>
      <c r="W158" s="123">
        <v>-8933.8516662565398</v>
      </c>
      <c r="X158" s="123">
        <v>-8549.0798303437095</v>
      </c>
      <c r="Y158" s="123">
        <v>-6786.4419019319203</v>
      </c>
      <c r="Z158" s="123">
        <v>-355.15449933287698</v>
      </c>
      <c r="AA158" s="123">
        <v>6996.1292602498597</v>
      </c>
      <c r="AB158" s="123">
        <v>10933.6195511316</v>
      </c>
      <c r="AC158" s="123">
        <v>9713.9795620140103</v>
      </c>
      <c r="AD158" s="123">
        <v>6459.1734093224204</v>
      </c>
      <c r="AE158" s="123">
        <v>2500.0209173419598</v>
      </c>
    </row>
    <row r="159" spans="1:31" x14ac:dyDescent="0.25">
      <c r="A159" s="157" t="str">
        <f t="shared" si="4"/>
        <v>812</v>
      </c>
      <c r="B159" s="242" t="s">
        <v>369</v>
      </c>
      <c r="C159" s="123">
        <v>-10.669750000000001</v>
      </c>
      <c r="D159" s="123">
        <v>-24.743209999999898</v>
      </c>
      <c r="E159" s="123">
        <v>-16.017050000000001</v>
      </c>
      <c r="F159" s="123">
        <v>-12.79734</v>
      </c>
      <c r="G159" s="123">
        <v>-8.9445499999999996</v>
      </c>
      <c r="H159" s="123">
        <v>-24.148579999999999</v>
      </c>
      <c r="I159" s="123">
        <v>-33.565550000000002</v>
      </c>
      <c r="J159" s="123">
        <v>0</v>
      </c>
      <c r="K159" s="123">
        <v>0</v>
      </c>
      <c r="L159" s="123">
        <v>0</v>
      </c>
      <c r="M159" s="123">
        <v>0</v>
      </c>
      <c r="N159" s="123">
        <v>0</v>
      </c>
      <c r="O159" s="123">
        <v>0</v>
      </c>
      <c r="P159" s="123">
        <v>0</v>
      </c>
      <c r="Q159" s="123">
        <v>0</v>
      </c>
      <c r="R159" s="123">
        <v>0</v>
      </c>
      <c r="S159" s="123">
        <v>0</v>
      </c>
      <c r="T159" s="123">
        <v>0</v>
      </c>
      <c r="U159" s="123">
        <v>0</v>
      </c>
      <c r="V159" s="123">
        <v>0</v>
      </c>
      <c r="W159" s="123">
        <v>0</v>
      </c>
      <c r="X159" s="123">
        <v>0</v>
      </c>
      <c r="Y159" s="123">
        <v>0</v>
      </c>
      <c r="Z159" s="123">
        <v>0</v>
      </c>
      <c r="AA159" s="123">
        <v>0</v>
      </c>
      <c r="AB159" s="123">
        <v>0</v>
      </c>
      <c r="AC159" s="123">
        <v>0</v>
      </c>
      <c r="AD159" s="123">
        <v>0</v>
      </c>
      <c r="AE159" s="123">
        <v>0</v>
      </c>
    </row>
    <row r="160" spans="1:31" x14ac:dyDescent="0.25">
      <c r="A160" s="157" t="str">
        <f t="shared" si="4"/>
        <v>813</v>
      </c>
      <c r="B160" s="242" t="s">
        <v>370</v>
      </c>
      <c r="C160" s="123">
        <v>0</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0</v>
      </c>
      <c r="V160" s="123">
        <v>0</v>
      </c>
      <c r="W160" s="123">
        <v>0</v>
      </c>
      <c r="X160" s="123">
        <v>0</v>
      </c>
      <c r="Y160" s="123">
        <v>0</v>
      </c>
      <c r="Z160" s="123">
        <v>0</v>
      </c>
      <c r="AA160" s="123">
        <v>0</v>
      </c>
      <c r="AB160" s="123">
        <v>0</v>
      </c>
      <c r="AC160" s="123">
        <v>0</v>
      </c>
      <c r="AD160" s="123">
        <v>0</v>
      </c>
      <c r="AE160" s="123">
        <v>0</v>
      </c>
    </row>
    <row r="161" spans="1:31" x14ac:dyDescent="0.25">
      <c r="A161" s="157" t="str">
        <f t="shared" si="4"/>
        <v>823</v>
      </c>
      <c r="B161" s="242" t="s">
        <v>371</v>
      </c>
      <c r="C161" s="123">
        <v>0</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0</v>
      </c>
      <c r="V161" s="123">
        <v>0</v>
      </c>
      <c r="W161" s="123">
        <v>0</v>
      </c>
      <c r="X161" s="123">
        <v>0</v>
      </c>
      <c r="Y161" s="123">
        <v>0</v>
      </c>
      <c r="Z161" s="123">
        <v>0</v>
      </c>
      <c r="AA161" s="123">
        <v>0</v>
      </c>
      <c r="AB161" s="123">
        <v>0</v>
      </c>
      <c r="AC161" s="123">
        <v>0</v>
      </c>
      <c r="AD161" s="123">
        <v>0</v>
      </c>
      <c r="AE161" s="123">
        <v>0</v>
      </c>
    </row>
    <row r="162" spans="1:31" x14ac:dyDescent="0.25">
      <c r="A162" s="157"/>
      <c r="B162" s="242" t="s">
        <v>372</v>
      </c>
      <c r="C162" s="123">
        <v>24358.030480000001</v>
      </c>
      <c r="D162" s="123">
        <v>31970.368920000001</v>
      </c>
      <c r="E162" s="123">
        <v>16357.619049999999</v>
      </c>
      <c r="F162" s="123">
        <v>16275.22802</v>
      </c>
      <c r="G162" s="123">
        <v>10224.74422</v>
      </c>
      <c r="H162" s="123">
        <v>3651.2747100000001</v>
      </c>
      <c r="I162" s="123">
        <v>2356.3390399999998</v>
      </c>
      <c r="J162" s="123">
        <v>1958.54253925531</v>
      </c>
      <c r="K162" s="123">
        <v>1956.09230312349</v>
      </c>
      <c r="L162" s="123">
        <v>2162.1224823349698</v>
      </c>
      <c r="M162" s="123">
        <v>3819.9703794738998</v>
      </c>
      <c r="N162" s="123">
        <v>11239.879554695301</v>
      </c>
      <c r="O162" s="123">
        <v>22511.2774082787</v>
      </c>
      <c r="P162" s="123">
        <v>29834.774942562199</v>
      </c>
      <c r="Q162" s="123">
        <v>26274.4528763503</v>
      </c>
      <c r="R162" s="123">
        <v>17857.983789424201</v>
      </c>
      <c r="S162" s="123">
        <v>8559.2053320596206</v>
      </c>
      <c r="T162" s="123">
        <v>4677.3428823635904</v>
      </c>
      <c r="U162" s="123">
        <v>2260.4077296162</v>
      </c>
      <c r="V162" s="123">
        <v>1758.6700056119901</v>
      </c>
      <c r="W162" s="123">
        <v>1696.7583803835</v>
      </c>
      <c r="X162" s="123">
        <v>1972.9225499501199</v>
      </c>
      <c r="Y162" s="123">
        <v>3599.1467964174599</v>
      </c>
      <c r="Z162" s="123">
        <v>10760.332497731901</v>
      </c>
      <c r="AA162" s="123">
        <v>21218.670429329701</v>
      </c>
      <c r="AB162" s="123">
        <v>27497.9618809372</v>
      </c>
      <c r="AC162" s="123">
        <v>24118.089448918799</v>
      </c>
      <c r="AD162" s="123">
        <v>16535.260945700102</v>
      </c>
      <c r="AE162" s="123">
        <v>7977.72886568187</v>
      </c>
    </row>
    <row r="163" spans="1:31" x14ac:dyDescent="0.25">
      <c r="A163" s="157" t="str">
        <f t="shared" si="4"/>
        <v/>
      </c>
    </row>
    <row r="164" spans="1:31" x14ac:dyDescent="0.25">
      <c r="A164" s="157" t="str">
        <f t="shared" si="4"/>
        <v>814</v>
      </c>
      <c r="B164" s="242" t="s">
        <v>373</v>
      </c>
      <c r="C164" s="123">
        <v>167.95217</v>
      </c>
      <c r="D164" s="123">
        <v>101.38377</v>
      </c>
      <c r="E164" s="123">
        <v>75.906660000000002</v>
      </c>
      <c r="F164" s="123">
        <v>66.985879999999995</v>
      </c>
      <c r="G164" s="123">
        <v>83.916150000000002</v>
      </c>
      <c r="H164" s="123">
        <v>74.606110000000001</v>
      </c>
      <c r="I164" s="123">
        <v>77.127669999999995</v>
      </c>
      <c r="J164" s="123">
        <v>64.763999999999996</v>
      </c>
      <c r="K164" s="123">
        <v>75.849999999999994</v>
      </c>
      <c r="L164" s="123">
        <v>83.085999999999999</v>
      </c>
      <c r="M164" s="123">
        <v>81.781000000000006</v>
      </c>
      <c r="N164" s="123">
        <v>84.24</v>
      </c>
      <c r="O164" s="123">
        <v>78.176000000000002</v>
      </c>
      <c r="P164" s="123">
        <v>66.106999999999999</v>
      </c>
      <c r="Q164" s="123">
        <v>66.527000000000001</v>
      </c>
      <c r="R164" s="123">
        <v>83.350999999999999</v>
      </c>
      <c r="S164" s="123">
        <v>88.033000000000001</v>
      </c>
      <c r="T164" s="123">
        <v>106.59699999999999</v>
      </c>
      <c r="U164" s="123">
        <v>105.449</v>
      </c>
      <c r="V164" s="123">
        <v>104.96599999999999</v>
      </c>
      <c r="W164" s="123">
        <v>113.877</v>
      </c>
      <c r="X164" s="123">
        <v>93.018000000000001</v>
      </c>
      <c r="Y164" s="123">
        <v>106.36499999999999</v>
      </c>
      <c r="Z164" s="123">
        <v>87.76</v>
      </c>
      <c r="AA164" s="123">
        <v>72.566000000000003</v>
      </c>
      <c r="AB164" s="123">
        <v>79.367000000000004</v>
      </c>
      <c r="AC164" s="123">
        <v>59.58</v>
      </c>
      <c r="AD164" s="123">
        <v>85.028000000000006</v>
      </c>
      <c r="AE164" s="123">
        <v>89.385999999999996</v>
      </c>
    </row>
    <row r="165" spans="1:31" x14ac:dyDescent="0.25">
      <c r="A165" s="157" t="str">
        <f t="shared" si="4"/>
        <v>816</v>
      </c>
      <c r="B165" s="242" t="s">
        <v>374</v>
      </c>
      <c r="C165" s="123">
        <v>5.9068699999999996</v>
      </c>
      <c r="D165" s="123">
        <v>8.2395700000000005</v>
      </c>
      <c r="E165" s="123">
        <v>6.7734899999999998</v>
      </c>
      <c r="F165" s="123">
        <v>6.47776</v>
      </c>
      <c r="G165" s="123">
        <v>6.5784500000000001</v>
      </c>
      <c r="H165" s="123">
        <v>6.7465700000000002</v>
      </c>
      <c r="I165" s="123">
        <v>4.75488</v>
      </c>
      <c r="J165" s="123">
        <v>5.6459999999999999</v>
      </c>
      <c r="K165" s="123">
        <v>5.8040000000000003</v>
      </c>
      <c r="L165" s="123">
        <v>6.6550000000000002</v>
      </c>
      <c r="M165" s="123">
        <v>5.8040000000000003</v>
      </c>
      <c r="N165" s="123">
        <v>6.92</v>
      </c>
      <c r="O165" s="123">
        <v>5.8049999999999997</v>
      </c>
      <c r="P165" s="123">
        <v>9.0269999999999992</v>
      </c>
      <c r="Q165" s="123">
        <v>10.247999999999999</v>
      </c>
      <c r="R165" s="123">
        <v>9.0459999999999994</v>
      </c>
      <c r="S165" s="123">
        <v>7.2859999999999996</v>
      </c>
      <c r="T165" s="123">
        <v>7.8710000000000004</v>
      </c>
      <c r="U165" s="123">
        <v>7.194</v>
      </c>
      <c r="V165" s="123">
        <v>8.3550000000000004</v>
      </c>
      <c r="W165" s="123">
        <v>7.8330000000000002</v>
      </c>
      <c r="X165" s="123">
        <v>10.303000000000001</v>
      </c>
      <c r="Y165" s="123">
        <v>8.1419999999999995</v>
      </c>
      <c r="Z165" s="123">
        <v>7.5620000000000003</v>
      </c>
      <c r="AA165" s="123">
        <v>9.4250000000000007</v>
      </c>
      <c r="AB165" s="123">
        <v>8.9949999999999992</v>
      </c>
      <c r="AC165" s="123">
        <v>8.86</v>
      </c>
      <c r="AD165" s="123">
        <v>9.0139999999999993</v>
      </c>
      <c r="AE165" s="123">
        <v>8.6010000000000009</v>
      </c>
    </row>
    <row r="166" spans="1:31" x14ac:dyDescent="0.25">
      <c r="A166" s="157" t="str">
        <f t="shared" si="4"/>
        <v>817</v>
      </c>
      <c r="B166" s="242" t="s">
        <v>375</v>
      </c>
      <c r="C166" s="123">
        <v>17.558789999999998</v>
      </c>
      <c r="D166" s="123">
        <v>27.586099999999998</v>
      </c>
      <c r="E166" s="123">
        <v>17.45271</v>
      </c>
      <c r="F166" s="123">
        <v>25.05658</v>
      </c>
      <c r="G166" s="123">
        <v>20.734759999999898</v>
      </c>
      <c r="H166" s="123">
        <v>19.031169999999999</v>
      </c>
      <c r="I166" s="123">
        <v>48.778730000000003</v>
      </c>
      <c r="J166" s="123">
        <v>30.809000000000001</v>
      </c>
      <c r="K166" s="123">
        <v>54.036000000000001</v>
      </c>
      <c r="L166" s="123">
        <v>50.735999999999997</v>
      </c>
      <c r="M166" s="123">
        <v>49.597000000000001</v>
      </c>
      <c r="N166" s="123">
        <v>44.868000000000002</v>
      </c>
      <c r="O166" s="123">
        <v>35.726999999999997</v>
      </c>
      <c r="P166" s="123">
        <v>61.499000000000002</v>
      </c>
      <c r="Q166" s="123">
        <v>38.186999999999998</v>
      </c>
      <c r="R166" s="123">
        <v>40.893000000000001</v>
      </c>
      <c r="S166" s="123">
        <v>41.457000000000001</v>
      </c>
      <c r="T166" s="123">
        <v>37.865000000000002</v>
      </c>
      <c r="U166" s="123">
        <v>57.954000000000001</v>
      </c>
      <c r="V166" s="123">
        <v>46.177</v>
      </c>
      <c r="W166" s="123">
        <v>50.826000000000001</v>
      </c>
      <c r="X166" s="123">
        <v>53.027000000000001</v>
      </c>
      <c r="Y166" s="123">
        <v>60.601999999999997</v>
      </c>
      <c r="Z166" s="123">
        <v>46.158000000000001</v>
      </c>
      <c r="AA166" s="123">
        <v>39.799999999999997</v>
      </c>
      <c r="AB166" s="123">
        <v>52.341999999999999</v>
      </c>
      <c r="AC166" s="123">
        <v>36.710999999999999</v>
      </c>
      <c r="AD166" s="123">
        <v>39.395000000000003</v>
      </c>
      <c r="AE166" s="123">
        <v>42.593000000000004</v>
      </c>
    </row>
    <row r="167" spans="1:31" x14ac:dyDescent="0.25">
      <c r="A167" s="157" t="str">
        <f t="shared" si="4"/>
        <v>818</v>
      </c>
      <c r="B167" s="242" t="s">
        <v>376</v>
      </c>
      <c r="C167" s="123">
        <v>228.77367000000001</v>
      </c>
      <c r="D167" s="123">
        <v>231.11837</v>
      </c>
      <c r="E167" s="123">
        <v>196.54578000000001</v>
      </c>
      <c r="F167" s="123">
        <v>200.4325</v>
      </c>
      <c r="G167" s="123">
        <v>142.14537999999999</v>
      </c>
      <c r="H167" s="123">
        <v>244.41423</v>
      </c>
      <c r="I167" s="123">
        <v>172.86953</v>
      </c>
      <c r="J167" s="123">
        <v>174.27</v>
      </c>
      <c r="K167" s="123">
        <v>169.63300000000001</v>
      </c>
      <c r="L167" s="123">
        <v>176.75800000000001</v>
      </c>
      <c r="M167" s="123">
        <v>180.654</v>
      </c>
      <c r="N167" s="123">
        <v>166.80699999999999</v>
      </c>
      <c r="O167" s="123">
        <v>248.136</v>
      </c>
      <c r="P167" s="123">
        <v>193.75899999999999</v>
      </c>
      <c r="Q167" s="123">
        <v>171.61699999999999</v>
      </c>
      <c r="R167" s="123">
        <v>228.941</v>
      </c>
      <c r="S167" s="123">
        <v>140.93199999999999</v>
      </c>
      <c r="T167" s="123">
        <v>145.44</v>
      </c>
      <c r="U167" s="123">
        <v>185.42599999999999</v>
      </c>
      <c r="V167" s="123">
        <v>148.626</v>
      </c>
      <c r="W167" s="123">
        <v>214.89099999999999</v>
      </c>
      <c r="X167" s="123">
        <v>179.542</v>
      </c>
      <c r="Y167" s="123">
        <v>174.905</v>
      </c>
      <c r="Z167" s="123">
        <v>145.173</v>
      </c>
      <c r="AA167" s="123">
        <v>210.60599999999999</v>
      </c>
      <c r="AB167" s="123">
        <v>194.59200000000001</v>
      </c>
      <c r="AC167" s="123">
        <v>172.72300000000001</v>
      </c>
      <c r="AD167" s="123">
        <v>251.10900000000001</v>
      </c>
      <c r="AE167" s="123">
        <v>132.81</v>
      </c>
    </row>
    <row r="168" spans="1:31" x14ac:dyDescent="0.25">
      <c r="A168" s="157" t="str">
        <f t="shared" si="4"/>
        <v>819</v>
      </c>
      <c r="B168" s="242" t="s">
        <v>377</v>
      </c>
      <c r="C168" s="123">
        <v>83.45026</v>
      </c>
      <c r="D168" s="123">
        <v>151.95060999999899</v>
      </c>
      <c r="E168" s="123">
        <v>117.18894</v>
      </c>
      <c r="F168" s="123">
        <v>111.03756</v>
      </c>
      <c r="G168" s="123">
        <v>42.58222</v>
      </c>
      <c r="H168" s="123">
        <v>6.6308299999999996</v>
      </c>
      <c r="I168" s="123">
        <v>2.8999699999999899</v>
      </c>
      <c r="J168" s="123">
        <v>5</v>
      </c>
      <c r="K168" s="123">
        <v>6</v>
      </c>
      <c r="L168" s="123">
        <v>6</v>
      </c>
      <c r="M168" s="123">
        <v>10</v>
      </c>
      <c r="N168" s="123">
        <v>21</v>
      </c>
      <c r="O168" s="123">
        <v>130</v>
      </c>
      <c r="P168" s="123">
        <v>153</v>
      </c>
      <c r="Q168" s="123">
        <v>134</v>
      </c>
      <c r="R168" s="123">
        <v>102</v>
      </c>
      <c r="S168" s="123">
        <v>35</v>
      </c>
      <c r="T168" s="123">
        <v>15</v>
      </c>
      <c r="U168" s="123">
        <v>6</v>
      </c>
      <c r="V168" s="123">
        <v>6</v>
      </c>
      <c r="W168" s="123">
        <v>6</v>
      </c>
      <c r="X168" s="123">
        <v>5</v>
      </c>
      <c r="Y168" s="123">
        <v>9</v>
      </c>
      <c r="Z168" s="123">
        <v>15</v>
      </c>
      <c r="AA168" s="123">
        <v>105</v>
      </c>
      <c r="AB168" s="123">
        <v>150</v>
      </c>
      <c r="AC168" s="123">
        <v>131</v>
      </c>
      <c r="AD168" s="123">
        <v>100</v>
      </c>
      <c r="AE168" s="123">
        <v>34</v>
      </c>
    </row>
    <row r="169" spans="1:31" x14ac:dyDescent="0.25">
      <c r="A169" s="157" t="str">
        <f t="shared" si="4"/>
        <v>821</v>
      </c>
      <c r="B169" s="242" t="s">
        <v>378</v>
      </c>
      <c r="C169" s="123">
        <v>430.94796000000002</v>
      </c>
      <c r="D169" s="123">
        <v>299.15710999999999</v>
      </c>
      <c r="E169" s="123">
        <v>245.31057000000001</v>
      </c>
      <c r="F169" s="123">
        <v>311.80775</v>
      </c>
      <c r="G169" s="123">
        <v>181.82272</v>
      </c>
      <c r="H169" s="123">
        <v>41.222369999999998</v>
      </c>
      <c r="I169" s="123">
        <v>12.99831</v>
      </c>
      <c r="J169" s="123">
        <v>19.256</v>
      </c>
      <c r="K169" s="123">
        <v>14.303000000000001</v>
      </c>
      <c r="L169" s="123">
        <v>10.794</v>
      </c>
      <c r="M169" s="123">
        <v>17.562999999999999</v>
      </c>
      <c r="N169" s="123">
        <v>60.432000000000002</v>
      </c>
      <c r="O169" s="123">
        <v>237.56800000000001</v>
      </c>
      <c r="P169" s="123">
        <v>302.34899999999999</v>
      </c>
      <c r="Q169" s="123">
        <v>278.02800000000002</v>
      </c>
      <c r="R169" s="123">
        <v>261.08300000000003</v>
      </c>
      <c r="S169" s="123">
        <v>214.16399999999999</v>
      </c>
      <c r="T169" s="123">
        <v>135.97200000000001</v>
      </c>
      <c r="U169" s="123">
        <v>11.324999999999999</v>
      </c>
      <c r="V169" s="123">
        <v>5.1740000000000004</v>
      </c>
      <c r="W169" s="123">
        <v>20.888999999999999</v>
      </c>
      <c r="X169" s="123">
        <v>7.3959999999999999</v>
      </c>
      <c r="Y169" s="123">
        <v>78.066999999999993</v>
      </c>
      <c r="Z169" s="123">
        <v>56.905000000000001</v>
      </c>
      <c r="AA169" s="123">
        <v>396.97899999999998</v>
      </c>
      <c r="AB169" s="123">
        <v>276.584</v>
      </c>
      <c r="AC169" s="123">
        <v>257.49</v>
      </c>
      <c r="AD169" s="123">
        <v>287.101</v>
      </c>
      <c r="AE169" s="123">
        <v>302.435</v>
      </c>
    </row>
    <row r="170" spans="1:31" x14ac:dyDescent="0.25">
      <c r="A170" s="157" t="str">
        <f t="shared" si="4"/>
        <v>823</v>
      </c>
      <c r="B170" s="242" t="s">
        <v>371</v>
      </c>
      <c r="C170" s="123">
        <v>180.27189999999999</v>
      </c>
      <c r="D170" s="123">
        <v>153.73068000000001</v>
      </c>
      <c r="E170" s="123">
        <v>132.49254999999999</v>
      </c>
      <c r="F170" s="123">
        <v>111.14861999999999</v>
      </c>
      <c r="G170" s="123">
        <v>96.693770000000001</v>
      </c>
      <c r="H170" s="123">
        <v>98.030820000000006</v>
      </c>
      <c r="I170" s="123">
        <v>103.62356</v>
      </c>
      <c r="J170" s="123">
        <v>143</v>
      </c>
      <c r="K170" s="123">
        <v>163</v>
      </c>
      <c r="L170" s="123">
        <v>179</v>
      </c>
      <c r="M170" s="123">
        <v>196</v>
      </c>
      <c r="N170" s="123">
        <v>199</v>
      </c>
      <c r="O170" s="123">
        <v>187</v>
      </c>
      <c r="P170" s="123">
        <v>161.78299999999999</v>
      </c>
      <c r="Q170" s="123">
        <v>142.06800000000001</v>
      </c>
      <c r="R170" s="123">
        <v>119.21</v>
      </c>
      <c r="S170" s="123">
        <v>100.26600000000001</v>
      </c>
      <c r="T170" s="123">
        <v>105.054</v>
      </c>
      <c r="U170" s="123">
        <v>109.51900000000001</v>
      </c>
      <c r="V170" s="123">
        <v>135.816</v>
      </c>
      <c r="W170" s="123">
        <v>157.61799999999999</v>
      </c>
      <c r="X170" s="123">
        <v>176.108</v>
      </c>
      <c r="Y170" s="123">
        <v>192.066</v>
      </c>
      <c r="Z170" s="123">
        <v>196.892</v>
      </c>
      <c r="AA170" s="123">
        <v>186.04900000000001</v>
      </c>
      <c r="AB170" s="123">
        <v>160.11699999999999</v>
      </c>
      <c r="AC170" s="123">
        <v>140.57</v>
      </c>
      <c r="AD170" s="123">
        <v>117.93899999999999</v>
      </c>
      <c r="AE170" s="123">
        <v>99.222999999999999</v>
      </c>
    </row>
    <row r="171" spans="1:31" x14ac:dyDescent="0.25">
      <c r="A171" s="157" t="str">
        <f t="shared" ref="A171:A236" si="5">MID($B171,1,3)</f>
        <v>824</v>
      </c>
      <c r="B171" s="242" t="s">
        <v>379</v>
      </c>
      <c r="C171" s="123">
        <v>6.9051999999999998</v>
      </c>
      <c r="D171" s="123">
        <v>2.7190799999999999</v>
      </c>
      <c r="E171" s="123">
        <v>2.7190799999999999</v>
      </c>
      <c r="F171" s="123">
        <v>2.7190799999999999</v>
      </c>
      <c r="G171" s="123">
        <v>2.7190799999999999</v>
      </c>
      <c r="H171" s="123">
        <v>2.7190799999999999</v>
      </c>
      <c r="I171" s="123">
        <v>2.7190799999999999</v>
      </c>
      <c r="J171" s="123">
        <v>0</v>
      </c>
      <c r="K171" s="123">
        <v>0</v>
      </c>
      <c r="L171" s="123">
        <v>0</v>
      </c>
      <c r="M171" s="123">
        <v>0</v>
      </c>
      <c r="N171" s="123">
        <v>0</v>
      </c>
      <c r="O171" s="123">
        <v>0</v>
      </c>
      <c r="P171" s="123">
        <v>0</v>
      </c>
      <c r="Q171" s="123">
        <v>0</v>
      </c>
      <c r="R171" s="123">
        <v>0</v>
      </c>
      <c r="S171" s="123">
        <v>0</v>
      </c>
      <c r="T171" s="123">
        <v>0</v>
      </c>
      <c r="U171" s="123">
        <v>0</v>
      </c>
      <c r="V171" s="123">
        <v>0</v>
      </c>
      <c r="W171" s="123">
        <v>0</v>
      </c>
      <c r="X171" s="123">
        <v>0</v>
      </c>
      <c r="Y171" s="123">
        <v>0</v>
      </c>
      <c r="Z171" s="123">
        <v>0</v>
      </c>
      <c r="AA171" s="123">
        <v>0</v>
      </c>
      <c r="AB171" s="123">
        <v>0</v>
      </c>
      <c r="AC171" s="123">
        <v>0</v>
      </c>
      <c r="AD171" s="123">
        <v>0</v>
      </c>
      <c r="AE171" s="123">
        <v>0</v>
      </c>
    </row>
    <row r="172" spans="1:31" x14ac:dyDescent="0.25">
      <c r="A172" s="157" t="str">
        <f t="shared" si="5"/>
        <v>825</v>
      </c>
      <c r="B172" s="242" t="s">
        <v>380</v>
      </c>
      <c r="C172" s="123">
        <v>13.665789999999999</v>
      </c>
      <c r="D172" s="123">
        <v>8.29162</v>
      </c>
      <c r="E172" s="123">
        <v>3.04569</v>
      </c>
      <c r="F172" s="123">
        <v>17.53312</v>
      </c>
      <c r="G172" s="123">
        <v>42.359870000000001</v>
      </c>
      <c r="H172" s="123">
        <v>5.2009999999999996</v>
      </c>
      <c r="I172" s="123">
        <v>4.2640000000000002</v>
      </c>
      <c r="J172" s="123">
        <v>28</v>
      </c>
      <c r="K172" s="123">
        <v>11.35</v>
      </c>
      <c r="L172" s="123">
        <v>2.6160000000000001</v>
      </c>
      <c r="M172" s="123">
        <v>12</v>
      </c>
      <c r="N172" s="123">
        <v>6</v>
      </c>
      <c r="O172" s="123">
        <v>21</v>
      </c>
      <c r="P172" s="123">
        <v>19.149000000000001</v>
      </c>
      <c r="Q172" s="123">
        <v>3.4980000000000002</v>
      </c>
      <c r="R172" s="123">
        <v>17.437999999999999</v>
      </c>
      <c r="S172" s="123">
        <v>40.106999999999999</v>
      </c>
      <c r="T172" s="123">
        <v>5.4740000000000002</v>
      </c>
      <c r="U172" s="123">
        <v>4.2729999999999997</v>
      </c>
      <c r="V172" s="123">
        <v>26.306000000000001</v>
      </c>
      <c r="W172" s="123">
        <v>11.35</v>
      </c>
      <c r="X172" s="123">
        <v>2.6160000000000001</v>
      </c>
      <c r="Y172" s="123">
        <v>10.456</v>
      </c>
      <c r="Z172" s="123">
        <v>10.787000000000001</v>
      </c>
      <c r="AA172" s="123">
        <v>5.0529999999999999</v>
      </c>
      <c r="AB172" s="123">
        <v>19.149000000000001</v>
      </c>
      <c r="AC172" s="123">
        <v>3.4980000000000002</v>
      </c>
      <c r="AD172" s="123">
        <v>17.437999999999999</v>
      </c>
      <c r="AE172" s="123">
        <v>40.106999999999999</v>
      </c>
    </row>
    <row r="173" spans="1:31" x14ac:dyDescent="0.25">
      <c r="A173" s="157" t="str">
        <f t="shared" si="5"/>
        <v>826</v>
      </c>
      <c r="B173" s="242" t="s">
        <v>381</v>
      </c>
      <c r="C173" s="123">
        <v>0</v>
      </c>
      <c r="D173" s="123">
        <v>0</v>
      </c>
      <c r="E173" s="123">
        <v>0</v>
      </c>
      <c r="F173" s="123">
        <v>0</v>
      </c>
      <c r="G173" s="123">
        <v>0</v>
      </c>
      <c r="H173" s="123">
        <v>0</v>
      </c>
      <c r="I173" s="123">
        <v>0</v>
      </c>
      <c r="J173" s="123">
        <v>0</v>
      </c>
      <c r="K173" s="123">
        <v>0</v>
      </c>
      <c r="L173" s="123">
        <v>0</v>
      </c>
      <c r="M173" s="123">
        <v>0</v>
      </c>
      <c r="N173" s="123">
        <v>0</v>
      </c>
      <c r="O173" s="123">
        <v>0</v>
      </c>
      <c r="P173" s="123">
        <v>0</v>
      </c>
      <c r="Q173" s="123">
        <v>0</v>
      </c>
      <c r="R173" s="123">
        <v>0</v>
      </c>
      <c r="S173" s="123">
        <v>0</v>
      </c>
      <c r="T173" s="123">
        <v>0</v>
      </c>
      <c r="U173" s="123">
        <v>0</v>
      </c>
      <c r="V173" s="123">
        <v>0</v>
      </c>
      <c r="W173" s="123">
        <v>0</v>
      </c>
      <c r="X173" s="123">
        <v>0</v>
      </c>
      <c r="Y173" s="123">
        <v>0</v>
      </c>
      <c r="Z173" s="123">
        <v>0</v>
      </c>
      <c r="AA173" s="123">
        <v>0</v>
      </c>
      <c r="AB173" s="123">
        <v>0</v>
      </c>
      <c r="AC173" s="123">
        <v>0</v>
      </c>
      <c r="AD173" s="123">
        <v>0</v>
      </c>
      <c r="AE173" s="123">
        <v>0</v>
      </c>
    </row>
    <row r="174" spans="1:31" x14ac:dyDescent="0.25">
      <c r="A174" s="157"/>
      <c r="B174" s="242" t="s">
        <v>382</v>
      </c>
      <c r="C174" s="123">
        <v>1135.4326100000001</v>
      </c>
      <c r="D174" s="123">
        <v>984.176909999999</v>
      </c>
      <c r="E174" s="123">
        <v>797.43546999999899</v>
      </c>
      <c r="F174" s="123">
        <v>853.19884999999897</v>
      </c>
      <c r="G174" s="123">
        <v>619.55240000000003</v>
      </c>
      <c r="H174" s="123">
        <v>498.60217999999998</v>
      </c>
      <c r="I174" s="123">
        <v>430.03573</v>
      </c>
      <c r="J174" s="123">
        <v>470.745</v>
      </c>
      <c r="K174" s="123">
        <v>499.976</v>
      </c>
      <c r="L174" s="123">
        <v>515.64499999999998</v>
      </c>
      <c r="M174" s="123">
        <v>553.399</v>
      </c>
      <c r="N174" s="123">
        <v>589.26700000000005</v>
      </c>
      <c r="O174" s="123">
        <v>943.41200000000003</v>
      </c>
      <c r="P174" s="123">
        <v>966.673</v>
      </c>
      <c r="Q174" s="123">
        <v>844.173</v>
      </c>
      <c r="R174" s="123">
        <v>861.96199999999999</v>
      </c>
      <c r="S174" s="123">
        <v>667.245</v>
      </c>
      <c r="T174" s="123">
        <v>559.27300000000002</v>
      </c>
      <c r="U174" s="123">
        <v>487.14</v>
      </c>
      <c r="V174" s="123">
        <v>481.42</v>
      </c>
      <c r="W174" s="123">
        <v>583.28399999999999</v>
      </c>
      <c r="X174" s="123">
        <v>527.01</v>
      </c>
      <c r="Y174" s="123">
        <v>639.60299999999995</v>
      </c>
      <c r="Z174" s="123">
        <v>566.23699999999997</v>
      </c>
      <c r="AA174" s="123">
        <v>1025.4780000000001</v>
      </c>
      <c r="AB174" s="123">
        <v>941.14599999999996</v>
      </c>
      <c r="AC174" s="123">
        <v>810.43200000000002</v>
      </c>
      <c r="AD174" s="123">
        <v>907.024</v>
      </c>
      <c r="AE174" s="123">
        <v>749.15499999999997</v>
      </c>
    </row>
    <row r="175" spans="1:31" x14ac:dyDescent="0.25">
      <c r="A175" s="157" t="str">
        <f t="shared" si="5"/>
        <v/>
      </c>
    </row>
    <row r="176" spans="1:31" x14ac:dyDescent="0.25">
      <c r="A176" s="157" t="str">
        <f t="shared" si="5"/>
        <v>830</v>
      </c>
      <c r="B176" s="242" t="s">
        <v>383</v>
      </c>
      <c r="C176" s="123">
        <v>49.216809999999903</v>
      </c>
      <c r="D176" s="123">
        <v>61.637699999999903</v>
      </c>
      <c r="E176" s="123">
        <v>60.227209999999999</v>
      </c>
      <c r="F176" s="123">
        <v>52.931939999999997</v>
      </c>
      <c r="G176" s="123">
        <v>51.104599999999998</v>
      </c>
      <c r="H176" s="123">
        <v>52.11627</v>
      </c>
      <c r="I176" s="123">
        <v>44.44491</v>
      </c>
      <c r="J176" s="123">
        <v>49.408999999999999</v>
      </c>
      <c r="K176" s="123">
        <v>47.963000000000001</v>
      </c>
      <c r="L176" s="123">
        <v>46.518999999999998</v>
      </c>
      <c r="M176" s="123">
        <v>47.963000000000001</v>
      </c>
      <c r="N176" s="123">
        <v>52.298000000000002</v>
      </c>
      <c r="O176" s="123">
        <v>52.308999999999997</v>
      </c>
      <c r="P176" s="123">
        <v>39.557000000000002</v>
      </c>
      <c r="Q176" s="123">
        <v>33.720999999999997</v>
      </c>
      <c r="R176" s="123">
        <v>53.17</v>
      </c>
      <c r="S176" s="123">
        <v>42.814999999999998</v>
      </c>
      <c r="T176" s="123">
        <v>50.326999999999998</v>
      </c>
      <c r="U176" s="123">
        <v>51.78</v>
      </c>
      <c r="V176" s="123">
        <v>50.454000000000001</v>
      </c>
      <c r="W176" s="123">
        <v>59.804000000000002</v>
      </c>
      <c r="X176" s="123">
        <v>44.661000000000001</v>
      </c>
      <c r="Y176" s="123">
        <v>51.747999999999998</v>
      </c>
      <c r="Z176" s="123">
        <v>48.698999999999998</v>
      </c>
      <c r="AA176" s="123">
        <v>46.581000000000003</v>
      </c>
      <c r="AB176" s="123">
        <v>43.970999999999997</v>
      </c>
      <c r="AC176" s="123">
        <v>32.110999999999997</v>
      </c>
      <c r="AD176" s="123">
        <v>54.515999999999998</v>
      </c>
      <c r="AE176" s="123">
        <v>42.679000000000002</v>
      </c>
    </row>
    <row r="177" spans="1:31" x14ac:dyDescent="0.25">
      <c r="A177" s="157" t="str">
        <f t="shared" si="5"/>
        <v>832</v>
      </c>
      <c r="B177" s="242" t="s">
        <v>384</v>
      </c>
      <c r="C177" s="123">
        <v>100.58796</v>
      </c>
      <c r="D177" s="123">
        <v>-34.725079999999998</v>
      </c>
      <c r="E177" s="123">
        <v>62.680280000000003</v>
      </c>
      <c r="F177" s="123">
        <v>38.1676</v>
      </c>
      <c r="G177" s="123">
        <v>7.9581900000000001</v>
      </c>
      <c r="H177" s="123">
        <v>22.220739999999999</v>
      </c>
      <c r="I177" s="123">
        <v>101.37745</v>
      </c>
      <c r="J177" s="123">
        <v>58.457000000000001</v>
      </c>
      <c r="K177" s="123">
        <v>232.45099999999999</v>
      </c>
      <c r="L177" s="123">
        <v>10.725</v>
      </c>
      <c r="M177" s="123">
        <v>15.898</v>
      </c>
      <c r="N177" s="123">
        <v>9.5860000000000003</v>
      </c>
      <c r="O177" s="123">
        <v>6.2519999999999998</v>
      </c>
      <c r="P177" s="123">
        <v>18.440000000000001</v>
      </c>
      <c r="Q177" s="123">
        <v>16.486000000000001</v>
      </c>
      <c r="R177" s="123">
        <v>13.215999999999999</v>
      </c>
      <c r="S177" s="123">
        <v>20.62</v>
      </c>
      <c r="T177" s="123">
        <v>32.695999999999998</v>
      </c>
      <c r="U177" s="123">
        <v>40.622999999999998</v>
      </c>
      <c r="V177" s="123">
        <v>67.177999999999997</v>
      </c>
      <c r="W177" s="123">
        <v>486.56400000000002</v>
      </c>
      <c r="X177" s="123">
        <v>483.27499999999998</v>
      </c>
      <c r="Y177" s="123">
        <v>46.314</v>
      </c>
      <c r="Z177" s="123">
        <v>17.024999999999999</v>
      </c>
      <c r="AA177" s="123">
        <v>16.913</v>
      </c>
      <c r="AB177" s="123">
        <v>20.393999999999998</v>
      </c>
      <c r="AC177" s="123">
        <v>18.422999999999998</v>
      </c>
      <c r="AD177" s="123">
        <v>15.183</v>
      </c>
      <c r="AE177" s="123">
        <v>22.553999999999998</v>
      </c>
    </row>
    <row r="178" spans="1:31" x14ac:dyDescent="0.25">
      <c r="A178" s="157" t="str">
        <f t="shared" si="5"/>
        <v>833</v>
      </c>
      <c r="B178" s="242" t="s">
        <v>385</v>
      </c>
      <c r="C178" s="123">
        <v>54.688929999999999</v>
      </c>
      <c r="D178" s="123">
        <v>35.127850000000002</v>
      </c>
      <c r="E178" s="123">
        <v>20.57516</v>
      </c>
      <c r="F178" s="123">
        <v>36.356720000000003</v>
      </c>
      <c r="G178" s="123">
        <v>45.138440000000003</v>
      </c>
      <c r="H178" s="123">
        <v>97.821190000000001</v>
      </c>
      <c r="I178" s="123">
        <v>68.613029999999995</v>
      </c>
      <c r="J178" s="123">
        <v>13.276999999999999</v>
      </c>
      <c r="K178" s="123">
        <v>40.192999999999998</v>
      </c>
      <c r="L178" s="123">
        <v>35.14</v>
      </c>
      <c r="M178" s="123">
        <v>42.767000000000003</v>
      </c>
      <c r="N178" s="123">
        <v>21.123999999999999</v>
      </c>
      <c r="O178" s="123">
        <v>19.940000000000001</v>
      </c>
      <c r="P178" s="123">
        <v>37.222000000000001</v>
      </c>
      <c r="Q178" s="123">
        <v>38.362000000000002</v>
      </c>
      <c r="R178" s="123">
        <v>49.267000000000003</v>
      </c>
      <c r="S178" s="123">
        <v>79.334000000000003</v>
      </c>
      <c r="T178" s="123">
        <v>33.872999999999998</v>
      </c>
      <c r="U178" s="123">
        <v>32.244999999999997</v>
      </c>
      <c r="V178" s="123">
        <v>82.162999999999997</v>
      </c>
      <c r="W178" s="123">
        <v>87.674000000000007</v>
      </c>
      <c r="X178" s="123">
        <v>82.688999999999993</v>
      </c>
      <c r="Y178" s="123">
        <v>98.430999999999997</v>
      </c>
      <c r="Z178" s="123">
        <v>48.261000000000003</v>
      </c>
      <c r="AA178" s="123">
        <v>70.206000000000003</v>
      </c>
      <c r="AB178" s="123">
        <v>35.725000000000001</v>
      </c>
      <c r="AC178" s="123">
        <v>36.838999999999999</v>
      </c>
      <c r="AD178" s="123">
        <v>47.67</v>
      </c>
      <c r="AE178" s="123">
        <v>80.168999999999997</v>
      </c>
    </row>
    <row r="179" spans="1:31" x14ac:dyDescent="0.25">
      <c r="A179" s="157" t="str">
        <f t="shared" si="5"/>
        <v>834</v>
      </c>
      <c r="B179" s="242" t="s">
        <v>386</v>
      </c>
      <c r="C179" s="123">
        <v>74.255679999999998</v>
      </c>
      <c r="D179" s="123">
        <v>44.168300000000002</v>
      </c>
      <c r="E179" s="123">
        <v>65.992670000000004</v>
      </c>
      <c r="F179" s="123">
        <v>90.527780000000007</v>
      </c>
      <c r="G179" s="123">
        <v>80.783360000000002</v>
      </c>
      <c r="H179" s="123">
        <v>78.546970000000002</v>
      </c>
      <c r="I179" s="123">
        <v>51.00356</v>
      </c>
      <c r="J179" s="123">
        <v>64.384</v>
      </c>
      <c r="K179" s="123">
        <v>35.837000000000003</v>
      </c>
      <c r="L179" s="123">
        <v>52.639000000000003</v>
      </c>
      <c r="M179" s="123">
        <v>45.905000000000001</v>
      </c>
      <c r="N179" s="123">
        <v>37.484999999999999</v>
      </c>
      <c r="O179" s="123">
        <v>56.826999999999998</v>
      </c>
      <c r="P179" s="123">
        <v>45.826999999999998</v>
      </c>
      <c r="Q179" s="123">
        <v>27.268999999999998</v>
      </c>
      <c r="R179" s="123">
        <v>50.935000000000002</v>
      </c>
      <c r="S179" s="123">
        <v>40.860999999999997</v>
      </c>
      <c r="T179" s="123">
        <v>23.963000000000001</v>
      </c>
      <c r="U179" s="123">
        <v>27.855</v>
      </c>
      <c r="V179" s="123">
        <v>25.949000000000002</v>
      </c>
      <c r="W179" s="123">
        <v>39.898000000000003</v>
      </c>
      <c r="X179" s="123">
        <v>35.039000000000001</v>
      </c>
      <c r="Y179" s="123">
        <v>29.553999999999998</v>
      </c>
      <c r="Z179" s="123">
        <v>36.643999999999998</v>
      </c>
      <c r="AA179" s="123">
        <v>70.331000000000003</v>
      </c>
      <c r="AB179" s="123">
        <v>48.311999999999998</v>
      </c>
      <c r="AC179" s="123">
        <v>29.818000000000001</v>
      </c>
      <c r="AD179" s="123">
        <v>53.402999999999999</v>
      </c>
      <c r="AE179" s="123">
        <v>40.712000000000003</v>
      </c>
    </row>
    <row r="180" spans="1:31" x14ac:dyDescent="0.25">
      <c r="A180" s="157" t="str">
        <f t="shared" si="5"/>
        <v>835</v>
      </c>
      <c r="B180" s="242" t="s">
        <v>387</v>
      </c>
      <c r="C180" s="123">
        <v>10.571289999999999</v>
      </c>
      <c r="D180" s="123">
        <v>2.9726900000000001</v>
      </c>
      <c r="E180" s="123">
        <v>3.1827899999999998</v>
      </c>
      <c r="F180" s="123">
        <v>6.9577600000000004</v>
      </c>
      <c r="G180" s="123">
        <v>2.83249</v>
      </c>
      <c r="H180" s="123">
        <v>3.6469</v>
      </c>
      <c r="I180" s="123">
        <v>1.4383900000000001</v>
      </c>
      <c r="J180" s="123">
        <v>1.4379999999999999</v>
      </c>
      <c r="K180" s="123">
        <v>1.4379999999999999</v>
      </c>
      <c r="L180" s="123">
        <v>1.4379999999999999</v>
      </c>
      <c r="M180" s="123">
        <v>1.4379999999999999</v>
      </c>
      <c r="N180" s="123">
        <v>4.1449999999999996</v>
      </c>
      <c r="O180" s="123">
        <v>4.1459999999999999</v>
      </c>
      <c r="P180" s="123">
        <v>0</v>
      </c>
      <c r="Q180" s="123">
        <v>0</v>
      </c>
      <c r="R180" s="123">
        <v>0</v>
      </c>
      <c r="S180" s="123">
        <v>0</v>
      </c>
      <c r="T180" s="123">
        <v>0</v>
      </c>
      <c r="U180" s="123">
        <v>0</v>
      </c>
      <c r="V180" s="123">
        <v>0</v>
      </c>
      <c r="W180" s="123">
        <v>0</v>
      </c>
      <c r="X180" s="123">
        <v>0</v>
      </c>
      <c r="Y180" s="123">
        <v>0</v>
      </c>
      <c r="Z180" s="123">
        <v>0</v>
      </c>
      <c r="AA180" s="123">
        <v>0</v>
      </c>
      <c r="AB180" s="123">
        <v>0</v>
      </c>
      <c r="AC180" s="123">
        <v>0</v>
      </c>
      <c r="AD180" s="123">
        <v>0</v>
      </c>
      <c r="AE180" s="123">
        <v>0</v>
      </c>
    </row>
    <row r="181" spans="1:31" x14ac:dyDescent="0.25">
      <c r="A181" s="157" t="str">
        <f t="shared" si="5"/>
        <v>836</v>
      </c>
      <c r="B181" s="242" t="s">
        <v>388</v>
      </c>
      <c r="C181" s="123">
        <v>57.481789999999997</v>
      </c>
      <c r="D181" s="123">
        <v>36.281399999999998</v>
      </c>
      <c r="E181" s="123">
        <v>29.316749999999999</v>
      </c>
      <c r="F181" s="123">
        <v>13.66841</v>
      </c>
      <c r="G181" s="123">
        <v>27.911300000000001</v>
      </c>
      <c r="H181" s="123">
        <v>93.20308</v>
      </c>
      <c r="I181" s="123">
        <v>60.521189999999997</v>
      </c>
      <c r="J181" s="123">
        <v>82.733999999999995</v>
      </c>
      <c r="K181" s="123">
        <v>84.498000000000005</v>
      </c>
      <c r="L181" s="123">
        <v>83.528000000000006</v>
      </c>
      <c r="M181" s="123">
        <v>93.161000000000001</v>
      </c>
      <c r="N181" s="123">
        <v>72.367999999999995</v>
      </c>
      <c r="O181" s="123">
        <v>54.85</v>
      </c>
      <c r="P181" s="123">
        <v>79.221000000000004</v>
      </c>
      <c r="Q181" s="123">
        <v>43.597000000000001</v>
      </c>
      <c r="R181" s="123">
        <v>37.942</v>
      </c>
      <c r="S181" s="123">
        <v>54.691000000000003</v>
      </c>
      <c r="T181" s="123">
        <v>57.064999999999998</v>
      </c>
      <c r="U181" s="123">
        <v>53.466000000000001</v>
      </c>
      <c r="V181" s="123">
        <v>45.353000000000002</v>
      </c>
      <c r="W181" s="123">
        <v>43.473999999999997</v>
      </c>
      <c r="X181" s="123">
        <v>48.427</v>
      </c>
      <c r="Y181" s="123">
        <v>88.245999999999995</v>
      </c>
      <c r="Z181" s="123">
        <v>65.512</v>
      </c>
      <c r="AA181" s="123">
        <v>51.640999999999998</v>
      </c>
      <c r="AB181" s="123">
        <v>79.105999999999995</v>
      </c>
      <c r="AC181" s="123">
        <v>36.082000000000001</v>
      </c>
      <c r="AD181" s="123">
        <v>37.802999999999997</v>
      </c>
      <c r="AE181" s="123">
        <v>54.430999999999997</v>
      </c>
    </row>
    <row r="182" spans="1:31" x14ac:dyDescent="0.25">
      <c r="A182" s="157" t="str">
        <f t="shared" si="5"/>
        <v>837</v>
      </c>
      <c r="B182" s="242" t="s">
        <v>389</v>
      </c>
      <c r="C182" s="123">
        <v>21.362400000000001</v>
      </c>
      <c r="D182" s="123">
        <v>9.5317600000000002</v>
      </c>
      <c r="E182" s="123">
        <v>18.381080000000001</v>
      </c>
      <c r="F182" s="123">
        <v>33.529119999999999</v>
      </c>
      <c r="G182" s="123">
        <v>21.737660000000002</v>
      </c>
      <c r="H182" s="123">
        <v>27.01848</v>
      </c>
      <c r="I182" s="123">
        <v>18.475629999999999</v>
      </c>
      <c r="J182" s="123">
        <v>40.142000000000003</v>
      </c>
      <c r="K182" s="123">
        <v>43.164000000000001</v>
      </c>
      <c r="L182" s="123">
        <v>45.183</v>
      </c>
      <c r="M182" s="123">
        <v>39.939</v>
      </c>
      <c r="N182" s="123">
        <v>51.924999999999997</v>
      </c>
      <c r="O182" s="123">
        <v>37.031999999999996</v>
      </c>
      <c r="P182" s="123">
        <v>11.231</v>
      </c>
      <c r="Q182" s="123">
        <v>6.8929999999999998</v>
      </c>
      <c r="R182" s="123">
        <v>8.6690000000000005</v>
      </c>
      <c r="S182" s="123">
        <v>29.969000000000001</v>
      </c>
      <c r="T182" s="123">
        <v>51.731000000000002</v>
      </c>
      <c r="U182" s="123">
        <v>67.957999999999998</v>
      </c>
      <c r="V182" s="123">
        <v>37.197000000000003</v>
      </c>
      <c r="W182" s="123">
        <v>30.954999999999998</v>
      </c>
      <c r="X182" s="123">
        <v>28.984999999999999</v>
      </c>
      <c r="Y182" s="123">
        <v>40.374000000000002</v>
      </c>
      <c r="Z182" s="123">
        <v>29.882000000000001</v>
      </c>
      <c r="AA182" s="123">
        <v>24.783999999999999</v>
      </c>
      <c r="AB182" s="123">
        <v>11.182</v>
      </c>
      <c r="AC182" s="123">
        <v>6.8630000000000004</v>
      </c>
      <c r="AD182" s="123">
        <v>8.6349999999999998</v>
      </c>
      <c r="AE182" s="123">
        <v>29.87</v>
      </c>
    </row>
    <row r="183" spans="1:31" x14ac:dyDescent="0.25">
      <c r="A183" s="157"/>
      <c r="B183" s="242" t="s">
        <v>390</v>
      </c>
      <c r="C183" s="123">
        <v>368.16485999999998</v>
      </c>
      <c r="D183" s="123">
        <v>154.994619999999</v>
      </c>
      <c r="E183" s="123">
        <v>260.35593999999998</v>
      </c>
      <c r="F183" s="123">
        <v>272.13932999999997</v>
      </c>
      <c r="G183" s="123">
        <v>237.46603999999999</v>
      </c>
      <c r="H183" s="123">
        <v>374.57362999999998</v>
      </c>
      <c r="I183" s="123">
        <v>345.87416000000002</v>
      </c>
      <c r="J183" s="123">
        <v>309.84099999999899</v>
      </c>
      <c r="K183" s="123">
        <v>485.54399999999902</v>
      </c>
      <c r="L183" s="123">
        <v>275.171999999999</v>
      </c>
      <c r="M183" s="123">
        <v>287.07100000000003</v>
      </c>
      <c r="N183" s="123">
        <v>248.93099999999899</v>
      </c>
      <c r="O183" s="123">
        <v>231.35599999999999</v>
      </c>
      <c r="P183" s="123">
        <v>231.49799999999999</v>
      </c>
      <c r="Q183" s="123">
        <v>166.328</v>
      </c>
      <c r="R183" s="123">
        <v>213.19900000000001</v>
      </c>
      <c r="S183" s="123">
        <v>268.29000000000002</v>
      </c>
      <c r="T183" s="123">
        <v>249.65499999999901</v>
      </c>
      <c r="U183" s="123">
        <v>273.92700000000002</v>
      </c>
      <c r="V183" s="123">
        <v>308.29399999999998</v>
      </c>
      <c r="W183" s="123">
        <v>748.36900000000003</v>
      </c>
      <c r="X183" s="123">
        <v>723.07600000000002</v>
      </c>
      <c r="Y183" s="123">
        <v>354.66699999999997</v>
      </c>
      <c r="Z183" s="123">
        <v>246.023</v>
      </c>
      <c r="AA183" s="123">
        <v>280.45600000000002</v>
      </c>
      <c r="AB183" s="123">
        <v>238.689999999999</v>
      </c>
      <c r="AC183" s="123">
        <v>160.136</v>
      </c>
      <c r="AD183" s="123">
        <v>217.20999999999901</v>
      </c>
      <c r="AE183" s="123">
        <v>270.414999999999</v>
      </c>
    </row>
    <row r="184" spans="1:31" x14ac:dyDescent="0.25">
      <c r="A184" s="157" t="str">
        <f t="shared" si="5"/>
        <v/>
      </c>
    </row>
    <row r="185" spans="1:31" x14ac:dyDescent="0.25">
      <c r="A185" s="157" t="str">
        <f t="shared" si="5"/>
        <v>810</v>
      </c>
      <c r="B185" s="242" t="s">
        <v>391</v>
      </c>
      <c r="C185" s="123">
        <v>-83.45026</v>
      </c>
      <c r="D185" s="123">
        <v>-151.95060999999899</v>
      </c>
      <c r="E185" s="123">
        <v>-117.18894</v>
      </c>
      <c r="F185" s="123">
        <v>-111.03756</v>
      </c>
      <c r="G185" s="123">
        <v>-42.58222</v>
      </c>
      <c r="H185" s="123">
        <v>-6.6308299999999996</v>
      </c>
      <c r="I185" s="123">
        <v>-2.8999699999999899</v>
      </c>
      <c r="J185" s="123">
        <v>-5</v>
      </c>
      <c r="K185" s="123">
        <v>-6</v>
      </c>
      <c r="L185" s="123">
        <v>-6</v>
      </c>
      <c r="M185" s="123">
        <v>-10</v>
      </c>
      <c r="N185" s="123">
        <v>-21</v>
      </c>
      <c r="O185" s="123">
        <v>-130</v>
      </c>
      <c r="P185" s="123">
        <v>-153</v>
      </c>
      <c r="Q185" s="123">
        <v>-134</v>
      </c>
      <c r="R185" s="123">
        <v>-102</v>
      </c>
      <c r="S185" s="123">
        <v>-35</v>
      </c>
      <c r="T185" s="123">
        <v>-15</v>
      </c>
      <c r="U185" s="123">
        <v>-6</v>
      </c>
      <c r="V185" s="123">
        <v>-6</v>
      </c>
      <c r="W185" s="123">
        <v>-6</v>
      </c>
      <c r="X185" s="123">
        <v>-5</v>
      </c>
      <c r="Y185" s="123">
        <v>-9</v>
      </c>
      <c r="Z185" s="123">
        <v>-15</v>
      </c>
      <c r="AA185" s="123">
        <v>-105</v>
      </c>
      <c r="AB185" s="123">
        <v>-150</v>
      </c>
      <c r="AC185" s="123">
        <v>-131</v>
      </c>
      <c r="AD185" s="123">
        <v>-100</v>
      </c>
      <c r="AE185" s="123">
        <v>-34</v>
      </c>
    </row>
    <row r="186" spans="1:31" x14ac:dyDescent="0.25">
      <c r="A186" s="157" t="str">
        <f t="shared" si="5"/>
        <v>850</v>
      </c>
      <c r="B186" s="242" t="s">
        <v>392</v>
      </c>
      <c r="C186" s="123">
        <v>65.454509999999999</v>
      </c>
      <c r="D186" s="123">
        <v>54.396589999999897</v>
      </c>
      <c r="E186" s="123">
        <v>54.51793</v>
      </c>
      <c r="F186" s="123">
        <v>42.309429999999999</v>
      </c>
      <c r="G186" s="123">
        <v>47.488039999999998</v>
      </c>
      <c r="H186" s="123">
        <v>66.703050000000005</v>
      </c>
      <c r="I186" s="123">
        <v>69.236770000000007</v>
      </c>
      <c r="J186" s="123">
        <v>93.245999999999995</v>
      </c>
      <c r="K186" s="123">
        <v>223.26</v>
      </c>
      <c r="L186" s="123">
        <v>151.52099999999999</v>
      </c>
      <c r="M186" s="123">
        <v>136.39599999999999</v>
      </c>
      <c r="N186" s="123">
        <v>186.34299999999999</v>
      </c>
      <c r="O186" s="123">
        <v>92.453000000000003</v>
      </c>
      <c r="P186" s="123">
        <v>118.383</v>
      </c>
      <c r="Q186" s="123">
        <v>105.664</v>
      </c>
      <c r="R186" s="123">
        <v>126.146</v>
      </c>
      <c r="S186" s="123">
        <v>193.761</v>
      </c>
      <c r="T186" s="123">
        <v>235.99199999999999</v>
      </c>
      <c r="U186" s="123">
        <v>230.22399999999999</v>
      </c>
      <c r="V186" s="123">
        <v>219.69800000000001</v>
      </c>
      <c r="W186" s="123">
        <v>170.86199999999999</v>
      </c>
      <c r="X186" s="123">
        <v>161.50200000000001</v>
      </c>
      <c r="Y186" s="123">
        <v>173.649</v>
      </c>
      <c r="Z186" s="123">
        <v>202.672</v>
      </c>
      <c r="AA186" s="123">
        <v>118.17400000000001</v>
      </c>
      <c r="AB186" s="123">
        <v>114.983</v>
      </c>
      <c r="AC186" s="123">
        <v>101.836</v>
      </c>
      <c r="AD186" s="123">
        <v>171.30199999999999</v>
      </c>
      <c r="AE186" s="123">
        <v>180.57499999999999</v>
      </c>
    </row>
    <row r="187" spans="1:31" x14ac:dyDescent="0.25">
      <c r="A187" s="157" t="str">
        <f t="shared" si="5"/>
        <v>851</v>
      </c>
      <c r="B187" s="242" t="s">
        <v>393</v>
      </c>
      <c r="C187" s="123">
        <v>30.309889999999999</v>
      </c>
      <c r="D187" s="123">
        <v>38.820230000000002</v>
      </c>
      <c r="E187" s="123">
        <v>32.943249999999999</v>
      </c>
      <c r="F187" s="123">
        <v>33.693890000000003</v>
      </c>
      <c r="G187" s="123">
        <v>35.371830000000003</v>
      </c>
      <c r="H187" s="123">
        <v>38.658140000000003</v>
      </c>
      <c r="I187" s="123">
        <v>35.89761</v>
      </c>
      <c r="J187" s="123">
        <v>46.668999999999997</v>
      </c>
      <c r="K187" s="123">
        <v>65.483999999999995</v>
      </c>
      <c r="L187" s="123">
        <v>48.853999999999999</v>
      </c>
      <c r="M187" s="123">
        <v>55.41</v>
      </c>
      <c r="N187" s="123">
        <v>45.335000000000001</v>
      </c>
      <c r="O187" s="123">
        <v>33.75</v>
      </c>
      <c r="P187" s="123">
        <v>58.241</v>
      </c>
      <c r="Q187" s="123">
        <v>50.999000000000002</v>
      </c>
      <c r="R187" s="123">
        <v>57.393999999999998</v>
      </c>
      <c r="S187" s="123">
        <v>52.597000000000001</v>
      </c>
      <c r="T187" s="123">
        <v>60.168999999999997</v>
      </c>
      <c r="U187" s="123">
        <v>53.151000000000003</v>
      </c>
      <c r="V187" s="123">
        <v>60.838000000000001</v>
      </c>
      <c r="W187" s="123">
        <v>63.302</v>
      </c>
      <c r="X187" s="123">
        <v>62.439</v>
      </c>
      <c r="Y187" s="123">
        <v>65.772000000000006</v>
      </c>
      <c r="Z187" s="123">
        <v>59.768000000000001</v>
      </c>
      <c r="AA187" s="123">
        <v>57.3</v>
      </c>
      <c r="AB187" s="123">
        <v>53.970999999999997</v>
      </c>
      <c r="AC187" s="123">
        <v>44.186999999999998</v>
      </c>
      <c r="AD187" s="123">
        <v>56.451999999999998</v>
      </c>
      <c r="AE187" s="123">
        <v>47.494999999999997</v>
      </c>
    </row>
    <row r="188" spans="1:31" x14ac:dyDescent="0.25">
      <c r="A188" s="157" t="str">
        <f t="shared" si="5"/>
        <v>856</v>
      </c>
      <c r="B188" s="242" t="s">
        <v>394</v>
      </c>
      <c r="C188" s="123">
        <v>50.224780000000003</v>
      </c>
      <c r="D188" s="123">
        <v>31.60726</v>
      </c>
      <c r="E188" s="123">
        <v>23.865490000000001</v>
      </c>
      <c r="F188" s="123">
        <v>53.080860000000001</v>
      </c>
      <c r="G188" s="123">
        <v>34.398829999999997</v>
      </c>
      <c r="H188" s="123">
        <v>69.458910000000003</v>
      </c>
      <c r="I188" s="123">
        <v>59.26605</v>
      </c>
      <c r="J188" s="123">
        <v>76.543000000000006</v>
      </c>
      <c r="K188" s="123">
        <v>91.067999999999998</v>
      </c>
      <c r="L188" s="123">
        <v>48.883000000000003</v>
      </c>
      <c r="M188" s="123">
        <v>50.973999999999997</v>
      </c>
      <c r="N188" s="123">
        <v>46.75</v>
      </c>
      <c r="O188" s="123">
        <v>38.262999999999998</v>
      </c>
      <c r="P188" s="123">
        <v>45.406999999999996</v>
      </c>
      <c r="Q188" s="123">
        <v>36.439</v>
      </c>
      <c r="R188" s="123">
        <v>89.406000000000006</v>
      </c>
      <c r="S188" s="123">
        <v>90.492000000000004</v>
      </c>
      <c r="T188" s="123">
        <v>39.22</v>
      </c>
      <c r="U188" s="123">
        <v>71.566999999999993</v>
      </c>
      <c r="V188" s="123">
        <v>81.89</v>
      </c>
      <c r="W188" s="123">
        <v>96.936999999999998</v>
      </c>
      <c r="X188" s="123">
        <v>77.573999999999998</v>
      </c>
      <c r="Y188" s="123">
        <v>82.274000000000001</v>
      </c>
      <c r="Z188" s="123">
        <v>60.033999999999999</v>
      </c>
      <c r="AA188" s="123">
        <v>44.027000000000001</v>
      </c>
      <c r="AB188" s="123">
        <v>45.28</v>
      </c>
      <c r="AC188" s="123">
        <v>36.35</v>
      </c>
      <c r="AD188" s="123">
        <v>114.309</v>
      </c>
      <c r="AE188" s="123">
        <v>115.379</v>
      </c>
    </row>
    <row r="189" spans="1:31" x14ac:dyDescent="0.25">
      <c r="A189" s="157" t="str">
        <f t="shared" si="5"/>
        <v>859</v>
      </c>
      <c r="B189" s="242" t="s">
        <v>1154</v>
      </c>
      <c r="C189" s="123">
        <v>0</v>
      </c>
      <c r="D189" s="123">
        <v>0</v>
      </c>
      <c r="E189" s="123">
        <v>0</v>
      </c>
      <c r="F189" s="123">
        <v>0</v>
      </c>
      <c r="G189" s="123">
        <v>0</v>
      </c>
      <c r="H189" s="123">
        <v>0</v>
      </c>
      <c r="I189" s="123">
        <v>7.6624499999999998</v>
      </c>
      <c r="J189" s="123">
        <v>3.331</v>
      </c>
      <c r="K189" s="123">
        <v>3.5609999999999999</v>
      </c>
      <c r="L189" s="123">
        <v>3.2589999999999999</v>
      </c>
      <c r="M189" s="123">
        <v>3.617</v>
      </c>
      <c r="N189" s="123">
        <v>3.536</v>
      </c>
      <c r="O189" s="123">
        <v>3.8719999999999999</v>
      </c>
      <c r="P189" s="123">
        <v>5.3040000000000003</v>
      </c>
      <c r="Q189" s="123">
        <v>4.8460000000000001</v>
      </c>
      <c r="R189" s="123">
        <v>4.9630000000000001</v>
      </c>
      <c r="S189" s="123">
        <v>5.0860000000000003</v>
      </c>
      <c r="T189" s="123">
        <v>5.5819999999999999</v>
      </c>
      <c r="U189" s="123">
        <v>4.8570000000000002</v>
      </c>
      <c r="V189" s="123">
        <v>5.0279999999999996</v>
      </c>
      <c r="W189" s="123">
        <v>4.9790000000000001</v>
      </c>
      <c r="X189" s="123">
        <v>5.4119999999999999</v>
      </c>
      <c r="Y189" s="123">
        <v>5.5270000000000001</v>
      </c>
      <c r="Z189" s="123">
        <v>4.3760000000000003</v>
      </c>
      <c r="AA189" s="123">
        <v>3.9319999999999999</v>
      </c>
      <c r="AB189" s="123">
        <v>5.5179999999999998</v>
      </c>
      <c r="AC189" s="123">
        <v>5.1210000000000004</v>
      </c>
      <c r="AD189" s="123">
        <v>5.6459999999999999</v>
      </c>
      <c r="AE189" s="123">
        <v>5.3559999999999999</v>
      </c>
    </row>
    <row r="190" spans="1:31" x14ac:dyDescent="0.25">
      <c r="A190" s="157" t="str">
        <f t="shared" si="5"/>
        <v>860</v>
      </c>
      <c r="B190" s="242" t="s">
        <v>395</v>
      </c>
      <c r="C190" s="123">
        <v>1.8675200000000001</v>
      </c>
      <c r="D190" s="123">
        <v>0</v>
      </c>
      <c r="E190" s="123">
        <v>1.5423100000000001</v>
      </c>
      <c r="F190" s="123">
        <v>17.658849999999902</v>
      </c>
      <c r="G190" s="123">
        <v>4.8818400000000004</v>
      </c>
      <c r="H190" s="123">
        <v>0</v>
      </c>
      <c r="I190" s="123">
        <v>0.60396000000000005</v>
      </c>
      <c r="J190" s="123">
        <v>4.25</v>
      </c>
      <c r="K190" s="123">
        <v>-0.60899999999999999</v>
      </c>
      <c r="L190" s="123">
        <v>30</v>
      </c>
      <c r="M190" s="123">
        <v>7</v>
      </c>
      <c r="N190" s="123">
        <v>-16.84</v>
      </c>
      <c r="O190" s="123">
        <v>-19.585999999999999</v>
      </c>
      <c r="P190" s="123">
        <v>0</v>
      </c>
      <c r="Q190" s="123">
        <v>5</v>
      </c>
      <c r="R190" s="123">
        <v>0.5</v>
      </c>
      <c r="S190" s="123">
        <v>2</v>
      </c>
      <c r="T190" s="123">
        <v>0</v>
      </c>
      <c r="U190" s="123">
        <v>1</v>
      </c>
      <c r="V190" s="123">
        <v>2.5</v>
      </c>
      <c r="W190" s="123">
        <v>0</v>
      </c>
      <c r="X190" s="123">
        <v>1</v>
      </c>
      <c r="Y190" s="123">
        <v>0.6</v>
      </c>
      <c r="Z190" s="123">
        <v>0.5</v>
      </c>
      <c r="AA190" s="123">
        <v>0.9</v>
      </c>
      <c r="AB190" s="123">
        <v>0</v>
      </c>
      <c r="AC190" s="123">
        <v>5</v>
      </c>
      <c r="AD190" s="123">
        <v>0.5</v>
      </c>
      <c r="AE190" s="123">
        <v>2</v>
      </c>
    </row>
    <row r="191" spans="1:31" x14ac:dyDescent="0.25">
      <c r="A191" s="157"/>
      <c r="B191" s="242" t="s">
        <v>396</v>
      </c>
      <c r="C191" s="123">
        <v>64.406440000000003</v>
      </c>
      <c r="D191" s="123">
        <v>-27.126529999999899</v>
      </c>
      <c r="E191" s="123">
        <v>-4.31996</v>
      </c>
      <c r="F191" s="123">
        <v>35.705469999999998</v>
      </c>
      <c r="G191" s="123">
        <v>79.558319999999995</v>
      </c>
      <c r="H191" s="123">
        <v>168.18926999999999</v>
      </c>
      <c r="I191" s="123">
        <v>169.76687000000001</v>
      </c>
      <c r="J191" s="123">
        <v>219.03899999999999</v>
      </c>
      <c r="K191" s="123">
        <v>376.76399999999899</v>
      </c>
      <c r="L191" s="123">
        <v>276.517</v>
      </c>
      <c r="M191" s="123">
        <v>243.39699999999999</v>
      </c>
      <c r="N191" s="123">
        <v>244.124</v>
      </c>
      <c r="O191" s="123">
        <v>18.751999999999999</v>
      </c>
      <c r="P191" s="123">
        <v>74.334999999999994</v>
      </c>
      <c r="Q191" s="123">
        <v>68.947999999999993</v>
      </c>
      <c r="R191" s="123">
        <v>176.40899999999999</v>
      </c>
      <c r="S191" s="123">
        <v>308.93599999999998</v>
      </c>
      <c r="T191" s="123">
        <v>325.962999999999</v>
      </c>
      <c r="U191" s="123">
        <v>354.79899999999998</v>
      </c>
      <c r="V191" s="123">
        <v>363.95400000000001</v>
      </c>
      <c r="W191" s="123">
        <v>330.08</v>
      </c>
      <c r="X191" s="123">
        <v>302.926999999999</v>
      </c>
      <c r="Y191" s="123">
        <v>318.822</v>
      </c>
      <c r="Z191" s="123">
        <v>312.349999999999</v>
      </c>
      <c r="AA191" s="123">
        <v>119.333</v>
      </c>
      <c r="AB191" s="123">
        <v>69.751999999999995</v>
      </c>
      <c r="AC191" s="123">
        <v>61.494</v>
      </c>
      <c r="AD191" s="123">
        <v>248.20899999999901</v>
      </c>
      <c r="AE191" s="123">
        <v>316.80500000000001</v>
      </c>
    </row>
    <row r="192" spans="1:31" x14ac:dyDescent="0.25">
      <c r="A192" s="157" t="str">
        <f t="shared" si="5"/>
        <v/>
      </c>
    </row>
    <row r="193" spans="1:31" x14ac:dyDescent="0.25">
      <c r="A193" s="157" t="str">
        <f t="shared" si="5"/>
        <v>863</v>
      </c>
      <c r="B193" s="242" t="s">
        <v>397</v>
      </c>
      <c r="C193" s="123">
        <v>73.025210000000001</v>
      </c>
      <c r="D193" s="123">
        <v>108.68265</v>
      </c>
      <c r="E193" s="123">
        <v>86.514859999999999</v>
      </c>
      <c r="F193" s="123">
        <v>106.82756999999999</v>
      </c>
      <c r="G193" s="123">
        <v>152.83555999999999</v>
      </c>
      <c r="H193" s="123">
        <v>363.39584000000002</v>
      </c>
      <c r="I193" s="123">
        <v>775.82863999999995</v>
      </c>
      <c r="J193" s="123">
        <v>712.35500000000002</v>
      </c>
      <c r="K193" s="123">
        <v>923.49199999999996</v>
      </c>
      <c r="L193" s="123">
        <v>979.88</v>
      </c>
      <c r="M193" s="123">
        <v>1010.194</v>
      </c>
      <c r="N193" s="123">
        <v>124.428</v>
      </c>
      <c r="O193" s="123">
        <v>93.48</v>
      </c>
      <c r="P193" s="123">
        <v>136.96100000000001</v>
      </c>
      <c r="Q193" s="123">
        <v>125.61199999999999</v>
      </c>
      <c r="R193" s="123">
        <v>122.45399999999999</v>
      </c>
      <c r="S193" s="123">
        <v>149.614</v>
      </c>
      <c r="T193" s="123">
        <v>181.32900000000001</v>
      </c>
      <c r="U193" s="123">
        <v>275.18200000000002</v>
      </c>
      <c r="V193" s="123">
        <v>3023.1309999999999</v>
      </c>
      <c r="W193" s="123">
        <v>2672.6370000000002</v>
      </c>
      <c r="X193" s="123">
        <v>5279.9750000000004</v>
      </c>
      <c r="Y193" s="123">
        <v>143.59700000000001</v>
      </c>
      <c r="Z193" s="123">
        <v>125.474</v>
      </c>
      <c r="AA193" s="123">
        <v>129.08500000000001</v>
      </c>
      <c r="AB193" s="123">
        <v>135.952</v>
      </c>
      <c r="AC193" s="123">
        <v>124.181</v>
      </c>
      <c r="AD193" s="123">
        <v>130.25700000000001</v>
      </c>
      <c r="AE193" s="123">
        <v>155.102</v>
      </c>
    </row>
    <row r="194" spans="1:31" x14ac:dyDescent="0.25">
      <c r="A194" s="157"/>
      <c r="B194" s="242" t="s">
        <v>398</v>
      </c>
      <c r="C194" s="123">
        <v>73.025210000000001</v>
      </c>
      <c r="D194" s="123">
        <v>108.68265</v>
      </c>
      <c r="E194" s="123">
        <v>86.514859999999999</v>
      </c>
      <c r="F194" s="123">
        <v>106.82756999999999</v>
      </c>
      <c r="G194" s="123">
        <v>152.83555999999999</v>
      </c>
      <c r="H194" s="123">
        <v>363.39584000000002</v>
      </c>
      <c r="I194" s="123">
        <v>775.82863999999995</v>
      </c>
      <c r="J194" s="123">
        <v>712.35500000000002</v>
      </c>
      <c r="K194" s="123">
        <v>923.49199999999996</v>
      </c>
      <c r="L194" s="123">
        <v>979.88</v>
      </c>
      <c r="M194" s="123">
        <v>1010.194</v>
      </c>
      <c r="N194" s="123">
        <v>124.428</v>
      </c>
      <c r="O194" s="123">
        <v>93.48</v>
      </c>
      <c r="P194" s="123">
        <v>136.96100000000001</v>
      </c>
      <c r="Q194" s="123">
        <v>125.61199999999999</v>
      </c>
      <c r="R194" s="123">
        <v>122.45399999999999</v>
      </c>
      <c r="S194" s="123">
        <v>149.614</v>
      </c>
      <c r="T194" s="123">
        <v>181.32900000000001</v>
      </c>
      <c r="U194" s="123">
        <v>275.18200000000002</v>
      </c>
      <c r="V194" s="123">
        <v>3023.1309999999999</v>
      </c>
      <c r="W194" s="123">
        <v>2672.6370000000002</v>
      </c>
      <c r="X194" s="123">
        <v>5279.9750000000004</v>
      </c>
      <c r="Y194" s="123">
        <v>143.59700000000001</v>
      </c>
      <c r="Z194" s="123">
        <v>125.474</v>
      </c>
      <c r="AA194" s="123">
        <v>129.08500000000001</v>
      </c>
      <c r="AB194" s="123">
        <v>135.952</v>
      </c>
      <c r="AC194" s="123">
        <v>124.181</v>
      </c>
      <c r="AD194" s="123">
        <v>130.25700000000001</v>
      </c>
      <c r="AE194" s="123">
        <v>155.102</v>
      </c>
    </row>
    <row r="195" spans="1:31" x14ac:dyDescent="0.25">
      <c r="A195" s="157" t="str">
        <f t="shared" si="5"/>
        <v/>
      </c>
    </row>
    <row r="196" spans="1:31" x14ac:dyDescent="0.25">
      <c r="A196" s="157" t="str">
        <f t="shared" si="5"/>
        <v>871</v>
      </c>
      <c r="B196" s="242" t="s">
        <v>399</v>
      </c>
      <c r="C196" s="123">
        <v>44.545909999999999</v>
      </c>
      <c r="D196" s="123">
        <v>54.758559999999903</v>
      </c>
      <c r="E196" s="123">
        <v>49.165190000000003</v>
      </c>
      <c r="F196" s="123">
        <v>51.218789999999998</v>
      </c>
      <c r="G196" s="123">
        <v>53.648440000000001</v>
      </c>
      <c r="H196" s="123">
        <v>54.58399</v>
      </c>
      <c r="I196" s="123">
        <v>51.536369999999998</v>
      </c>
      <c r="J196" s="123">
        <v>61.442</v>
      </c>
      <c r="K196" s="123">
        <v>96.046000000000006</v>
      </c>
      <c r="L196" s="123">
        <v>98.013999999999996</v>
      </c>
      <c r="M196" s="123">
        <v>105.89</v>
      </c>
      <c r="N196" s="123">
        <v>104.047</v>
      </c>
      <c r="O196" s="123">
        <v>87.393000000000001</v>
      </c>
      <c r="P196" s="123">
        <v>83.924000000000007</v>
      </c>
      <c r="Q196" s="123">
        <v>69.8</v>
      </c>
      <c r="R196" s="123">
        <v>66.757999999999996</v>
      </c>
      <c r="S196" s="123">
        <v>69.8</v>
      </c>
      <c r="T196" s="123">
        <v>79.361999999999995</v>
      </c>
      <c r="U196" s="123">
        <v>52.414999999999999</v>
      </c>
      <c r="V196" s="123">
        <v>79.361999999999995</v>
      </c>
      <c r="W196" s="123">
        <v>83.403000000000006</v>
      </c>
      <c r="X196" s="123">
        <v>70.8</v>
      </c>
      <c r="Y196" s="123">
        <v>80.143000000000001</v>
      </c>
      <c r="Z196" s="123">
        <v>69.8</v>
      </c>
      <c r="AA196" s="123">
        <v>70.540999999999997</v>
      </c>
      <c r="AB196" s="123">
        <v>91.486000000000004</v>
      </c>
      <c r="AC196" s="123">
        <v>76.100999999999999</v>
      </c>
      <c r="AD196" s="123">
        <v>79.361999999999995</v>
      </c>
      <c r="AE196" s="123">
        <v>79.882999999999996</v>
      </c>
    </row>
    <row r="197" spans="1:31" x14ac:dyDescent="0.25">
      <c r="A197" s="157" t="str">
        <f t="shared" si="5"/>
        <v>874</v>
      </c>
      <c r="B197" s="242" t="s">
        <v>400</v>
      </c>
      <c r="C197" s="123">
        <v>496.1311</v>
      </c>
      <c r="D197" s="123">
        <v>436.99097</v>
      </c>
      <c r="E197" s="123">
        <v>444.65102000000002</v>
      </c>
      <c r="F197" s="123">
        <v>385.55732999999998</v>
      </c>
      <c r="G197" s="123">
        <v>392.16417999999999</v>
      </c>
      <c r="H197" s="123">
        <v>400.88177999999999</v>
      </c>
      <c r="I197" s="123">
        <v>396.31972999999999</v>
      </c>
      <c r="J197" s="123">
        <v>394.58</v>
      </c>
      <c r="K197" s="123">
        <v>374.226</v>
      </c>
      <c r="L197" s="123">
        <v>345.899</v>
      </c>
      <c r="M197" s="123">
        <v>503.214</v>
      </c>
      <c r="N197" s="123">
        <v>365.029</v>
      </c>
      <c r="O197" s="123">
        <v>358.35700000000003</v>
      </c>
      <c r="P197" s="123">
        <v>425.17899999999997</v>
      </c>
      <c r="Q197" s="123">
        <v>412.44499999999999</v>
      </c>
      <c r="R197" s="123">
        <v>437.40199999999999</v>
      </c>
      <c r="S197" s="123">
        <v>522.98800000000006</v>
      </c>
      <c r="T197" s="123">
        <v>563.91300000000001</v>
      </c>
      <c r="U197" s="123">
        <v>401.08800000000002</v>
      </c>
      <c r="V197" s="123">
        <v>408.428</v>
      </c>
      <c r="W197" s="123">
        <v>416.96699999999998</v>
      </c>
      <c r="X197" s="123">
        <v>464.88099999999997</v>
      </c>
      <c r="Y197" s="123">
        <v>526.01499999999999</v>
      </c>
      <c r="Z197" s="123">
        <v>425.15600000000001</v>
      </c>
      <c r="AA197" s="123">
        <v>394.137</v>
      </c>
      <c r="AB197" s="123">
        <v>443.82</v>
      </c>
      <c r="AC197" s="123">
        <v>428.83100000000002</v>
      </c>
      <c r="AD197" s="123">
        <v>467.98399999999998</v>
      </c>
      <c r="AE197" s="123">
        <v>529.47400000000005</v>
      </c>
    </row>
    <row r="198" spans="1:31" x14ac:dyDescent="0.25">
      <c r="A198" s="157" t="str">
        <f t="shared" si="5"/>
        <v>875</v>
      </c>
      <c r="B198" s="242" t="s">
        <v>401</v>
      </c>
      <c r="C198" s="123">
        <v>128.56050999999999</v>
      </c>
      <c r="D198" s="123">
        <v>89.276110000000003</v>
      </c>
      <c r="E198" s="123">
        <v>70.456530000000001</v>
      </c>
      <c r="F198" s="123">
        <v>75.923720000000003</v>
      </c>
      <c r="G198" s="123">
        <v>95.709209999999999</v>
      </c>
      <c r="H198" s="123">
        <v>118.99930000000001</v>
      </c>
      <c r="I198" s="123">
        <v>95.256140000000002</v>
      </c>
      <c r="J198" s="123">
        <v>104.283</v>
      </c>
      <c r="K198" s="123">
        <v>121.35</v>
      </c>
      <c r="L198" s="123">
        <v>101.611</v>
      </c>
      <c r="M198" s="123">
        <v>106.41500000000001</v>
      </c>
      <c r="N198" s="123">
        <v>72.715000000000003</v>
      </c>
      <c r="O198" s="123">
        <v>71.391000000000005</v>
      </c>
      <c r="P198" s="123">
        <v>101.82899999999999</v>
      </c>
      <c r="Q198" s="123">
        <v>78.822000000000003</v>
      </c>
      <c r="R198" s="123">
        <v>70.268000000000001</v>
      </c>
      <c r="S198" s="123">
        <v>103.373</v>
      </c>
      <c r="T198" s="123">
        <v>106.93</v>
      </c>
      <c r="U198" s="123">
        <v>116.803</v>
      </c>
      <c r="V198" s="123">
        <v>136.93</v>
      </c>
      <c r="W198" s="123">
        <v>145.97999999999999</v>
      </c>
      <c r="X198" s="123">
        <v>109.08199999999999</v>
      </c>
      <c r="Y198" s="123">
        <v>123.247</v>
      </c>
      <c r="Z198" s="123">
        <v>83.266000000000005</v>
      </c>
      <c r="AA198" s="123">
        <v>92.879000000000005</v>
      </c>
      <c r="AB198" s="123">
        <v>122.79600000000001</v>
      </c>
      <c r="AC198" s="123">
        <v>99.453999999999994</v>
      </c>
      <c r="AD198" s="123">
        <v>78.242999999999995</v>
      </c>
      <c r="AE198" s="123">
        <v>105.28400000000001</v>
      </c>
    </row>
    <row r="199" spans="1:31" x14ac:dyDescent="0.25">
      <c r="A199" s="157" t="str">
        <f t="shared" si="5"/>
        <v>876</v>
      </c>
      <c r="B199" s="242" t="s">
        <v>402</v>
      </c>
      <c r="C199" s="123">
        <v>37.535980000000002</v>
      </c>
      <c r="D199" s="123">
        <v>25.91949</v>
      </c>
      <c r="E199" s="123">
        <v>31.955770000000001</v>
      </c>
      <c r="F199" s="123">
        <v>40.03942</v>
      </c>
      <c r="G199" s="123">
        <v>32.21425</v>
      </c>
      <c r="H199" s="123">
        <v>22.942319999999999</v>
      </c>
      <c r="I199" s="123">
        <v>30.433679999999999</v>
      </c>
      <c r="J199" s="123">
        <v>21.815999999999999</v>
      </c>
      <c r="K199" s="123">
        <v>26.300999999999998</v>
      </c>
      <c r="L199" s="123">
        <v>27.571999999999999</v>
      </c>
      <c r="M199" s="123">
        <v>24.945</v>
      </c>
      <c r="N199" s="123">
        <v>47.125</v>
      </c>
      <c r="O199" s="123">
        <v>45.119</v>
      </c>
      <c r="P199" s="123">
        <v>59.683999999999997</v>
      </c>
      <c r="Q199" s="123">
        <v>61.023000000000003</v>
      </c>
      <c r="R199" s="123">
        <v>62.023000000000003</v>
      </c>
      <c r="S199" s="123">
        <v>44</v>
      </c>
      <c r="T199" s="123">
        <v>39.220999999999997</v>
      </c>
      <c r="U199" s="123">
        <v>27.956</v>
      </c>
      <c r="V199" s="123">
        <v>27.617999999999999</v>
      </c>
      <c r="W199" s="123">
        <v>27.617999999999999</v>
      </c>
      <c r="X199" s="123">
        <v>31.274000000000001</v>
      </c>
      <c r="Y199" s="123">
        <v>41.854999999999997</v>
      </c>
      <c r="Z199" s="123">
        <v>37.116</v>
      </c>
      <c r="AA199" s="123">
        <v>49.609000000000002</v>
      </c>
      <c r="AB199" s="123">
        <v>60.640999999999998</v>
      </c>
      <c r="AC199" s="123">
        <v>61.956000000000003</v>
      </c>
      <c r="AD199" s="123">
        <v>62.956000000000003</v>
      </c>
      <c r="AE199" s="123">
        <v>45.021000000000001</v>
      </c>
    </row>
    <row r="200" spans="1:31" x14ac:dyDescent="0.25">
      <c r="A200" s="157" t="str">
        <f t="shared" si="5"/>
        <v>877</v>
      </c>
      <c r="B200" s="242" t="s">
        <v>403</v>
      </c>
      <c r="C200" s="123">
        <v>10.048349999999999</v>
      </c>
      <c r="D200" s="123">
        <v>17.616959999999999</v>
      </c>
      <c r="E200" s="123">
        <v>23.480370000000001</v>
      </c>
      <c r="F200" s="123">
        <v>18.22156</v>
      </c>
      <c r="G200" s="123">
        <v>24.11336</v>
      </c>
      <c r="H200" s="123">
        <v>35.579410000000003</v>
      </c>
      <c r="I200" s="123">
        <v>44.971089999999997</v>
      </c>
      <c r="J200" s="123">
        <v>18.852</v>
      </c>
      <c r="K200" s="123">
        <v>21.300999999999998</v>
      </c>
      <c r="L200" s="123">
        <v>18.852</v>
      </c>
      <c r="M200" s="123">
        <v>17.414000000000001</v>
      </c>
      <c r="N200" s="123">
        <v>19.513000000000002</v>
      </c>
      <c r="O200" s="123">
        <v>13.585000000000001</v>
      </c>
      <c r="P200" s="123">
        <v>15.06</v>
      </c>
      <c r="Q200" s="123">
        <v>15.308999999999999</v>
      </c>
      <c r="R200" s="123">
        <v>21.079000000000001</v>
      </c>
      <c r="S200" s="123">
        <v>15.819000000000001</v>
      </c>
      <c r="T200" s="123">
        <v>18.818999999999999</v>
      </c>
      <c r="U200" s="123">
        <v>14.8</v>
      </c>
      <c r="V200" s="123">
        <v>17.309000000000001</v>
      </c>
      <c r="W200" s="123">
        <v>17.818999999999999</v>
      </c>
      <c r="X200" s="123">
        <v>14.308999999999999</v>
      </c>
      <c r="Y200" s="123">
        <v>14.308999999999999</v>
      </c>
      <c r="Z200" s="123">
        <v>16.57</v>
      </c>
      <c r="AA200" s="123">
        <v>16.908000000000001</v>
      </c>
      <c r="AB200" s="123">
        <v>15.012</v>
      </c>
      <c r="AC200" s="123">
        <v>16.498000000000001</v>
      </c>
      <c r="AD200" s="123">
        <v>20.983000000000001</v>
      </c>
      <c r="AE200" s="123">
        <v>15.723000000000001</v>
      </c>
    </row>
    <row r="201" spans="1:31" x14ac:dyDescent="0.25">
      <c r="A201" s="157" t="str">
        <f t="shared" si="5"/>
        <v>878</v>
      </c>
      <c r="B201" s="242" t="s">
        <v>404</v>
      </c>
      <c r="C201" s="123">
        <v>170.57894999999999</v>
      </c>
      <c r="D201" s="123">
        <v>206.59557000000001</v>
      </c>
      <c r="E201" s="123">
        <v>179.16874999999999</v>
      </c>
      <c r="F201" s="123">
        <v>332.25328999999999</v>
      </c>
      <c r="G201" s="123">
        <v>175.55472</v>
      </c>
      <c r="H201" s="123">
        <v>159.96564999999899</v>
      </c>
      <c r="I201" s="123">
        <v>120.55892</v>
      </c>
      <c r="J201" s="123">
        <v>150.726</v>
      </c>
      <c r="K201" s="123">
        <v>149.982</v>
      </c>
      <c r="L201" s="123">
        <v>149.79</v>
      </c>
      <c r="M201" s="123">
        <v>161.03299999999999</v>
      </c>
      <c r="N201" s="123">
        <v>163.55699999999999</v>
      </c>
      <c r="O201" s="123">
        <v>291.66300000000001</v>
      </c>
      <c r="P201" s="123">
        <v>237.76900000000001</v>
      </c>
      <c r="Q201" s="123">
        <v>197.56800000000001</v>
      </c>
      <c r="R201" s="123">
        <v>155.22200000000001</v>
      </c>
      <c r="S201" s="123">
        <v>188.411</v>
      </c>
      <c r="T201" s="123">
        <v>167.71799999999999</v>
      </c>
      <c r="U201" s="123">
        <v>158.49100000000001</v>
      </c>
      <c r="V201" s="123">
        <v>157.178</v>
      </c>
      <c r="W201" s="123">
        <v>185.96</v>
      </c>
      <c r="X201" s="123">
        <v>146.929</v>
      </c>
      <c r="Y201" s="123">
        <v>173.93</v>
      </c>
      <c r="Z201" s="123">
        <v>169.52600000000001</v>
      </c>
      <c r="AA201" s="123">
        <v>228.352</v>
      </c>
      <c r="AB201" s="123">
        <v>241.45599999999999</v>
      </c>
      <c r="AC201" s="123">
        <v>198.001</v>
      </c>
      <c r="AD201" s="123">
        <v>171.99199999999999</v>
      </c>
      <c r="AE201" s="123">
        <v>193.67699999999999</v>
      </c>
    </row>
    <row r="202" spans="1:31" x14ac:dyDescent="0.25">
      <c r="A202" s="157" t="str">
        <f t="shared" si="5"/>
        <v>879</v>
      </c>
      <c r="B202" s="242" t="s">
        <v>405</v>
      </c>
      <c r="C202" s="123">
        <v>22.519929999999899</v>
      </c>
      <c r="D202" s="123">
        <v>18.168990000000001</v>
      </c>
      <c r="E202" s="123">
        <v>20.364629999999998</v>
      </c>
      <c r="F202" s="123">
        <v>17.805429999999902</v>
      </c>
      <c r="G202" s="123">
        <v>15.991809999999999</v>
      </c>
      <c r="H202" s="123">
        <v>19.117370000000001</v>
      </c>
      <c r="I202" s="123">
        <v>14.155810000000001</v>
      </c>
      <c r="J202" s="123">
        <v>11.396000000000001</v>
      </c>
      <c r="K202" s="123">
        <v>14.510999999999999</v>
      </c>
      <c r="L202" s="123">
        <v>12.237</v>
      </c>
      <c r="M202" s="123">
        <v>15.648999999999999</v>
      </c>
      <c r="N202" s="123">
        <v>17.370999999999999</v>
      </c>
      <c r="O202" s="123">
        <v>16.928000000000001</v>
      </c>
      <c r="P202" s="123">
        <v>20.213000000000001</v>
      </c>
      <c r="Q202" s="123">
        <v>18.228999999999999</v>
      </c>
      <c r="R202" s="123">
        <v>21.166</v>
      </c>
      <c r="S202" s="123">
        <v>12.672000000000001</v>
      </c>
      <c r="T202" s="123">
        <v>12.750999999999999</v>
      </c>
      <c r="U202" s="123">
        <v>11.202999999999999</v>
      </c>
      <c r="V202" s="123">
        <v>11.733000000000001</v>
      </c>
      <c r="W202" s="123">
        <v>10.486000000000001</v>
      </c>
      <c r="X202" s="123">
        <v>11.988</v>
      </c>
      <c r="Y202" s="123">
        <v>12.175000000000001</v>
      </c>
      <c r="Z202" s="123">
        <v>20.614000000000001</v>
      </c>
      <c r="AA202" s="123">
        <v>21.949000000000002</v>
      </c>
      <c r="AB202" s="123">
        <v>17.462</v>
      </c>
      <c r="AC202" s="123">
        <v>15.484999999999999</v>
      </c>
      <c r="AD202" s="123">
        <v>18.414000000000001</v>
      </c>
      <c r="AE202" s="123">
        <v>15.315</v>
      </c>
    </row>
    <row r="203" spans="1:31" x14ac:dyDescent="0.25">
      <c r="A203" s="157" t="str">
        <f t="shared" si="5"/>
        <v>880</v>
      </c>
      <c r="B203" s="242" t="s">
        <v>406</v>
      </c>
      <c r="C203" s="123">
        <v>226.06854999999999</v>
      </c>
      <c r="D203" s="123">
        <v>410.18044999999898</v>
      </c>
      <c r="E203" s="123">
        <v>525.4479</v>
      </c>
      <c r="F203" s="123">
        <v>282.69000999999997</v>
      </c>
      <c r="G203" s="123">
        <v>414.70427999999998</v>
      </c>
      <c r="H203" s="123">
        <v>514.28839000000005</v>
      </c>
      <c r="I203" s="123">
        <v>417.49606999999997</v>
      </c>
      <c r="J203" s="123">
        <v>459.61500000000001</v>
      </c>
      <c r="K203" s="123">
        <v>491.11700000000002</v>
      </c>
      <c r="L203" s="123">
        <v>533.68700000000001</v>
      </c>
      <c r="M203" s="123">
        <v>492.01899999999898</v>
      </c>
      <c r="N203" s="123">
        <v>441.35599999999999</v>
      </c>
      <c r="O203" s="123">
        <v>354.43</v>
      </c>
      <c r="P203" s="123">
        <v>390.79899999999998</v>
      </c>
      <c r="Q203" s="123">
        <v>365.47899999999998</v>
      </c>
      <c r="R203" s="123">
        <v>369.25200000000001</v>
      </c>
      <c r="S203" s="123">
        <v>383.471</v>
      </c>
      <c r="T203" s="123">
        <v>413.82600000000002</v>
      </c>
      <c r="U203" s="123">
        <v>403.07799999999997</v>
      </c>
      <c r="V203" s="123">
        <v>392.39600000000002</v>
      </c>
      <c r="W203" s="123">
        <v>412.17500000000001</v>
      </c>
      <c r="X203" s="123">
        <v>427.66</v>
      </c>
      <c r="Y203" s="123">
        <v>423.38499999999999</v>
      </c>
      <c r="Z203" s="123">
        <v>369.65499999999997</v>
      </c>
      <c r="AA203" s="123">
        <v>346.82900000000001</v>
      </c>
      <c r="AB203" s="123">
        <v>407.91899999999998</v>
      </c>
      <c r="AC203" s="123">
        <v>388.97399999999999</v>
      </c>
      <c r="AD203" s="123">
        <v>410.11799999999999</v>
      </c>
      <c r="AE203" s="123">
        <v>408.18599999999998</v>
      </c>
    </row>
    <row r="204" spans="1:31" x14ac:dyDescent="0.25">
      <c r="A204" s="157" t="str">
        <f t="shared" si="5"/>
        <v>881</v>
      </c>
      <c r="B204" s="242" t="s">
        <v>407</v>
      </c>
      <c r="C204" s="123">
        <v>0.86454999999999904</v>
      </c>
      <c r="D204" s="123">
        <v>0.48499999999999999</v>
      </c>
      <c r="E204" s="123">
        <v>0</v>
      </c>
      <c r="F204" s="123">
        <v>9.9441399999999902</v>
      </c>
      <c r="G204" s="123">
        <v>0.49954999999999999</v>
      </c>
      <c r="H204" s="123">
        <v>3.3333300000000001</v>
      </c>
      <c r="I204" s="123">
        <v>9.7114999999999991</v>
      </c>
      <c r="J204" s="123">
        <v>0.96399999999999997</v>
      </c>
      <c r="K204" s="123">
        <v>0</v>
      </c>
      <c r="L204" s="123">
        <v>0</v>
      </c>
      <c r="M204" s="123">
        <v>0</v>
      </c>
      <c r="N204" s="123">
        <v>0</v>
      </c>
      <c r="O204" s="123">
        <v>0</v>
      </c>
      <c r="P204" s="123">
        <v>0</v>
      </c>
      <c r="Q204" s="123">
        <v>0</v>
      </c>
      <c r="R204" s="123">
        <v>0</v>
      </c>
      <c r="S204" s="123">
        <v>0</v>
      </c>
      <c r="T204" s="123">
        <v>2</v>
      </c>
      <c r="U204" s="123">
        <v>7</v>
      </c>
      <c r="V204" s="123">
        <v>1</v>
      </c>
      <c r="W204" s="123">
        <v>0</v>
      </c>
      <c r="X204" s="123">
        <v>0</v>
      </c>
      <c r="Y204" s="123">
        <v>0</v>
      </c>
      <c r="Z204" s="123">
        <v>0</v>
      </c>
      <c r="AA204" s="123">
        <v>0</v>
      </c>
      <c r="AB204" s="123">
        <v>0</v>
      </c>
      <c r="AC204" s="123">
        <v>0</v>
      </c>
      <c r="AD204" s="123">
        <v>0</v>
      </c>
      <c r="AE204" s="123">
        <v>0</v>
      </c>
    </row>
    <row r="205" spans="1:31" x14ac:dyDescent="0.25">
      <c r="A205" s="157"/>
      <c r="B205" s="242" t="s">
        <v>408</v>
      </c>
      <c r="C205" s="123">
        <v>1136.85383</v>
      </c>
      <c r="D205" s="123">
        <v>1259.9920999999899</v>
      </c>
      <c r="E205" s="123">
        <v>1344.6901600000001</v>
      </c>
      <c r="F205" s="123">
        <v>1213.6536900000001</v>
      </c>
      <c r="G205" s="123">
        <v>1204.5998</v>
      </c>
      <c r="H205" s="123">
        <v>1329.69154</v>
      </c>
      <c r="I205" s="123">
        <v>1180.43930999999</v>
      </c>
      <c r="J205" s="123">
        <v>1223.674</v>
      </c>
      <c r="K205" s="123">
        <v>1294.8340000000001</v>
      </c>
      <c r="L205" s="123">
        <v>1287.662</v>
      </c>
      <c r="M205" s="123">
        <v>1426.579</v>
      </c>
      <c r="N205" s="123">
        <v>1230.713</v>
      </c>
      <c r="O205" s="123">
        <v>1238.866</v>
      </c>
      <c r="P205" s="123">
        <v>1334.4569999999901</v>
      </c>
      <c r="Q205" s="123">
        <v>1218.675</v>
      </c>
      <c r="R205" s="123">
        <v>1203.17</v>
      </c>
      <c r="S205" s="123">
        <v>1340.5340000000001</v>
      </c>
      <c r="T205" s="123">
        <v>1404.54</v>
      </c>
      <c r="U205" s="123">
        <v>1192.8339999999901</v>
      </c>
      <c r="V205" s="123">
        <v>1231.954</v>
      </c>
      <c r="W205" s="123">
        <v>1300.4079999999999</v>
      </c>
      <c r="X205" s="123">
        <v>1276.923</v>
      </c>
      <c r="Y205" s="123">
        <v>1395.059</v>
      </c>
      <c r="Z205" s="123">
        <v>1191.703</v>
      </c>
      <c r="AA205" s="123">
        <v>1221.204</v>
      </c>
      <c r="AB205" s="123">
        <v>1400.5920000000001</v>
      </c>
      <c r="AC205" s="123">
        <v>1285.3</v>
      </c>
      <c r="AD205" s="123">
        <v>1310.0519999999999</v>
      </c>
      <c r="AE205" s="123">
        <v>1392.5630000000001</v>
      </c>
    </row>
    <row r="206" spans="1:31" x14ac:dyDescent="0.25">
      <c r="A206" s="157" t="str">
        <f t="shared" si="5"/>
        <v/>
      </c>
    </row>
    <row r="207" spans="1:31" x14ac:dyDescent="0.25">
      <c r="A207" s="157" t="str">
        <f t="shared" si="5"/>
        <v>886</v>
      </c>
      <c r="B207" s="242" t="s">
        <v>409</v>
      </c>
      <c r="C207" s="123">
        <v>0</v>
      </c>
      <c r="D207" s="123">
        <v>0</v>
      </c>
      <c r="E207" s="123">
        <v>0</v>
      </c>
      <c r="F207" s="123">
        <v>0</v>
      </c>
      <c r="G207" s="123">
        <v>0</v>
      </c>
      <c r="H207" s="123">
        <v>0</v>
      </c>
      <c r="I207" s="123">
        <v>0</v>
      </c>
      <c r="J207" s="123">
        <v>0</v>
      </c>
      <c r="K207" s="123">
        <v>0</v>
      </c>
      <c r="L207" s="123">
        <v>0</v>
      </c>
      <c r="M207" s="123">
        <v>0</v>
      </c>
      <c r="N207" s="123">
        <v>0</v>
      </c>
      <c r="O207" s="123">
        <v>0</v>
      </c>
      <c r="P207" s="123">
        <v>0</v>
      </c>
      <c r="Q207" s="123">
        <v>0</v>
      </c>
      <c r="R207" s="123">
        <v>0</v>
      </c>
      <c r="S207" s="123">
        <v>0</v>
      </c>
      <c r="T207" s="123">
        <v>0</v>
      </c>
      <c r="U207" s="123">
        <v>0</v>
      </c>
      <c r="V207" s="123">
        <v>0</v>
      </c>
      <c r="W207" s="123">
        <v>0</v>
      </c>
      <c r="X207" s="123">
        <v>0</v>
      </c>
      <c r="Y207" s="123">
        <v>0</v>
      </c>
      <c r="Z207" s="123">
        <v>0</v>
      </c>
      <c r="AA207" s="123">
        <v>0</v>
      </c>
      <c r="AB207" s="123">
        <v>0</v>
      </c>
      <c r="AC207" s="123">
        <v>0</v>
      </c>
      <c r="AD207" s="123">
        <v>0</v>
      </c>
      <c r="AE207" s="123">
        <v>0</v>
      </c>
    </row>
    <row r="208" spans="1:31" x14ac:dyDescent="0.25">
      <c r="A208" s="157" t="str">
        <f t="shared" si="5"/>
        <v>887</v>
      </c>
      <c r="B208" s="242" t="s">
        <v>410</v>
      </c>
      <c r="C208" s="123">
        <v>690.52661000000001</v>
      </c>
      <c r="D208" s="123">
        <v>853.85879</v>
      </c>
      <c r="E208" s="123">
        <v>710.97708</v>
      </c>
      <c r="F208" s="123">
        <v>907.08024999999998</v>
      </c>
      <c r="G208" s="123">
        <v>944.47879999999998</v>
      </c>
      <c r="H208" s="123">
        <v>928.67278999999996</v>
      </c>
      <c r="I208" s="123">
        <v>919.48342000000002</v>
      </c>
      <c r="J208" s="123">
        <v>1015.97499999999</v>
      </c>
      <c r="K208" s="123">
        <v>1029.1759999999999</v>
      </c>
      <c r="L208" s="123">
        <v>1060.5429999999999</v>
      </c>
      <c r="M208" s="123">
        <v>1023.79099999999</v>
      </c>
      <c r="N208" s="123">
        <v>989.375</v>
      </c>
      <c r="O208" s="123">
        <v>819.85699999999997</v>
      </c>
      <c r="P208" s="123">
        <v>1008.246</v>
      </c>
      <c r="Q208" s="123">
        <v>975.78599999999994</v>
      </c>
      <c r="R208" s="123">
        <v>1030.979</v>
      </c>
      <c r="S208" s="123">
        <v>1040.528</v>
      </c>
      <c r="T208" s="123">
        <v>1131.0139999999999</v>
      </c>
      <c r="U208" s="123">
        <v>1054.6600000000001</v>
      </c>
      <c r="V208" s="123">
        <v>1123.461</v>
      </c>
      <c r="W208" s="123">
        <v>1145.252</v>
      </c>
      <c r="X208" s="123">
        <v>1093.904</v>
      </c>
      <c r="Y208" s="123">
        <v>1149.694</v>
      </c>
      <c r="Z208" s="123">
        <v>1069.8510000000001</v>
      </c>
      <c r="AA208" s="123">
        <v>998.899</v>
      </c>
      <c r="AB208" s="123">
        <v>1037.079</v>
      </c>
      <c r="AC208" s="123">
        <v>995.53300000000002</v>
      </c>
      <c r="AD208" s="123">
        <v>1082.4349999999999</v>
      </c>
      <c r="AE208" s="123">
        <v>1061.8499999999999</v>
      </c>
    </row>
    <row r="209" spans="1:31" x14ac:dyDescent="0.25">
      <c r="A209" s="157" t="str">
        <f t="shared" si="5"/>
        <v>889</v>
      </c>
      <c r="B209" s="242" t="s">
        <v>411</v>
      </c>
      <c r="C209" s="123">
        <v>6.02841</v>
      </c>
      <c r="D209" s="123">
        <v>15.731490000000001</v>
      </c>
      <c r="E209" s="123">
        <v>6.8388599999999897</v>
      </c>
      <c r="F209" s="123">
        <v>2.1462500000000002</v>
      </c>
      <c r="G209" s="123">
        <v>2.9334600000000002</v>
      </c>
      <c r="H209" s="123">
        <v>10.763450000000001</v>
      </c>
      <c r="I209" s="123">
        <v>30.836849999999998</v>
      </c>
      <c r="J209" s="123">
        <v>7.3250000000000002</v>
      </c>
      <c r="K209" s="123">
        <v>6.95</v>
      </c>
      <c r="L209" s="123">
        <v>12.896000000000001</v>
      </c>
      <c r="M209" s="123">
        <v>16.145</v>
      </c>
      <c r="N209" s="123">
        <v>11.282</v>
      </c>
      <c r="O209" s="123">
        <v>9.6959999999999997</v>
      </c>
      <c r="P209" s="123">
        <v>11.462999999999999</v>
      </c>
      <c r="Q209" s="123">
        <v>10.372999999999999</v>
      </c>
      <c r="R209" s="123">
        <v>11.124000000000001</v>
      </c>
      <c r="S209" s="123">
        <v>9.6150000000000002</v>
      </c>
      <c r="T209" s="123">
        <v>9.6150000000000002</v>
      </c>
      <c r="U209" s="123">
        <v>19.841999999999999</v>
      </c>
      <c r="V209" s="123">
        <v>45.932000000000002</v>
      </c>
      <c r="W209" s="123">
        <v>44.841999999999999</v>
      </c>
      <c r="X209" s="123">
        <v>45.932000000000002</v>
      </c>
      <c r="Y209" s="123">
        <v>44.524999999999999</v>
      </c>
      <c r="Z209" s="123">
        <v>18.123999999999999</v>
      </c>
      <c r="AA209" s="123">
        <v>12.861000000000001</v>
      </c>
      <c r="AB209" s="123">
        <v>12.787000000000001</v>
      </c>
      <c r="AC209" s="123">
        <v>11.707000000000001</v>
      </c>
      <c r="AD209" s="123">
        <v>12.473000000000001</v>
      </c>
      <c r="AE209" s="123">
        <v>10.987</v>
      </c>
    </row>
    <row r="210" spans="1:31" x14ac:dyDescent="0.25">
      <c r="A210" s="157" t="str">
        <f t="shared" si="5"/>
        <v>890</v>
      </c>
      <c r="B210" s="242" t="s">
        <v>412</v>
      </c>
      <c r="C210" s="123">
        <v>7.3706399999999999</v>
      </c>
      <c r="D210" s="123">
        <v>62.570779999999999</v>
      </c>
      <c r="E210" s="123">
        <v>66.679500000000004</v>
      </c>
      <c r="F210" s="123">
        <v>52.084099999999999</v>
      </c>
      <c r="G210" s="123">
        <v>19.840789999999998</v>
      </c>
      <c r="H210" s="123">
        <v>6.5305299999999997</v>
      </c>
      <c r="I210" s="123">
        <v>14.631209999999999</v>
      </c>
      <c r="J210" s="123">
        <v>14.505000000000001</v>
      </c>
      <c r="K210" s="123">
        <v>10.515000000000001</v>
      </c>
      <c r="L210" s="123">
        <v>13.11</v>
      </c>
      <c r="M210" s="123">
        <v>12.134</v>
      </c>
      <c r="N210" s="123">
        <v>15.375999999999999</v>
      </c>
      <c r="O210" s="123">
        <v>22.966000000000001</v>
      </c>
      <c r="P210" s="123">
        <v>31.622</v>
      </c>
      <c r="Q210" s="123">
        <v>30.283999999999999</v>
      </c>
      <c r="R210" s="123">
        <v>27.48</v>
      </c>
      <c r="S210" s="123">
        <v>22.995000000000001</v>
      </c>
      <c r="T210" s="123">
        <v>21.995000000000001</v>
      </c>
      <c r="U210" s="123">
        <v>11.581</v>
      </c>
      <c r="V210" s="123">
        <v>11.581</v>
      </c>
      <c r="W210" s="123">
        <v>11.581</v>
      </c>
      <c r="X210" s="123">
        <v>12.670999999999999</v>
      </c>
      <c r="Y210" s="123">
        <v>21.995000000000001</v>
      </c>
      <c r="Z210" s="123">
        <v>27.48</v>
      </c>
      <c r="AA210" s="123">
        <v>28.795999999999999</v>
      </c>
      <c r="AB210" s="123">
        <v>32.895000000000003</v>
      </c>
      <c r="AC210" s="123">
        <v>31.58</v>
      </c>
      <c r="AD210" s="123">
        <v>28.792000000000002</v>
      </c>
      <c r="AE210" s="123">
        <v>22.861000000000001</v>
      </c>
    </row>
    <row r="211" spans="1:31" x14ac:dyDescent="0.25">
      <c r="A211" s="157" t="str">
        <f t="shared" si="5"/>
        <v>891</v>
      </c>
      <c r="B211" s="242" t="s">
        <v>413</v>
      </c>
      <c r="C211" s="123">
        <v>42.107370000000003</v>
      </c>
      <c r="D211" s="123">
        <v>46.779679999999999</v>
      </c>
      <c r="E211" s="123">
        <v>34.471159999999998</v>
      </c>
      <c r="F211" s="123">
        <v>90.210530000000006</v>
      </c>
      <c r="G211" s="123">
        <v>-22.752379999999999</v>
      </c>
      <c r="H211" s="123">
        <v>54.014180000000003</v>
      </c>
      <c r="I211" s="123">
        <v>41.481909999999999</v>
      </c>
      <c r="J211" s="123">
        <v>50.796999999999997</v>
      </c>
      <c r="K211" s="123">
        <v>54.021999999999998</v>
      </c>
      <c r="L211" s="123">
        <v>42.853999999999999</v>
      </c>
      <c r="M211" s="123">
        <v>41.210999999999999</v>
      </c>
      <c r="N211" s="123">
        <v>68.064999999999998</v>
      </c>
      <c r="O211" s="123">
        <v>41.835999999999999</v>
      </c>
      <c r="P211" s="123">
        <v>62.133000000000003</v>
      </c>
      <c r="Q211" s="123">
        <v>48.075000000000003</v>
      </c>
      <c r="R211" s="123">
        <v>45.360999999999997</v>
      </c>
      <c r="S211" s="123">
        <v>49.918999999999997</v>
      </c>
      <c r="T211" s="123">
        <v>52.936</v>
      </c>
      <c r="U211" s="123">
        <v>49.26</v>
      </c>
      <c r="V211" s="123">
        <v>56.113999999999997</v>
      </c>
      <c r="W211" s="123">
        <v>44.789000000000001</v>
      </c>
      <c r="X211" s="123">
        <v>46.101999999999997</v>
      </c>
      <c r="Y211" s="123">
        <v>60.64</v>
      </c>
      <c r="Z211" s="123">
        <v>46.338000000000001</v>
      </c>
      <c r="AA211" s="123">
        <v>35.835000000000001</v>
      </c>
      <c r="AB211" s="123">
        <v>64.361000000000004</v>
      </c>
      <c r="AC211" s="123">
        <v>50.604999999999997</v>
      </c>
      <c r="AD211" s="123">
        <v>62.749000000000002</v>
      </c>
      <c r="AE211" s="123">
        <v>65.016999999999996</v>
      </c>
    </row>
    <row r="212" spans="1:31" x14ac:dyDescent="0.25">
      <c r="A212" s="157" t="str">
        <f t="shared" si="5"/>
        <v>892</v>
      </c>
      <c r="B212" s="242" t="s">
        <v>414</v>
      </c>
      <c r="C212" s="123">
        <v>93.868859999999998</v>
      </c>
      <c r="D212" s="123">
        <v>161.21118000000001</v>
      </c>
      <c r="E212" s="123">
        <v>73.640090000000001</v>
      </c>
      <c r="F212" s="123">
        <v>116.45929</v>
      </c>
      <c r="G212" s="123">
        <v>108.252729999999</v>
      </c>
      <c r="H212" s="123">
        <v>116.97117</v>
      </c>
      <c r="I212" s="123">
        <v>110.01545</v>
      </c>
      <c r="J212" s="123">
        <v>144.09699999999901</v>
      </c>
      <c r="K212" s="123">
        <v>173.56</v>
      </c>
      <c r="L212" s="123">
        <v>142.05599999999899</v>
      </c>
      <c r="M212" s="123">
        <v>243.50299999999999</v>
      </c>
      <c r="N212" s="123">
        <v>202.578</v>
      </c>
      <c r="O212" s="123">
        <v>125.143</v>
      </c>
      <c r="P212" s="123">
        <v>155.62200000000001</v>
      </c>
      <c r="Q212" s="123">
        <v>126.898</v>
      </c>
      <c r="R212" s="123">
        <v>136.14099999999999</v>
      </c>
      <c r="S212" s="123">
        <v>129.83799999999999</v>
      </c>
      <c r="T212" s="123">
        <v>132.131</v>
      </c>
      <c r="U212" s="123">
        <v>122.492</v>
      </c>
      <c r="V212" s="123">
        <v>132.88900000000001</v>
      </c>
      <c r="W212" s="123">
        <v>133.858</v>
      </c>
      <c r="X212" s="123">
        <v>126.726</v>
      </c>
      <c r="Y212" s="123">
        <v>143.30699999999999</v>
      </c>
      <c r="Z212" s="123">
        <v>117.351</v>
      </c>
      <c r="AA212" s="123">
        <v>113.02</v>
      </c>
      <c r="AB212" s="123">
        <v>166.90600000000001</v>
      </c>
      <c r="AC212" s="123">
        <v>136.495</v>
      </c>
      <c r="AD212" s="123">
        <v>157.005</v>
      </c>
      <c r="AE212" s="123">
        <v>144.20699999999999</v>
      </c>
    </row>
    <row r="213" spans="1:31" x14ac:dyDescent="0.25">
      <c r="A213" s="157" t="str">
        <f t="shared" si="5"/>
        <v>893</v>
      </c>
      <c r="B213" s="242" t="s">
        <v>1074</v>
      </c>
      <c r="C213" s="123">
        <v>0</v>
      </c>
      <c r="D213" s="123">
        <v>0</v>
      </c>
      <c r="E213" s="123">
        <v>0</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0</v>
      </c>
      <c r="U213" s="123">
        <v>0</v>
      </c>
      <c r="V213" s="123">
        <v>0</v>
      </c>
      <c r="W213" s="123">
        <v>0</v>
      </c>
      <c r="X213" s="123">
        <v>0</v>
      </c>
      <c r="Y213" s="123">
        <v>0</v>
      </c>
      <c r="Z213" s="123">
        <v>0</v>
      </c>
      <c r="AA213" s="123">
        <v>0</v>
      </c>
      <c r="AB213" s="123">
        <v>0</v>
      </c>
      <c r="AC213" s="123">
        <v>0</v>
      </c>
      <c r="AD213" s="123">
        <v>0</v>
      </c>
      <c r="AE213" s="123">
        <v>0</v>
      </c>
    </row>
    <row r="214" spans="1:31" x14ac:dyDescent="0.25">
      <c r="A214" s="157" t="str">
        <f t="shared" si="5"/>
        <v>894</v>
      </c>
      <c r="B214" s="242" t="s">
        <v>415</v>
      </c>
      <c r="C214" s="123">
        <v>33.203360000000004</v>
      </c>
      <c r="D214" s="123">
        <v>38.976280000000003</v>
      </c>
      <c r="E214" s="123">
        <v>18.386040000000001</v>
      </c>
      <c r="F214" s="123">
        <v>37.361530000000002</v>
      </c>
      <c r="G214" s="123">
        <v>26.912330000000001</v>
      </c>
      <c r="H214" s="123">
        <v>37.278120000000001</v>
      </c>
      <c r="I214" s="123">
        <v>28.76436</v>
      </c>
      <c r="J214" s="123">
        <v>38.771999999999998</v>
      </c>
      <c r="K214" s="123">
        <v>40.107999999999997</v>
      </c>
      <c r="L214" s="123">
        <v>40.302999999999997</v>
      </c>
      <c r="M214" s="123">
        <v>41.723999999999997</v>
      </c>
      <c r="N214" s="123">
        <v>39.789000000000001</v>
      </c>
      <c r="O214" s="123">
        <v>42.375999999999998</v>
      </c>
      <c r="P214" s="123">
        <v>33.411000000000001</v>
      </c>
      <c r="Q214" s="123">
        <v>34.697000000000003</v>
      </c>
      <c r="R214" s="123">
        <v>33.847000000000001</v>
      </c>
      <c r="S214" s="123">
        <v>37.073</v>
      </c>
      <c r="T214" s="123">
        <v>36.005000000000003</v>
      </c>
      <c r="U214" s="123">
        <v>35.762999999999998</v>
      </c>
      <c r="V214" s="123">
        <v>31.347999999999999</v>
      </c>
      <c r="W214" s="123">
        <v>32.438000000000002</v>
      </c>
      <c r="X214" s="123">
        <v>33.601999999999997</v>
      </c>
      <c r="Y214" s="123">
        <v>35.186999999999998</v>
      </c>
      <c r="Z214" s="123">
        <v>33.011000000000003</v>
      </c>
      <c r="AA214" s="123">
        <v>37.503</v>
      </c>
      <c r="AB214" s="123">
        <v>36.775999999999897</v>
      </c>
      <c r="AC214" s="123">
        <v>38.061</v>
      </c>
      <c r="AD214" s="123">
        <v>37.210999999999999</v>
      </c>
      <c r="AE214" s="123">
        <v>38.951999999999998</v>
      </c>
    </row>
    <row r="215" spans="1:31" x14ac:dyDescent="0.25">
      <c r="A215" s="157"/>
      <c r="B215" s="242" t="s">
        <v>416</v>
      </c>
      <c r="C215" s="123">
        <v>873.10524999999996</v>
      </c>
      <c r="D215" s="123">
        <v>1179.1282000000001</v>
      </c>
      <c r="E215" s="123">
        <v>910.99273000000005</v>
      </c>
      <c r="F215" s="123">
        <v>1205.34195</v>
      </c>
      <c r="G215" s="123">
        <v>1079.6657299999999</v>
      </c>
      <c r="H215" s="123">
        <v>1154.2302399999901</v>
      </c>
      <c r="I215" s="123">
        <v>1145.2131999999999</v>
      </c>
      <c r="J215" s="123">
        <v>1271.471</v>
      </c>
      <c r="K215" s="123">
        <v>1314.3309999999999</v>
      </c>
      <c r="L215" s="123">
        <v>1311.7619999999999</v>
      </c>
      <c r="M215" s="123">
        <v>1378.50799999999</v>
      </c>
      <c r="N215" s="123">
        <v>1326.4649999999999</v>
      </c>
      <c r="O215" s="123">
        <v>1061.874</v>
      </c>
      <c r="P215" s="123">
        <v>1302.4970000000001</v>
      </c>
      <c r="Q215" s="123">
        <v>1226.1129999999901</v>
      </c>
      <c r="R215" s="123">
        <v>1284.932</v>
      </c>
      <c r="S215" s="123">
        <v>1289.9680000000001</v>
      </c>
      <c r="T215" s="123">
        <v>1383.6959999999999</v>
      </c>
      <c r="U215" s="123">
        <v>1293.598</v>
      </c>
      <c r="V215" s="123">
        <v>1401.32499999999</v>
      </c>
      <c r="W215" s="123">
        <v>1412.76</v>
      </c>
      <c r="X215" s="123">
        <v>1358.9369999999999</v>
      </c>
      <c r="Y215" s="123">
        <v>1455.348</v>
      </c>
      <c r="Z215" s="123">
        <v>1312.155</v>
      </c>
      <c r="AA215" s="123">
        <v>1226.914</v>
      </c>
      <c r="AB215" s="123">
        <v>1350.8040000000001</v>
      </c>
      <c r="AC215" s="123">
        <v>1263.981</v>
      </c>
      <c r="AD215" s="123">
        <v>1380.66499999999</v>
      </c>
      <c r="AE215" s="123">
        <v>1343.874</v>
      </c>
    </row>
    <row r="216" spans="1:31" s="207" customFormat="1" x14ac:dyDescent="0.25">
      <c r="A216" s="157"/>
      <c r="B216" s="242"/>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row>
    <row r="217" spans="1:31" x14ac:dyDescent="0.25">
      <c r="A217" s="157"/>
      <c r="B217" s="243" t="s">
        <v>417</v>
      </c>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row>
    <row r="218" spans="1:31" x14ac:dyDescent="0.25">
      <c r="A218" s="157" t="str">
        <f t="shared" si="5"/>
        <v>901</v>
      </c>
      <c r="B218" s="242" t="s">
        <v>418</v>
      </c>
      <c r="C218" s="123">
        <v>74.761189999999999</v>
      </c>
      <c r="D218" s="123">
        <v>91.795999999999907</v>
      </c>
      <c r="E218" s="123">
        <v>87.054259999999999</v>
      </c>
      <c r="F218" s="123">
        <v>91.868849999999995</v>
      </c>
      <c r="G218" s="123">
        <v>83.890649999999994</v>
      </c>
      <c r="H218" s="123">
        <v>93.694670000000002</v>
      </c>
      <c r="I218" s="123">
        <v>78.736059999999995</v>
      </c>
      <c r="J218" s="123">
        <v>98.094040000000007</v>
      </c>
      <c r="K218" s="123">
        <v>105.50584000000001</v>
      </c>
      <c r="L218" s="123">
        <v>99.568479999999994</v>
      </c>
      <c r="M218" s="123">
        <v>106.69032</v>
      </c>
      <c r="N218" s="123">
        <v>93.19332</v>
      </c>
      <c r="O218" s="123">
        <v>92.107839999999996</v>
      </c>
      <c r="P218" s="123">
        <v>111.0736</v>
      </c>
      <c r="Q218" s="123">
        <v>93.628919999999994</v>
      </c>
      <c r="R218" s="123">
        <v>101.95283999999999</v>
      </c>
      <c r="S218" s="123">
        <v>119.907479999999</v>
      </c>
      <c r="T218" s="123">
        <v>113.83459999999999</v>
      </c>
      <c r="U218" s="123">
        <v>96.602879999999999</v>
      </c>
      <c r="V218" s="123">
        <v>104.86212</v>
      </c>
      <c r="W218" s="123">
        <v>106.08004</v>
      </c>
      <c r="X218" s="123">
        <v>101.3254</v>
      </c>
      <c r="Y218" s="123">
        <v>108.37376</v>
      </c>
      <c r="Z218" s="123">
        <v>89.897279999999995</v>
      </c>
      <c r="AA218" s="123">
        <v>81.961879999999994</v>
      </c>
      <c r="AB218" s="123">
        <v>112.26027999999999</v>
      </c>
      <c r="AC218" s="123">
        <v>94.563479999999998</v>
      </c>
      <c r="AD218" s="123">
        <v>106.139</v>
      </c>
      <c r="AE218" s="123">
        <v>120.827959999999</v>
      </c>
    </row>
    <row r="219" spans="1:31" x14ac:dyDescent="0.25">
      <c r="A219" s="157" t="str">
        <f t="shared" si="5"/>
        <v>902</v>
      </c>
      <c r="B219" s="242" t="s">
        <v>419</v>
      </c>
      <c r="C219" s="123">
        <v>150.75996000000001</v>
      </c>
      <c r="D219" s="123">
        <v>154.07567999999901</v>
      </c>
      <c r="E219" s="123">
        <v>154.44156000000001</v>
      </c>
      <c r="F219" s="123">
        <v>158.34871999999999</v>
      </c>
      <c r="G219" s="123">
        <v>166.55383</v>
      </c>
      <c r="H219" s="123">
        <v>159.87576999999999</v>
      </c>
      <c r="I219" s="123">
        <v>159.08161999999999</v>
      </c>
      <c r="J219" s="123">
        <v>173.98612</v>
      </c>
      <c r="K219" s="123">
        <v>168.58336</v>
      </c>
      <c r="L219" s="123">
        <v>163.19907999999899</v>
      </c>
      <c r="M219" s="123">
        <v>179.60668000000001</v>
      </c>
      <c r="N219" s="123">
        <v>165.69872000000001</v>
      </c>
      <c r="O219" s="123">
        <v>171.95595999999901</v>
      </c>
      <c r="P219" s="123">
        <v>171.88731999999999</v>
      </c>
      <c r="Q219" s="123">
        <v>166.59587999999999</v>
      </c>
      <c r="R219" s="123">
        <v>167.46003999999999</v>
      </c>
      <c r="S219" s="123">
        <v>178.32231999999999</v>
      </c>
      <c r="T219" s="123">
        <v>173.0102</v>
      </c>
      <c r="U219" s="123">
        <v>217.25396000000001</v>
      </c>
      <c r="V219" s="123">
        <v>222.42836</v>
      </c>
      <c r="W219" s="123">
        <v>240.12647999999999</v>
      </c>
      <c r="X219" s="123">
        <v>218.84236000000001</v>
      </c>
      <c r="Y219" s="123">
        <v>240.92112</v>
      </c>
      <c r="Z219" s="123">
        <v>218.99372</v>
      </c>
      <c r="AA219" s="123">
        <v>236.79656</v>
      </c>
      <c r="AB219" s="123">
        <v>236.22280000000001</v>
      </c>
      <c r="AC219" s="123">
        <v>230.78263999999999</v>
      </c>
      <c r="AD219" s="123">
        <v>233.26468</v>
      </c>
      <c r="AE219" s="123">
        <v>240.33680000000001</v>
      </c>
    </row>
    <row r="220" spans="1:31" x14ac:dyDescent="0.25">
      <c r="A220" s="157" t="str">
        <f t="shared" si="5"/>
        <v>903</v>
      </c>
      <c r="B220" s="242" t="s">
        <v>420</v>
      </c>
      <c r="C220" s="123">
        <v>387.62547000000001</v>
      </c>
      <c r="D220" s="123">
        <v>426.54115000000002</v>
      </c>
      <c r="E220" s="123">
        <v>439.57467000000003</v>
      </c>
      <c r="F220" s="123">
        <v>486.76267999999999</v>
      </c>
      <c r="G220" s="123">
        <v>441.27145000000002</v>
      </c>
      <c r="H220" s="123">
        <v>483.57925</v>
      </c>
      <c r="I220" s="123">
        <v>443.22019</v>
      </c>
      <c r="J220" s="123">
        <v>444.79336000000001</v>
      </c>
      <c r="K220" s="123">
        <v>480.42851999999903</v>
      </c>
      <c r="L220" s="123">
        <v>465.63616000000002</v>
      </c>
      <c r="M220" s="123">
        <v>518.30944</v>
      </c>
      <c r="N220" s="123">
        <v>473.41140000000001</v>
      </c>
      <c r="O220" s="123">
        <v>474.10043999999999</v>
      </c>
      <c r="P220" s="123">
        <v>478.91800000000001</v>
      </c>
      <c r="Q220" s="123">
        <v>426.35736000000003</v>
      </c>
      <c r="R220" s="123">
        <v>464.66243999999898</v>
      </c>
      <c r="S220" s="123">
        <v>449.35748000000001</v>
      </c>
      <c r="T220" s="123">
        <v>501.93615999999997</v>
      </c>
      <c r="U220" s="123">
        <v>453.81423999999998</v>
      </c>
      <c r="V220" s="123">
        <v>476.80072000000001</v>
      </c>
      <c r="W220" s="123">
        <v>498.15611999999999</v>
      </c>
      <c r="X220" s="123">
        <v>458.41928000000001</v>
      </c>
      <c r="Y220" s="123">
        <v>510.09992</v>
      </c>
      <c r="Z220" s="123">
        <v>445.4076</v>
      </c>
      <c r="AA220" s="123">
        <v>442.49612000000002</v>
      </c>
      <c r="AB220" s="123">
        <v>456.63375999999897</v>
      </c>
      <c r="AC220" s="123">
        <v>404.27904000000001</v>
      </c>
      <c r="AD220" s="123">
        <v>459.00403999999997</v>
      </c>
      <c r="AE220" s="123">
        <v>428.87284</v>
      </c>
    </row>
    <row r="221" spans="1:31" x14ac:dyDescent="0.25">
      <c r="A221" s="157" t="str">
        <f t="shared" si="5"/>
        <v>904</v>
      </c>
      <c r="B221" s="242" t="s">
        <v>421</v>
      </c>
      <c r="C221" s="123">
        <v>172.91808</v>
      </c>
      <c r="D221" s="123">
        <v>182.23725999999999</v>
      </c>
      <c r="E221" s="123">
        <v>135.82993999999999</v>
      </c>
      <c r="F221" s="123">
        <v>96.419929999999994</v>
      </c>
      <c r="G221" s="123">
        <v>54.6965</v>
      </c>
      <c r="H221" s="123">
        <v>-1.8822700000000001</v>
      </c>
      <c r="I221" s="123">
        <v>-35.131909999999998</v>
      </c>
      <c r="J221" s="123">
        <v>43.661000000000001</v>
      </c>
      <c r="K221" s="123">
        <v>73.159000000000006</v>
      </c>
      <c r="L221" s="123">
        <v>45.734000000000002</v>
      </c>
      <c r="M221" s="123">
        <v>39.094000000000001</v>
      </c>
      <c r="N221" s="123">
        <v>18.120999999999999</v>
      </c>
      <c r="O221" s="123">
        <v>30.355999999999899</v>
      </c>
      <c r="P221" s="123">
        <v>61.527999999999999</v>
      </c>
      <c r="Q221" s="123">
        <v>47.689999999999898</v>
      </c>
      <c r="R221" s="123">
        <v>50.465000000000003</v>
      </c>
      <c r="S221" s="123">
        <v>30.7119999999999</v>
      </c>
      <c r="T221" s="123">
        <v>24.003999999999898</v>
      </c>
      <c r="U221" s="123">
        <v>39.667999999999999</v>
      </c>
      <c r="V221" s="123">
        <v>53.384</v>
      </c>
      <c r="W221" s="123">
        <v>76.789999999999793</v>
      </c>
      <c r="X221" s="123">
        <v>72.326999999999799</v>
      </c>
      <c r="Y221" s="123">
        <v>45.756999999999998</v>
      </c>
      <c r="Z221" s="123">
        <v>34.643000000000001</v>
      </c>
      <c r="AA221" s="123">
        <v>53.564039999999999</v>
      </c>
      <c r="AB221" s="123">
        <v>62.748999999999903</v>
      </c>
      <c r="AC221" s="123">
        <v>48.06</v>
      </c>
      <c r="AD221" s="123">
        <v>51.257999999999903</v>
      </c>
      <c r="AE221" s="123">
        <v>30.053000000000001</v>
      </c>
    </row>
    <row r="222" spans="1:31" x14ac:dyDescent="0.25">
      <c r="A222" s="157" t="str">
        <f t="shared" si="5"/>
        <v>905</v>
      </c>
      <c r="B222" s="242" t="s">
        <v>422</v>
      </c>
      <c r="C222" s="123">
        <v>1.12174</v>
      </c>
      <c r="D222" s="123">
        <v>4.0349999999999997E-2</v>
      </c>
      <c r="E222" s="123">
        <v>3.678E-2</v>
      </c>
      <c r="F222" s="123">
        <v>0.746</v>
      </c>
      <c r="G222" s="123">
        <v>0.42917</v>
      </c>
      <c r="H222" s="123">
        <v>8.7399999999999995E-3</v>
      </c>
      <c r="I222" s="123">
        <v>6.8269999999999997E-2</v>
      </c>
      <c r="J222" s="123">
        <v>-7.1706799999999999</v>
      </c>
      <c r="K222" s="123">
        <v>-9.3363600000000009</v>
      </c>
      <c r="L222" s="123">
        <v>14.08132</v>
      </c>
      <c r="M222" s="123">
        <v>16.329719999999998</v>
      </c>
      <c r="N222" s="123">
        <v>4.9288800000000004</v>
      </c>
      <c r="O222" s="123">
        <v>-1.8919999999999999E-2</v>
      </c>
      <c r="P222" s="123">
        <v>0</v>
      </c>
      <c r="Q222" s="123">
        <v>0</v>
      </c>
      <c r="R222" s="123">
        <v>0</v>
      </c>
      <c r="S222" s="123">
        <v>0</v>
      </c>
      <c r="T222" s="123">
        <v>0</v>
      </c>
      <c r="U222" s="123">
        <v>0</v>
      </c>
      <c r="V222" s="123">
        <v>0</v>
      </c>
      <c r="W222" s="123">
        <v>0</v>
      </c>
      <c r="X222" s="123">
        <v>0</v>
      </c>
      <c r="Y222" s="123">
        <v>0</v>
      </c>
      <c r="Z222" s="123">
        <v>0</v>
      </c>
      <c r="AA222" s="123">
        <v>0</v>
      </c>
      <c r="AB222" s="123">
        <v>0</v>
      </c>
      <c r="AC222" s="123">
        <v>0</v>
      </c>
      <c r="AD222" s="123">
        <v>0</v>
      </c>
      <c r="AE222" s="123">
        <v>0</v>
      </c>
    </row>
    <row r="223" spans="1:31" x14ac:dyDescent="0.25">
      <c r="A223" s="157"/>
      <c r="B223" s="242" t="s">
        <v>85</v>
      </c>
      <c r="C223" s="123">
        <v>787.18643999999995</v>
      </c>
      <c r="D223" s="123">
        <v>854.69043999999997</v>
      </c>
      <c r="E223" s="123">
        <v>816.93721000000005</v>
      </c>
      <c r="F223" s="123">
        <v>834.14617999999996</v>
      </c>
      <c r="G223" s="123">
        <v>746.84159999999997</v>
      </c>
      <c r="H223" s="123">
        <v>735.27616</v>
      </c>
      <c r="I223" s="123">
        <v>645.97423000000003</v>
      </c>
      <c r="J223" s="123">
        <v>753.36383999999998</v>
      </c>
      <c r="K223" s="123">
        <v>818.34036000000003</v>
      </c>
      <c r="L223" s="123">
        <v>788.21903999999995</v>
      </c>
      <c r="M223" s="123">
        <v>860.03016000000002</v>
      </c>
      <c r="N223" s="123">
        <v>755.35332000000005</v>
      </c>
      <c r="O223" s="123">
        <v>768.50131999999996</v>
      </c>
      <c r="P223" s="123">
        <v>823.40692000000001</v>
      </c>
      <c r="Q223" s="123">
        <v>734.27215999999999</v>
      </c>
      <c r="R223" s="123">
        <v>784.54031999999995</v>
      </c>
      <c r="S223" s="123">
        <v>778.29927999999995</v>
      </c>
      <c r="T223" s="123">
        <v>812.78495999999996</v>
      </c>
      <c r="U223" s="123">
        <v>807.33907999999997</v>
      </c>
      <c r="V223" s="123">
        <v>857.47519999999997</v>
      </c>
      <c r="W223" s="123">
        <v>921.152639999999</v>
      </c>
      <c r="X223" s="123">
        <v>850.91404</v>
      </c>
      <c r="Y223" s="123">
        <v>905.15179999999998</v>
      </c>
      <c r="Z223" s="123">
        <v>788.94159999999999</v>
      </c>
      <c r="AA223" s="123">
        <v>814.81859999999995</v>
      </c>
      <c r="AB223" s="123">
        <v>867.86583999999903</v>
      </c>
      <c r="AC223" s="123">
        <v>777.68516</v>
      </c>
      <c r="AD223" s="123">
        <v>849.66571999999996</v>
      </c>
      <c r="AE223" s="123">
        <v>820.09059999999999</v>
      </c>
    </row>
    <row r="224" spans="1:31" x14ac:dyDescent="0.25">
      <c r="A224" s="157"/>
    </row>
    <row r="225" spans="1:31" x14ac:dyDescent="0.25">
      <c r="A225" s="157"/>
      <c r="B225" s="242" t="s">
        <v>423</v>
      </c>
    </row>
    <row r="226" spans="1:31" x14ac:dyDescent="0.25">
      <c r="A226" s="157" t="str">
        <f t="shared" si="5"/>
        <v>907</v>
      </c>
      <c r="B226" s="242" t="s">
        <v>424</v>
      </c>
      <c r="C226" s="123">
        <v>6.3407400000000003</v>
      </c>
      <c r="D226" s="123">
        <v>6.9684900000000001</v>
      </c>
      <c r="E226" s="123">
        <v>7.2797599999999996</v>
      </c>
      <c r="F226" s="123">
        <v>7.29366</v>
      </c>
      <c r="G226" s="123">
        <v>7.2189399999999999</v>
      </c>
      <c r="H226" s="123">
        <v>7.95845</v>
      </c>
      <c r="I226" s="123">
        <v>7.4505400000000002</v>
      </c>
      <c r="J226" s="123">
        <v>7.6072499999999996</v>
      </c>
      <c r="K226" s="123">
        <v>8.8832100000000001</v>
      </c>
      <c r="L226" s="123">
        <v>7.2991799999999998</v>
      </c>
      <c r="M226" s="123">
        <v>9.0386100000000003</v>
      </c>
      <c r="N226" s="123">
        <v>7.7405999999999997</v>
      </c>
      <c r="O226" s="123">
        <v>6.5826599999999997</v>
      </c>
      <c r="P226" s="123">
        <v>8.8920300000000001</v>
      </c>
      <c r="Q226" s="123">
        <v>7.2311399999999901</v>
      </c>
      <c r="R226" s="123">
        <v>7.9640399999999998</v>
      </c>
      <c r="S226" s="123">
        <v>8.4953400000000006</v>
      </c>
      <c r="T226" s="123">
        <v>8.8300800000000006</v>
      </c>
      <c r="U226" s="123">
        <v>7.2653699999999999</v>
      </c>
      <c r="V226" s="123">
        <v>8.7620400000000007</v>
      </c>
      <c r="W226" s="123">
        <v>8.9258399999999902</v>
      </c>
      <c r="X226" s="123">
        <v>8.2847100000000005</v>
      </c>
      <c r="Y226" s="123">
        <v>9.8550900000000006</v>
      </c>
      <c r="Z226" s="123">
        <v>7.4877599999999997</v>
      </c>
      <c r="AA226" s="123">
        <v>6.4934099999999999</v>
      </c>
      <c r="AB226" s="123">
        <v>8.9833799999999897</v>
      </c>
      <c r="AC226" s="123">
        <v>7.1964899999999998</v>
      </c>
      <c r="AD226" s="123">
        <v>8.3876100000000005</v>
      </c>
      <c r="AE226" s="123">
        <v>8.5043699999999998</v>
      </c>
    </row>
    <row r="227" spans="1:31" x14ac:dyDescent="0.25">
      <c r="A227" s="157" t="str">
        <f t="shared" si="5"/>
        <v>908</v>
      </c>
      <c r="B227" s="242" t="s">
        <v>425</v>
      </c>
      <c r="C227" s="123">
        <v>302.36214000000001</v>
      </c>
      <c r="D227" s="123">
        <v>294.45893999999998</v>
      </c>
      <c r="E227" s="123">
        <v>242.78342000000001</v>
      </c>
      <c r="F227" s="123">
        <v>214.71822</v>
      </c>
      <c r="G227" s="123">
        <v>288.39584000000002</v>
      </c>
      <c r="H227" s="123">
        <v>267.796189999999</v>
      </c>
      <c r="I227" s="123">
        <v>312.40938999999997</v>
      </c>
      <c r="J227" s="123">
        <v>-26.451269999999901</v>
      </c>
      <c r="K227" s="123">
        <v>295.87369000000001</v>
      </c>
      <c r="L227" s="123">
        <v>126.35908999999999</v>
      </c>
      <c r="M227" s="123">
        <v>181.09965</v>
      </c>
      <c r="N227" s="123">
        <v>279.45906000000002</v>
      </c>
      <c r="O227" s="123">
        <v>-528.37307999999996</v>
      </c>
      <c r="P227" s="123">
        <v>176.01067</v>
      </c>
      <c r="Q227" s="123">
        <v>169.71829</v>
      </c>
      <c r="R227" s="123">
        <v>168.83655999999999</v>
      </c>
      <c r="S227" s="123">
        <v>157.72414000000001</v>
      </c>
      <c r="T227" s="123">
        <v>160.52343999999999</v>
      </c>
      <c r="U227" s="123">
        <v>181.12231</v>
      </c>
      <c r="V227" s="123">
        <v>167.36429000000001</v>
      </c>
      <c r="W227" s="123">
        <v>191.25278</v>
      </c>
      <c r="X227" s="123">
        <v>191.09019999999899</v>
      </c>
      <c r="Y227" s="123">
        <v>205.02898999999999</v>
      </c>
      <c r="Z227" s="123">
        <v>230.28496000000001</v>
      </c>
      <c r="AA227" s="123">
        <v>227.12096</v>
      </c>
      <c r="AB227" s="123">
        <v>176.59499</v>
      </c>
      <c r="AC227" s="123">
        <v>170.27993999999899</v>
      </c>
      <c r="AD227" s="123">
        <v>169.70126999999999</v>
      </c>
      <c r="AE227" s="123">
        <v>158.32410999999999</v>
      </c>
    </row>
    <row r="228" spans="1:31" x14ac:dyDescent="0.25">
      <c r="A228" s="157" t="str">
        <f t="shared" si="5"/>
        <v>909</v>
      </c>
      <c r="B228" s="242" t="s">
        <v>426</v>
      </c>
      <c r="C228" s="123">
        <v>9.5094600000000007</v>
      </c>
      <c r="D228" s="123">
        <v>1.5520499999999999</v>
      </c>
      <c r="E228" s="123">
        <v>7.6970799999999997</v>
      </c>
      <c r="F228" s="123">
        <v>22.356680000000001</v>
      </c>
      <c r="G228" s="123">
        <v>8.5795899999999996</v>
      </c>
      <c r="H228" s="123">
        <v>11.141919999999899</v>
      </c>
      <c r="I228" s="123">
        <v>6.8388999999999998</v>
      </c>
      <c r="J228" s="123">
        <v>15.304169999999999</v>
      </c>
      <c r="K228" s="123">
        <v>11.03655</v>
      </c>
      <c r="L228" s="123">
        <v>5.9432099999999997</v>
      </c>
      <c r="M228" s="123">
        <v>4.5836699999999997</v>
      </c>
      <c r="N228" s="123">
        <v>5.01837</v>
      </c>
      <c r="O228" s="123">
        <v>7.3199699999999996</v>
      </c>
      <c r="P228" s="123">
        <v>26.761140000000001</v>
      </c>
      <c r="Q228" s="123">
        <v>23.781659999999899</v>
      </c>
      <c r="R228" s="123">
        <v>38.900099999999902</v>
      </c>
      <c r="S228" s="123">
        <v>65.512959999999893</v>
      </c>
      <c r="T228" s="123">
        <v>101.64628999999999</v>
      </c>
      <c r="U228" s="123">
        <v>39.172530000000002</v>
      </c>
      <c r="V228" s="123">
        <v>49.360059999999997</v>
      </c>
      <c r="W228" s="123">
        <v>33.710359999999902</v>
      </c>
      <c r="X228" s="123">
        <v>57.557459999999899</v>
      </c>
      <c r="Y228" s="123">
        <v>59.290280000000003</v>
      </c>
      <c r="Z228" s="123">
        <v>24.077759999999898</v>
      </c>
      <c r="AA228" s="123">
        <v>24.27516</v>
      </c>
      <c r="AB228" s="123">
        <v>26.761140000000001</v>
      </c>
      <c r="AC228" s="123">
        <v>23.781659999999899</v>
      </c>
      <c r="AD228" s="123">
        <v>37.900099999999902</v>
      </c>
      <c r="AE228" s="123">
        <v>70.512960000000007</v>
      </c>
    </row>
    <row r="229" spans="1:31" x14ac:dyDescent="0.25">
      <c r="A229" s="157" t="str">
        <f t="shared" si="5"/>
        <v>910</v>
      </c>
      <c r="B229" s="242" t="s">
        <v>427</v>
      </c>
      <c r="C229" s="123">
        <v>9.4849099999999993</v>
      </c>
      <c r="D229" s="123">
        <v>14.045909999999999</v>
      </c>
      <c r="E229" s="123">
        <v>9.5630799999999994</v>
      </c>
      <c r="F229" s="123">
        <v>9.2991100000000007</v>
      </c>
      <c r="G229" s="123">
        <v>10.57959</v>
      </c>
      <c r="H229" s="123">
        <v>10.00764</v>
      </c>
      <c r="I229" s="123">
        <v>12.72682</v>
      </c>
      <c r="J229" s="123">
        <v>23.540579999999999</v>
      </c>
      <c r="K229" s="123">
        <v>16.03434</v>
      </c>
      <c r="L229" s="123">
        <v>21.888929999999998</v>
      </c>
      <c r="M229" s="123">
        <v>14.2703399999999</v>
      </c>
      <c r="N229" s="123">
        <v>21.292739999999998</v>
      </c>
      <c r="O229" s="123">
        <v>19.782419999999998</v>
      </c>
      <c r="P229" s="123">
        <v>14.33376</v>
      </c>
      <c r="Q229" s="123">
        <v>11.43576</v>
      </c>
      <c r="R229" s="123">
        <v>14.459759999999999</v>
      </c>
      <c r="S229" s="123">
        <v>11.43576</v>
      </c>
      <c r="T229" s="123">
        <v>12.758759999999899</v>
      </c>
      <c r="U229" s="123">
        <v>17.273759999999999</v>
      </c>
      <c r="V229" s="123">
        <v>23.027760000000001</v>
      </c>
      <c r="W229" s="123">
        <v>15.950760000000001</v>
      </c>
      <c r="X229" s="123">
        <v>21.750959999999999</v>
      </c>
      <c r="Y229" s="123">
        <v>16.223759999999999</v>
      </c>
      <c r="Z229" s="123">
        <v>15.674609999999999</v>
      </c>
      <c r="AA229" s="123">
        <v>18.105360000000001</v>
      </c>
      <c r="AB229" s="123">
        <v>14.46312</v>
      </c>
      <c r="AC229" s="123">
        <v>11.56512</v>
      </c>
      <c r="AD229" s="123">
        <v>14.664720000000001</v>
      </c>
      <c r="AE229" s="123">
        <v>11.56512</v>
      </c>
    </row>
    <row r="230" spans="1:31" x14ac:dyDescent="0.25">
      <c r="A230" s="157"/>
      <c r="B230" s="242" t="s">
        <v>86</v>
      </c>
      <c r="C230" s="123">
        <v>327.69725</v>
      </c>
      <c r="D230" s="123">
        <v>317.02539000000002</v>
      </c>
      <c r="E230" s="123">
        <v>267.32333999999997</v>
      </c>
      <c r="F230" s="123">
        <v>253.66766999999999</v>
      </c>
      <c r="G230" s="123">
        <v>314.77395999999999</v>
      </c>
      <c r="H230" s="123">
        <v>296.9042</v>
      </c>
      <c r="I230" s="123">
        <v>339.42565000000002</v>
      </c>
      <c r="J230" s="123">
        <v>20.000730000000001</v>
      </c>
      <c r="K230" s="123">
        <v>331.82778999999999</v>
      </c>
      <c r="L230" s="123">
        <v>161.49041</v>
      </c>
      <c r="M230" s="123">
        <v>208.99226999999999</v>
      </c>
      <c r="N230" s="123">
        <v>313.51076999999998</v>
      </c>
      <c r="O230" s="123">
        <v>-494.68803000000003</v>
      </c>
      <c r="P230" s="123">
        <v>225.99760000000001</v>
      </c>
      <c r="Q230" s="123">
        <v>212.16685000000001</v>
      </c>
      <c r="R230" s="123">
        <v>230.16046</v>
      </c>
      <c r="S230" s="123">
        <v>243.16819999999899</v>
      </c>
      <c r="T230" s="123">
        <v>283.75857000000002</v>
      </c>
      <c r="U230" s="123">
        <v>244.83396999999999</v>
      </c>
      <c r="V230" s="123">
        <v>248.51415</v>
      </c>
      <c r="W230" s="123">
        <v>249.83973999999901</v>
      </c>
      <c r="X230" s="123">
        <v>278.68332999999899</v>
      </c>
      <c r="Y230" s="123">
        <v>290.39811999999898</v>
      </c>
      <c r="Z230" s="123">
        <v>277.52508999999998</v>
      </c>
      <c r="AA230" s="123">
        <v>275.99489</v>
      </c>
      <c r="AB230" s="123">
        <v>226.80262999999999</v>
      </c>
      <c r="AC230" s="123">
        <v>212.82320999999999</v>
      </c>
      <c r="AD230" s="123">
        <v>230.65369999999899</v>
      </c>
      <c r="AE230" s="123">
        <v>248.90656000000001</v>
      </c>
    </row>
    <row r="231" spans="1:31" x14ac:dyDescent="0.25">
      <c r="A231" s="157"/>
    </row>
    <row r="232" spans="1:31" x14ac:dyDescent="0.25">
      <c r="A232" s="157"/>
      <c r="B232" s="242" t="s">
        <v>428</v>
      </c>
    </row>
    <row r="233" spans="1:31" x14ac:dyDescent="0.25">
      <c r="A233" s="157" t="str">
        <f t="shared" si="5"/>
        <v>911</v>
      </c>
      <c r="B233" s="242" t="s">
        <v>429</v>
      </c>
      <c r="C233" s="123">
        <v>0</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0</v>
      </c>
      <c r="V233" s="123">
        <v>0</v>
      </c>
      <c r="W233" s="123">
        <v>0</v>
      </c>
      <c r="X233" s="123">
        <v>0</v>
      </c>
      <c r="Y233" s="123">
        <v>0</v>
      </c>
      <c r="Z233" s="123">
        <v>0</v>
      </c>
      <c r="AA233" s="123">
        <v>0</v>
      </c>
      <c r="AB233" s="123">
        <v>0</v>
      </c>
      <c r="AC233" s="123">
        <v>0</v>
      </c>
      <c r="AD233" s="123">
        <v>0</v>
      </c>
      <c r="AE233" s="123">
        <v>0</v>
      </c>
    </row>
    <row r="234" spans="1:31" x14ac:dyDescent="0.25">
      <c r="A234" s="157" t="str">
        <f t="shared" si="5"/>
        <v>912</v>
      </c>
      <c r="B234" s="242" t="s">
        <v>430</v>
      </c>
      <c r="C234" s="123">
        <v>0</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0</v>
      </c>
      <c r="U234" s="123">
        <v>0</v>
      </c>
      <c r="V234" s="123">
        <v>0</v>
      </c>
      <c r="W234" s="123">
        <v>0</v>
      </c>
      <c r="X234" s="123">
        <v>0</v>
      </c>
      <c r="Y234" s="123">
        <v>0</v>
      </c>
      <c r="Z234" s="123">
        <v>0</v>
      </c>
      <c r="AA234" s="123">
        <v>0</v>
      </c>
      <c r="AB234" s="123">
        <v>0</v>
      </c>
      <c r="AC234" s="123">
        <v>0</v>
      </c>
      <c r="AD234" s="123">
        <v>0</v>
      </c>
      <c r="AE234" s="123">
        <v>0</v>
      </c>
    </row>
    <row r="235" spans="1:31" x14ac:dyDescent="0.25">
      <c r="A235" s="157" t="str">
        <f t="shared" si="5"/>
        <v>913</v>
      </c>
      <c r="B235" s="242" t="s">
        <v>431</v>
      </c>
      <c r="C235" s="123">
        <v>16.779589999999999</v>
      </c>
      <c r="D235" s="123">
        <v>41.520249999999997</v>
      </c>
      <c r="E235" s="123">
        <v>16.478819999999999</v>
      </c>
      <c r="F235" s="123">
        <v>35.508560000000003</v>
      </c>
      <c r="G235" s="123">
        <v>0.11982</v>
      </c>
      <c r="H235" s="123">
        <v>38.651260000000001</v>
      </c>
      <c r="I235" s="123">
        <v>53.139859999999999</v>
      </c>
      <c r="J235" s="123">
        <v>9.0648599999999995</v>
      </c>
      <c r="K235" s="123">
        <v>18.626159999999999</v>
      </c>
      <c r="L235" s="123">
        <v>18.701969999999999</v>
      </c>
      <c r="M235" s="123">
        <v>11.095560000000001</v>
      </c>
      <c r="N235" s="123">
        <v>11.095560000000001</v>
      </c>
      <c r="O235" s="123">
        <v>30.819809999999901</v>
      </c>
      <c r="P235" s="123">
        <v>13.05045</v>
      </c>
      <c r="Q235" s="123">
        <v>68.246009999999998</v>
      </c>
      <c r="R235" s="123">
        <v>21.752849999999999</v>
      </c>
      <c r="S235" s="123">
        <v>25.650449999999999</v>
      </c>
      <c r="T235" s="123">
        <v>13.142849999999999</v>
      </c>
      <c r="U235" s="123">
        <v>49.34601</v>
      </c>
      <c r="V235" s="123">
        <v>14.644349999999999</v>
      </c>
      <c r="W235" s="123">
        <v>14.55195</v>
      </c>
      <c r="X235" s="123">
        <v>14.644349999999999</v>
      </c>
      <c r="Y235" s="123">
        <v>14.55195</v>
      </c>
      <c r="Z235" s="123">
        <v>13.142849999999999</v>
      </c>
      <c r="AA235" s="123">
        <v>13.142849999999999</v>
      </c>
      <c r="AB235" s="123">
        <v>13.208159999999999</v>
      </c>
      <c r="AC235" s="123">
        <v>69.489840000000001</v>
      </c>
      <c r="AD235" s="123">
        <v>21.91056</v>
      </c>
      <c r="AE235" s="123">
        <v>26.950559999999999</v>
      </c>
    </row>
    <row r="236" spans="1:31" x14ac:dyDescent="0.25">
      <c r="A236" s="157" t="str">
        <f t="shared" si="5"/>
        <v>916</v>
      </c>
      <c r="B236" s="242" t="s">
        <v>432</v>
      </c>
      <c r="C236" s="123">
        <v>0</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0</v>
      </c>
      <c r="W236" s="123">
        <v>0</v>
      </c>
      <c r="X236" s="123">
        <v>0</v>
      </c>
      <c r="Y236" s="123">
        <v>0</v>
      </c>
      <c r="Z236" s="123">
        <v>0</v>
      </c>
      <c r="AA236" s="123">
        <v>0</v>
      </c>
      <c r="AB236" s="123">
        <v>0</v>
      </c>
      <c r="AC236" s="123">
        <v>0</v>
      </c>
      <c r="AD236" s="123">
        <v>0</v>
      </c>
      <c r="AE236" s="123">
        <v>0</v>
      </c>
    </row>
    <row r="237" spans="1:31" x14ac:dyDescent="0.25">
      <c r="A237" s="157"/>
      <c r="B237" s="242" t="s">
        <v>88</v>
      </c>
      <c r="C237" s="123">
        <v>16.779589999999999</v>
      </c>
      <c r="D237" s="123">
        <v>41.520249999999997</v>
      </c>
      <c r="E237" s="123">
        <v>16.478819999999999</v>
      </c>
      <c r="F237" s="123">
        <v>35.508560000000003</v>
      </c>
      <c r="G237" s="123">
        <v>0.11982</v>
      </c>
      <c r="H237" s="123">
        <v>38.651260000000001</v>
      </c>
      <c r="I237" s="123">
        <v>53.139859999999999</v>
      </c>
      <c r="J237" s="123">
        <v>9.0648599999999995</v>
      </c>
      <c r="K237" s="123">
        <v>18.626159999999999</v>
      </c>
      <c r="L237" s="123">
        <v>18.701969999999999</v>
      </c>
      <c r="M237" s="123">
        <v>11.095560000000001</v>
      </c>
      <c r="N237" s="123">
        <v>11.095560000000001</v>
      </c>
      <c r="O237" s="123">
        <v>30.819809999999901</v>
      </c>
      <c r="P237" s="123">
        <v>13.05045</v>
      </c>
      <c r="Q237" s="123">
        <v>68.246009999999998</v>
      </c>
      <c r="R237" s="123">
        <v>21.752849999999999</v>
      </c>
      <c r="S237" s="123">
        <v>25.650449999999999</v>
      </c>
      <c r="T237" s="123">
        <v>13.142849999999999</v>
      </c>
      <c r="U237" s="123">
        <v>49.34601</v>
      </c>
      <c r="V237" s="123">
        <v>14.644349999999999</v>
      </c>
      <c r="W237" s="123">
        <v>14.55195</v>
      </c>
      <c r="X237" s="123">
        <v>14.644349999999999</v>
      </c>
      <c r="Y237" s="123">
        <v>14.55195</v>
      </c>
      <c r="Z237" s="123">
        <v>13.142849999999999</v>
      </c>
      <c r="AA237" s="123">
        <v>13.142849999999999</v>
      </c>
      <c r="AB237" s="123">
        <v>13.208159999999999</v>
      </c>
      <c r="AC237" s="123">
        <v>69.489840000000001</v>
      </c>
      <c r="AD237" s="123">
        <v>21.91056</v>
      </c>
      <c r="AE237" s="123">
        <v>26.950559999999999</v>
      </c>
    </row>
    <row r="238" spans="1:31" x14ac:dyDescent="0.25">
      <c r="A238" s="157"/>
    </row>
    <row r="239" spans="1:31" x14ac:dyDescent="0.25">
      <c r="A239" s="157"/>
      <c r="B239" s="242" t="s">
        <v>433</v>
      </c>
    </row>
    <row r="240" spans="1:31" x14ac:dyDescent="0.25">
      <c r="A240" s="157"/>
    </row>
    <row r="241" spans="1:31" x14ac:dyDescent="0.25">
      <c r="A241" s="157"/>
      <c r="B241" s="242" t="s">
        <v>434</v>
      </c>
    </row>
    <row r="242" spans="1:31" x14ac:dyDescent="0.25">
      <c r="A242" s="157" t="str">
        <f t="shared" ref="A242:A293" si="6">MID($B242,1,3)</f>
        <v>924</v>
      </c>
      <c r="B242" s="242" t="s">
        <v>435</v>
      </c>
      <c r="C242" s="123">
        <v>14.708489999999999</v>
      </c>
      <c r="D242" s="123">
        <v>35.421499999999902</v>
      </c>
      <c r="E242" s="123">
        <v>23.426410000000001</v>
      </c>
      <c r="F242" s="123">
        <v>13.30556</v>
      </c>
      <c r="G242" s="123">
        <v>37.879759999999997</v>
      </c>
      <c r="H242" s="123">
        <v>14.97176</v>
      </c>
      <c r="I242" s="123">
        <v>14.97176</v>
      </c>
      <c r="J242" s="123">
        <v>94.90728</v>
      </c>
      <c r="K242" s="123">
        <v>85.758719999999997</v>
      </c>
      <c r="L242" s="123">
        <v>85.411199999999994</v>
      </c>
      <c r="M242" s="123">
        <v>106.48103999999999</v>
      </c>
      <c r="N242" s="123">
        <v>85.342799999999897</v>
      </c>
      <c r="O242" s="123">
        <v>85.243679999999898</v>
      </c>
      <c r="P242" s="123">
        <v>57.723520000000001</v>
      </c>
      <c r="Q242" s="123">
        <v>16.863040000000002</v>
      </c>
      <c r="R242" s="123">
        <v>16.863040000000002</v>
      </c>
      <c r="S242" s="123">
        <v>48.879679999999901</v>
      </c>
      <c r="T242" s="123">
        <v>18.519679999999902</v>
      </c>
      <c r="U242" s="123">
        <v>18.519679999999902</v>
      </c>
      <c r="V242" s="123">
        <v>27.759679999999999</v>
      </c>
      <c r="W242" s="123">
        <v>18.81776</v>
      </c>
      <c r="X242" s="123">
        <v>18.519679999999902</v>
      </c>
      <c r="Y242" s="123">
        <v>27.811520000000002</v>
      </c>
      <c r="Z242" s="123">
        <v>18.57152</v>
      </c>
      <c r="AA242" s="123">
        <v>18.57152</v>
      </c>
      <c r="AB242" s="123">
        <v>59.432000000000002</v>
      </c>
      <c r="AC242" s="123">
        <v>18.57152</v>
      </c>
      <c r="AD242" s="123">
        <v>18.57152</v>
      </c>
      <c r="AE242" s="123">
        <v>50.604559999999999</v>
      </c>
    </row>
    <row r="243" spans="1:31" x14ac:dyDescent="0.25">
      <c r="A243" s="157"/>
    </row>
    <row r="244" spans="1:31" x14ac:dyDescent="0.25">
      <c r="A244" s="157"/>
      <c r="B244" s="242" t="s">
        <v>436</v>
      </c>
    </row>
    <row r="245" spans="1:31" x14ac:dyDescent="0.25">
      <c r="A245" s="157" t="str">
        <f t="shared" si="6"/>
        <v>920</v>
      </c>
      <c r="B245" s="242" t="s">
        <v>437</v>
      </c>
      <c r="C245" s="123">
        <v>636.54605000000004</v>
      </c>
      <c r="D245" s="123">
        <v>714.21545000000003</v>
      </c>
      <c r="E245" s="123">
        <v>657.7722</v>
      </c>
      <c r="F245" s="123">
        <v>751.81236000000001</v>
      </c>
      <c r="G245" s="123">
        <v>628.00518</v>
      </c>
      <c r="H245" s="123">
        <v>689.79274999999996</v>
      </c>
      <c r="I245" s="123">
        <v>630.48060999999996</v>
      </c>
      <c r="J245" s="123">
        <v>646.17200433666301</v>
      </c>
      <c r="K245" s="123">
        <v>743.29839612137403</v>
      </c>
      <c r="L245" s="123">
        <v>622.79315999999994</v>
      </c>
      <c r="M245" s="123">
        <v>751.534284066841</v>
      </c>
      <c r="N245" s="123">
        <v>658.69720432352506</v>
      </c>
      <c r="O245" s="123">
        <v>590.240119999998</v>
      </c>
      <c r="P245" s="123">
        <v>811.01212478189802</v>
      </c>
      <c r="Q245" s="123">
        <v>673.60603999999796</v>
      </c>
      <c r="R245" s="123">
        <v>688.19127512240004</v>
      </c>
      <c r="S245" s="123">
        <v>714.86299534502496</v>
      </c>
      <c r="T245" s="123">
        <v>803.68879563108499</v>
      </c>
      <c r="U245" s="123">
        <v>619.97592529671795</v>
      </c>
      <c r="V245" s="123">
        <v>746.63328350824304</v>
      </c>
      <c r="W245" s="123">
        <v>752.83971584547999</v>
      </c>
      <c r="X245" s="123">
        <v>661.69367999999895</v>
      </c>
      <c r="Y245" s="123">
        <v>791.90871540534295</v>
      </c>
      <c r="Z245" s="123">
        <v>631.50432000000001</v>
      </c>
      <c r="AA245" s="123">
        <v>587.61163999999997</v>
      </c>
      <c r="AB245" s="123">
        <v>847.71855999999798</v>
      </c>
      <c r="AC245" s="123">
        <v>693.75775472860096</v>
      </c>
      <c r="AD245" s="123">
        <v>750.55572969002105</v>
      </c>
      <c r="AE245" s="123">
        <v>723.00696000000005</v>
      </c>
    </row>
    <row r="246" spans="1:31" x14ac:dyDescent="0.25">
      <c r="A246" s="157" t="str">
        <f t="shared" si="6"/>
        <v>921</v>
      </c>
      <c r="B246" s="242" t="s">
        <v>438</v>
      </c>
      <c r="C246" s="123">
        <v>178.78827000000001</v>
      </c>
      <c r="D246" s="123">
        <v>181.93591000000001</v>
      </c>
      <c r="E246" s="123">
        <v>136.48838000000001</v>
      </c>
      <c r="F246" s="123">
        <v>177.55870999999999</v>
      </c>
      <c r="G246" s="123">
        <v>172.65194</v>
      </c>
      <c r="H246" s="123">
        <v>173.98693</v>
      </c>
      <c r="I246" s="123">
        <v>181.81575000000001</v>
      </c>
      <c r="J246" s="123">
        <v>210.33735567679801</v>
      </c>
      <c r="K246" s="123">
        <v>196.11327331570601</v>
      </c>
      <c r="L246" s="123">
        <v>214.902878326159</v>
      </c>
      <c r="M246" s="123">
        <v>185.56143597924299</v>
      </c>
      <c r="N246" s="123">
        <v>194.23167517900299</v>
      </c>
      <c r="O246" s="123">
        <v>260.07459999999901</v>
      </c>
      <c r="P246" s="123">
        <v>210.745519999999</v>
      </c>
      <c r="Q246" s="123">
        <v>207.717387891009</v>
      </c>
      <c r="R246" s="123">
        <v>213.91631999999899</v>
      </c>
      <c r="S246" s="123">
        <v>193.37825084315699</v>
      </c>
      <c r="T246" s="123">
        <v>197.240051163625</v>
      </c>
      <c r="U246" s="123">
        <v>227.07900000000001</v>
      </c>
      <c r="V246" s="123">
        <v>203.13648921114299</v>
      </c>
      <c r="W246" s="123">
        <v>193.30083999999999</v>
      </c>
      <c r="X246" s="123">
        <v>205.759119999999</v>
      </c>
      <c r="Y246" s="123">
        <v>200.41591430343701</v>
      </c>
      <c r="Z246" s="123">
        <v>185.89177726685699</v>
      </c>
      <c r="AA246" s="123">
        <v>197.31334967255401</v>
      </c>
      <c r="AB246" s="123">
        <v>195.31984</v>
      </c>
      <c r="AC246" s="123">
        <v>208.411239999999</v>
      </c>
      <c r="AD246" s="123">
        <v>213.29388</v>
      </c>
      <c r="AE246" s="123">
        <v>201.91167999999999</v>
      </c>
    </row>
    <row r="247" spans="1:31" x14ac:dyDescent="0.25">
      <c r="A247" s="157" t="str">
        <f t="shared" si="6"/>
        <v>922</v>
      </c>
      <c r="B247" s="242" t="s">
        <v>439</v>
      </c>
      <c r="C247" s="123">
        <v>-67.115849999999995</v>
      </c>
      <c r="D247" s="123">
        <v>-86.29871</v>
      </c>
      <c r="E247" s="123">
        <v>-84.371260000000007</v>
      </c>
      <c r="F247" s="123">
        <v>-95.974199999999996</v>
      </c>
      <c r="G247" s="123">
        <v>-81.795019999999994</v>
      </c>
      <c r="H247" s="123">
        <v>-89.040080000000003</v>
      </c>
      <c r="I247" s="123">
        <v>-75.258560000000003</v>
      </c>
      <c r="J247" s="123">
        <v>-92.708159999999907</v>
      </c>
      <c r="K247" s="123">
        <v>-99.768480000000096</v>
      </c>
      <c r="L247" s="123">
        <v>-86.167919999999796</v>
      </c>
      <c r="M247" s="123">
        <v>-93.073679999999896</v>
      </c>
      <c r="N247" s="123">
        <v>-88.467119999999795</v>
      </c>
      <c r="O247" s="123">
        <v>-81.714239999999805</v>
      </c>
      <c r="P247" s="123">
        <v>-105.39339541698401</v>
      </c>
      <c r="Q247" s="123">
        <v>-89.437960664702302</v>
      </c>
      <c r="R247" s="123">
        <v>-91.880679762716099</v>
      </c>
      <c r="S247" s="123">
        <v>-91.637799850605504</v>
      </c>
      <c r="T247" s="123">
        <v>-100.590516848395</v>
      </c>
      <c r="U247" s="123">
        <v>-84.937002438547594</v>
      </c>
      <c r="V247" s="123">
        <v>-95.887238366873206</v>
      </c>
      <c r="W247" s="123">
        <v>-94.704998768454203</v>
      </c>
      <c r="X247" s="123">
        <v>-86.365001859235605</v>
      </c>
      <c r="Y247" s="123">
        <v>-99.522517182561103</v>
      </c>
      <c r="Z247" s="123">
        <v>-81.430843931339595</v>
      </c>
      <c r="AA247" s="123">
        <v>-78.158685422457694</v>
      </c>
      <c r="AB247" s="123">
        <v>-103.735919999999</v>
      </c>
      <c r="AC247" s="123">
        <v>-89.27328</v>
      </c>
      <c r="AD247" s="123">
        <v>-96.938879999999997</v>
      </c>
      <c r="AE247" s="123">
        <v>-92.737680000000196</v>
      </c>
    </row>
    <row r="248" spans="1:31" x14ac:dyDescent="0.25">
      <c r="A248" s="157" t="str">
        <f t="shared" si="6"/>
        <v>923</v>
      </c>
      <c r="B248" s="242" t="s">
        <v>440</v>
      </c>
      <c r="C248" s="123">
        <v>441.07195000000002</v>
      </c>
      <c r="D248" s="123">
        <v>261.93464999999998</v>
      </c>
      <c r="E248" s="123">
        <v>286.85944999999998</v>
      </c>
      <c r="F248" s="123">
        <v>340.87115999999997</v>
      </c>
      <c r="G248" s="123">
        <v>289.85901000000001</v>
      </c>
      <c r="H248" s="123">
        <v>388.52674999999999</v>
      </c>
      <c r="I248" s="123">
        <v>350.95697999999999</v>
      </c>
      <c r="J248" s="123">
        <v>278.67552000000001</v>
      </c>
      <c r="K248" s="123">
        <v>392.20224000000002</v>
      </c>
      <c r="L248" s="123">
        <v>408.17087999999899</v>
      </c>
      <c r="M248" s="123">
        <v>355.82808</v>
      </c>
      <c r="N248" s="123">
        <v>374.56344000000001</v>
      </c>
      <c r="O248" s="123">
        <v>405.42768000000001</v>
      </c>
      <c r="P248" s="123">
        <v>334.41695999999899</v>
      </c>
      <c r="Q248" s="123">
        <v>371.50415999999899</v>
      </c>
      <c r="R248" s="123">
        <v>426.95519999999999</v>
      </c>
      <c r="S248" s="123">
        <v>403.60199999999998</v>
      </c>
      <c r="T248" s="123">
        <v>415.96368000000001</v>
      </c>
      <c r="U248" s="123">
        <v>460.98479999999898</v>
      </c>
      <c r="V248" s="123">
        <v>374.58479999999997</v>
      </c>
      <c r="W248" s="123">
        <v>413.84303999999997</v>
      </c>
      <c r="X248" s="123">
        <v>475.63727999999998</v>
      </c>
      <c r="Y248" s="123">
        <v>391.516559999999</v>
      </c>
      <c r="Z248" s="123">
        <v>384.88463999999999</v>
      </c>
      <c r="AA248" s="123">
        <v>460.41744</v>
      </c>
      <c r="AB248" s="123">
        <v>354.68423999999902</v>
      </c>
      <c r="AC248" s="123">
        <v>389.40167999999898</v>
      </c>
      <c r="AD248" s="123">
        <v>455.43383999999998</v>
      </c>
      <c r="AE248" s="123">
        <v>437.312399999999</v>
      </c>
    </row>
    <row r="249" spans="1:31" x14ac:dyDescent="0.25">
      <c r="A249" s="157" t="str">
        <f t="shared" si="6"/>
        <v>925</v>
      </c>
      <c r="B249" s="242" t="s">
        <v>441</v>
      </c>
      <c r="C249" s="123">
        <v>-97.954569999999904</v>
      </c>
      <c r="D249" s="123">
        <v>78.977379999999997</v>
      </c>
      <c r="E249" s="123">
        <v>79.004429999999999</v>
      </c>
      <c r="F249" s="123">
        <v>-121.53746</v>
      </c>
      <c r="G249" s="123">
        <v>76.823030000000003</v>
      </c>
      <c r="H249" s="123">
        <v>67.298400000000001</v>
      </c>
      <c r="I249" s="123">
        <v>72.138539999999907</v>
      </c>
      <c r="J249" s="123">
        <v>80.18168</v>
      </c>
      <c r="K249" s="123">
        <v>71.324959999999905</v>
      </c>
      <c r="L249" s="123">
        <v>73.900639999999996</v>
      </c>
      <c r="M249" s="123">
        <v>77.751199999999898</v>
      </c>
      <c r="N249" s="123">
        <v>70.149680000000004</v>
      </c>
      <c r="O249" s="123">
        <v>75.773400000000095</v>
      </c>
      <c r="P249" s="123">
        <v>96.629639999999995</v>
      </c>
      <c r="Q249" s="123">
        <v>73.774439999999998</v>
      </c>
      <c r="R249" s="123">
        <v>77.523960000000002</v>
      </c>
      <c r="S249" s="123">
        <v>85.323720000000094</v>
      </c>
      <c r="T249" s="123">
        <v>73.771799999999899</v>
      </c>
      <c r="U249" s="123">
        <v>78.459959999999995</v>
      </c>
      <c r="V249" s="123">
        <v>87.344040000000007</v>
      </c>
      <c r="W249" s="123">
        <v>74.992679999999993</v>
      </c>
      <c r="X249" s="123">
        <v>78.313079999999999</v>
      </c>
      <c r="Y249" s="123">
        <v>85.341959999999901</v>
      </c>
      <c r="Z249" s="123">
        <v>73.795079999999999</v>
      </c>
      <c r="AA249" s="123">
        <v>77.546039999999905</v>
      </c>
      <c r="AB249" s="123">
        <v>97.9422</v>
      </c>
      <c r="AC249" s="123">
        <v>74.596680000000006</v>
      </c>
      <c r="AD249" s="123">
        <v>78.420359999999903</v>
      </c>
      <c r="AE249" s="123">
        <v>86.445719999999895</v>
      </c>
    </row>
    <row r="250" spans="1:31" x14ac:dyDescent="0.25">
      <c r="A250" s="157" t="str">
        <f t="shared" si="6"/>
        <v>926</v>
      </c>
      <c r="B250" s="242" t="s">
        <v>442</v>
      </c>
      <c r="C250" s="123">
        <v>350.84805</v>
      </c>
      <c r="D250" s="123">
        <v>750.49641999999903</v>
      </c>
      <c r="E250" s="123">
        <v>689.20996000000002</v>
      </c>
      <c r="F250" s="123">
        <v>371.34726999999901</v>
      </c>
      <c r="G250" s="123">
        <v>942.08220999999901</v>
      </c>
      <c r="H250" s="123">
        <v>671.65820999999903</v>
      </c>
      <c r="I250" s="123">
        <v>513.36369000000002</v>
      </c>
      <c r="J250" s="123">
        <v>766.51679999999897</v>
      </c>
      <c r="K250" s="123">
        <v>735.33839999999896</v>
      </c>
      <c r="L250" s="123">
        <v>645.482159999999</v>
      </c>
      <c r="M250" s="123">
        <v>736.43039999999996</v>
      </c>
      <c r="N250" s="123">
        <v>737.17535999999905</v>
      </c>
      <c r="O250" s="123">
        <v>715.79664000000002</v>
      </c>
      <c r="P250" s="123">
        <v>640.08383999999899</v>
      </c>
      <c r="Q250" s="123">
        <v>649.54192</v>
      </c>
      <c r="R250" s="123">
        <v>644.67287999999905</v>
      </c>
      <c r="S250" s="123">
        <v>646.67711999999904</v>
      </c>
      <c r="T250" s="123">
        <v>645.437759999999</v>
      </c>
      <c r="U250" s="123">
        <v>655.62648000000002</v>
      </c>
      <c r="V250" s="123">
        <v>643.0104</v>
      </c>
      <c r="W250" s="123">
        <v>645.39023999999904</v>
      </c>
      <c r="X250" s="123">
        <v>648.75455999999895</v>
      </c>
      <c r="Y250" s="123">
        <v>639.67488000000003</v>
      </c>
      <c r="Z250" s="123">
        <v>649.85391999999797</v>
      </c>
      <c r="AA250" s="123">
        <v>662.13072</v>
      </c>
      <c r="AB250" s="123">
        <v>639.89639999999997</v>
      </c>
      <c r="AC250" s="123">
        <v>650.14383999999995</v>
      </c>
      <c r="AD250" s="123">
        <v>643.35792000000004</v>
      </c>
      <c r="AE250" s="123">
        <v>646.86647999999798</v>
      </c>
    </row>
    <row r="251" spans="1:31" x14ac:dyDescent="0.25">
      <c r="A251" s="157" t="str">
        <f t="shared" si="6"/>
        <v>929</v>
      </c>
      <c r="B251" s="242" t="s">
        <v>443</v>
      </c>
      <c r="C251" s="123">
        <v>-70.205079999999995</v>
      </c>
      <c r="D251" s="123">
        <v>-109.3023</v>
      </c>
      <c r="E251" s="123">
        <v>-94.421149999999997</v>
      </c>
      <c r="F251" s="123">
        <v>-99.042829999999995</v>
      </c>
      <c r="G251" s="123">
        <v>-75.591520000000003</v>
      </c>
      <c r="H251" s="123">
        <v>-13.25248</v>
      </c>
      <c r="I251" s="123">
        <v>-0.30943999999999999</v>
      </c>
      <c r="J251" s="123">
        <v>0</v>
      </c>
      <c r="K251" s="123">
        <v>0</v>
      </c>
      <c r="L251" s="123">
        <v>0</v>
      </c>
      <c r="M251" s="123">
        <v>0</v>
      </c>
      <c r="N251" s="123">
        <v>-4</v>
      </c>
      <c r="O251" s="123">
        <v>-72</v>
      </c>
      <c r="P251" s="123">
        <v>-121</v>
      </c>
      <c r="Q251" s="123">
        <v>-117</v>
      </c>
      <c r="R251" s="123">
        <v>-99</v>
      </c>
      <c r="S251" s="123">
        <v>-84</v>
      </c>
      <c r="T251" s="123">
        <v>-42</v>
      </c>
      <c r="U251" s="123">
        <v>0</v>
      </c>
      <c r="V251" s="123">
        <v>0</v>
      </c>
      <c r="W251" s="123">
        <v>0</v>
      </c>
      <c r="X251" s="123">
        <v>0</v>
      </c>
      <c r="Y251" s="123">
        <v>0</v>
      </c>
      <c r="Z251" s="123">
        <v>-4</v>
      </c>
      <c r="AA251" s="123">
        <v>-108</v>
      </c>
      <c r="AB251" s="123">
        <v>-119</v>
      </c>
      <c r="AC251" s="123">
        <v>-115</v>
      </c>
      <c r="AD251" s="123">
        <v>-99</v>
      </c>
      <c r="AE251" s="123">
        <v>-84</v>
      </c>
    </row>
    <row r="252" spans="1:31" x14ac:dyDescent="0.25">
      <c r="A252" s="208">
        <v>930.1</v>
      </c>
      <c r="B252" s="242" t="s">
        <v>444</v>
      </c>
      <c r="C252" s="123">
        <v>0</v>
      </c>
      <c r="D252" s="123">
        <v>0</v>
      </c>
      <c r="E252" s="123">
        <v>0</v>
      </c>
      <c r="F252" s="123">
        <v>0</v>
      </c>
      <c r="G252" s="123">
        <v>0</v>
      </c>
      <c r="H252" s="123">
        <v>0</v>
      </c>
      <c r="I252" s="123">
        <v>0</v>
      </c>
      <c r="J252" s="123">
        <v>0</v>
      </c>
      <c r="K252" s="123">
        <v>0</v>
      </c>
      <c r="L252" s="123">
        <v>0.38750000000000001</v>
      </c>
      <c r="M252" s="123">
        <v>0</v>
      </c>
      <c r="N252" s="123">
        <v>0</v>
      </c>
      <c r="O252" s="123">
        <v>0</v>
      </c>
      <c r="P252" s="123">
        <v>0.23250000000000001</v>
      </c>
      <c r="Q252" s="123">
        <v>0</v>
      </c>
      <c r="R252" s="123">
        <v>0</v>
      </c>
      <c r="S252" s="123">
        <v>0</v>
      </c>
      <c r="T252" s="123">
        <v>0.154999999999999</v>
      </c>
      <c r="U252" s="123">
        <v>0.23250000000000001</v>
      </c>
      <c r="V252" s="123">
        <v>0</v>
      </c>
      <c r="W252" s="123">
        <v>0</v>
      </c>
      <c r="X252" s="123">
        <v>0.155</v>
      </c>
      <c r="Y252" s="123">
        <v>0</v>
      </c>
      <c r="Z252" s="123">
        <v>0</v>
      </c>
      <c r="AA252" s="123">
        <v>0</v>
      </c>
      <c r="AB252" s="123">
        <v>0.23249999999999901</v>
      </c>
      <c r="AC252" s="123">
        <v>0</v>
      </c>
      <c r="AD252" s="123">
        <v>0</v>
      </c>
      <c r="AE252" s="123">
        <v>0</v>
      </c>
    </row>
    <row r="253" spans="1:31" x14ac:dyDescent="0.25">
      <c r="A253" s="208">
        <v>930.2</v>
      </c>
      <c r="B253" s="242" t="s">
        <v>445</v>
      </c>
      <c r="C253" s="123">
        <v>21.14245</v>
      </c>
      <c r="D253" s="123">
        <v>42.959330000000001</v>
      </c>
      <c r="E253" s="123">
        <v>36.020940000000003</v>
      </c>
      <c r="F253" s="123">
        <v>30.318369999999899</v>
      </c>
      <c r="G253" s="123">
        <v>48.677300000000002</v>
      </c>
      <c r="H253" s="123">
        <v>36.896009999999997</v>
      </c>
      <c r="I253" s="123">
        <v>26.069210000000002</v>
      </c>
      <c r="J253" s="123">
        <v>63.158739999999902</v>
      </c>
      <c r="K253" s="123">
        <v>47.290770000000002</v>
      </c>
      <c r="L253" s="123">
        <v>109.25185999999999</v>
      </c>
      <c r="M253" s="123">
        <v>116.57639</v>
      </c>
      <c r="N253" s="123">
        <v>111.35953000000001</v>
      </c>
      <c r="O253" s="123">
        <v>-67.325789999999998</v>
      </c>
      <c r="P253" s="123">
        <v>64.566629999999904</v>
      </c>
      <c r="Q253" s="123">
        <v>49.089260000000102</v>
      </c>
      <c r="R253" s="123">
        <v>35.9654099999998</v>
      </c>
      <c r="S253" s="123">
        <v>32.7727199999999</v>
      </c>
      <c r="T253" s="123">
        <v>33.313670000000002</v>
      </c>
      <c r="U253" s="123">
        <v>32.144350000000003</v>
      </c>
      <c r="V253" s="123">
        <v>35.003789999999903</v>
      </c>
      <c r="W253" s="123">
        <v>31.427629999999901</v>
      </c>
      <c r="X253" s="123">
        <v>31.750340000000001</v>
      </c>
      <c r="Y253" s="123">
        <v>37.919339999999899</v>
      </c>
      <c r="Z253" s="123">
        <v>35.08737</v>
      </c>
      <c r="AA253" s="123">
        <v>32.770240000000001</v>
      </c>
      <c r="AB253" s="123">
        <v>64.570040000000105</v>
      </c>
      <c r="AC253" s="123">
        <v>49.096699999999899</v>
      </c>
      <c r="AD253" s="123">
        <v>35.967579999999899</v>
      </c>
      <c r="AE253" s="123">
        <v>32.774889999999999</v>
      </c>
    </row>
    <row r="254" spans="1:31" x14ac:dyDescent="0.25">
      <c r="A254" s="157" t="str">
        <f t="shared" si="6"/>
        <v>931</v>
      </c>
      <c r="B254" s="242" t="s">
        <v>446</v>
      </c>
      <c r="C254" s="123">
        <v>39.80735</v>
      </c>
      <c r="D254" s="123">
        <v>46.725369999999998</v>
      </c>
      <c r="E254" s="123">
        <v>43.666820000000001</v>
      </c>
      <c r="F254" s="123">
        <v>49.44444</v>
      </c>
      <c r="G254" s="123">
        <v>56.260440000000003</v>
      </c>
      <c r="H254" s="123">
        <v>35.805030000000002</v>
      </c>
      <c r="I254" s="123">
        <v>49.465670000000003</v>
      </c>
      <c r="J254" s="123">
        <v>46.5732</v>
      </c>
      <c r="K254" s="123">
        <v>41.082479999999997</v>
      </c>
      <c r="L254" s="123">
        <v>46.611599999999903</v>
      </c>
      <c r="M254" s="123">
        <v>46.611840000000001</v>
      </c>
      <c r="N254" s="123">
        <v>41.091839999999998</v>
      </c>
      <c r="O254" s="123">
        <v>46.611599999999903</v>
      </c>
      <c r="P254" s="123">
        <v>50.447279999999999</v>
      </c>
      <c r="Q254" s="123">
        <v>44.687519999999999</v>
      </c>
      <c r="R254" s="123">
        <v>50.447279999999999</v>
      </c>
      <c r="S254" s="123">
        <v>50.447519999999997</v>
      </c>
      <c r="T254" s="123">
        <v>45.358319999999999</v>
      </c>
      <c r="U254" s="123">
        <v>51.118560000000002</v>
      </c>
      <c r="V254" s="123">
        <v>51.118319999999997</v>
      </c>
      <c r="W254" s="123">
        <v>45.35904</v>
      </c>
      <c r="X254" s="123">
        <v>51.1188</v>
      </c>
      <c r="Y254" s="123">
        <v>51.119039999999998</v>
      </c>
      <c r="Z254" s="123">
        <v>45.94032</v>
      </c>
      <c r="AA254" s="123">
        <v>51.119039999999998</v>
      </c>
      <c r="AB254" s="123">
        <v>50.382239999999904</v>
      </c>
      <c r="AC254" s="123">
        <v>44.622479999999896</v>
      </c>
      <c r="AD254" s="123">
        <v>50.382239999999904</v>
      </c>
      <c r="AE254" s="123">
        <v>50.382480000000001</v>
      </c>
    </row>
    <row r="255" spans="1:31" x14ac:dyDescent="0.25">
      <c r="A255" s="157"/>
      <c r="B255" s="242" t="s">
        <v>447</v>
      </c>
      <c r="C255" s="123">
        <v>1432.9286199999999</v>
      </c>
      <c r="D255" s="123">
        <v>1881.6434999999899</v>
      </c>
      <c r="E255" s="123">
        <v>1750.2297699999999</v>
      </c>
      <c r="F255" s="123">
        <v>1404.79782</v>
      </c>
      <c r="G255" s="123">
        <v>2056.9725699999999</v>
      </c>
      <c r="H255" s="123">
        <v>1961.6715199999901</v>
      </c>
      <c r="I255" s="123">
        <v>1748.72245</v>
      </c>
      <c r="J255" s="123">
        <v>1998.9071400134601</v>
      </c>
      <c r="K255" s="123">
        <v>2126.88203943708</v>
      </c>
      <c r="L255" s="123">
        <v>2035.33275832615</v>
      </c>
      <c r="M255" s="123">
        <v>2177.2199500460802</v>
      </c>
      <c r="N255" s="123">
        <v>2094.80160950252</v>
      </c>
      <c r="O255" s="123">
        <v>1872.88400999999</v>
      </c>
      <c r="P255" s="123">
        <v>1981.74109936491</v>
      </c>
      <c r="Q255" s="123">
        <v>1863.4827672263</v>
      </c>
      <c r="R255" s="123">
        <v>1946.7916453596799</v>
      </c>
      <c r="S255" s="123">
        <v>1951.4265263375701</v>
      </c>
      <c r="T255" s="123">
        <v>2072.3385599463099</v>
      </c>
      <c r="U255" s="123">
        <v>2040.68457285817</v>
      </c>
      <c r="V255" s="123">
        <v>2044.9438843525099</v>
      </c>
      <c r="W255" s="123">
        <v>2062.4481870770201</v>
      </c>
      <c r="X255" s="123">
        <v>2066.8168581407599</v>
      </c>
      <c r="Y255" s="123">
        <v>2098.3738925262201</v>
      </c>
      <c r="Z255" s="123">
        <v>1921.5265833355099</v>
      </c>
      <c r="AA255" s="123">
        <v>1882.74978425009</v>
      </c>
      <c r="AB255" s="123">
        <v>2028.01009999999</v>
      </c>
      <c r="AC255" s="123">
        <v>1905.7570947285999</v>
      </c>
      <c r="AD255" s="123">
        <v>2031.47266969002</v>
      </c>
      <c r="AE255" s="123">
        <v>2001.9629299999899</v>
      </c>
    </row>
    <row r="256" spans="1:31" x14ac:dyDescent="0.25">
      <c r="A256" s="157" t="str">
        <f t="shared" si="6"/>
        <v>935</v>
      </c>
      <c r="B256" s="242" t="s">
        <v>448</v>
      </c>
      <c r="C256" s="123">
        <v>28.37387</v>
      </c>
      <c r="D256" s="123">
        <v>36.426099999999998</v>
      </c>
      <c r="E256" s="123">
        <v>32.096759999999897</v>
      </c>
      <c r="F256" s="123">
        <v>30.595809999999901</v>
      </c>
      <c r="G256" s="123">
        <v>31.909140000000001</v>
      </c>
      <c r="H256" s="123">
        <v>30.04054</v>
      </c>
      <c r="I256" s="123">
        <v>32.812040000000003</v>
      </c>
      <c r="J256" s="123">
        <v>29.350160539368101</v>
      </c>
      <c r="K256" s="123">
        <v>29.446279999999899</v>
      </c>
      <c r="L256" s="123">
        <v>28.0171799999999</v>
      </c>
      <c r="M256" s="123">
        <v>33.036081266003798</v>
      </c>
      <c r="N256" s="123">
        <v>28.4552075644323</v>
      </c>
      <c r="O256" s="123">
        <v>26.854058058299199</v>
      </c>
      <c r="P256" s="123">
        <v>42.819369999999999</v>
      </c>
      <c r="Q256" s="123">
        <v>37.644849999999998</v>
      </c>
      <c r="R256" s="123">
        <v>38.007550000000002</v>
      </c>
      <c r="S256" s="123">
        <v>39.089759999999998</v>
      </c>
      <c r="T256" s="123">
        <v>40.808399999999999</v>
      </c>
      <c r="U256" s="123">
        <v>4.4388899999999998</v>
      </c>
      <c r="V256" s="123">
        <v>27.441510000000001</v>
      </c>
      <c r="W256" s="123">
        <v>28.760870000000001</v>
      </c>
      <c r="X256" s="123">
        <v>25.86795</v>
      </c>
      <c r="Y256" s="123">
        <v>30.299710000000001</v>
      </c>
      <c r="Z256" s="123">
        <v>15.66802</v>
      </c>
      <c r="AA256" s="123">
        <v>19.34834</v>
      </c>
      <c r="AB256" s="123">
        <v>44.178719999999998</v>
      </c>
      <c r="AC256" s="123">
        <v>37.058639999999997</v>
      </c>
      <c r="AD256" s="123">
        <v>38.975679999999997</v>
      </c>
      <c r="AE256" s="123">
        <v>39.466410000000003</v>
      </c>
    </row>
    <row r="257" spans="1:31" x14ac:dyDescent="0.25">
      <c r="A257" s="157"/>
      <c r="B257" s="242" t="s">
        <v>449</v>
      </c>
      <c r="C257" s="123">
        <v>1461.30249</v>
      </c>
      <c r="D257" s="123">
        <v>1918.06959999999</v>
      </c>
      <c r="E257" s="123">
        <v>1782.32652999999</v>
      </c>
      <c r="F257" s="123">
        <v>1435.39363</v>
      </c>
      <c r="G257" s="123">
        <v>2088.8817100000001</v>
      </c>
      <c r="H257" s="123">
        <v>1991.7120599999901</v>
      </c>
      <c r="I257" s="123">
        <v>1781.53449</v>
      </c>
      <c r="J257" s="123">
        <v>2028.25730055282</v>
      </c>
      <c r="K257" s="123">
        <v>2156.3283194370802</v>
      </c>
      <c r="L257" s="123">
        <v>2063.3499383261501</v>
      </c>
      <c r="M257" s="123">
        <v>2210.2560313120798</v>
      </c>
      <c r="N257" s="123">
        <v>2123.2568170669601</v>
      </c>
      <c r="O257" s="123">
        <v>1899.7380680582901</v>
      </c>
      <c r="P257" s="123">
        <v>2024.56046936491</v>
      </c>
      <c r="Q257" s="123">
        <v>1901.1276172262999</v>
      </c>
      <c r="R257" s="123">
        <v>1984.79919535968</v>
      </c>
      <c r="S257" s="123">
        <v>1990.5162863375699</v>
      </c>
      <c r="T257" s="123">
        <v>2113.1469599463098</v>
      </c>
      <c r="U257" s="123">
        <v>2045.1234628581699</v>
      </c>
      <c r="V257" s="123">
        <v>2072.38539435251</v>
      </c>
      <c r="W257" s="123">
        <v>2091.2090570770201</v>
      </c>
      <c r="X257" s="123">
        <v>2092.6848081407602</v>
      </c>
      <c r="Y257" s="123">
        <v>2128.6736025262198</v>
      </c>
      <c r="Z257" s="123">
        <v>1937.19460333551</v>
      </c>
      <c r="AA257" s="123">
        <v>1902.09812425009</v>
      </c>
      <c r="AB257" s="123">
        <v>2072.1888199999898</v>
      </c>
      <c r="AC257" s="123">
        <v>1942.8157347286001</v>
      </c>
      <c r="AD257" s="123">
        <v>2070.4483496900202</v>
      </c>
      <c r="AE257" s="123">
        <v>2041.4293399999899</v>
      </c>
    </row>
    <row r="258" spans="1:31" x14ac:dyDescent="0.25">
      <c r="A258" s="157" t="str">
        <f t="shared" si="6"/>
        <v/>
      </c>
    </row>
    <row r="259" spans="1:31" x14ac:dyDescent="0.25">
      <c r="A259" s="157" t="str">
        <f t="shared" si="6"/>
        <v>928</v>
      </c>
      <c r="B259" s="242" t="s">
        <v>450</v>
      </c>
    </row>
    <row r="260" spans="1:31" x14ac:dyDescent="0.25">
      <c r="A260" s="157" t="str">
        <f t="shared" si="6"/>
        <v>928</v>
      </c>
      <c r="B260" s="242" t="s">
        <v>451</v>
      </c>
      <c r="C260" s="123">
        <v>0</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row>
    <row r="261" spans="1:31" x14ac:dyDescent="0.25">
      <c r="A261" s="157" t="str">
        <f t="shared" si="6"/>
        <v>928</v>
      </c>
      <c r="B261" s="242" t="s">
        <v>452</v>
      </c>
      <c r="C261" s="123">
        <v>0</v>
      </c>
      <c r="D261" s="123">
        <v>0</v>
      </c>
      <c r="E261" s="123">
        <v>0</v>
      </c>
      <c r="F261" s="123">
        <v>0</v>
      </c>
      <c r="G261" s="123">
        <v>0</v>
      </c>
      <c r="H261" s="123">
        <v>0</v>
      </c>
      <c r="I261" s="123">
        <v>0</v>
      </c>
      <c r="J261" s="123">
        <v>10.0359218021493</v>
      </c>
      <c r="K261" s="123">
        <v>7.0070014107621104</v>
      </c>
      <c r="L261" s="123">
        <v>7.0070014107621104</v>
      </c>
      <c r="M261" s="123">
        <v>6.44126515377266</v>
      </c>
      <c r="N261" s="123">
        <v>6.2504237643846299</v>
      </c>
      <c r="O261" s="123">
        <v>6.4100069656891003</v>
      </c>
      <c r="P261" s="123">
        <v>6.7597556138610999</v>
      </c>
      <c r="Q261" s="123">
        <v>6.7597556138610999</v>
      </c>
      <c r="R261" s="123">
        <v>6.7597556138610999</v>
      </c>
      <c r="S261" s="123">
        <v>7.1364547200525497</v>
      </c>
      <c r="T261" s="123">
        <v>8.4458813687170196</v>
      </c>
      <c r="U261" s="123">
        <v>8.4458813687170196</v>
      </c>
      <c r="V261" s="123">
        <v>12.126592704757201</v>
      </c>
      <c r="W261" s="123">
        <v>8.3052726877002101</v>
      </c>
      <c r="X261" s="123">
        <v>8.3052726877002101</v>
      </c>
      <c r="Y261" s="123">
        <v>8.4734840408805194</v>
      </c>
      <c r="Z261" s="123">
        <v>8.3052726877002101</v>
      </c>
      <c r="AA261" s="123">
        <v>8.4458813687170196</v>
      </c>
      <c r="AB261" s="123">
        <v>8.2833071317276996</v>
      </c>
      <c r="AC261" s="123">
        <v>8.2833071317276996</v>
      </c>
      <c r="AD261" s="123">
        <v>8.2833071317276996</v>
      </c>
      <c r="AE261" s="123">
        <v>8.6187321658216405</v>
      </c>
    </row>
    <row r="262" spans="1:31" x14ac:dyDescent="0.25">
      <c r="A262" s="157" t="str">
        <f t="shared" si="6"/>
        <v>928</v>
      </c>
      <c r="B262" s="242" t="s">
        <v>453</v>
      </c>
      <c r="C262" s="123">
        <v>16.022310000000001</v>
      </c>
      <c r="D262" s="123">
        <v>16.022310000000001</v>
      </c>
      <c r="E262" s="123">
        <v>16.022310000000001</v>
      </c>
      <c r="F262" s="123">
        <v>16.022310000000001</v>
      </c>
      <c r="G262" s="123">
        <v>16.343119999999999</v>
      </c>
      <c r="H262" s="123">
        <v>16.022310000000001</v>
      </c>
      <c r="I262" s="123">
        <v>16.022269999999999</v>
      </c>
      <c r="J262" s="123">
        <v>6.6835781978507001</v>
      </c>
      <c r="K262" s="123">
        <v>9.0149985892379192</v>
      </c>
      <c r="L262" s="123">
        <v>9.0149985892379192</v>
      </c>
      <c r="M262" s="123">
        <v>10.4177348462272</v>
      </c>
      <c r="N262" s="123">
        <v>9.7715762356153792</v>
      </c>
      <c r="O262" s="123">
        <v>10.309493034310901</v>
      </c>
      <c r="P262" s="123">
        <v>9.4947443861389207</v>
      </c>
      <c r="Q262" s="123">
        <v>9.4947443861389207</v>
      </c>
      <c r="R262" s="123">
        <v>9.4947443861389207</v>
      </c>
      <c r="S262" s="123">
        <v>10.6525452799474</v>
      </c>
      <c r="T262" s="123">
        <v>13.474118631283</v>
      </c>
      <c r="U262" s="123">
        <v>13.474118631283</v>
      </c>
      <c r="V262" s="123">
        <v>9.0959072952427409</v>
      </c>
      <c r="W262" s="123">
        <v>12.917227312299699</v>
      </c>
      <c r="X262" s="123">
        <v>12.917227312299699</v>
      </c>
      <c r="Y262" s="123">
        <v>13.5860159591195</v>
      </c>
      <c r="Z262" s="123">
        <v>12.917227312299699</v>
      </c>
      <c r="AA262" s="123">
        <v>13.474118631283</v>
      </c>
      <c r="AB262" s="123">
        <v>12.706692868272301</v>
      </c>
      <c r="AC262" s="123">
        <v>12.706692868272301</v>
      </c>
      <c r="AD262" s="123">
        <v>12.706692868272301</v>
      </c>
      <c r="AE262" s="123">
        <v>14.045267834178199</v>
      </c>
    </row>
    <row r="263" spans="1:31" x14ac:dyDescent="0.25">
      <c r="A263" s="157" t="str">
        <f t="shared" si="6"/>
        <v>928</v>
      </c>
      <c r="B263" s="242" t="s">
        <v>454</v>
      </c>
      <c r="C263" s="123">
        <v>0</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row>
    <row r="264" spans="1:31" x14ac:dyDescent="0.25">
      <c r="A264" s="157" t="str">
        <f t="shared" si="6"/>
        <v>928</v>
      </c>
      <c r="B264" s="242" t="s">
        <v>455</v>
      </c>
      <c r="C264" s="123">
        <v>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row>
    <row r="265" spans="1:31" x14ac:dyDescent="0.25">
      <c r="A265" s="157"/>
      <c r="B265" s="242" t="s">
        <v>456</v>
      </c>
      <c r="C265" s="123">
        <v>16.022310000000001</v>
      </c>
      <c r="D265" s="123">
        <v>16.022310000000001</v>
      </c>
      <c r="E265" s="123">
        <v>16.022310000000001</v>
      </c>
      <c r="F265" s="123">
        <v>16.022310000000001</v>
      </c>
      <c r="G265" s="123">
        <v>16.343119999999999</v>
      </c>
      <c r="H265" s="123">
        <v>16.022310000000001</v>
      </c>
      <c r="I265" s="123">
        <v>16.022269999999999</v>
      </c>
      <c r="J265" s="123">
        <v>16.7195</v>
      </c>
      <c r="K265" s="123">
        <v>16.021999999999998</v>
      </c>
      <c r="L265" s="123">
        <v>16.021999999999998</v>
      </c>
      <c r="M265" s="123">
        <v>16.858999999999899</v>
      </c>
      <c r="N265" s="123">
        <v>16.021999999999998</v>
      </c>
      <c r="O265" s="123">
        <v>16.7195</v>
      </c>
      <c r="P265" s="123">
        <v>16.2545</v>
      </c>
      <c r="Q265" s="123">
        <v>16.2545</v>
      </c>
      <c r="R265" s="123">
        <v>16.2545</v>
      </c>
      <c r="S265" s="123">
        <v>17.789000000000001</v>
      </c>
      <c r="T265" s="123">
        <v>21.92</v>
      </c>
      <c r="U265" s="123">
        <v>21.92</v>
      </c>
      <c r="V265" s="123">
        <v>21.222499999999901</v>
      </c>
      <c r="W265" s="123">
        <v>21.222499999999901</v>
      </c>
      <c r="X265" s="123">
        <v>21.222499999999901</v>
      </c>
      <c r="Y265" s="123">
        <v>22.0595</v>
      </c>
      <c r="Z265" s="123">
        <v>21.222499999999901</v>
      </c>
      <c r="AA265" s="123">
        <v>21.92</v>
      </c>
      <c r="AB265" s="123">
        <v>20.99</v>
      </c>
      <c r="AC265" s="123">
        <v>20.99</v>
      </c>
      <c r="AD265" s="123">
        <v>20.99</v>
      </c>
      <c r="AE265" s="123">
        <v>22.663999999999898</v>
      </c>
    </row>
    <row r="266" spans="1:31" x14ac:dyDescent="0.25">
      <c r="A266" s="157" t="str">
        <f t="shared" si="6"/>
        <v/>
      </c>
    </row>
    <row r="267" spans="1:31" x14ac:dyDescent="0.25">
      <c r="A267" s="157" t="str">
        <f t="shared" si="6"/>
        <v>927</v>
      </c>
      <c r="B267" s="242" t="s">
        <v>457</v>
      </c>
      <c r="C267" s="123">
        <v>0</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0</v>
      </c>
      <c r="X267" s="123">
        <v>0</v>
      </c>
      <c r="Y267" s="123">
        <v>0</v>
      </c>
      <c r="Z267" s="123">
        <v>0</v>
      </c>
      <c r="AA267" s="123">
        <v>0</v>
      </c>
      <c r="AB267" s="123">
        <v>0</v>
      </c>
      <c r="AC267" s="123">
        <v>0</v>
      </c>
      <c r="AD267" s="123">
        <v>0</v>
      </c>
      <c r="AE267" s="123">
        <v>0</v>
      </c>
    </row>
    <row r="268" spans="1:31" x14ac:dyDescent="0.25">
      <c r="A268" s="157" t="str">
        <f t="shared" si="6"/>
        <v/>
      </c>
    </row>
    <row r="269" spans="1:31" x14ac:dyDescent="0.25">
      <c r="A269" s="157"/>
      <c r="B269" s="242" t="s">
        <v>89</v>
      </c>
      <c r="C269" s="123">
        <v>1492.0332900000001</v>
      </c>
      <c r="D269" s="123">
        <v>1969.51340999999</v>
      </c>
      <c r="E269" s="123">
        <v>1821.7752499999999</v>
      </c>
      <c r="F269" s="123">
        <v>1464.7215000000001</v>
      </c>
      <c r="G269" s="123">
        <v>2143.1045899999999</v>
      </c>
      <c r="H269" s="123">
        <v>2022.70612999999</v>
      </c>
      <c r="I269" s="123">
        <v>1812.5285200000001</v>
      </c>
      <c r="J269" s="123">
        <v>2139.8840805528298</v>
      </c>
      <c r="K269" s="123">
        <v>2258.1090394370799</v>
      </c>
      <c r="L269" s="123">
        <v>2164.78313832615</v>
      </c>
      <c r="M269" s="123">
        <v>2333.5960713120799</v>
      </c>
      <c r="N269" s="123">
        <v>2224.62161706696</v>
      </c>
      <c r="O269" s="123">
        <v>2001.70124805829</v>
      </c>
      <c r="P269" s="123">
        <v>2098.5384893649102</v>
      </c>
      <c r="Q269" s="123">
        <v>1934.2451572263001</v>
      </c>
      <c r="R269" s="123">
        <v>2017.9167353596799</v>
      </c>
      <c r="S269" s="123">
        <v>2057.1849663375701</v>
      </c>
      <c r="T269" s="123">
        <v>2153.5866399463098</v>
      </c>
      <c r="U269" s="123">
        <v>2085.5631428581701</v>
      </c>
      <c r="V269" s="123">
        <v>2121.36757435251</v>
      </c>
      <c r="W269" s="123">
        <v>2131.2493170770199</v>
      </c>
      <c r="X269" s="123">
        <v>2132.4269881407599</v>
      </c>
      <c r="Y269" s="123">
        <v>2178.5446225262199</v>
      </c>
      <c r="Z269" s="123">
        <v>1976.9886233355101</v>
      </c>
      <c r="AA269" s="123">
        <v>1942.58964425009</v>
      </c>
      <c r="AB269" s="123">
        <v>2152.6108199999899</v>
      </c>
      <c r="AC269" s="123">
        <v>1982.3772547286001</v>
      </c>
      <c r="AD269" s="123">
        <v>2110.00986969002</v>
      </c>
      <c r="AE269" s="123">
        <v>2114.6978999999901</v>
      </c>
    </row>
    <row r="270" spans="1:31" x14ac:dyDescent="0.25">
      <c r="A270" s="157"/>
    </row>
    <row r="271" spans="1:31" x14ac:dyDescent="0.25">
      <c r="A271" s="157"/>
      <c r="B271" s="242" t="s">
        <v>458</v>
      </c>
      <c r="C271" s="123">
        <v>29290.046060000001</v>
      </c>
      <c r="D271" s="123">
        <v>37333.734790000002</v>
      </c>
      <c r="E271" s="123">
        <v>21385.842579999899</v>
      </c>
      <c r="F271" s="123">
        <v>20935.234129999899</v>
      </c>
      <c r="G271" s="123">
        <v>15301.38557</v>
      </c>
      <c r="H271" s="123">
        <v>8711.2549099999997</v>
      </c>
      <c r="I271" s="123">
        <v>6954.8371699999998</v>
      </c>
      <c r="J271" s="123">
        <v>6764.9638892687699</v>
      </c>
      <c r="K271" s="123">
        <v>7525.1233725605698</v>
      </c>
      <c r="L271" s="123">
        <v>7347.1238606611296</v>
      </c>
      <c r="M271" s="123">
        <v>9424.0233595199898</v>
      </c>
      <c r="N271" s="123">
        <v>16580.109614197801</v>
      </c>
      <c r="O271" s="123">
        <v>26991.787698278698</v>
      </c>
      <c r="P271" s="123">
        <v>35328.414031927197</v>
      </c>
      <c r="Q271" s="123">
        <v>31317.534203576601</v>
      </c>
      <c r="R271" s="123">
        <v>23115.8876047839</v>
      </c>
      <c r="S271" s="123">
        <v>13941.1334683972</v>
      </c>
      <c r="T271" s="123">
        <v>10189.583502309901</v>
      </c>
      <c r="U271" s="123">
        <v>7477.8240424743699</v>
      </c>
      <c r="V271" s="123">
        <v>7050.55776996451</v>
      </c>
      <c r="W271" s="123">
        <v>7198.5631574605304</v>
      </c>
      <c r="X271" s="123">
        <v>7330.5833080908797</v>
      </c>
      <c r="Y271" s="123">
        <v>9310.9775789436808</v>
      </c>
      <c r="Z271" s="123">
        <v>15871.552641067399</v>
      </c>
      <c r="AA271" s="123">
        <v>26611.8830735798</v>
      </c>
      <c r="AB271" s="123">
        <v>33125.760610937199</v>
      </c>
      <c r="AC271" s="123">
        <v>29280.632273647399</v>
      </c>
      <c r="AD271" s="123">
        <v>22173.810115390101</v>
      </c>
      <c r="AE271" s="123">
        <v>13607.431075681799</v>
      </c>
    </row>
    <row r="272" spans="1:31" x14ac:dyDescent="0.25">
      <c r="A272" s="157"/>
      <c r="B272" s="242" t="s">
        <v>459</v>
      </c>
      <c r="C272" s="123">
        <v>1342.6691900000001</v>
      </c>
      <c r="D272" s="123">
        <v>1479.2315699999999</v>
      </c>
      <c r="E272" s="123">
        <v>1289.96029</v>
      </c>
      <c r="F272" s="123">
        <v>1614.9046599999999</v>
      </c>
      <c r="G272" s="123">
        <v>1501.8764699999999</v>
      </c>
      <c r="H272" s="123">
        <v>1922.2402499999901</v>
      </c>
      <c r="I272" s="123">
        <v>2299.72804</v>
      </c>
      <c r="J272" s="123">
        <v>2323.0171605393598</v>
      </c>
      <c r="K272" s="123">
        <v>2752.8132799999998</v>
      </c>
      <c r="L272" s="123">
        <v>2594.8311800000001</v>
      </c>
      <c r="M272" s="123">
        <v>2708.8090812659998</v>
      </c>
      <c r="N272" s="123">
        <v>1728.27920756443</v>
      </c>
      <c r="O272" s="123">
        <v>1413.5640580582899</v>
      </c>
      <c r="P272" s="123">
        <v>1713.7753700000001</v>
      </c>
      <c r="Q272" s="123">
        <v>1555.69784999999</v>
      </c>
      <c r="R272" s="123">
        <v>1658.5925500000001</v>
      </c>
      <c r="S272" s="123">
        <v>1746.9617599999999</v>
      </c>
      <c r="T272" s="123">
        <v>1855.4884</v>
      </c>
      <c r="U272" s="123">
        <v>1847.14588999999</v>
      </c>
      <c r="V272" s="123">
        <v>4760.1915099999997</v>
      </c>
      <c r="W272" s="123">
        <v>4862.5268699999997</v>
      </c>
      <c r="X272" s="123">
        <v>7387.8559500000001</v>
      </c>
      <c r="Y272" s="123">
        <v>1983.9117100000001</v>
      </c>
      <c r="Z272" s="123">
        <v>1699.3200200000001</v>
      </c>
      <c r="AA272" s="123">
        <v>1655.8033399999999</v>
      </c>
      <c r="AB272" s="123">
        <v>1769.62471999999</v>
      </c>
      <c r="AC272" s="123">
        <v>1585.35664</v>
      </c>
      <c r="AD272" s="123">
        <v>1767.1076799999901</v>
      </c>
      <c r="AE272" s="123">
        <v>1808.8574100000001</v>
      </c>
    </row>
    <row r="273" spans="1:31" x14ac:dyDescent="0.25">
      <c r="A273" s="157"/>
      <c r="B273" s="242" t="s">
        <v>90</v>
      </c>
      <c r="C273" s="123">
        <v>30632.715250000001</v>
      </c>
      <c r="D273" s="123">
        <v>38812.966359999999</v>
      </c>
      <c r="E273" s="123">
        <v>22675.802869999901</v>
      </c>
      <c r="F273" s="123">
        <v>22550.138789999899</v>
      </c>
      <c r="G273" s="123">
        <v>16803.262040000001</v>
      </c>
      <c r="H273" s="123">
        <v>10633.4951599999</v>
      </c>
      <c r="I273" s="123">
        <v>9254.5652100000007</v>
      </c>
      <c r="J273" s="123">
        <v>9087.9810498081406</v>
      </c>
      <c r="K273" s="123">
        <v>10277.9366525605</v>
      </c>
      <c r="L273" s="123">
        <v>9941.9550406611306</v>
      </c>
      <c r="M273" s="123">
        <v>12132.8324407859</v>
      </c>
      <c r="N273" s="123">
        <v>18308.388821762299</v>
      </c>
      <c r="O273" s="123">
        <v>28405.351756337001</v>
      </c>
      <c r="P273" s="123">
        <v>37042.1894019272</v>
      </c>
      <c r="Q273" s="123">
        <v>32873.232053576598</v>
      </c>
      <c r="R273" s="123">
        <v>24774.480154783902</v>
      </c>
      <c r="S273" s="123">
        <v>15688.0952283972</v>
      </c>
      <c r="T273" s="123">
        <v>12045.071902309901</v>
      </c>
      <c r="U273" s="123">
        <v>9324.9699324743706</v>
      </c>
      <c r="V273" s="123">
        <v>11810.749279964501</v>
      </c>
      <c r="W273" s="123">
        <v>12061.090027460499</v>
      </c>
      <c r="X273" s="123">
        <v>14718.439258090801</v>
      </c>
      <c r="Y273" s="123">
        <v>11294.889288943599</v>
      </c>
      <c r="Z273" s="123">
        <v>17570.872661067398</v>
      </c>
      <c r="AA273" s="123">
        <v>28267.686413579799</v>
      </c>
      <c r="AB273" s="123">
        <v>34895.385330937199</v>
      </c>
      <c r="AC273" s="123">
        <v>30865.988913647401</v>
      </c>
      <c r="AD273" s="123">
        <v>23940.917795390102</v>
      </c>
      <c r="AE273" s="123">
        <v>15416.2884856818</v>
      </c>
    </row>
    <row r="274" spans="1:31" x14ac:dyDescent="0.25">
      <c r="A274" s="157"/>
      <c r="B274" s="242" t="s">
        <v>460</v>
      </c>
      <c r="C274" s="123">
        <v>29290.046060000001</v>
      </c>
      <c r="D274" s="123">
        <v>37333.734790000002</v>
      </c>
      <c r="E274" s="123">
        <v>21385.842579999899</v>
      </c>
      <c r="F274" s="123">
        <v>20935.234129999899</v>
      </c>
      <c r="G274" s="123">
        <v>15301.38557</v>
      </c>
      <c r="H274" s="123">
        <v>8711.2549099999997</v>
      </c>
      <c r="I274" s="123">
        <v>6954.8371699999998</v>
      </c>
      <c r="J274" s="123">
        <v>6764.9638892687699</v>
      </c>
      <c r="K274" s="123">
        <v>7525.1233725605698</v>
      </c>
      <c r="L274" s="123">
        <v>7347.1238606611296</v>
      </c>
      <c r="M274" s="123">
        <v>9424.0233595199898</v>
      </c>
      <c r="N274" s="123">
        <v>16580.109614197801</v>
      </c>
      <c r="O274" s="123">
        <v>26991.787698278698</v>
      </c>
      <c r="P274" s="123">
        <v>35328.414031927197</v>
      </c>
      <c r="Q274" s="123">
        <v>31317.534203576601</v>
      </c>
      <c r="R274" s="123">
        <v>23115.8876047839</v>
      </c>
      <c r="S274" s="123">
        <v>13941.1334683972</v>
      </c>
      <c r="T274" s="123">
        <v>10189.583502309901</v>
      </c>
      <c r="U274" s="123">
        <v>7477.8240424743699</v>
      </c>
      <c r="V274" s="123">
        <v>7050.55776996451</v>
      </c>
      <c r="W274" s="123">
        <v>7198.5631574605304</v>
      </c>
      <c r="X274" s="123">
        <v>7330.5833080908797</v>
      </c>
      <c r="Y274" s="123">
        <v>9310.9775789436808</v>
      </c>
      <c r="Z274" s="123">
        <v>15871.552641067399</v>
      </c>
      <c r="AA274" s="123">
        <v>26611.8830735798</v>
      </c>
      <c r="AB274" s="123">
        <v>33125.760610937199</v>
      </c>
      <c r="AC274" s="123">
        <v>29280.632273647399</v>
      </c>
      <c r="AD274" s="123">
        <v>22173.810115390101</v>
      </c>
      <c r="AE274" s="123">
        <v>13607.431075681799</v>
      </c>
    </row>
    <row r="275" spans="1:31" x14ac:dyDescent="0.25">
      <c r="A275" s="157"/>
    </row>
    <row r="276" spans="1:31" s="207" customFormat="1" x14ac:dyDescent="0.25">
      <c r="A276" s="157"/>
      <c r="B276" s="243" t="s">
        <v>461</v>
      </c>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c r="AC276" s="241"/>
      <c r="AD276" s="241"/>
      <c r="AE276" s="241"/>
    </row>
    <row r="277" spans="1:31" x14ac:dyDescent="0.25">
      <c r="A277" s="157" t="s">
        <v>129</v>
      </c>
      <c r="B277" s="242" t="s">
        <v>462</v>
      </c>
      <c r="C277" s="123">
        <v>3028.2404099999999</v>
      </c>
      <c r="D277" s="123">
        <v>3067.0449399999902</v>
      </c>
      <c r="E277" s="123">
        <v>3097.2771599999901</v>
      </c>
      <c r="F277" s="123">
        <v>3099.2789899999998</v>
      </c>
      <c r="G277" s="123">
        <v>3103.1576499999901</v>
      </c>
      <c r="H277" s="123">
        <v>3108.5624399999901</v>
      </c>
      <c r="I277" s="123">
        <v>3111.9097400000001</v>
      </c>
      <c r="J277" s="123">
        <v>3129.2475459907801</v>
      </c>
      <c r="K277" s="123">
        <v>3152.83746316118</v>
      </c>
      <c r="L277" s="123">
        <v>3167.83449602372</v>
      </c>
      <c r="M277" s="123">
        <v>3200.2589822325599</v>
      </c>
      <c r="N277" s="123">
        <v>3240.3442693792999</v>
      </c>
      <c r="O277" s="123">
        <v>3299.84505377398</v>
      </c>
      <c r="P277" s="123">
        <v>3344.2774981667999</v>
      </c>
      <c r="Q277" s="123">
        <v>3341.2041671213801</v>
      </c>
      <c r="R277" s="123">
        <v>3339.27086400402</v>
      </c>
      <c r="S277" s="123">
        <v>3292.4129459818</v>
      </c>
      <c r="T277" s="123">
        <v>3244.4254235175399</v>
      </c>
      <c r="U277" s="123">
        <v>3254.1417236499701</v>
      </c>
      <c r="V277" s="123">
        <v>3269.1578696101601</v>
      </c>
      <c r="W277" s="123">
        <v>3278.2212419554598</v>
      </c>
      <c r="X277" s="123">
        <v>3281.04930532157</v>
      </c>
      <c r="Y277" s="123">
        <v>3292.5578930633001</v>
      </c>
      <c r="Z277" s="123">
        <v>3309.4579410297601</v>
      </c>
      <c r="AA277" s="123">
        <v>3381.5887015435301</v>
      </c>
      <c r="AB277" s="123">
        <v>3447.3782715328098</v>
      </c>
      <c r="AC277" s="123">
        <v>3438.0945138951101</v>
      </c>
      <c r="AD277" s="123">
        <v>3475.7113273247101</v>
      </c>
      <c r="AE277" s="123">
        <v>3528.4149932083101</v>
      </c>
    </row>
    <row r="278" spans="1:31" x14ac:dyDescent="0.25">
      <c r="A278" s="157"/>
      <c r="B278" s="242" t="s">
        <v>1075</v>
      </c>
      <c r="C278" s="123">
        <v>0</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row>
    <row r="279" spans="1:31" x14ac:dyDescent="0.25">
      <c r="A279" s="157" t="str">
        <f t="shared" si="6"/>
        <v/>
      </c>
    </row>
    <row r="280" spans="1:31" x14ac:dyDescent="0.25">
      <c r="A280" s="157"/>
      <c r="B280" s="242" t="s">
        <v>463</v>
      </c>
    </row>
    <row r="281" spans="1:31" x14ac:dyDescent="0.25">
      <c r="A281" s="157"/>
    </row>
    <row r="282" spans="1:31" x14ac:dyDescent="0.25">
      <c r="A282" s="157"/>
      <c r="B282" s="242" t="s">
        <v>464</v>
      </c>
    </row>
    <row r="283" spans="1:31" x14ac:dyDescent="0.25">
      <c r="A283" s="208">
        <v>408.1</v>
      </c>
      <c r="B283" s="242" t="s">
        <v>465</v>
      </c>
      <c r="C283" s="123">
        <v>0</v>
      </c>
      <c r="D283" s="123">
        <v>0</v>
      </c>
      <c r="E283" s="123">
        <v>0</v>
      </c>
      <c r="F283" s="123">
        <v>0</v>
      </c>
      <c r="G283" s="123">
        <v>0</v>
      </c>
      <c r="H283" s="123">
        <v>0</v>
      </c>
      <c r="I283" s="123">
        <v>0</v>
      </c>
      <c r="J283" s="123">
        <v>0</v>
      </c>
      <c r="K283" s="123">
        <v>0</v>
      </c>
      <c r="L283" s="123">
        <v>0</v>
      </c>
      <c r="M283" s="123">
        <v>0</v>
      </c>
      <c r="N283" s="123">
        <v>0</v>
      </c>
      <c r="O283" s="123">
        <v>0</v>
      </c>
      <c r="P283" s="123">
        <v>0</v>
      </c>
      <c r="Q283" s="123">
        <v>0</v>
      </c>
      <c r="R283" s="123">
        <v>0</v>
      </c>
      <c r="S283" s="123">
        <v>0</v>
      </c>
      <c r="T283" s="123">
        <v>0</v>
      </c>
      <c r="U283" s="123">
        <v>0</v>
      </c>
      <c r="V283" s="123">
        <v>0</v>
      </c>
      <c r="W283" s="123">
        <v>0</v>
      </c>
      <c r="X283" s="123">
        <v>0</v>
      </c>
      <c r="Y283" s="123">
        <v>0</v>
      </c>
      <c r="Z283" s="123">
        <v>0</v>
      </c>
      <c r="AA283" s="123">
        <v>0</v>
      </c>
      <c r="AB283" s="123">
        <v>0</v>
      </c>
      <c r="AC283" s="123">
        <v>0</v>
      </c>
      <c r="AD283" s="123">
        <v>0</v>
      </c>
      <c r="AE283" s="123">
        <v>0</v>
      </c>
    </row>
    <row r="284" spans="1:31" x14ac:dyDescent="0.25">
      <c r="A284" s="208">
        <v>408.1</v>
      </c>
      <c r="B284" s="242" t="s">
        <v>466</v>
      </c>
      <c r="C284" s="123">
        <v>0</v>
      </c>
      <c r="D284" s="123">
        <v>0</v>
      </c>
      <c r="E284" s="123">
        <v>0</v>
      </c>
      <c r="F284" s="123">
        <v>0</v>
      </c>
      <c r="G284" s="123">
        <v>0</v>
      </c>
      <c r="H284" s="123">
        <v>0</v>
      </c>
      <c r="I284" s="123">
        <v>0</v>
      </c>
      <c r="J284" s="123">
        <v>0</v>
      </c>
      <c r="K284" s="123">
        <v>0</v>
      </c>
      <c r="L284" s="123">
        <v>0</v>
      </c>
      <c r="M284" s="123">
        <v>0</v>
      </c>
      <c r="N284" s="123">
        <v>0</v>
      </c>
      <c r="O284" s="123">
        <v>0</v>
      </c>
      <c r="P284" s="123">
        <v>0</v>
      </c>
      <c r="Q284" s="123">
        <v>0</v>
      </c>
      <c r="R284" s="123">
        <v>0</v>
      </c>
      <c r="S284" s="123">
        <v>0</v>
      </c>
      <c r="T284" s="123">
        <v>0</v>
      </c>
      <c r="U284" s="123">
        <v>0</v>
      </c>
      <c r="V284" s="123">
        <v>0</v>
      </c>
      <c r="W284" s="123">
        <v>0</v>
      </c>
      <c r="X284" s="123">
        <v>0</v>
      </c>
      <c r="Y284" s="123">
        <v>0</v>
      </c>
      <c r="Z284" s="123">
        <v>0</v>
      </c>
      <c r="AA284" s="123">
        <v>0</v>
      </c>
      <c r="AB284" s="123">
        <v>0</v>
      </c>
      <c r="AC284" s="123">
        <v>0</v>
      </c>
      <c r="AD284" s="123">
        <v>0</v>
      </c>
      <c r="AE284" s="123">
        <v>0</v>
      </c>
    </row>
    <row r="285" spans="1:31" x14ac:dyDescent="0.25">
      <c r="A285" s="208">
        <v>408.1</v>
      </c>
      <c r="B285" s="242" t="s">
        <v>467</v>
      </c>
      <c r="C285" s="123">
        <v>643.24221999999997</v>
      </c>
      <c r="D285" s="123">
        <v>689.04283999999996</v>
      </c>
      <c r="E285" s="123">
        <v>661.45631000000003</v>
      </c>
      <c r="F285" s="123">
        <v>692.60344999999995</v>
      </c>
      <c r="G285" s="123">
        <v>694.30907999999999</v>
      </c>
      <c r="H285" s="123">
        <v>635.70389999999998</v>
      </c>
      <c r="I285" s="123">
        <v>681.45747999999901</v>
      </c>
      <c r="J285" s="123">
        <v>661.99849778849898</v>
      </c>
      <c r="K285" s="123">
        <v>661.99849778849898</v>
      </c>
      <c r="L285" s="123">
        <v>661.99849778849898</v>
      </c>
      <c r="M285" s="123">
        <v>661.99849778849898</v>
      </c>
      <c r="N285" s="123">
        <v>661.99849778849898</v>
      </c>
      <c r="O285" s="123">
        <v>661.99849778849898</v>
      </c>
      <c r="P285" s="123">
        <v>708.18421563579795</v>
      </c>
      <c r="Q285" s="123">
        <v>708.18421563579795</v>
      </c>
      <c r="R285" s="123">
        <v>708.18421563579795</v>
      </c>
      <c r="S285" s="123">
        <v>708.18421563579795</v>
      </c>
      <c r="T285" s="123">
        <v>708.18421563579795</v>
      </c>
      <c r="U285" s="123">
        <v>708.18421563579795</v>
      </c>
      <c r="V285" s="123">
        <v>708.18421563579795</v>
      </c>
      <c r="W285" s="123">
        <v>708.18421563579795</v>
      </c>
      <c r="X285" s="123">
        <v>708.18421563579795</v>
      </c>
      <c r="Y285" s="123">
        <v>708.18421563579795</v>
      </c>
      <c r="Z285" s="123">
        <v>708.18421563579795</v>
      </c>
      <c r="AA285" s="123">
        <v>708.18421563579795</v>
      </c>
      <c r="AB285" s="123">
        <v>732.28740765140799</v>
      </c>
      <c r="AC285" s="123">
        <v>732.28740765140799</v>
      </c>
      <c r="AD285" s="123">
        <v>732.28740765140799</v>
      </c>
      <c r="AE285" s="123">
        <v>732.28740765140799</v>
      </c>
    </row>
    <row r="286" spans="1:31" x14ac:dyDescent="0.25">
      <c r="A286" s="208">
        <v>408.1</v>
      </c>
      <c r="B286" s="242" t="s">
        <v>468</v>
      </c>
      <c r="C286" s="123">
        <v>162.50731999999999</v>
      </c>
      <c r="D286" s="123">
        <v>212.55211</v>
      </c>
      <c r="E286" s="123">
        <v>193.03295999999901</v>
      </c>
      <c r="F286" s="123">
        <v>219.32532</v>
      </c>
      <c r="G286" s="123">
        <v>207.88193999999999</v>
      </c>
      <c r="H286" s="123">
        <v>211.19806</v>
      </c>
      <c r="I286" s="123">
        <v>199.78108</v>
      </c>
      <c r="J286" s="123">
        <v>217.94399999999899</v>
      </c>
      <c r="K286" s="123">
        <v>217.212719999999</v>
      </c>
      <c r="L286" s="123">
        <v>218.43288000000001</v>
      </c>
      <c r="M286" s="123">
        <v>217.79952</v>
      </c>
      <c r="N286" s="123">
        <v>218.071439999999</v>
      </c>
      <c r="O286" s="123">
        <v>238.58519999999899</v>
      </c>
      <c r="P286" s="123">
        <v>211.81752</v>
      </c>
      <c r="Q286" s="123">
        <v>212.828879999999</v>
      </c>
      <c r="R286" s="123">
        <v>212.69207999999901</v>
      </c>
      <c r="S286" s="123">
        <v>212.57040000000001</v>
      </c>
      <c r="T286" s="123">
        <v>211.91639999999899</v>
      </c>
      <c r="U286" s="123">
        <v>213.278639999999</v>
      </c>
      <c r="V286" s="123">
        <v>212.34072</v>
      </c>
      <c r="W286" s="123">
        <v>212.31095999999999</v>
      </c>
      <c r="X286" s="123">
        <v>213.03695999999999</v>
      </c>
      <c r="Y286" s="123">
        <v>212.07552000000001</v>
      </c>
      <c r="Z286" s="123">
        <v>213.23831999999999</v>
      </c>
      <c r="AA286" s="123">
        <v>213.54576</v>
      </c>
      <c r="AB286" s="123">
        <v>218.07311999999999</v>
      </c>
      <c r="AC286" s="123">
        <v>219.2544</v>
      </c>
      <c r="AD286" s="123">
        <v>218.75904</v>
      </c>
      <c r="AE286" s="123">
        <v>218.93832</v>
      </c>
    </row>
    <row r="287" spans="1:31" x14ac:dyDescent="0.25">
      <c r="A287" s="208">
        <v>408.1</v>
      </c>
      <c r="B287" s="242" t="s">
        <v>469</v>
      </c>
      <c r="C287" s="123">
        <v>47.994570000000003</v>
      </c>
      <c r="D287" s="123">
        <v>47.994570000000003</v>
      </c>
      <c r="E287" s="123">
        <v>47.994570000000003</v>
      </c>
      <c r="F287" s="123">
        <v>47.994570000000003</v>
      </c>
      <c r="G287" s="123">
        <v>47.994570000000003</v>
      </c>
      <c r="H287" s="123">
        <v>47.994570000000003</v>
      </c>
      <c r="I287" s="123">
        <v>47.99456</v>
      </c>
      <c r="J287" s="123">
        <v>48.953999999999901</v>
      </c>
      <c r="K287" s="123">
        <v>48.953999999999901</v>
      </c>
      <c r="L287" s="123">
        <v>48.953999999999901</v>
      </c>
      <c r="M287" s="123">
        <v>48.953999999999901</v>
      </c>
      <c r="N287" s="123">
        <v>48.953999999999901</v>
      </c>
      <c r="O287" s="123">
        <v>48.953999999999901</v>
      </c>
      <c r="P287" s="123">
        <v>48.953999999999901</v>
      </c>
      <c r="Q287" s="123">
        <v>48.953999999999901</v>
      </c>
      <c r="R287" s="123">
        <v>48.953999999999901</v>
      </c>
      <c r="S287" s="123">
        <v>48.953999999999901</v>
      </c>
      <c r="T287" s="123">
        <v>48.953999999999901</v>
      </c>
      <c r="U287" s="123">
        <v>48.953999999999901</v>
      </c>
      <c r="V287" s="123">
        <v>49.933999999999997</v>
      </c>
      <c r="W287" s="123">
        <v>49.933999999999997</v>
      </c>
      <c r="X287" s="123">
        <v>49.933999999999997</v>
      </c>
      <c r="Y287" s="123">
        <v>49.933999999999997</v>
      </c>
      <c r="Z287" s="123">
        <v>49.933999999999997</v>
      </c>
      <c r="AA287" s="123">
        <v>49.933999999999997</v>
      </c>
      <c r="AB287" s="123">
        <v>49.933999999999997</v>
      </c>
      <c r="AC287" s="123">
        <v>49.933999999999997</v>
      </c>
      <c r="AD287" s="123">
        <v>49.933999999999997</v>
      </c>
      <c r="AE287" s="123">
        <v>49.933999999999997</v>
      </c>
    </row>
    <row r="288" spans="1:31" x14ac:dyDescent="0.25">
      <c r="A288" s="208">
        <v>408.1</v>
      </c>
      <c r="B288" s="242" t="s">
        <v>470</v>
      </c>
      <c r="C288" s="123">
        <v>0</v>
      </c>
      <c r="D288" s="123">
        <v>21.224779999999999</v>
      </c>
      <c r="E288" s="123">
        <v>21.224779999999999</v>
      </c>
      <c r="F288" s="123">
        <v>21.224779999999999</v>
      </c>
      <c r="G288" s="123">
        <v>21.224779999999999</v>
      </c>
      <c r="H288" s="123">
        <v>21.224779999999999</v>
      </c>
      <c r="I288" s="123">
        <v>21.224779999999999</v>
      </c>
      <c r="J288" s="123">
        <v>25.479487367323301</v>
      </c>
      <c r="K288" s="123">
        <v>25.479487367323301</v>
      </c>
      <c r="L288" s="123">
        <v>25.479487367323301</v>
      </c>
      <c r="M288" s="123">
        <v>25.479487367323301</v>
      </c>
      <c r="N288" s="123">
        <v>25.479487367323301</v>
      </c>
      <c r="O288" s="123">
        <v>25.479487367323301</v>
      </c>
      <c r="P288" s="123">
        <v>48.5895676049606</v>
      </c>
      <c r="Q288" s="123">
        <v>48.5895676049606</v>
      </c>
      <c r="R288" s="123">
        <v>48.5895676049606</v>
      </c>
      <c r="S288" s="123">
        <v>48.5895676049606</v>
      </c>
      <c r="T288" s="123">
        <v>48.5895676049606</v>
      </c>
      <c r="U288" s="123">
        <v>48.5895676049606</v>
      </c>
      <c r="V288" s="123">
        <v>48.5895676049606</v>
      </c>
      <c r="W288" s="123">
        <v>48.5895676049606</v>
      </c>
      <c r="X288" s="123">
        <v>48.5895676049606</v>
      </c>
      <c r="Y288" s="123">
        <v>48.5895676049606</v>
      </c>
      <c r="Z288" s="123">
        <v>48.5895676049606</v>
      </c>
      <c r="AA288" s="123">
        <v>48.5895676049606</v>
      </c>
      <c r="AB288" s="123">
        <v>106.80841505414099</v>
      </c>
      <c r="AC288" s="123">
        <v>106.80841505414099</v>
      </c>
      <c r="AD288" s="123">
        <v>106.80841505414099</v>
      </c>
      <c r="AE288" s="123">
        <v>106.80841505414099</v>
      </c>
    </row>
    <row r="289" spans="1:31" x14ac:dyDescent="0.25">
      <c r="A289" s="157"/>
      <c r="B289" s="242" t="s">
        <v>91</v>
      </c>
      <c r="C289" s="123">
        <v>853.74410999999998</v>
      </c>
      <c r="D289" s="123">
        <v>970.8143</v>
      </c>
      <c r="E289" s="123">
        <v>923.70862</v>
      </c>
      <c r="F289" s="123">
        <v>981.14811999999995</v>
      </c>
      <c r="G289" s="123">
        <v>971.41036999999994</v>
      </c>
      <c r="H289" s="123">
        <v>916.12130999999897</v>
      </c>
      <c r="I289" s="123">
        <v>950.45789999999897</v>
      </c>
      <c r="J289" s="123">
        <v>954.37598515582204</v>
      </c>
      <c r="K289" s="123">
        <v>953.64470515582195</v>
      </c>
      <c r="L289" s="123">
        <v>954.86486515582305</v>
      </c>
      <c r="M289" s="123">
        <v>954.23150515582199</v>
      </c>
      <c r="N289" s="123">
        <v>954.50342515582201</v>
      </c>
      <c r="O289" s="123">
        <v>975.01718515582195</v>
      </c>
      <c r="P289" s="123">
        <v>1017.5453032407499</v>
      </c>
      <c r="Q289" s="123">
        <v>1018.55666324075</v>
      </c>
      <c r="R289" s="123">
        <v>1018.41986324075</v>
      </c>
      <c r="S289" s="123">
        <v>1018.2981832407499</v>
      </c>
      <c r="T289" s="123">
        <v>1017.64418324075</v>
      </c>
      <c r="U289" s="123">
        <v>1019.00642324075</v>
      </c>
      <c r="V289" s="123">
        <v>1019.0485032407501</v>
      </c>
      <c r="W289" s="123">
        <v>1019.01874324075</v>
      </c>
      <c r="X289" s="123">
        <v>1019.74474324075</v>
      </c>
      <c r="Y289" s="123">
        <v>1018.78330324075</v>
      </c>
      <c r="Z289" s="123">
        <v>1019.9461032407499</v>
      </c>
      <c r="AA289" s="123">
        <v>1020.25354324075</v>
      </c>
      <c r="AB289" s="123">
        <v>1107.10294270555</v>
      </c>
      <c r="AC289" s="123">
        <v>1108.2842227055501</v>
      </c>
      <c r="AD289" s="123">
        <v>1107.7888627055499</v>
      </c>
      <c r="AE289" s="123">
        <v>1107.96814270555</v>
      </c>
    </row>
    <row r="290" spans="1:31" x14ac:dyDescent="0.25">
      <c r="A290" s="157" t="str">
        <f t="shared" si="6"/>
        <v/>
      </c>
    </row>
    <row r="291" spans="1:31" x14ac:dyDescent="0.25">
      <c r="A291" s="157"/>
      <c r="B291" s="242" t="s">
        <v>471</v>
      </c>
    </row>
    <row r="292" spans="1:31" x14ac:dyDescent="0.25">
      <c r="A292" s="208">
        <v>411.8</v>
      </c>
      <c r="B292" s="242" t="s">
        <v>472</v>
      </c>
      <c r="C292" s="123">
        <v>0</v>
      </c>
      <c r="D292" s="123">
        <v>0</v>
      </c>
      <c r="E292" s="123">
        <v>0</v>
      </c>
      <c r="F292" s="123">
        <v>0</v>
      </c>
      <c r="G292" s="123">
        <v>0</v>
      </c>
      <c r="H292" s="123">
        <v>0</v>
      </c>
      <c r="I292" s="123">
        <v>0</v>
      </c>
      <c r="J292" s="123">
        <v>0</v>
      </c>
      <c r="K292" s="123">
        <v>0</v>
      </c>
      <c r="L292" s="123">
        <v>0</v>
      </c>
      <c r="M292" s="123">
        <v>0</v>
      </c>
      <c r="N292" s="123">
        <v>0</v>
      </c>
      <c r="O292" s="123">
        <v>0</v>
      </c>
      <c r="P292" s="123">
        <v>0</v>
      </c>
      <c r="Q292" s="123">
        <v>0</v>
      </c>
      <c r="R292" s="123">
        <v>0</v>
      </c>
      <c r="S292" s="123">
        <v>0</v>
      </c>
      <c r="T292" s="123">
        <v>0</v>
      </c>
      <c r="U292" s="123">
        <v>0</v>
      </c>
      <c r="V292" s="123">
        <v>0</v>
      </c>
      <c r="W292" s="123">
        <v>0</v>
      </c>
      <c r="X292" s="123">
        <v>0</v>
      </c>
      <c r="Y292" s="123">
        <v>0</v>
      </c>
      <c r="Z292" s="123">
        <v>0</v>
      </c>
      <c r="AA292" s="123">
        <v>0</v>
      </c>
      <c r="AB292" s="123">
        <v>0</v>
      </c>
      <c r="AC292" s="123">
        <v>0</v>
      </c>
      <c r="AD292" s="123">
        <v>0</v>
      </c>
      <c r="AE292" s="123">
        <v>0</v>
      </c>
    </row>
    <row r="293" spans="1:31" x14ac:dyDescent="0.25">
      <c r="A293" s="157" t="str">
        <f t="shared" si="6"/>
        <v>421</v>
      </c>
      <c r="B293" s="242" t="s">
        <v>1076</v>
      </c>
      <c r="C293" s="123">
        <v>0</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23">
        <v>0</v>
      </c>
      <c r="AA293" s="123">
        <v>0</v>
      </c>
      <c r="AB293" s="123">
        <v>0</v>
      </c>
      <c r="AC293" s="123">
        <v>0</v>
      </c>
      <c r="AD293" s="123">
        <v>0</v>
      </c>
      <c r="AE293" s="123">
        <v>0</v>
      </c>
    </row>
    <row r="294" spans="1:31" x14ac:dyDescent="0.25">
      <c r="A294" s="157"/>
      <c r="B294" s="242" t="s">
        <v>473</v>
      </c>
      <c r="C294" s="123">
        <v>0</v>
      </c>
      <c r="D294" s="123">
        <v>0</v>
      </c>
      <c r="E294" s="123">
        <v>0</v>
      </c>
      <c r="F294" s="123">
        <v>0</v>
      </c>
      <c r="G294" s="123">
        <v>0</v>
      </c>
      <c r="H294" s="123">
        <v>0</v>
      </c>
      <c r="I294" s="123">
        <v>0</v>
      </c>
      <c r="J294" s="123">
        <v>0</v>
      </c>
      <c r="K294" s="123">
        <v>0</v>
      </c>
      <c r="L294" s="123">
        <v>0</v>
      </c>
      <c r="M294" s="123">
        <v>0</v>
      </c>
      <c r="N294" s="123">
        <v>0</v>
      </c>
      <c r="O294" s="123">
        <v>0</v>
      </c>
      <c r="P294" s="123">
        <v>0</v>
      </c>
      <c r="Q294" s="123">
        <v>0</v>
      </c>
      <c r="R294" s="123">
        <v>0</v>
      </c>
      <c r="S294" s="123">
        <v>0</v>
      </c>
      <c r="T294" s="123">
        <v>0</v>
      </c>
      <c r="U294" s="123">
        <v>0</v>
      </c>
      <c r="V294" s="123">
        <v>0</v>
      </c>
      <c r="W294" s="123">
        <v>0</v>
      </c>
      <c r="X294" s="123">
        <v>0</v>
      </c>
      <c r="Y294" s="123">
        <v>0</v>
      </c>
      <c r="Z294" s="123">
        <v>0</v>
      </c>
      <c r="AA294" s="123">
        <v>0</v>
      </c>
      <c r="AB294" s="123">
        <v>0</v>
      </c>
      <c r="AC294" s="123">
        <v>0</v>
      </c>
      <c r="AD294" s="123">
        <v>0</v>
      </c>
      <c r="AE294" s="123">
        <v>0</v>
      </c>
    </row>
    <row r="295" spans="1:31" x14ac:dyDescent="0.25">
      <c r="A295" s="157" t="str">
        <f t="shared" ref="A295:A321" si="7">MID($B295,6,3)</f>
        <v/>
      </c>
    </row>
    <row r="296" spans="1:31" x14ac:dyDescent="0.25">
      <c r="A296" s="157"/>
      <c r="B296" s="242" t="s">
        <v>474</v>
      </c>
      <c r="C296" s="123">
        <v>16413.66865</v>
      </c>
      <c r="D296" s="123">
        <v>16373.27685</v>
      </c>
      <c r="E296" s="123">
        <v>12105.84152</v>
      </c>
      <c r="F296" s="123">
        <v>10116.22292</v>
      </c>
      <c r="G296" s="123">
        <v>2743.43729999999</v>
      </c>
      <c r="H296" s="123">
        <v>-524.12165000000198</v>
      </c>
      <c r="I296" s="123">
        <v>-787.29886999999803</v>
      </c>
      <c r="J296" s="123">
        <v>-1411.4790865247601</v>
      </c>
      <c r="K296" s="123">
        <v>-2354.0129465940599</v>
      </c>
      <c r="L296" s="123">
        <v>-1836.34342501114</v>
      </c>
      <c r="M296" s="123">
        <v>-716.1037327112</v>
      </c>
      <c r="N296" s="123">
        <v>5518.5062597767401</v>
      </c>
      <c r="O296" s="123">
        <v>12818.137762893601</v>
      </c>
      <c r="P296" s="123">
        <v>16549.325764314999</v>
      </c>
      <c r="Q296" s="123">
        <v>14580.882500116901</v>
      </c>
      <c r="R296" s="123">
        <v>8919.7596740736808</v>
      </c>
      <c r="S296" s="123">
        <v>2774.28694963209</v>
      </c>
      <c r="T296" s="123">
        <v>503.58167729588098</v>
      </c>
      <c r="U296" s="123">
        <v>-331.69358056986499</v>
      </c>
      <c r="V296" s="123">
        <v>-3588.4462581585299</v>
      </c>
      <c r="W296" s="123">
        <v>-3910.9581773661798</v>
      </c>
      <c r="X296" s="123">
        <v>-6137.2099975904503</v>
      </c>
      <c r="Y296" s="123">
        <v>716.29704650229996</v>
      </c>
      <c r="Z296" s="123">
        <v>7032.6060812241203</v>
      </c>
      <c r="AA296" s="123">
        <v>14322.593773229801</v>
      </c>
      <c r="AB296" s="123">
        <v>18601.905697874299</v>
      </c>
      <c r="AC296" s="123">
        <v>16487.614274068001</v>
      </c>
      <c r="AD296" s="123">
        <v>10033.6421532284</v>
      </c>
      <c r="AE296" s="123">
        <v>3445.6580760194902</v>
      </c>
    </row>
    <row r="297" spans="1:31" x14ac:dyDescent="0.25">
      <c r="A297" s="157"/>
    </row>
    <row r="298" spans="1:31" x14ac:dyDescent="0.25">
      <c r="A298" s="157"/>
      <c r="B298" s="242" t="s">
        <v>1077</v>
      </c>
    </row>
    <row r="299" spans="1:31" x14ac:dyDescent="0.25">
      <c r="A299" s="157"/>
      <c r="B299" s="242" t="s">
        <v>1078</v>
      </c>
      <c r="C299" s="123">
        <v>902.14095999999995</v>
      </c>
      <c r="D299" s="123">
        <v>916.16812000000004</v>
      </c>
      <c r="E299" s="123">
        <v>661.36688000000004</v>
      </c>
      <c r="F299" s="123">
        <v>523.19427999999903</v>
      </c>
      <c r="G299" s="123">
        <v>-272.58125999999999</v>
      </c>
      <c r="H299" s="123">
        <v>-84.138170000000002</v>
      </c>
      <c r="I299" s="123">
        <v>-141.12622999999999</v>
      </c>
      <c r="J299" s="123">
        <v>-124.04731051694399</v>
      </c>
      <c r="K299" s="123">
        <v>-169.878529630153</v>
      </c>
      <c r="L299" s="123">
        <v>-105.90791010693999</v>
      </c>
      <c r="M299" s="123">
        <v>-85.485592732765696</v>
      </c>
      <c r="N299" s="123">
        <v>204.82948366518499</v>
      </c>
      <c r="O299" s="123">
        <v>473.34964802208202</v>
      </c>
      <c r="P299" s="123">
        <v>745.407583857551</v>
      </c>
      <c r="Q299" s="123">
        <v>646.79307190315001</v>
      </c>
      <c r="R299" s="123">
        <v>254.49258919615801</v>
      </c>
      <c r="S299" s="123">
        <v>66.124789660014898</v>
      </c>
      <c r="T299" s="123">
        <v>-46.5226738153426</v>
      </c>
      <c r="U299" s="123">
        <v>-61.745947911650603</v>
      </c>
      <c r="V299" s="123">
        <v>-242.781865006489</v>
      </c>
      <c r="W299" s="123">
        <v>-258.94325500038798</v>
      </c>
      <c r="X299" s="123">
        <v>-182.551301147202</v>
      </c>
      <c r="Y299" s="123">
        <v>-33.819171328810697</v>
      </c>
      <c r="Z299" s="123">
        <v>263.76651320939902</v>
      </c>
      <c r="AA299" s="123">
        <v>497.69544454642102</v>
      </c>
      <c r="AB299" s="123">
        <v>835.73507299621394</v>
      </c>
      <c r="AC299" s="123">
        <v>730.83425595410199</v>
      </c>
      <c r="AD299" s="123">
        <v>294.43829953082297</v>
      </c>
      <c r="AE299" s="123">
        <v>89.093869318606707</v>
      </c>
    </row>
    <row r="300" spans="1:31" x14ac:dyDescent="0.25">
      <c r="A300" s="157"/>
      <c r="B300" s="242" t="s">
        <v>1079</v>
      </c>
      <c r="C300" s="123">
        <v>5057.4062100000001</v>
      </c>
      <c r="D300" s="123">
        <v>3014.1931100000002</v>
      </c>
      <c r="E300" s="123">
        <v>2175.8970399999998</v>
      </c>
      <c r="F300" s="123">
        <v>1422.14851</v>
      </c>
      <c r="G300" s="123">
        <v>354.81124999999997</v>
      </c>
      <c r="H300" s="123">
        <v>-335.71132</v>
      </c>
      <c r="I300" s="123">
        <v>-781.33157000000006</v>
      </c>
      <c r="J300" s="123">
        <v>-507.30929097895302</v>
      </c>
      <c r="K300" s="123">
        <v>-694.79042223859096</v>
      </c>
      <c r="L300" s="123">
        <v>-274.89787294981102</v>
      </c>
      <c r="M300" s="123">
        <v>-368.75981590034002</v>
      </c>
      <c r="N300" s="123">
        <v>847.755907066845</v>
      </c>
      <c r="O300" s="123">
        <v>1696.2835001953099</v>
      </c>
      <c r="P300" s="123">
        <v>3034.51207377325</v>
      </c>
      <c r="Q300" s="123">
        <v>2642.4022445810501</v>
      </c>
      <c r="R300" s="123">
        <v>219.22288775529</v>
      </c>
      <c r="S300" s="123">
        <v>151.50095210977901</v>
      </c>
      <c r="T300" s="123">
        <v>-193.48518611073999</v>
      </c>
      <c r="U300" s="123">
        <v>-268.81757035698701</v>
      </c>
      <c r="V300" s="123">
        <v>-994.00315551956999</v>
      </c>
      <c r="W300" s="123">
        <v>-1058.94699121703</v>
      </c>
      <c r="X300" s="123">
        <v>-31.5976014843529</v>
      </c>
      <c r="Y300" s="123">
        <v>-145.14680540817801</v>
      </c>
      <c r="Z300" s="123">
        <v>1093.1350653975801</v>
      </c>
      <c r="AA300" s="123">
        <v>1535.6683083205101</v>
      </c>
      <c r="AB300" s="123">
        <v>3396.7477035583202</v>
      </c>
      <c r="AC300" s="123">
        <v>2978.9750880148899</v>
      </c>
      <c r="AD300" s="123">
        <v>130.201594385129</v>
      </c>
      <c r="AE300" s="123">
        <v>269.04741697473798</v>
      </c>
    </row>
    <row r="301" spans="1:31" x14ac:dyDescent="0.25">
      <c r="A301" s="157"/>
      <c r="B301" s="242" t="s">
        <v>965</v>
      </c>
      <c r="C301" s="123">
        <v>-3.8730000000000002</v>
      </c>
      <c r="D301" s="123">
        <v>-2.1019999999999999</v>
      </c>
      <c r="E301" s="123">
        <v>-2.1019999999999999</v>
      </c>
      <c r="F301" s="123">
        <v>-2.101</v>
      </c>
      <c r="G301" s="123">
        <v>-2.1019999999999999</v>
      </c>
      <c r="H301" s="123">
        <v>-2.1019999999999999</v>
      </c>
      <c r="I301" s="123">
        <v>-2.101</v>
      </c>
      <c r="J301" s="123">
        <v>-2.1016666725397002</v>
      </c>
      <c r="K301" s="123">
        <v>-2.1016666725397002</v>
      </c>
      <c r="L301" s="123">
        <v>-2.1016666725397002</v>
      </c>
      <c r="M301" s="123">
        <v>-2.1016666725397002</v>
      </c>
      <c r="N301" s="123">
        <v>-2.1016666725397002</v>
      </c>
      <c r="O301" s="123">
        <v>-2.1016666725397002</v>
      </c>
      <c r="P301" s="123">
        <v>-0.54333333499234704</v>
      </c>
      <c r="Q301" s="123">
        <v>-0.54333333499234704</v>
      </c>
      <c r="R301" s="123">
        <v>-0.54333333499234704</v>
      </c>
      <c r="S301" s="123">
        <v>-0.54333333499234704</v>
      </c>
      <c r="T301" s="123">
        <v>-0.54333333499234704</v>
      </c>
      <c r="U301" s="123">
        <v>-0.54333333499234704</v>
      </c>
      <c r="V301" s="123">
        <v>-0.54333333499234704</v>
      </c>
      <c r="W301" s="123">
        <v>-0.54333333499234704</v>
      </c>
      <c r="X301" s="123">
        <v>-0.54333333499234704</v>
      </c>
      <c r="Y301" s="123">
        <v>-0.54333333499234704</v>
      </c>
      <c r="Z301" s="123">
        <v>-0.54333333499234704</v>
      </c>
      <c r="AA301" s="123">
        <v>-0.54333333499234704</v>
      </c>
      <c r="AB301" s="123">
        <v>-0.16833333388471799</v>
      </c>
      <c r="AC301" s="123">
        <v>-0.16833333388471799</v>
      </c>
      <c r="AD301" s="123">
        <v>-0.16833333388471799</v>
      </c>
      <c r="AE301" s="123">
        <v>-0.16833333388471799</v>
      </c>
    </row>
    <row r="302" spans="1:31" x14ac:dyDescent="0.25">
      <c r="A302" s="157"/>
      <c r="B302" s="242" t="s">
        <v>1080</v>
      </c>
      <c r="C302" s="123">
        <v>5955.6741700000002</v>
      </c>
      <c r="D302" s="123">
        <v>3928.2592300000001</v>
      </c>
      <c r="E302" s="123">
        <v>2835.16192</v>
      </c>
      <c r="F302" s="123">
        <v>1943.24179</v>
      </c>
      <c r="G302" s="123">
        <v>80.127989999999897</v>
      </c>
      <c r="H302" s="123">
        <v>-421.95148999999998</v>
      </c>
      <c r="I302" s="123">
        <v>-924.55880000000002</v>
      </c>
      <c r="J302" s="123">
        <v>-633.45826816843805</v>
      </c>
      <c r="K302" s="123">
        <v>-866.77061854128499</v>
      </c>
      <c r="L302" s="123">
        <v>-382.90744972929099</v>
      </c>
      <c r="M302" s="123">
        <v>-456.34707530564498</v>
      </c>
      <c r="N302" s="123">
        <v>1050.48372405949</v>
      </c>
      <c r="O302" s="123">
        <v>2167.5314815448501</v>
      </c>
      <c r="P302" s="123">
        <v>3779.3763242958098</v>
      </c>
      <c r="Q302" s="123">
        <v>3288.6519831492101</v>
      </c>
      <c r="R302" s="123">
        <v>473.17214361645699</v>
      </c>
      <c r="S302" s="123">
        <v>217.08240843480101</v>
      </c>
      <c r="T302" s="123">
        <v>-240.55119326107501</v>
      </c>
      <c r="U302" s="123">
        <v>-331.10685160362999</v>
      </c>
      <c r="V302" s="123">
        <v>-1237.3283538610499</v>
      </c>
      <c r="W302" s="123">
        <v>-1318.43357955242</v>
      </c>
      <c r="X302" s="123">
        <v>-214.692235966548</v>
      </c>
      <c r="Y302" s="123">
        <v>-179.50931007198099</v>
      </c>
      <c r="Z302" s="123">
        <v>1356.35824527198</v>
      </c>
      <c r="AA302" s="123">
        <v>2032.8204195319399</v>
      </c>
      <c r="AB302" s="123">
        <v>4232.31444322065</v>
      </c>
      <c r="AC302" s="123">
        <v>3709.64101063511</v>
      </c>
      <c r="AD302" s="123">
        <v>424.47156058206798</v>
      </c>
      <c r="AE302" s="123">
        <v>357.97295295945997</v>
      </c>
    </row>
    <row r="303" spans="1:31" x14ac:dyDescent="0.25">
      <c r="A303" s="157"/>
      <c r="B303" s="242" t="s">
        <v>1081</v>
      </c>
      <c r="C303" s="123">
        <v>5955.6741700000002</v>
      </c>
      <c r="D303" s="123">
        <v>3928.2592300000001</v>
      </c>
      <c r="E303" s="123">
        <v>2835.16192</v>
      </c>
      <c r="F303" s="123">
        <v>1943.24179</v>
      </c>
      <c r="G303" s="123">
        <v>80.127989999999897</v>
      </c>
      <c r="H303" s="123">
        <v>-421.95148999999998</v>
      </c>
      <c r="I303" s="123">
        <v>-924.55880000000002</v>
      </c>
      <c r="J303" s="123">
        <v>-633.45826816843805</v>
      </c>
      <c r="K303" s="123">
        <v>-866.77061854128499</v>
      </c>
      <c r="L303" s="123">
        <v>-382.90744972929099</v>
      </c>
      <c r="M303" s="123">
        <v>-456.34707530564498</v>
      </c>
      <c r="N303" s="123">
        <v>1050.48372405949</v>
      </c>
      <c r="O303" s="123">
        <v>2167.5314815448501</v>
      </c>
      <c r="P303" s="123">
        <v>3779.3763242958098</v>
      </c>
      <c r="Q303" s="123">
        <v>3288.6519831492101</v>
      </c>
      <c r="R303" s="123">
        <v>473.17214361645699</v>
      </c>
      <c r="S303" s="123">
        <v>217.08240843480101</v>
      </c>
      <c r="T303" s="123">
        <v>-240.55119326107501</v>
      </c>
      <c r="U303" s="123">
        <v>-331.10685160362999</v>
      </c>
      <c r="V303" s="123">
        <v>-1237.3283538610499</v>
      </c>
      <c r="W303" s="123">
        <v>-1318.43357955242</v>
      </c>
      <c r="X303" s="123">
        <v>-214.692235966548</v>
      </c>
      <c r="Y303" s="123">
        <v>-179.50931007198099</v>
      </c>
      <c r="Z303" s="123">
        <v>1356.35824527198</v>
      </c>
      <c r="AA303" s="123">
        <v>2032.8204195319399</v>
      </c>
      <c r="AB303" s="123">
        <v>4232.31444322065</v>
      </c>
      <c r="AC303" s="123">
        <v>3709.64101063511</v>
      </c>
      <c r="AD303" s="123">
        <v>424.47156058206798</v>
      </c>
      <c r="AE303" s="123">
        <v>357.97295295945997</v>
      </c>
    </row>
    <row r="304" spans="1:31" x14ac:dyDescent="0.25">
      <c r="A304" s="157"/>
    </row>
    <row r="305" spans="1:31" x14ac:dyDescent="0.25">
      <c r="A305" s="157"/>
      <c r="B305" s="244" t="s">
        <v>1082</v>
      </c>
      <c r="C305" s="123">
        <v>10457.994479999999</v>
      </c>
      <c r="D305" s="123">
        <v>12445.017620000001</v>
      </c>
      <c r="E305" s="123">
        <v>9270.6796000000104</v>
      </c>
      <c r="F305" s="123">
        <v>8172.9811300000101</v>
      </c>
      <c r="G305" s="123">
        <v>2663.3093099999901</v>
      </c>
      <c r="H305" s="123">
        <v>-102.170160000002</v>
      </c>
      <c r="I305" s="123">
        <v>137.25993000000199</v>
      </c>
      <c r="J305" s="123">
        <v>-778.02081835632305</v>
      </c>
      <c r="K305" s="123">
        <v>-1487.2423280527701</v>
      </c>
      <c r="L305" s="123">
        <v>-1453.43597528185</v>
      </c>
      <c r="M305" s="123">
        <v>-259.75665740555399</v>
      </c>
      <c r="N305" s="123">
        <v>4468.0225357172503</v>
      </c>
      <c r="O305" s="123">
        <v>10650.606281348701</v>
      </c>
      <c r="P305" s="123">
        <v>12769.9494400192</v>
      </c>
      <c r="Q305" s="123">
        <v>11292.2305169676</v>
      </c>
      <c r="R305" s="123">
        <v>8446.5875304572291</v>
      </c>
      <c r="S305" s="123">
        <v>2557.2045411972899</v>
      </c>
      <c r="T305" s="123">
        <v>744.13287055695696</v>
      </c>
      <c r="U305" s="123">
        <v>-0.58672896623500004</v>
      </c>
      <c r="V305" s="123">
        <v>-2351.11790429747</v>
      </c>
      <c r="W305" s="123">
        <v>-2592.52459781376</v>
      </c>
      <c r="X305" s="123">
        <v>-5922.5177616238998</v>
      </c>
      <c r="Y305" s="123">
        <v>895.80635657428104</v>
      </c>
      <c r="Z305" s="123">
        <v>5676.2478359521301</v>
      </c>
      <c r="AA305" s="123">
        <v>12289.773353697899</v>
      </c>
      <c r="AB305" s="123">
        <v>14369.5912546536</v>
      </c>
      <c r="AC305" s="123">
        <v>12777.973263432899</v>
      </c>
      <c r="AD305" s="123">
        <v>9609.1705926463601</v>
      </c>
      <c r="AE305" s="123">
        <v>3087.68512306003</v>
      </c>
    </row>
    <row r="306" spans="1:31" x14ac:dyDescent="0.25">
      <c r="A306" s="157"/>
      <c r="B306" s="242" t="s">
        <v>1083</v>
      </c>
      <c r="C306" s="123">
        <v>70.202969999999993</v>
      </c>
      <c r="D306" s="123">
        <v>282.21235999999999</v>
      </c>
      <c r="E306" s="123">
        <v>134.30964</v>
      </c>
      <c r="F306" s="123">
        <v>474.43391000000003</v>
      </c>
      <c r="G306" s="123">
        <v>115.92401</v>
      </c>
      <c r="H306" s="123">
        <v>108.42206</v>
      </c>
      <c r="I306" s="123">
        <v>49.581240000000001</v>
      </c>
      <c r="J306" s="123">
        <v>41.264391255862499</v>
      </c>
      <c r="K306" s="123">
        <v>49.426814999999998</v>
      </c>
      <c r="L306" s="123">
        <v>59.891467499999997</v>
      </c>
      <c r="M306" s="123">
        <v>57.453547500000198</v>
      </c>
      <c r="N306" s="123">
        <v>60.6407400000002</v>
      </c>
      <c r="O306" s="123">
        <v>125.3799975</v>
      </c>
      <c r="P306" s="123">
        <v>133.960005</v>
      </c>
      <c r="Q306" s="123">
        <v>119.75781749999901</v>
      </c>
      <c r="R306" s="123">
        <v>243.937064999999</v>
      </c>
      <c r="S306" s="123">
        <v>75.130800000000804</v>
      </c>
      <c r="T306" s="123">
        <v>58.3238849999995</v>
      </c>
      <c r="U306" s="123">
        <v>63.748184999996603</v>
      </c>
      <c r="V306" s="123">
        <v>61.717342499990302</v>
      </c>
      <c r="W306" s="123">
        <v>56.172517499984799</v>
      </c>
      <c r="X306" s="123">
        <v>61.439482499985701</v>
      </c>
      <c r="Y306" s="123">
        <v>54.522952499983901</v>
      </c>
      <c r="Z306" s="123">
        <v>51.216382499981698</v>
      </c>
      <c r="AA306" s="123">
        <v>101.755829999981</v>
      </c>
      <c r="AB306" s="123">
        <v>133.76109749997499</v>
      </c>
      <c r="AC306" s="123">
        <v>119.453219999978</v>
      </c>
      <c r="AD306" s="123">
        <v>244.103302499986</v>
      </c>
      <c r="AE306" s="123">
        <v>74.941829999989395</v>
      </c>
    </row>
    <row r="307" spans="1:31" x14ac:dyDescent="0.25">
      <c r="A307" s="157"/>
      <c r="B307" s="242" t="s">
        <v>1084</v>
      </c>
      <c r="C307" s="123">
        <v>-26.11439</v>
      </c>
      <c r="D307" s="123">
        <v>-55.675559999999997</v>
      </c>
      <c r="E307" s="123">
        <v>-26.479559999999999</v>
      </c>
      <c r="F307" s="123">
        <v>-90.571889999999996</v>
      </c>
      <c r="G307" s="123">
        <v>-24.93084</v>
      </c>
      <c r="H307" s="123">
        <v>-21.596679999999999</v>
      </c>
      <c r="I307" s="123">
        <v>-7.3762299999999996</v>
      </c>
      <c r="J307" s="123">
        <v>-6.5163114330538603</v>
      </c>
      <c r="K307" s="123">
        <v>-8.3257013700093001</v>
      </c>
      <c r="L307" s="123">
        <v>-10.132679103759299</v>
      </c>
      <c r="M307" s="123">
        <v>-9.4194107437593306</v>
      </c>
      <c r="N307" s="123">
        <v>-10.5784882875093</v>
      </c>
      <c r="O307" s="123">
        <v>-23.2898098387593</v>
      </c>
      <c r="P307" s="123">
        <v>-23.6266950150093</v>
      </c>
      <c r="Q307" s="123">
        <v>-22.569179928759201</v>
      </c>
      <c r="R307" s="123">
        <v>-47.191639005009201</v>
      </c>
      <c r="S307" s="123">
        <v>-13.509091417509399</v>
      </c>
      <c r="T307" s="123">
        <v>-10.1580270750091</v>
      </c>
      <c r="U307" s="123">
        <v>-11.3400526050086</v>
      </c>
      <c r="V307" s="123">
        <v>-10.680752486257299</v>
      </c>
      <c r="W307" s="123">
        <v>-9.7419962587562701</v>
      </c>
      <c r="X307" s="123">
        <v>-10.500735656256399</v>
      </c>
      <c r="Y307" s="123">
        <v>-9.21612124125609</v>
      </c>
      <c r="Z307" s="123">
        <v>-8.9862314062556496</v>
      </c>
      <c r="AA307" s="123">
        <v>-17.7124586625056</v>
      </c>
      <c r="AB307" s="123">
        <v>-23.5476556087544</v>
      </c>
      <c r="AC307" s="123">
        <v>-22.472167567504901</v>
      </c>
      <c r="AD307" s="123">
        <v>-47.128277306256599</v>
      </c>
      <c r="AE307" s="123">
        <v>-13.433087902507101</v>
      </c>
    </row>
    <row r="308" spans="1:31" x14ac:dyDescent="0.25">
      <c r="A308" s="157"/>
      <c r="B308" s="242" t="s">
        <v>1085</v>
      </c>
      <c r="C308" s="123">
        <v>-5.9257899999999903</v>
      </c>
      <c r="D308" s="123">
        <v>-16.92266</v>
      </c>
      <c r="E308" s="123">
        <v>-8.0485000000000007</v>
      </c>
      <c r="F308" s="123">
        <v>-27.529450000000001</v>
      </c>
      <c r="G308" s="123">
        <v>2.9622999999999902</v>
      </c>
      <c r="H308" s="123">
        <v>-5.4127000000000001</v>
      </c>
      <c r="I308" s="123">
        <v>-1.41849</v>
      </c>
      <c r="J308" s="123">
        <v>-1.63316076016387</v>
      </c>
      <c r="K308" s="123">
        <v>-2.08664194737075</v>
      </c>
      <c r="L308" s="123">
        <v>-2.5395185723707501</v>
      </c>
      <c r="M308" s="123">
        <v>-2.3607545723707601</v>
      </c>
      <c r="N308" s="123">
        <v>-2.6512501973707598</v>
      </c>
      <c r="O308" s="123">
        <v>-5.8370450723707599</v>
      </c>
      <c r="P308" s="123">
        <v>-5.9214774473707603</v>
      </c>
      <c r="Q308" s="123">
        <v>-5.6564360723707399</v>
      </c>
      <c r="R308" s="123">
        <v>-11.8274784473707</v>
      </c>
      <c r="S308" s="123">
        <v>-3.3857371973707902</v>
      </c>
      <c r="T308" s="123">
        <v>-2.54587144737072</v>
      </c>
      <c r="U308" s="123">
        <v>-2.8421184473705798</v>
      </c>
      <c r="V308" s="123">
        <v>-2.67688032237026</v>
      </c>
      <c r="W308" s="123">
        <v>-2.4416030723699902</v>
      </c>
      <c r="X308" s="123">
        <v>-2.6317633223700301</v>
      </c>
      <c r="Y308" s="123">
        <v>-2.3098048223699399</v>
      </c>
      <c r="Z308" s="123">
        <v>-2.2521883223698298</v>
      </c>
      <c r="AA308" s="123">
        <v>-4.4392126973698396</v>
      </c>
      <c r="AB308" s="123">
        <v>-5.9016680723695298</v>
      </c>
      <c r="AC308" s="123">
        <v>-5.6321221973696698</v>
      </c>
      <c r="AD308" s="123">
        <v>-11.811598322369999</v>
      </c>
      <c r="AE308" s="123">
        <v>-3.3666886973702201</v>
      </c>
    </row>
    <row r="309" spans="1:31" x14ac:dyDescent="0.25">
      <c r="A309" s="157"/>
      <c r="B309" s="242" t="s">
        <v>1086</v>
      </c>
      <c r="C309" s="123">
        <v>38.162790000000001</v>
      </c>
      <c r="D309" s="123">
        <v>209.61413999999999</v>
      </c>
      <c r="E309" s="123">
        <v>99.781580000000005</v>
      </c>
      <c r="F309" s="123">
        <v>356.33256999999998</v>
      </c>
      <c r="G309" s="123">
        <v>93.955469999999906</v>
      </c>
      <c r="H309" s="123">
        <v>81.412679999999995</v>
      </c>
      <c r="I309" s="123">
        <v>40.786519999999904</v>
      </c>
      <c r="J309" s="123">
        <v>33.114919062644702</v>
      </c>
      <c r="K309" s="123">
        <v>39.014471682619899</v>
      </c>
      <c r="L309" s="123">
        <v>47.21926982387</v>
      </c>
      <c r="M309" s="123">
        <v>45.673382183870103</v>
      </c>
      <c r="N309" s="123">
        <v>47.411001515120098</v>
      </c>
      <c r="O309" s="123">
        <v>96.253142588870105</v>
      </c>
      <c r="P309" s="123">
        <v>104.41183253762</v>
      </c>
      <c r="Q309" s="123">
        <v>91.532201498869895</v>
      </c>
      <c r="R309" s="123">
        <v>184.91794754761901</v>
      </c>
      <c r="S309" s="123">
        <v>58.2359713851206</v>
      </c>
      <c r="T309" s="123">
        <v>45.619986477619499</v>
      </c>
      <c r="U309" s="123">
        <v>49.5660139476174</v>
      </c>
      <c r="V309" s="123">
        <v>48.359709691362703</v>
      </c>
      <c r="W309" s="123">
        <v>43.988918168858604</v>
      </c>
      <c r="X309" s="123">
        <v>48.3069835213592</v>
      </c>
      <c r="Y309" s="123">
        <v>42.997026436357899</v>
      </c>
      <c r="Z309" s="123">
        <v>39.977962771356196</v>
      </c>
      <c r="AA309" s="123">
        <v>79.604158640106306</v>
      </c>
      <c r="AB309" s="123">
        <v>104.31177381885099</v>
      </c>
      <c r="AC309" s="123">
        <v>91.348930235103694</v>
      </c>
      <c r="AD309" s="123">
        <v>185.16342687135901</v>
      </c>
      <c r="AE309" s="123">
        <v>58.142053400111998</v>
      </c>
    </row>
    <row r="310" spans="1:31" x14ac:dyDescent="0.25">
      <c r="A310" s="157"/>
      <c r="B310" s="242" t="s">
        <v>1087</v>
      </c>
      <c r="C310" s="123">
        <v>1080.59159</v>
      </c>
      <c r="D310" s="123">
        <v>1103.6402399999999</v>
      </c>
      <c r="E310" s="123">
        <v>1082.8921800000001</v>
      </c>
      <c r="F310" s="123">
        <v>1114.6416099999999</v>
      </c>
      <c r="G310" s="123">
        <v>1126.64347</v>
      </c>
      <c r="H310" s="123">
        <v>1158.4738400000001</v>
      </c>
      <c r="I310" s="123">
        <v>1155.05898</v>
      </c>
      <c r="J310" s="123">
        <v>1164.9953203800501</v>
      </c>
      <c r="K310" s="123">
        <v>1171.5605392234399</v>
      </c>
      <c r="L310" s="123">
        <v>1177.4018023797701</v>
      </c>
      <c r="M310" s="123">
        <v>1199.70859729174</v>
      </c>
      <c r="N310" s="123">
        <v>1215.37316445447</v>
      </c>
      <c r="O310" s="123">
        <v>1229.5426701167</v>
      </c>
      <c r="P310" s="123">
        <v>1234.02978641545</v>
      </c>
      <c r="Q310" s="123">
        <v>1228.32767977347</v>
      </c>
      <c r="R310" s="123">
        <v>1245.9584971731299</v>
      </c>
      <c r="S310" s="123">
        <v>1272.88457011789</v>
      </c>
      <c r="T310" s="123">
        <v>1489.82791525225</v>
      </c>
      <c r="U310" s="123">
        <v>1433.50943116349</v>
      </c>
      <c r="V310" s="123">
        <v>1441.27676108113</v>
      </c>
      <c r="W310" s="123">
        <v>1445.07248281938</v>
      </c>
      <c r="X310" s="123">
        <v>1448.1107893234901</v>
      </c>
      <c r="Y310" s="123">
        <v>1464.98349376174</v>
      </c>
      <c r="Z310" s="123">
        <v>1482.28358307348</v>
      </c>
      <c r="AA310" s="123">
        <v>1491.7608521609</v>
      </c>
      <c r="AB310" s="123">
        <v>1477.37519405232</v>
      </c>
      <c r="AC310" s="123">
        <v>1455.71336082435</v>
      </c>
      <c r="AD310" s="123">
        <v>1465.4876346374399</v>
      </c>
      <c r="AE310" s="123">
        <v>1476.39750942418</v>
      </c>
    </row>
    <row r="311" spans="1:31" x14ac:dyDescent="0.25">
      <c r="A311" s="157"/>
      <c r="B311" s="242" t="s">
        <v>1088</v>
      </c>
      <c r="C311" s="123">
        <v>1080.59159</v>
      </c>
      <c r="D311" s="123">
        <v>1103.6402399999999</v>
      </c>
      <c r="E311" s="123">
        <v>1082.8921800000001</v>
      </c>
      <c r="F311" s="123">
        <v>1114.6416099999999</v>
      </c>
      <c r="G311" s="123">
        <v>1126.64347</v>
      </c>
      <c r="H311" s="123">
        <v>1158.4738400000001</v>
      </c>
      <c r="I311" s="123">
        <v>1155.05898</v>
      </c>
      <c r="J311" s="123">
        <v>1164.9953203800501</v>
      </c>
      <c r="K311" s="123">
        <v>1171.5605392234399</v>
      </c>
      <c r="L311" s="123">
        <v>1177.4018023797701</v>
      </c>
      <c r="M311" s="123">
        <v>1199.70859729174</v>
      </c>
      <c r="N311" s="123">
        <v>1215.37316445447</v>
      </c>
      <c r="O311" s="123">
        <v>1229.5426701167</v>
      </c>
      <c r="P311" s="123">
        <v>1234.02978641545</v>
      </c>
      <c r="Q311" s="123">
        <v>1228.32767977347</v>
      </c>
      <c r="R311" s="123">
        <v>1245.9584971731299</v>
      </c>
      <c r="S311" s="123">
        <v>1272.88457011789</v>
      </c>
      <c r="T311" s="123">
        <v>1489.82791525225</v>
      </c>
      <c r="U311" s="123">
        <v>1433.50943116349</v>
      </c>
      <c r="V311" s="123">
        <v>1441.27676108113</v>
      </c>
      <c r="W311" s="123">
        <v>1445.07248281938</v>
      </c>
      <c r="X311" s="123">
        <v>1448.1107893234901</v>
      </c>
      <c r="Y311" s="123">
        <v>1464.98349376174</v>
      </c>
      <c r="Z311" s="123">
        <v>1482.28358307348</v>
      </c>
      <c r="AA311" s="123">
        <v>1491.7608521609</v>
      </c>
      <c r="AB311" s="123">
        <v>1477.37519405232</v>
      </c>
      <c r="AC311" s="123">
        <v>1455.71336082435</v>
      </c>
      <c r="AD311" s="123">
        <v>1465.4876346374399</v>
      </c>
      <c r="AE311" s="123">
        <v>1476.39750942418</v>
      </c>
    </row>
    <row r="312" spans="1:31" x14ac:dyDescent="0.25">
      <c r="A312" s="157"/>
      <c r="B312" s="244" t="s">
        <v>818</v>
      </c>
      <c r="C312" s="123">
        <v>9339.2401000000009</v>
      </c>
      <c r="D312" s="123">
        <v>11131.76324</v>
      </c>
      <c r="E312" s="123">
        <v>8088.0058400000098</v>
      </c>
      <c r="F312" s="123">
        <v>6702.00695000001</v>
      </c>
      <c r="G312" s="123">
        <v>1442.71036999999</v>
      </c>
      <c r="H312" s="123">
        <v>-1342.0566799999999</v>
      </c>
      <c r="I312" s="123">
        <v>-1058.58556999999</v>
      </c>
      <c r="J312" s="123">
        <v>-1976.13105779902</v>
      </c>
      <c r="K312" s="123">
        <v>-2697.8173389588301</v>
      </c>
      <c r="L312" s="123">
        <v>-2678.0570474854999</v>
      </c>
      <c r="M312" s="123">
        <v>-1505.13863688116</v>
      </c>
      <c r="N312" s="123">
        <v>3205.2383697476498</v>
      </c>
      <c r="O312" s="123">
        <v>9324.8104686431798</v>
      </c>
      <c r="P312" s="123">
        <v>11431.507821066099</v>
      </c>
      <c r="Q312" s="123">
        <v>9972.3706356953498</v>
      </c>
      <c r="R312" s="123">
        <v>7015.7110857364696</v>
      </c>
      <c r="S312" s="123">
        <v>1226.08399969428</v>
      </c>
      <c r="T312" s="123">
        <v>-791.31503117291402</v>
      </c>
      <c r="U312" s="123">
        <v>-1483.6621740773501</v>
      </c>
      <c r="V312" s="123">
        <v>-3840.7543750699801</v>
      </c>
      <c r="W312" s="123">
        <v>-4081.5859988020002</v>
      </c>
      <c r="X312" s="123">
        <v>-7418.9355344687501</v>
      </c>
      <c r="Y312" s="123">
        <v>-612.17416362382505</v>
      </c>
      <c r="Z312" s="123">
        <v>4153.9862901072902</v>
      </c>
      <c r="AA312" s="123">
        <v>10718.408342896801</v>
      </c>
      <c r="AB312" s="123">
        <v>12787.904286782399</v>
      </c>
      <c r="AC312" s="123">
        <v>11230.9109723734</v>
      </c>
      <c r="AD312" s="123">
        <v>7958.5195311375501</v>
      </c>
      <c r="AE312" s="123">
        <v>1553.14556023573</v>
      </c>
    </row>
    <row r="313" spans="1:31" x14ac:dyDescent="0.25">
      <c r="A313" s="157"/>
    </row>
    <row r="314" spans="1:31" x14ac:dyDescent="0.25">
      <c r="A314" s="157" t="str">
        <f t="shared" si="7"/>
        <v/>
      </c>
    </row>
    <row r="315" spans="1:31" x14ac:dyDescent="0.25">
      <c r="A315" s="157" t="str">
        <f t="shared" si="7"/>
        <v/>
      </c>
    </row>
    <row r="316" spans="1:31" x14ac:dyDescent="0.25">
      <c r="A316" s="157" t="str">
        <f t="shared" si="7"/>
        <v/>
      </c>
    </row>
    <row r="317" spans="1:31" x14ac:dyDescent="0.25">
      <c r="A317" s="157" t="str">
        <f t="shared" si="7"/>
        <v/>
      </c>
    </row>
    <row r="318" spans="1:31" x14ac:dyDescent="0.25">
      <c r="A318" s="157" t="str">
        <f t="shared" si="7"/>
        <v/>
      </c>
    </row>
    <row r="319" spans="1:31" x14ac:dyDescent="0.25">
      <c r="A319" s="157" t="str">
        <f t="shared" si="7"/>
        <v/>
      </c>
    </row>
    <row r="320" spans="1:31" x14ac:dyDescent="0.25">
      <c r="A320" s="157" t="str">
        <f t="shared" si="7"/>
        <v/>
      </c>
    </row>
    <row r="321" spans="1:1" x14ac:dyDescent="0.25">
      <c r="A321" s="157" t="str">
        <f t="shared" si="7"/>
        <v/>
      </c>
    </row>
    <row r="322" spans="1:1" x14ac:dyDescent="0.25">
      <c r="A322" s="157"/>
    </row>
    <row r="323" spans="1:1" x14ac:dyDescent="0.25">
      <c r="A323" s="157"/>
    </row>
    <row r="324" spans="1:1" x14ac:dyDescent="0.25">
      <c r="A324" s="157"/>
    </row>
    <row r="325" spans="1:1" x14ac:dyDescent="0.25">
      <c r="A325" s="157"/>
    </row>
    <row r="326" spans="1:1" x14ac:dyDescent="0.25">
      <c r="A326" s="157"/>
    </row>
    <row r="327" spans="1:1" x14ac:dyDescent="0.25">
      <c r="A327" s="157"/>
    </row>
    <row r="328" spans="1:1" x14ac:dyDescent="0.25">
      <c r="A328" s="157"/>
    </row>
    <row r="329" spans="1:1" x14ac:dyDescent="0.25">
      <c r="A329" s="157"/>
    </row>
    <row r="330" spans="1:1" x14ac:dyDescent="0.25">
      <c r="A330" s="157"/>
    </row>
    <row r="331" spans="1:1" x14ac:dyDescent="0.25">
      <c r="A331" s="157" t="str">
        <f t="shared" ref="A331:A343" si="8">MID($B331,6,3)</f>
        <v/>
      </c>
    </row>
    <row r="332" spans="1:1" x14ac:dyDescent="0.25">
      <c r="A332" s="157" t="str">
        <f t="shared" si="8"/>
        <v/>
      </c>
    </row>
    <row r="333" spans="1:1" x14ac:dyDescent="0.25">
      <c r="A333" s="157" t="str">
        <f t="shared" si="8"/>
        <v/>
      </c>
    </row>
    <row r="334" spans="1:1" x14ac:dyDescent="0.25">
      <c r="A334" s="157" t="str">
        <f t="shared" si="8"/>
        <v/>
      </c>
    </row>
    <row r="335" spans="1:1" x14ac:dyDescent="0.25">
      <c r="A335" s="157" t="str">
        <f t="shared" si="8"/>
        <v/>
      </c>
    </row>
    <row r="336" spans="1:1" x14ac:dyDescent="0.25">
      <c r="A336" s="157" t="str">
        <f t="shared" si="8"/>
        <v/>
      </c>
    </row>
    <row r="337" spans="1:1" x14ac:dyDescent="0.25">
      <c r="A337" s="157" t="str">
        <f t="shared" si="8"/>
        <v/>
      </c>
    </row>
    <row r="338" spans="1:1" x14ac:dyDescent="0.25">
      <c r="A338" s="157" t="str">
        <f t="shared" si="8"/>
        <v/>
      </c>
    </row>
    <row r="339" spans="1:1" x14ac:dyDescent="0.25">
      <c r="A339" s="157" t="str">
        <f t="shared" si="8"/>
        <v/>
      </c>
    </row>
    <row r="340" spans="1:1" x14ac:dyDescent="0.25">
      <c r="A340" s="157" t="str">
        <f t="shared" si="8"/>
        <v/>
      </c>
    </row>
    <row r="341" spans="1:1" x14ac:dyDescent="0.25">
      <c r="A341" s="157" t="str">
        <f t="shared" si="8"/>
        <v/>
      </c>
    </row>
    <row r="342" spans="1:1" x14ac:dyDescent="0.25">
      <c r="A342" s="157" t="str">
        <f t="shared" si="8"/>
        <v/>
      </c>
    </row>
    <row r="343" spans="1:1" x14ac:dyDescent="0.25">
      <c r="A343" s="157" t="str">
        <f t="shared" si="8"/>
        <v/>
      </c>
    </row>
    <row r="344" spans="1:1" x14ac:dyDescent="0.25">
      <c r="A344" s="157"/>
    </row>
    <row r="345" spans="1:1" x14ac:dyDescent="0.25">
      <c r="A345" s="157"/>
    </row>
    <row r="346" spans="1:1" x14ac:dyDescent="0.25">
      <c r="A346" s="157"/>
    </row>
    <row r="347" spans="1:1" x14ac:dyDescent="0.25">
      <c r="A347" s="157"/>
    </row>
    <row r="348" spans="1:1" x14ac:dyDescent="0.25">
      <c r="A348" s="157"/>
    </row>
    <row r="349" spans="1:1" x14ac:dyDescent="0.25">
      <c r="A349" s="157"/>
    </row>
    <row r="350" spans="1:1" x14ac:dyDescent="0.25">
      <c r="A350" s="157"/>
    </row>
    <row r="351" spans="1:1" x14ac:dyDescent="0.25">
      <c r="A351" s="157"/>
    </row>
    <row r="352" spans="1:1" x14ac:dyDescent="0.25">
      <c r="A352" s="157"/>
    </row>
    <row r="353" spans="1:1" x14ac:dyDescent="0.25">
      <c r="A353" s="157"/>
    </row>
    <row r="354" spans="1:1" x14ac:dyDescent="0.25">
      <c r="A354" s="157"/>
    </row>
    <row r="355" spans="1:1" x14ac:dyDescent="0.25">
      <c r="A355" s="157"/>
    </row>
    <row r="356" spans="1:1" x14ac:dyDescent="0.25">
      <c r="A356" s="157"/>
    </row>
    <row r="357" spans="1:1" x14ac:dyDescent="0.25">
      <c r="A357" s="157"/>
    </row>
    <row r="358" spans="1:1" x14ac:dyDescent="0.25">
      <c r="A358" s="157"/>
    </row>
    <row r="359" spans="1:1" x14ac:dyDescent="0.25">
      <c r="A359" s="157"/>
    </row>
    <row r="360" spans="1:1" x14ac:dyDescent="0.25">
      <c r="A360" s="157"/>
    </row>
    <row r="361" spans="1:1" x14ac:dyDescent="0.25">
      <c r="A361" s="157"/>
    </row>
    <row r="362" spans="1:1" x14ac:dyDescent="0.25">
      <c r="A362" s="157"/>
    </row>
    <row r="363" spans="1:1" x14ac:dyDescent="0.25">
      <c r="A363" s="157"/>
    </row>
    <row r="364" spans="1:1" x14ac:dyDescent="0.25">
      <c r="A364" s="157"/>
    </row>
    <row r="365" spans="1:1" x14ac:dyDescent="0.25">
      <c r="A365" s="157"/>
    </row>
    <row r="366" spans="1:1" x14ac:dyDescent="0.25">
      <c r="A366" s="157"/>
    </row>
  </sheetData>
  <pageMargins left="0.75" right="0.75" top="1" bottom="1" header="0.5" footer="0.5"/>
  <pageSetup scale="3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9"/>
  <sheetViews>
    <sheetView zoomScale="70" zoomScaleNormal="70" workbookViewId="0">
      <pane xSplit="1" ySplit="3" topLeftCell="B4" activePane="bottomRight" state="frozen"/>
      <selection pane="topRight" activeCell="B1" sqref="B1"/>
      <selection pane="bottomLeft" activeCell="A4" sqref="A4"/>
      <selection pane="bottomRight" activeCell="J78" sqref="J78"/>
    </sheetView>
  </sheetViews>
  <sheetFormatPr defaultColWidth="9.140625" defaultRowHeight="15" outlineLevelRow="1" x14ac:dyDescent="0.25"/>
  <cols>
    <col min="1" max="1" width="46.7109375" style="242" customWidth="1"/>
    <col min="2" max="30" width="10.7109375" style="290" customWidth="1"/>
    <col min="31" max="16384" width="9.140625" style="226"/>
  </cols>
  <sheetData>
    <row r="1" spans="1:30" s="224" customFormat="1" x14ac:dyDescent="0.25">
      <c r="A1" s="237" t="s">
        <v>1162</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row>
    <row r="2" spans="1:30" s="224" customFormat="1" x14ac:dyDescent="0.25">
      <c r="A2" s="237"/>
      <c r="B2" s="288" t="s">
        <v>1157</v>
      </c>
      <c r="C2" s="288" t="s">
        <v>1135</v>
      </c>
      <c r="D2" s="288" t="s">
        <v>1136</v>
      </c>
      <c r="E2" s="288" t="s">
        <v>1137</v>
      </c>
      <c r="F2" s="288" t="s">
        <v>1138</v>
      </c>
      <c r="G2" s="288" t="s">
        <v>1139</v>
      </c>
      <c r="H2" s="288" t="s">
        <v>1140</v>
      </c>
      <c r="I2" s="288" t="s">
        <v>1054</v>
      </c>
      <c r="J2" s="288" t="s">
        <v>1055</v>
      </c>
      <c r="K2" s="288" t="s">
        <v>1056</v>
      </c>
      <c r="L2" s="288" t="s">
        <v>1057</v>
      </c>
      <c r="M2" s="288" t="s">
        <v>1058</v>
      </c>
      <c r="N2" s="288" t="s">
        <v>1059</v>
      </c>
      <c r="O2" s="288" t="s">
        <v>1158</v>
      </c>
      <c r="P2" s="288" t="s">
        <v>1159</v>
      </c>
      <c r="Q2" s="288" t="s">
        <v>1160</v>
      </c>
      <c r="R2" s="288" t="s">
        <v>1161</v>
      </c>
      <c r="S2" s="288" t="s">
        <v>1141</v>
      </c>
      <c r="T2" s="288" t="s">
        <v>1142</v>
      </c>
      <c r="U2" s="288" t="s">
        <v>1143</v>
      </c>
      <c r="V2" s="288" t="s">
        <v>1144</v>
      </c>
      <c r="W2" s="288" t="s">
        <v>1145</v>
      </c>
      <c r="X2" s="288" t="s">
        <v>1146</v>
      </c>
      <c r="Y2" s="288" t="s">
        <v>1147</v>
      </c>
      <c r="Z2" s="288" t="s">
        <v>1148</v>
      </c>
      <c r="AA2" s="288" t="s">
        <v>1149</v>
      </c>
      <c r="AB2" s="288" t="s">
        <v>1150</v>
      </c>
      <c r="AC2" s="288" t="s">
        <v>1151</v>
      </c>
      <c r="AD2" s="288" t="s">
        <v>1152</v>
      </c>
    </row>
    <row r="3" spans="1:30" s="224" customFormat="1" x14ac:dyDescent="0.25">
      <c r="A3" s="239" t="s">
        <v>1156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row>
    <row r="4" spans="1:30" x14ac:dyDescent="0.25">
      <c r="A4" s="244" t="s">
        <v>232</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row>
    <row r="5" spans="1:30" x14ac:dyDescent="0.25">
      <c r="A5" s="244" t="s">
        <v>477</v>
      </c>
    </row>
    <row r="6" spans="1:30" x14ac:dyDescent="0.25">
      <c r="B6" s="4"/>
      <c r="C6" s="4"/>
      <c r="D6" s="4"/>
      <c r="E6" s="4"/>
      <c r="F6" s="4"/>
      <c r="G6" s="4"/>
      <c r="H6" s="4"/>
      <c r="I6" s="4"/>
      <c r="J6" s="4"/>
      <c r="K6" s="4"/>
      <c r="L6" s="4"/>
      <c r="M6" s="4"/>
      <c r="N6" s="4"/>
      <c r="O6" s="4"/>
      <c r="P6" s="4"/>
      <c r="Q6" s="4"/>
      <c r="R6" s="4"/>
      <c r="S6" s="4"/>
      <c r="T6" s="4"/>
      <c r="U6" s="4"/>
      <c r="V6" s="4"/>
      <c r="W6" s="4"/>
      <c r="X6" s="4"/>
      <c r="Y6" s="4"/>
      <c r="Z6" s="4"/>
      <c r="AA6" s="4"/>
      <c r="AB6" s="4"/>
      <c r="AC6" s="4"/>
      <c r="AD6" s="4"/>
    </row>
    <row r="7" spans="1:30" outlineLevel="1" x14ac:dyDescent="0.25">
      <c r="A7" s="244" t="s">
        <v>478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row>
    <row r="8" spans="1:30" outlineLevel="1" x14ac:dyDescent="0.25">
      <c r="A8" s="242" t="s">
        <v>479</v>
      </c>
      <c r="B8" s="290">
        <v>33942.115550000002</v>
      </c>
      <c r="C8" s="290">
        <v>35038.695659999998</v>
      </c>
      <c r="D8" s="290">
        <v>25646.670610000001</v>
      </c>
      <c r="E8" s="290">
        <v>27456.275900000001</v>
      </c>
      <c r="F8" s="290">
        <v>23123.475259999999</v>
      </c>
      <c r="G8" s="290">
        <v>35024.454189999997</v>
      </c>
      <c r="H8" s="290">
        <v>39309.457090000004</v>
      </c>
      <c r="I8" s="290">
        <v>41974.940648867101</v>
      </c>
      <c r="J8" s="290">
        <v>41871.936946367197</v>
      </c>
      <c r="K8" s="290">
        <v>32659.3106762856</v>
      </c>
      <c r="L8" s="290">
        <v>25049.2810484357</v>
      </c>
      <c r="M8" s="290">
        <v>24079.113300410001</v>
      </c>
      <c r="N8" s="290">
        <v>28510.102734792501</v>
      </c>
      <c r="O8" s="290">
        <v>32046.423389854001</v>
      </c>
      <c r="P8" s="290">
        <v>28253.1092971082</v>
      </c>
      <c r="Q8" s="290">
        <v>28214.5211662084</v>
      </c>
      <c r="R8" s="290">
        <v>23639.7172408605</v>
      </c>
      <c r="S8" s="290">
        <v>28239.2667285682</v>
      </c>
      <c r="T8" s="290">
        <v>34368.135397157799</v>
      </c>
      <c r="U8" s="290">
        <v>43729.638469861296</v>
      </c>
      <c r="V8" s="290">
        <v>44255.5703194628</v>
      </c>
      <c r="W8" s="290">
        <v>34660.730648351797</v>
      </c>
      <c r="X8" s="290">
        <v>26375.513863105702</v>
      </c>
      <c r="Y8" s="290">
        <v>25842.507756214702</v>
      </c>
      <c r="Z8" s="290">
        <v>30069.334012502899</v>
      </c>
      <c r="AA8" s="290">
        <v>33904.880283399099</v>
      </c>
      <c r="AB8" s="290">
        <v>29779.745279355699</v>
      </c>
      <c r="AC8" s="290">
        <v>30777.4743458966</v>
      </c>
      <c r="AD8" s="290">
        <v>24677.0444686193</v>
      </c>
    </row>
    <row r="9" spans="1:30" ht="15.75" outlineLevel="1" thickBot="1" x14ac:dyDescent="0.3">
      <c r="A9" s="242" t="s">
        <v>480</v>
      </c>
      <c r="B9" s="292">
        <v>33838.896610000003</v>
      </c>
      <c r="C9" s="292">
        <v>38283.407339999998</v>
      </c>
      <c r="D9" s="292">
        <v>25345.499790000002</v>
      </c>
      <c r="E9" s="292">
        <v>23129.421689999999</v>
      </c>
      <c r="F9" s="292">
        <v>14967.739679999901</v>
      </c>
      <c r="G9" s="292">
        <v>8072.4819900000002</v>
      </c>
      <c r="H9" s="292">
        <v>7153.1907300000003</v>
      </c>
      <c r="I9" s="292">
        <v>7098.5721546115801</v>
      </c>
      <c r="J9" s="292">
        <v>7010.7659953319899</v>
      </c>
      <c r="K9" s="292">
        <v>7212.7752381233704</v>
      </c>
      <c r="L9" s="292">
        <v>8895.8716136369694</v>
      </c>
      <c r="M9" s="292">
        <v>17609.8603199391</v>
      </c>
      <c r="N9" s="292">
        <v>30445.144969376401</v>
      </c>
      <c r="O9" s="292">
        <v>38065.519550347897</v>
      </c>
      <c r="P9" s="292">
        <v>34035.140403030702</v>
      </c>
      <c r="Q9" s="292">
        <v>24734.118609771402</v>
      </c>
      <c r="R9" s="292">
        <v>14078.3070691146</v>
      </c>
      <c r="S9" s="292">
        <v>9662.2034277951898</v>
      </c>
      <c r="T9" s="292">
        <v>7576.8428690561104</v>
      </c>
      <c r="U9" s="292">
        <v>7094.29165018597</v>
      </c>
      <c r="V9" s="292">
        <v>6988.6825086239996</v>
      </c>
      <c r="W9" s="292">
        <v>7187.4573369891104</v>
      </c>
      <c r="X9" s="292">
        <v>8885.6974217717598</v>
      </c>
      <c r="Y9" s="292">
        <v>17872.1127786978</v>
      </c>
      <c r="Z9" s="292">
        <v>30583.9823974971</v>
      </c>
      <c r="AA9" s="292">
        <v>38069.518365379299</v>
      </c>
      <c r="AB9" s="292">
        <v>34014.2144707189</v>
      </c>
      <c r="AC9" s="292">
        <v>24883.425866624199</v>
      </c>
      <c r="AD9" s="292">
        <v>14171.4401774207</v>
      </c>
    </row>
    <row r="10" spans="1:30" outlineLevel="1" x14ac:dyDescent="0.25">
      <c r="A10" s="259" t="s">
        <v>1163</v>
      </c>
      <c r="B10" s="293">
        <v>67781.012159999998</v>
      </c>
      <c r="C10" s="293">
        <v>73322.103000000003</v>
      </c>
      <c r="D10" s="293">
        <v>50992.170400000003</v>
      </c>
      <c r="E10" s="293">
        <v>50585.697590000003</v>
      </c>
      <c r="F10" s="293">
        <v>38091.214939999998</v>
      </c>
      <c r="G10" s="293">
        <v>43096.936179999997</v>
      </c>
      <c r="H10" s="293">
        <v>46462.647819999998</v>
      </c>
      <c r="I10" s="293">
        <v>49073.512803478698</v>
      </c>
      <c r="J10" s="293">
        <v>48882.702941699201</v>
      </c>
      <c r="K10" s="293">
        <v>39872.085914408999</v>
      </c>
      <c r="L10" s="293">
        <v>33945.152662072702</v>
      </c>
      <c r="M10" s="293">
        <v>41688.973620349199</v>
      </c>
      <c r="N10" s="293">
        <v>58955.247704168898</v>
      </c>
      <c r="O10" s="293">
        <v>70111.942940201901</v>
      </c>
      <c r="P10" s="293">
        <v>62288.249700138898</v>
      </c>
      <c r="Q10" s="293">
        <v>52948.6397759799</v>
      </c>
      <c r="R10" s="293">
        <v>37718.024309975197</v>
      </c>
      <c r="S10" s="293">
        <v>37901.470156363401</v>
      </c>
      <c r="T10" s="293">
        <v>41944.978266213897</v>
      </c>
      <c r="U10" s="293">
        <v>50823.930120047298</v>
      </c>
      <c r="V10" s="293">
        <v>51244.252828086799</v>
      </c>
      <c r="W10" s="293">
        <v>41848.187985340897</v>
      </c>
      <c r="X10" s="293">
        <v>35261.2112848775</v>
      </c>
      <c r="Y10" s="293">
        <v>43714.620534912501</v>
      </c>
      <c r="Z10" s="293">
        <v>60653.316410000101</v>
      </c>
      <c r="AA10" s="293">
        <v>71974.398648778399</v>
      </c>
      <c r="AB10" s="293">
        <v>63793.959750074697</v>
      </c>
      <c r="AC10" s="293">
        <v>55660.900212520799</v>
      </c>
      <c r="AD10" s="293">
        <v>38848.484646040102</v>
      </c>
    </row>
    <row r="11" spans="1:30" outlineLevel="1" x14ac:dyDescent="0.25">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row>
    <row r="12" spans="1:30" outlineLevel="1" x14ac:dyDescent="0.25">
      <c r="A12" s="242" t="s">
        <v>481</v>
      </c>
      <c r="B12" s="290">
        <v>25678.032739999999</v>
      </c>
      <c r="C12" s="290">
        <v>24466.985189999999</v>
      </c>
      <c r="D12" s="290">
        <v>24150.29319</v>
      </c>
      <c r="E12" s="290">
        <v>24472.51353</v>
      </c>
      <c r="F12" s="290">
        <v>22974.764389999898</v>
      </c>
      <c r="G12" s="290">
        <v>28449.757349999902</v>
      </c>
      <c r="H12" s="290">
        <v>29104.05359</v>
      </c>
      <c r="I12" s="290">
        <v>30580.390003135199</v>
      </c>
      <c r="J12" s="290">
        <v>30648.761284656499</v>
      </c>
      <c r="K12" s="290">
        <v>27021.0428820099</v>
      </c>
      <c r="L12" s="290">
        <v>24798.5470337603</v>
      </c>
      <c r="M12" s="290">
        <v>24336.297200827499</v>
      </c>
      <c r="N12" s="290">
        <v>24600.0768353602</v>
      </c>
      <c r="O12" s="290">
        <v>25367.805620519299</v>
      </c>
      <c r="P12" s="290">
        <v>23622.367022132301</v>
      </c>
      <c r="Q12" s="290">
        <v>24326.7095929524</v>
      </c>
      <c r="R12" s="290">
        <v>23816.005184751099</v>
      </c>
      <c r="S12" s="290">
        <v>28223.008744700899</v>
      </c>
      <c r="T12" s="290">
        <v>29769.1703266369</v>
      </c>
      <c r="U12" s="290">
        <v>32033.7501538586</v>
      </c>
      <c r="V12" s="290">
        <v>32327.308756478</v>
      </c>
      <c r="W12" s="290">
        <v>28535.2163737585</v>
      </c>
      <c r="X12" s="290">
        <v>26021.4020962389</v>
      </c>
      <c r="Y12" s="290">
        <v>25849.274120104099</v>
      </c>
      <c r="Z12" s="290">
        <v>25825.969101667299</v>
      </c>
      <c r="AA12" s="290">
        <v>26602.510341976998</v>
      </c>
      <c r="AB12" s="290">
        <v>24638.024559916001</v>
      </c>
      <c r="AC12" s="290">
        <v>25967.980809290799</v>
      </c>
      <c r="AD12" s="290">
        <v>24800.766507255299</v>
      </c>
    </row>
    <row r="13" spans="1:30" ht="15.75" outlineLevel="1" thickBot="1" x14ac:dyDescent="0.3">
      <c r="A13" s="242" t="s">
        <v>482</v>
      </c>
      <c r="B13" s="292">
        <v>12417.762549999999</v>
      </c>
      <c r="C13" s="292">
        <v>14966.485710000001</v>
      </c>
      <c r="D13" s="292">
        <v>9917.55861</v>
      </c>
      <c r="E13" s="292">
        <v>9511.7142800000001</v>
      </c>
      <c r="F13" s="292">
        <v>6022.4102199999998</v>
      </c>
      <c r="G13" s="292">
        <v>3416.8064300000001</v>
      </c>
      <c r="H13" s="292">
        <v>3185.6831400000001</v>
      </c>
      <c r="I13" s="292">
        <v>2735.94825203956</v>
      </c>
      <c r="J13" s="292">
        <v>2708.9198545954</v>
      </c>
      <c r="K13" s="292">
        <v>2814.7942988104201</v>
      </c>
      <c r="L13" s="292">
        <v>3972.52455962158</v>
      </c>
      <c r="M13" s="292">
        <v>6812.20803953837</v>
      </c>
      <c r="N13" s="292">
        <v>11358.661361508901</v>
      </c>
      <c r="O13" s="292">
        <v>14325.1560153152</v>
      </c>
      <c r="P13" s="292">
        <v>12704.642727598801</v>
      </c>
      <c r="Q13" s="292">
        <v>9216.60981098091</v>
      </c>
      <c r="R13" s="292">
        <v>5537.49062250305</v>
      </c>
      <c r="S13" s="292">
        <v>3981.6322729725998</v>
      </c>
      <c r="T13" s="292">
        <v>2827.1851172286902</v>
      </c>
      <c r="U13" s="292">
        <v>2643.4233925239901</v>
      </c>
      <c r="V13" s="292">
        <v>2612.1910138806102</v>
      </c>
      <c r="W13" s="292">
        <v>2715.54919270451</v>
      </c>
      <c r="X13" s="292">
        <v>3935.93697363605</v>
      </c>
      <c r="Y13" s="292">
        <v>6753.2476936923504</v>
      </c>
      <c r="Z13" s="292">
        <v>11114.807535305999</v>
      </c>
      <c r="AA13" s="292">
        <v>13842.5093672735</v>
      </c>
      <c r="AB13" s="292">
        <v>12249.140386962599</v>
      </c>
      <c r="AC13" s="292">
        <v>8920.3393470574592</v>
      </c>
      <c r="AD13" s="292">
        <v>5421.15600928402</v>
      </c>
    </row>
    <row r="14" spans="1:30" outlineLevel="1" x14ac:dyDescent="0.25">
      <c r="A14" s="259" t="s">
        <v>483</v>
      </c>
      <c r="B14" s="290">
        <v>38095.795290000002</v>
      </c>
      <c r="C14" s="290">
        <v>39433.4709</v>
      </c>
      <c r="D14" s="290">
        <v>34067.851799999997</v>
      </c>
      <c r="E14" s="290">
        <v>33984.227809999997</v>
      </c>
      <c r="F14" s="290">
        <v>28997.1746099999</v>
      </c>
      <c r="G14" s="290">
        <v>31866.563779999899</v>
      </c>
      <c r="H14" s="290">
        <v>32289.736730000001</v>
      </c>
      <c r="I14" s="290">
        <v>33316.3382551748</v>
      </c>
      <c r="J14" s="290">
        <v>33357.681139251901</v>
      </c>
      <c r="K14" s="290">
        <v>29835.837180820301</v>
      </c>
      <c r="L14" s="290">
        <v>28771.071593381799</v>
      </c>
      <c r="M14" s="290">
        <v>31148.505240365899</v>
      </c>
      <c r="N14" s="290">
        <v>35958.738196869199</v>
      </c>
      <c r="O14" s="290">
        <v>39692.961635834501</v>
      </c>
      <c r="P14" s="290">
        <v>36327.0097497311</v>
      </c>
      <c r="Q14" s="290">
        <v>33543.319403933303</v>
      </c>
      <c r="R14" s="290">
        <v>29353.495807254199</v>
      </c>
      <c r="S14" s="290">
        <v>32204.641017673501</v>
      </c>
      <c r="T14" s="290">
        <v>32596.355443865599</v>
      </c>
      <c r="U14" s="290">
        <v>34677.173546382597</v>
      </c>
      <c r="V14" s="290">
        <v>34939.4997703587</v>
      </c>
      <c r="W14" s="290">
        <v>31250.765566463</v>
      </c>
      <c r="X14" s="290">
        <v>29957.339069874899</v>
      </c>
      <c r="Y14" s="290">
        <v>32602.521813796498</v>
      </c>
      <c r="Z14" s="290">
        <v>36940.776636973402</v>
      </c>
      <c r="AA14" s="290">
        <v>40445.019709250497</v>
      </c>
      <c r="AB14" s="290">
        <v>36887.1649468787</v>
      </c>
      <c r="AC14" s="290">
        <v>34888.3201563482</v>
      </c>
      <c r="AD14" s="290">
        <v>30221.9225165393</v>
      </c>
    </row>
    <row r="15" spans="1:30" outlineLevel="1" x14ac:dyDescent="0.25">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row>
    <row r="16" spans="1:30" outlineLevel="1" x14ac:dyDescent="0.25">
      <c r="A16" s="242" t="s">
        <v>484</v>
      </c>
      <c r="B16" s="290">
        <v>12180.5354099999</v>
      </c>
      <c r="C16" s="290">
        <v>10876.3246499999</v>
      </c>
      <c r="D16" s="290">
        <v>12206.0561</v>
      </c>
      <c r="E16" s="290">
        <v>10985.1671899999</v>
      </c>
      <c r="F16" s="290">
        <v>12470.05457</v>
      </c>
      <c r="G16" s="290">
        <v>12597.2072799999</v>
      </c>
      <c r="H16" s="290">
        <v>12609.274219999999</v>
      </c>
      <c r="I16" s="290">
        <v>12818.9534948768</v>
      </c>
      <c r="J16" s="290">
        <v>13321.6167085997</v>
      </c>
      <c r="K16" s="290">
        <v>11934.685180562101</v>
      </c>
      <c r="L16" s="290">
        <v>11575.701497817699</v>
      </c>
      <c r="M16" s="290">
        <v>12201.447520224399</v>
      </c>
      <c r="N16" s="290">
        <v>11899.6801654104</v>
      </c>
      <c r="O16" s="290">
        <v>11871.1119844898</v>
      </c>
      <c r="P16" s="290">
        <v>11165.346608067801</v>
      </c>
      <c r="Q16" s="290">
        <v>11874.8139656441</v>
      </c>
      <c r="R16" s="290">
        <v>11881.818268793</v>
      </c>
      <c r="S16" s="290">
        <v>14280.366251208899</v>
      </c>
      <c r="T16" s="290">
        <v>13835.9917180753</v>
      </c>
      <c r="U16" s="290">
        <v>13597.985014665799</v>
      </c>
      <c r="V16" s="290">
        <v>14274.631369520799</v>
      </c>
      <c r="W16" s="290">
        <v>12936.9093739318</v>
      </c>
      <c r="X16" s="290">
        <v>12275.1731318032</v>
      </c>
      <c r="Y16" s="290">
        <v>13269.571848245199</v>
      </c>
      <c r="Z16" s="290">
        <v>12823.0581926667</v>
      </c>
      <c r="AA16" s="290">
        <v>12726.9484499789</v>
      </c>
      <c r="AB16" s="290">
        <v>11879.586485424399</v>
      </c>
      <c r="AC16" s="290">
        <v>12954.6011292167</v>
      </c>
      <c r="AD16" s="290">
        <v>12664.208334172399</v>
      </c>
    </row>
    <row r="17" spans="1:30" ht="15.75" outlineLevel="1" thickBot="1" x14ac:dyDescent="0.3">
      <c r="A17" s="242" t="s">
        <v>485</v>
      </c>
      <c r="B17" s="292">
        <v>1147.3664200000001</v>
      </c>
      <c r="C17" s="292">
        <v>1095.58925</v>
      </c>
      <c r="D17" s="292">
        <v>968.43700000000001</v>
      </c>
      <c r="E17" s="292">
        <v>1094.8919000000001</v>
      </c>
      <c r="F17" s="292">
        <v>661.270029999999</v>
      </c>
      <c r="G17" s="292">
        <v>644.55718999999999</v>
      </c>
      <c r="H17" s="292">
        <v>550.52490999999998</v>
      </c>
      <c r="I17" s="292">
        <v>490.51540873055501</v>
      </c>
      <c r="J17" s="292">
        <v>511.666744528008</v>
      </c>
      <c r="K17" s="292">
        <v>579.14365639971902</v>
      </c>
      <c r="L17" s="292">
        <v>779.99393913617098</v>
      </c>
      <c r="M17" s="292">
        <v>1023.03398447686</v>
      </c>
      <c r="N17" s="292">
        <v>1262.5427662698401</v>
      </c>
      <c r="O17" s="292">
        <v>1371.8617166868501</v>
      </c>
      <c r="P17" s="292">
        <v>1221.9607497016</v>
      </c>
      <c r="Q17" s="292">
        <v>914.41259204198502</v>
      </c>
      <c r="R17" s="292">
        <v>654.18357721820803</v>
      </c>
      <c r="S17" s="292">
        <v>627.60815798782096</v>
      </c>
      <c r="T17" s="292">
        <v>548.38019693147396</v>
      </c>
      <c r="U17" s="292">
        <v>506.06819165957</v>
      </c>
      <c r="V17" s="292">
        <v>522.04584572786905</v>
      </c>
      <c r="W17" s="292">
        <v>588.87652438236398</v>
      </c>
      <c r="X17" s="292">
        <v>804.01217504219505</v>
      </c>
      <c r="Y17" s="292">
        <v>1043.47690278037</v>
      </c>
      <c r="Z17" s="292">
        <v>1278.4106434155001</v>
      </c>
      <c r="AA17" s="292">
        <v>1353.0376259240099</v>
      </c>
      <c r="AB17" s="292">
        <v>1200.6314467987099</v>
      </c>
      <c r="AC17" s="292">
        <v>885.07125593506498</v>
      </c>
      <c r="AD17" s="292">
        <v>654.89095481371703</v>
      </c>
    </row>
    <row r="18" spans="1:30" outlineLevel="1" x14ac:dyDescent="0.25">
      <c r="A18" s="259" t="s">
        <v>486</v>
      </c>
      <c r="B18" s="290">
        <v>13327.901829999901</v>
      </c>
      <c r="C18" s="290">
        <v>11971.9139</v>
      </c>
      <c r="D18" s="290">
        <v>13174.4931</v>
      </c>
      <c r="E18" s="290">
        <v>12080.059089999901</v>
      </c>
      <c r="F18" s="290">
        <v>13131.3246</v>
      </c>
      <c r="G18" s="290">
        <v>13241.7644699999</v>
      </c>
      <c r="H18" s="290">
        <v>13159.799129999999</v>
      </c>
      <c r="I18" s="290">
        <v>13309.4689036074</v>
      </c>
      <c r="J18" s="290">
        <v>13833.2834531277</v>
      </c>
      <c r="K18" s="290">
        <v>12513.8288369618</v>
      </c>
      <c r="L18" s="290">
        <v>12355.6954369539</v>
      </c>
      <c r="M18" s="290">
        <v>13224.4815047012</v>
      </c>
      <c r="N18" s="290">
        <v>13162.2229316802</v>
      </c>
      <c r="O18" s="290">
        <v>13242.973701176699</v>
      </c>
      <c r="P18" s="290">
        <v>12387.307357769399</v>
      </c>
      <c r="Q18" s="290">
        <v>12789.226557686099</v>
      </c>
      <c r="R18" s="290">
        <v>12536.001846011201</v>
      </c>
      <c r="S18" s="290">
        <v>14907.9744091967</v>
      </c>
      <c r="T18" s="290">
        <v>14384.371915006799</v>
      </c>
      <c r="U18" s="290">
        <v>14104.0532063254</v>
      </c>
      <c r="V18" s="290">
        <v>14796.677215248699</v>
      </c>
      <c r="W18" s="290">
        <v>13525.7858983142</v>
      </c>
      <c r="X18" s="290">
        <v>13079.1853068453</v>
      </c>
      <c r="Y18" s="290">
        <v>14313.048751025501</v>
      </c>
      <c r="Z18" s="290">
        <v>14101.4688360822</v>
      </c>
      <c r="AA18" s="290">
        <v>14079.9860759029</v>
      </c>
      <c r="AB18" s="290">
        <v>13080.2179322231</v>
      </c>
      <c r="AC18" s="290">
        <v>13839.6723851518</v>
      </c>
      <c r="AD18" s="290">
        <v>13319.099288986101</v>
      </c>
    </row>
    <row r="19" spans="1:30" outlineLevel="1" x14ac:dyDescent="0.25">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row>
    <row r="20" spans="1:30" ht="15.75" outlineLevel="1" thickBot="1" x14ac:dyDescent="0.3">
      <c r="A20" s="242" t="s">
        <v>487</v>
      </c>
      <c r="B20" s="292">
        <v>275.71487999999999</v>
      </c>
      <c r="C20" s="292">
        <v>230.30518000000001</v>
      </c>
      <c r="D20" s="292">
        <v>204.98122999999899</v>
      </c>
      <c r="E20" s="292">
        <v>259.45972999999998</v>
      </c>
      <c r="F20" s="292">
        <v>198.53811999999999</v>
      </c>
      <c r="G20" s="292">
        <v>208.68151</v>
      </c>
      <c r="H20" s="292">
        <v>207.6026</v>
      </c>
      <c r="I20" s="292">
        <v>244.90912147984699</v>
      </c>
      <c r="J20" s="292">
        <v>244.33917968657599</v>
      </c>
      <c r="K20" s="292">
        <v>242.31154973429801</v>
      </c>
      <c r="L20" s="292">
        <v>241.43286097684501</v>
      </c>
      <c r="M20" s="292">
        <v>241.87828017558701</v>
      </c>
      <c r="N20" s="292">
        <v>243.09440131667299</v>
      </c>
      <c r="O20" s="292">
        <v>246.86570434143599</v>
      </c>
      <c r="P20" s="292">
        <v>244.01910292746101</v>
      </c>
      <c r="Q20" s="292">
        <v>240.498171601927</v>
      </c>
      <c r="R20" s="292">
        <v>242.37501785969701</v>
      </c>
      <c r="S20" s="292">
        <v>249.33635806123499</v>
      </c>
      <c r="T20" s="292">
        <v>249.53722547959299</v>
      </c>
      <c r="U20" s="292">
        <v>249.26267435164601</v>
      </c>
      <c r="V20" s="292">
        <v>249.68315143076001</v>
      </c>
      <c r="W20" s="292">
        <v>248.63191800614101</v>
      </c>
      <c r="X20" s="292">
        <v>247.89380764638801</v>
      </c>
      <c r="Y20" s="292">
        <v>250.81747362086199</v>
      </c>
      <c r="Z20" s="292">
        <v>252.430717251993</v>
      </c>
      <c r="AA20" s="292">
        <v>255.64654279196199</v>
      </c>
      <c r="AB20" s="292">
        <v>251.171834934609</v>
      </c>
      <c r="AC20" s="292">
        <v>247.99543653500601</v>
      </c>
      <c r="AD20" s="292">
        <v>247.60266057961701</v>
      </c>
    </row>
    <row r="21" spans="1:30" outlineLevel="1" x14ac:dyDescent="0.25">
      <c r="A21" s="259" t="s">
        <v>488</v>
      </c>
      <c r="B21" s="290">
        <v>275.71487999999999</v>
      </c>
      <c r="C21" s="290">
        <v>230.30518000000001</v>
      </c>
      <c r="D21" s="290">
        <v>204.98122999999899</v>
      </c>
      <c r="E21" s="290">
        <v>259.45972999999998</v>
      </c>
      <c r="F21" s="290">
        <v>198.53811999999999</v>
      </c>
      <c r="G21" s="290">
        <v>208.68151</v>
      </c>
      <c r="H21" s="290">
        <v>207.6026</v>
      </c>
      <c r="I21" s="290">
        <v>244.90912147984699</v>
      </c>
      <c r="J21" s="290">
        <v>244.33917968657599</v>
      </c>
      <c r="K21" s="290">
        <v>242.31154973429801</v>
      </c>
      <c r="L21" s="290">
        <v>241.43286097684501</v>
      </c>
      <c r="M21" s="290">
        <v>241.87828017558701</v>
      </c>
      <c r="N21" s="290">
        <v>243.09440131667299</v>
      </c>
      <c r="O21" s="290">
        <v>246.86570434143599</v>
      </c>
      <c r="P21" s="290">
        <v>244.01910292746101</v>
      </c>
      <c r="Q21" s="290">
        <v>240.498171601927</v>
      </c>
      <c r="R21" s="290">
        <v>242.37501785969701</v>
      </c>
      <c r="S21" s="290">
        <v>249.33635806123499</v>
      </c>
      <c r="T21" s="290">
        <v>249.53722547959299</v>
      </c>
      <c r="U21" s="290">
        <v>249.26267435164601</v>
      </c>
      <c r="V21" s="290">
        <v>249.68315143076001</v>
      </c>
      <c r="W21" s="290">
        <v>248.63191800614101</v>
      </c>
      <c r="X21" s="290">
        <v>247.89380764638801</v>
      </c>
      <c r="Y21" s="290">
        <v>250.81747362086199</v>
      </c>
      <c r="Z21" s="290">
        <v>252.430717251993</v>
      </c>
      <c r="AA21" s="290">
        <v>255.64654279196199</v>
      </c>
      <c r="AB21" s="290">
        <v>251.171834934609</v>
      </c>
      <c r="AC21" s="290">
        <v>247.99543653500601</v>
      </c>
      <c r="AD21" s="290">
        <v>247.60266057961701</v>
      </c>
    </row>
    <row r="22" spans="1:30" outlineLevel="1" x14ac:dyDescent="0.25">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row>
    <row r="23" spans="1:30" outlineLevel="1" x14ac:dyDescent="0.25">
      <c r="A23" s="242" t="s">
        <v>489</v>
      </c>
      <c r="B23" s="290">
        <v>6347.5088400000004</v>
      </c>
      <c r="C23" s="290">
        <v>5503.8080799999998</v>
      </c>
      <c r="D23" s="290">
        <v>5849.8670700000002</v>
      </c>
      <c r="E23" s="290">
        <v>6744.4547000000002</v>
      </c>
      <c r="F23" s="290">
        <v>6499.7129299999997</v>
      </c>
      <c r="G23" s="290">
        <v>7396.7907299999997</v>
      </c>
      <c r="H23" s="290">
        <v>7367.3383899999999</v>
      </c>
      <c r="I23" s="290">
        <v>7691.7066549314304</v>
      </c>
      <c r="J23" s="290">
        <v>7848.3639039464697</v>
      </c>
      <c r="K23" s="290">
        <v>6880.0608852297501</v>
      </c>
      <c r="L23" s="290">
        <v>6188.0616403938802</v>
      </c>
      <c r="M23" s="290">
        <v>5899.1678265189403</v>
      </c>
      <c r="N23" s="290">
        <v>5853.0246277833903</v>
      </c>
      <c r="O23" s="290">
        <v>5978.5642472773197</v>
      </c>
      <c r="P23" s="290">
        <v>5704.5624990409297</v>
      </c>
      <c r="Q23" s="290">
        <v>5900.8317360295196</v>
      </c>
      <c r="R23" s="290">
        <v>5540.4673661031302</v>
      </c>
      <c r="S23" s="290">
        <v>6800.9828029989303</v>
      </c>
      <c r="T23" s="290">
        <v>6796.0298327208102</v>
      </c>
      <c r="U23" s="290">
        <v>7507.7955115800396</v>
      </c>
      <c r="V23" s="290">
        <v>7739.5183482708499</v>
      </c>
      <c r="W23" s="290">
        <v>6740.0660936653903</v>
      </c>
      <c r="X23" s="290">
        <v>6230.9162484997096</v>
      </c>
      <c r="Y23" s="290">
        <v>6210.2095715283604</v>
      </c>
      <c r="Z23" s="290">
        <v>6107.0881249207596</v>
      </c>
      <c r="AA23" s="290">
        <v>6238.2721268872701</v>
      </c>
      <c r="AB23" s="290">
        <v>5920.5157599505701</v>
      </c>
      <c r="AC23" s="290">
        <v>6319.6207442831901</v>
      </c>
      <c r="AD23" s="290">
        <v>5777.9819030094204</v>
      </c>
    </row>
    <row r="24" spans="1:30" ht="15.75" outlineLevel="1" thickBot="1" x14ac:dyDescent="0.3">
      <c r="A24" s="242" t="s">
        <v>490</v>
      </c>
      <c r="B24" s="292">
        <v>1610.89905</v>
      </c>
      <c r="C24" s="292">
        <v>1848.5395799999999</v>
      </c>
      <c r="D24" s="292">
        <v>1374.6034199999999</v>
      </c>
      <c r="E24" s="292">
        <v>1143.9704300000001</v>
      </c>
      <c r="F24" s="292">
        <v>666.49761999999998</v>
      </c>
      <c r="G24" s="292">
        <v>356.12711000000002</v>
      </c>
      <c r="H24" s="292">
        <v>233.24591000000001</v>
      </c>
      <c r="I24" s="292">
        <v>281.29136629895999</v>
      </c>
      <c r="J24" s="292">
        <v>278.606201969126</v>
      </c>
      <c r="K24" s="292">
        <v>293.96239775357998</v>
      </c>
      <c r="L24" s="292">
        <v>444.94448662485001</v>
      </c>
      <c r="M24" s="292">
        <v>813.48841446872598</v>
      </c>
      <c r="N24" s="292">
        <v>1404.0269832286899</v>
      </c>
      <c r="O24" s="292">
        <v>1790.8651644235799</v>
      </c>
      <c r="P24" s="292">
        <v>1572.9914180533201</v>
      </c>
      <c r="Q24" s="292">
        <v>1117.3084852292</v>
      </c>
      <c r="R24" s="292">
        <v>639.98098658276297</v>
      </c>
      <c r="S24" s="292">
        <v>440.41305014640898</v>
      </c>
      <c r="T24" s="292">
        <v>290.63043772262</v>
      </c>
      <c r="U24" s="292">
        <v>267.04948184994299</v>
      </c>
      <c r="V24" s="292">
        <v>263.53332016100097</v>
      </c>
      <c r="W24" s="292">
        <v>278.57682199278202</v>
      </c>
      <c r="X24" s="292">
        <v>437.73828417451699</v>
      </c>
      <c r="Y24" s="292">
        <v>803.23142160228701</v>
      </c>
      <c r="Z24" s="292">
        <v>1369.9620244154801</v>
      </c>
      <c r="AA24" s="292">
        <v>1727.5007680519</v>
      </c>
      <c r="AB24" s="292">
        <v>1513.2767862820399</v>
      </c>
      <c r="AC24" s="292">
        <v>1077.9918528824101</v>
      </c>
      <c r="AD24" s="292">
        <v>624.83621118379699</v>
      </c>
    </row>
    <row r="25" spans="1:30" outlineLevel="1" x14ac:dyDescent="0.25">
      <c r="A25" s="259" t="s">
        <v>491</v>
      </c>
      <c r="B25" s="290">
        <v>7958.4078900000004</v>
      </c>
      <c r="C25" s="290">
        <v>7352.3476600000004</v>
      </c>
      <c r="D25" s="290">
        <v>7224.4704899999997</v>
      </c>
      <c r="E25" s="290">
        <v>7888.4251299999996</v>
      </c>
      <c r="F25" s="290">
        <v>7166.2105499999998</v>
      </c>
      <c r="G25" s="290">
        <v>7752.9178400000001</v>
      </c>
      <c r="H25" s="290">
        <v>7600.5843000000004</v>
      </c>
      <c r="I25" s="290">
        <v>7972.9980212303899</v>
      </c>
      <c r="J25" s="290">
        <v>8126.9701059155996</v>
      </c>
      <c r="K25" s="290">
        <v>7174.0232829833303</v>
      </c>
      <c r="L25" s="290">
        <v>6633.0061270187298</v>
      </c>
      <c r="M25" s="290">
        <v>6712.6562409876697</v>
      </c>
      <c r="N25" s="290">
        <v>7257.0516110120898</v>
      </c>
      <c r="O25" s="290">
        <v>7769.4294117009003</v>
      </c>
      <c r="P25" s="290">
        <v>7277.5539170942502</v>
      </c>
      <c r="Q25" s="290">
        <v>7018.14022125873</v>
      </c>
      <c r="R25" s="290">
        <v>6180.4483526859003</v>
      </c>
      <c r="S25" s="290">
        <v>7241.39585314534</v>
      </c>
      <c r="T25" s="290">
        <v>7086.6602704434299</v>
      </c>
      <c r="U25" s="290">
        <v>7774.8449934299797</v>
      </c>
      <c r="V25" s="290">
        <v>8003.05166843185</v>
      </c>
      <c r="W25" s="290">
        <v>7018.6429156581698</v>
      </c>
      <c r="X25" s="290">
        <v>6668.6545326742298</v>
      </c>
      <c r="Y25" s="290">
        <v>7013.44099313065</v>
      </c>
      <c r="Z25" s="290">
        <v>7477.0501493362499</v>
      </c>
      <c r="AA25" s="290">
        <v>7965.7728949391803</v>
      </c>
      <c r="AB25" s="290">
        <v>7433.7925462326202</v>
      </c>
      <c r="AC25" s="290">
        <v>7397.6125971656102</v>
      </c>
      <c r="AD25" s="290">
        <v>6402.81811419321</v>
      </c>
    </row>
    <row r="26" spans="1:30" outlineLevel="1" x14ac:dyDescent="0.25">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row>
    <row r="27" spans="1:30" ht="15.75" outlineLevel="1" thickBot="1" x14ac:dyDescent="0.3">
      <c r="A27" s="242" t="s">
        <v>492</v>
      </c>
      <c r="B27" s="292">
        <v>0</v>
      </c>
      <c r="C27" s="292">
        <v>0</v>
      </c>
      <c r="D27" s="292">
        <v>0</v>
      </c>
      <c r="E27" s="292">
        <v>0</v>
      </c>
      <c r="F27" s="292">
        <v>0</v>
      </c>
      <c r="G27" s="292">
        <v>0</v>
      </c>
      <c r="H27" s="292">
        <v>0</v>
      </c>
      <c r="I27" s="292">
        <v>0</v>
      </c>
      <c r="J27" s="292">
        <v>0</v>
      </c>
      <c r="K27" s="292">
        <v>0</v>
      </c>
      <c r="L27" s="292">
        <v>0</v>
      </c>
      <c r="M27" s="292">
        <v>0</v>
      </c>
      <c r="N27" s="292">
        <v>0</v>
      </c>
      <c r="O27" s="292">
        <v>0</v>
      </c>
      <c r="P27" s="292">
        <v>0</v>
      </c>
      <c r="Q27" s="292">
        <v>0</v>
      </c>
      <c r="R27" s="292">
        <v>0</v>
      </c>
      <c r="S27" s="292">
        <v>0</v>
      </c>
      <c r="T27" s="292">
        <v>0</v>
      </c>
      <c r="U27" s="292">
        <v>0</v>
      </c>
      <c r="V27" s="292">
        <v>0</v>
      </c>
      <c r="W27" s="292">
        <v>0</v>
      </c>
      <c r="X27" s="292">
        <v>0</v>
      </c>
      <c r="Y27" s="292">
        <v>0</v>
      </c>
      <c r="Z27" s="292">
        <v>0</v>
      </c>
      <c r="AA27" s="292">
        <v>0</v>
      </c>
      <c r="AB27" s="292">
        <v>0</v>
      </c>
      <c r="AC27" s="292">
        <v>0</v>
      </c>
      <c r="AD27" s="292">
        <v>0</v>
      </c>
    </row>
    <row r="28" spans="1:30" outlineLevel="1" x14ac:dyDescent="0.25">
      <c r="A28" s="259" t="s">
        <v>493</v>
      </c>
      <c r="B28" s="290">
        <v>0</v>
      </c>
      <c r="C28" s="290">
        <v>0</v>
      </c>
      <c r="D28" s="290">
        <v>0</v>
      </c>
      <c r="E28" s="290">
        <v>0</v>
      </c>
      <c r="F28" s="290">
        <v>0</v>
      </c>
      <c r="G28" s="290">
        <v>0</v>
      </c>
      <c r="H28" s="290">
        <v>0</v>
      </c>
      <c r="I28" s="290">
        <v>0</v>
      </c>
      <c r="J28" s="290">
        <v>0</v>
      </c>
      <c r="K28" s="290">
        <v>0</v>
      </c>
      <c r="L28" s="290">
        <v>0</v>
      </c>
      <c r="M28" s="290">
        <v>0</v>
      </c>
      <c r="N28" s="290">
        <v>0</v>
      </c>
      <c r="O28" s="290">
        <v>0</v>
      </c>
      <c r="P28" s="290">
        <v>0</v>
      </c>
      <c r="Q28" s="290">
        <v>0</v>
      </c>
      <c r="R28" s="290">
        <v>0</v>
      </c>
      <c r="S28" s="290">
        <v>0</v>
      </c>
      <c r="T28" s="290">
        <v>0</v>
      </c>
      <c r="U28" s="290">
        <v>0</v>
      </c>
      <c r="V28" s="290">
        <v>0</v>
      </c>
      <c r="W28" s="290">
        <v>0</v>
      </c>
      <c r="X28" s="290">
        <v>0</v>
      </c>
      <c r="Y28" s="290">
        <v>0</v>
      </c>
      <c r="Z28" s="290">
        <v>0</v>
      </c>
      <c r="AA28" s="290">
        <v>0</v>
      </c>
      <c r="AB28" s="290">
        <v>0</v>
      </c>
      <c r="AC28" s="290">
        <v>0</v>
      </c>
      <c r="AD28" s="290">
        <v>0</v>
      </c>
    </row>
    <row r="29" spans="1:30" outlineLevel="1" x14ac:dyDescent="0.25">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row>
    <row r="30" spans="1:30" outlineLevel="1" x14ac:dyDescent="0.25">
      <c r="A30" s="242" t="s">
        <v>494</v>
      </c>
      <c r="B30" s="290">
        <v>11236.870419999999</v>
      </c>
      <c r="C30" s="290">
        <v>9504.0490900000004</v>
      </c>
      <c r="D30" s="290">
        <v>10526.413920000001</v>
      </c>
      <c r="E30" s="290">
        <v>10541.73503</v>
      </c>
      <c r="F30" s="290">
        <v>10589.498239999901</v>
      </c>
      <c r="G30" s="290">
        <v>10225.524649999999</v>
      </c>
      <c r="H30" s="290">
        <v>10555.34482</v>
      </c>
      <c r="I30" s="290">
        <v>11011.5180086931</v>
      </c>
      <c r="J30" s="290">
        <v>11295.684567193</v>
      </c>
      <c r="K30" s="290">
        <v>11038.558762236</v>
      </c>
      <c r="L30" s="290">
        <v>11126.984019691999</v>
      </c>
      <c r="M30" s="290">
        <v>11056.122741427</v>
      </c>
      <c r="N30" s="290">
        <v>10573.8872020446</v>
      </c>
      <c r="O30" s="290">
        <v>11025.8752058758</v>
      </c>
      <c r="P30" s="290">
        <v>11229.445906382</v>
      </c>
      <c r="Q30" s="290">
        <v>11391.661672278</v>
      </c>
      <c r="R30" s="290">
        <v>11976.879169133699</v>
      </c>
      <c r="S30" s="290">
        <v>14519.4375650612</v>
      </c>
      <c r="T30" s="290">
        <v>14714.3579751043</v>
      </c>
      <c r="U30" s="290">
        <v>14890.826074883</v>
      </c>
      <c r="V30" s="290">
        <v>14904.041535456299</v>
      </c>
      <c r="W30" s="290">
        <v>14862.6652322051</v>
      </c>
      <c r="X30" s="290">
        <v>14669.6272393734</v>
      </c>
      <c r="Y30" s="290">
        <v>14212.8869245277</v>
      </c>
      <c r="Z30" s="290">
        <v>14051.483518290701</v>
      </c>
      <c r="AA30" s="290">
        <v>14445.8884628581</v>
      </c>
      <c r="AB30" s="290">
        <v>14501.2547822985</v>
      </c>
      <c r="AC30" s="290">
        <v>13997.7526274182</v>
      </c>
      <c r="AD30" s="290">
        <v>14887.0733846077</v>
      </c>
    </row>
    <row r="31" spans="1:30" outlineLevel="1" x14ac:dyDescent="0.25">
      <c r="A31" s="242" t="s">
        <v>495</v>
      </c>
      <c r="B31" s="290">
        <v>1544.0099700000001</v>
      </c>
      <c r="C31" s="290">
        <v>954.97523000000001</v>
      </c>
      <c r="D31" s="290">
        <v>876.11171000000002</v>
      </c>
      <c r="E31" s="290">
        <v>1119.5418099999999</v>
      </c>
      <c r="F31" s="290">
        <v>1673.4468899999999</v>
      </c>
      <c r="G31" s="290">
        <v>1435.2724499999999</v>
      </c>
      <c r="H31" s="290">
        <v>1448.41975999999</v>
      </c>
      <c r="I31" s="290">
        <v>1478.3317997428101</v>
      </c>
      <c r="J31" s="290">
        <v>1579.03409159384</v>
      </c>
      <c r="K31" s="290">
        <v>1397.4258287632999</v>
      </c>
      <c r="L31" s="290">
        <v>1072.0423632372299</v>
      </c>
      <c r="M31" s="290">
        <v>1108.9785118065399</v>
      </c>
      <c r="N31" s="290">
        <v>2182.7243964854802</v>
      </c>
      <c r="O31" s="290">
        <v>582.81339233063204</v>
      </c>
      <c r="P31" s="290">
        <v>495.61715353850099</v>
      </c>
      <c r="Q31" s="290">
        <v>505.22967560823798</v>
      </c>
      <c r="R31" s="290">
        <v>511.746958339841</v>
      </c>
      <c r="S31" s="290">
        <v>583.59100174325397</v>
      </c>
      <c r="T31" s="290">
        <v>666.08080579853197</v>
      </c>
      <c r="U31" s="290">
        <v>1056.7653705156699</v>
      </c>
      <c r="V31" s="290">
        <v>718.24069590463102</v>
      </c>
      <c r="W31" s="290">
        <v>751.88178194545105</v>
      </c>
      <c r="X31" s="290">
        <v>588.12362864813895</v>
      </c>
      <c r="Y31" s="290">
        <v>609.85723601269297</v>
      </c>
      <c r="Z31" s="290">
        <v>666.97560404939895</v>
      </c>
      <c r="AA31" s="290">
        <v>553.07290734129003</v>
      </c>
      <c r="AB31" s="290">
        <v>473.96873141106801</v>
      </c>
      <c r="AC31" s="290">
        <v>486.02140545902898</v>
      </c>
      <c r="AD31" s="290">
        <v>491.18292917517198</v>
      </c>
    </row>
    <row r="32" spans="1:30" outlineLevel="1" x14ac:dyDescent="0.25">
      <c r="A32" s="242" t="s">
        <v>496</v>
      </c>
      <c r="B32" s="290">
        <v>319.98680000000002</v>
      </c>
      <c r="C32" s="290">
        <v>-136.48061000000001</v>
      </c>
      <c r="D32" s="290">
        <v>246.30674999999999</v>
      </c>
      <c r="E32" s="290">
        <v>197.07425000000001</v>
      </c>
      <c r="F32" s="290">
        <v>293.56813</v>
      </c>
      <c r="G32" s="290">
        <v>271.36669000000001</v>
      </c>
      <c r="H32" s="290">
        <v>252.01468</v>
      </c>
      <c r="I32" s="290">
        <v>-5.83060661533227</v>
      </c>
      <c r="J32" s="290">
        <v>315.36539338466702</v>
      </c>
      <c r="K32" s="290">
        <v>147.94239338466701</v>
      </c>
      <c r="L32" s="290">
        <v>201.39439338466701</v>
      </c>
      <c r="M32" s="290">
        <v>300.63139338466698</v>
      </c>
      <c r="N32" s="290">
        <v>-506.43760661533202</v>
      </c>
      <c r="O32" s="290">
        <v>179.01773637847799</v>
      </c>
      <c r="P32" s="290">
        <v>173.89673637847801</v>
      </c>
      <c r="Q32" s="290">
        <v>171.841736378478</v>
      </c>
      <c r="R32" s="290">
        <v>161.08673637847801</v>
      </c>
      <c r="S32" s="290">
        <v>163.64873637847799</v>
      </c>
      <c r="T32" s="290">
        <v>184.30073637847801</v>
      </c>
      <c r="U32" s="290">
        <v>169.88373637847801</v>
      </c>
      <c r="V32" s="290">
        <v>194.030736378478</v>
      </c>
      <c r="W32" s="290">
        <v>193.59473637847799</v>
      </c>
      <c r="X32" s="290">
        <v>207.82773637847799</v>
      </c>
      <c r="Y32" s="290">
        <v>234.01673637847799</v>
      </c>
      <c r="Z32" s="290">
        <v>231.62973637847799</v>
      </c>
      <c r="AA32" s="290">
        <v>180.093180070953</v>
      </c>
      <c r="AB32" s="290">
        <v>174.99718007095299</v>
      </c>
      <c r="AC32" s="290">
        <v>172.91218007095301</v>
      </c>
      <c r="AD32" s="290">
        <v>162.18518007095301</v>
      </c>
    </row>
    <row r="33" spans="1:30" ht="15.75" outlineLevel="1" thickBot="1" x14ac:dyDescent="0.3">
      <c r="A33" s="242" t="s">
        <v>497</v>
      </c>
      <c r="B33" s="292">
        <v>270.50503999999898</v>
      </c>
      <c r="C33" s="292">
        <v>317.58474000000001</v>
      </c>
      <c r="D33" s="292">
        <v>183.63128</v>
      </c>
      <c r="E33" s="292">
        <v>220.12673000000001</v>
      </c>
      <c r="F33" s="292">
        <v>141.31645</v>
      </c>
      <c r="G33" s="292">
        <v>339.89231000000001</v>
      </c>
      <c r="H33" s="292">
        <v>343.09836999999999</v>
      </c>
      <c r="I33" s="292">
        <v>442.70557691401399</v>
      </c>
      <c r="J33" s="292">
        <v>465.33032689401398</v>
      </c>
      <c r="K33" s="292">
        <v>442.59001817021402</v>
      </c>
      <c r="L33" s="292">
        <v>457.49613796421397</v>
      </c>
      <c r="M33" s="292">
        <v>442.39890680901402</v>
      </c>
      <c r="N33" s="292">
        <v>428.87311015046402</v>
      </c>
      <c r="O33" s="292">
        <v>1033.1806634857501</v>
      </c>
      <c r="P33" s="292">
        <v>959.45206708344995</v>
      </c>
      <c r="Q33" s="292">
        <v>943.47514782844996</v>
      </c>
      <c r="R33" s="292">
        <v>847.12958711545002</v>
      </c>
      <c r="S33" s="292">
        <v>1012.65495803845</v>
      </c>
      <c r="T33" s="292">
        <v>1009.00945881674</v>
      </c>
      <c r="U33" s="292">
        <v>1016.92510182895</v>
      </c>
      <c r="V33" s="292">
        <v>1020.87053430095</v>
      </c>
      <c r="W33" s="292">
        <v>1018.96593866945</v>
      </c>
      <c r="X33" s="292">
        <v>1029.3464392027499</v>
      </c>
      <c r="Y33" s="292">
        <v>1014.7365241687399</v>
      </c>
      <c r="Z33" s="292">
        <v>1051.46970041081</v>
      </c>
      <c r="AA33" s="292">
        <v>1494.7044603864899</v>
      </c>
      <c r="AB33" s="292">
        <v>1481.1659717064899</v>
      </c>
      <c r="AC33" s="292">
        <v>1511.3788187729899</v>
      </c>
      <c r="AD33" s="292">
        <v>1540.7180822299899</v>
      </c>
    </row>
    <row r="34" spans="1:30" outlineLevel="1" x14ac:dyDescent="0.25">
      <c r="A34" s="259" t="s">
        <v>498</v>
      </c>
      <c r="B34" s="290">
        <v>13371.372229999901</v>
      </c>
      <c r="C34" s="290">
        <v>10640.12845</v>
      </c>
      <c r="D34" s="290">
        <v>11832.463659999999</v>
      </c>
      <c r="E34" s="290">
        <v>12078.47782</v>
      </c>
      <c r="F34" s="290">
        <v>12697.8297099999</v>
      </c>
      <c r="G34" s="290">
        <v>12272.0561</v>
      </c>
      <c r="H34" s="290">
        <v>12598.877629999901</v>
      </c>
      <c r="I34" s="290">
        <v>12926.7247787346</v>
      </c>
      <c r="J34" s="290">
        <v>13655.4143790656</v>
      </c>
      <c r="K34" s="290">
        <v>13026.517002554099</v>
      </c>
      <c r="L34" s="290">
        <v>12857.916914278099</v>
      </c>
      <c r="M34" s="290">
        <v>12908.1315534272</v>
      </c>
      <c r="N34" s="290">
        <v>12679.0471020652</v>
      </c>
      <c r="O34" s="290">
        <v>12820.8869980707</v>
      </c>
      <c r="P34" s="290">
        <v>12858.4118633824</v>
      </c>
      <c r="Q34" s="290">
        <v>13012.2082320932</v>
      </c>
      <c r="R34" s="290">
        <v>13496.842450967501</v>
      </c>
      <c r="S34" s="290">
        <v>16279.3322612214</v>
      </c>
      <c r="T34" s="290">
        <v>16573.748976098101</v>
      </c>
      <c r="U34" s="290">
        <v>17134.400283606101</v>
      </c>
      <c r="V34" s="290">
        <v>16837.183502040301</v>
      </c>
      <c r="W34" s="290">
        <v>16827.107689198401</v>
      </c>
      <c r="X34" s="290">
        <v>16494.9250436027</v>
      </c>
      <c r="Y34" s="290">
        <v>16071.497421087601</v>
      </c>
      <c r="Z34" s="290">
        <v>16001.5585591293</v>
      </c>
      <c r="AA34" s="290">
        <v>16673.759010656799</v>
      </c>
      <c r="AB34" s="290">
        <v>16631.386665487</v>
      </c>
      <c r="AC34" s="290">
        <v>16168.0650317212</v>
      </c>
      <c r="AD34" s="290">
        <v>17081.159576083901</v>
      </c>
    </row>
    <row r="35" spans="1:30" outlineLevel="1" x14ac:dyDescent="0.25"/>
    <row r="36" spans="1:30" outlineLevel="1" x14ac:dyDescent="0.25"/>
    <row r="37" spans="1:30" x14ac:dyDescent="0.25">
      <c r="A37" s="244" t="s">
        <v>1164</v>
      </c>
      <c r="B37" s="290">
        <v>140810.20428000001</v>
      </c>
      <c r="C37" s="290">
        <v>142950.26908999999</v>
      </c>
      <c r="D37" s="290">
        <v>117496.43068</v>
      </c>
      <c r="E37" s="290">
        <v>116876.34716999999</v>
      </c>
      <c r="F37" s="290">
        <v>100282.29253000001</v>
      </c>
      <c r="G37" s="290">
        <v>108438.919879999</v>
      </c>
      <c r="H37" s="290">
        <v>112319.24821000001</v>
      </c>
      <c r="I37" s="290">
        <v>116843.951883705</v>
      </c>
      <c r="J37" s="290">
        <v>118100.391198746</v>
      </c>
      <c r="K37" s="290">
        <v>102664.60376746301</v>
      </c>
      <c r="L37" s="290">
        <v>94804.2755946822</v>
      </c>
      <c r="M37" s="290">
        <v>105924.626440006</v>
      </c>
      <c r="N37" s="290">
        <v>128255.401947112</v>
      </c>
      <c r="O37" s="290">
        <v>143885.060391326</v>
      </c>
      <c r="P37" s="290">
        <v>131382.55169104299</v>
      </c>
      <c r="Q37" s="290">
        <v>119552.032362553</v>
      </c>
      <c r="R37" s="290">
        <v>99527.187784753798</v>
      </c>
      <c r="S37" s="290">
        <v>108784.150055661</v>
      </c>
      <c r="T37" s="290">
        <v>112835.652097107</v>
      </c>
      <c r="U37" s="290">
        <v>124763.66482414299</v>
      </c>
      <c r="V37" s="290">
        <v>126070.348135597</v>
      </c>
      <c r="W37" s="290">
        <v>110719.121972981</v>
      </c>
      <c r="X37" s="290">
        <v>101709.209045521</v>
      </c>
      <c r="Y37" s="290">
        <v>113965.946987573</v>
      </c>
      <c r="Z37" s="290">
        <v>135426.60130877301</v>
      </c>
      <c r="AA37" s="290">
        <v>151394.58288231899</v>
      </c>
      <c r="AB37" s="290">
        <v>138077.69367583</v>
      </c>
      <c r="AC37" s="290">
        <v>128202.565819442</v>
      </c>
      <c r="AD37" s="290">
        <v>106121.086802422</v>
      </c>
    </row>
    <row r="39" spans="1:30" x14ac:dyDescent="0.25">
      <c r="A39" s="242" t="s">
        <v>499</v>
      </c>
      <c r="B39" s="290">
        <v>0</v>
      </c>
      <c r="C39" s="290">
        <v>0</v>
      </c>
      <c r="D39" s="290">
        <v>0</v>
      </c>
      <c r="E39" s="290">
        <v>0</v>
      </c>
      <c r="F39" s="290">
        <v>0</v>
      </c>
      <c r="G39" s="290">
        <v>0</v>
      </c>
      <c r="H39" s="290">
        <v>0</v>
      </c>
      <c r="I39" s="290">
        <v>0</v>
      </c>
      <c r="J39" s="290">
        <v>0</v>
      </c>
      <c r="K39" s="290">
        <v>0</v>
      </c>
      <c r="L39" s="290">
        <v>0</v>
      </c>
      <c r="M39" s="290">
        <v>0</v>
      </c>
      <c r="N39" s="290">
        <v>0</v>
      </c>
      <c r="O39" s="290">
        <v>0</v>
      </c>
      <c r="P39" s="290">
        <v>0</v>
      </c>
      <c r="Q39" s="290">
        <v>0</v>
      </c>
      <c r="R39" s="290">
        <v>0</v>
      </c>
      <c r="S39" s="290">
        <v>0</v>
      </c>
      <c r="T39" s="290">
        <v>0</v>
      </c>
      <c r="U39" s="290">
        <v>0</v>
      </c>
      <c r="V39" s="290">
        <v>0</v>
      </c>
      <c r="W39" s="290">
        <v>0</v>
      </c>
      <c r="X39" s="290">
        <v>0</v>
      </c>
      <c r="Y39" s="290">
        <v>0</v>
      </c>
      <c r="Z39" s="290">
        <v>0</v>
      </c>
      <c r="AA39" s="290">
        <v>0</v>
      </c>
      <c r="AB39" s="290">
        <v>0</v>
      </c>
      <c r="AC39" s="290">
        <v>0</v>
      </c>
      <c r="AD39" s="290">
        <v>0</v>
      </c>
    </row>
    <row r="40" spans="1:30" x14ac:dyDescent="0.25">
      <c r="A40" s="242" t="s">
        <v>476</v>
      </c>
      <c r="B40" s="290">
        <v>1195.56051</v>
      </c>
      <c r="C40" s="290">
        <v>18801.12428</v>
      </c>
      <c r="D40" s="290">
        <v>427.55056000000002</v>
      </c>
      <c r="E40" s="290">
        <v>532.57516999999996</v>
      </c>
      <c r="F40" s="290">
        <v>1411.38834</v>
      </c>
      <c r="G40" s="290">
        <v>825.29782999999998</v>
      </c>
      <c r="H40" s="290">
        <v>473.99909000000002</v>
      </c>
      <c r="I40" s="290">
        <v>710.62737317887195</v>
      </c>
      <c r="J40" s="290">
        <v>452.82276200220798</v>
      </c>
      <c r="K40" s="290">
        <v>1014.9760551495</v>
      </c>
      <c r="L40" s="290">
        <v>1207.10304606574</v>
      </c>
      <c r="M40" s="290">
        <v>524.52460653517096</v>
      </c>
      <c r="N40" s="290">
        <v>2133.3692727245598</v>
      </c>
      <c r="O40" s="290">
        <v>861.4703208894</v>
      </c>
      <c r="P40" s="290">
        <v>771.61178829898699</v>
      </c>
      <c r="Q40" s="290">
        <v>1233.4936780647299</v>
      </c>
      <c r="R40" s="290">
        <v>377.22176671286201</v>
      </c>
      <c r="S40" s="290">
        <v>495.13693627391899</v>
      </c>
      <c r="T40" s="290">
        <v>437.29635458342602</v>
      </c>
      <c r="U40" s="290">
        <v>422.24716153056198</v>
      </c>
      <c r="V40" s="290">
        <v>292.350932657236</v>
      </c>
      <c r="W40" s="290">
        <v>461.07336235557102</v>
      </c>
      <c r="X40" s="290">
        <v>279.45916616600601</v>
      </c>
      <c r="Y40" s="290">
        <v>17.807939892021501</v>
      </c>
      <c r="Z40" s="290">
        <v>1391.2890885516299</v>
      </c>
      <c r="AA40" s="290">
        <v>737.78968994906097</v>
      </c>
      <c r="AB40" s="290">
        <v>848.01759911773604</v>
      </c>
      <c r="AC40" s="290">
        <v>255.67881284129899</v>
      </c>
      <c r="AD40" s="290">
        <v>432.23170160017901</v>
      </c>
    </row>
    <row r="41" spans="1:30" x14ac:dyDescent="0.25">
      <c r="A41" s="242" t="s">
        <v>500</v>
      </c>
      <c r="B41" s="290">
        <v>0</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row>
    <row r="42" spans="1:30" x14ac:dyDescent="0.25">
      <c r="A42" s="242" t="s">
        <v>501</v>
      </c>
      <c r="B42" s="290">
        <v>5094.3487999999998</v>
      </c>
      <c r="C42" s="290">
        <v>5770.3649500000001</v>
      </c>
      <c r="D42" s="290">
        <v>2436.5582399999998</v>
      </c>
      <c r="E42" s="290">
        <v>4180.9399700000004</v>
      </c>
      <c r="F42" s="290">
        <v>1621.4001799999901</v>
      </c>
      <c r="G42" s="290">
        <v>1101.5574999999999</v>
      </c>
      <c r="H42" s="290">
        <v>1155.5797500000001</v>
      </c>
      <c r="I42" s="290">
        <v>1138.3936999999901</v>
      </c>
      <c r="J42" s="290">
        <v>1444.3729000000001</v>
      </c>
      <c r="K42" s="290">
        <v>2746.0195999999901</v>
      </c>
      <c r="L42" s="290">
        <v>2123.7955999999999</v>
      </c>
      <c r="M42" s="290">
        <v>3067.2006999999999</v>
      </c>
      <c r="N42" s="290">
        <v>6385.4115999999904</v>
      </c>
      <c r="O42" s="290">
        <v>6576.8886999999904</v>
      </c>
      <c r="P42" s="290">
        <v>4986.5882999999903</v>
      </c>
      <c r="Q42" s="290">
        <v>4316.1904999999997</v>
      </c>
      <c r="R42" s="290">
        <v>2689.7147</v>
      </c>
      <c r="S42" s="290">
        <v>2294.9373000000001</v>
      </c>
      <c r="T42" s="290">
        <v>1396.5302999999999</v>
      </c>
      <c r="U42" s="290">
        <v>1089.5035</v>
      </c>
      <c r="V42" s="290">
        <v>976.2826</v>
      </c>
      <c r="W42" s="290">
        <v>1566.1632999999999</v>
      </c>
      <c r="X42" s="290">
        <v>1854.8505</v>
      </c>
      <c r="Y42" s="290">
        <v>4256.3441999999995</v>
      </c>
      <c r="Z42" s="290">
        <v>5445.8319000000001</v>
      </c>
      <c r="AA42" s="290">
        <v>5689.6603999999998</v>
      </c>
      <c r="AB42" s="290">
        <v>3938.076</v>
      </c>
      <c r="AC42" s="290">
        <v>8039.3729999999996</v>
      </c>
      <c r="AD42" s="290">
        <v>1911.2873</v>
      </c>
    </row>
    <row r="43" spans="1:30" x14ac:dyDescent="0.25">
      <c r="A43" s="242" t="s">
        <v>502</v>
      </c>
      <c r="B43" s="290">
        <v>0</v>
      </c>
      <c r="C43" s="290">
        <v>1908.32698</v>
      </c>
      <c r="D43" s="290">
        <v>0</v>
      </c>
      <c r="E43" s="290">
        <v>0</v>
      </c>
      <c r="F43" s="290">
        <v>0</v>
      </c>
      <c r="G43" s="290">
        <v>0</v>
      </c>
      <c r="H43" s="290">
        <v>0</v>
      </c>
      <c r="I43" s="290">
        <v>0</v>
      </c>
      <c r="J43" s="290">
        <v>0</v>
      </c>
      <c r="K43" s="290">
        <v>0</v>
      </c>
      <c r="L43" s="290">
        <v>0</v>
      </c>
      <c r="M43" s="290">
        <v>0</v>
      </c>
      <c r="N43" s="290">
        <v>0</v>
      </c>
      <c r="O43" s="290">
        <v>0</v>
      </c>
      <c r="P43" s="290">
        <v>0</v>
      </c>
      <c r="Q43" s="290">
        <v>0</v>
      </c>
      <c r="R43" s="290">
        <v>0</v>
      </c>
      <c r="S43" s="290">
        <v>0</v>
      </c>
      <c r="T43" s="290">
        <v>0</v>
      </c>
      <c r="U43" s="290">
        <v>0</v>
      </c>
      <c r="V43" s="290">
        <v>0</v>
      </c>
      <c r="W43" s="290">
        <v>0</v>
      </c>
      <c r="X43" s="290">
        <v>0</v>
      </c>
      <c r="Y43" s="290">
        <v>0</v>
      </c>
      <c r="Z43" s="290">
        <v>0</v>
      </c>
      <c r="AA43" s="290">
        <v>0</v>
      </c>
      <c r="AB43" s="290">
        <v>0</v>
      </c>
      <c r="AC43" s="290">
        <v>0</v>
      </c>
      <c r="AD43" s="290">
        <v>0</v>
      </c>
    </row>
    <row r="44" spans="1:30" ht="15.75" thickBot="1" x14ac:dyDescent="0.3">
      <c r="A44" s="242" t="s">
        <v>503</v>
      </c>
      <c r="B44" s="292">
        <v>272.80470000000003</v>
      </c>
      <c r="C44" s="292">
        <v>310.16627</v>
      </c>
      <c r="D44" s="292">
        <v>295.62016</v>
      </c>
      <c r="E44" s="292">
        <v>265.23622999999998</v>
      </c>
      <c r="F44" s="292">
        <v>191.28704999999999</v>
      </c>
      <c r="G44" s="292">
        <v>417.01940000000002</v>
      </c>
      <c r="H44" s="292">
        <v>287.98388999999997</v>
      </c>
      <c r="I44" s="292">
        <v>282.84956652586197</v>
      </c>
      <c r="J44" s="292">
        <v>286.33677172573499</v>
      </c>
      <c r="K44" s="292">
        <v>287.86111645383602</v>
      </c>
      <c r="L44" s="292">
        <v>240.33420610934999</v>
      </c>
      <c r="M44" s="292">
        <v>348.61645205907098</v>
      </c>
      <c r="N44" s="292">
        <v>340.319148053427</v>
      </c>
      <c r="O44" s="292">
        <v>348.83519175641499</v>
      </c>
      <c r="P44" s="292">
        <v>375.86998221412102</v>
      </c>
      <c r="Q44" s="292">
        <v>312.96562426938402</v>
      </c>
      <c r="R44" s="292">
        <v>373.02333448047699</v>
      </c>
      <c r="S44" s="292">
        <v>355.28298029837202</v>
      </c>
      <c r="T44" s="292">
        <v>287.51773070809298</v>
      </c>
      <c r="U44" s="292">
        <v>263.62932981194899</v>
      </c>
      <c r="V44" s="292">
        <v>258.075795067699</v>
      </c>
      <c r="W44" s="292">
        <v>314.74141288941598</v>
      </c>
      <c r="X44" s="292">
        <v>249.30394477617</v>
      </c>
      <c r="Y44" s="292">
        <v>307.84174513048299</v>
      </c>
      <c r="Z44" s="292">
        <v>371.08356613660698</v>
      </c>
      <c r="AA44" s="292">
        <v>338.87284428727997</v>
      </c>
      <c r="AB44" s="292">
        <v>349.40654868681099</v>
      </c>
      <c r="AC44" s="292">
        <v>337.66113319294402</v>
      </c>
      <c r="AD44" s="292">
        <v>332.88274617972201</v>
      </c>
    </row>
    <row r="45" spans="1:30" x14ac:dyDescent="0.25">
      <c r="A45" s="259" t="s">
        <v>504</v>
      </c>
      <c r="B45" s="290">
        <v>6562.7140099999997</v>
      </c>
      <c r="C45" s="290">
        <v>26789.982479999999</v>
      </c>
      <c r="D45" s="290">
        <v>3159.7289599999999</v>
      </c>
      <c r="E45" s="290">
        <v>4978.75137</v>
      </c>
      <c r="F45" s="290">
        <v>3224.07557</v>
      </c>
      <c r="G45" s="290">
        <v>2343.87473</v>
      </c>
      <c r="H45" s="290">
        <v>1917.5627300000001</v>
      </c>
      <c r="I45" s="290">
        <v>2131.8706397047299</v>
      </c>
      <c r="J45" s="290">
        <v>2183.5324337279399</v>
      </c>
      <c r="K45" s="290">
        <v>4048.8567716033399</v>
      </c>
      <c r="L45" s="290">
        <v>3571.2328521750901</v>
      </c>
      <c r="M45" s="290">
        <v>3940.3417585942402</v>
      </c>
      <c r="N45" s="290">
        <v>8859.1000207779907</v>
      </c>
      <c r="O45" s="290">
        <v>7787.1942126458098</v>
      </c>
      <c r="P45" s="290">
        <v>6134.0700705131003</v>
      </c>
      <c r="Q45" s="290">
        <v>5862.6498023341201</v>
      </c>
      <c r="R45" s="290">
        <v>3439.9598011933399</v>
      </c>
      <c r="S45" s="290">
        <v>3145.3572165722899</v>
      </c>
      <c r="T45" s="290">
        <v>2121.3443852915102</v>
      </c>
      <c r="U45" s="290">
        <v>1775.37999134251</v>
      </c>
      <c r="V45" s="290">
        <v>1526.7093277249301</v>
      </c>
      <c r="W45" s="290">
        <v>2341.9780752449801</v>
      </c>
      <c r="X45" s="290">
        <v>2383.61361094217</v>
      </c>
      <c r="Y45" s="290">
        <v>4581.9938850224999</v>
      </c>
      <c r="Z45" s="290">
        <v>7208.20455468824</v>
      </c>
      <c r="AA45" s="290">
        <v>6766.3229342363402</v>
      </c>
      <c r="AB45" s="290">
        <v>5135.5001478045397</v>
      </c>
      <c r="AC45" s="290">
        <v>8632.7129460342403</v>
      </c>
      <c r="AD45" s="290">
        <v>2676.4017477798998</v>
      </c>
    </row>
    <row r="47" spans="1:30" x14ac:dyDescent="0.25">
      <c r="A47" s="242" t="s">
        <v>505</v>
      </c>
      <c r="B47" s="290">
        <v>199.42839000000001</v>
      </c>
      <c r="C47" s="290">
        <v>265.17410999999998</v>
      </c>
      <c r="D47" s="290">
        <v>336.94344000000001</v>
      </c>
      <c r="E47" s="290">
        <v>184.64671999999999</v>
      </c>
      <c r="F47" s="290">
        <v>140.84802999999999</v>
      </c>
      <c r="G47" s="290">
        <v>191.17168000000001</v>
      </c>
      <c r="H47" s="290">
        <v>201.45929999999899</v>
      </c>
      <c r="I47" s="290">
        <v>288.10770666666701</v>
      </c>
      <c r="J47" s="290">
        <v>397.87133333333298</v>
      </c>
      <c r="K47" s="290">
        <v>284.50550333333302</v>
      </c>
      <c r="L47" s="290">
        <v>230.34508666666699</v>
      </c>
      <c r="M47" s="290">
        <v>136.767396666667</v>
      </c>
      <c r="N47" s="290">
        <v>169.27195</v>
      </c>
      <c r="O47" s="290">
        <v>238.78933000000001</v>
      </c>
      <c r="P47" s="290">
        <v>276.94877333333301</v>
      </c>
      <c r="Q47" s="290">
        <v>189.64506333333301</v>
      </c>
      <c r="R47" s="290">
        <v>168.13290333333299</v>
      </c>
      <c r="S47" s="290">
        <v>138.46476999999999</v>
      </c>
      <c r="T47" s="290">
        <v>191.27621666666701</v>
      </c>
      <c r="U47" s="290">
        <v>288.10770666666701</v>
      </c>
      <c r="V47" s="290">
        <v>397.87133333333298</v>
      </c>
      <c r="W47" s="290">
        <v>284.50550333333302</v>
      </c>
      <c r="X47" s="290">
        <v>230.34508666666699</v>
      </c>
      <c r="Y47" s="290">
        <v>136.767396666667</v>
      </c>
      <c r="Z47" s="290">
        <v>169.27195</v>
      </c>
      <c r="AA47" s="290">
        <v>238.78933000000001</v>
      </c>
      <c r="AB47" s="290">
        <v>276.94877333333301</v>
      </c>
      <c r="AC47" s="290">
        <v>189.64506333333301</v>
      </c>
      <c r="AD47" s="290">
        <v>168.13290333333299</v>
      </c>
    </row>
    <row r="48" spans="1:30" x14ac:dyDescent="0.25">
      <c r="A48" s="242" t="s">
        <v>506</v>
      </c>
      <c r="B48" s="290">
        <v>66.929550000000006</v>
      </c>
      <c r="C48" s="290">
        <v>106.56625</v>
      </c>
      <c r="D48" s="290">
        <v>159.35794999999999</v>
      </c>
      <c r="E48" s="290">
        <v>160.14510000000001</v>
      </c>
      <c r="F48" s="290">
        <v>155.5</v>
      </c>
      <c r="G48" s="290">
        <v>167.08947000000001</v>
      </c>
      <c r="H48" s="290">
        <v>208.78614999999999</v>
      </c>
      <c r="I48" s="290">
        <v>101.380586111111</v>
      </c>
      <c r="J48" s="290">
        <v>135.16725277777701</v>
      </c>
      <c r="K48" s="290">
        <v>119.440586111111</v>
      </c>
      <c r="L48" s="290">
        <v>131.79791944444401</v>
      </c>
      <c r="M48" s="290">
        <v>113.644586111111</v>
      </c>
      <c r="N48" s="290">
        <v>96.583252777777702</v>
      </c>
      <c r="O48" s="290">
        <v>106.672586111111</v>
      </c>
      <c r="P48" s="290">
        <v>131.65791944444399</v>
      </c>
      <c r="Q48" s="290">
        <v>144.033919444444</v>
      </c>
      <c r="R48" s="290">
        <v>143.91258611111101</v>
      </c>
      <c r="S48" s="290">
        <v>120.28620277777701</v>
      </c>
      <c r="T48" s="290">
        <v>128.52191944444399</v>
      </c>
      <c r="U48" s="290">
        <v>101.380586111111</v>
      </c>
      <c r="V48" s="290">
        <v>135.16725277777701</v>
      </c>
      <c r="W48" s="290">
        <v>119.440586111111</v>
      </c>
      <c r="X48" s="290">
        <v>131.79791944444401</v>
      </c>
      <c r="Y48" s="290">
        <v>113.644586111111</v>
      </c>
      <c r="Z48" s="290">
        <v>96.583252777777702</v>
      </c>
      <c r="AA48" s="290">
        <v>106.672586111111</v>
      </c>
      <c r="AB48" s="290">
        <v>131.65791944444399</v>
      </c>
      <c r="AC48" s="290">
        <v>144.033919444444</v>
      </c>
      <c r="AD48" s="290">
        <v>143.91258611111101</v>
      </c>
    </row>
    <row r="49" spans="1:30" x14ac:dyDescent="0.25">
      <c r="A49" s="242" t="s">
        <v>507</v>
      </c>
      <c r="B49" s="290">
        <v>288.39294000000001</v>
      </c>
      <c r="C49" s="290">
        <v>339.81637999999998</v>
      </c>
      <c r="D49" s="290">
        <v>412.45105999999998</v>
      </c>
      <c r="E49" s="290">
        <v>290.32227999999998</v>
      </c>
      <c r="F49" s="290">
        <v>290.46868999999998</v>
      </c>
      <c r="G49" s="290">
        <v>291.15127999999999</v>
      </c>
      <c r="H49" s="290">
        <v>304.44391000000002</v>
      </c>
      <c r="I49" s="290">
        <v>315.78137249999997</v>
      </c>
      <c r="J49" s="290">
        <v>315.78137249999997</v>
      </c>
      <c r="K49" s="290">
        <v>315.78137249999997</v>
      </c>
      <c r="L49" s="290">
        <v>315.78137249999997</v>
      </c>
      <c r="M49" s="290">
        <v>315.78137249999997</v>
      </c>
      <c r="N49" s="290">
        <v>315.78137249999997</v>
      </c>
      <c r="O49" s="290">
        <v>315.78137249999997</v>
      </c>
      <c r="P49" s="290">
        <v>315.78137249999997</v>
      </c>
      <c r="Q49" s="290">
        <v>315.78137249999997</v>
      </c>
      <c r="R49" s="290">
        <v>315.78137249999997</v>
      </c>
      <c r="S49" s="290">
        <v>315.78137249999997</v>
      </c>
      <c r="T49" s="290">
        <v>315.78137249999997</v>
      </c>
      <c r="U49" s="290">
        <v>315.78137249999997</v>
      </c>
      <c r="V49" s="290">
        <v>315.78137249999997</v>
      </c>
      <c r="W49" s="290">
        <v>315.78137249999997</v>
      </c>
      <c r="X49" s="290">
        <v>315.78137249999997</v>
      </c>
      <c r="Y49" s="290">
        <v>315.78137249999997</v>
      </c>
      <c r="Z49" s="290">
        <v>315.78137249999997</v>
      </c>
      <c r="AA49" s="290">
        <v>315.78137249999997</v>
      </c>
      <c r="AB49" s="290">
        <v>315.78137249999997</v>
      </c>
      <c r="AC49" s="290">
        <v>315.78137249999997</v>
      </c>
      <c r="AD49" s="290">
        <v>315.78137249999997</v>
      </c>
    </row>
    <row r="50" spans="1:30" x14ac:dyDescent="0.25">
      <c r="A50" s="242" t="s">
        <v>508</v>
      </c>
      <c r="B50" s="290">
        <v>24.070889999999999</v>
      </c>
      <c r="C50" s="290">
        <v>24.18158</v>
      </c>
      <c r="D50" s="290">
        <v>24.190359999999998</v>
      </c>
      <c r="E50" s="290">
        <v>24.175730000000001</v>
      </c>
      <c r="F50" s="290">
        <v>24.116679999999999</v>
      </c>
      <c r="G50" s="290">
        <v>23.55256</v>
      </c>
      <c r="H50" s="290">
        <v>23.593599999999999</v>
      </c>
      <c r="I50" s="290">
        <v>27.501000000000001</v>
      </c>
      <c r="J50" s="290">
        <v>27.501000000000001</v>
      </c>
      <c r="K50" s="290">
        <v>27.501000000000001</v>
      </c>
      <c r="L50" s="290">
        <v>27.501000000000001</v>
      </c>
      <c r="M50" s="290">
        <v>27.501000000000001</v>
      </c>
      <c r="N50" s="290">
        <v>27.501000000000001</v>
      </c>
      <c r="O50" s="290">
        <v>24.042999999999999</v>
      </c>
      <c r="P50" s="290">
        <v>24.042999999999999</v>
      </c>
      <c r="Q50" s="290">
        <v>24.042999999999999</v>
      </c>
      <c r="R50" s="290">
        <v>24.042999999999999</v>
      </c>
      <c r="S50" s="290">
        <v>24.042999999999999</v>
      </c>
      <c r="T50" s="290">
        <v>24.042999999999999</v>
      </c>
      <c r="U50" s="290">
        <v>24.042999999999999</v>
      </c>
      <c r="V50" s="290">
        <v>24.042999999999999</v>
      </c>
      <c r="W50" s="290">
        <v>24.042999999999999</v>
      </c>
      <c r="X50" s="290">
        <v>24.042999999999999</v>
      </c>
      <c r="Y50" s="290">
        <v>24.042999999999999</v>
      </c>
      <c r="Z50" s="290">
        <v>24.042999999999999</v>
      </c>
      <c r="AA50" s="290">
        <v>24.042999999999999</v>
      </c>
      <c r="AB50" s="290">
        <v>24.042999999999999</v>
      </c>
      <c r="AC50" s="290">
        <v>24.042999999999999</v>
      </c>
      <c r="AD50" s="290">
        <v>24.042999999999999</v>
      </c>
    </row>
    <row r="51" spans="1:30" x14ac:dyDescent="0.25">
      <c r="A51" s="242" t="s">
        <v>509</v>
      </c>
      <c r="B51" s="290">
        <v>69.616739999999993</v>
      </c>
      <c r="C51" s="290">
        <v>9.5910899999999994</v>
      </c>
      <c r="D51" s="290">
        <v>9.5910899999999994</v>
      </c>
      <c r="E51" s="290">
        <v>9.5910899999999994</v>
      </c>
      <c r="F51" s="290">
        <v>9.5910899999999994</v>
      </c>
      <c r="G51" s="290">
        <v>9.5910899999999994</v>
      </c>
      <c r="H51" s="290">
        <v>9.5910899999999994</v>
      </c>
      <c r="I51" s="290">
        <v>9.9740000000000002</v>
      </c>
      <c r="J51" s="290">
        <v>9.9740000000000002</v>
      </c>
      <c r="K51" s="290">
        <v>9.9740000000000002</v>
      </c>
      <c r="L51" s="290">
        <v>9.9740000000000002</v>
      </c>
      <c r="M51" s="290">
        <v>9.9740000000000002</v>
      </c>
      <c r="N51" s="290">
        <v>9.9740000000000002</v>
      </c>
      <c r="O51" s="290">
        <v>10.224</v>
      </c>
      <c r="P51" s="290">
        <v>10.224</v>
      </c>
      <c r="Q51" s="290">
        <v>10.224</v>
      </c>
      <c r="R51" s="290">
        <v>10.224</v>
      </c>
      <c r="S51" s="290">
        <v>10.224</v>
      </c>
      <c r="T51" s="290">
        <v>10.224</v>
      </c>
      <c r="U51" s="290">
        <v>10.224</v>
      </c>
      <c r="V51" s="290">
        <v>10.224</v>
      </c>
      <c r="W51" s="290">
        <v>10.224</v>
      </c>
      <c r="X51" s="290">
        <v>10.224</v>
      </c>
      <c r="Y51" s="290">
        <v>10.224</v>
      </c>
      <c r="Z51" s="290">
        <v>10.224</v>
      </c>
      <c r="AA51" s="290">
        <v>10.48</v>
      </c>
      <c r="AB51" s="290">
        <v>10.48</v>
      </c>
      <c r="AC51" s="290">
        <v>10.48</v>
      </c>
      <c r="AD51" s="290">
        <v>10.48</v>
      </c>
    </row>
    <row r="52" spans="1:30" x14ac:dyDescent="0.25">
      <c r="A52" s="242" t="s">
        <v>510</v>
      </c>
      <c r="B52" s="290">
        <v>1008.55236999999</v>
      </c>
      <c r="C52" s="290">
        <v>1186.7744</v>
      </c>
      <c r="D52" s="290">
        <v>998.78116999999997</v>
      </c>
      <c r="E52" s="290">
        <v>894.68637999999999</v>
      </c>
      <c r="F52" s="290">
        <v>862.73266999999998</v>
      </c>
      <c r="G52" s="290">
        <v>974.84639999999899</v>
      </c>
      <c r="H52" s="290">
        <v>1134.9118000000001</v>
      </c>
      <c r="I52" s="290">
        <v>1183.9885277732801</v>
      </c>
      <c r="J52" s="290">
        <v>1158.9261854129199</v>
      </c>
      <c r="K52" s="290">
        <v>1155.0764540206501</v>
      </c>
      <c r="L52" s="290">
        <v>973.67569196148202</v>
      </c>
      <c r="M52" s="290">
        <v>1030.27225894412</v>
      </c>
      <c r="N52" s="290">
        <v>1092.3262687092299</v>
      </c>
      <c r="O52" s="290">
        <v>1111.3157360595001</v>
      </c>
      <c r="P52" s="290">
        <v>1086.82702443639</v>
      </c>
      <c r="Q52" s="290">
        <v>989.89052079660098</v>
      </c>
      <c r="R52" s="290">
        <v>905.89954237879999</v>
      </c>
      <c r="S52" s="290">
        <v>1019.39924656731</v>
      </c>
      <c r="T52" s="290">
        <v>1086.7470131835801</v>
      </c>
      <c r="U52" s="290">
        <v>1174.3408202297301</v>
      </c>
      <c r="V52" s="290">
        <v>1161.18746029623</v>
      </c>
      <c r="W52" s="290">
        <v>1137.3734382509299</v>
      </c>
      <c r="X52" s="290">
        <v>929.97109541133398</v>
      </c>
      <c r="Y52" s="290">
        <v>969.592442305389</v>
      </c>
      <c r="Z52" s="290">
        <v>960.19578512413898</v>
      </c>
      <c r="AA52" s="290">
        <v>1083.8159339527799</v>
      </c>
      <c r="AB52" s="290">
        <v>1080.99478249394</v>
      </c>
      <c r="AC52" s="290">
        <v>999.62325336080596</v>
      </c>
      <c r="AD52" s="290">
        <v>918.33100152445695</v>
      </c>
    </row>
    <row r="53" spans="1:30" ht="15.75" thickBot="1" x14ac:dyDescent="0.3">
      <c r="A53" s="242" t="s">
        <v>511</v>
      </c>
      <c r="B53" s="292">
        <v>40.74794</v>
      </c>
      <c r="C53" s="292">
        <v>84.686769999999996</v>
      </c>
      <c r="D53" s="292">
        <v>42.3319299999999</v>
      </c>
      <c r="E53" s="292">
        <v>68.395229999999998</v>
      </c>
      <c r="F53" s="292">
        <v>92.371579999999994</v>
      </c>
      <c r="G53" s="292">
        <v>72.67698</v>
      </c>
      <c r="H53" s="292">
        <v>85.436869999999999</v>
      </c>
      <c r="I53" s="292">
        <v>73.019865277777697</v>
      </c>
      <c r="J53" s="292">
        <v>72.915865277777698</v>
      </c>
      <c r="K53" s="292">
        <v>71.657865277777702</v>
      </c>
      <c r="L53" s="292">
        <v>72.973865277777705</v>
      </c>
      <c r="M53" s="292">
        <v>73.127865277777701</v>
      </c>
      <c r="N53" s="292">
        <v>71.518015277777707</v>
      </c>
      <c r="O53" s="292">
        <v>83.496165277777706</v>
      </c>
      <c r="P53" s="292">
        <v>47.7821652777777</v>
      </c>
      <c r="Q53" s="292">
        <v>73.580165277777695</v>
      </c>
      <c r="R53" s="292">
        <v>73.574165277777695</v>
      </c>
      <c r="S53" s="292">
        <v>73.493165277777706</v>
      </c>
      <c r="T53" s="292">
        <v>73.6582152777777</v>
      </c>
      <c r="U53" s="292">
        <v>73.524165277777698</v>
      </c>
      <c r="V53" s="292">
        <v>73.503165277777697</v>
      </c>
      <c r="W53" s="292">
        <v>73.621165277777706</v>
      </c>
      <c r="X53" s="292">
        <v>73.535165277777693</v>
      </c>
      <c r="Y53" s="292">
        <v>73.695165277777704</v>
      </c>
      <c r="Z53" s="292">
        <v>73.735165277777696</v>
      </c>
      <c r="AA53" s="292">
        <v>83.670315277777703</v>
      </c>
      <c r="AB53" s="292">
        <v>47.9613152777777</v>
      </c>
      <c r="AC53" s="292">
        <v>73.706315277777705</v>
      </c>
      <c r="AD53" s="292">
        <v>73.751315277777707</v>
      </c>
    </row>
    <row r="54" spans="1:30" x14ac:dyDescent="0.25">
      <c r="A54" s="259" t="s">
        <v>512</v>
      </c>
      <c r="B54" s="290">
        <v>1697.73881999999</v>
      </c>
      <c r="C54" s="290">
        <v>2016.7905800000001</v>
      </c>
      <c r="D54" s="290">
        <v>1983.6469999999999</v>
      </c>
      <c r="E54" s="290">
        <v>1631.96253</v>
      </c>
      <c r="F54" s="290">
        <v>1575.6287400000001</v>
      </c>
      <c r="G54" s="290">
        <v>1730.0794599999999</v>
      </c>
      <c r="H54" s="290">
        <v>1968.22272</v>
      </c>
      <c r="I54" s="290">
        <v>1999.7530583288401</v>
      </c>
      <c r="J54" s="290">
        <v>2118.1370093018099</v>
      </c>
      <c r="K54" s="290">
        <v>1983.93678124287</v>
      </c>
      <c r="L54" s="290">
        <v>1762.0489358503701</v>
      </c>
      <c r="M54" s="290">
        <v>1707.06847949967</v>
      </c>
      <c r="N54" s="290">
        <v>1782.95585926479</v>
      </c>
      <c r="O54" s="290">
        <v>1890.3221899483799</v>
      </c>
      <c r="P54" s="290">
        <v>1893.2642549919501</v>
      </c>
      <c r="Q54" s="290">
        <v>1747.1980413521501</v>
      </c>
      <c r="R54" s="290">
        <v>1641.5675696010201</v>
      </c>
      <c r="S54" s="290">
        <v>1701.6917571228701</v>
      </c>
      <c r="T54" s="290">
        <v>1830.25173707247</v>
      </c>
      <c r="U54" s="290">
        <v>1987.40165078528</v>
      </c>
      <c r="V54" s="290">
        <v>2117.7775841851198</v>
      </c>
      <c r="W54" s="290">
        <v>1964.98906547315</v>
      </c>
      <c r="X54" s="290">
        <v>1715.6976393002201</v>
      </c>
      <c r="Y54" s="290">
        <v>1643.7479628609401</v>
      </c>
      <c r="Z54" s="290">
        <v>1649.8345256796899</v>
      </c>
      <c r="AA54" s="290">
        <v>1863.2525378416699</v>
      </c>
      <c r="AB54" s="290">
        <v>1887.8671630495</v>
      </c>
      <c r="AC54" s="290">
        <v>1757.31292391636</v>
      </c>
      <c r="AD54" s="290">
        <v>1654.4321787466699</v>
      </c>
    </row>
    <row r="56" spans="1:30" x14ac:dyDescent="0.25">
      <c r="A56" s="242" t="s">
        <v>513</v>
      </c>
      <c r="B56" s="290">
        <v>93.982550000000003</v>
      </c>
      <c r="C56" s="290">
        <v>192.70992000000001</v>
      </c>
      <c r="D56" s="290">
        <v>249.05631</v>
      </c>
      <c r="E56" s="290">
        <v>137.27501999999899</v>
      </c>
      <c r="F56" s="290">
        <v>98.973179999999999</v>
      </c>
      <c r="G56" s="290">
        <v>98.886660000000006</v>
      </c>
      <c r="H56" s="290">
        <v>60.71116</v>
      </c>
      <c r="I56" s="290">
        <v>58.2381933333333</v>
      </c>
      <c r="J56" s="290">
        <v>66.120876666666703</v>
      </c>
      <c r="K56" s="290">
        <v>46.6364466666667</v>
      </c>
      <c r="L56" s="290">
        <v>41.147833333333303</v>
      </c>
      <c r="M56" s="290">
        <v>35.372860000000003</v>
      </c>
      <c r="N56" s="290">
        <v>79.260356666666695</v>
      </c>
      <c r="O56" s="290">
        <v>156.28439</v>
      </c>
      <c r="P56" s="290">
        <v>201.52302666666699</v>
      </c>
      <c r="Q56" s="290">
        <v>139.85096666666701</v>
      </c>
      <c r="R56" s="290">
        <v>113.394113333333</v>
      </c>
      <c r="S56" s="290">
        <v>68.548159999999996</v>
      </c>
      <c r="T56" s="290">
        <v>59.571696666666703</v>
      </c>
      <c r="U56" s="290">
        <v>58.2381933333333</v>
      </c>
      <c r="V56" s="290">
        <v>66.120876666666703</v>
      </c>
      <c r="W56" s="290">
        <v>46.6364466666667</v>
      </c>
      <c r="X56" s="290">
        <v>41.147833333333303</v>
      </c>
      <c r="Y56" s="290">
        <v>35.372860000000003</v>
      </c>
      <c r="Z56" s="290">
        <v>79.260356666666695</v>
      </c>
      <c r="AA56" s="290">
        <v>156.28439</v>
      </c>
      <c r="AB56" s="290">
        <v>201.52302666666699</v>
      </c>
      <c r="AC56" s="290">
        <v>139.85096666666701</v>
      </c>
      <c r="AD56" s="290">
        <v>113.394113333333</v>
      </c>
    </row>
    <row r="57" spans="1:30" x14ac:dyDescent="0.25">
      <c r="A57" s="242" t="s">
        <v>514</v>
      </c>
      <c r="B57" s="290">
        <v>2.86314</v>
      </c>
      <c r="C57" s="290">
        <v>5.6954799999999999</v>
      </c>
      <c r="D57" s="290">
        <v>6.4867999999999997</v>
      </c>
      <c r="E57" s="290">
        <v>11.88148</v>
      </c>
      <c r="F57" s="290">
        <v>12.82748</v>
      </c>
      <c r="G57" s="290">
        <v>24.501480000000001</v>
      </c>
      <c r="H57" s="290">
        <v>11.18948</v>
      </c>
      <c r="I57" s="290">
        <v>6.7053161111111104</v>
      </c>
      <c r="J57" s="290">
        <v>5.2679827777777701</v>
      </c>
      <c r="K57" s="290">
        <v>4.2599827777777701</v>
      </c>
      <c r="L57" s="290">
        <v>4.22264944444444</v>
      </c>
      <c r="M57" s="290">
        <v>4.0173161111111098</v>
      </c>
      <c r="N57" s="290">
        <v>4.0359827777777699</v>
      </c>
      <c r="O57" s="290">
        <v>4.7359827777777701</v>
      </c>
      <c r="P57" s="290">
        <v>6.3599827777777698</v>
      </c>
      <c r="Q57" s="290">
        <v>11.3253161111111</v>
      </c>
      <c r="R57" s="290">
        <v>15.4786494444444</v>
      </c>
      <c r="S57" s="290">
        <v>13.807982777777699</v>
      </c>
      <c r="T57" s="290">
        <v>10.7746494444444</v>
      </c>
      <c r="U57" s="290">
        <v>6.7053161111111104</v>
      </c>
      <c r="V57" s="290">
        <v>5.2679827777777701</v>
      </c>
      <c r="W57" s="290">
        <v>4.2599827777777701</v>
      </c>
      <c r="X57" s="290">
        <v>4.22264944444444</v>
      </c>
      <c r="Y57" s="290">
        <v>4.0173161111111098</v>
      </c>
      <c r="Z57" s="290">
        <v>4.0359827777777699</v>
      </c>
      <c r="AA57" s="290">
        <v>4.7359827777777701</v>
      </c>
      <c r="AB57" s="290">
        <v>6.3599827777777698</v>
      </c>
      <c r="AC57" s="290">
        <v>11.3253161111111</v>
      </c>
      <c r="AD57" s="290">
        <v>15.4786494444444</v>
      </c>
    </row>
    <row r="58" spans="1:30" x14ac:dyDescent="0.25">
      <c r="A58" s="242" t="s">
        <v>515</v>
      </c>
      <c r="B58" s="290">
        <v>921.16233</v>
      </c>
      <c r="C58" s="290">
        <v>380.53789999999998</v>
      </c>
      <c r="D58" s="290">
        <v>183.10489000000001</v>
      </c>
      <c r="E58" s="290">
        <v>1002.49384</v>
      </c>
      <c r="F58" s="290">
        <v>532.70106999999996</v>
      </c>
      <c r="G58" s="290">
        <v>459.77551999999997</v>
      </c>
      <c r="H58" s="290">
        <v>419.36867000000001</v>
      </c>
      <c r="I58" s="290">
        <v>336.36258009144598</v>
      </c>
      <c r="J58" s="290">
        <v>349.25804002124198</v>
      </c>
      <c r="K58" s="290">
        <v>365.57774190038702</v>
      </c>
      <c r="L58" s="290">
        <v>500.52168981869801</v>
      </c>
      <c r="M58" s="290">
        <v>599.34740289827005</v>
      </c>
      <c r="N58" s="290">
        <v>649.15700035467796</v>
      </c>
      <c r="O58" s="290">
        <v>646.69587008891301</v>
      </c>
      <c r="P58" s="290">
        <v>530.85260416188305</v>
      </c>
      <c r="Q58" s="290">
        <v>458.83658043580198</v>
      </c>
      <c r="R58" s="290">
        <v>321.83294469208602</v>
      </c>
      <c r="S58" s="290">
        <v>453.73777358010199</v>
      </c>
      <c r="T58" s="290">
        <v>441.025919453021</v>
      </c>
      <c r="U58" s="290">
        <v>453.10931458471498</v>
      </c>
      <c r="V58" s="290">
        <v>485.36753531662299</v>
      </c>
      <c r="W58" s="290">
        <v>502.179229223319</v>
      </c>
      <c r="X58" s="290">
        <v>696.10838760144998</v>
      </c>
      <c r="Y58" s="290">
        <v>833.64312161156397</v>
      </c>
      <c r="Z58" s="290">
        <v>876.29480220048197</v>
      </c>
      <c r="AA58" s="290">
        <v>853.21957250966102</v>
      </c>
      <c r="AB58" s="290">
        <v>677.97043725608899</v>
      </c>
      <c r="AC58" s="290">
        <v>586.80771494614396</v>
      </c>
      <c r="AD58" s="290">
        <v>430.05188726559697</v>
      </c>
    </row>
    <row r="59" spans="1:30" x14ac:dyDescent="0.25">
      <c r="A59" s="242" t="s">
        <v>516</v>
      </c>
      <c r="B59" s="290">
        <v>0</v>
      </c>
      <c r="C59" s="290">
        <v>0</v>
      </c>
      <c r="D59" s="290">
        <v>0</v>
      </c>
      <c r="E59" s="290">
        <v>0</v>
      </c>
      <c r="F59" s="290">
        <v>0</v>
      </c>
      <c r="G59" s="290">
        <v>0</v>
      </c>
      <c r="H59" s="290">
        <v>0</v>
      </c>
      <c r="I59" s="290">
        <v>0</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0">
        <v>0</v>
      </c>
      <c r="AC59" s="290">
        <v>0</v>
      </c>
      <c r="AD59" s="290">
        <v>0</v>
      </c>
    </row>
    <row r="60" spans="1:30" x14ac:dyDescent="0.25">
      <c r="A60" s="242" t="s">
        <v>517</v>
      </c>
      <c r="B60" s="290">
        <v>19.21866</v>
      </c>
      <c r="C60" s="290">
        <v>38.43732</v>
      </c>
      <c r="D60" s="290">
        <v>19.21866</v>
      </c>
      <c r="E60" s="290">
        <v>19.60303</v>
      </c>
      <c r="F60" s="290">
        <v>19.60303</v>
      </c>
      <c r="G60" s="290">
        <v>19.60303</v>
      </c>
      <c r="H60" s="290">
        <v>19.60303</v>
      </c>
      <c r="I60" s="290">
        <v>18.015532222222198</v>
      </c>
      <c r="J60" s="290">
        <v>18.015532222222198</v>
      </c>
      <c r="K60" s="290">
        <v>18.015532222222198</v>
      </c>
      <c r="L60" s="290">
        <v>18.015532222222198</v>
      </c>
      <c r="M60" s="290">
        <v>18.015532222222198</v>
      </c>
      <c r="N60" s="290">
        <v>18.015532222222198</v>
      </c>
      <c r="O60" s="290">
        <v>18.015532222222198</v>
      </c>
      <c r="P60" s="290">
        <v>18.015532222222198</v>
      </c>
      <c r="Q60" s="290">
        <v>18.015532222222198</v>
      </c>
      <c r="R60" s="290">
        <v>18.015532222222198</v>
      </c>
      <c r="S60" s="290">
        <v>18.015532222222198</v>
      </c>
      <c r="T60" s="290">
        <v>18.015532222222198</v>
      </c>
      <c r="U60" s="290">
        <v>18.015532222222198</v>
      </c>
      <c r="V60" s="290">
        <v>18.015532222222198</v>
      </c>
      <c r="W60" s="290">
        <v>18.015532222222198</v>
      </c>
      <c r="X60" s="290">
        <v>18.015532222222198</v>
      </c>
      <c r="Y60" s="290">
        <v>18.015532222222198</v>
      </c>
      <c r="Z60" s="290">
        <v>18.015532222222198</v>
      </c>
      <c r="AA60" s="290">
        <v>18.015532222222198</v>
      </c>
      <c r="AB60" s="290">
        <v>18.015532222222198</v>
      </c>
      <c r="AC60" s="290">
        <v>18.015532222222198</v>
      </c>
      <c r="AD60" s="290">
        <v>18.015532222222198</v>
      </c>
    </row>
    <row r="61" spans="1:30" x14ac:dyDescent="0.25">
      <c r="A61" s="242" t="s">
        <v>518</v>
      </c>
      <c r="B61" s="290">
        <v>8.7360299999999995</v>
      </c>
      <c r="C61" s="290">
        <v>8.7790199999999992</v>
      </c>
      <c r="D61" s="290">
        <v>8.7829499999999996</v>
      </c>
      <c r="E61" s="290">
        <v>8.7763899999999992</v>
      </c>
      <c r="F61" s="290">
        <v>8.7498699999999996</v>
      </c>
      <c r="G61" s="290">
        <v>8.7158999999999995</v>
      </c>
      <c r="H61" s="290">
        <v>8.6964600000000001</v>
      </c>
      <c r="I61" s="290">
        <v>10.45</v>
      </c>
      <c r="J61" s="290">
        <v>10.45</v>
      </c>
      <c r="K61" s="290">
        <v>10.45</v>
      </c>
      <c r="L61" s="290">
        <v>10.45</v>
      </c>
      <c r="M61" s="290">
        <v>10.45</v>
      </c>
      <c r="N61" s="290">
        <v>10.45</v>
      </c>
      <c r="O61" s="290">
        <v>8.7609999999999992</v>
      </c>
      <c r="P61" s="290">
        <v>8.7609999999999992</v>
      </c>
      <c r="Q61" s="290">
        <v>8.7609999999999992</v>
      </c>
      <c r="R61" s="290">
        <v>8.7609999999999992</v>
      </c>
      <c r="S61" s="290">
        <v>8.7609999999999992</v>
      </c>
      <c r="T61" s="290">
        <v>8.7609999999999992</v>
      </c>
      <c r="U61" s="290">
        <v>8.7609999999999992</v>
      </c>
      <c r="V61" s="290">
        <v>8.7609999999999992</v>
      </c>
      <c r="W61" s="290">
        <v>8.7609999999999992</v>
      </c>
      <c r="X61" s="290">
        <v>8.7609999999999992</v>
      </c>
      <c r="Y61" s="290">
        <v>8.7609999999999992</v>
      </c>
      <c r="Z61" s="290">
        <v>8.7609999999999992</v>
      </c>
      <c r="AA61" s="290">
        <v>8.7609999999999992</v>
      </c>
      <c r="AB61" s="290">
        <v>8.7609999999999992</v>
      </c>
      <c r="AC61" s="290">
        <v>8.7609999999999992</v>
      </c>
      <c r="AD61" s="290">
        <v>8.7609999999999992</v>
      </c>
    </row>
    <row r="62" spans="1:30" x14ac:dyDescent="0.25">
      <c r="A62" s="242" t="s">
        <v>519</v>
      </c>
      <c r="B62" s="290">
        <v>4.1700400000000002</v>
      </c>
      <c r="C62" s="290">
        <v>4.30905</v>
      </c>
      <c r="D62" s="290">
        <v>4.30905</v>
      </c>
      <c r="E62" s="290">
        <v>4.30905</v>
      </c>
      <c r="F62" s="290">
        <v>4.30905</v>
      </c>
      <c r="G62" s="290">
        <v>4.30905</v>
      </c>
      <c r="H62" s="290">
        <v>4.30905</v>
      </c>
      <c r="I62" s="290">
        <v>4.2750000000000004</v>
      </c>
      <c r="J62" s="290">
        <v>4.2750000000000004</v>
      </c>
      <c r="K62" s="290">
        <v>4.2750000000000004</v>
      </c>
      <c r="L62" s="290">
        <v>4.2750000000000004</v>
      </c>
      <c r="M62" s="290">
        <v>4.2750000000000004</v>
      </c>
      <c r="N62" s="290">
        <v>4.2750000000000004</v>
      </c>
      <c r="O62" s="290">
        <v>4.3819999999999997</v>
      </c>
      <c r="P62" s="290">
        <v>4.3819999999999997</v>
      </c>
      <c r="Q62" s="290">
        <v>4.3819999999999997</v>
      </c>
      <c r="R62" s="290">
        <v>4.3819999999999997</v>
      </c>
      <c r="S62" s="290">
        <v>4.3819999999999997</v>
      </c>
      <c r="T62" s="290">
        <v>4.3819999999999997</v>
      </c>
      <c r="U62" s="290">
        <v>4.3819999999999997</v>
      </c>
      <c r="V62" s="290">
        <v>4.3819999999999997</v>
      </c>
      <c r="W62" s="290">
        <v>4.3819999999999997</v>
      </c>
      <c r="X62" s="290">
        <v>4.3819999999999997</v>
      </c>
      <c r="Y62" s="290">
        <v>4.3819999999999997</v>
      </c>
      <c r="Z62" s="290">
        <v>4.3819999999999997</v>
      </c>
      <c r="AA62" s="290">
        <v>4.492</v>
      </c>
      <c r="AB62" s="290">
        <v>4.492</v>
      </c>
      <c r="AC62" s="290">
        <v>4.492</v>
      </c>
      <c r="AD62" s="290">
        <v>4.492</v>
      </c>
    </row>
    <row r="63" spans="1:30" ht="15.75" thickBot="1" x14ac:dyDescent="0.3">
      <c r="A63" s="242" t="s">
        <v>520</v>
      </c>
      <c r="B63" s="292">
        <v>1.4500000000000001E-2</v>
      </c>
      <c r="C63" s="292">
        <v>1.4500000000000001E-2</v>
      </c>
      <c r="D63" s="292">
        <v>1.4500000000000001E-2</v>
      </c>
      <c r="E63" s="292">
        <v>1.4500000000000001E-2</v>
      </c>
      <c r="F63" s="292">
        <v>1.4500000000000001E-2</v>
      </c>
      <c r="G63" s="292">
        <v>1.4500000000000001E-2</v>
      </c>
      <c r="H63" s="292">
        <v>1.4500000000000001E-2</v>
      </c>
      <c r="I63" s="292">
        <v>2.7154166666666701E-2</v>
      </c>
      <c r="J63" s="292">
        <v>2.7154166666666701E-2</v>
      </c>
      <c r="K63" s="292">
        <v>2.7154166666666701E-2</v>
      </c>
      <c r="L63" s="292">
        <v>2.7154166666666701E-2</v>
      </c>
      <c r="M63" s="292">
        <v>2.7154166666666701E-2</v>
      </c>
      <c r="N63" s="292">
        <v>2.7154166666666701E-2</v>
      </c>
      <c r="O63" s="292">
        <v>2.7154166666666701E-2</v>
      </c>
      <c r="P63" s="292">
        <v>2.7154166666666701E-2</v>
      </c>
      <c r="Q63" s="292">
        <v>2.7154166666666701E-2</v>
      </c>
      <c r="R63" s="292">
        <v>2.7154166666666701E-2</v>
      </c>
      <c r="S63" s="292">
        <v>2.7154166666666701E-2</v>
      </c>
      <c r="T63" s="292">
        <v>2.7154166666666701E-2</v>
      </c>
      <c r="U63" s="292">
        <v>2.7154166666666701E-2</v>
      </c>
      <c r="V63" s="292">
        <v>2.7154166666666701E-2</v>
      </c>
      <c r="W63" s="292">
        <v>2.7154166666666701E-2</v>
      </c>
      <c r="X63" s="292">
        <v>2.7154166666666701E-2</v>
      </c>
      <c r="Y63" s="292">
        <v>2.7154166666666701E-2</v>
      </c>
      <c r="Z63" s="292">
        <v>2.7154166666666701E-2</v>
      </c>
      <c r="AA63" s="292">
        <v>2.7154166666666701E-2</v>
      </c>
      <c r="AB63" s="292">
        <v>2.7154166666666701E-2</v>
      </c>
      <c r="AC63" s="292">
        <v>2.7154166666666701E-2</v>
      </c>
      <c r="AD63" s="292">
        <v>2.7154166666666701E-2</v>
      </c>
    </row>
    <row r="64" spans="1:30" x14ac:dyDescent="0.25">
      <c r="A64" s="259" t="s">
        <v>521</v>
      </c>
      <c r="B64" s="290">
        <v>1050.14725</v>
      </c>
      <c r="C64" s="290">
        <v>630.48318999999901</v>
      </c>
      <c r="D64" s="290">
        <v>470.97316000000001</v>
      </c>
      <c r="E64" s="290">
        <v>1184.35331</v>
      </c>
      <c r="F64" s="290">
        <v>677.17817999999897</v>
      </c>
      <c r="G64" s="290">
        <v>615.806139999999</v>
      </c>
      <c r="H64" s="290">
        <v>523.89234999999996</v>
      </c>
      <c r="I64" s="290">
        <v>434.073775924779</v>
      </c>
      <c r="J64" s="290">
        <v>453.41458585457502</v>
      </c>
      <c r="K64" s="290">
        <v>449.24185773372102</v>
      </c>
      <c r="L64" s="290">
        <v>578.65985898536496</v>
      </c>
      <c r="M64" s="290">
        <v>671.50526539827001</v>
      </c>
      <c r="N64" s="290">
        <v>765.22102618801102</v>
      </c>
      <c r="O64" s="290">
        <v>838.90192925557994</v>
      </c>
      <c r="P64" s="290">
        <v>769.92129999521603</v>
      </c>
      <c r="Q64" s="290">
        <v>641.19854960246903</v>
      </c>
      <c r="R64" s="290">
        <v>481.89139385875302</v>
      </c>
      <c r="S64" s="290">
        <v>567.279602746769</v>
      </c>
      <c r="T64" s="290">
        <v>542.55795195302096</v>
      </c>
      <c r="U64" s="290">
        <v>549.23851041804801</v>
      </c>
      <c r="V64" s="290">
        <v>587.94208114995604</v>
      </c>
      <c r="W64" s="290">
        <v>584.26134505665198</v>
      </c>
      <c r="X64" s="290">
        <v>772.66455676811597</v>
      </c>
      <c r="Y64" s="290">
        <v>904.21898411156405</v>
      </c>
      <c r="Z64" s="290">
        <v>990.77682803381595</v>
      </c>
      <c r="AA64" s="290">
        <v>1045.53563167632</v>
      </c>
      <c r="AB64" s="290">
        <v>917.14913308942198</v>
      </c>
      <c r="AC64" s="290">
        <v>769.27968411281097</v>
      </c>
      <c r="AD64" s="290">
        <v>590.22033643226303</v>
      </c>
    </row>
    <row r="65" spans="1:30" x14ac:dyDescent="0.25">
      <c r="A65" s="242" t="s">
        <v>522</v>
      </c>
    </row>
    <row r="66" spans="1:30" x14ac:dyDescent="0.25">
      <c r="A66" s="242" t="s">
        <v>523</v>
      </c>
      <c r="B66" s="290">
        <v>0</v>
      </c>
      <c r="C66" s="290">
        <v>0</v>
      </c>
      <c r="D66" s="290">
        <v>0</v>
      </c>
      <c r="E66" s="290">
        <v>0</v>
      </c>
      <c r="F66" s="290">
        <v>0</v>
      </c>
      <c r="G66" s="290">
        <v>0</v>
      </c>
      <c r="H66" s="290">
        <v>0</v>
      </c>
      <c r="I66" s="290">
        <v>0</v>
      </c>
      <c r="J66" s="290">
        <v>0</v>
      </c>
      <c r="K66" s="290">
        <v>0</v>
      </c>
      <c r="L66" s="290">
        <v>0</v>
      </c>
      <c r="M66" s="290">
        <v>0</v>
      </c>
      <c r="N66" s="290">
        <v>0</v>
      </c>
      <c r="O66" s="290">
        <v>0</v>
      </c>
      <c r="P66" s="290">
        <v>0</v>
      </c>
      <c r="Q66" s="290">
        <v>0</v>
      </c>
      <c r="R66" s="290">
        <v>0</v>
      </c>
      <c r="S66" s="290">
        <v>0</v>
      </c>
      <c r="T66" s="290">
        <v>0</v>
      </c>
      <c r="U66" s="290">
        <v>0</v>
      </c>
      <c r="V66" s="290">
        <v>0</v>
      </c>
      <c r="W66" s="290">
        <v>0</v>
      </c>
      <c r="X66" s="290">
        <v>0</v>
      </c>
      <c r="Y66" s="290">
        <v>0</v>
      </c>
      <c r="Z66" s="290">
        <v>0</v>
      </c>
      <c r="AA66" s="290">
        <v>0</v>
      </c>
      <c r="AB66" s="290">
        <v>0</v>
      </c>
      <c r="AC66" s="290">
        <v>0</v>
      </c>
      <c r="AD66" s="290">
        <v>0</v>
      </c>
    </row>
    <row r="68" spans="1:30" x14ac:dyDescent="0.25">
      <c r="A68" s="244" t="s">
        <v>524</v>
      </c>
      <c r="B68" s="290">
        <v>150120.80436000001</v>
      </c>
      <c r="C68" s="290">
        <v>172387.52533999999</v>
      </c>
      <c r="D68" s="290">
        <v>123110.779799999</v>
      </c>
      <c r="E68" s="290">
        <v>124671.41438</v>
      </c>
      <c r="F68" s="290">
        <v>105759.17502</v>
      </c>
      <c r="G68" s="290">
        <v>113128.680209999</v>
      </c>
      <c r="H68" s="290">
        <v>116728.92601</v>
      </c>
      <c r="I68" s="290">
        <v>121409.64935766401</v>
      </c>
      <c r="J68" s="290">
        <v>122855.475227631</v>
      </c>
      <c r="K68" s="290">
        <v>109146.639178043</v>
      </c>
      <c r="L68" s="290">
        <v>100716.217241693</v>
      </c>
      <c r="M68" s="290">
        <v>112243.541943499</v>
      </c>
      <c r="N68" s="290">
        <v>139662.67885334301</v>
      </c>
      <c r="O68" s="290">
        <v>154401.478723176</v>
      </c>
      <c r="P68" s="290">
        <v>140179.807316544</v>
      </c>
      <c r="Q68" s="290">
        <v>127803.078755842</v>
      </c>
      <c r="R68" s="290">
        <v>105090.606549406</v>
      </c>
      <c r="S68" s="290">
        <v>114198.478632103</v>
      </c>
      <c r="T68" s="290">
        <v>117329.806171424</v>
      </c>
      <c r="U68" s="290">
        <v>129075.68497668899</v>
      </c>
      <c r="V68" s="290">
        <v>130302.77712865701</v>
      </c>
      <c r="W68" s="290">
        <v>115610.350458755</v>
      </c>
      <c r="X68" s="290">
        <v>106581.18485253101</v>
      </c>
      <c r="Y68" s="290">
        <v>121095.907819568</v>
      </c>
      <c r="Z68" s="290">
        <v>145275.41721717501</v>
      </c>
      <c r="AA68" s="290">
        <v>161069.69398607401</v>
      </c>
      <c r="AB68" s="290">
        <v>146018.21011977401</v>
      </c>
      <c r="AC68" s="290">
        <v>139361.871373506</v>
      </c>
      <c r="AD68" s="290">
        <v>111042.141065381</v>
      </c>
    </row>
    <row r="70" spans="1:30" x14ac:dyDescent="0.25">
      <c r="A70" s="244" t="s">
        <v>525</v>
      </c>
    </row>
    <row r="72" spans="1:30" x14ac:dyDescent="0.25">
      <c r="A72" s="242" t="s">
        <v>526</v>
      </c>
      <c r="B72" s="290">
        <v>22671.37617</v>
      </c>
      <c r="C72" s="290">
        <v>24774.01454</v>
      </c>
      <c r="D72" s="290">
        <v>19318.03499</v>
      </c>
      <c r="E72" s="290">
        <v>19292.752259999899</v>
      </c>
      <c r="F72" s="290">
        <v>14676.133390000001</v>
      </c>
      <c r="G72" s="290">
        <v>20321.223499999898</v>
      </c>
      <c r="H72" s="290">
        <v>23018.899159999899</v>
      </c>
      <c r="I72" s="290">
        <v>22577.708893498799</v>
      </c>
      <c r="J72" s="290">
        <v>23101.458211498801</v>
      </c>
      <c r="K72" s="290">
        <v>20508.867739289199</v>
      </c>
      <c r="L72" s="290">
        <v>17104.715812498798</v>
      </c>
      <c r="M72" s="290">
        <v>17102.0692247488</v>
      </c>
      <c r="N72" s="290">
        <v>22171.644989045199</v>
      </c>
      <c r="O72" s="290">
        <v>23679.518561045199</v>
      </c>
      <c r="P72" s="290">
        <v>20468.944478589201</v>
      </c>
      <c r="Q72" s="290">
        <v>19792.3229536404</v>
      </c>
      <c r="R72" s="290">
        <v>15927.5953387892</v>
      </c>
      <c r="S72" s="290">
        <v>19911.623699699201</v>
      </c>
      <c r="T72" s="290">
        <v>20904.531649789202</v>
      </c>
      <c r="U72" s="290">
        <v>23246.283724998801</v>
      </c>
      <c r="V72" s="290">
        <v>22726.1938189988</v>
      </c>
      <c r="W72" s="290">
        <v>19444.3784907892</v>
      </c>
      <c r="X72" s="290">
        <v>16204.7081759988</v>
      </c>
      <c r="Y72" s="290">
        <v>17599.966783127598</v>
      </c>
      <c r="Z72" s="290">
        <v>22105.779847834801</v>
      </c>
      <c r="AA72" s="290">
        <v>23112.355643834799</v>
      </c>
      <c r="AB72" s="290">
        <v>20353.919414781001</v>
      </c>
      <c r="AC72" s="290">
        <v>25161.446517115201</v>
      </c>
      <c r="AD72" s="290">
        <v>15550.0277689617</v>
      </c>
    </row>
    <row r="73" spans="1:30" x14ac:dyDescent="0.25">
      <c r="A73" s="242" t="s">
        <v>527</v>
      </c>
      <c r="B73" s="290">
        <v>415.36962999999997</v>
      </c>
      <c r="C73" s="290">
        <v>580.77710000000002</v>
      </c>
      <c r="D73" s="290">
        <v>96.664339999999996</v>
      </c>
      <c r="E73" s="290">
        <v>40.98509</v>
      </c>
      <c r="F73" s="290">
        <v>285.80874999999997</v>
      </c>
      <c r="G73" s="290">
        <v>231.31255999999999</v>
      </c>
      <c r="H73" s="290">
        <v>108.82462</v>
      </c>
      <c r="I73" s="290">
        <v>275.54026140009802</v>
      </c>
      <c r="J73" s="290">
        <v>172.53522937855499</v>
      </c>
      <c r="K73" s="290">
        <v>376.567709876827</v>
      </c>
      <c r="L73" s="290">
        <v>608.93730064306101</v>
      </c>
      <c r="M73" s="290">
        <v>89.884845421078694</v>
      </c>
      <c r="N73" s="290">
        <v>274.07454704393803</v>
      </c>
      <c r="O73" s="290">
        <v>249.52624949398</v>
      </c>
      <c r="P73" s="290">
        <v>224.32901159197999</v>
      </c>
      <c r="Q73" s="290">
        <v>493.44191289148398</v>
      </c>
      <c r="R73" s="290">
        <v>128.30010424943799</v>
      </c>
      <c r="S73" s="290">
        <v>263.39969468133501</v>
      </c>
      <c r="T73" s="290">
        <v>251.45082454403399</v>
      </c>
      <c r="U73" s="290">
        <v>232.69477451768199</v>
      </c>
      <c r="V73" s="290">
        <v>136.80171663380801</v>
      </c>
      <c r="W73" s="290">
        <v>214.37151978340799</v>
      </c>
      <c r="X73" s="290">
        <v>145.362150467823</v>
      </c>
      <c r="Y73" s="290">
        <v>9.9065544519890398</v>
      </c>
      <c r="Z73" s="290">
        <v>525.72997911054404</v>
      </c>
      <c r="AA73" s="290">
        <v>268.43435548661</v>
      </c>
      <c r="AB73" s="290">
        <v>396.75417948926298</v>
      </c>
      <c r="AC73" s="290">
        <v>81.253137800788906</v>
      </c>
      <c r="AD73" s="290">
        <v>236.425022236209</v>
      </c>
    </row>
    <row r="74" spans="1:30" ht="15.75" thickBot="1" x14ac:dyDescent="0.3">
      <c r="A74" s="242" t="s">
        <v>1089</v>
      </c>
      <c r="B74" s="292">
        <v>2.0389999999999998E-2</v>
      </c>
      <c r="C74" s="292">
        <v>0.24510000000000001</v>
      </c>
      <c r="D74" s="292">
        <v>32.511850000000003</v>
      </c>
      <c r="E74" s="292">
        <v>0</v>
      </c>
      <c r="F74" s="292">
        <v>20.99756</v>
      </c>
      <c r="G74" s="292">
        <v>47.389519999999997</v>
      </c>
      <c r="H74" s="292">
        <v>25.038540000000001</v>
      </c>
      <c r="I74" s="292">
        <v>103.765117331326</v>
      </c>
      <c r="J74" s="292">
        <v>32.507928563789697</v>
      </c>
      <c r="K74" s="292">
        <v>45.863191369966799</v>
      </c>
      <c r="L74" s="292">
        <v>115.013488184388</v>
      </c>
      <c r="M74" s="292">
        <v>12.615533153395599</v>
      </c>
      <c r="N74" s="292">
        <v>0</v>
      </c>
      <c r="O74" s="292">
        <v>4.1495633755061698</v>
      </c>
      <c r="P74" s="292">
        <v>0.392904175617173</v>
      </c>
      <c r="Q74" s="292">
        <v>4.4690491110196904</v>
      </c>
      <c r="R74" s="292">
        <v>27.630977394127399</v>
      </c>
      <c r="S74" s="292">
        <v>131.23757543571301</v>
      </c>
      <c r="T74" s="292">
        <v>131.43419432955301</v>
      </c>
      <c r="U74" s="292">
        <v>159.36457451589101</v>
      </c>
      <c r="V74" s="292">
        <v>94.813970607015506</v>
      </c>
      <c r="W74" s="292">
        <v>187.30382289821301</v>
      </c>
      <c r="X74" s="292">
        <v>27.776518560014701</v>
      </c>
      <c r="Y74" s="292">
        <v>2.5677555601685</v>
      </c>
      <c r="Z74" s="292">
        <v>9.6377851257342098</v>
      </c>
      <c r="AA74" s="292">
        <v>1.4703647603199801</v>
      </c>
      <c r="AB74" s="292">
        <v>11.9521737552917</v>
      </c>
      <c r="AC74" s="292">
        <v>0</v>
      </c>
      <c r="AD74" s="292">
        <v>81.656537563833695</v>
      </c>
    </row>
    <row r="75" spans="1:30" x14ac:dyDescent="0.25">
      <c r="A75" s="260" t="s">
        <v>528</v>
      </c>
      <c r="B75" s="290">
        <v>23086.766189999998</v>
      </c>
      <c r="C75" s="290">
        <v>25355.03674</v>
      </c>
      <c r="D75" s="290">
        <v>19447.211179999998</v>
      </c>
      <c r="E75" s="290">
        <v>19333.737349999901</v>
      </c>
      <c r="F75" s="290">
        <v>14982.939700000001</v>
      </c>
      <c r="G75" s="290">
        <v>20599.925579999901</v>
      </c>
      <c r="H75" s="290">
        <v>23152.7623199999</v>
      </c>
      <c r="I75" s="290">
        <v>22957.014272230201</v>
      </c>
      <c r="J75" s="290">
        <v>23306.501369441201</v>
      </c>
      <c r="K75" s="290">
        <v>20931.298640535999</v>
      </c>
      <c r="L75" s="290">
        <v>17828.666601326298</v>
      </c>
      <c r="M75" s="290">
        <v>17204.5696033233</v>
      </c>
      <c r="N75" s="290">
        <v>22445.719536089098</v>
      </c>
      <c r="O75" s="290">
        <v>23933.194373914601</v>
      </c>
      <c r="P75" s="290">
        <v>20693.666394356798</v>
      </c>
      <c r="Q75" s="290">
        <v>20290.233915642901</v>
      </c>
      <c r="R75" s="290">
        <v>16083.5264204327</v>
      </c>
      <c r="S75" s="290">
        <v>20306.2609698163</v>
      </c>
      <c r="T75" s="290">
        <v>21287.416668662801</v>
      </c>
      <c r="U75" s="290">
        <v>23638.3430740324</v>
      </c>
      <c r="V75" s="290">
        <v>22957.809506239599</v>
      </c>
      <c r="W75" s="290">
        <v>19846.0538334708</v>
      </c>
      <c r="X75" s="290">
        <v>16377.846845026699</v>
      </c>
      <c r="Y75" s="290">
        <v>17612.441093139802</v>
      </c>
      <c r="Z75" s="290">
        <v>22641.147612071101</v>
      </c>
      <c r="AA75" s="290">
        <v>23382.260364081802</v>
      </c>
      <c r="AB75" s="290">
        <v>20762.6257680255</v>
      </c>
      <c r="AC75" s="290">
        <v>25242.699654915999</v>
      </c>
      <c r="AD75" s="290">
        <v>15868.1093287618</v>
      </c>
    </row>
    <row r="76" spans="1:30" x14ac:dyDescent="0.25">
      <c r="A76" s="242" t="s">
        <v>529</v>
      </c>
      <c r="B76" s="290">
        <v>0</v>
      </c>
      <c r="C76" s="290">
        <v>0</v>
      </c>
      <c r="D76" s="290">
        <v>0</v>
      </c>
      <c r="E76" s="290">
        <v>0</v>
      </c>
      <c r="F76" s="290">
        <v>0</v>
      </c>
      <c r="G76" s="290">
        <v>0</v>
      </c>
      <c r="H76" s="290">
        <v>0</v>
      </c>
      <c r="I76" s="290">
        <v>0</v>
      </c>
      <c r="J76" s="290">
        <v>0</v>
      </c>
      <c r="K76" s="290">
        <v>0</v>
      </c>
      <c r="L76" s="290">
        <v>0</v>
      </c>
      <c r="M76" s="290">
        <v>0</v>
      </c>
      <c r="N76" s="290">
        <v>0</v>
      </c>
      <c r="O76" s="290">
        <v>0</v>
      </c>
      <c r="P76" s="290">
        <v>0</v>
      </c>
      <c r="Q76" s="290">
        <v>0</v>
      </c>
      <c r="R76" s="290">
        <v>0</v>
      </c>
      <c r="S76" s="290">
        <v>0</v>
      </c>
      <c r="T76" s="290">
        <v>0</v>
      </c>
      <c r="U76" s="290">
        <v>0</v>
      </c>
      <c r="V76" s="290">
        <v>0</v>
      </c>
      <c r="W76" s="290">
        <v>0</v>
      </c>
      <c r="X76" s="290">
        <v>0</v>
      </c>
      <c r="Y76" s="290">
        <v>0</v>
      </c>
      <c r="Z76" s="290">
        <v>0</v>
      </c>
      <c r="AA76" s="290">
        <v>0</v>
      </c>
      <c r="AB76" s="290">
        <v>0</v>
      </c>
      <c r="AC76" s="290">
        <v>0</v>
      </c>
      <c r="AD76" s="290">
        <v>0</v>
      </c>
    </row>
    <row r="77" spans="1:30" x14ac:dyDescent="0.25">
      <c r="A77" s="242" t="s">
        <v>530</v>
      </c>
      <c r="B77" s="290">
        <v>458.91147999999998</v>
      </c>
      <c r="C77" s="290">
        <v>405.84933999999998</v>
      </c>
      <c r="D77" s="290">
        <v>394.72602999999998</v>
      </c>
      <c r="E77" s="290">
        <v>413.81407000000002</v>
      </c>
      <c r="F77" s="290">
        <v>401.02650999999997</v>
      </c>
      <c r="G77" s="290">
        <v>406.27134000000001</v>
      </c>
      <c r="H77" s="290">
        <v>399.50700000000001</v>
      </c>
      <c r="I77" s="290">
        <v>409.43200000000002</v>
      </c>
      <c r="J77" s="290">
        <v>514.02</v>
      </c>
      <c r="K77" s="290">
        <v>440.63099999999997</v>
      </c>
      <c r="L77" s="290">
        <v>486.01399999999899</v>
      </c>
      <c r="M77" s="290">
        <v>420.26400000000001</v>
      </c>
      <c r="N77" s="290">
        <v>386.16300000000001</v>
      </c>
      <c r="O77" s="290">
        <v>427.589</v>
      </c>
      <c r="P77" s="290">
        <v>377.73599999999999</v>
      </c>
      <c r="Q77" s="290">
        <v>444.875</v>
      </c>
      <c r="R77" s="290">
        <v>409.339</v>
      </c>
      <c r="S77" s="290">
        <v>437.59699999999998</v>
      </c>
      <c r="T77" s="290">
        <v>415.72</v>
      </c>
      <c r="U77" s="290">
        <v>439.834</v>
      </c>
      <c r="V77" s="290">
        <v>446.85</v>
      </c>
      <c r="W77" s="290">
        <v>437.065</v>
      </c>
      <c r="X77" s="290">
        <v>471.37900000000002</v>
      </c>
      <c r="Y77" s="290">
        <v>431.11799999999999</v>
      </c>
      <c r="Z77" s="290">
        <v>383.65499999999997</v>
      </c>
      <c r="AA77" s="290">
        <v>464.94600000000003</v>
      </c>
      <c r="AB77" s="290">
        <v>406.815</v>
      </c>
      <c r="AC77" s="290">
        <v>478.90899999999999</v>
      </c>
      <c r="AD77" s="290">
        <v>431.44499999999999</v>
      </c>
    </row>
    <row r="78" spans="1:30" x14ac:dyDescent="0.25">
      <c r="A78" s="242" t="s">
        <v>531</v>
      </c>
      <c r="B78" s="290">
        <v>912.76421000000005</v>
      </c>
      <c r="C78" s="290">
        <v>895.27035999999998</v>
      </c>
      <c r="D78" s="290">
        <v>825.17285999999899</v>
      </c>
      <c r="E78" s="290">
        <v>986.24862999999903</v>
      </c>
      <c r="F78" s="290">
        <v>866.22500000000002</v>
      </c>
      <c r="G78" s="290">
        <v>920.19070999999997</v>
      </c>
      <c r="H78" s="290">
        <v>850.49018999999998</v>
      </c>
      <c r="I78" s="290">
        <v>998.99999999999898</v>
      </c>
      <c r="J78" s="290">
        <v>1087.454</v>
      </c>
      <c r="K78" s="290">
        <v>911.56500000000005</v>
      </c>
      <c r="L78" s="290">
        <v>1050.8209999999999</v>
      </c>
      <c r="M78" s="290">
        <v>936.65599999999995</v>
      </c>
      <c r="N78" s="290">
        <v>947.93</v>
      </c>
      <c r="O78" s="290">
        <v>1116.4739999999999</v>
      </c>
      <c r="P78" s="290">
        <v>1087.566</v>
      </c>
      <c r="Q78" s="290">
        <v>1095.9639999999999</v>
      </c>
      <c r="R78" s="290">
        <v>1143.1659999999999</v>
      </c>
      <c r="S78" s="290">
        <v>1225.0219999999999</v>
      </c>
      <c r="T78" s="290">
        <v>1075.78</v>
      </c>
      <c r="U78" s="290">
        <v>1221.02</v>
      </c>
      <c r="V78" s="290">
        <v>1222.182</v>
      </c>
      <c r="W78" s="290">
        <v>1127.7619999999999</v>
      </c>
      <c r="X78" s="290">
        <v>1269.4839999999999</v>
      </c>
      <c r="Y78" s="290">
        <v>1101.57</v>
      </c>
      <c r="Z78" s="290">
        <v>1145.5039999999999</v>
      </c>
      <c r="AA78" s="290">
        <v>1262.4490000000001</v>
      </c>
      <c r="AB78" s="290">
        <v>1158.797</v>
      </c>
      <c r="AC78" s="290">
        <v>1212.7559999999901</v>
      </c>
      <c r="AD78" s="290">
        <v>1207.0119999999999</v>
      </c>
    </row>
    <row r="79" spans="1:30" x14ac:dyDescent="0.25">
      <c r="A79" s="242" t="s">
        <v>532</v>
      </c>
      <c r="B79" s="290">
        <v>50.761629999999997</v>
      </c>
      <c r="C79" s="290">
        <v>33.948720000000002</v>
      </c>
      <c r="D79" s="290">
        <v>30.442160000000001</v>
      </c>
      <c r="E79" s="290">
        <v>20.149640000000002</v>
      </c>
      <c r="F79" s="290">
        <v>13.52923</v>
      </c>
      <c r="G79" s="290">
        <v>25.544919999999902</v>
      </c>
      <c r="H79" s="290">
        <v>-21.227340000000002</v>
      </c>
      <c r="I79" s="290">
        <v>-3.6359797171751902</v>
      </c>
      <c r="J79" s="290">
        <v>33.176351188851697</v>
      </c>
      <c r="K79" s="290">
        <v>21.3228928165321</v>
      </c>
      <c r="L79" s="290">
        <v>17.914834832260102</v>
      </c>
      <c r="M79" s="290">
        <v>29.3938796324096</v>
      </c>
      <c r="N79" s="290">
        <v>-11.36756761943</v>
      </c>
      <c r="O79" s="290">
        <v>13.303341082569601</v>
      </c>
      <c r="P79" s="290">
        <v>-8.8110059458480894</v>
      </c>
      <c r="Q79" s="290">
        <v>-27.349852568996699</v>
      </c>
      <c r="R79" s="290">
        <v>-9.4320562483486494</v>
      </c>
      <c r="S79" s="290">
        <v>-10.7048979949287</v>
      </c>
      <c r="T79" s="290">
        <v>-7.9380653932268199</v>
      </c>
      <c r="U79" s="290">
        <v>-7.77767098684728</v>
      </c>
      <c r="V79" s="290">
        <v>26.3584962932932</v>
      </c>
      <c r="W79" s="290">
        <v>23.1262870721499</v>
      </c>
      <c r="X79" s="290">
        <v>25.950212185448301</v>
      </c>
      <c r="Y79" s="290">
        <v>31.6109691237404</v>
      </c>
      <c r="Z79" s="290">
        <v>23.440929257953702</v>
      </c>
      <c r="AA79" s="290">
        <v>38.507192186085497</v>
      </c>
      <c r="AB79" s="290">
        <v>13.926207064573299</v>
      </c>
      <c r="AC79" s="290">
        <v>18.2804270782567</v>
      </c>
      <c r="AD79" s="290">
        <v>12.901767032054099</v>
      </c>
    </row>
    <row r="80" spans="1:30" x14ac:dyDescent="0.25">
      <c r="A80" s="242" t="s">
        <v>533</v>
      </c>
      <c r="B80" s="290">
        <v>6.3078099999999999</v>
      </c>
      <c r="C80" s="290">
        <v>8.3502299999999998</v>
      </c>
      <c r="D80" s="290">
        <v>1.44004</v>
      </c>
      <c r="E80" s="290">
        <v>0.85351999999999995</v>
      </c>
      <c r="F80" s="290">
        <v>5.31257</v>
      </c>
      <c r="G80" s="290">
        <v>4.66296</v>
      </c>
      <c r="H80" s="290">
        <v>2.51186</v>
      </c>
      <c r="I80" s="290">
        <v>14.383979717175199</v>
      </c>
      <c r="J80" s="290">
        <v>9.5716488111482292</v>
      </c>
      <c r="K80" s="290">
        <v>21.117107183467802</v>
      </c>
      <c r="L80" s="290">
        <v>24.5251651677398</v>
      </c>
      <c r="M80" s="290">
        <v>13.046120367590399</v>
      </c>
      <c r="N80" s="290">
        <v>53.2965676194301</v>
      </c>
      <c r="O80" s="290">
        <v>18.696658917430302</v>
      </c>
      <c r="P80" s="290">
        <v>16.811005945848098</v>
      </c>
      <c r="Q80" s="290">
        <v>27.349852568996699</v>
      </c>
      <c r="R80" s="290">
        <v>9.4320562483486494</v>
      </c>
      <c r="S80" s="290">
        <v>10.7048979949287</v>
      </c>
      <c r="T80" s="290">
        <v>7.9380653932268199</v>
      </c>
      <c r="U80" s="290">
        <v>7.77767098684728</v>
      </c>
      <c r="V80" s="290">
        <v>5.6415037067067404</v>
      </c>
      <c r="W80" s="290">
        <v>8.8737129278500202</v>
      </c>
      <c r="X80" s="290">
        <v>6.0497878145517001</v>
      </c>
      <c r="Y80" s="290">
        <v>0.38903087625959398</v>
      </c>
      <c r="Z80" s="290">
        <v>31.773070742046201</v>
      </c>
      <c r="AA80" s="290">
        <v>17.1708078139145</v>
      </c>
      <c r="AB80" s="290">
        <v>17.7517929354267</v>
      </c>
      <c r="AC80" s="290">
        <v>5.3975729217432402</v>
      </c>
      <c r="AD80" s="290">
        <v>10.7762329679459</v>
      </c>
    </row>
    <row r="81" spans="1:30" x14ac:dyDescent="0.25">
      <c r="A81" s="242" t="s">
        <v>534</v>
      </c>
      <c r="B81" s="290">
        <v>467.63490999999902</v>
      </c>
      <c r="C81" s="290">
        <v>615.49237000000005</v>
      </c>
      <c r="D81" s="290">
        <v>453.94264999999899</v>
      </c>
      <c r="E81" s="290">
        <v>471.58364</v>
      </c>
      <c r="F81" s="290">
        <v>398.55059999999997</v>
      </c>
      <c r="G81" s="290">
        <v>487.50187999999901</v>
      </c>
      <c r="H81" s="290">
        <v>571.75355000000002</v>
      </c>
      <c r="I81" s="290">
        <v>500.64593761415102</v>
      </c>
      <c r="J81" s="290">
        <v>511.483779752641</v>
      </c>
      <c r="K81" s="290">
        <v>435.11368418649897</v>
      </c>
      <c r="L81" s="290">
        <v>442.76892301664799</v>
      </c>
      <c r="M81" s="290">
        <v>391.43441278580502</v>
      </c>
      <c r="N81" s="290">
        <v>494.325432380569</v>
      </c>
      <c r="O81" s="290">
        <v>638.94290445807496</v>
      </c>
      <c r="P81" s="290">
        <v>624.27529822976896</v>
      </c>
      <c r="Q81" s="290">
        <v>580.47359654202296</v>
      </c>
      <c r="R81" s="290">
        <v>483.72172114577802</v>
      </c>
      <c r="S81" s="290">
        <v>603.65707744078395</v>
      </c>
      <c r="T81" s="290">
        <v>627.28482893632702</v>
      </c>
      <c r="U81" s="290">
        <v>690.62390352904299</v>
      </c>
      <c r="V81" s="290">
        <v>676.16796690030799</v>
      </c>
      <c r="W81" s="290">
        <v>577.27750997036298</v>
      </c>
      <c r="X81" s="290">
        <v>517.41853074546304</v>
      </c>
      <c r="Y81" s="290">
        <v>550.45592468390805</v>
      </c>
      <c r="Z81" s="290">
        <v>684.99241438368801</v>
      </c>
      <c r="AA81" s="290">
        <v>750.33075694640502</v>
      </c>
      <c r="AB81" s="290">
        <v>653.24928081986502</v>
      </c>
      <c r="AC81" s="290">
        <v>777.07542707825598</v>
      </c>
      <c r="AD81" s="290">
        <v>513.352104595887</v>
      </c>
    </row>
    <row r="82" spans="1:30" x14ac:dyDescent="0.25">
      <c r="A82" s="242" t="s">
        <v>1090</v>
      </c>
      <c r="B82" s="290">
        <v>0</v>
      </c>
      <c r="C82" s="290">
        <v>0</v>
      </c>
      <c r="D82" s="290">
        <v>0</v>
      </c>
      <c r="E82" s="290">
        <v>0</v>
      </c>
      <c r="F82" s="290">
        <v>0</v>
      </c>
      <c r="G82" s="290">
        <v>0</v>
      </c>
      <c r="H82" s="290">
        <v>0</v>
      </c>
      <c r="I82" s="290">
        <v>14.383979717175199</v>
      </c>
      <c r="J82" s="290">
        <v>9.5716488111482292</v>
      </c>
      <c r="K82" s="290">
        <v>21.117107183467802</v>
      </c>
      <c r="L82" s="290">
        <v>24.5251651677398</v>
      </c>
      <c r="M82" s="290">
        <v>13.046120367590399</v>
      </c>
      <c r="N82" s="290">
        <v>53.2965676194301</v>
      </c>
      <c r="O82" s="290">
        <v>18.696658917430302</v>
      </c>
      <c r="P82" s="290">
        <v>16.811005945848098</v>
      </c>
      <c r="Q82" s="290">
        <v>27.349852568996699</v>
      </c>
      <c r="R82" s="290">
        <v>9.4320562483486494</v>
      </c>
      <c r="S82" s="290">
        <v>10.7048979949287</v>
      </c>
      <c r="T82" s="290">
        <v>7.9380653932268199</v>
      </c>
      <c r="U82" s="290">
        <v>7.77767098684728</v>
      </c>
      <c r="V82" s="290">
        <v>5.6415037067067404</v>
      </c>
      <c r="W82" s="290">
        <v>8.8737129278500202</v>
      </c>
      <c r="X82" s="290">
        <v>6.0497878145517001</v>
      </c>
      <c r="Y82" s="290">
        <v>0.38903087625959398</v>
      </c>
      <c r="Z82" s="290">
        <v>31.773070742046201</v>
      </c>
      <c r="AA82" s="290">
        <v>17.1708078139145</v>
      </c>
      <c r="AB82" s="290">
        <v>17.7517929354267</v>
      </c>
      <c r="AC82" s="290">
        <v>5.3975729217432402</v>
      </c>
      <c r="AD82" s="290">
        <v>10.7762329679459</v>
      </c>
    </row>
    <row r="83" spans="1:30" x14ac:dyDescent="0.25">
      <c r="A83" s="242" t="s">
        <v>1091</v>
      </c>
      <c r="B83" s="290">
        <v>2.9E-4</v>
      </c>
      <c r="C83" s="290">
        <v>3.0400000000000002E-3</v>
      </c>
      <c r="D83" s="290">
        <v>0.48734</v>
      </c>
      <c r="E83" s="290">
        <v>0</v>
      </c>
      <c r="F83" s="290">
        <v>0.40077000000000002</v>
      </c>
      <c r="G83" s="290">
        <v>0.95225000000000004</v>
      </c>
      <c r="H83" s="290">
        <v>0.58209</v>
      </c>
      <c r="I83" s="290">
        <v>6.9170826686734799</v>
      </c>
      <c r="J83" s="290">
        <v>2.1945714362102402</v>
      </c>
      <c r="K83" s="290">
        <v>3.1752086300331999</v>
      </c>
      <c r="L83" s="290">
        <v>7.2929118156112898</v>
      </c>
      <c r="M83" s="290">
        <v>0.97746684660433603</v>
      </c>
      <c r="N83" s="290">
        <v>0</v>
      </c>
      <c r="O83" s="290">
        <v>0.31443662449382798</v>
      </c>
      <c r="P83" s="290">
        <v>3.0695824382826399E-2</v>
      </c>
      <c r="Q83" s="290">
        <v>0.36055088898030602</v>
      </c>
      <c r="R83" s="290">
        <v>2.2932226058725398</v>
      </c>
      <c r="S83" s="290">
        <v>9.2330245642865503</v>
      </c>
      <c r="T83" s="290">
        <v>7.9701056704460997</v>
      </c>
      <c r="U83" s="290">
        <v>10.278425484109</v>
      </c>
      <c r="V83" s="290">
        <v>6.1115293929844601</v>
      </c>
      <c r="W83" s="290">
        <v>12.9987771017861</v>
      </c>
      <c r="X83" s="290">
        <v>1.98368143998524</v>
      </c>
      <c r="Y83" s="290">
        <v>0.202044439831499</v>
      </c>
      <c r="Z83" s="290">
        <v>0.749514874265784</v>
      </c>
      <c r="AA83" s="290">
        <v>0.121435239680017</v>
      </c>
      <c r="AB83" s="290">
        <v>0.89592624470829096</v>
      </c>
      <c r="AC83" s="290">
        <v>0</v>
      </c>
      <c r="AD83" s="290">
        <v>6.6886624361662399</v>
      </c>
    </row>
    <row r="84" spans="1:30" x14ac:dyDescent="0.25">
      <c r="A84" s="242" t="s">
        <v>535</v>
      </c>
      <c r="B84" s="290">
        <v>0</v>
      </c>
      <c r="C84" s="290">
        <v>0</v>
      </c>
      <c r="D84" s="290">
        <v>0</v>
      </c>
      <c r="E84" s="290">
        <v>0</v>
      </c>
      <c r="F84" s="290">
        <v>0</v>
      </c>
      <c r="G84" s="290">
        <v>0</v>
      </c>
      <c r="H84" s="290">
        <v>0</v>
      </c>
      <c r="I84" s="290">
        <v>0</v>
      </c>
      <c r="J84" s="290">
        <v>0</v>
      </c>
      <c r="K84" s="290">
        <v>0</v>
      </c>
      <c r="L84" s="290">
        <v>0</v>
      </c>
      <c r="M84" s="290">
        <v>0</v>
      </c>
      <c r="N84" s="290">
        <v>0</v>
      </c>
      <c r="O84" s="290">
        <v>0</v>
      </c>
      <c r="P84" s="290">
        <v>0</v>
      </c>
      <c r="Q84" s="290">
        <v>0</v>
      </c>
      <c r="R84" s="290">
        <v>0</v>
      </c>
      <c r="S84" s="290">
        <v>0</v>
      </c>
      <c r="T84" s="290">
        <v>0</v>
      </c>
      <c r="U84" s="290">
        <v>0</v>
      </c>
      <c r="V84" s="290">
        <v>0</v>
      </c>
      <c r="W84" s="290">
        <v>0</v>
      </c>
      <c r="X84" s="290">
        <v>0</v>
      </c>
      <c r="Y84" s="290">
        <v>0</v>
      </c>
      <c r="Z84" s="290">
        <v>0</v>
      </c>
      <c r="AA84" s="290">
        <v>0</v>
      </c>
      <c r="AB84" s="290">
        <v>0</v>
      </c>
      <c r="AC84" s="290">
        <v>0</v>
      </c>
      <c r="AD84" s="290">
        <v>0</v>
      </c>
    </row>
    <row r="85" spans="1:30" x14ac:dyDescent="0.25">
      <c r="A85" s="242" t="s">
        <v>536</v>
      </c>
      <c r="B85" s="290">
        <v>238.52074999999999</v>
      </c>
      <c r="C85" s="290">
        <v>236.56710999999899</v>
      </c>
      <c r="D85" s="290">
        <v>225.52628999999999</v>
      </c>
      <c r="E85" s="290">
        <v>280.304229999999</v>
      </c>
      <c r="F85" s="290">
        <v>229.77035999999899</v>
      </c>
      <c r="G85" s="290">
        <v>248.73017999999999</v>
      </c>
      <c r="H85" s="290">
        <v>206.06106</v>
      </c>
      <c r="I85" s="290">
        <v>189.26</v>
      </c>
      <c r="J85" s="290">
        <v>206.226</v>
      </c>
      <c r="K85" s="290">
        <v>170.875</v>
      </c>
      <c r="L85" s="290">
        <v>204.74199999999999</v>
      </c>
      <c r="M85" s="290">
        <v>181.37200000000001</v>
      </c>
      <c r="N85" s="290">
        <v>166.494</v>
      </c>
      <c r="O85" s="290">
        <v>201.08699999999999</v>
      </c>
      <c r="P85" s="290">
        <v>177.761</v>
      </c>
      <c r="Q85" s="290">
        <v>182.60300000000001</v>
      </c>
      <c r="R85" s="290">
        <v>186.464</v>
      </c>
      <c r="S85" s="290">
        <v>197.38800000000001</v>
      </c>
      <c r="T85" s="290">
        <v>166.21899999999999</v>
      </c>
      <c r="U85" s="290">
        <v>195.74299999999999</v>
      </c>
      <c r="V85" s="290">
        <v>196.88800000000001</v>
      </c>
      <c r="W85" s="290">
        <v>175.577</v>
      </c>
      <c r="X85" s="290">
        <v>206.542</v>
      </c>
      <c r="Y85" s="290">
        <v>175.31899999999999</v>
      </c>
      <c r="Z85" s="290">
        <v>181.24700000000001</v>
      </c>
      <c r="AA85" s="290">
        <v>205.24600000000001</v>
      </c>
      <c r="AB85" s="290">
        <v>182.017</v>
      </c>
      <c r="AC85" s="290">
        <v>194.702</v>
      </c>
      <c r="AD85" s="290">
        <v>189.99700000000001</v>
      </c>
    </row>
    <row r="86" spans="1:30" x14ac:dyDescent="0.25">
      <c r="A86" s="242" t="s">
        <v>537</v>
      </c>
      <c r="B86" s="290">
        <v>576.97465999999997</v>
      </c>
      <c r="C86" s="290">
        <v>705.19027000000006</v>
      </c>
      <c r="D86" s="290">
        <v>653.81917999999996</v>
      </c>
      <c r="E86" s="290">
        <v>657.41255999999998</v>
      </c>
      <c r="F86" s="290">
        <v>621.91269999999895</v>
      </c>
      <c r="G86" s="290">
        <v>607.86762999999996</v>
      </c>
      <c r="H86" s="290">
        <v>674.06132999999897</v>
      </c>
      <c r="I86" s="290">
        <v>579.55200000000002</v>
      </c>
      <c r="J86" s="290">
        <v>571.20999999999901</v>
      </c>
      <c r="K86" s="290">
        <v>539.88699999999994</v>
      </c>
      <c r="L86" s="290">
        <v>610.84100000000001</v>
      </c>
      <c r="M86" s="290">
        <v>547.47400000000005</v>
      </c>
      <c r="N86" s="290">
        <v>637.524</v>
      </c>
      <c r="O86" s="290">
        <v>528.97900000000004</v>
      </c>
      <c r="P86" s="290">
        <v>512.14800000000002</v>
      </c>
      <c r="Q86" s="290">
        <v>521.63199999999995</v>
      </c>
      <c r="R86" s="290">
        <v>607.18200000000002</v>
      </c>
      <c r="S86" s="290">
        <v>551.19000000000005</v>
      </c>
      <c r="T86" s="290">
        <v>566.02499999999998</v>
      </c>
      <c r="U86" s="290">
        <v>540.61</v>
      </c>
      <c r="V86" s="290">
        <v>552.42200000000003</v>
      </c>
      <c r="W86" s="290">
        <v>535.35500000000002</v>
      </c>
      <c r="X86" s="290">
        <v>596.93499999999995</v>
      </c>
      <c r="Y86" s="290">
        <v>530.14700000000005</v>
      </c>
      <c r="Z86" s="290">
        <v>537.76499999999999</v>
      </c>
      <c r="AA86" s="290">
        <v>559.62400000000002</v>
      </c>
      <c r="AB86" s="290">
        <v>542.55399999999997</v>
      </c>
      <c r="AC86" s="290">
        <v>558.85500000000002</v>
      </c>
      <c r="AD86" s="290">
        <v>637.01099999999997</v>
      </c>
    </row>
    <row r="87" spans="1:30" x14ac:dyDescent="0.25">
      <c r="A87" s="242" t="s">
        <v>538</v>
      </c>
      <c r="B87" s="290">
        <v>614.26049999999998</v>
      </c>
      <c r="C87" s="290">
        <v>439.28334999999998</v>
      </c>
      <c r="D87" s="290">
        <v>484.48842000000002</v>
      </c>
      <c r="E87" s="290">
        <v>270.57776000000001</v>
      </c>
      <c r="F87" s="290">
        <v>343.85699</v>
      </c>
      <c r="G87" s="290">
        <v>325.91059999999999</v>
      </c>
      <c r="H87" s="290">
        <v>419.16351999999898</v>
      </c>
      <c r="I87" s="290">
        <v>452.13299999999998</v>
      </c>
      <c r="J87" s="290">
        <v>521.96399999999903</v>
      </c>
      <c r="K87" s="290">
        <v>475.23200000000003</v>
      </c>
      <c r="L87" s="290">
        <v>440.28899999999999</v>
      </c>
      <c r="M87" s="290">
        <v>414.464</v>
      </c>
      <c r="N87" s="290">
        <v>523.92099999999903</v>
      </c>
      <c r="O87" s="290">
        <v>548.15699999999902</v>
      </c>
      <c r="P87" s="290">
        <v>473.135999999999</v>
      </c>
      <c r="Q87" s="290">
        <v>486.58699999999999</v>
      </c>
      <c r="R87" s="290">
        <v>391.70599999999899</v>
      </c>
      <c r="S87" s="290">
        <v>440.346</v>
      </c>
      <c r="T87" s="290">
        <v>470.72199999999901</v>
      </c>
      <c r="U87" s="290">
        <v>522.803</v>
      </c>
      <c r="V87" s="290">
        <v>507.459</v>
      </c>
      <c r="W87" s="290">
        <v>446.99099999999999</v>
      </c>
      <c r="X87" s="290">
        <v>325.77100000000002</v>
      </c>
      <c r="Y87" s="290">
        <v>374.17399999999998</v>
      </c>
      <c r="Z87" s="290">
        <v>516.86900000000003</v>
      </c>
      <c r="AA87" s="290">
        <v>554.30999999999995</v>
      </c>
      <c r="AB87" s="290">
        <v>495.16399999999999</v>
      </c>
      <c r="AC87" s="290">
        <v>607.15</v>
      </c>
      <c r="AD87" s="290">
        <v>418.534999999999</v>
      </c>
    </row>
    <row r="88" spans="1:30" x14ac:dyDescent="0.25">
      <c r="A88" s="242" t="s">
        <v>539</v>
      </c>
      <c r="B88" s="290">
        <v>2.1284800000000001</v>
      </c>
      <c r="C88" s="290">
        <v>4.4274800000000001</v>
      </c>
      <c r="D88" s="290">
        <v>0.55927000000000004</v>
      </c>
      <c r="E88" s="290">
        <v>0.36196</v>
      </c>
      <c r="F88" s="290">
        <v>2.0404800000000001</v>
      </c>
      <c r="G88" s="290">
        <v>1.85867</v>
      </c>
      <c r="H88" s="290">
        <v>0.95372999999999997</v>
      </c>
      <c r="I88" s="290">
        <v>0</v>
      </c>
      <c r="J88" s="290">
        <v>0</v>
      </c>
      <c r="K88" s="290">
        <v>0</v>
      </c>
      <c r="L88" s="290">
        <v>0</v>
      </c>
      <c r="M88" s="290">
        <v>0</v>
      </c>
      <c r="N88" s="290">
        <v>0</v>
      </c>
      <c r="O88" s="290">
        <v>0</v>
      </c>
      <c r="P88" s="290">
        <v>0</v>
      </c>
      <c r="Q88" s="290">
        <v>0</v>
      </c>
      <c r="R88" s="290">
        <v>0</v>
      </c>
      <c r="S88" s="290">
        <v>0</v>
      </c>
      <c r="T88" s="290">
        <v>0</v>
      </c>
      <c r="U88" s="290">
        <v>0</v>
      </c>
      <c r="V88" s="290">
        <v>0</v>
      </c>
      <c r="W88" s="290">
        <v>0</v>
      </c>
      <c r="X88" s="290">
        <v>0</v>
      </c>
      <c r="Y88" s="290">
        <v>0</v>
      </c>
      <c r="Z88" s="290">
        <v>0</v>
      </c>
      <c r="AA88" s="290">
        <v>0</v>
      </c>
      <c r="AB88" s="290">
        <v>0</v>
      </c>
      <c r="AC88" s="290">
        <v>0</v>
      </c>
      <c r="AD88" s="290">
        <v>0</v>
      </c>
    </row>
    <row r="89" spans="1:30" x14ac:dyDescent="0.25">
      <c r="A89" s="242" t="s">
        <v>540</v>
      </c>
      <c r="B89" s="290">
        <v>177.94081</v>
      </c>
      <c r="C89" s="290">
        <v>265.76774</v>
      </c>
      <c r="D89" s="290">
        <v>172.670209999999</v>
      </c>
      <c r="E89" s="290">
        <v>150.83153999999999</v>
      </c>
      <c r="F89" s="290">
        <v>105.36954</v>
      </c>
      <c r="G89" s="290">
        <v>156.3357</v>
      </c>
      <c r="H89" s="290">
        <v>190.83672999999899</v>
      </c>
      <c r="I89" s="290">
        <v>231.58</v>
      </c>
      <c r="J89" s="290">
        <v>285.08199999999999</v>
      </c>
      <c r="K89" s="290">
        <v>254.03100000000001</v>
      </c>
      <c r="L89" s="290">
        <v>214.58099999999999</v>
      </c>
      <c r="M89" s="290">
        <v>176.45099999999999</v>
      </c>
      <c r="N89" s="290">
        <v>272.63900000000001</v>
      </c>
      <c r="O89" s="290">
        <v>240.53200000000001</v>
      </c>
      <c r="P89" s="290">
        <v>208.274</v>
      </c>
      <c r="Q89" s="290">
        <v>208.624</v>
      </c>
      <c r="R89" s="290">
        <v>158.19200000000001</v>
      </c>
      <c r="S89" s="290">
        <v>215.291</v>
      </c>
      <c r="T89" s="290">
        <v>218.393</v>
      </c>
      <c r="U89" s="290">
        <v>243.55500000000001</v>
      </c>
      <c r="V89" s="290">
        <v>236.26</v>
      </c>
      <c r="W89" s="290">
        <v>193.05099999999999</v>
      </c>
      <c r="X89" s="290">
        <v>155.06100000000001</v>
      </c>
      <c r="Y89" s="290">
        <v>152.471</v>
      </c>
      <c r="Z89" s="290">
        <v>204.76400000000001</v>
      </c>
      <c r="AA89" s="290">
        <v>244.34100000000001</v>
      </c>
      <c r="AB89" s="290">
        <v>215.453</v>
      </c>
      <c r="AC89" s="290">
        <v>250.00899999999999</v>
      </c>
      <c r="AD89" s="290">
        <v>198.18</v>
      </c>
    </row>
    <row r="90" spans="1:30" x14ac:dyDescent="0.25">
      <c r="A90" s="242" t="s">
        <v>1092</v>
      </c>
      <c r="B90" s="290">
        <v>9.3613099999999996</v>
      </c>
      <c r="C90" s="290">
        <v>9.04312</v>
      </c>
      <c r="D90" s="290">
        <v>2.23454</v>
      </c>
      <c r="E90" s="290">
        <v>0.49103999999999998</v>
      </c>
      <c r="F90" s="290">
        <v>5.5743</v>
      </c>
      <c r="G90" s="290">
        <v>3.1840700000000002</v>
      </c>
      <c r="H90" s="290">
        <v>1.67252</v>
      </c>
      <c r="I90" s="290">
        <v>0</v>
      </c>
      <c r="J90" s="290">
        <v>0</v>
      </c>
      <c r="K90" s="290">
        <v>0</v>
      </c>
      <c r="L90" s="290">
        <v>0</v>
      </c>
      <c r="M90" s="290">
        <v>0</v>
      </c>
      <c r="N90" s="290">
        <v>0</v>
      </c>
      <c r="O90" s="290">
        <v>0</v>
      </c>
      <c r="P90" s="290">
        <v>0</v>
      </c>
      <c r="Q90" s="290">
        <v>0</v>
      </c>
      <c r="R90" s="290">
        <v>0</v>
      </c>
      <c r="S90" s="290">
        <v>0</v>
      </c>
      <c r="T90" s="290">
        <v>0</v>
      </c>
      <c r="U90" s="290">
        <v>0</v>
      </c>
      <c r="V90" s="290">
        <v>0</v>
      </c>
      <c r="W90" s="290">
        <v>0</v>
      </c>
      <c r="X90" s="290">
        <v>0</v>
      </c>
      <c r="Y90" s="290">
        <v>0</v>
      </c>
      <c r="Z90" s="290">
        <v>0</v>
      </c>
      <c r="AA90" s="290">
        <v>0</v>
      </c>
      <c r="AB90" s="290">
        <v>0</v>
      </c>
      <c r="AC90" s="290">
        <v>0</v>
      </c>
      <c r="AD90" s="290">
        <v>0</v>
      </c>
    </row>
    <row r="91" spans="1:30" x14ac:dyDescent="0.25">
      <c r="A91" s="242" t="s">
        <v>1093</v>
      </c>
      <c r="B91" s="290">
        <v>1E-4</v>
      </c>
      <c r="C91" s="290">
        <v>1.6100000000000001E-3</v>
      </c>
      <c r="D91" s="290">
        <v>0.18942000000000001</v>
      </c>
      <c r="E91" s="290">
        <v>0</v>
      </c>
      <c r="F91" s="290">
        <v>0.15393999999999999</v>
      </c>
      <c r="G91" s="290">
        <v>0.37957000000000002</v>
      </c>
      <c r="H91" s="290">
        <v>0.221</v>
      </c>
      <c r="I91" s="290">
        <v>0</v>
      </c>
      <c r="J91" s="290">
        <v>0</v>
      </c>
      <c r="K91" s="290">
        <v>0</v>
      </c>
      <c r="L91" s="290">
        <v>0</v>
      </c>
      <c r="M91" s="290">
        <v>0</v>
      </c>
      <c r="N91" s="290">
        <v>0</v>
      </c>
      <c r="O91" s="290">
        <v>0</v>
      </c>
      <c r="P91" s="290">
        <v>0</v>
      </c>
      <c r="Q91" s="290">
        <v>0</v>
      </c>
      <c r="R91" s="290">
        <v>0</v>
      </c>
      <c r="S91" s="290">
        <v>0</v>
      </c>
      <c r="T91" s="290">
        <v>0</v>
      </c>
      <c r="U91" s="290">
        <v>0</v>
      </c>
      <c r="V91" s="290">
        <v>0</v>
      </c>
      <c r="W91" s="290">
        <v>0</v>
      </c>
      <c r="X91" s="290">
        <v>0</v>
      </c>
      <c r="Y91" s="290">
        <v>0</v>
      </c>
      <c r="Z91" s="290">
        <v>0</v>
      </c>
      <c r="AA91" s="290">
        <v>0</v>
      </c>
      <c r="AB91" s="290">
        <v>0</v>
      </c>
      <c r="AC91" s="290">
        <v>0</v>
      </c>
      <c r="AD91" s="290">
        <v>0</v>
      </c>
    </row>
    <row r="92" spans="1:30" x14ac:dyDescent="0.25">
      <c r="A92" s="242" t="s">
        <v>541</v>
      </c>
      <c r="B92" s="290">
        <v>0</v>
      </c>
      <c r="C92" s="290">
        <v>0</v>
      </c>
      <c r="D92" s="290">
        <v>0</v>
      </c>
      <c r="E92" s="290">
        <v>0</v>
      </c>
      <c r="F92" s="290">
        <v>0</v>
      </c>
      <c r="G92" s="290">
        <v>0</v>
      </c>
      <c r="H92" s="290">
        <v>0</v>
      </c>
      <c r="I92" s="290">
        <v>0</v>
      </c>
      <c r="J92" s="290">
        <v>0</v>
      </c>
      <c r="K92" s="290">
        <v>0</v>
      </c>
      <c r="L92" s="290">
        <v>0</v>
      </c>
      <c r="M92" s="290">
        <v>0</v>
      </c>
      <c r="N92" s="290">
        <v>0</v>
      </c>
      <c r="O92" s="290">
        <v>0</v>
      </c>
      <c r="P92" s="290">
        <v>0</v>
      </c>
      <c r="Q92" s="290">
        <v>0</v>
      </c>
      <c r="R92" s="290">
        <v>0</v>
      </c>
      <c r="S92" s="290">
        <v>0</v>
      </c>
      <c r="T92" s="290">
        <v>0</v>
      </c>
      <c r="U92" s="290">
        <v>0</v>
      </c>
      <c r="V92" s="290">
        <v>0</v>
      </c>
      <c r="W92" s="290">
        <v>0</v>
      </c>
      <c r="X92" s="290">
        <v>0</v>
      </c>
      <c r="Y92" s="290">
        <v>0</v>
      </c>
      <c r="Z92" s="290">
        <v>0</v>
      </c>
      <c r="AA92" s="290">
        <v>0</v>
      </c>
      <c r="AB92" s="290">
        <v>0</v>
      </c>
      <c r="AC92" s="290">
        <v>0</v>
      </c>
      <c r="AD92" s="290">
        <v>0</v>
      </c>
    </row>
    <row r="93" spans="1:30" x14ac:dyDescent="0.25">
      <c r="A93" s="242" t="s">
        <v>542</v>
      </c>
      <c r="B93" s="290">
        <v>4.2999999999999999E-4</v>
      </c>
      <c r="C93" s="290">
        <v>3.5999999999999899E-4</v>
      </c>
      <c r="D93" s="290">
        <v>1.9000000000000001E-4</v>
      </c>
      <c r="E93" s="290">
        <v>2.9E-4</v>
      </c>
      <c r="F93" s="290">
        <v>2.4000000000000001E-4</v>
      </c>
      <c r="G93" s="290">
        <v>2.5999999999999998E-4</v>
      </c>
      <c r="H93" s="290">
        <v>2.7E-4</v>
      </c>
      <c r="I93" s="290">
        <v>0</v>
      </c>
      <c r="J93" s="290">
        <v>1</v>
      </c>
      <c r="K93" s="290">
        <v>0</v>
      </c>
      <c r="L93" s="290">
        <v>0</v>
      </c>
      <c r="M93" s="290">
        <v>0</v>
      </c>
      <c r="N93" s="290">
        <v>1</v>
      </c>
      <c r="O93" s="290">
        <v>0</v>
      </c>
      <c r="P93" s="290">
        <v>0</v>
      </c>
      <c r="Q93" s="290">
        <v>0</v>
      </c>
      <c r="R93" s="290">
        <v>0</v>
      </c>
      <c r="S93" s="290">
        <v>0</v>
      </c>
      <c r="T93" s="290">
        <v>0</v>
      </c>
      <c r="U93" s="290">
        <v>0</v>
      </c>
      <c r="V93" s="290">
        <v>0</v>
      </c>
      <c r="W93" s="290">
        <v>0</v>
      </c>
      <c r="X93" s="290">
        <v>0</v>
      </c>
      <c r="Y93" s="290">
        <v>0</v>
      </c>
      <c r="Z93" s="290">
        <v>0</v>
      </c>
      <c r="AA93" s="290">
        <v>0</v>
      </c>
      <c r="AB93" s="290">
        <v>0</v>
      </c>
      <c r="AC93" s="290">
        <v>0</v>
      </c>
      <c r="AD93" s="290">
        <v>0</v>
      </c>
    </row>
    <row r="94" spans="1:30" x14ac:dyDescent="0.25">
      <c r="A94" s="242" t="s">
        <v>543</v>
      </c>
      <c r="B94" s="290">
        <v>0</v>
      </c>
      <c r="C94" s="290">
        <v>0</v>
      </c>
      <c r="D94" s="290">
        <v>0</v>
      </c>
      <c r="E94" s="290">
        <v>0</v>
      </c>
      <c r="F94" s="290">
        <v>0</v>
      </c>
      <c r="G94" s="290">
        <v>0</v>
      </c>
      <c r="H94" s="290">
        <v>0</v>
      </c>
      <c r="I94" s="290">
        <v>0</v>
      </c>
      <c r="J94" s="290">
        <v>0</v>
      </c>
      <c r="K94" s="290">
        <v>0</v>
      </c>
      <c r="L94" s="290">
        <v>0</v>
      </c>
      <c r="M94" s="290">
        <v>0</v>
      </c>
      <c r="N94" s="290">
        <v>0</v>
      </c>
      <c r="O94" s="290">
        <v>0</v>
      </c>
      <c r="P94" s="290">
        <v>0</v>
      </c>
      <c r="Q94" s="290">
        <v>0</v>
      </c>
      <c r="R94" s="290">
        <v>0</v>
      </c>
      <c r="S94" s="290">
        <v>0</v>
      </c>
      <c r="T94" s="290">
        <v>0</v>
      </c>
      <c r="U94" s="290">
        <v>0</v>
      </c>
      <c r="V94" s="290">
        <v>0</v>
      </c>
      <c r="W94" s="290">
        <v>0</v>
      </c>
      <c r="X94" s="290">
        <v>0</v>
      </c>
      <c r="Y94" s="290">
        <v>0</v>
      </c>
      <c r="Z94" s="290">
        <v>0</v>
      </c>
      <c r="AA94" s="290">
        <v>0</v>
      </c>
      <c r="AB94" s="290">
        <v>0</v>
      </c>
      <c r="AC94" s="290">
        <v>0</v>
      </c>
      <c r="AD94" s="290">
        <v>0</v>
      </c>
    </row>
    <row r="95" spans="1:30" ht="15.75" thickBot="1" x14ac:dyDescent="0.3">
      <c r="A95" s="242" t="s">
        <v>1094</v>
      </c>
      <c r="B95" s="292">
        <v>0</v>
      </c>
      <c r="C95" s="292">
        <v>0</v>
      </c>
      <c r="D95" s="292">
        <v>0</v>
      </c>
      <c r="E95" s="292">
        <v>0</v>
      </c>
      <c r="F95" s="292">
        <v>0</v>
      </c>
      <c r="G95" s="292">
        <v>0</v>
      </c>
      <c r="H95" s="292">
        <v>0</v>
      </c>
      <c r="I95" s="292">
        <v>0</v>
      </c>
      <c r="J95" s="292">
        <v>0</v>
      </c>
      <c r="K95" s="292">
        <v>0</v>
      </c>
      <c r="L95" s="292">
        <v>0</v>
      </c>
      <c r="M95" s="292">
        <v>0</v>
      </c>
      <c r="N95" s="292">
        <v>0</v>
      </c>
      <c r="O95" s="292">
        <v>0</v>
      </c>
      <c r="P95" s="292">
        <v>0</v>
      </c>
      <c r="Q95" s="292">
        <v>0</v>
      </c>
      <c r="R95" s="292">
        <v>0</v>
      </c>
      <c r="S95" s="292">
        <v>0</v>
      </c>
      <c r="T95" s="292">
        <v>0</v>
      </c>
      <c r="U95" s="292">
        <v>0</v>
      </c>
      <c r="V95" s="292">
        <v>0</v>
      </c>
      <c r="W95" s="292">
        <v>0</v>
      </c>
      <c r="X95" s="292">
        <v>0</v>
      </c>
      <c r="Y95" s="292">
        <v>0</v>
      </c>
      <c r="Z95" s="292">
        <v>0</v>
      </c>
      <c r="AA95" s="292">
        <v>0</v>
      </c>
      <c r="AB95" s="292">
        <v>0</v>
      </c>
      <c r="AC95" s="292">
        <v>0</v>
      </c>
      <c r="AD95" s="292">
        <v>0</v>
      </c>
    </row>
    <row r="96" spans="1:30" x14ac:dyDescent="0.25">
      <c r="A96" s="260" t="s">
        <v>544</v>
      </c>
      <c r="B96" s="290">
        <v>3515.5673699999902</v>
      </c>
      <c r="C96" s="290">
        <v>3619.1950999999999</v>
      </c>
      <c r="D96" s="290">
        <v>3245.6985999999902</v>
      </c>
      <c r="E96" s="290">
        <v>3252.6288800000002</v>
      </c>
      <c r="F96" s="290">
        <v>2993.7232300000001</v>
      </c>
      <c r="G96" s="290">
        <v>3189.3907399999998</v>
      </c>
      <c r="H96" s="290">
        <v>3296.5875099999898</v>
      </c>
      <c r="I96" s="290">
        <v>3393.652</v>
      </c>
      <c r="J96" s="290">
        <v>3752.9540000000002</v>
      </c>
      <c r="K96" s="290">
        <v>3294.067</v>
      </c>
      <c r="L96" s="290">
        <v>3524.3150000000001</v>
      </c>
      <c r="M96" s="290">
        <v>3124.5790000000002</v>
      </c>
      <c r="N96" s="290">
        <v>3525.2220000000002</v>
      </c>
      <c r="O96" s="290">
        <v>3752.7719999999999</v>
      </c>
      <c r="P96" s="290">
        <v>3485.7379999999998</v>
      </c>
      <c r="Q96" s="290">
        <v>3548.4690000000001</v>
      </c>
      <c r="R96" s="290">
        <v>3391.4960000000001</v>
      </c>
      <c r="S96" s="290">
        <v>3690.4290000000001</v>
      </c>
      <c r="T96" s="290">
        <v>3556.0519999999901</v>
      </c>
      <c r="U96" s="290">
        <v>3872.2449999999999</v>
      </c>
      <c r="V96" s="290">
        <v>3881.982</v>
      </c>
      <c r="W96" s="290">
        <v>3546.951</v>
      </c>
      <c r="X96" s="290">
        <v>3582.6239999999998</v>
      </c>
      <c r="Y96" s="290">
        <v>3347.846</v>
      </c>
      <c r="Z96" s="290">
        <v>3742.5329999999999</v>
      </c>
      <c r="AA96" s="290">
        <v>4114.2169999999996</v>
      </c>
      <c r="AB96" s="290">
        <v>3704.37499999999</v>
      </c>
      <c r="AC96" s="290">
        <v>4108.5320000000002</v>
      </c>
      <c r="AD96" s="290">
        <v>3636.6749999999902</v>
      </c>
    </row>
    <row r="97" spans="1:30" x14ac:dyDescent="0.25">
      <c r="A97" s="242" t="s">
        <v>545</v>
      </c>
      <c r="B97" s="290">
        <v>309.41293999999999</v>
      </c>
      <c r="C97" s="290">
        <v>388.69476999999898</v>
      </c>
      <c r="D97" s="290">
        <v>361.67191000000003</v>
      </c>
      <c r="E97" s="290">
        <v>590.36145999999997</v>
      </c>
      <c r="F97" s="290">
        <v>595.16886999999997</v>
      </c>
      <c r="G97" s="290">
        <v>378.22232000000002</v>
      </c>
      <c r="H97" s="290">
        <v>469.94085000000001</v>
      </c>
      <c r="I97" s="290">
        <v>310.56799999999998</v>
      </c>
      <c r="J97" s="290">
        <v>398.87099999999998</v>
      </c>
      <c r="K97" s="290">
        <v>465.88499999999999</v>
      </c>
      <c r="L97" s="290">
        <v>768.851</v>
      </c>
      <c r="M97" s="290">
        <v>339.41899999999998</v>
      </c>
      <c r="N97" s="290">
        <v>254.149</v>
      </c>
      <c r="O97" s="290">
        <v>406.70100000000002</v>
      </c>
      <c r="P97" s="290">
        <v>377.97800000000001</v>
      </c>
      <c r="Q97" s="290">
        <v>566.84100000000001</v>
      </c>
      <c r="R97" s="290">
        <v>593.77200000000005</v>
      </c>
      <c r="S97" s="290">
        <v>365.19600000000003</v>
      </c>
      <c r="T97" s="290">
        <v>397.63400000000001</v>
      </c>
      <c r="U97" s="290">
        <v>385.68799999999999</v>
      </c>
      <c r="V97" s="290">
        <v>427.47699999999998</v>
      </c>
      <c r="W97" s="290">
        <v>413.32499999999999</v>
      </c>
      <c r="X97" s="290">
        <v>746.49</v>
      </c>
      <c r="Y97" s="290">
        <v>549.09699999999998</v>
      </c>
      <c r="Z97" s="290">
        <v>312.40300000000002</v>
      </c>
      <c r="AA97" s="290">
        <v>457.11599999999999</v>
      </c>
      <c r="AB97" s="290">
        <v>344.32399999999899</v>
      </c>
      <c r="AC97" s="290">
        <v>577.59299999999996</v>
      </c>
      <c r="AD97" s="290">
        <v>636.23399999999901</v>
      </c>
    </row>
    <row r="98" spans="1:30" x14ac:dyDescent="0.25">
      <c r="A98" s="242" t="s">
        <v>546</v>
      </c>
      <c r="B98" s="290">
        <v>285.79235</v>
      </c>
      <c r="C98" s="290">
        <v>130.92167000000001</v>
      </c>
      <c r="D98" s="290">
        <v>172.70423</v>
      </c>
      <c r="E98" s="290">
        <v>215.94284999999999</v>
      </c>
      <c r="F98" s="290">
        <v>172.45876999999999</v>
      </c>
      <c r="G98" s="290">
        <v>184.42176000000001</v>
      </c>
      <c r="H98" s="290">
        <v>212.75451000000001</v>
      </c>
      <c r="I98" s="290">
        <v>348.80500000000001</v>
      </c>
      <c r="J98" s="290">
        <v>247.523</v>
      </c>
      <c r="K98" s="290">
        <v>405.14699999999999</v>
      </c>
      <c r="L98" s="290">
        <v>321.01499999999999</v>
      </c>
      <c r="M98" s="290">
        <v>232.09800000000001</v>
      </c>
      <c r="N98" s="290">
        <v>217.74799999999999</v>
      </c>
      <c r="O98" s="290">
        <v>212.464</v>
      </c>
      <c r="P98" s="290">
        <v>209.57300000000001</v>
      </c>
      <c r="Q98" s="290">
        <v>243.67</v>
      </c>
      <c r="R98" s="290">
        <v>236.58</v>
      </c>
      <c r="S98" s="290">
        <v>231.703</v>
      </c>
      <c r="T98" s="290">
        <v>287.24299999999999</v>
      </c>
      <c r="U98" s="290">
        <v>249.81899999999999</v>
      </c>
      <c r="V98" s="290">
        <v>250.309</v>
      </c>
      <c r="W98" s="290">
        <v>222.06</v>
      </c>
      <c r="X98" s="290">
        <v>285.67700000000002</v>
      </c>
      <c r="Y98" s="290">
        <v>233.703</v>
      </c>
      <c r="Z98" s="290">
        <v>226.03800000000001</v>
      </c>
      <c r="AA98" s="290">
        <v>217.69300000000001</v>
      </c>
      <c r="AB98" s="290">
        <v>214.864</v>
      </c>
      <c r="AC98" s="290">
        <v>215.06399999999999</v>
      </c>
      <c r="AD98" s="290">
        <v>246.90700000000001</v>
      </c>
    </row>
    <row r="99" spans="1:30" x14ac:dyDescent="0.25">
      <c r="A99" s="242" t="s">
        <v>547</v>
      </c>
      <c r="B99" s="290">
        <v>2798.7379499999902</v>
      </c>
      <c r="C99" s="290">
        <v>1551.7406800000001</v>
      </c>
      <c r="D99" s="290">
        <v>1568.14409</v>
      </c>
      <c r="E99" s="290">
        <v>2715.8733099999899</v>
      </c>
      <c r="F99" s="290">
        <v>3927.8072399999901</v>
      </c>
      <c r="G99" s="290">
        <v>2243.2682799999998</v>
      </c>
      <c r="H99" s="290">
        <v>1526.7155499999999</v>
      </c>
      <c r="I99" s="290">
        <v>1730.443</v>
      </c>
      <c r="J99" s="290">
        <v>2119.3029999999999</v>
      </c>
      <c r="K99" s="290">
        <v>2284.7809999999899</v>
      </c>
      <c r="L99" s="290">
        <v>4047.692</v>
      </c>
      <c r="M99" s="290">
        <v>3267.5740000000001</v>
      </c>
      <c r="N99" s="290">
        <v>1954.25</v>
      </c>
      <c r="O99" s="290">
        <v>1504.992</v>
      </c>
      <c r="P99" s="290">
        <v>1929.19099999999</v>
      </c>
      <c r="Q99" s="290">
        <v>2868.4180000000001</v>
      </c>
      <c r="R99" s="290">
        <v>3753.4110000000001</v>
      </c>
      <c r="S99" s="290">
        <v>2552.5940000000001</v>
      </c>
      <c r="T99" s="290">
        <v>1906.9459999999999</v>
      </c>
      <c r="U99" s="290">
        <v>2000.82</v>
      </c>
      <c r="V99" s="290">
        <v>1849.1579999999999</v>
      </c>
      <c r="W99" s="290">
        <v>2592.7449999999999</v>
      </c>
      <c r="X99" s="290">
        <v>4061.848</v>
      </c>
      <c r="Y99" s="290">
        <v>3430.6</v>
      </c>
      <c r="Z99" s="290">
        <v>2056.9839999999999</v>
      </c>
      <c r="AA99" s="290">
        <v>1613.0319999999999</v>
      </c>
      <c r="AB99" s="290">
        <v>1857.673</v>
      </c>
      <c r="AC99" s="290">
        <v>3344.998</v>
      </c>
      <c r="AD99" s="290">
        <v>4079.3409999999999</v>
      </c>
    </row>
    <row r="100" spans="1:30" x14ac:dyDescent="0.25">
      <c r="A100" s="242" t="s">
        <v>548</v>
      </c>
      <c r="B100" s="290">
        <v>197.74790999999999</v>
      </c>
      <c r="C100" s="290">
        <v>194.44654999999901</v>
      </c>
      <c r="D100" s="290">
        <v>139.57514</v>
      </c>
      <c r="E100" s="290">
        <v>406.03548000000001</v>
      </c>
      <c r="F100" s="290">
        <v>335.96824999999899</v>
      </c>
      <c r="G100" s="290">
        <v>160.15306000000001</v>
      </c>
      <c r="H100" s="290">
        <v>204.65826999999999</v>
      </c>
      <c r="I100" s="290">
        <v>312.68099999999998</v>
      </c>
      <c r="J100" s="290">
        <v>337.07</v>
      </c>
      <c r="K100" s="290">
        <v>269.59100000000001</v>
      </c>
      <c r="L100" s="290">
        <v>382.15600000000001</v>
      </c>
      <c r="M100" s="290">
        <v>392.54300000000001</v>
      </c>
      <c r="N100" s="290">
        <v>268.892</v>
      </c>
      <c r="O100" s="290">
        <v>256.149</v>
      </c>
      <c r="P100" s="290">
        <v>253.79300000000001</v>
      </c>
      <c r="Q100" s="290">
        <v>257.75400000000002</v>
      </c>
      <c r="R100" s="290">
        <v>625.34</v>
      </c>
      <c r="S100" s="290">
        <v>276.57600000000002</v>
      </c>
      <c r="T100" s="290">
        <v>265.95499999999998</v>
      </c>
      <c r="U100" s="290">
        <v>312.89800000000002</v>
      </c>
      <c r="V100" s="290">
        <v>276.50299999999999</v>
      </c>
      <c r="W100" s="290">
        <v>420.471</v>
      </c>
      <c r="X100" s="290">
        <v>432.3</v>
      </c>
      <c r="Y100" s="290">
        <v>268.49900000000002</v>
      </c>
      <c r="Z100" s="290">
        <v>346.70699999999903</v>
      </c>
      <c r="AA100" s="290">
        <v>362.548</v>
      </c>
      <c r="AB100" s="290">
        <v>355.09099999999899</v>
      </c>
      <c r="AC100" s="290">
        <v>359.351</v>
      </c>
      <c r="AD100" s="290">
        <v>610.74900000000002</v>
      </c>
    </row>
    <row r="101" spans="1:30" x14ac:dyDescent="0.25">
      <c r="A101" s="242" t="s">
        <v>549</v>
      </c>
      <c r="B101" s="290">
        <v>414.84960999999998</v>
      </c>
      <c r="C101" s="290">
        <v>291.02555999999998</v>
      </c>
      <c r="D101" s="290">
        <v>432.09449999999998</v>
      </c>
      <c r="E101" s="290">
        <v>857.56255999999996</v>
      </c>
      <c r="F101" s="290">
        <v>2001.1455100000001</v>
      </c>
      <c r="G101" s="290">
        <v>760.69302000000005</v>
      </c>
      <c r="H101" s="290">
        <v>368.18036999999998</v>
      </c>
      <c r="I101" s="290">
        <v>454.45499999999998</v>
      </c>
      <c r="J101" s="290">
        <v>631.53700000000003</v>
      </c>
      <c r="K101" s="290">
        <v>560.85400000000004</v>
      </c>
      <c r="L101" s="290">
        <v>1696.5650000000001</v>
      </c>
      <c r="M101" s="290">
        <v>1514.5840000000001</v>
      </c>
      <c r="N101" s="290">
        <v>485.78</v>
      </c>
      <c r="O101" s="290">
        <v>512.596</v>
      </c>
      <c r="P101" s="290">
        <v>498.96899999999999</v>
      </c>
      <c r="Q101" s="290">
        <v>1043.646</v>
      </c>
      <c r="R101" s="290">
        <v>2213.1079999999902</v>
      </c>
      <c r="S101" s="290">
        <v>961.50800000000004</v>
      </c>
      <c r="T101" s="290">
        <v>736.52800000000002</v>
      </c>
      <c r="U101" s="290">
        <v>644.11199999999997</v>
      </c>
      <c r="V101" s="290">
        <v>519.07500000000005</v>
      </c>
      <c r="W101" s="290">
        <v>674.16499999999996</v>
      </c>
      <c r="X101" s="290">
        <v>2137.6059999999902</v>
      </c>
      <c r="Y101" s="290">
        <v>1766.56</v>
      </c>
      <c r="Z101" s="290">
        <v>605.48599999999999</v>
      </c>
      <c r="AA101" s="290">
        <v>577.39699999999903</v>
      </c>
      <c r="AB101" s="290">
        <v>519.58600000000001</v>
      </c>
      <c r="AC101" s="290">
        <v>1021.035</v>
      </c>
      <c r="AD101" s="290">
        <v>2053.453</v>
      </c>
    </row>
    <row r="102" spans="1:30" ht="15.75" thickBot="1" x14ac:dyDescent="0.3">
      <c r="A102" s="242" t="s">
        <v>550</v>
      </c>
      <c r="B102" s="292">
        <v>462.81529</v>
      </c>
      <c r="C102" s="292">
        <v>224.20392999999899</v>
      </c>
      <c r="D102" s="292">
        <v>183.58832000000001</v>
      </c>
      <c r="E102" s="292">
        <v>183.73083</v>
      </c>
      <c r="F102" s="292">
        <v>197.01963000000001</v>
      </c>
      <c r="G102" s="292">
        <v>190.01719</v>
      </c>
      <c r="H102" s="292">
        <v>254.22441000000001</v>
      </c>
      <c r="I102" s="292">
        <v>199.10900000000001</v>
      </c>
      <c r="J102" s="292">
        <v>155.74799999999999</v>
      </c>
      <c r="K102" s="292">
        <v>154.27799999999999</v>
      </c>
      <c r="L102" s="292">
        <v>162.392</v>
      </c>
      <c r="M102" s="292">
        <v>125.425</v>
      </c>
      <c r="N102" s="292">
        <v>111.622</v>
      </c>
      <c r="O102" s="292">
        <v>131.267</v>
      </c>
      <c r="P102" s="292">
        <v>122.733</v>
      </c>
      <c r="Q102" s="292">
        <v>122.76600000000001</v>
      </c>
      <c r="R102" s="292">
        <v>123.809</v>
      </c>
      <c r="S102" s="292">
        <v>124.529</v>
      </c>
      <c r="T102" s="292">
        <v>152.97300000000001</v>
      </c>
      <c r="U102" s="292">
        <v>153.489</v>
      </c>
      <c r="V102" s="292">
        <v>154.44300000000001</v>
      </c>
      <c r="W102" s="292">
        <v>180.89699999999999</v>
      </c>
      <c r="X102" s="292">
        <v>120.779</v>
      </c>
      <c r="Y102" s="292">
        <v>123.623</v>
      </c>
      <c r="Z102" s="292">
        <v>120.38200000000001</v>
      </c>
      <c r="AA102" s="292">
        <v>124.57899999999999</v>
      </c>
      <c r="AB102" s="292">
        <v>123.77500000000001</v>
      </c>
      <c r="AC102" s="292">
        <v>124.697</v>
      </c>
      <c r="AD102" s="292">
        <v>124.116</v>
      </c>
    </row>
    <row r="103" spans="1:30" x14ac:dyDescent="0.25">
      <c r="A103" s="260" t="s">
        <v>551</v>
      </c>
      <c r="B103" s="290">
        <v>4469.3560500000003</v>
      </c>
      <c r="C103" s="290">
        <v>2781.03316</v>
      </c>
      <c r="D103" s="290">
        <v>2857.77819</v>
      </c>
      <c r="E103" s="290">
        <v>4969.5064899999998</v>
      </c>
      <c r="F103" s="290">
        <v>7229.5682699999998</v>
      </c>
      <c r="G103" s="290">
        <v>3916.7756300000001</v>
      </c>
      <c r="H103" s="290">
        <v>3036.4739599999998</v>
      </c>
      <c r="I103" s="290">
        <v>3356.0609999999901</v>
      </c>
      <c r="J103" s="290">
        <v>3890.0520000000001</v>
      </c>
      <c r="K103" s="290">
        <v>4140.5359999999901</v>
      </c>
      <c r="L103" s="290">
        <v>7378.6710000000003</v>
      </c>
      <c r="M103" s="290">
        <v>5871.643</v>
      </c>
      <c r="N103" s="290">
        <v>3292.4409999999898</v>
      </c>
      <c r="O103" s="290">
        <v>3024.1689999999999</v>
      </c>
      <c r="P103" s="290">
        <v>3392.2370000000001</v>
      </c>
      <c r="Q103" s="290">
        <v>5103.0949999999903</v>
      </c>
      <c r="R103" s="290">
        <v>7546.0199999999904</v>
      </c>
      <c r="S103" s="290">
        <v>4512.1059999999998</v>
      </c>
      <c r="T103" s="290">
        <v>3747.279</v>
      </c>
      <c r="U103" s="290">
        <v>3746.826</v>
      </c>
      <c r="V103" s="290">
        <v>3476.9650000000001</v>
      </c>
      <c r="W103" s="290">
        <v>4503.6629999999996</v>
      </c>
      <c r="X103" s="290">
        <v>7784.7</v>
      </c>
      <c r="Y103" s="290">
        <v>6372.0820000000003</v>
      </c>
      <c r="Z103" s="290">
        <v>3668</v>
      </c>
      <c r="AA103" s="290">
        <v>3352.3649999999998</v>
      </c>
      <c r="AB103" s="290">
        <v>3415.3129999999901</v>
      </c>
      <c r="AC103" s="290">
        <v>5642.7379999999903</v>
      </c>
      <c r="AD103" s="290">
        <v>7750.8</v>
      </c>
    </row>
    <row r="104" spans="1:30" ht="15.75" thickBot="1" x14ac:dyDescent="0.3">
      <c r="A104" s="242" t="s">
        <v>552</v>
      </c>
      <c r="B104" s="292">
        <v>3</v>
      </c>
      <c r="C104" s="292">
        <v>3</v>
      </c>
      <c r="D104" s="292">
        <v>3</v>
      </c>
      <c r="E104" s="292">
        <v>3</v>
      </c>
      <c r="F104" s="292">
        <v>3</v>
      </c>
      <c r="G104" s="292">
        <v>3</v>
      </c>
      <c r="H104" s="292">
        <v>3</v>
      </c>
      <c r="I104" s="292">
        <v>0</v>
      </c>
      <c r="J104" s="292">
        <v>0</v>
      </c>
      <c r="K104" s="292">
        <v>0</v>
      </c>
      <c r="L104" s="292">
        <v>0</v>
      </c>
      <c r="M104" s="292">
        <v>0</v>
      </c>
      <c r="N104" s="292">
        <v>0</v>
      </c>
      <c r="O104" s="292">
        <v>0</v>
      </c>
      <c r="P104" s="292">
        <v>0</v>
      </c>
      <c r="Q104" s="292">
        <v>0</v>
      </c>
      <c r="R104" s="292">
        <v>0</v>
      </c>
      <c r="S104" s="292">
        <v>0</v>
      </c>
      <c r="T104" s="292">
        <v>0</v>
      </c>
      <c r="U104" s="292">
        <v>0</v>
      </c>
      <c r="V104" s="292">
        <v>0</v>
      </c>
      <c r="W104" s="292">
        <v>0</v>
      </c>
      <c r="X104" s="292">
        <v>0</v>
      </c>
      <c r="Y104" s="292">
        <v>0</v>
      </c>
      <c r="Z104" s="292">
        <v>0</v>
      </c>
      <c r="AA104" s="292">
        <v>0</v>
      </c>
      <c r="AB104" s="292">
        <v>0</v>
      </c>
      <c r="AC104" s="292">
        <v>0</v>
      </c>
      <c r="AD104" s="292">
        <v>0</v>
      </c>
    </row>
    <row r="105" spans="1:30" ht="15.75" thickBot="1" x14ac:dyDescent="0.3">
      <c r="A105" s="242" t="s">
        <v>553</v>
      </c>
      <c r="B105" s="292">
        <v>3</v>
      </c>
      <c r="C105" s="292">
        <v>3</v>
      </c>
      <c r="D105" s="292">
        <v>3</v>
      </c>
      <c r="E105" s="292">
        <v>3</v>
      </c>
      <c r="F105" s="292">
        <v>3</v>
      </c>
      <c r="G105" s="292">
        <v>3</v>
      </c>
      <c r="H105" s="292">
        <v>3</v>
      </c>
      <c r="I105" s="292">
        <v>0</v>
      </c>
      <c r="J105" s="292">
        <v>0</v>
      </c>
      <c r="K105" s="292">
        <v>0</v>
      </c>
      <c r="L105" s="292">
        <v>0</v>
      </c>
      <c r="M105" s="292">
        <v>0</v>
      </c>
      <c r="N105" s="292">
        <v>0</v>
      </c>
      <c r="O105" s="292">
        <v>0</v>
      </c>
      <c r="P105" s="292">
        <v>0</v>
      </c>
      <c r="Q105" s="292">
        <v>0</v>
      </c>
      <c r="R105" s="292">
        <v>0</v>
      </c>
      <c r="S105" s="292">
        <v>0</v>
      </c>
      <c r="T105" s="292">
        <v>0</v>
      </c>
      <c r="U105" s="292">
        <v>0</v>
      </c>
      <c r="V105" s="292">
        <v>0</v>
      </c>
      <c r="W105" s="292">
        <v>0</v>
      </c>
      <c r="X105" s="292">
        <v>0</v>
      </c>
      <c r="Y105" s="292">
        <v>0</v>
      </c>
      <c r="Z105" s="292">
        <v>0</v>
      </c>
      <c r="AA105" s="292">
        <v>0</v>
      </c>
      <c r="AB105" s="292">
        <v>0</v>
      </c>
      <c r="AC105" s="292">
        <v>0</v>
      </c>
      <c r="AD105" s="292">
        <v>0</v>
      </c>
    </row>
    <row r="106" spans="1:30" x14ac:dyDescent="0.25">
      <c r="A106" s="259" t="s">
        <v>554</v>
      </c>
      <c r="B106" s="289">
        <v>31074.689610000001</v>
      </c>
      <c r="C106" s="289">
        <v>31758.264999999999</v>
      </c>
      <c r="D106" s="289">
        <v>25553.687969999999</v>
      </c>
      <c r="E106" s="289">
        <v>27558.872719999901</v>
      </c>
      <c r="F106" s="289">
        <v>25209.231199999998</v>
      </c>
      <c r="G106" s="289">
        <v>27709.0919499999</v>
      </c>
      <c r="H106" s="289">
        <v>29488.8237899999</v>
      </c>
      <c r="I106" s="289">
        <v>29706.7272722302</v>
      </c>
      <c r="J106" s="289">
        <v>30949.507369441199</v>
      </c>
      <c r="K106" s="289">
        <v>28365.901640536002</v>
      </c>
      <c r="L106" s="289">
        <v>28731.652601326299</v>
      </c>
      <c r="M106" s="289">
        <v>26200.791603323301</v>
      </c>
      <c r="N106" s="289">
        <v>29263.382536089099</v>
      </c>
      <c r="O106" s="289">
        <v>30710.1353739146</v>
      </c>
      <c r="P106" s="289">
        <v>27571.6413943568</v>
      </c>
      <c r="Q106" s="289">
        <v>28941.797915642899</v>
      </c>
      <c r="R106" s="289">
        <v>27021.042420432699</v>
      </c>
      <c r="S106" s="289">
        <v>28508.795969816299</v>
      </c>
      <c r="T106" s="289">
        <v>28590.7476686628</v>
      </c>
      <c r="U106" s="289">
        <v>31257.4140740324</v>
      </c>
      <c r="V106" s="289">
        <v>30316.756506239599</v>
      </c>
      <c r="W106" s="289">
        <v>27896.667833470801</v>
      </c>
      <c r="X106" s="289">
        <v>27745.1708450267</v>
      </c>
      <c r="Y106" s="289">
        <v>27332.369093139801</v>
      </c>
      <c r="Z106" s="289">
        <v>30051.680612071101</v>
      </c>
      <c r="AA106" s="289">
        <v>30848.8423640818</v>
      </c>
      <c r="AB106" s="289">
        <v>27882.313768025499</v>
      </c>
      <c r="AC106" s="289">
        <v>34993.969654916</v>
      </c>
      <c r="AD106" s="289">
        <v>27255.584328761801</v>
      </c>
    </row>
    <row r="107" spans="1:30" x14ac:dyDescent="0.25">
      <c r="A107" s="242" t="s">
        <v>522</v>
      </c>
    </row>
    <row r="108" spans="1:30" x14ac:dyDescent="0.25">
      <c r="A108" s="242" t="s">
        <v>555</v>
      </c>
      <c r="B108" s="290">
        <v>8.8575099999999996</v>
      </c>
      <c r="C108" s="290">
        <v>11.945069999999999</v>
      </c>
      <c r="D108" s="290">
        <v>11.019920000000001</v>
      </c>
      <c r="E108" s="290">
        <v>12.087249999999999</v>
      </c>
      <c r="F108" s="290">
        <v>11.68797</v>
      </c>
      <c r="G108" s="290">
        <v>2.9573200000000002</v>
      </c>
      <c r="H108" s="290">
        <v>12.2744</v>
      </c>
      <c r="I108" s="290">
        <v>10.225</v>
      </c>
      <c r="J108" s="290">
        <v>11.061999999999999</v>
      </c>
      <c r="K108" s="290">
        <v>9.1379999999999999</v>
      </c>
      <c r="L108" s="290">
        <v>10.760999999999999</v>
      </c>
      <c r="M108" s="290">
        <v>10.37</v>
      </c>
      <c r="N108" s="290">
        <v>7.9630000000000001</v>
      </c>
      <c r="O108" s="290">
        <v>11.769</v>
      </c>
      <c r="P108" s="290">
        <v>10.127000000000001</v>
      </c>
      <c r="Q108" s="290">
        <v>10.423</v>
      </c>
      <c r="R108" s="290">
        <v>11.648999999999999</v>
      </c>
      <c r="S108" s="290">
        <v>10.618</v>
      </c>
      <c r="T108" s="290">
        <v>9.484</v>
      </c>
      <c r="U108" s="290">
        <v>10.968999999999999</v>
      </c>
      <c r="V108" s="290">
        <v>11.48</v>
      </c>
      <c r="W108" s="290">
        <v>11.132999999999999</v>
      </c>
      <c r="X108" s="290">
        <v>11.731</v>
      </c>
      <c r="Y108" s="290">
        <v>10.416</v>
      </c>
      <c r="Z108" s="290">
        <v>8.83</v>
      </c>
      <c r="AA108" s="290">
        <v>12.132999999999999</v>
      </c>
      <c r="AB108" s="290">
        <v>10.438000000000001</v>
      </c>
      <c r="AC108" s="290">
        <v>11.340999999999999</v>
      </c>
      <c r="AD108" s="290">
        <v>12.009</v>
      </c>
    </row>
    <row r="109" spans="1:30" x14ac:dyDescent="0.25">
      <c r="A109" s="242" t="s">
        <v>556</v>
      </c>
      <c r="B109" s="290">
        <v>3.2210800000000002</v>
      </c>
      <c r="C109" s="290">
        <v>3.2276699999999998</v>
      </c>
      <c r="D109" s="290">
        <v>3.2276699999999998</v>
      </c>
      <c r="E109" s="290">
        <v>3.2276699999999998</v>
      </c>
      <c r="F109" s="290">
        <v>3.7595700000000001</v>
      </c>
      <c r="G109" s="290">
        <v>3.2301700000000002</v>
      </c>
      <c r="H109" s="290">
        <v>3.2301700000000002</v>
      </c>
      <c r="I109" s="290">
        <v>3.4180000000000001</v>
      </c>
      <c r="J109" s="290">
        <v>3.4180000000000001</v>
      </c>
      <c r="K109" s="290">
        <v>3.4180000000000001</v>
      </c>
      <c r="L109" s="290">
        <v>3.4180000000000001</v>
      </c>
      <c r="M109" s="290">
        <v>3.4180000000000001</v>
      </c>
      <c r="N109" s="290">
        <v>3.4180000000000001</v>
      </c>
      <c r="O109" s="290">
        <v>3.4689999999999999</v>
      </c>
      <c r="P109" s="290">
        <v>3.4689999999999999</v>
      </c>
      <c r="Q109" s="290">
        <v>3.4689999999999999</v>
      </c>
      <c r="R109" s="290">
        <v>3.4689999999999999</v>
      </c>
      <c r="S109" s="290">
        <v>3.4689999999999999</v>
      </c>
      <c r="T109" s="290">
        <v>3.4689999999999999</v>
      </c>
      <c r="U109" s="290">
        <v>3.4689999999999999</v>
      </c>
      <c r="V109" s="290">
        <v>3.4689999999999999</v>
      </c>
      <c r="W109" s="290">
        <v>3.4689999999999999</v>
      </c>
      <c r="X109" s="290">
        <v>3.4689999999999999</v>
      </c>
      <c r="Y109" s="290">
        <v>3.4689999999999999</v>
      </c>
      <c r="Z109" s="290">
        <v>3.4689999999999999</v>
      </c>
      <c r="AA109" s="290">
        <v>3.5209999999999999</v>
      </c>
      <c r="AB109" s="290">
        <v>3.5209999999999999</v>
      </c>
      <c r="AC109" s="290">
        <v>3.5209999999999999</v>
      </c>
      <c r="AD109" s="290">
        <v>3.5209999999999999</v>
      </c>
    </row>
    <row r="110" spans="1:30" x14ac:dyDescent="0.25">
      <c r="A110" s="242" t="s">
        <v>557</v>
      </c>
      <c r="B110" s="290">
        <v>28.476099999999999</v>
      </c>
      <c r="C110" s="290">
        <v>40.782710000000002</v>
      </c>
      <c r="D110" s="290">
        <v>36.501080000000002</v>
      </c>
      <c r="E110" s="290">
        <v>29.329180000000001</v>
      </c>
      <c r="F110" s="290">
        <v>25.881360000000001</v>
      </c>
      <c r="G110" s="290">
        <v>32.348439999999997</v>
      </c>
      <c r="H110" s="290">
        <v>29.067789999999999</v>
      </c>
      <c r="I110" s="290">
        <v>35.564999999999998</v>
      </c>
      <c r="J110" s="290">
        <v>38.283999999999999</v>
      </c>
      <c r="K110" s="290">
        <v>31.934999999999999</v>
      </c>
      <c r="L110" s="290">
        <v>37.357999999999997</v>
      </c>
      <c r="M110" s="290">
        <v>36.091000000000001</v>
      </c>
      <c r="N110" s="290">
        <v>28.532</v>
      </c>
      <c r="O110" s="290">
        <v>30.600999999999999</v>
      </c>
      <c r="P110" s="290">
        <v>26.492000000000001</v>
      </c>
      <c r="Q110" s="290">
        <v>27.286000000000001</v>
      </c>
      <c r="R110" s="290">
        <v>30.207999999999998</v>
      </c>
      <c r="S110" s="290">
        <v>27.971</v>
      </c>
      <c r="T110" s="290">
        <v>25.021999999999998</v>
      </c>
      <c r="U110" s="290">
        <v>28.773</v>
      </c>
      <c r="V110" s="290">
        <v>29.821999999999999</v>
      </c>
      <c r="W110" s="290">
        <v>28.91</v>
      </c>
      <c r="X110" s="290">
        <v>30.515000000000001</v>
      </c>
      <c r="Y110" s="290">
        <v>27.332999999999998</v>
      </c>
      <c r="Z110" s="290">
        <v>23.831</v>
      </c>
      <c r="AA110" s="290">
        <v>31.398</v>
      </c>
      <c r="AB110" s="290">
        <v>27.177</v>
      </c>
      <c r="AC110" s="290">
        <v>29.475000000000001</v>
      </c>
      <c r="AD110" s="290">
        <v>30.995000000000001</v>
      </c>
    </row>
    <row r="111" spans="1:30" ht="15.75" thickBot="1" x14ac:dyDescent="0.3">
      <c r="A111" s="242" t="s">
        <v>558</v>
      </c>
      <c r="B111" s="292">
        <v>8.9037099999999896</v>
      </c>
      <c r="C111" s="292">
        <v>11.655329999999999</v>
      </c>
      <c r="D111" s="292">
        <v>24.839639999999999</v>
      </c>
      <c r="E111" s="292">
        <v>5.5862699999999998</v>
      </c>
      <c r="F111" s="292">
        <v>15.20341</v>
      </c>
      <c r="G111" s="292">
        <v>13.05613</v>
      </c>
      <c r="H111" s="292">
        <v>45.884709999999998</v>
      </c>
      <c r="I111" s="292">
        <v>12.388</v>
      </c>
      <c r="J111" s="292">
        <v>40.454999999999998</v>
      </c>
      <c r="K111" s="292">
        <v>26.643999999999998</v>
      </c>
      <c r="L111" s="292">
        <v>22.984000000000002</v>
      </c>
      <c r="M111" s="292">
        <v>15.949</v>
      </c>
      <c r="N111" s="292">
        <v>16.846</v>
      </c>
      <c r="O111" s="292">
        <v>12.223000000000001</v>
      </c>
      <c r="P111" s="292">
        <v>12.223000000000001</v>
      </c>
      <c r="Q111" s="292">
        <v>19.577999999999999</v>
      </c>
      <c r="R111" s="292">
        <v>13.44</v>
      </c>
      <c r="S111" s="292">
        <v>13.44</v>
      </c>
      <c r="T111" s="292">
        <v>20.574000000000002</v>
      </c>
      <c r="U111" s="292">
        <v>12.997999999999999</v>
      </c>
      <c r="V111" s="292">
        <v>12.997999999999999</v>
      </c>
      <c r="W111" s="292">
        <v>20.131</v>
      </c>
      <c r="X111" s="292">
        <v>12.997999999999999</v>
      </c>
      <c r="Y111" s="292">
        <v>12.223000000000001</v>
      </c>
      <c r="Z111" s="292">
        <v>19.577999999999999</v>
      </c>
      <c r="AA111" s="292">
        <v>12.43</v>
      </c>
      <c r="AB111" s="292">
        <v>12.43</v>
      </c>
      <c r="AC111" s="292">
        <v>19.332000000000001</v>
      </c>
      <c r="AD111" s="292">
        <v>13.673</v>
      </c>
    </row>
    <row r="112" spans="1:30" x14ac:dyDescent="0.25">
      <c r="A112" s="260" t="s">
        <v>544</v>
      </c>
      <c r="B112" s="290">
        <v>49.458399999999997</v>
      </c>
      <c r="C112" s="290">
        <v>67.610780000000005</v>
      </c>
      <c r="D112" s="290">
        <v>75.588310000000007</v>
      </c>
      <c r="E112" s="290">
        <v>50.230370000000001</v>
      </c>
      <c r="F112" s="290">
        <v>56.532310000000003</v>
      </c>
      <c r="G112" s="290">
        <v>51.592059999999897</v>
      </c>
      <c r="H112" s="290">
        <v>90.457070000000002</v>
      </c>
      <c r="I112" s="290">
        <v>61.595999999999997</v>
      </c>
      <c r="J112" s="290">
        <v>93.218999999999994</v>
      </c>
      <c r="K112" s="290">
        <v>71.135000000000005</v>
      </c>
      <c r="L112" s="290">
        <v>74.521000000000001</v>
      </c>
      <c r="M112" s="290">
        <v>65.828000000000003</v>
      </c>
      <c r="N112" s="290">
        <v>56.759</v>
      </c>
      <c r="O112" s="290">
        <v>58.061999999999998</v>
      </c>
      <c r="P112" s="290">
        <v>52.311</v>
      </c>
      <c r="Q112" s="290">
        <v>60.756</v>
      </c>
      <c r="R112" s="290">
        <v>58.765999999999998</v>
      </c>
      <c r="S112" s="290">
        <v>55.497999999999998</v>
      </c>
      <c r="T112" s="290">
        <v>58.548999999999999</v>
      </c>
      <c r="U112" s="290">
        <v>56.209000000000003</v>
      </c>
      <c r="V112" s="290">
        <v>57.768999999999998</v>
      </c>
      <c r="W112" s="290">
        <v>63.643000000000001</v>
      </c>
      <c r="X112" s="290">
        <v>58.713000000000001</v>
      </c>
      <c r="Y112" s="290">
        <v>53.441000000000003</v>
      </c>
      <c r="Z112" s="290">
        <v>55.707999999999998</v>
      </c>
      <c r="AA112" s="290">
        <v>59.481999999999999</v>
      </c>
      <c r="AB112" s="290">
        <v>53.565999999999903</v>
      </c>
      <c r="AC112" s="290">
        <v>63.668999999999997</v>
      </c>
      <c r="AD112" s="290">
        <v>60.198</v>
      </c>
    </row>
    <row r="113" spans="1:30" x14ac:dyDescent="0.25">
      <c r="A113" s="242" t="s">
        <v>559</v>
      </c>
      <c r="B113" s="290">
        <v>0</v>
      </c>
      <c r="C113" s="290">
        <v>0</v>
      </c>
      <c r="D113" s="290">
        <v>0</v>
      </c>
      <c r="E113" s="290">
        <v>0</v>
      </c>
      <c r="F113" s="290">
        <v>0</v>
      </c>
      <c r="G113" s="290">
        <v>0</v>
      </c>
      <c r="H113" s="290">
        <v>0</v>
      </c>
      <c r="I113" s="290">
        <v>0</v>
      </c>
      <c r="J113" s="290">
        <v>0</v>
      </c>
      <c r="K113" s="290">
        <v>0</v>
      </c>
      <c r="L113" s="290">
        <v>0</v>
      </c>
      <c r="M113" s="290">
        <v>0</v>
      </c>
      <c r="N113" s="290">
        <v>0</v>
      </c>
      <c r="O113" s="290">
        <v>0</v>
      </c>
      <c r="P113" s="290">
        <v>0</v>
      </c>
      <c r="Q113" s="290">
        <v>0</v>
      </c>
      <c r="R113" s="290">
        <v>0</v>
      </c>
      <c r="S113" s="290">
        <v>0</v>
      </c>
      <c r="T113" s="290">
        <v>0</v>
      </c>
      <c r="U113" s="290">
        <v>0</v>
      </c>
      <c r="V113" s="290">
        <v>0</v>
      </c>
      <c r="W113" s="290">
        <v>0</v>
      </c>
      <c r="X113" s="290">
        <v>0</v>
      </c>
      <c r="Y113" s="290">
        <v>0</v>
      </c>
      <c r="Z113" s="290">
        <v>0</v>
      </c>
      <c r="AA113" s="290">
        <v>0</v>
      </c>
      <c r="AB113" s="290">
        <v>0</v>
      </c>
      <c r="AC113" s="290">
        <v>0</v>
      </c>
      <c r="AD113" s="290">
        <v>0</v>
      </c>
    </row>
    <row r="114" spans="1:30" x14ac:dyDescent="0.25">
      <c r="A114" s="242" t="s">
        <v>560</v>
      </c>
      <c r="B114" s="290">
        <v>17.527290000000001</v>
      </c>
      <c r="C114" s="290">
        <v>13.272180000000001</v>
      </c>
      <c r="D114" s="290">
        <v>16.558610000000002</v>
      </c>
      <c r="E114" s="290">
        <v>3.17441</v>
      </c>
      <c r="F114" s="290">
        <v>27.31457</v>
      </c>
      <c r="G114" s="290">
        <v>46.422240000000002</v>
      </c>
      <c r="H114" s="290">
        <v>26.803169999999898</v>
      </c>
      <c r="I114" s="290">
        <v>14.752000000000001</v>
      </c>
      <c r="J114" s="290">
        <v>42.173000000000002</v>
      </c>
      <c r="K114" s="290">
        <v>71.040999999999997</v>
      </c>
      <c r="L114" s="290">
        <v>40.311999999999998</v>
      </c>
      <c r="M114" s="290">
        <v>10.476000000000001</v>
      </c>
      <c r="N114" s="290">
        <v>57.448999999999998</v>
      </c>
      <c r="O114" s="290">
        <v>10.207000000000001</v>
      </c>
      <c r="P114" s="290">
        <v>11.816000000000001</v>
      </c>
      <c r="Q114" s="290">
        <v>22.687999999999999</v>
      </c>
      <c r="R114" s="290">
        <v>61.637</v>
      </c>
      <c r="S114" s="290">
        <v>9.8019999999999996</v>
      </c>
      <c r="T114" s="290">
        <v>65.180999999999997</v>
      </c>
      <c r="U114" s="290">
        <v>47.143000000000001</v>
      </c>
      <c r="V114" s="290">
        <v>12.329000000000001</v>
      </c>
      <c r="W114" s="290">
        <v>45.95</v>
      </c>
      <c r="X114" s="290">
        <v>47.115000000000002</v>
      </c>
      <c r="Y114" s="290">
        <v>9.7040000000000006</v>
      </c>
      <c r="Z114" s="290">
        <v>46.034999999999997</v>
      </c>
      <c r="AA114" s="290">
        <v>7.8890000000000002</v>
      </c>
      <c r="AB114" s="290">
        <v>9.5220000000000002</v>
      </c>
      <c r="AC114" s="290">
        <v>20.783000000000001</v>
      </c>
      <c r="AD114" s="290">
        <v>24.89</v>
      </c>
    </row>
    <row r="115" spans="1:30" x14ac:dyDescent="0.25">
      <c r="A115" s="242" t="s">
        <v>561</v>
      </c>
      <c r="B115" s="290">
        <v>0.92381999999999997</v>
      </c>
      <c r="C115" s="290">
        <v>2.3231899999999999</v>
      </c>
      <c r="D115" s="290">
        <v>0.99851999999999996</v>
      </c>
      <c r="E115" s="290">
        <v>3.1108199999999999</v>
      </c>
      <c r="F115" s="290">
        <v>7.5359699999999998</v>
      </c>
      <c r="G115" s="290">
        <v>43.621180000000003</v>
      </c>
      <c r="H115" s="290">
        <v>7.8669000000000002</v>
      </c>
      <c r="I115" s="290">
        <v>14.98</v>
      </c>
      <c r="J115" s="290">
        <v>12.045999999999999</v>
      </c>
      <c r="K115" s="290">
        <v>7.0830000000000002</v>
      </c>
      <c r="L115" s="290">
        <v>3.1339999999999999</v>
      </c>
      <c r="M115" s="290">
        <v>6.2990000000000004</v>
      </c>
      <c r="N115" s="290">
        <v>11.79</v>
      </c>
      <c r="O115" s="290">
        <v>8.5329999999999995</v>
      </c>
      <c r="P115" s="290">
        <v>8.0540000000000003</v>
      </c>
      <c r="Q115" s="290">
        <v>16.254000000000001</v>
      </c>
      <c r="R115" s="290">
        <v>8.4870000000000001</v>
      </c>
      <c r="S115" s="290">
        <v>8.2260000000000009</v>
      </c>
      <c r="T115" s="290">
        <v>15.99</v>
      </c>
      <c r="U115" s="290">
        <v>19.306999999999999</v>
      </c>
      <c r="V115" s="290">
        <v>8.4420000000000002</v>
      </c>
      <c r="W115" s="290">
        <v>12.818</v>
      </c>
      <c r="X115" s="290">
        <v>8.5229999999999997</v>
      </c>
      <c r="Y115" s="290">
        <v>8.1519999999999992</v>
      </c>
      <c r="Z115" s="290">
        <v>12.226000000000001</v>
      </c>
      <c r="AA115" s="290">
        <v>8.6989999999999998</v>
      </c>
      <c r="AB115" s="290">
        <v>8.2059999999999995</v>
      </c>
      <c r="AC115" s="290">
        <v>91.703999999999994</v>
      </c>
      <c r="AD115" s="290">
        <v>8.6519999999999992</v>
      </c>
    </row>
    <row r="116" spans="1:30" x14ac:dyDescent="0.25">
      <c r="A116" s="242" t="s">
        <v>562</v>
      </c>
      <c r="B116" s="290">
        <v>18.662759999999999</v>
      </c>
      <c r="C116" s="290">
        <v>14.847160000000001</v>
      </c>
      <c r="D116" s="290">
        <v>41.239229999999999</v>
      </c>
      <c r="E116" s="290">
        <v>96.193299999999994</v>
      </c>
      <c r="F116" s="290">
        <v>49.1614</v>
      </c>
      <c r="G116" s="290">
        <v>2.1915399999999998</v>
      </c>
      <c r="H116" s="290">
        <v>40.509970000000003</v>
      </c>
      <c r="I116" s="290">
        <v>63.932000000000002</v>
      </c>
      <c r="J116" s="290">
        <v>32.542000000000002</v>
      </c>
      <c r="K116" s="290">
        <v>18.920999999999999</v>
      </c>
      <c r="L116" s="290">
        <v>19.681000000000001</v>
      </c>
      <c r="M116" s="290">
        <v>15.888999999999999</v>
      </c>
      <c r="N116" s="290">
        <v>33.747999999999998</v>
      </c>
      <c r="O116" s="290">
        <v>12.891</v>
      </c>
      <c r="P116" s="290">
        <v>23.43</v>
      </c>
      <c r="Q116" s="290">
        <v>21.308</v>
      </c>
      <c r="R116" s="290">
        <v>12.744</v>
      </c>
      <c r="S116" s="290">
        <v>18.427</v>
      </c>
      <c r="T116" s="290">
        <v>48.372</v>
      </c>
      <c r="U116" s="290">
        <v>12.206</v>
      </c>
      <c r="V116" s="290">
        <v>12.599</v>
      </c>
      <c r="W116" s="290">
        <v>21.917000000000002</v>
      </c>
      <c r="X116" s="290">
        <v>19.381</v>
      </c>
      <c r="Y116" s="290">
        <v>11.666</v>
      </c>
      <c r="Z116" s="290">
        <v>47.924999999999997</v>
      </c>
      <c r="AA116" s="290">
        <v>13.206</v>
      </c>
      <c r="AB116" s="290">
        <v>23.884</v>
      </c>
      <c r="AC116" s="290">
        <v>22.29</v>
      </c>
      <c r="AD116" s="290">
        <v>13.055</v>
      </c>
    </row>
    <row r="117" spans="1:30" ht="15.75" thickBot="1" x14ac:dyDescent="0.3">
      <c r="A117" s="242" t="s">
        <v>563</v>
      </c>
      <c r="B117" s="292">
        <v>5.0867899999999997</v>
      </c>
      <c r="C117" s="292">
        <v>5.5154199999999998</v>
      </c>
      <c r="D117" s="292">
        <v>5.5154199999999998</v>
      </c>
      <c r="E117" s="292">
        <v>5.4971699999999997</v>
      </c>
      <c r="F117" s="292">
        <v>5.5334899999999996</v>
      </c>
      <c r="G117" s="292">
        <v>5.8129200000000001</v>
      </c>
      <c r="H117" s="292">
        <v>6.90435</v>
      </c>
      <c r="I117" s="292">
        <v>6.16</v>
      </c>
      <c r="J117" s="292">
        <v>6.16</v>
      </c>
      <c r="K117" s="292">
        <v>6.16</v>
      </c>
      <c r="L117" s="292">
        <v>6.16</v>
      </c>
      <c r="M117" s="292">
        <v>6.16</v>
      </c>
      <c r="N117" s="292">
        <v>6.16</v>
      </c>
      <c r="O117" s="292">
        <v>6.27</v>
      </c>
      <c r="P117" s="292">
        <v>6.27</v>
      </c>
      <c r="Q117" s="292">
        <v>6.27</v>
      </c>
      <c r="R117" s="292">
        <v>6.27</v>
      </c>
      <c r="S117" s="292">
        <v>6.27</v>
      </c>
      <c r="T117" s="292">
        <v>6.27</v>
      </c>
      <c r="U117" s="292">
        <v>6.27</v>
      </c>
      <c r="V117" s="292">
        <v>6.27</v>
      </c>
      <c r="W117" s="292">
        <v>6.27</v>
      </c>
      <c r="X117" s="292">
        <v>6.27</v>
      </c>
      <c r="Y117" s="292">
        <v>6.27</v>
      </c>
      <c r="Z117" s="292">
        <v>6.27</v>
      </c>
      <c r="AA117" s="292">
        <v>6.3920000000000003</v>
      </c>
      <c r="AB117" s="292">
        <v>6.3920000000000003</v>
      </c>
      <c r="AC117" s="292">
        <v>6.3920000000000003</v>
      </c>
      <c r="AD117" s="292">
        <v>6.3920000000000003</v>
      </c>
    </row>
    <row r="118" spans="1:30" x14ac:dyDescent="0.25">
      <c r="A118" s="260" t="s">
        <v>551</v>
      </c>
      <c r="B118" s="290">
        <v>42.200659999999999</v>
      </c>
      <c r="C118" s="290">
        <v>35.957949999999997</v>
      </c>
      <c r="D118" s="290">
        <v>64.311779999999999</v>
      </c>
      <c r="E118" s="290">
        <v>107.9757</v>
      </c>
      <c r="F118" s="290">
        <v>89.545429999999996</v>
      </c>
      <c r="G118" s="290">
        <v>98.047880000000006</v>
      </c>
      <c r="H118" s="290">
        <v>82.0843899999999</v>
      </c>
      <c r="I118" s="290">
        <v>99.823999999999998</v>
      </c>
      <c r="J118" s="290">
        <v>92.920999999999907</v>
      </c>
      <c r="K118" s="290">
        <v>103.204999999999</v>
      </c>
      <c r="L118" s="290">
        <v>69.286999999999907</v>
      </c>
      <c r="M118" s="290">
        <v>38.823999999999998</v>
      </c>
      <c r="N118" s="290">
        <v>109.146999999999</v>
      </c>
      <c r="O118" s="290">
        <v>37.901000000000003</v>
      </c>
      <c r="P118" s="290">
        <v>49.57</v>
      </c>
      <c r="Q118" s="290">
        <v>66.52</v>
      </c>
      <c r="R118" s="290">
        <v>89.137999999999906</v>
      </c>
      <c r="S118" s="290">
        <v>42.725000000000001</v>
      </c>
      <c r="T118" s="290">
        <v>135.81299999999999</v>
      </c>
      <c r="U118" s="290">
        <v>84.926000000000002</v>
      </c>
      <c r="V118" s="290">
        <v>39.64</v>
      </c>
      <c r="W118" s="290">
        <v>86.954999999999998</v>
      </c>
      <c r="X118" s="290">
        <v>81.289000000000001</v>
      </c>
      <c r="Y118" s="290">
        <v>35.792000000000002</v>
      </c>
      <c r="Z118" s="290">
        <v>112.456</v>
      </c>
      <c r="AA118" s="290">
        <v>36.186</v>
      </c>
      <c r="AB118" s="290">
        <v>48.003999999999998</v>
      </c>
      <c r="AC118" s="290">
        <v>141.16900000000001</v>
      </c>
      <c r="AD118" s="290">
        <v>52.988999999999997</v>
      </c>
    </row>
    <row r="119" spans="1:30" ht="15.75" thickBot="1" x14ac:dyDescent="0.3">
      <c r="A119" s="242" t="s">
        <v>564</v>
      </c>
      <c r="B119" s="292">
        <v>48.82996</v>
      </c>
      <c r="C119" s="292">
        <v>42.143219999999999</v>
      </c>
      <c r="D119" s="292">
        <v>38.177070000000001</v>
      </c>
      <c r="E119" s="292">
        <v>37.344230000000003</v>
      </c>
      <c r="F119" s="292">
        <v>30.433229999999998</v>
      </c>
      <c r="G119" s="292">
        <v>28.683779999999999</v>
      </c>
      <c r="H119" s="292">
        <v>28.340720000000001</v>
      </c>
      <c r="I119" s="292">
        <v>45</v>
      </c>
      <c r="J119" s="292">
        <v>45</v>
      </c>
      <c r="K119" s="292">
        <v>45</v>
      </c>
      <c r="L119" s="292">
        <v>45</v>
      </c>
      <c r="M119" s="292">
        <v>45</v>
      </c>
      <c r="N119" s="292">
        <v>45</v>
      </c>
      <c r="O119" s="292">
        <v>45.674999999999997</v>
      </c>
      <c r="P119" s="292">
        <v>45.674999999999997</v>
      </c>
      <c r="Q119" s="292">
        <v>45.674999999999997</v>
      </c>
      <c r="R119" s="292">
        <v>45.674999999999997</v>
      </c>
      <c r="S119" s="292">
        <v>45.674999999999997</v>
      </c>
      <c r="T119" s="292">
        <v>45.674999999999997</v>
      </c>
      <c r="U119" s="292">
        <v>45.674999999999997</v>
      </c>
      <c r="V119" s="292">
        <v>45.674999999999997</v>
      </c>
      <c r="W119" s="292">
        <v>45.674999999999997</v>
      </c>
      <c r="X119" s="292">
        <v>45.674999999999997</v>
      </c>
      <c r="Y119" s="292">
        <v>45.674999999999997</v>
      </c>
      <c r="Z119" s="292">
        <v>45.674999999999997</v>
      </c>
      <c r="AA119" s="292">
        <v>46.36</v>
      </c>
      <c r="AB119" s="292">
        <v>46.36</v>
      </c>
      <c r="AC119" s="292">
        <v>46.36</v>
      </c>
      <c r="AD119" s="292">
        <v>46.36</v>
      </c>
    </row>
    <row r="120" spans="1:30" ht="15.75" thickBot="1" x14ac:dyDescent="0.3">
      <c r="A120" s="260" t="s">
        <v>553</v>
      </c>
      <c r="B120" s="292">
        <v>48.82996</v>
      </c>
      <c r="C120" s="292">
        <v>42.143219999999999</v>
      </c>
      <c r="D120" s="292">
        <v>38.177070000000001</v>
      </c>
      <c r="E120" s="292">
        <v>37.344230000000003</v>
      </c>
      <c r="F120" s="292">
        <v>30.433229999999998</v>
      </c>
      <c r="G120" s="292">
        <v>28.683779999999999</v>
      </c>
      <c r="H120" s="292">
        <v>28.340720000000001</v>
      </c>
      <c r="I120" s="292">
        <v>45</v>
      </c>
      <c r="J120" s="292">
        <v>45</v>
      </c>
      <c r="K120" s="292">
        <v>45</v>
      </c>
      <c r="L120" s="292">
        <v>45</v>
      </c>
      <c r="M120" s="292">
        <v>45</v>
      </c>
      <c r="N120" s="292">
        <v>45</v>
      </c>
      <c r="O120" s="292">
        <v>45.674999999999997</v>
      </c>
      <c r="P120" s="292">
        <v>45.674999999999997</v>
      </c>
      <c r="Q120" s="292">
        <v>45.674999999999997</v>
      </c>
      <c r="R120" s="292">
        <v>45.674999999999997</v>
      </c>
      <c r="S120" s="292">
        <v>45.674999999999997</v>
      </c>
      <c r="T120" s="292">
        <v>45.674999999999997</v>
      </c>
      <c r="U120" s="292">
        <v>45.674999999999997</v>
      </c>
      <c r="V120" s="292">
        <v>45.674999999999997</v>
      </c>
      <c r="W120" s="292">
        <v>45.674999999999997</v>
      </c>
      <c r="X120" s="292">
        <v>45.674999999999997</v>
      </c>
      <c r="Y120" s="292">
        <v>45.674999999999997</v>
      </c>
      <c r="Z120" s="292">
        <v>45.674999999999997</v>
      </c>
      <c r="AA120" s="292">
        <v>46.36</v>
      </c>
      <c r="AB120" s="292">
        <v>46.36</v>
      </c>
      <c r="AC120" s="292">
        <v>46.36</v>
      </c>
      <c r="AD120" s="292">
        <v>46.36</v>
      </c>
    </row>
    <row r="121" spans="1:30" x14ac:dyDescent="0.25">
      <c r="A121" s="259" t="s">
        <v>565</v>
      </c>
      <c r="B121" s="289">
        <v>140.48901999999899</v>
      </c>
      <c r="C121" s="289">
        <v>145.71195</v>
      </c>
      <c r="D121" s="289">
        <v>178.07715999999999</v>
      </c>
      <c r="E121" s="289">
        <v>195.55029999999999</v>
      </c>
      <c r="F121" s="289">
        <v>176.51096999999999</v>
      </c>
      <c r="G121" s="289">
        <v>178.32371999999901</v>
      </c>
      <c r="H121" s="289">
        <v>200.88217999999901</v>
      </c>
      <c r="I121" s="289">
        <v>206.42</v>
      </c>
      <c r="J121" s="289">
        <v>231.14</v>
      </c>
      <c r="K121" s="289">
        <v>219.33999999999901</v>
      </c>
      <c r="L121" s="289">
        <v>188.80799999999999</v>
      </c>
      <c r="M121" s="289">
        <v>149.65199999999999</v>
      </c>
      <c r="N121" s="289">
        <v>210.90600000000001</v>
      </c>
      <c r="O121" s="289">
        <v>141.63800000000001</v>
      </c>
      <c r="P121" s="289">
        <v>147.55600000000001</v>
      </c>
      <c r="Q121" s="289">
        <v>172.95099999999999</v>
      </c>
      <c r="R121" s="289">
        <v>193.57900000000001</v>
      </c>
      <c r="S121" s="289">
        <v>143.898</v>
      </c>
      <c r="T121" s="289">
        <v>240.03700000000001</v>
      </c>
      <c r="U121" s="289">
        <v>186.81</v>
      </c>
      <c r="V121" s="289">
        <v>143.084</v>
      </c>
      <c r="W121" s="289">
        <v>196.273</v>
      </c>
      <c r="X121" s="289">
        <v>185.67699999999999</v>
      </c>
      <c r="Y121" s="289">
        <v>134.90799999999999</v>
      </c>
      <c r="Z121" s="289">
        <v>213.839</v>
      </c>
      <c r="AA121" s="289">
        <v>142.02799999999999</v>
      </c>
      <c r="AB121" s="289">
        <v>147.93</v>
      </c>
      <c r="AC121" s="289">
        <v>251.19800000000001</v>
      </c>
      <c r="AD121" s="289">
        <v>159.547</v>
      </c>
    </row>
    <row r="122" spans="1:30" x14ac:dyDescent="0.25">
      <c r="A122" s="242" t="s">
        <v>522</v>
      </c>
    </row>
    <row r="123" spans="1:30" x14ac:dyDescent="0.25">
      <c r="A123" s="242" t="s">
        <v>566</v>
      </c>
      <c r="B123" s="290">
        <v>4474.5356000000002</v>
      </c>
      <c r="C123" s="290">
        <v>7676.1310800000001</v>
      </c>
      <c r="D123" s="290">
        <v>3641.10889</v>
      </c>
      <c r="E123" s="290">
        <v>4873.7865899999997</v>
      </c>
      <c r="F123" s="290">
        <v>5667.9965000000002</v>
      </c>
      <c r="G123" s="290">
        <v>4855.8665700000001</v>
      </c>
      <c r="H123" s="290">
        <v>3719.7486399999998</v>
      </c>
      <c r="I123" s="290">
        <v>5018.9086526344799</v>
      </c>
      <c r="J123" s="290">
        <v>4989.4292436344804</v>
      </c>
      <c r="K123" s="290">
        <v>3374.90639913015</v>
      </c>
      <c r="L123" s="290">
        <v>2689.8824296344801</v>
      </c>
      <c r="M123" s="290">
        <v>3422.59134288106</v>
      </c>
      <c r="N123" s="290">
        <v>4082.6631928973702</v>
      </c>
      <c r="O123" s="290">
        <v>4554.0611008973701</v>
      </c>
      <c r="P123" s="290">
        <v>3625.1520259395602</v>
      </c>
      <c r="Q123" s="290">
        <v>4279.9245509437596</v>
      </c>
      <c r="R123" s="290">
        <v>4334.5318441301497</v>
      </c>
      <c r="S123" s="290">
        <v>4203.2459786843201</v>
      </c>
      <c r="T123" s="290">
        <v>3674.5197121301499</v>
      </c>
      <c r="U123" s="290">
        <v>4304.5742556344803</v>
      </c>
      <c r="V123" s="290">
        <v>4538.6400496344804</v>
      </c>
      <c r="W123" s="290">
        <v>3238.42760813015</v>
      </c>
      <c r="X123" s="290">
        <v>4003.4516136344801</v>
      </c>
      <c r="Y123" s="290">
        <v>5844.8152533398397</v>
      </c>
      <c r="Z123" s="290">
        <v>4001.7382282404901</v>
      </c>
      <c r="AA123" s="290">
        <v>5051.8383472404903</v>
      </c>
      <c r="AB123" s="290">
        <v>3224.7794373862698</v>
      </c>
      <c r="AC123" s="290">
        <v>3773.3034171178401</v>
      </c>
      <c r="AD123" s="290">
        <v>4033.33979586039</v>
      </c>
    </row>
    <row r="124" spans="1:30" x14ac:dyDescent="0.25">
      <c r="A124" s="242" t="s">
        <v>567</v>
      </c>
      <c r="B124" s="290">
        <v>37.309950000000001</v>
      </c>
      <c r="C124" s="290">
        <v>1139.3329099999901</v>
      </c>
      <c r="D124" s="290">
        <v>2.7124299999999999</v>
      </c>
      <c r="E124" s="290">
        <v>9.5659799999999997</v>
      </c>
      <c r="F124" s="290">
        <v>79.403599999999997</v>
      </c>
      <c r="G124" s="290">
        <v>55.984310000000001</v>
      </c>
      <c r="H124" s="290">
        <v>63.923749999999998</v>
      </c>
      <c r="I124" s="290">
        <v>0</v>
      </c>
      <c r="J124" s="290">
        <v>0</v>
      </c>
      <c r="K124" s="290">
        <v>0</v>
      </c>
      <c r="L124" s="290">
        <v>0</v>
      </c>
      <c r="M124" s="290">
        <v>0</v>
      </c>
      <c r="N124" s="290">
        <v>0</v>
      </c>
      <c r="O124" s="290">
        <v>0</v>
      </c>
      <c r="P124" s="290">
        <v>0</v>
      </c>
      <c r="Q124" s="290">
        <v>0</v>
      </c>
      <c r="R124" s="290">
        <v>0</v>
      </c>
      <c r="S124" s="290">
        <v>0</v>
      </c>
      <c r="T124" s="290">
        <v>0</v>
      </c>
      <c r="U124" s="290">
        <v>0</v>
      </c>
      <c r="V124" s="290">
        <v>0</v>
      </c>
      <c r="W124" s="290">
        <v>0</v>
      </c>
      <c r="X124" s="290">
        <v>0</v>
      </c>
      <c r="Y124" s="290">
        <v>0</v>
      </c>
      <c r="Z124" s="290">
        <v>0</v>
      </c>
      <c r="AA124" s="290">
        <v>0</v>
      </c>
      <c r="AB124" s="290">
        <v>0</v>
      </c>
      <c r="AC124" s="290">
        <v>0</v>
      </c>
      <c r="AD124" s="290">
        <v>0</v>
      </c>
    </row>
    <row r="125" spans="1:30" ht="15.75" thickBot="1" x14ac:dyDescent="0.3">
      <c r="A125" s="242" t="s">
        <v>1095</v>
      </c>
      <c r="B125" s="292">
        <v>0</v>
      </c>
      <c r="C125" s="292">
        <v>0</v>
      </c>
      <c r="D125" s="292">
        <v>0</v>
      </c>
      <c r="E125" s="292">
        <v>0</v>
      </c>
      <c r="F125" s="292">
        <v>0.27376</v>
      </c>
      <c r="G125" s="292">
        <v>27.082049999999999</v>
      </c>
      <c r="H125" s="292">
        <v>30.102239999999998</v>
      </c>
      <c r="I125" s="292">
        <v>0</v>
      </c>
      <c r="J125" s="292">
        <v>0</v>
      </c>
      <c r="K125" s="292">
        <v>0</v>
      </c>
      <c r="L125" s="292">
        <v>0</v>
      </c>
      <c r="M125" s="292">
        <v>0</v>
      </c>
      <c r="N125" s="292">
        <v>0</v>
      </c>
      <c r="O125" s="292">
        <v>0</v>
      </c>
      <c r="P125" s="292">
        <v>0</v>
      </c>
      <c r="Q125" s="292">
        <v>0</v>
      </c>
      <c r="R125" s="292">
        <v>0</v>
      </c>
      <c r="S125" s="292">
        <v>0</v>
      </c>
      <c r="T125" s="292">
        <v>0</v>
      </c>
      <c r="U125" s="292">
        <v>0</v>
      </c>
      <c r="V125" s="292">
        <v>0</v>
      </c>
      <c r="W125" s="292">
        <v>0</v>
      </c>
      <c r="X125" s="292">
        <v>0</v>
      </c>
      <c r="Y125" s="292">
        <v>0</v>
      </c>
      <c r="Z125" s="292">
        <v>0</v>
      </c>
      <c r="AA125" s="292">
        <v>0</v>
      </c>
      <c r="AB125" s="292">
        <v>0</v>
      </c>
      <c r="AC125" s="292">
        <v>0</v>
      </c>
      <c r="AD125" s="292">
        <v>0</v>
      </c>
    </row>
    <row r="126" spans="1:30" x14ac:dyDescent="0.25">
      <c r="A126" s="260" t="s">
        <v>568</v>
      </c>
      <c r="B126" s="290">
        <v>4511.84555</v>
      </c>
      <c r="C126" s="290">
        <v>8815.4639900000002</v>
      </c>
      <c r="D126" s="290">
        <v>3643.82132</v>
      </c>
      <c r="E126" s="290">
        <v>4883.35257</v>
      </c>
      <c r="F126" s="290">
        <v>5747.6738599999999</v>
      </c>
      <c r="G126" s="290">
        <v>4938.9329299999999</v>
      </c>
      <c r="H126" s="290">
        <v>3813.7746299999999</v>
      </c>
      <c r="I126" s="290">
        <v>5018.9086526344799</v>
      </c>
      <c r="J126" s="290">
        <v>4989.4292436344804</v>
      </c>
      <c r="K126" s="290">
        <v>3374.90639913015</v>
      </c>
      <c r="L126" s="290">
        <v>2689.8824296344801</v>
      </c>
      <c r="M126" s="290">
        <v>3422.59134288106</v>
      </c>
      <c r="N126" s="290">
        <v>4082.6631928973702</v>
      </c>
      <c r="O126" s="290">
        <v>4554.0611008973701</v>
      </c>
      <c r="P126" s="290">
        <v>3625.1520259395602</v>
      </c>
      <c r="Q126" s="290">
        <v>4279.9245509437596</v>
      </c>
      <c r="R126" s="290">
        <v>4334.5318441301497</v>
      </c>
      <c r="S126" s="290">
        <v>4203.2459786843201</v>
      </c>
      <c r="T126" s="290">
        <v>3674.5197121301499</v>
      </c>
      <c r="U126" s="290">
        <v>4304.5742556344803</v>
      </c>
      <c r="V126" s="290">
        <v>4538.6400496344804</v>
      </c>
      <c r="W126" s="290">
        <v>3238.42760813015</v>
      </c>
      <c r="X126" s="290">
        <v>4003.4516136344801</v>
      </c>
      <c r="Y126" s="290">
        <v>5844.8152533398397</v>
      </c>
      <c r="Z126" s="290">
        <v>4001.7382282404901</v>
      </c>
      <c r="AA126" s="290">
        <v>5051.8383472404903</v>
      </c>
      <c r="AB126" s="290">
        <v>3224.7794373862698</v>
      </c>
      <c r="AC126" s="290">
        <v>3773.3034171178401</v>
      </c>
      <c r="AD126" s="290">
        <v>4033.33979586039</v>
      </c>
    </row>
    <row r="127" spans="1:30" x14ac:dyDescent="0.25">
      <c r="A127" s="242" t="s">
        <v>569</v>
      </c>
      <c r="B127" s="290">
        <v>29.872990000000001</v>
      </c>
      <c r="C127" s="290">
        <v>34.060339999999997</v>
      </c>
      <c r="D127" s="290">
        <v>27.975999999999999</v>
      </c>
      <c r="E127" s="290">
        <v>42.486179999999997</v>
      </c>
      <c r="F127" s="290">
        <v>32.253819999999997</v>
      </c>
      <c r="G127" s="290">
        <v>28.72541</v>
      </c>
      <c r="H127" s="290">
        <v>33.259729999999998</v>
      </c>
      <c r="I127" s="290">
        <v>31.012</v>
      </c>
      <c r="J127" s="290">
        <v>40.408000000000001</v>
      </c>
      <c r="K127" s="290">
        <v>33.848999999999997</v>
      </c>
      <c r="L127" s="290">
        <v>38.531999999999996</v>
      </c>
      <c r="M127" s="290">
        <v>32.726999999999997</v>
      </c>
      <c r="N127" s="290">
        <v>29.073</v>
      </c>
      <c r="O127" s="290">
        <v>31.212</v>
      </c>
      <c r="P127" s="290">
        <v>27.276</v>
      </c>
      <c r="Q127" s="290">
        <v>33.206000000000003</v>
      </c>
      <c r="R127" s="290">
        <v>29.274999999999999</v>
      </c>
      <c r="S127" s="290">
        <v>30.815000000000001</v>
      </c>
      <c r="T127" s="290">
        <v>29.372</v>
      </c>
      <c r="U127" s="290">
        <v>30.097000000000001</v>
      </c>
      <c r="V127" s="290">
        <v>30.439999999999898</v>
      </c>
      <c r="W127" s="290">
        <v>29.673999999999999</v>
      </c>
      <c r="X127" s="290">
        <v>32.744</v>
      </c>
      <c r="Y127" s="290">
        <v>30.759999999999899</v>
      </c>
      <c r="Z127" s="290">
        <v>26.157</v>
      </c>
      <c r="AA127" s="290">
        <v>31.715</v>
      </c>
      <c r="AB127" s="290">
        <v>27.675999999999998</v>
      </c>
      <c r="AC127" s="290">
        <v>33.465000000000003</v>
      </c>
      <c r="AD127" s="290">
        <v>29.547999999999998</v>
      </c>
    </row>
    <row r="128" spans="1:30" x14ac:dyDescent="0.25">
      <c r="A128" s="242" t="s">
        <v>570</v>
      </c>
      <c r="B128" s="290">
        <v>16.02731</v>
      </c>
      <c r="C128" s="290">
        <v>27.576699999999999</v>
      </c>
      <c r="D128" s="290">
        <v>19.662420000000001</v>
      </c>
      <c r="E128" s="290">
        <v>23.273019999999999</v>
      </c>
      <c r="F128" s="290">
        <v>19.116289999999999</v>
      </c>
      <c r="G128" s="290">
        <v>25.004899999999999</v>
      </c>
      <c r="H128" s="290">
        <v>24.332329999999999</v>
      </c>
      <c r="I128" s="290">
        <v>15.484999999999999</v>
      </c>
      <c r="J128" s="290">
        <v>16.081999999999901</v>
      </c>
      <c r="K128" s="290">
        <v>15.555</v>
      </c>
      <c r="L128" s="290">
        <v>15.818</v>
      </c>
      <c r="M128" s="290">
        <v>16.387999999999899</v>
      </c>
      <c r="N128" s="290">
        <v>14.608000000000001</v>
      </c>
      <c r="O128" s="290">
        <v>21.617000000000001</v>
      </c>
      <c r="P128" s="290">
        <v>19.77</v>
      </c>
      <c r="Q128" s="290">
        <v>21.797000000000001</v>
      </c>
      <c r="R128" s="290">
        <v>20.277999999999999</v>
      </c>
      <c r="S128" s="290">
        <v>22.094999999999999</v>
      </c>
      <c r="T128" s="290">
        <v>20.036999999999999</v>
      </c>
      <c r="U128" s="290">
        <v>21.459</v>
      </c>
      <c r="V128" s="290">
        <v>21.866</v>
      </c>
      <c r="W128" s="290">
        <v>22.844000000000001</v>
      </c>
      <c r="X128" s="290">
        <v>22.030999999999999</v>
      </c>
      <c r="Y128" s="290">
        <v>20.29</v>
      </c>
      <c r="Z128" s="290">
        <v>20.611000000000001</v>
      </c>
      <c r="AA128" s="290">
        <v>21.896999999999998</v>
      </c>
      <c r="AB128" s="290">
        <v>20.152999999999999</v>
      </c>
      <c r="AC128" s="290">
        <v>22.49</v>
      </c>
      <c r="AD128" s="290">
        <v>20.529</v>
      </c>
    </row>
    <row r="129" spans="1:30" x14ac:dyDescent="0.25">
      <c r="A129" s="242" t="s">
        <v>571</v>
      </c>
      <c r="B129" s="290">
        <v>-5.5167900000000003</v>
      </c>
      <c r="C129" s="290">
        <v>84.675539999999998</v>
      </c>
      <c r="D129" s="290">
        <v>103.75769</v>
      </c>
      <c r="E129" s="290">
        <v>89.258889999999994</v>
      </c>
      <c r="F129" s="290">
        <v>88.409729999999996</v>
      </c>
      <c r="G129" s="290">
        <v>95.44171</v>
      </c>
      <c r="H129" s="290">
        <v>108.5445</v>
      </c>
      <c r="I129" s="290">
        <v>96.888000000000005</v>
      </c>
      <c r="J129" s="290">
        <v>114.187</v>
      </c>
      <c r="K129" s="290">
        <v>106.917</v>
      </c>
      <c r="L129" s="290">
        <v>100.46299999999999</v>
      </c>
      <c r="M129" s="290">
        <v>121.646</v>
      </c>
      <c r="N129" s="290">
        <v>103.286</v>
      </c>
      <c r="O129" s="290">
        <v>106.185</v>
      </c>
      <c r="P129" s="290">
        <v>102.52</v>
      </c>
      <c r="Q129" s="290">
        <v>103.584</v>
      </c>
      <c r="R129" s="290">
        <v>108.556</v>
      </c>
      <c r="S129" s="290">
        <v>126.56100000000001</v>
      </c>
      <c r="T129" s="290">
        <v>115.461</v>
      </c>
      <c r="U129" s="290">
        <v>117.578</v>
      </c>
      <c r="V129" s="290">
        <v>121.711</v>
      </c>
      <c r="W129" s="290">
        <v>118.628</v>
      </c>
      <c r="X129" s="290">
        <v>120.139</v>
      </c>
      <c r="Y129" s="290">
        <v>118.58499999999999</v>
      </c>
      <c r="Z129" s="290">
        <v>115.858</v>
      </c>
      <c r="AA129" s="290">
        <v>118.422</v>
      </c>
      <c r="AB129" s="290">
        <v>106.43899999999999</v>
      </c>
      <c r="AC129" s="290">
        <v>75.314999999999998</v>
      </c>
      <c r="AD129" s="290">
        <v>122.631</v>
      </c>
    </row>
    <row r="130" spans="1:30" x14ac:dyDescent="0.25">
      <c r="A130" s="242" t="s">
        <v>572</v>
      </c>
      <c r="B130" s="290">
        <v>0</v>
      </c>
      <c r="C130" s="290">
        <v>0</v>
      </c>
      <c r="D130" s="290">
        <v>0</v>
      </c>
      <c r="E130" s="290">
        <v>0</v>
      </c>
      <c r="F130" s="290">
        <v>0</v>
      </c>
      <c r="G130" s="290">
        <v>0</v>
      </c>
      <c r="H130" s="290">
        <v>0</v>
      </c>
      <c r="I130" s="290">
        <v>0</v>
      </c>
      <c r="J130" s="290">
        <v>0</v>
      </c>
      <c r="K130" s="290">
        <v>0</v>
      </c>
      <c r="L130" s="290">
        <v>0</v>
      </c>
      <c r="M130" s="290">
        <v>0</v>
      </c>
      <c r="N130" s="290">
        <v>0</v>
      </c>
      <c r="O130" s="290">
        <v>0</v>
      </c>
      <c r="P130" s="290">
        <v>0</v>
      </c>
      <c r="Q130" s="290">
        <v>0</v>
      </c>
      <c r="R130" s="290">
        <v>0</v>
      </c>
      <c r="S130" s="290">
        <v>0</v>
      </c>
      <c r="T130" s="290">
        <v>0</v>
      </c>
      <c r="U130" s="290">
        <v>0</v>
      </c>
      <c r="V130" s="290">
        <v>0</v>
      </c>
      <c r="W130" s="290">
        <v>0</v>
      </c>
      <c r="X130" s="290">
        <v>0</v>
      </c>
      <c r="Y130" s="290">
        <v>0</v>
      </c>
      <c r="Z130" s="290">
        <v>0</v>
      </c>
      <c r="AA130" s="290">
        <v>0</v>
      </c>
      <c r="AB130" s="290">
        <v>0</v>
      </c>
      <c r="AC130" s="290">
        <v>0</v>
      </c>
      <c r="AD130" s="290">
        <v>0</v>
      </c>
    </row>
    <row r="131" spans="1:30" ht="15.75" thickBot="1" x14ac:dyDescent="0.3">
      <c r="A131" s="242" t="s">
        <v>573</v>
      </c>
      <c r="B131" s="292">
        <v>0</v>
      </c>
      <c r="C131" s="292">
        <v>0</v>
      </c>
      <c r="D131" s="292">
        <v>0</v>
      </c>
      <c r="E131" s="292">
        <v>0</v>
      </c>
      <c r="F131" s="292">
        <v>0</v>
      </c>
      <c r="G131" s="292">
        <v>0</v>
      </c>
      <c r="H131" s="292">
        <v>0</v>
      </c>
      <c r="I131" s="292">
        <v>0</v>
      </c>
      <c r="J131" s="292">
        <v>0</v>
      </c>
      <c r="K131" s="292">
        <v>0</v>
      </c>
      <c r="L131" s="292">
        <v>0</v>
      </c>
      <c r="M131" s="292">
        <v>0</v>
      </c>
      <c r="N131" s="292">
        <v>0</v>
      </c>
      <c r="O131" s="292">
        <v>0</v>
      </c>
      <c r="P131" s="292">
        <v>0</v>
      </c>
      <c r="Q131" s="292">
        <v>0</v>
      </c>
      <c r="R131" s="292">
        <v>0</v>
      </c>
      <c r="S131" s="292">
        <v>0</v>
      </c>
      <c r="T131" s="292">
        <v>0</v>
      </c>
      <c r="U131" s="292">
        <v>0</v>
      </c>
      <c r="V131" s="292">
        <v>0</v>
      </c>
      <c r="W131" s="292">
        <v>0</v>
      </c>
      <c r="X131" s="292">
        <v>0</v>
      </c>
      <c r="Y131" s="292">
        <v>0</v>
      </c>
      <c r="Z131" s="292">
        <v>0</v>
      </c>
      <c r="AA131" s="292">
        <v>0</v>
      </c>
      <c r="AB131" s="292">
        <v>0</v>
      </c>
      <c r="AC131" s="292">
        <v>0</v>
      </c>
      <c r="AD131" s="292">
        <v>0</v>
      </c>
    </row>
    <row r="132" spans="1:30" x14ac:dyDescent="0.25">
      <c r="A132" s="260" t="s">
        <v>544</v>
      </c>
      <c r="B132" s="290">
        <v>40.383510000000001</v>
      </c>
      <c r="C132" s="290">
        <v>146.31258</v>
      </c>
      <c r="D132" s="290">
        <v>151.39610999999999</v>
      </c>
      <c r="E132" s="290">
        <v>155.01809</v>
      </c>
      <c r="F132" s="290">
        <v>139.77984000000001</v>
      </c>
      <c r="G132" s="290">
        <v>149.17202</v>
      </c>
      <c r="H132" s="290">
        <v>166.13656</v>
      </c>
      <c r="I132" s="290">
        <v>143.38499999999999</v>
      </c>
      <c r="J132" s="290">
        <v>170.67699999999999</v>
      </c>
      <c r="K132" s="290">
        <v>156.321</v>
      </c>
      <c r="L132" s="290">
        <v>154.81299999999999</v>
      </c>
      <c r="M132" s="290">
        <v>170.761</v>
      </c>
      <c r="N132" s="290">
        <v>146.96699999999899</v>
      </c>
      <c r="O132" s="290">
        <v>159.01400000000001</v>
      </c>
      <c r="P132" s="290">
        <v>149.566</v>
      </c>
      <c r="Q132" s="290">
        <v>158.58699999999999</v>
      </c>
      <c r="R132" s="290">
        <v>158.10899999999901</v>
      </c>
      <c r="S132" s="290">
        <v>179.471</v>
      </c>
      <c r="T132" s="290">
        <v>164.87</v>
      </c>
      <c r="U132" s="290">
        <v>169.13399999999999</v>
      </c>
      <c r="V132" s="290">
        <v>174.017</v>
      </c>
      <c r="W132" s="290">
        <v>171.14599999999999</v>
      </c>
      <c r="X132" s="290">
        <v>174.91399999999999</v>
      </c>
      <c r="Y132" s="290">
        <v>169.63499999999999</v>
      </c>
      <c r="Z132" s="290">
        <v>162.626</v>
      </c>
      <c r="AA132" s="290">
        <v>172.03399999999999</v>
      </c>
      <c r="AB132" s="290">
        <v>154.268</v>
      </c>
      <c r="AC132" s="290">
        <v>131.27000000000001</v>
      </c>
      <c r="AD132" s="290">
        <v>172.708</v>
      </c>
    </row>
    <row r="133" spans="1:30" x14ac:dyDescent="0.25">
      <c r="A133" s="242" t="s">
        <v>574</v>
      </c>
      <c r="B133" s="290">
        <v>10.681389999999899</v>
      </c>
      <c r="C133" s="290">
        <v>11.98232</v>
      </c>
      <c r="D133" s="290">
        <v>11.913599999999899</v>
      </c>
      <c r="E133" s="290">
        <v>12.51878</v>
      </c>
      <c r="F133" s="290">
        <v>12.83456</v>
      </c>
      <c r="G133" s="290">
        <v>13.40326</v>
      </c>
      <c r="H133" s="290">
        <v>16.619509999999998</v>
      </c>
      <c r="I133" s="290">
        <v>7.6219999999999999</v>
      </c>
      <c r="J133" s="290">
        <v>12.314</v>
      </c>
      <c r="K133" s="290">
        <v>9.5500000000000007</v>
      </c>
      <c r="L133" s="290">
        <v>18.966999999999999</v>
      </c>
      <c r="M133" s="290">
        <v>9.3149999999999995</v>
      </c>
      <c r="N133" s="290">
        <v>7.306</v>
      </c>
      <c r="O133" s="290">
        <v>8.6129999999999995</v>
      </c>
      <c r="P133" s="290">
        <v>7.8949999999999996</v>
      </c>
      <c r="Q133" s="290">
        <v>8.6549999999999994</v>
      </c>
      <c r="R133" s="290">
        <v>8.3330000000000002</v>
      </c>
      <c r="S133" s="290">
        <v>9.157</v>
      </c>
      <c r="T133" s="290">
        <v>8.41</v>
      </c>
      <c r="U133" s="290">
        <v>7.875</v>
      </c>
      <c r="V133" s="290">
        <v>8.7129999999999992</v>
      </c>
      <c r="W133" s="290">
        <v>8.9049999999999994</v>
      </c>
      <c r="X133" s="290">
        <v>8.9489999999999998</v>
      </c>
      <c r="Y133" s="290">
        <v>8.6880000000000006</v>
      </c>
      <c r="Z133" s="290">
        <v>6.6549999999999896</v>
      </c>
      <c r="AA133" s="290">
        <v>8.7089999999999996</v>
      </c>
      <c r="AB133" s="290">
        <v>7.968</v>
      </c>
      <c r="AC133" s="290">
        <v>27.151</v>
      </c>
      <c r="AD133" s="290">
        <v>8.4969999999999999</v>
      </c>
    </row>
    <row r="134" spans="1:30" x14ac:dyDescent="0.25">
      <c r="A134" s="242" t="s">
        <v>575</v>
      </c>
      <c r="B134" s="290">
        <v>13.17543</v>
      </c>
      <c r="C134" s="290">
        <v>12.877000000000001</v>
      </c>
      <c r="D134" s="290">
        <v>13.30148</v>
      </c>
      <c r="E134" s="290">
        <v>27.69763</v>
      </c>
      <c r="F134" s="290">
        <v>26.110530000000001</v>
      </c>
      <c r="G134" s="290">
        <v>17.237490000000001</v>
      </c>
      <c r="H134" s="290">
        <v>24.095310000000001</v>
      </c>
      <c r="I134" s="290">
        <v>7.9390000000000001</v>
      </c>
      <c r="J134" s="290">
        <v>27.286999999999999</v>
      </c>
      <c r="K134" s="290">
        <v>16.087</v>
      </c>
      <c r="L134" s="290">
        <v>172.535</v>
      </c>
      <c r="M134" s="290">
        <v>17.698</v>
      </c>
      <c r="N134" s="290">
        <v>16.170999999999999</v>
      </c>
      <c r="O134" s="290">
        <v>16.628</v>
      </c>
      <c r="P134" s="290">
        <v>15.875</v>
      </c>
      <c r="Q134" s="290">
        <v>17.067</v>
      </c>
      <c r="R134" s="290">
        <v>21.087</v>
      </c>
      <c r="S134" s="290">
        <v>17.471</v>
      </c>
      <c r="T134" s="290">
        <v>17.052</v>
      </c>
      <c r="U134" s="290">
        <v>17.524000000000001</v>
      </c>
      <c r="V134" s="290">
        <v>17.414999999999999</v>
      </c>
      <c r="W134" s="290">
        <v>18.739000000000001</v>
      </c>
      <c r="X134" s="290">
        <v>19.821999999999999</v>
      </c>
      <c r="Y134" s="290">
        <v>23.248000000000001</v>
      </c>
      <c r="Z134" s="290">
        <v>18.538</v>
      </c>
      <c r="AA134" s="290">
        <v>16.302</v>
      </c>
      <c r="AB134" s="290">
        <v>16.567</v>
      </c>
      <c r="AC134" s="290">
        <v>16.95</v>
      </c>
      <c r="AD134" s="290">
        <v>16.658000000000001</v>
      </c>
    </row>
    <row r="135" spans="1:30" x14ac:dyDescent="0.25">
      <c r="A135" s="242" t="s">
        <v>576</v>
      </c>
      <c r="B135" s="290">
        <v>157.28002000000001</v>
      </c>
      <c r="C135" s="290">
        <v>112.73358</v>
      </c>
      <c r="D135" s="290">
        <v>135.33336</v>
      </c>
      <c r="E135" s="290">
        <v>184.61662000000001</v>
      </c>
      <c r="F135" s="290">
        <v>98.978750000000005</v>
      </c>
      <c r="G135" s="290">
        <v>217.6671</v>
      </c>
      <c r="H135" s="290">
        <v>18.557969999999901</v>
      </c>
      <c r="I135" s="290">
        <v>-67.555999999999997</v>
      </c>
      <c r="J135" s="290">
        <v>425.99299999999999</v>
      </c>
      <c r="K135" s="290">
        <v>91.260999999999996</v>
      </c>
      <c r="L135" s="290">
        <v>314.74599999999998</v>
      </c>
      <c r="M135" s="290">
        <v>236.786</v>
      </c>
      <c r="N135" s="290">
        <v>209.65600000000001</v>
      </c>
      <c r="O135" s="290">
        <v>121.423</v>
      </c>
      <c r="P135" s="290">
        <v>143.46899999999999</v>
      </c>
      <c r="Q135" s="290">
        <v>164.27699999999999</v>
      </c>
      <c r="R135" s="290">
        <v>272.46899999999999</v>
      </c>
      <c r="S135" s="290">
        <v>179.66</v>
      </c>
      <c r="T135" s="290">
        <v>238.727</v>
      </c>
      <c r="U135" s="290">
        <v>147.20099999999999</v>
      </c>
      <c r="V135" s="290">
        <v>139.19399999999999</v>
      </c>
      <c r="W135" s="290">
        <v>165.90199999999999</v>
      </c>
      <c r="X135" s="290">
        <v>324.16199999999998</v>
      </c>
      <c r="Y135" s="290">
        <v>194.803</v>
      </c>
      <c r="Z135" s="290">
        <v>177.53899999999999</v>
      </c>
      <c r="AA135" s="290">
        <v>138.81899999999999</v>
      </c>
      <c r="AB135" s="290">
        <v>158.78399999999999</v>
      </c>
      <c r="AC135" s="290">
        <v>368.09899999999999</v>
      </c>
      <c r="AD135" s="290">
        <v>223.679</v>
      </c>
    </row>
    <row r="136" spans="1:30" ht="15.75" thickBot="1" x14ac:dyDescent="0.3">
      <c r="A136" s="242" t="s">
        <v>577</v>
      </c>
      <c r="B136" s="292">
        <v>50.76052</v>
      </c>
      <c r="C136" s="292">
        <v>42.4407</v>
      </c>
      <c r="D136" s="292">
        <v>75.473439999999997</v>
      </c>
      <c r="E136" s="292">
        <v>55.469519999999903</v>
      </c>
      <c r="F136" s="292">
        <v>56.616729999999997</v>
      </c>
      <c r="G136" s="292">
        <v>67.736069999999998</v>
      </c>
      <c r="H136" s="292">
        <v>-51.735349999999997</v>
      </c>
      <c r="I136" s="292">
        <v>70.251000000000005</v>
      </c>
      <c r="J136" s="292">
        <v>102.319</v>
      </c>
      <c r="K136" s="292">
        <v>90.495000000000005</v>
      </c>
      <c r="L136" s="292">
        <v>255.81299999999999</v>
      </c>
      <c r="M136" s="292">
        <v>161.18100000000001</v>
      </c>
      <c r="N136" s="292">
        <v>124.92400000000001</v>
      </c>
      <c r="O136" s="292">
        <v>75.540999999999997</v>
      </c>
      <c r="P136" s="292">
        <v>78.441999999999993</v>
      </c>
      <c r="Q136" s="292">
        <v>93.57</v>
      </c>
      <c r="R136" s="292">
        <v>114.5</v>
      </c>
      <c r="S136" s="292">
        <v>130.791</v>
      </c>
      <c r="T136" s="292">
        <v>102.41800000000001</v>
      </c>
      <c r="U136" s="292">
        <v>104.95399999999999</v>
      </c>
      <c r="V136" s="292">
        <v>97.180999999999997</v>
      </c>
      <c r="W136" s="292">
        <v>168.05799999999999</v>
      </c>
      <c r="X136" s="292">
        <v>179.94900000000001</v>
      </c>
      <c r="Y136" s="292">
        <v>119.56100000000001</v>
      </c>
      <c r="Z136" s="292">
        <v>100.58</v>
      </c>
      <c r="AA136" s="292">
        <v>89.741</v>
      </c>
      <c r="AB136" s="292">
        <v>112.542</v>
      </c>
      <c r="AC136" s="292">
        <v>295.27800000000002</v>
      </c>
      <c r="AD136" s="292">
        <v>219.524</v>
      </c>
    </row>
    <row r="137" spans="1:30" x14ac:dyDescent="0.25">
      <c r="A137" s="260" t="s">
        <v>551</v>
      </c>
      <c r="B137" s="290">
        <v>231.89735999999999</v>
      </c>
      <c r="C137" s="290">
        <v>180.03360000000001</v>
      </c>
      <c r="D137" s="290">
        <v>236.02188000000001</v>
      </c>
      <c r="E137" s="290">
        <v>280.30255</v>
      </c>
      <c r="F137" s="290">
        <v>194.54057</v>
      </c>
      <c r="G137" s="290">
        <v>316.04392000000001</v>
      </c>
      <c r="H137" s="290">
        <v>7.5374399999999904</v>
      </c>
      <c r="I137" s="290">
        <v>18.256</v>
      </c>
      <c r="J137" s="290">
        <v>567.91300000000001</v>
      </c>
      <c r="K137" s="290">
        <v>207.393</v>
      </c>
      <c r="L137" s="290">
        <v>762.06100000000004</v>
      </c>
      <c r="M137" s="290">
        <v>424.98</v>
      </c>
      <c r="N137" s="290">
        <v>358.05700000000002</v>
      </c>
      <c r="O137" s="290">
        <v>222.20499999999899</v>
      </c>
      <c r="P137" s="290">
        <v>245.68100000000001</v>
      </c>
      <c r="Q137" s="290">
        <v>283.56900000000002</v>
      </c>
      <c r="R137" s="290">
        <v>416.38900000000001</v>
      </c>
      <c r="S137" s="290">
        <v>337.07900000000001</v>
      </c>
      <c r="T137" s="290">
        <v>366.60700000000003</v>
      </c>
      <c r="U137" s="290">
        <v>277.55399999999997</v>
      </c>
      <c r="V137" s="290">
        <v>262.50299999999999</v>
      </c>
      <c r="W137" s="290">
        <v>361.60399999999998</v>
      </c>
      <c r="X137" s="290">
        <v>532.88199999999995</v>
      </c>
      <c r="Y137" s="290">
        <v>346.3</v>
      </c>
      <c r="Z137" s="290">
        <v>303.31200000000001</v>
      </c>
      <c r="AA137" s="290">
        <v>253.570999999999</v>
      </c>
      <c r="AB137" s="290">
        <v>295.86099999999999</v>
      </c>
      <c r="AC137" s="290">
        <v>707.47799999999995</v>
      </c>
      <c r="AD137" s="290">
        <v>468.358</v>
      </c>
    </row>
    <row r="138" spans="1:30" ht="15.75" thickBot="1" x14ac:dyDescent="0.3">
      <c r="A138" s="242" t="s">
        <v>578</v>
      </c>
      <c r="B138" s="292">
        <v>1.24569</v>
      </c>
      <c r="C138" s="292">
        <v>1.35734</v>
      </c>
      <c r="D138" s="292">
        <v>1.9818899999999999</v>
      </c>
      <c r="E138" s="292">
        <v>1.16137</v>
      </c>
      <c r="F138" s="292">
        <v>1.2203900000000001</v>
      </c>
      <c r="G138" s="292">
        <v>1.20912</v>
      </c>
      <c r="H138" s="292">
        <v>1.2203900000000001</v>
      </c>
      <c r="I138" s="292">
        <v>0.92200000000000004</v>
      </c>
      <c r="J138" s="292">
        <v>0.92200000000000004</v>
      </c>
      <c r="K138" s="292">
        <v>0.92200000000000004</v>
      </c>
      <c r="L138" s="292">
        <v>0.92200000000000004</v>
      </c>
      <c r="M138" s="292">
        <v>0.92200000000000004</v>
      </c>
      <c r="N138" s="292">
        <v>0.92200000000000004</v>
      </c>
      <c r="O138" s="292">
        <v>0.93500000000000005</v>
      </c>
      <c r="P138" s="292">
        <v>0.93500000000000005</v>
      </c>
      <c r="Q138" s="292">
        <v>0.93500000000000005</v>
      </c>
      <c r="R138" s="292">
        <v>0.93500000000000005</v>
      </c>
      <c r="S138" s="292">
        <v>0.93500000000000005</v>
      </c>
      <c r="T138" s="292">
        <v>0.93500000000000005</v>
      </c>
      <c r="U138" s="292">
        <v>0.93500000000000005</v>
      </c>
      <c r="V138" s="292">
        <v>0.93500000000000005</v>
      </c>
      <c r="W138" s="292">
        <v>0.93500000000000005</v>
      </c>
      <c r="X138" s="292">
        <v>0.93500000000000005</v>
      </c>
      <c r="Y138" s="292">
        <v>0.93500000000000005</v>
      </c>
      <c r="Z138" s="292">
        <v>0.93500000000000005</v>
      </c>
      <c r="AA138" s="292">
        <v>0.94899999999999995</v>
      </c>
      <c r="AB138" s="292">
        <v>0.94899999999999995</v>
      </c>
      <c r="AC138" s="292">
        <v>0.94899999999999995</v>
      </c>
      <c r="AD138" s="292">
        <v>0.94899999999999995</v>
      </c>
    </row>
    <row r="139" spans="1:30" ht="15.75" thickBot="1" x14ac:dyDescent="0.3">
      <c r="A139" s="260" t="s">
        <v>553</v>
      </c>
      <c r="B139" s="292">
        <v>1.24569</v>
      </c>
      <c r="C139" s="292">
        <v>1.35734</v>
      </c>
      <c r="D139" s="292">
        <v>1.9818899999999999</v>
      </c>
      <c r="E139" s="292">
        <v>1.16137</v>
      </c>
      <c r="F139" s="292">
        <v>1.2203900000000001</v>
      </c>
      <c r="G139" s="292">
        <v>1.20912</v>
      </c>
      <c r="H139" s="292">
        <v>1.2203900000000001</v>
      </c>
      <c r="I139" s="292">
        <v>0.92200000000000004</v>
      </c>
      <c r="J139" s="292">
        <v>0.92200000000000004</v>
      </c>
      <c r="K139" s="292">
        <v>0.92200000000000004</v>
      </c>
      <c r="L139" s="292">
        <v>0.92200000000000004</v>
      </c>
      <c r="M139" s="292">
        <v>0.92200000000000004</v>
      </c>
      <c r="N139" s="292">
        <v>0.92200000000000004</v>
      </c>
      <c r="O139" s="292">
        <v>0.93500000000000005</v>
      </c>
      <c r="P139" s="292">
        <v>0.93500000000000005</v>
      </c>
      <c r="Q139" s="292">
        <v>0.93500000000000005</v>
      </c>
      <c r="R139" s="292">
        <v>0.93500000000000005</v>
      </c>
      <c r="S139" s="292">
        <v>0.93500000000000005</v>
      </c>
      <c r="T139" s="292">
        <v>0.93500000000000005</v>
      </c>
      <c r="U139" s="292">
        <v>0.93500000000000005</v>
      </c>
      <c r="V139" s="292">
        <v>0.93500000000000005</v>
      </c>
      <c r="W139" s="292">
        <v>0.93500000000000005</v>
      </c>
      <c r="X139" s="292">
        <v>0.93500000000000005</v>
      </c>
      <c r="Y139" s="292">
        <v>0.93500000000000005</v>
      </c>
      <c r="Z139" s="292">
        <v>0.93500000000000005</v>
      </c>
      <c r="AA139" s="292">
        <v>0.94899999999999995</v>
      </c>
      <c r="AB139" s="292">
        <v>0.94899999999999995</v>
      </c>
      <c r="AC139" s="292">
        <v>0.94899999999999995</v>
      </c>
      <c r="AD139" s="292">
        <v>0.94899999999999995</v>
      </c>
    </row>
    <row r="140" spans="1:30" x14ac:dyDescent="0.25">
      <c r="A140" s="259" t="s">
        <v>579</v>
      </c>
      <c r="B140" s="289">
        <v>4785.3721100000002</v>
      </c>
      <c r="C140" s="289">
        <v>9143.1675099999993</v>
      </c>
      <c r="D140" s="289">
        <v>4033.2212</v>
      </c>
      <c r="E140" s="289">
        <v>5319.8345799999997</v>
      </c>
      <c r="F140" s="289">
        <v>6083.2146599999996</v>
      </c>
      <c r="G140" s="289">
        <v>5405.3579900000004</v>
      </c>
      <c r="H140" s="289">
        <v>3988.6690199999998</v>
      </c>
      <c r="I140" s="289">
        <v>5181.4716526344801</v>
      </c>
      <c r="J140" s="289">
        <v>5728.9412436344801</v>
      </c>
      <c r="K140" s="289">
        <v>3739.54239913015</v>
      </c>
      <c r="L140" s="289">
        <v>3607.6784296344799</v>
      </c>
      <c r="M140" s="289">
        <v>4019.25434288106</v>
      </c>
      <c r="N140" s="289">
        <v>4588.6091928973701</v>
      </c>
      <c r="O140" s="289">
        <v>4936.2151008973797</v>
      </c>
      <c r="P140" s="289">
        <v>4021.33402593956</v>
      </c>
      <c r="Q140" s="289">
        <v>4723.01555094376</v>
      </c>
      <c r="R140" s="289">
        <v>4909.9648441301497</v>
      </c>
      <c r="S140" s="289">
        <v>4720.7309786843198</v>
      </c>
      <c r="T140" s="289">
        <v>4206.9317121301501</v>
      </c>
      <c r="U140" s="289">
        <v>4752.1972556344799</v>
      </c>
      <c r="V140" s="289">
        <v>4976.0950496344803</v>
      </c>
      <c r="W140" s="289">
        <v>3772.11260813015</v>
      </c>
      <c r="X140" s="289">
        <v>4712.1826136344798</v>
      </c>
      <c r="Y140" s="289">
        <v>6361.6852533398396</v>
      </c>
      <c r="Z140" s="289">
        <v>4468.6112282404902</v>
      </c>
      <c r="AA140" s="289">
        <v>5478.3923472404904</v>
      </c>
      <c r="AB140" s="289">
        <v>3675.8574373862698</v>
      </c>
      <c r="AC140" s="289">
        <v>4613.0004171178398</v>
      </c>
      <c r="AD140" s="289">
        <v>4675.3547958603904</v>
      </c>
    </row>
    <row r="141" spans="1:30" x14ac:dyDescent="0.25">
      <c r="A141" s="242" t="s">
        <v>522</v>
      </c>
    </row>
    <row r="142" spans="1:30" x14ac:dyDescent="0.25">
      <c r="A142" s="242" t="s">
        <v>580</v>
      </c>
      <c r="B142" s="290">
        <v>1328.21667</v>
      </c>
      <c r="C142" s="290">
        <v>1403.3946799999901</v>
      </c>
      <c r="D142" s="290">
        <v>935.22843</v>
      </c>
      <c r="E142" s="290">
        <v>1387.7598700000001</v>
      </c>
      <c r="F142" s="290">
        <v>1099.0248300000001</v>
      </c>
      <c r="G142" s="290">
        <v>857.57497999999998</v>
      </c>
      <c r="H142" s="290">
        <v>1181.3731399999999</v>
      </c>
      <c r="I142" s="290">
        <v>1395.8083999999999</v>
      </c>
      <c r="J142" s="290">
        <v>1419.6981000000001</v>
      </c>
      <c r="K142" s="290">
        <v>1142.1871000000001</v>
      </c>
      <c r="L142" s="290">
        <v>1190.8680999999999</v>
      </c>
      <c r="M142" s="290">
        <v>1289.02519999999</v>
      </c>
      <c r="N142" s="290">
        <v>1303.5070000000001</v>
      </c>
      <c r="O142" s="290">
        <v>1420.6904999999899</v>
      </c>
      <c r="P142" s="290">
        <v>1108.6599999999901</v>
      </c>
      <c r="Q142" s="290">
        <v>1489.0547999999999</v>
      </c>
      <c r="R142" s="290">
        <v>1247.67019999999</v>
      </c>
      <c r="S142" s="290">
        <v>685.67419999999902</v>
      </c>
      <c r="T142" s="290">
        <v>940.4443</v>
      </c>
      <c r="U142" s="290">
        <v>1258.7073</v>
      </c>
      <c r="V142" s="290">
        <v>1856.6255999999901</v>
      </c>
      <c r="W142" s="290">
        <v>877.35180000000003</v>
      </c>
      <c r="X142" s="290">
        <v>944.58429999999998</v>
      </c>
      <c r="Y142" s="290">
        <v>1394.80789999999</v>
      </c>
      <c r="Z142" s="290">
        <v>1347.2909999999899</v>
      </c>
      <c r="AA142" s="290">
        <v>1364.9595999999999</v>
      </c>
      <c r="AB142" s="290">
        <v>1027.4304999999999</v>
      </c>
      <c r="AC142" s="290">
        <v>1724.2046</v>
      </c>
      <c r="AD142" s="290">
        <v>1031.0540000000001</v>
      </c>
    </row>
    <row r="143" spans="1:30" x14ac:dyDescent="0.25">
      <c r="A143" s="242" t="s">
        <v>581</v>
      </c>
      <c r="B143" s="290">
        <v>26.997450000000001</v>
      </c>
      <c r="C143" s="290">
        <v>329.81893000000002</v>
      </c>
      <c r="D143" s="290">
        <v>403.24799999999999</v>
      </c>
      <c r="E143" s="290">
        <v>0.87039999999999995</v>
      </c>
      <c r="F143" s="290">
        <v>106.92743</v>
      </c>
      <c r="G143" s="290">
        <v>610.06101000000001</v>
      </c>
      <c r="H143" s="290">
        <v>344.75533999999999</v>
      </c>
      <c r="I143" s="290">
        <v>1124.95539999999</v>
      </c>
      <c r="J143" s="290">
        <v>990.71279999999899</v>
      </c>
      <c r="K143" s="290">
        <v>394.99329999999998</v>
      </c>
      <c r="L143" s="290">
        <v>630.27409999999895</v>
      </c>
      <c r="M143" s="290">
        <v>640.35230000000001</v>
      </c>
      <c r="N143" s="290">
        <v>2.331</v>
      </c>
      <c r="O143" s="290">
        <v>34.691699999999997</v>
      </c>
      <c r="P143" s="290">
        <v>39.763500000000001</v>
      </c>
      <c r="Q143" s="290">
        <v>62.078800000000001</v>
      </c>
      <c r="R143" s="290">
        <v>418.36430000000001</v>
      </c>
      <c r="S143" s="290">
        <v>975.11109999999996</v>
      </c>
      <c r="T143" s="290">
        <v>999.58320000000003</v>
      </c>
      <c r="U143" s="290">
        <v>1183.3743999999999</v>
      </c>
      <c r="V143" s="290">
        <v>1535.1522</v>
      </c>
      <c r="W143" s="290">
        <v>1266.6401000000001</v>
      </c>
      <c r="X143" s="290">
        <v>475.657499999999</v>
      </c>
      <c r="Y143" s="290">
        <v>169.64570000000001</v>
      </c>
      <c r="Z143" s="290">
        <v>104.3081</v>
      </c>
      <c r="AA143" s="290">
        <v>66.625500000000002</v>
      </c>
      <c r="AB143" s="290">
        <v>80.188900000000004</v>
      </c>
      <c r="AC143" s="290">
        <v>0</v>
      </c>
      <c r="AD143" s="290">
        <v>481.19589999999999</v>
      </c>
    </row>
    <row r="144" spans="1:30" x14ac:dyDescent="0.25">
      <c r="A144" s="242" t="s">
        <v>582</v>
      </c>
      <c r="B144" s="290">
        <v>6.7291499999999997</v>
      </c>
      <c r="C144" s="290">
        <v>37.480840000000001</v>
      </c>
      <c r="D144" s="290">
        <v>2.18852</v>
      </c>
      <c r="E144" s="290">
        <v>1.44695</v>
      </c>
      <c r="F144" s="290">
        <v>21.94266</v>
      </c>
      <c r="G144" s="290">
        <v>22.401160000000001</v>
      </c>
      <c r="H144" s="290">
        <v>14.6983</v>
      </c>
      <c r="I144" s="290">
        <v>0</v>
      </c>
      <c r="J144" s="290">
        <v>0</v>
      </c>
      <c r="K144" s="290">
        <v>0</v>
      </c>
      <c r="L144" s="290">
        <v>0</v>
      </c>
      <c r="M144" s="290">
        <v>0</v>
      </c>
      <c r="N144" s="290">
        <v>0</v>
      </c>
      <c r="O144" s="290">
        <v>0</v>
      </c>
      <c r="P144" s="290">
        <v>0</v>
      </c>
      <c r="Q144" s="290">
        <v>0.97907143517338502</v>
      </c>
      <c r="R144" s="290">
        <v>0</v>
      </c>
      <c r="S144" s="290">
        <v>0</v>
      </c>
      <c r="T144" s="290">
        <v>0</v>
      </c>
      <c r="U144" s="290">
        <v>0</v>
      </c>
      <c r="V144" s="290">
        <v>0</v>
      </c>
      <c r="W144" s="290">
        <v>0</v>
      </c>
      <c r="X144" s="290">
        <v>2.21437525920745E-2</v>
      </c>
      <c r="Y144" s="290">
        <v>0</v>
      </c>
      <c r="Z144" s="290">
        <v>0</v>
      </c>
      <c r="AA144" s="290">
        <v>0</v>
      </c>
      <c r="AB144" s="290">
        <v>0</v>
      </c>
      <c r="AC144" s="290">
        <v>0</v>
      </c>
      <c r="AD144" s="290">
        <v>0</v>
      </c>
    </row>
    <row r="145" spans="1:30" x14ac:dyDescent="0.25">
      <c r="A145" s="242" t="s">
        <v>583</v>
      </c>
      <c r="B145" s="290">
        <v>297.41789</v>
      </c>
      <c r="C145" s="290">
        <v>4099.6743299999998</v>
      </c>
      <c r="D145" s="290">
        <v>213.94292999999999</v>
      </c>
      <c r="E145" s="290">
        <v>298.38128999999998</v>
      </c>
      <c r="F145" s="290">
        <v>474.75125000000003</v>
      </c>
      <c r="G145" s="290">
        <v>193.15588</v>
      </c>
      <c r="H145" s="290">
        <v>88.7684</v>
      </c>
      <c r="I145" s="290">
        <v>122.464</v>
      </c>
      <c r="J145" s="290">
        <v>88.909599999999998</v>
      </c>
      <c r="K145" s="290">
        <v>184.41149999999999</v>
      </c>
      <c r="L145" s="290">
        <v>109.8261</v>
      </c>
      <c r="M145" s="290">
        <v>217.79810000000001</v>
      </c>
      <c r="N145" s="290">
        <v>951.7414</v>
      </c>
      <c r="O145" s="290">
        <v>243.99369999999999</v>
      </c>
      <c r="P145" s="290">
        <v>206.1123</v>
      </c>
      <c r="Q145" s="290">
        <v>184.7253</v>
      </c>
      <c r="R145" s="290">
        <v>98.975399999999993</v>
      </c>
      <c r="S145" s="290">
        <v>41.237699999999997</v>
      </c>
      <c r="T145" s="290">
        <v>10.606999999999999</v>
      </c>
      <c r="U145" s="290">
        <v>8.3148</v>
      </c>
      <c r="V145" s="290">
        <v>38.654400000000003</v>
      </c>
      <c r="W145" s="290">
        <v>41.480899999999998</v>
      </c>
      <c r="X145" s="290">
        <v>24.337599999999998</v>
      </c>
      <c r="Y145" s="290">
        <v>3.2000000000000002E-3</v>
      </c>
      <c r="Z145" s="290">
        <v>291.48739999999998</v>
      </c>
      <c r="AA145" s="290">
        <v>147.25909999999999</v>
      </c>
      <c r="AB145" s="290">
        <v>77.059100000000001</v>
      </c>
      <c r="AC145" s="290">
        <v>56.942300000000003</v>
      </c>
      <c r="AD145" s="290">
        <v>27.425799999999999</v>
      </c>
    </row>
    <row r="146" spans="1:30" x14ac:dyDescent="0.25">
      <c r="A146" s="242" t="s">
        <v>584</v>
      </c>
      <c r="B146" s="290">
        <v>2580.3337999999999</v>
      </c>
      <c r="C146" s="290">
        <v>2067.2472299999999</v>
      </c>
      <c r="D146" s="290">
        <v>2277.9450900000002</v>
      </c>
      <c r="E146" s="290">
        <v>2385.7584200000001</v>
      </c>
      <c r="F146" s="290">
        <v>2970.0951299999901</v>
      </c>
      <c r="G146" s="290">
        <v>2918.3722499999999</v>
      </c>
      <c r="H146" s="290">
        <v>2505.5616199999999</v>
      </c>
      <c r="I146" s="290">
        <v>2657.4783154512702</v>
      </c>
      <c r="J146" s="290">
        <v>2648.1636487845999</v>
      </c>
      <c r="K146" s="290">
        <v>2628.3409487846002</v>
      </c>
      <c r="L146" s="290">
        <v>2590.4067487846</v>
      </c>
      <c r="M146" s="290">
        <v>3137.4148029512698</v>
      </c>
      <c r="N146" s="290">
        <v>3201.3575182290401</v>
      </c>
      <c r="O146" s="290">
        <v>3219.9210380812701</v>
      </c>
      <c r="P146" s="290">
        <v>3183.2032380812698</v>
      </c>
      <c r="Q146" s="290">
        <v>3249.7219380812699</v>
      </c>
      <c r="R146" s="290">
        <v>3134.0771380812698</v>
      </c>
      <c r="S146" s="290">
        <v>2300.7958380812702</v>
      </c>
      <c r="T146" s="290">
        <v>2300.7958380812702</v>
      </c>
      <c r="U146" s="290">
        <v>2300.7958380812702</v>
      </c>
      <c r="V146" s="290">
        <v>2664.5282436368202</v>
      </c>
      <c r="W146" s="290">
        <v>2664.5282436368202</v>
      </c>
      <c r="X146" s="290">
        <v>2664.5282436368202</v>
      </c>
      <c r="Y146" s="290">
        <v>2173.3693894701501</v>
      </c>
      <c r="Z146" s="290">
        <v>2053.9187741923802</v>
      </c>
      <c r="AA146" s="290">
        <v>2037.27418600287</v>
      </c>
      <c r="AB146" s="290">
        <v>2037.27418600287</v>
      </c>
      <c r="AC146" s="290">
        <v>2037.27418600287</v>
      </c>
      <c r="AD146" s="290">
        <v>2037.27418600287</v>
      </c>
    </row>
    <row r="147" spans="1:30" x14ac:dyDescent="0.25">
      <c r="A147" s="242" t="s">
        <v>585</v>
      </c>
      <c r="B147" s="290">
        <v>100.64382999999999</v>
      </c>
      <c r="C147" s="290">
        <v>108.73772</v>
      </c>
      <c r="D147" s="290">
        <v>93.789050000000003</v>
      </c>
      <c r="E147" s="290">
        <v>101.89079</v>
      </c>
      <c r="F147" s="290">
        <v>93.233410000000006</v>
      </c>
      <c r="G147" s="290">
        <v>93.187370000000001</v>
      </c>
      <c r="H147" s="290">
        <v>79.527149999999907</v>
      </c>
      <c r="I147" s="290">
        <v>101.80800000000001</v>
      </c>
      <c r="J147" s="290">
        <v>108.77500000000001</v>
      </c>
      <c r="K147" s="290">
        <v>93.165000000000006</v>
      </c>
      <c r="L147" s="290">
        <v>108.73099999999999</v>
      </c>
      <c r="M147" s="290">
        <v>98.879000000000005</v>
      </c>
      <c r="N147" s="290">
        <v>82.036000000000001</v>
      </c>
      <c r="O147" s="290">
        <v>117.143</v>
      </c>
      <c r="P147" s="290">
        <v>97.102000000000004</v>
      </c>
      <c r="Q147" s="290">
        <v>105.29</v>
      </c>
      <c r="R147" s="290">
        <v>109.68300000000001</v>
      </c>
      <c r="S147" s="290">
        <v>115.60899999999999</v>
      </c>
      <c r="T147" s="290">
        <v>96.091999999999999</v>
      </c>
      <c r="U147" s="290">
        <v>105.185</v>
      </c>
      <c r="V147" s="290">
        <v>105.009</v>
      </c>
      <c r="W147" s="290">
        <v>96.92</v>
      </c>
      <c r="X147" s="290">
        <v>104.443</v>
      </c>
      <c r="Y147" s="290">
        <v>92.206000000000003</v>
      </c>
      <c r="Z147" s="290">
        <v>89.501000000000005</v>
      </c>
      <c r="AA147" s="290">
        <v>112.438</v>
      </c>
      <c r="AB147" s="290">
        <v>93.165000000000006</v>
      </c>
      <c r="AC147" s="290">
        <v>106.428</v>
      </c>
      <c r="AD147" s="290">
        <v>104.521</v>
      </c>
    </row>
    <row r="148" spans="1:30" x14ac:dyDescent="0.25">
      <c r="A148" s="242" t="s">
        <v>586</v>
      </c>
      <c r="B148" s="290">
        <v>0</v>
      </c>
      <c r="C148" s="290">
        <v>0</v>
      </c>
      <c r="D148" s="290">
        <v>0</v>
      </c>
      <c r="E148" s="290">
        <v>20.556270000000001</v>
      </c>
      <c r="F148" s="290">
        <v>6.8520899999999996</v>
      </c>
      <c r="G148" s="290">
        <v>6.8520899999999996</v>
      </c>
      <c r="H148" s="290">
        <v>6.8520899999999996</v>
      </c>
      <c r="I148" s="290">
        <v>5.9</v>
      </c>
      <c r="J148" s="290">
        <v>5.9</v>
      </c>
      <c r="K148" s="290">
        <v>5.9</v>
      </c>
      <c r="L148" s="290">
        <v>5.9</v>
      </c>
      <c r="M148" s="290">
        <v>5.9</v>
      </c>
      <c r="N148" s="290">
        <v>5.9</v>
      </c>
      <c r="O148" s="290">
        <v>7.8</v>
      </c>
      <c r="P148" s="290">
        <v>7.8</v>
      </c>
      <c r="Q148" s="290">
        <v>7.8</v>
      </c>
      <c r="R148" s="290">
        <v>7.8</v>
      </c>
      <c r="S148" s="290">
        <v>7.8</v>
      </c>
      <c r="T148" s="290">
        <v>7.8</v>
      </c>
      <c r="U148" s="290">
        <v>7.8</v>
      </c>
      <c r="V148" s="290">
        <v>7.8</v>
      </c>
      <c r="W148" s="290">
        <v>7.8</v>
      </c>
      <c r="X148" s="290">
        <v>7.8</v>
      </c>
      <c r="Y148" s="290">
        <v>7.8</v>
      </c>
      <c r="Z148" s="290">
        <v>7.8</v>
      </c>
      <c r="AA148" s="290">
        <v>8</v>
      </c>
      <c r="AB148" s="290">
        <v>8</v>
      </c>
      <c r="AC148" s="290">
        <v>8</v>
      </c>
      <c r="AD148" s="290">
        <v>8</v>
      </c>
    </row>
    <row r="149" spans="1:30" x14ac:dyDescent="0.25">
      <c r="A149" s="242" t="s">
        <v>587</v>
      </c>
      <c r="B149" s="290">
        <v>2.8188300000000002</v>
      </c>
      <c r="C149" s="290">
        <v>600.87156000000004</v>
      </c>
      <c r="D149" s="290">
        <v>4.6916700000000002</v>
      </c>
      <c r="E149" s="290">
        <v>2.8102</v>
      </c>
      <c r="F149" s="290">
        <v>7.6437499999999998</v>
      </c>
      <c r="G149" s="290">
        <v>15.232999999999899</v>
      </c>
      <c r="H149" s="290">
        <v>-0.82915000000000005</v>
      </c>
      <c r="I149" s="290">
        <v>10.618</v>
      </c>
      <c r="J149" s="290">
        <v>4.8739999999999997</v>
      </c>
      <c r="K149" s="290">
        <v>16.074000000000002</v>
      </c>
      <c r="L149" s="290">
        <v>18.140999999999998</v>
      </c>
      <c r="M149" s="290">
        <v>5.617</v>
      </c>
      <c r="N149" s="290">
        <v>21.15</v>
      </c>
      <c r="O149" s="290">
        <v>25.86</v>
      </c>
      <c r="P149" s="290">
        <v>27.956</v>
      </c>
      <c r="Q149" s="290">
        <v>21.707000000000001</v>
      </c>
      <c r="R149" s="290">
        <v>4.7759999999999998</v>
      </c>
      <c r="S149" s="290">
        <v>8.2279999999999998</v>
      </c>
      <c r="T149" s="290">
        <v>4.4870000000000001</v>
      </c>
      <c r="U149" s="290">
        <v>5.1959999999999997</v>
      </c>
      <c r="V149" s="290">
        <v>3.1179999999999999</v>
      </c>
      <c r="W149" s="290">
        <v>6.7839999999999998</v>
      </c>
      <c r="X149" s="290">
        <v>4.0529999999999999</v>
      </c>
      <c r="Y149" s="290">
        <v>0.16700000000000001</v>
      </c>
      <c r="Z149" s="290">
        <v>15.206</v>
      </c>
      <c r="AA149" s="290">
        <v>22.26</v>
      </c>
      <c r="AB149" s="290">
        <v>31.288</v>
      </c>
      <c r="AC149" s="290">
        <v>4.5739999999999998</v>
      </c>
      <c r="AD149" s="290">
        <v>5.726</v>
      </c>
    </row>
    <row r="150" spans="1:30" ht="15.75" thickBot="1" x14ac:dyDescent="0.3">
      <c r="A150" s="242" t="s">
        <v>588</v>
      </c>
      <c r="B150" s="292">
        <v>5.3269999999999998E-2</v>
      </c>
      <c r="C150" s="292">
        <v>-3.0000000000000001E-5</v>
      </c>
      <c r="D150" s="292">
        <v>7.2999999999999996E-4</v>
      </c>
      <c r="E150" s="292">
        <v>3.8600000000000001E-3</v>
      </c>
      <c r="F150" s="292">
        <v>-3.5999999999999899E-4</v>
      </c>
      <c r="G150" s="292">
        <v>1.0000000000000001E-5</v>
      </c>
      <c r="H150" s="292">
        <v>0</v>
      </c>
      <c r="I150" s="292">
        <v>0</v>
      </c>
      <c r="J150" s="292">
        <v>4.2000000000000003E-2</v>
      </c>
      <c r="K150" s="292">
        <v>0</v>
      </c>
      <c r="L150" s="292">
        <v>0</v>
      </c>
      <c r="M150" s="292">
        <v>0</v>
      </c>
      <c r="N150" s="292">
        <v>0</v>
      </c>
      <c r="O150" s="292">
        <v>0</v>
      </c>
      <c r="P150" s="292">
        <v>0</v>
      </c>
      <c r="Q150" s="292">
        <v>0.19600000000000001</v>
      </c>
      <c r="R150" s="292">
        <v>0</v>
      </c>
      <c r="S150" s="292">
        <v>0</v>
      </c>
      <c r="T150" s="292">
        <v>2.3E-2</v>
      </c>
      <c r="U150" s="292">
        <v>0.57799999999999996</v>
      </c>
      <c r="V150" s="292">
        <v>2.2429999999999999</v>
      </c>
      <c r="W150" s="292">
        <v>0.17799999999999999</v>
      </c>
      <c r="X150" s="292">
        <v>1E-3</v>
      </c>
      <c r="Y150" s="292">
        <v>6.7000000000000004E-2</v>
      </c>
      <c r="Z150" s="292">
        <v>0</v>
      </c>
      <c r="AA150" s="292">
        <v>0</v>
      </c>
      <c r="AB150" s="292">
        <v>0</v>
      </c>
      <c r="AC150" s="292">
        <v>0</v>
      </c>
      <c r="AD150" s="292">
        <v>0</v>
      </c>
    </row>
    <row r="151" spans="1:30" x14ac:dyDescent="0.25">
      <c r="A151" s="259" t="s">
        <v>589</v>
      </c>
      <c r="B151" s="290">
        <v>4343.2108900000003</v>
      </c>
      <c r="C151" s="290">
        <v>8647.2252599999993</v>
      </c>
      <c r="D151" s="290">
        <v>3931.03442</v>
      </c>
      <c r="E151" s="290">
        <v>4199.4780499999997</v>
      </c>
      <c r="F151" s="290">
        <v>4780.47019</v>
      </c>
      <c r="G151" s="290">
        <v>4716.8377499999997</v>
      </c>
      <c r="H151" s="290">
        <v>4220.7068900000004</v>
      </c>
      <c r="I151" s="290">
        <v>5419.0321154512703</v>
      </c>
      <c r="J151" s="290">
        <v>5267.0751487846001</v>
      </c>
      <c r="K151" s="290">
        <v>4465.0718487845998</v>
      </c>
      <c r="L151" s="290">
        <v>4654.14704878459</v>
      </c>
      <c r="M151" s="290">
        <v>5394.9864029512601</v>
      </c>
      <c r="N151" s="290">
        <v>5568.0229182290304</v>
      </c>
      <c r="O151" s="290">
        <v>5070.09993808127</v>
      </c>
      <c r="P151" s="290">
        <v>4670.5970380812696</v>
      </c>
      <c r="Q151" s="290">
        <v>5121.5529095164402</v>
      </c>
      <c r="R151" s="290">
        <v>5021.3460380812703</v>
      </c>
      <c r="S151" s="290">
        <v>4134.4558380812696</v>
      </c>
      <c r="T151" s="290">
        <v>4359.8323380812699</v>
      </c>
      <c r="U151" s="290">
        <v>4869.9513380812696</v>
      </c>
      <c r="V151" s="290">
        <v>6213.13044363682</v>
      </c>
      <c r="W151" s="290">
        <v>4961.68304363682</v>
      </c>
      <c r="X151" s="290">
        <v>4225.4267873894096</v>
      </c>
      <c r="Y151" s="290">
        <v>3838.0661894701502</v>
      </c>
      <c r="Z151" s="290">
        <v>3909.5122741923801</v>
      </c>
      <c r="AA151" s="290">
        <v>3758.8163860028699</v>
      </c>
      <c r="AB151" s="290">
        <v>3354.40568600287</v>
      </c>
      <c r="AC151" s="290">
        <v>3937.4230860028601</v>
      </c>
      <c r="AD151" s="290">
        <v>3695.1968860028701</v>
      </c>
    </row>
    <row r="152" spans="1:30" x14ac:dyDescent="0.25">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row>
    <row r="153" spans="1:30" x14ac:dyDescent="0.25">
      <c r="A153" s="244" t="s">
        <v>590</v>
      </c>
      <c r="B153" s="289">
        <v>40343.761630000001</v>
      </c>
      <c r="C153" s="289">
        <v>49694.369720000002</v>
      </c>
      <c r="D153" s="289">
        <v>33696.020750000003</v>
      </c>
      <c r="E153" s="289">
        <v>37273.7356499999</v>
      </c>
      <c r="F153" s="289">
        <v>36249.427020000003</v>
      </c>
      <c r="G153" s="289">
        <v>38009.611409999903</v>
      </c>
      <c r="H153" s="289">
        <v>37899.081879999998</v>
      </c>
      <c r="I153" s="289">
        <v>40513.651040315999</v>
      </c>
      <c r="J153" s="289">
        <v>42176.663761860204</v>
      </c>
      <c r="K153" s="289">
        <v>36789.8558884507</v>
      </c>
      <c r="L153" s="289">
        <v>37182.286079745398</v>
      </c>
      <c r="M153" s="289">
        <v>35764.684349155599</v>
      </c>
      <c r="N153" s="289">
        <v>39630.920647215498</v>
      </c>
      <c r="O153" s="289">
        <v>40858.088412893303</v>
      </c>
      <c r="P153" s="289">
        <v>36411.1284583776</v>
      </c>
      <c r="Q153" s="289">
        <v>38959.317376103099</v>
      </c>
      <c r="R153" s="289">
        <v>37145.9323026442</v>
      </c>
      <c r="S153" s="289">
        <v>37507.880786581904</v>
      </c>
      <c r="T153" s="289">
        <v>37397.548718874197</v>
      </c>
      <c r="U153" s="289">
        <v>41066.372667748103</v>
      </c>
      <c r="V153" s="289">
        <v>41649.065999510902</v>
      </c>
      <c r="W153" s="289">
        <v>36826.736485237801</v>
      </c>
      <c r="X153" s="289">
        <v>36868.457246050602</v>
      </c>
      <c r="Y153" s="289">
        <v>37667.028535949801</v>
      </c>
      <c r="Z153" s="289">
        <v>38643.643114503997</v>
      </c>
      <c r="AA153" s="289">
        <v>40228.079097325099</v>
      </c>
      <c r="AB153" s="289">
        <v>35060.506891414698</v>
      </c>
      <c r="AC153" s="289">
        <v>43795.591158036703</v>
      </c>
      <c r="AD153" s="289">
        <v>35785.683010624998</v>
      </c>
    </row>
    <row r="154" spans="1:30" x14ac:dyDescent="0.25">
      <c r="A154" s="242" t="s">
        <v>522</v>
      </c>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row>
    <row r="155" spans="1:30" x14ac:dyDescent="0.25">
      <c r="A155" s="242" t="s">
        <v>591</v>
      </c>
      <c r="B155" s="290">
        <v>68.364310000000003</v>
      </c>
      <c r="C155" s="290">
        <v>68.982339999999994</v>
      </c>
      <c r="D155" s="290">
        <v>67.092399999999998</v>
      </c>
      <c r="E155" s="290">
        <v>87.606530000000006</v>
      </c>
      <c r="F155" s="290">
        <v>68.073229999999995</v>
      </c>
      <c r="G155" s="290">
        <v>74.554720000000003</v>
      </c>
      <c r="H155" s="290">
        <v>69.220479999999995</v>
      </c>
      <c r="I155" s="290">
        <v>86.394000000000005</v>
      </c>
      <c r="J155" s="290">
        <v>96.108000000000004</v>
      </c>
      <c r="K155" s="290">
        <v>78.105000000000004</v>
      </c>
      <c r="L155" s="290">
        <v>92.378</v>
      </c>
      <c r="M155" s="290">
        <v>85.963999999999999</v>
      </c>
      <c r="N155" s="290">
        <v>73.878</v>
      </c>
      <c r="O155" s="290">
        <v>95.606999999999999</v>
      </c>
      <c r="P155" s="290">
        <v>84.944999999999993</v>
      </c>
      <c r="Q155" s="290">
        <v>89.956999999999994</v>
      </c>
      <c r="R155" s="290">
        <v>87.048000000000002</v>
      </c>
      <c r="S155" s="290">
        <v>102.309</v>
      </c>
      <c r="T155" s="290">
        <v>80.385000000000005</v>
      </c>
      <c r="U155" s="290">
        <v>95.349000000000004</v>
      </c>
      <c r="V155" s="290">
        <v>101.209</v>
      </c>
      <c r="W155" s="290">
        <v>90.173000000000002</v>
      </c>
      <c r="X155" s="290">
        <v>137.096</v>
      </c>
      <c r="Y155" s="290">
        <v>82.972999999999999</v>
      </c>
      <c r="Z155" s="290">
        <v>75.915999999999997</v>
      </c>
      <c r="AA155" s="290">
        <v>98.358999999999995</v>
      </c>
      <c r="AB155" s="290">
        <v>87.388999999999996</v>
      </c>
      <c r="AC155" s="290">
        <v>97.165999999999997</v>
      </c>
      <c r="AD155" s="290">
        <v>89.504999999999995</v>
      </c>
    </row>
    <row r="156" spans="1:30" x14ac:dyDescent="0.25">
      <c r="A156" s="242" t="s">
        <v>592</v>
      </c>
      <c r="B156" s="290">
        <v>150.36717999999999</v>
      </c>
      <c r="C156" s="290">
        <v>145.75846999999999</v>
      </c>
      <c r="D156" s="290">
        <v>139.39984000000001</v>
      </c>
      <c r="E156" s="290">
        <v>140.41156000000001</v>
      </c>
      <c r="F156" s="290">
        <v>174.99286999999899</v>
      </c>
      <c r="G156" s="290">
        <v>184.73969</v>
      </c>
      <c r="H156" s="290">
        <v>172.33881</v>
      </c>
      <c r="I156" s="290">
        <v>204.739</v>
      </c>
      <c r="J156" s="290">
        <v>224.84800000000001</v>
      </c>
      <c r="K156" s="290">
        <v>217.56700000000001</v>
      </c>
      <c r="L156" s="290">
        <v>226.44899999999899</v>
      </c>
      <c r="M156" s="290">
        <v>203.15</v>
      </c>
      <c r="N156" s="290">
        <v>175.67599999999999</v>
      </c>
      <c r="O156" s="290">
        <v>230.25</v>
      </c>
      <c r="P156" s="290">
        <v>204.346</v>
      </c>
      <c r="Q156" s="290">
        <v>219.065</v>
      </c>
      <c r="R156" s="290">
        <v>195.29300000000001</v>
      </c>
      <c r="S156" s="290">
        <v>216.85499999999999</v>
      </c>
      <c r="T156" s="290">
        <v>177.084</v>
      </c>
      <c r="U156" s="290">
        <v>208.946</v>
      </c>
      <c r="V156" s="290">
        <v>219.989</v>
      </c>
      <c r="W156" s="290">
        <v>226.494</v>
      </c>
      <c r="X156" s="290">
        <v>226.31100000000001</v>
      </c>
      <c r="Y156" s="290">
        <v>197.02499999999901</v>
      </c>
      <c r="Z156" s="290">
        <v>186.43700000000001</v>
      </c>
      <c r="AA156" s="290">
        <v>223.91800000000001</v>
      </c>
      <c r="AB156" s="290">
        <v>198.893</v>
      </c>
      <c r="AC156" s="290">
        <v>223.01</v>
      </c>
      <c r="AD156" s="290">
        <v>199.17099999999999</v>
      </c>
    </row>
    <row r="157" spans="1:30" x14ac:dyDescent="0.25">
      <c r="A157" s="242" t="s">
        <v>593</v>
      </c>
      <c r="B157" s="290">
        <v>0</v>
      </c>
      <c r="C157" s="290">
        <v>0</v>
      </c>
      <c r="D157" s="290">
        <v>0</v>
      </c>
      <c r="E157" s="290">
        <v>0</v>
      </c>
      <c r="F157" s="290">
        <v>0</v>
      </c>
      <c r="G157" s="290">
        <v>0</v>
      </c>
      <c r="H157" s="290">
        <v>0</v>
      </c>
      <c r="I157" s="290">
        <v>0</v>
      </c>
      <c r="J157" s="290">
        <v>0</v>
      </c>
      <c r="K157" s="290">
        <v>0</v>
      </c>
      <c r="L157" s="290">
        <v>0</v>
      </c>
      <c r="M157" s="290">
        <v>0</v>
      </c>
      <c r="N157" s="290">
        <v>0</v>
      </c>
      <c r="O157" s="290">
        <v>0</v>
      </c>
      <c r="P157" s="290">
        <v>0</v>
      </c>
      <c r="Q157" s="290">
        <v>0</v>
      </c>
      <c r="R157" s="290">
        <v>0</v>
      </c>
      <c r="S157" s="290">
        <v>0</v>
      </c>
      <c r="T157" s="290">
        <v>0</v>
      </c>
      <c r="U157" s="290">
        <v>0</v>
      </c>
      <c r="V157" s="290">
        <v>0</v>
      </c>
      <c r="W157" s="290">
        <v>0</v>
      </c>
      <c r="X157" s="290">
        <v>0</v>
      </c>
      <c r="Y157" s="290">
        <v>0</v>
      </c>
      <c r="Z157" s="290">
        <v>0</v>
      </c>
      <c r="AA157" s="290">
        <v>0</v>
      </c>
      <c r="AB157" s="290">
        <v>0</v>
      </c>
      <c r="AC157" s="290">
        <v>0</v>
      </c>
      <c r="AD157" s="290">
        <v>0</v>
      </c>
    </row>
    <row r="158" spans="1:30" x14ac:dyDescent="0.25">
      <c r="A158" s="242" t="s">
        <v>594</v>
      </c>
      <c r="B158" s="290">
        <v>27.230820000000001</v>
      </c>
      <c r="C158" s="290">
        <v>27.281890000000001</v>
      </c>
      <c r="D158" s="290">
        <v>28.56344</v>
      </c>
      <c r="E158" s="290">
        <v>34.261130000000001</v>
      </c>
      <c r="F158" s="290">
        <v>26.110520000000001</v>
      </c>
      <c r="G158" s="290">
        <v>27.635439999999999</v>
      </c>
      <c r="H158" s="290">
        <v>22.94444</v>
      </c>
      <c r="I158" s="290">
        <v>44.555999999999997</v>
      </c>
      <c r="J158" s="290">
        <v>23.744</v>
      </c>
      <c r="K158" s="290">
        <v>6.0609999999999999</v>
      </c>
      <c r="L158" s="290">
        <v>26.962</v>
      </c>
      <c r="M158" s="290">
        <v>23.350999999999999</v>
      </c>
      <c r="N158" s="290">
        <v>20.178999999999998</v>
      </c>
      <c r="O158" s="290">
        <v>27.097999999999999</v>
      </c>
      <c r="P158" s="290">
        <v>24.725000000000001</v>
      </c>
      <c r="Q158" s="290">
        <v>26</v>
      </c>
      <c r="R158" s="290">
        <v>25.358000000000001</v>
      </c>
      <c r="S158" s="290">
        <v>28.524000000000001</v>
      </c>
      <c r="T158" s="290">
        <v>24.239000000000001</v>
      </c>
      <c r="U158" s="290">
        <v>27.472999999999999</v>
      </c>
      <c r="V158" s="290">
        <v>28.279</v>
      </c>
      <c r="W158" s="290">
        <v>25.934999999999999</v>
      </c>
      <c r="X158" s="290">
        <v>28.571000000000002</v>
      </c>
      <c r="Y158" s="290">
        <v>24.344000000000001</v>
      </c>
      <c r="Z158" s="290">
        <v>23.286000000000001</v>
      </c>
      <c r="AA158" s="290">
        <v>27.632999999999999</v>
      </c>
      <c r="AB158" s="290">
        <v>25.196000000000002</v>
      </c>
      <c r="AC158" s="290">
        <v>27.527000000000001</v>
      </c>
      <c r="AD158" s="290">
        <v>25.806999999999999</v>
      </c>
    </row>
    <row r="159" spans="1:30" x14ac:dyDescent="0.25">
      <c r="A159" s="242" t="s">
        <v>595</v>
      </c>
      <c r="B159" s="290">
        <v>0</v>
      </c>
      <c r="C159" s="290">
        <v>0</v>
      </c>
      <c r="D159" s="290">
        <v>0</v>
      </c>
      <c r="E159" s="290">
        <v>0</v>
      </c>
      <c r="F159" s="290">
        <v>0</v>
      </c>
      <c r="G159" s="290">
        <v>0</v>
      </c>
      <c r="H159" s="290">
        <v>0</v>
      </c>
      <c r="I159" s="290">
        <v>0</v>
      </c>
      <c r="J159" s="290">
        <v>0</v>
      </c>
      <c r="K159" s="290">
        <v>0</v>
      </c>
      <c r="L159" s="290">
        <v>0</v>
      </c>
      <c r="M159" s="290">
        <v>0</v>
      </c>
      <c r="N159" s="290">
        <v>0</v>
      </c>
      <c r="O159" s="290">
        <v>0</v>
      </c>
      <c r="P159" s="290">
        <v>0</v>
      </c>
      <c r="Q159" s="290">
        <v>0</v>
      </c>
      <c r="R159" s="290">
        <v>0</v>
      </c>
      <c r="S159" s="290">
        <v>0</v>
      </c>
      <c r="T159" s="290">
        <v>0</v>
      </c>
      <c r="U159" s="290">
        <v>0</v>
      </c>
      <c r="V159" s="290">
        <v>0</v>
      </c>
      <c r="W159" s="290">
        <v>0</v>
      </c>
      <c r="X159" s="290">
        <v>0</v>
      </c>
      <c r="Y159" s="290">
        <v>0</v>
      </c>
      <c r="Z159" s="290">
        <v>0</v>
      </c>
      <c r="AA159" s="290">
        <v>0</v>
      </c>
      <c r="AB159" s="290">
        <v>0</v>
      </c>
      <c r="AC159" s="290">
        <v>0</v>
      </c>
      <c r="AD159" s="290">
        <v>0</v>
      </c>
    </row>
    <row r="160" spans="1:30" x14ac:dyDescent="0.25">
      <c r="A160" s="242" t="s">
        <v>596</v>
      </c>
      <c r="B160" s="290">
        <v>0</v>
      </c>
      <c r="C160" s="290">
        <v>0</v>
      </c>
      <c r="D160" s="290">
        <v>0</v>
      </c>
      <c r="E160" s="290">
        <v>0</v>
      </c>
      <c r="F160" s="290">
        <v>0</v>
      </c>
      <c r="G160" s="290">
        <v>0</v>
      </c>
      <c r="H160" s="290">
        <v>0</v>
      </c>
      <c r="I160" s="290">
        <v>0</v>
      </c>
      <c r="J160" s="290">
        <v>0</v>
      </c>
      <c r="K160" s="290">
        <v>0</v>
      </c>
      <c r="L160" s="290">
        <v>0</v>
      </c>
      <c r="M160" s="290">
        <v>0</v>
      </c>
      <c r="N160" s="290">
        <v>0</v>
      </c>
      <c r="O160" s="290">
        <v>0</v>
      </c>
      <c r="P160" s="290">
        <v>0</v>
      </c>
      <c r="Q160" s="290">
        <v>0</v>
      </c>
      <c r="R160" s="290">
        <v>0</v>
      </c>
      <c r="S160" s="290">
        <v>0</v>
      </c>
      <c r="T160" s="290">
        <v>0</v>
      </c>
      <c r="U160" s="290">
        <v>0</v>
      </c>
      <c r="V160" s="290">
        <v>0</v>
      </c>
      <c r="W160" s="290">
        <v>0</v>
      </c>
      <c r="X160" s="290">
        <v>0</v>
      </c>
      <c r="Y160" s="290">
        <v>0</v>
      </c>
      <c r="Z160" s="290">
        <v>0</v>
      </c>
      <c r="AA160" s="290">
        <v>0</v>
      </c>
      <c r="AB160" s="290">
        <v>0</v>
      </c>
      <c r="AC160" s="290">
        <v>0</v>
      </c>
      <c r="AD160" s="290">
        <v>0</v>
      </c>
    </row>
    <row r="161" spans="1:30" x14ac:dyDescent="0.25">
      <c r="A161" s="242" t="s">
        <v>597</v>
      </c>
      <c r="B161" s="290">
        <v>14.96862</v>
      </c>
      <c r="C161" s="290">
        <v>67.442520000000002</v>
      </c>
      <c r="D161" s="290">
        <v>103.44033</v>
      </c>
      <c r="E161" s="290">
        <v>84.908929999999998</v>
      </c>
      <c r="F161" s="290">
        <v>96.904839999999993</v>
      </c>
      <c r="G161" s="290">
        <v>87.794649999999905</v>
      </c>
      <c r="H161" s="290">
        <v>70.358559999999997</v>
      </c>
      <c r="I161" s="290">
        <v>65.646000000000001</v>
      </c>
      <c r="J161" s="290">
        <v>71.983999999999995</v>
      </c>
      <c r="K161" s="290">
        <v>74.448999999999998</v>
      </c>
      <c r="L161" s="290">
        <v>83.251999999999995</v>
      </c>
      <c r="M161" s="290">
        <v>66.86</v>
      </c>
      <c r="N161" s="290">
        <v>62.640999999999998</v>
      </c>
      <c r="O161" s="290">
        <v>67.019000000000005</v>
      </c>
      <c r="P161" s="290">
        <v>67.019000000000005</v>
      </c>
      <c r="Q161" s="290">
        <v>74.564999999999998</v>
      </c>
      <c r="R161" s="290">
        <v>74.564999999999998</v>
      </c>
      <c r="S161" s="290">
        <v>74.564999999999998</v>
      </c>
      <c r="T161" s="290">
        <v>79.269000000000005</v>
      </c>
      <c r="U161" s="290">
        <v>79.269000000000005</v>
      </c>
      <c r="V161" s="290">
        <v>67.019000000000005</v>
      </c>
      <c r="W161" s="290">
        <v>74.564999999999998</v>
      </c>
      <c r="X161" s="290">
        <v>74.564999999999998</v>
      </c>
      <c r="Y161" s="290">
        <v>67.019000000000005</v>
      </c>
      <c r="Z161" s="290">
        <v>67.070999999999998</v>
      </c>
      <c r="AA161" s="290">
        <v>70.25</v>
      </c>
      <c r="AB161" s="290">
        <v>71.756</v>
      </c>
      <c r="AC161" s="290">
        <v>71.756</v>
      </c>
      <c r="AD161" s="290">
        <v>82.5</v>
      </c>
    </row>
    <row r="162" spans="1:30" x14ac:dyDescent="0.25">
      <c r="A162" s="242" t="s">
        <v>598</v>
      </c>
      <c r="B162" s="290">
        <v>15.95786</v>
      </c>
      <c r="C162" s="290">
        <v>12.847440000000001</v>
      </c>
      <c r="D162" s="290">
        <v>8.6660199999999996</v>
      </c>
      <c r="E162" s="290">
        <v>22.216169999999899</v>
      </c>
      <c r="F162" s="290">
        <v>17.676310000000001</v>
      </c>
      <c r="G162" s="290">
        <v>13.501670000000001</v>
      </c>
      <c r="H162" s="290">
        <v>22.71782</v>
      </c>
      <c r="I162" s="290">
        <v>34.932000000000002</v>
      </c>
      <c r="J162" s="290">
        <v>19.100000000000001</v>
      </c>
      <c r="K162" s="290">
        <v>117.021</v>
      </c>
      <c r="L162" s="290">
        <v>19.7</v>
      </c>
      <c r="M162" s="290">
        <v>16.2</v>
      </c>
      <c r="N162" s="290">
        <v>32.5</v>
      </c>
      <c r="O162" s="290">
        <v>15.516</v>
      </c>
      <c r="P162" s="290">
        <v>16.172000000000001</v>
      </c>
      <c r="Q162" s="290">
        <v>23.771999999999998</v>
      </c>
      <c r="R162" s="290">
        <v>23.452000000000002</v>
      </c>
      <c r="S162" s="290">
        <v>39.671999999999997</v>
      </c>
      <c r="T162" s="290">
        <v>39.671999999999997</v>
      </c>
      <c r="U162" s="290">
        <v>22.172000000000001</v>
      </c>
      <c r="V162" s="290">
        <v>22.172000000000001</v>
      </c>
      <c r="W162" s="290">
        <v>22.172000000000001</v>
      </c>
      <c r="X162" s="290">
        <v>22.172000000000001</v>
      </c>
      <c r="Y162" s="290">
        <v>17.771999999999998</v>
      </c>
      <c r="Z162" s="290">
        <v>17.628</v>
      </c>
      <c r="AA162" s="290">
        <v>15.638999999999999</v>
      </c>
      <c r="AB162" s="290">
        <v>16.295000000000002</v>
      </c>
      <c r="AC162" s="290">
        <v>23.895</v>
      </c>
      <c r="AD162" s="290">
        <v>23.574999999999999</v>
      </c>
    </row>
    <row r="163" spans="1:30" x14ac:dyDescent="0.25">
      <c r="A163" s="242" t="s">
        <v>599</v>
      </c>
      <c r="B163" s="290">
        <v>7.9000000000000008E-3</v>
      </c>
      <c r="C163" s="290">
        <v>-4.1399999999999996E-3</v>
      </c>
      <c r="D163" s="290">
        <v>0</v>
      </c>
      <c r="E163" s="290">
        <v>-2.9260000000000001E-2</v>
      </c>
      <c r="F163" s="290">
        <v>7.5000000000000002E-4</v>
      </c>
      <c r="G163" s="290">
        <v>-3.0000000000000001E-5</v>
      </c>
      <c r="H163" s="290">
        <v>-1.7999999999999901E-4</v>
      </c>
      <c r="I163" s="290">
        <v>0</v>
      </c>
      <c r="J163" s="290">
        <v>0.20300000000000001</v>
      </c>
      <c r="K163" s="290">
        <v>0</v>
      </c>
      <c r="L163" s="290">
        <v>0</v>
      </c>
      <c r="M163" s="290">
        <v>0</v>
      </c>
      <c r="N163" s="290">
        <v>0</v>
      </c>
      <c r="O163" s="290">
        <v>0</v>
      </c>
      <c r="P163" s="290">
        <v>0</v>
      </c>
      <c r="Q163" s="290">
        <v>0.57799999999999996</v>
      </c>
      <c r="R163" s="290">
        <v>0</v>
      </c>
      <c r="S163" s="290">
        <v>0</v>
      </c>
      <c r="T163" s="290">
        <v>0.105</v>
      </c>
      <c r="U163" s="290">
        <v>2.7480000000000002</v>
      </c>
      <c r="V163" s="290">
        <v>10.441000000000001</v>
      </c>
      <c r="W163" s="290">
        <v>0.70599999999999996</v>
      </c>
      <c r="X163" s="290">
        <v>8.9999999999999993E-3</v>
      </c>
      <c r="Y163" s="290">
        <v>0.307</v>
      </c>
      <c r="Z163" s="290">
        <v>0</v>
      </c>
      <c r="AA163" s="290">
        <v>0</v>
      </c>
      <c r="AB163" s="290">
        <v>0</v>
      </c>
      <c r="AC163" s="290">
        <v>0</v>
      </c>
      <c r="AD163" s="290">
        <v>0</v>
      </c>
    </row>
    <row r="164" spans="1:30" x14ac:dyDescent="0.25">
      <c r="A164" s="242" t="s">
        <v>600</v>
      </c>
      <c r="B164" s="290">
        <v>0.25346999999999997</v>
      </c>
      <c r="C164" s="290">
        <v>6.3296799999999998</v>
      </c>
      <c r="D164" s="290">
        <v>0.65793000000000001</v>
      </c>
      <c r="E164" s="290">
        <v>0.36207</v>
      </c>
      <c r="F164" s="290">
        <v>1.0013700000000001</v>
      </c>
      <c r="G164" s="290">
        <v>0.70079999999999998</v>
      </c>
      <c r="H164" s="290">
        <v>0.32784999999999997</v>
      </c>
      <c r="I164" s="290">
        <v>0</v>
      </c>
      <c r="J164" s="290">
        <v>0</v>
      </c>
      <c r="K164" s="290">
        <v>0</v>
      </c>
      <c r="L164" s="290">
        <v>0</v>
      </c>
      <c r="M164" s="290">
        <v>0</v>
      </c>
      <c r="N164" s="290">
        <v>0</v>
      </c>
      <c r="O164" s="290">
        <v>0</v>
      </c>
      <c r="P164" s="290">
        <v>0</v>
      </c>
      <c r="Q164" s="290">
        <v>0</v>
      </c>
      <c r="R164" s="290">
        <v>0</v>
      </c>
      <c r="S164" s="290">
        <v>0</v>
      </c>
      <c r="T164" s="290">
        <v>0</v>
      </c>
      <c r="U164" s="290">
        <v>0</v>
      </c>
      <c r="V164" s="290">
        <v>0</v>
      </c>
      <c r="W164" s="290">
        <v>0</v>
      </c>
      <c r="X164" s="290">
        <v>0</v>
      </c>
      <c r="Y164" s="290">
        <v>0</v>
      </c>
      <c r="Z164" s="290">
        <v>0</v>
      </c>
      <c r="AA164" s="290">
        <v>0</v>
      </c>
      <c r="AB164" s="290">
        <v>0</v>
      </c>
      <c r="AC164" s="290">
        <v>0</v>
      </c>
      <c r="AD164" s="290">
        <v>0</v>
      </c>
    </row>
    <row r="165" spans="1:30" x14ac:dyDescent="0.25">
      <c r="A165" s="242" t="s">
        <v>601</v>
      </c>
      <c r="B165" s="290">
        <v>113.65864999999999</v>
      </c>
      <c r="C165" s="290">
        <v>833.91822999999999</v>
      </c>
      <c r="D165" s="290">
        <v>47.135750000000002</v>
      </c>
      <c r="E165" s="290">
        <v>59.189549999999997</v>
      </c>
      <c r="F165" s="290">
        <v>164.72953000000001</v>
      </c>
      <c r="G165" s="290">
        <v>95.1511</v>
      </c>
      <c r="H165" s="290">
        <v>48.520269999999996</v>
      </c>
      <c r="I165" s="290">
        <v>99.933000000000007</v>
      </c>
      <c r="J165" s="290">
        <v>49.524000000000001</v>
      </c>
      <c r="K165" s="290">
        <v>144.16200000000001</v>
      </c>
      <c r="L165" s="290">
        <v>190.32599999999999</v>
      </c>
      <c r="M165" s="290">
        <v>86.277000000000001</v>
      </c>
      <c r="N165" s="290">
        <v>250.71700000000001</v>
      </c>
      <c r="O165" s="290">
        <v>107.941</v>
      </c>
      <c r="P165" s="290">
        <v>99.295000000000002</v>
      </c>
      <c r="Q165" s="290">
        <v>146.16900000000001</v>
      </c>
      <c r="R165" s="290">
        <v>51.44</v>
      </c>
      <c r="S165" s="290">
        <v>73.314999999999998</v>
      </c>
      <c r="T165" s="290">
        <v>47.761000000000003</v>
      </c>
      <c r="U165" s="290">
        <v>50.372999999999998</v>
      </c>
      <c r="V165" s="290">
        <v>34.448</v>
      </c>
      <c r="W165" s="290">
        <v>67.350999999999999</v>
      </c>
      <c r="X165" s="290">
        <v>44.896999999999998</v>
      </c>
      <c r="Y165" s="290">
        <v>2.6989999999999998</v>
      </c>
      <c r="Z165" s="290">
        <v>191.40700000000001</v>
      </c>
      <c r="AA165" s="290">
        <v>94.909000000000006</v>
      </c>
      <c r="AB165" s="290">
        <v>115.729</v>
      </c>
      <c r="AC165" s="290">
        <v>32.133000000000003</v>
      </c>
      <c r="AD165" s="290">
        <v>64.263000000000005</v>
      </c>
    </row>
    <row r="166" spans="1:30" x14ac:dyDescent="0.25">
      <c r="A166" s="242" t="s">
        <v>602</v>
      </c>
      <c r="B166" s="290">
        <v>-38.376390000000001</v>
      </c>
      <c r="C166" s="290">
        <v>-282.29629</v>
      </c>
      <c r="D166" s="290">
        <v>-16.03462</v>
      </c>
      <c r="E166" s="290">
        <v>-20.133710000000001</v>
      </c>
      <c r="F166" s="290">
        <v>-56.050339999999998</v>
      </c>
      <c r="G166" s="290">
        <v>-32.37388</v>
      </c>
      <c r="H166" s="290">
        <v>-16.502279999999999</v>
      </c>
      <c r="I166" s="290">
        <v>0</v>
      </c>
      <c r="J166" s="290">
        <v>0.874</v>
      </c>
      <c r="K166" s="290">
        <v>0</v>
      </c>
      <c r="L166" s="290">
        <v>0</v>
      </c>
      <c r="M166" s="290">
        <v>0</v>
      </c>
      <c r="N166" s="290">
        <v>0</v>
      </c>
      <c r="O166" s="290">
        <v>0</v>
      </c>
      <c r="P166" s="290">
        <v>0</v>
      </c>
      <c r="Q166" s="290">
        <v>1.2090000000000001</v>
      </c>
      <c r="R166" s="290">
        <v>0</v>
      </c>
      <c r="S166" s="290">
        <v>0</v>
      </c>
      <c r="T166" s="290">
        <v>0.45100000000000001</v>
      </c>
      <c r="U166" s="290">
        <v>11.815</v>
      </c>
      <c r="V166" s="290">
        <v>44.088999999999999</v>
      </c>
      <c r="W166" s="290">
        <v>3.0329999999999999</v>
      </c>
      <c r="X166" s="290">
        <v>1.7999999999999999E-2</v>
      </c>
      <c r="Y166" s="290">
        <v>0.76</v>
      </c>
      <c r="Z166" s="290">
        <v>0</v>
      </c>
      <c r="AA166" s="290">
        <v>0</v>
      </c>
      <c r="AB166" s="290">
        <v>0</v>
      </c>
      <c r="AC166" s="290">
        <v>0</v>
      </c>
      <c r="AD166" s="290">
        <v>0</v>
      </c>
    </row>
    <row r="167" spans="1:30" x14ac:dyDescent="0.25">
      <c r="A167" s="242" t="s">
        <v>603</v>
      </c>
      <c r="B167" s="290">
        <v>133.96652</v>
      </c>
      <c r="C167" s="290">
        <v>199.49761999999899</v>
      </c>
      <c r="D167" s="290">
        <v>103.26948</v>
      </c>
      <c r="E167" s="290">
        <v>96.676739999999995</v>
      </c>
      <c r="F167" s="290">
        <v>189.35837000000001</v>
      </c>
      <c r="G167" s="290">
        <v>98.103999999999999</v>
      </c>
      <c r="H167" s="290">
        <v>314.40778</v>
      </c>
      <c r="I167" s="290">
        <v>109.973</v>
      </c>
      <c r="J167" s="290">
        <v>99.426999999999893</v>
      </c>
      <c r="K167" s="290">
        <v>209.01900000000001</v>
      </c>
      <c r="L167" s="290">
        <v>112.717</v>
      </c>
      <c r="M167" s="290">
        <v>110.77</v>
      </c>
      <c r="N167" s="290">
        <v>115.598</v>
      </c>
      <c r="O167" s="290">
        <v>205.86699999999999</v>
      </c>
      <c r="P167" s="290">
        <v>103.255</v>
      </c>
      <c r="Q167" s="290">
        <v>114.774</v>
      </c>
      <c r="R167" s="290">
        <v>205.35300000000001</v>
      </c>
      <c r="S167" s="290">
        <v>107.783</v>
      </c>
      <c r="T167" s="290">
        <v>106.99299999999999</v>
      </c>
      <c r="U167" s="290">
        <v>206.28700000000001</v>
      </c>
      <c r="V167" s="290">
        <v>104.578</v>
      </c>
      <c r="W167" s="290">
        <v>105.268</v>
      </c>
      <c r="X167" s="290">
        <v>205.69</v>
      </c>
      <c r="Y167" s="290">
        <v>105.467</v>
      </c>
      <c r="Z167" s="290">
        <v>103.673999999999</v>
      </c>
      <c r="AA167" s="290">
        <v>211.78</v>
      </c>
      <c r="AB167" s="290">
        <v>104.874</v>
      </c>
      <c r="AC167" s="290">
        <v>116.53700000000001</v>
      </c>
      <c r="AD167" s="290">
        <v>211.33199999999999</v>
      </c>
    </row>
    <row r="168" spans="1:30" x14ac:dyDescent="0.25">
      <c r="A168" s="242" t="s">
        <v>604</v>
      </c>
      <c r="B168" s="290">
        <v>486.01577999999898</v>
      </c>
      <c r="C168" s="290">
        <v>491.24063000000001</v>
      </c>
      <c r="D168" s="290">
        <v>544.67908999999997</v>
      </c>
      <c r="E168" s="290">
        <v>460.44809999999899</v>
      </c>
      <c r="F168" s="290">
        <v>381.35273000000001</v>
      </c>
      <c r="G168" s="290">
        <v>428.19076999999999</v>
      </c>
      <c r="H168" s="290">
        <v>449.38243999999997</v>
      </c>
      <c r="I168" s="290">
        <v>462.57499999999999</v>
      </c>
      <c r="J168" s="290">
        <v>1520.645</v>
      </c>
      <c r="K168" s="290">
        <v>616.28300000000002</v>
      </c>
      <c r="L168" s="290">
        <v>617.72500000000002</v>
      </c>
      <c r="M168" s="290">
        <v>617.00400000000002</v>
      </c>
      <c r="N168" s="290">
        <v>616.28300000000002</v>
      </c>
      <c r="O168" s="290">
        <v>682.16</v>
      </c>
      <c r="P168" s="290">
        <v>682.16</v>
      </c>
      <c r="Q168" s="290">
        <v>682.16</v>
      </c>
      <c r="R168" s="290">
        <v>682.16</v>
      </c>
      <c r="S168" s="290">
        <v>881.29600000000005</v>
      </c>
      <c r="T168" s="290">
        <v>905.54300000000001</v>
      </c>
      <c r="U168" s="290">
        <v>905.54300000000001</v>
      </c>
      <c r="V168" s="290">
        <v>905.54300000000001</v>
      </c>
      <c r="W168" s="290">
        <v>908.14400000000001</v>
      </c>
      <c r="X168" s="290">
        <v>908.14400000000001</v>
      </c>
      <c r="Y168" s="290">
        <v>908.14400000000001</v>
      </c>
      <c r="Z168" s="290">
        <v>908.14400000000001</v>
      </c>
      <c r="AA168" s="290">
        <v>890.78700000000003</v>
      </c>
      <c r="AB168" s="290">
        <v>890.78700000000003</v>
      </c>
      <c r="AC168" s="290">
        <v>890.78700000000003</v>
      </c>
      <c r="AD168" s="290">
        <v>890.78700000000003</v>
      </c>
    </row>
    <row r="169" spans="1:30" x14ac:dyDescent="0.25">
      <c r="A169" s="242" t="s">
        <v>605</v>
      </c>
      <c r="B169" s="290">
        <v>0.18966</v>
      </c>
      <c r="C169" s="290">
        <v>2.4459299999999899</v>
      </c>
      <c r="D169" s="290">
        <v>0.32488</v>
      </c>
      <c r="E169" s="290">
        <v>7.4959999999999999E-2</v>
      </c>
      <c r="F169" s="290">
        <v>1.2084299999999999</v>
      </c>
      <c r="G169" s="290">
        <v>0.12913999999999901</v>
      </c>
      <c r="H169" s="290">
        <v>0.42625999999999997</v>
      </c>
      <c r="I169" s="290">
        <v>0</v>
      </c>
      <c r="J169" s="290">
        <v>0</v>
      </c>
      <c r="K169" s="290">
        <v>0</v>
      </c>
      <c r="L169" s="290">
        <v>0</v>
      </c>
      <c r="M169" s="290">
        <v>0</v>
      </c>
      <c r="N169" s="290">
        <v>0</v>
      </c>
      <c r="O169" s="290">
        <v>0</v>
      </c>
      <c r="P169" s="290">
        <v>0</v>
      </c>
      <c r="Q169" s="290">
        <v>0</v>
      </c>
      <c r="R169" s="290">
        <v>0</v>
      </c>
      <c r="S169" s="290">
        <v>0</v>
      </c>
      <c r="T169" s="290">
        <v>0</v>
      </c>
      <c r="U169" s="290">
        <v>0</v>
      </c>
      <c r="V169" s="290">
        <v>0</v>
      </c>
      <c r="W169" s="290">
        <v>0</v>
      </c>
      <c r="X169" s="290">
        <v>0</v>
      </c>
      <c r="Y169" s="290">
        <v>0</v>
      </c>
      <c r="Z169" s="290">
        <v>0</v>
      </c>
      <c r="AA169" s="290">
        <v>0</v>
      </c>
      <c r="AB169" s="290">
        <v>0</v>
      </c>
      <c r="AC169" s="290">
        <v>0</v>
      </c>
      <c r="AD169" s="290">
        <v>0</v>
      </c>
    </row>
    <row r="170" spans="1:30" x14ac:dyDescent="0.25">
      <c r="A170" s="260" t="s">
        <v>544</v>
      </c>
      <c r="B170" s="290">
        <v>972.60437999999999</v>
      </c>
      <c r="C170" s="290">
        <v>1573.4443200000001</v>
      </c>
      <c r="D170" s="290">
        <v>1027.19454</v>
      </c>
      <c r="E170" s="290">
        <v>965.99276999999995</v>
      </c>
      <c r="F170" s="290">
        <v>1065.35860999999</v>
      </c>
      <c r="G170" s="290">
        <v>978.12806999999998</v>
      </c>
      <c r="H170" s="290">
        <v>1154.1422500000001</v>
      </c>
      <c r="I170" s="290">
        <v>1108.748</v>
      </c>
      <c r="J170" s="290">
        <v>2106.4569999999999</v>
      </c>
      <c r="K170" s="290">
        <v>1462.6669999999999</v>
      </c>
      <c r="L170" s="290">
        <v>1369.509</v>
      </c>
      <c r="M170" s="290">
        <v>1209.576</v>
      </c>
      <c r="N170" s="290">
        <v>1347.472</v>
      </c>
      <c r="O170" s="290">
        <v>1431.4580000000001</v>
      </c>
      <c r="P170" s="290">
        <v>1281.9169999999999</v>
      </c>
      <c r="Q170" s="290">
        <v>1378.24899999999</v>
      </c>
      <c r="R170" s="290">
        <v>1344.6689999999901</v>
      </c>
      <c r="S170" s="290">
        <v>1524.319</v>
      </c>
      <c r="T170" s="290">
        <v>1461.502</v>
      </c>
      <c r="U170" s="290">
        <v>1609.9749999999999</v>
      </c>
      <c r="V170" s="290">
        <v>1537.76699999999</v>
      </c>
      <c r="W170" s="290">
        <v>1523.8409999999999</v>
      </c>
      <c r="X170" s="290">
        <v>1647.473</v>
      </c>
      <c r="Y170" s="290">
        <v>1406.51</v>
      </c>
      <c r="Z170" s="290">
        <v>1573.5630000000001</v>
      </c>
      <c r="AA170" s="290">
        <v>1633.2750000000001</v>
      </c>
      <c r="AB170" s="290">
        <v>1510.9190000000001</v>
      </c>
      <c r="AC170" s="290">
        <v>1482.8109999999999</v>
      </c>
      <c r="AD170" s="290">
        <v>1586.94</v>
      </c>
    </row>
    <row r="171" spans="1:30" x14ac:dyDescent="0.25">
      <c r="A171" s="242" t="s">
        <v>606</v>
      </c>
      <c r="B171" s="290">
        <v>0</v>
      </c>
      <c r="C171" s="290">
        <v>0</v>
      </c>
      <c r="D171" s="290">
        <v>0</v>
      </c>
      <c r="E171" s="290">
        <v>0</v>
      </c>
      <c r="F171" s="290">
        <v>0</v>
      </c>
      <c r="G171" s="290">
        <v>0</v>
      </c>
      <c r="H171" s="290">
        <v>0</v>
      </c>
      <c r="I171" s="290">
        <v>0</v>
      </c>
      <c r="J171" s="290">
        <v>0</v>
      </c>
      <c r="K171" s="290">
        <v>0</v>
      </c>
      <c r="L171" s="290">
        <v>0</v>
      </c>
      <c r="M171" s="290">
        <v>0</v>
      </c>
      <c r="N171" s="290">
        <v>0</v>
      </c>
      <c r="O171" s="290">
        <v>0</v>
      </c>
      <c r="P171" s="290">
        <v>0</v>
      </c>
      <c r="Q171" s="290">
        <v>0</v>
      </c>
      <c r="R171" s="290">
        <v>0</v>
      </c>
      <c r="S171" s="290">
        <v>0</v>
      </c>
      <c r="T171" s="290">
        <v>0</v>
      </c>
      <c r="U171" s="290">
        <v>0</v>
      </c>
      <c r="V171" s="290">
        <v>0</v>
      </c>
      <c r="W171" s="290">
        <v>0</v>
      </c>
      <c r="X171" s="290">
        <v>0</v>
      </c>
      <c r="Y171" s="290">
        <v>0</v>
      </c>
      <c r="Z171" s="290">
        <v>0</v>
      </c>
      <c r="AA171" s="290">
        <v>0</v>
      </c>
      <c r="AB171" s="290">
        <v>0</v>
      </c>
      <c r="AC171" s="290">
        <v>0</v>
      </c>
      <c r="AD171" s="290">
        <v>0</v>
      </c>
    </row>
    <row r="172" spans="1:30" x14ac:dyDescent="0.25">
      <c r="A172" s="242" t="s">
        <v>607</v>
      </c>
      <c r="B172" s="290">
        <v>181.85129000000001</v>
      </c>
      <c r="C172" s="290">
        <v>149.48645999999999</v>
      </c>
      <c r="D172" s="290">
        <v>169.22376</v>
      </c>
      <c r="E172" s="290">
        <v>168.99148</v>
      </c>
      <c r="F172" s="290">
        <v>132.56986000000001</v>
      </c>
      <c r="G172" s="290">
        <v>156.74940000000001</v>
      </c>
      <c r="H172" s="290">
        <v>298.85534999999999</v>
      </c>
      <c r="I172" s="290">
        <v>131.48099999999999</v>
      </c>
      <c r="J172" s="290">
        <v>148.416</v>
      </c>
      <c r="K172" s="290">
        <v>150.404</v>
      </c>
      <c r="L172" s="290">
        <v>128.73400000000001</v>
      </c>
      <c r="M172" s="290">
        <v>111.39700000000001</v>
      </c>
      <c r="N172" s="290">
        <v>112.858</v>
      </c>
      <c r="O172" s="290">
        <v>122.828</v>
      </c>
      <c r="P172" s="290">
        <v>115.172</v>
      </c>
      <c r="Q172" s="290">
        <v>117.691</v>
      </c>
      <c r="R172" s="290">
        <v>112.89700000000001</v>
      </c>
      <c r="S172" s="290">
        <v>139.096</v>
      </c>
      <c r="T172" s="290">
        <v>129.66200000000001</v>
      </c>
      <c r="U172" s="290">
        <v>137.37299999999999</v>
      </c>
      <c r="V172" s="290">
        <v>136.71199999999999</v>
      </c>
      <c r="W172" s="290">
        <v>132.815</v>
      </c>
      <c r="X172" s="290">
        <v>140.124</v>
      </c>
      <c r="Y172" s="290">
        <v>130.751</v>
      </c>
      <c r="Z172" s="290">
        <v>126.285</v>
      </c>
      <c r="AA172" s="290">
        <v>141.29400000000001</v>
      </c>
      <c r="AB172" s="290">
        <v>135.47499999999999</v>
      </c>
      <c r="AC172" s="290">
        <v>141.07300000000001</v>
      </c>
      <c r="AD172" s="290">
        <v>136.18700000000001</v>
      </c>
    </row>
    <row r="173" spans="1:30" x14ac:dyDescent="0.25">
      <c r="A173" s="242" t="s">
        <v>608</v>
      </c>
      <c r="B173" s="290">
        <v>345.34219000000002</v>
      </c>
      <c r="C173" s="290">
        <v>179.61592999999999</v>
      </c>
      <c r="D173" s="290">
        <v>141.2106</v>
      </c>
      <c r="E173" s="290">
        <v>207.59237999999999</v>
      </c>
      <c r="F173" s="290">
        <v>589.84765000000004</v>
      </c>
      <c r="G173" s="290">
        <v>-308.56112000000002</v>
      </c>
      <c r="H173" s="290">
        <v>236.41310999999999</v>
      </c>
      <c r="I173" s="290">
        <v>270.745</v>
      </c>
      <c r="J173" s="290">
        <v>214.667</v>
      </c>
      <c r="K173" s="290">
        <v>536.649</v>
      </c>
      <c r="L173" s="290">
        <v>547.71699999999998</v>
      </c>
      <c r="M173" s="290">
        <v>516.79300000000001</v>
      </c>
      <c r="N173" s="290">
        <v>448.10899999999998</v>
      </c>
      <c r="O173" s="290">
        <v>149.49799999999999</v>
      </c>
      <c r="P173" s="290">
        <v>161.09</v>
      </c>
      <c r="Q173" s="290">
        <v>191.07</v>
      </c>
      <c r="R173" s="290">
        <v>171.899</v>
      </c>
      <c r="S173" s="290">
        <v>202.16</v>
      </c>
      <c r="T173" s="290">
        <v>622.51499999999999</v>
      </c>
      <c r="U173" s="290">
        <v>626.66800000000001</v>
      </c>
      <c r="V173" s="290">
        <v>574.19899999999996</v>
      </c>
      <c r="W173" s="290">
        <v>601.35799999999995</v>
      </c>
      <c r="X173" s="290">
        <v>226.85900000000001</v>
      </c>
      <c r="Y173" s="290">
        <v>211.33099999999999</v>
      </c>
      <c r="Z173" s="290">
        <v>207.029</v>
      </c>
      <c r="AA173" s="290">
        <v>167.99299999999999</v>
      </c>
      <c r="AB173" s="290">
        <v>167.422</v>
      </c>
      <c r="AC173" s="290">
        <v>205.44</v>
      </c>
      <c r="AD173" s="290">
        <v>223.06399999999999</v>
      </c>
    </row>
    <row r="174" spans="1:30" ht="15.75" thickBot="1" x14ac:dyDescent="0.3">
      <c r="A174" s="242" t="s">
        <v>609</v>
      </c>
      <c r="B174" s="292">
        <v>16.927289999999999</v>
      </c>
      <c r="C174" s="292">
        <v>13.567689999999899</v>
      </c>
      <c r="D174" s="292">
        <v>11.00356</v>
      </c>
      <c r="E174" s="292">
        <v>11.961569999999901</v>
      </c>
      <c r="F174" s="292">
        <v>31.884599999999999</v>
      </c>
      <c r="G174" s="292">
        <v>13.275840000000001</v>
      </c>
      <c r="H174" s="292">
        <v>25.82029</v>
      </c>
      <c r="I174" s="292">
        <v>18.651</v>
      </c>
      <c r="J174" s="292">
        <v>28.050999999999998</v>
      </c>
      <c r="K174" s="292">
        <v>19.335000000000001</v>
      </c>
      <c r="L174" s="292">
        <v>31.577999999999999</v>
      </c>
      <c r="M174" s="292">
        <v>26.616</v>
      </c>
      <c r="N174" s="292">
        <v>13.507</v>
      </c>
      <c r="O174" s="292">
        <v>15.497</v>
      </c>
      <c r="P174" s="292">
        <v>16.059000000000001</v>
      </c>
      <c r="Q174" s="292">
        <v>16.317</v>
      </c>
      <c r="R174" s="292">
        <v>15.565</v>
      </c>
      <c r="S174" s="292">
        <v>17.361000000000001</v>
      </c>
      <c r="T174" s="292">
        <v>27.582000000000001</v>
      </c>
      <c r="U174" s="292">
        <v>15.564</v>
      </c>
      <c r="V174" s="292">
        <v>15.59</v>
      </c>
      <c r="W174" s="292">
        <v>35.448999999999998</v>
      </c>
      <c r="X174" s="292">
        <v>25.009</v>
      </c>
      <c r="Y174" s="292">
        <v>17.981000000000002</v>
      </c>
      <c r="Z174" s="292">
        <v>22.917999999999999</v>
      </c>
      <c r="AA174" s="292">
        <v>15.631</v>
      </c>
      <c r="AB174" s="292">
        <v>16.193000000000001</v>
      </c>
      <c r="AC174" s="292">
        <v>16.451000000000001</v>
      </c>
      <c r="AD174" s="292">
        <v>15.698</v>
      </c>
    </row>
    <row r="175" spans="1:30" x14ac:dyDescent="0.25">
      <c r="A175" s="260" t="s">
        <v>551</v>
      </c>
      <c r="B175" s="290">
        <v>544.12076999999999</v>
      </c>
      <c r="C175" s="290">
        <v>342.67007999999998</v>
      </c>
      <c r="D175" s="290">
        <v>321.437919999999</v>
      </c>
      <c r="E175" s="290">
        <v>388.54543000000001</v>
      </c>
      <c r="F175" s="290">
        <v>754.30210999999997</v>
      </c>
      <c r="G175" s="290">
        <v>-138.53587999999999</v>
      </c>
      <c r="H175" s="290">
        <v>561.08875</v>
      </c>
      <c r="I175" s="290">
        <v>420.87700000000001</v>
      </c>
      <c r="J175" s="290">
        <v>391.13399999999899</v>
      </c>
      <c r="K175" s="290">
        <v>706.38800000000003</v>
      </c>
      <c r="L175" s="290">
        <v>708.029</v>
      </c>
      <c r="M175" s="290">
        <v>654.80600000000004</v>
      </c>
      <c r="N175" s="290">
        <v>574.47400000000005</v>
      </c>
      <c r="O175" s="290">
        <v>287.82299999999998</v>
      </c>
      <c r="P175" s="290">
        <v>292.32100000000003</v>
      </c>
      <c r="Q175" s="290">
        <v>325.07799999999997</v>
      </c>
      <c r="R175" s="290">
        <v>300.36099999999999</v>
      </c>
      <c r="S175" s="290">
        <v>358.616999999999</v>
      </c>
      <c r="T175" s="290">
        <v>779.75900000000001</v>
      </c>
      <c r="U175" s="290">
        <v>779.60500000000002</v>
      </c>
      <c r="V175" s="290">
        <v>726.50099999999998</v>
      </c>
      <c r="W175" s="290">
        <v>769.62199999999996</v>
      </c>
      <c r="X175" s="290">
        <v>391.99200000000002</v>
      </c>
      <c r="Y175" s="290">
        <v>360.06299999999999</v>
      </c>
      <c r="Z175" s="290">
        <v>356.23200000000003</v>
      </c>
      <c r="AA175" s="290">
        <v>324.91800000000001</v>
      </c>
      <c r="AB175" s="290">
        <v>319.08999999999997</v>
      </c>
      <c r="AC175" s="290">
        <v>362.964</v>
      </c>
      <c r="AD175" s="290">
        <v>374.94899999999899</v>
      </c>
    </row>
    <row r="176" spans="1:30" x14ac:dyDescent="0.25">
      <c r="A176" s="242" t="s">
        <v>610</v>
      </c>
      <c r="B176" s="290">
        <v>0.48499999999999999</v>
      </c>
      <c r="C176" s="290">
        <v>0.48499999999999999</v>
      </c>
      <c r="D176" s="290">
        <v>27.193009999999902</v>
      </c>
      <c r="E176" s="290">
        <v>2.6767699999999999</v>
      </c>
      <c r="F176" s="290">
        <v>0</v>
      </c>
      <c r="G176" s="290">
        <v>0.1</v>
      </c>
      <c r="H176" s="290">
        <v>12.084759999999999</v>
      </c>
      <c r="I176" s="290">
        <v>1.242</v>
      </c>
      <c r="J176" s="290">
        <v>0</v>
      </c>
      <c r="K176" s="290">
        <v>0</v>
      </c>
      <c r="L176" s="290">
        <v>0</v>
      </c>
      <c r="M176" s="290">
        <v>21.84</v>
      </c>
      <c r="N176" s="290">
        <v>25.794</v>
      </c>
      <c r="O176" s="290">
        <v>0</v>
      </c>
      <c r="P176" s="290">
        <v>0</v>
      </c>
      <c r="Q176" s="290">
        <v>2</v>
      </c>
      <c r="R176" s="290">
        <v>28</v>
      </c>
      <c r="S176" s="290">
        <v>2</v>
      </c>
      <c r="T176" s="290">
        <v>8</v>
      </c>
      <c r="U176" s="290">
        <v>2</v>
      </c>
      <c r="V176" s="290">
        <v>0</v>
      </c>
      <c r="W176" s="290">
        <v>0</v>
      </c>
      <c r="X176" s="290">
        <v>0</v>
      </c>
      <c r="Y176" s="290">
        <v>28</v>
      </c>
      <c r="Z176" s="290">
        <v>32</v>
      </c>
      <c r="AA176" s="290">
        <v>0</v>
      </c>
      <c r="AB176" s="290">
        <v>0</v>
      </c>
      <c r="AC176" s="290">
        <v>2</v>
      </c>
      <c r="AD176" s="290">
        <v>28</v>
      </c>
    </row>
    <row r="177" spans="1:30" ht="15.75" thickBot="1" x14ac:dyDescent="0.3">
      <c r="A177" s="242" t="s">
        <v>611</v>
      </c>
      <c r="B177" s="292">
        <v>0.34569</v>
      </c>
      <c r="C177" s="292">
        <v>0.34569</v>
      </c>
      <c r="D177" s="292">
        <v>0.34569</v>
      </c>
      <c r="E177" s="292">
        <v>0.34569</v>
      </c>
      <c r="F177" s="292">
        <v>0.34569</v>
      </c>
      <c r="G177" s="292">
        <v>0.38025999999999999</v>
      </c>
      <c r="H177" s="292">
        <v>0.38025999999999999</v>
      </c>
      <c r="I177" s="292">
        <v>0.36499999999999999</v>
      </c>
      <c r="J177" s="292">
        <v>0.36499999999999999</v>
      </c>
      <c r="K177" s="292">
        <v>0.36499999999999999</v>
      </c>
      <c r="L177" s="292">
        <v>0.36499999999999999</v>
      </c>
      <c r="M177" s="292">
        <v>0.36499999999999999</v>
      </c>
      <c r="N177" s="292">
        <v>0.36499999999999999</v>
      </c>
      <c r="O177" s="292">
        <v>0.35299999999999998</v>
      </c>
      <c r="P177" s="292">
        <v>0.35299999999999998</v>
      </c>
      <c r="Q177" s="292">
        <v>0.35299999999999998</v>
      </c>
      <c r="R177" s="292">
        <v>0.35299999999999998</v>
      </c>
      <c r="S177" s="292">
        <v>0.35299999999999998</v>
      </c>
      <c r="T177" s="292">
        <v>0.35299999999999998</v>
      </c>
      <c r="U177" s="292">
        <v>0.35299999999999998</v>
      </c>
      <c r="V177" s="292">
        <v>0.35299999999999998</v>
      </c>
      <c r="W177" s="292">
        <v>0.35299999999999998</v>
      </c>
      <c r="X177" s="292">
        <v>0.35299999999999998</v>
      </c>
      <c r="Y177" s="292">
        <v>0.35299999999999998</v>
      </c>
      <c r="Z177" s="292">
        <v>0.35299999999999998</v>
      </c>
      <c r="AA177" s="292">
        <v>0.35299999999999998</v>
      </c>
      <c r="AB177" s="292">
        <v>0.35299999999999998</v>
      </c>
      <c r="AC177" s="292">
        <v>0.35299999999999998</v>
      </c>
      <c r="AD177" s="292">
        <v>0.35299999999999998</v>
      </c>
    </row>
    <row r="178" spans="1:30" x14ac:dyDescent="0.25">
      <c r="A178" s="260" t="s">
        <v>553</v>
      </c>
      <c r="B178" s="290">
        <v>0.83068999999999904</v>
      </c>
      <c r="C178" s="290">
        <v>0.83068999999999904</v>
      </c>
      <c r="D178" s="290">
        <v>27.538699999999999</v>
      </c>
      <c r="E178" s="290">
        <v>3.0224599999999899</v>
      </c>
      <c r="F178" s="290">
        <v>0.34569</v>
      </c>
      <c r="G178" s="290">
        <v>0.48026000000000002</v>
      </c>
      <c r="H178" s="290">
        <v>12.465020000000001</v>
      </c>
      <c r="I178" s="290">
        <v>1.607</v>
      </c>
      <c r="J178" s="290">
        <v>0.36499999999999999</v>
      </c>
      <c r="K178" s="290">
        <v>0.36499999999999999</v>
      </c>
      <c r="L178" s="290">
        <v>0.36499999999999999</v>
      </c>
      <c r="M178" s="290">
        <v>22.204999999999998</v>
      </c>
      <c r="N178" s="290">
        <v>26.158999999999999</v>
      </c>
      <c r="O178" s="290">
        <v>0.35299999999999998</v>
      </c>
      <c r="P178" s="290">
        <v>0.35299999999999998</v>
      </c>
      <c r="Q178" s="290">
        <v>2.35299999999999</v>
      </c>
      <c r="R178" s="290">
        <v>28.353000000000002</v>
      </c>
      <c r="S178" s="290">
        <v>2.35299999999999</v>
      </c>
      <c r="T178" s="290">
        <v>8.3529999999999998</v>
      </c>
      <c r="U178" s="290">
        <v>2.35299999999999</v>
      </c>
      <c r="V178" s="290">
        <v>0.35299999999999998</v>
      </c>
      <c r="W178" s="290">
        <v>0.35299999999999998</v>
      </c>
      <c r="X178" s="290">
        <v>0.35299999999999998</v>
      </c>
      <c r="Y178" s="290">
        <v>28.353000000000002</v>
      </c>
      <c r="Z178" s="290">
        <v>32.353000000000002</v>
      </c>
      <c r="AA178" s="290">
        <v>0.35299999999999998</v>
      </c>
      <c r="AB178" s="290">
        <v>0.35299999999999998</v>
      </c>
      <c r="AC178" s="290">
        <v>2.35299999999999</v>
      </c>
      <c r="AD178" s="290">
        <v>28.353000000000002</v>
      </c>
    </row>
    <row r="179" spans="1:30" x14ac:dyDescent="0.25">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row>
    <row r="180" spans="1:30" x14ac:dyDescent="0.25">
      <c r="A180" s="244" t="s">
        <v>612</v>
      </c>
      <c r="B180" s="289">
        <v>1517.55584</v>
      </c>
      <c r="C180" s="289">
        <v>1916.9450899999999</v>
      </c>
      <c r="D180" s="289">
        <v>1376.1711600000001</v>
      </c>
      <c r="E180" s="289">
        <v>1357.5606599999901</v>
      </c>
      <c r="F180" s="289">
        <v>1820.00641</v>
      </c>
      <c r="G180" s="289">
        <v>840.07245</v>
      </c>
      <c r="H180" s="289">
        <v>1727.6960200000001</v>
      </c>
      <c r="I180" s="289">
        <v>1531.232</v>
      </c>
      <c r="J180" s="289">
        <v>2497.9559999999901</v>
      </c>
      <c r="K180" s="289">
        <v>2169.4199999999901</v>
      </c>
      <c r="L180" s="289">
        <v>2077.9029999999998</v>
      </c>
      <c r="M180" s="289">
        <v>1886.587</v>
      </c>
      <c r="N180" s="289">
        <v>1948.105</v>
      </c>
      <c r="O180" s="289">
        <v>1719.634</v>
      </c>
      <c r="P180" s="289">
        <v>1574.5909999999999</v>
      </c>
      <c r="Q180" s="289">
        <v>1705.6799999999901</v>
      </c>
      <c r="R180" s="289">
        <v>1673.38299999999</v>
      </c>
      <c r="S180" s="289">
        <v>1885.289</v>
      </c>
      <c r="T180" s="289">
        <v>2249.614</v>
      </c>
      <c r="U180" s="289">
        <v>2391.933</v>
      </c>
      <c r="V180" s="289">
        <v>2264.6210000000001</v>
      </c>
      <c r="W180" s="289">
        <v>2293.8159999999998</v>
      </c>
      <c r="X180" s="289">
        <v>2039.818</v>
      </c>
      <c r="Y180" s="289">
        <v>1794.9259999999999</v>
      </c>
      <c r="Z180" s="289">
        <v>1962.1479999999999</v>
      </c>
      <c r="AA180" s="289">
        <v>1958.546</v>
      </c>
      <c r="AB180" s="289">
        <v>1830.3620000000001</v>
      </c>
      <c r="AC180" s="289">
        <v>1848.1279999999999</v>
      </c>
      <c r="AD180" s="289">
        <v>1990.242</v>
      </c>
    </row>
    <row r="181" spans="1:30" x14ac:dyDescent="0.25">
      <c r="A181" s="242" t="s">
        <v>522</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row>
    <row r="182" spans="1:30" x14ac:dyDescent="0.25">
      <c r="A182" s="242" t="s">
        <v>613</v>
      </c>
      <c r="B182" s="290">
        <v>123.81424</v>
      </c>
      <c r="C182" s="290">
        <v>130.13055</v>
      </c>
      <c r="D182" s="290">
        <v>147.89613</v>
      </c>
      <c r="E182" s="290">
        <v>184.97282999999999</v>
      </c>
      <c r="F182" s="290">
        <v>163.15195</v>
      </c>
      <c r="G182" s="290">
        <v>159.92850999999999</v>
      </c>
      <c r="H182" s="290">
        <v>512.91186000000005</v>
      </c>
      <c r="I182" s="290">
        <v>249.88200000000001</v>
      </c>
      <c r="J182" s="290">
        <v>232.2</v>
      </c>
      <c r="K182" s="290">
        <v>205.161</v>
      </c>
      <c r="L182" s="290">
        <v>191.32900000000001</v>
      </c>
      <c r="M182" s="290">
        <v>174.233</v>
      </c>
      <c r="N182" s="290">
        <v>167.69200000000001</v>
      </c>
      <c r="O182" s="290">
        <v>155.584</v>
      </c>
      <c r="P182" s="290">
        <v>149.81</v>
      </c>
      <c r="Q182" s="290">
        <v>167.43100000000001</v>
      </c>
      <c r="R182" s="290">
        <v>194.61599999999899</v>
      </c>
      <c r="S182" s="290">
        <v>186.60199999999901</v>
      </c>
      <c r="T182" s="290">
        <v>217.44800000000001</v>
      </c>
      <c r="U182" s="290">
        <v>258.59899999999999</v>
      </c>
      <c r="V182" s="290">
        <v>203.06299999999999</v>
      </c>
      <c r="W182" s="290">
        <v>173.822</v>
      </c>
      <c r="X182" s="290">
        <v>173.62100000000001</v>
      </c>
      <c r="Y182" s="290">
        <v>156.58500000000001</v>
      </c>
      <c r="Z182" s="290">
        <v>156.64699999999999</v>
      </c>
      <c r="AA182" s="290">
        <v>159.54900000000001</v>
      </c>
      <c r="AB182" s="290">
        <v>151.43799999999999</v>
      </c>
      <c r="AC182" s="290">
        <v>177.107</v>
      </c>
      <c r="AD182" s="290">
        <v>200.429</v>
      </c>
    </row>
    <row r="183" spans="1:30" x14ac:dyDescent="0.25">
      <c r="A183" s="242" t="s">
        <v>614</v>
      </c>
      <c r="B183" s="290">
        <v>54.761369999999999</v>
      </c>
      <c r="C183" s="290">
        <v>49.022039999999997</v>
      </c>
      <c r="D183" s="290">
        <v>54.093130000000002</v>
      </c>
      <c r="E183" s="290">
        <v>42.092849999999999</v>
      </c>
      <c r="F183" s="290">
        <v>23.465150000000001</v>
      </c>
      <c r="G183" s="290">
        <v>20.80171</v>
      </c>
      <c r="H183" s="290">
        <v>13.344049999999999</v>
      </c>
      <c r="I183" s="290">
        <v>19.821000000000002</v>
      </c>
      <c r="J183" s="290">
        <v>22.527000000000001</v>
      </c>
      <c r="K183" s="290">
        <v>18.623000000000001</v>
      </c>
      <c r="L183" s="290">
        <v>22.646999999999998</v>
      </c>
      <c r="M183" s="290">
        <v>19.463000000000001</v>
      </c>
      <c r="N183" s="290">
        <v>15.891</v>
      </c>
      <c r="O183" s="290">
        <v>17.003</v>
      </c>
      <c r="P183" s="290">
        <v>15.112</v>
      </c>
      <c r="Q183" s="290">
        <v>15.481999999999999</v>
      </c>
      <c r="R183" s="290">
        <v>14.935</v>
      </c>
      <c r="S183" s="290">
        <v>17.036000000000001</v>
      </c>
      <c r="T183" s="290">
        <v>13.648999999999999</v>
      </c>
      <c r="U183" s="290">
        <v>17.651</v>
      </c>
      <c r="V183" s="290">
        <v>18.491</v>
      </c>
      <c r="W183" s="290">
        <v>17.07</v>
      </c>
      <c r="X183" s="290">
        <v>19.312000000000001</v>
      </c>
      <c r="Y183" s="290">
        <v>15.778</v>
      </c>
      <c r="Z183" s="290">
        <v>14.723000000000001</v>
      </c>
      <c r="AA183" s="290">
        <v>19.076000000000001</v>
      </c>
      <c r="AB183" s="290">
        <v>16.995000000000001</v>
      </c>
      <c r="AC183" s="290">
        <v>19.023999999999901</v>
      </c>
      <c r="AD183" s="290">
        <v>17.545000000000002</v>
      </c>
    </row>
    <row r="184" spans="1:30" x14ac:dyDescent="0.25">
      <c r="A184" s="242" t="s">
        <v>615</v>
      </c>
      <c r="B184" s="290">
        <v>236.97014999999999</v>
      </c>
      <c r="C184" s="290">
        <v>149.11438999999999</v>
      </c>
      <c r="D184" s="290">
        <v>167.23381000000001</v>
      </c>
      <c r="E184" s="290">
        <v>160.70406</v>
      </c>
      <c r="F184" s="290">
        <v>171.39883</v>
      </c>
      <c r="G184" s="290">
        <v>152.14454000000001</v>
      </c>
      <c r="H184" s="290">
        <v>172.20454000000001</v>
      </c>
      <c r="I184" s="290">
        <v>90.180999999999997</v>
      </c>
      <c r="J184" s="290">
        <v>107.934</v>
      </c>
      <c r="K184" s="290">
        <v>110.60299999999999</v>
      </c>
      <c r="L184" s="290">
        <v>113.83799999999999</v>
      </c>
      <c r="M184" s="290">
        <v>103.142</v>
      </c>
      <c r="N184" s="290">
        <v>113.672</v>
      </c>
      <c r="O184" s="290">
        <v>137.82300000000001</v>
      </c>
      <c r="P184" s="290">
        <v>132.99</v>
      </c>
      <c r="Q184" s="290">
        <v>139.31800000000001</v>
      </c>
      <c r="R184" s="290">
        <v>135.07400000000001</v>
      </c>
      <c r="S184" s="290">
        <v>136.77000000000001</v>
      </c>
      <c r="T184" s="290">
        <v>141.77600000000001</v>
      </c>
      <c r="U184" s="290">
        <v>147.679</v>
      </c>
      <c r="V184" s="290">
        <v>148.81700000000001</v>
      </c>
      <c r="W184" s="290">
        <v>134.34700000000001</v>
      </c>
      <c r="X184" s="290">
        <v>148.65299999999999</v>
      </c>
      <c r="Y184" s="290">
        <v>133.065</v>
      </c>
      <c r="Z184" s="290">
        <v>145.714</v>
      </c>
      <c r="AA184" s="290">
        <v>143.96199999999999</v>
      </c>
      <c r="AB184" s="290">
        <v>134.85599999999999</v>
      </c>
      <c r="AC184" s="290">
        <v>150.90100000000001</v>
      </c>
      <c r="AD184" s="290">
        <v>137.68299999999999</v>
      </c>
    </row>
    <row r="185" spans="1:30" x14ac:dyDescent="0.25">
      <c r="A185" s="242" t="s">
        <v>616</v>
      </c>
      <c r="B185" s="290">
        <v>494.03959999999898</v>
      </c>
      <c r="C185" s="290">
        <v>493.82745</v>
      </c>
      <c r="D185" s="290">
        <v>455.266899999999</v>
      </c>
      <c r="E185" s="290">
        <v>629.77148</v>
      </c>
      <c r="F185" s="290">
        <v>747.11341000000004</v>
      </c>
      <c r="G185" s="290">
        <v>773.90574000000004</v>
      </c>
      <c r="H185" s="290">
        <v>645.34319000000005</v>
      </c>
      <c r="I185" s="290">
        <v>672.02200000000005</v>
      </c>
      <c r="J185" s="290">
        <v>580.90699999999902</v>
      </c>
      <c r="K185" s="290">
        <v>545.48500000000001</v>
      </c>
      <c r="L185" s="290">
        <v>535.67399999999998</v>
      </c>
      <c r="M185" s="290">
        <v>473.815</v>
      </c>
      <c r="N185" s="290">
        <v>450.85399999999998</v>
      </c>
      <c r="O185" s="290">
        <v>609.55099999999902</v>
      </c>
      <c r="P185" s="290">
        <v>634.60299999999995</v>
      </c>
      <c r="Q185" s="290">
        <v>673.61599999999999</v>
      </c>
      <c r="R185" s="290">
        <v>711.74800000000005</v>
      </c>
      <c r="S185" s="290">
        <v>685.70899999999995</v>
      </c>
      <c r="T185" s="290">
        <v>707.69</v>
      </c>
      <c r="U185" s="290">
        <v>744.35500000000002</v>
      </c>
      <c r="V185" s="290">
        <v>699.57600000000002</v>
      </c>
      <c r="W185" s="290">
        <v>661.64300000000003</v>
      </c>
      <c r="X185" s="290">
        <v>657.83100000000002</v>
      </c>
      <c r="Y185" s="290">
        <v>648.07500000000005</v>
      </c>
      <c r="Z185" s="290">
        <v>604.67700000000002</v>
      </c>
      <c r="AA185" s="290">
        <v>634.62900000000002</v>
      </c>
      <c r="AB185" s="290">
        <v>632.4</v>
      </c>
      <c r="AC185" s="290">
        <v>691.28200000000004</v>
      </c>
      <c r="AD185" s="290">
        <v>748.17599999999902</v>
      </c>
    </row>
    <row r="186" spans="1:30" x14ac:dyDescent="0.25">
      <c r="A186" s="242" t="s">
        <v>617</v>
      </c>
      <c r="B186" s="290">
        <v>30.956079999999901</v>
      </c>
      <c r="C186" s="290">
        <v>70.894599999999997</v>
      </c>
      <c r="D186" s="290">
        <v>48.994059999999998</v>
      </c>
      <c r="E186" s="290">
        <v>38.984549999999999</v>
      </c>
      <c r="F186" s="290">
        <v>30.050439999999998</v>
      </c>
      <c r="G186" s="290">
        <v>24.70402</v>
      </c>
      <c r="H186" s="290">
        <v>41.022860000000001</v>
      </c>
      <c r="I186" s="290">
        <v>37.195</v>
      </c>
      <c r="J186" s="290">
        <v>37.843000000000004</v>
      </c>
      <c r="K186" s="290">
        <v>38.710999999999999</v>
      </c>
      <c r="L186" s="290">
        <v>39.713999999999999</v>
      </c>
      <c r="M186" s="290">
        <v>37.834000000000003</v>
      </c>
      <c r="N186" s="290">
        <v>37.018999999999998</v>
      </c>
      <c r="O186" s="290">
        <v>38.853999999999999</v>
      </c>
      <c r="P186" s="290">
        <v>42.377000000000002</v>
      </c>
      <c r="Q186" s="290">
        <v>44.929000000000002</v>
      </c>
      <c r="R186" s="290">
        <v>42.278999999999897</v>
      </c>
      <c r="S186" s="290">
        <v>43.395000000000003</v>
      </c>
      <c r="T186" s="290">
        <v>45.835000000000001</v>
      </c>
      <c r="U186" s="290">
        <v>46.604999999999997</v>
      </c>
      <c r="V186" s="290">
        <v>43.664999999999999</v>
      </c>
      <c r="W186" s="290">
        <v>49.655999999999999</v>
      </c>
      <c r="X186" s="290">
        <v>42.591999999999999</v>
      </c>
      <c r="Y186" s="290">
        <v>41.609000000000002</v>
      </c>
      <c r="Z186" s="290">
        <v>41.337000000000003</v>
      </c>
      <c r="AA186" s="290">
        <v>45.793999999999997</v>
      </c>
      <c r="AB186" s="290">
        <v>43.225999999999999</v>
      </c>
      <c r="AC186" s="290">
        <v>47.875</v>
      </c>
      <c r="AD186" s="290">
        <v>43.676000000000002</v>
      </c>
    </row>
    <row r="187" spans="1:30" x14ac:dyDescent="0.25">
      <c r="A187" s="242" t="s">
        <v>618</v>
      </c>
      <c r="B187" s="290">
        <v>0</v>
      </c>
      <c r="C187" s="290">
        <v>0</v>
      </c>
      <c r="D187" s="290">
        <v>0</v>
      </c>
      <c r="E187" s="290">
        <v>0</v>
      </c>
      <c r="F187" s="290">
        <v>0</v>
      </c>
      <c r="G187" s="290">
        <v>0</v>
      </c>
      <c r="H187" s="290">
        <v>0</v>
      </c>
      <c r="I187" s="290">
        <v>0</v>
      </c>
      <c r="J187" s="290">
        <v>0</v>
      </c>
      <c r="K187" s="290">
        <v>0</v>
      </c>
      <c r="L187" s="290">
        <v>0</v>
      </c>
      <c r="M187" s="290">
        <v>0</v>
      </c>
      <c r="N187" s="290">
        <v>0</v>
      </c>
      <c r="O187" s="290">
        <v>0</v>
      </c>
      <c r="P187" s="290">
        <v>0</v>
      </c>
      <c r="Q187" s="290">
        <v>0</v>
      </c>
      <c r="R187" s="290">
        <v>0</v>
      </c>
      <c r="S187" s="290">
        <v>0</v>
      </c>
      <c r="T187" s="290">
        <v>0</v>
      </c>
      <c r="U187" s="290">
        <v>0</v>
      </c>
      <c r="V187" s="290">
        <v>0</v>
      </c>
      <c r="W187" s="290">
        <v>0</v>
      </c>
      <c r="X187" s="290">
        <v>0</v>
      </c>
      <c r="Y187" s="290">
        <v>0</v>
      </c>
      <c r="Z187" s="290">
        <v>0</v>
      </c>
      <c r="AA187" s="290">
        <v>0</v>
      </c>
      <c r="AB187" s="290">
        <v>0</v>
      </c>
      <c r="AC187" s="290">
        <v>0</v>
      </c>
      <c r="AD187" s="290">
        <v>0</v>
      </c>
    </row>
    <row r="188" spans="1:30" x14ac:dyDescent="0.25">
      <c r="A188" s="242" t="s">
        <v>619</v>
      </c>
      <c r="B188" s="290">
        <v>535.27337</v>
      </c>
      <c r="C188" s="290">
        <v>545.50278000000003</v>
      </c>
      <c r="D188" s="290">
        <v>523.27715000000001</v>
      </c>
      <c r="E188" s="290">
        <v>584.57226000000003</v>
      </c>
      <c r="F188" s="290">
        <v>620.01640999999995</v>
      </c>
      <c r="G188" s="290">
        <v>491.03955999999999</v>
      </c>
      <c r="H188" s="290">
        <v>599.32416999999998</v>
      </c>
      <c r="I188" s="290">
        <v>575.58199999999999</v>
      </c>
      <c r="J188" s="290">
        <v>609.57399999999996</v>
      </c>
      <c r="K188" s="290">
        <v>577.27300000000002</v>
      </c>
      <c r="L188" s="290">
        <v>611.051999999999</v>
      </c>
      <c r="M188" s="290">
        <v>588.29100000000005</v>
      </c>
      <c r="N188" s="290">
        <v>579.15899999999999</v>
      </c>
      <c r="O188" s="290">
        <v>712.52199999999903</v>
      </c>
      <c r="P188" s="290">
        <v>642.65899999999999</v>
      </c>
      <c r="Q188" s="290">
        <v>655.495</v>
      </c>
      <c r="R188" s="290">
        <v>661.00599999999997</v>
      </c>
      <c r="S188" s="290">
        <v>703.76700000000005</v>
      </c>
      <c r="T188" s="290">
        <v>623.03499999999997</v>
      </c>
      <c r="U188" s="290">
        <v>695.02300000000002</v>
      </c>
      <c r="V188" s="290">
        <v>703.05700000000002</v>
      </c>
      <c r="W188" s="290">
        <v>675.697</v>
      </c>
      <c r="X188" s="290">
        <v>715.35199999999998</v>
      </c>
      <c r="Y188" s="290">
        <v>668.73599999999999</v>
      </c>
      <c r="Z188" s="290">
        <v>662.75900000000001</v>
      </c>
      <c r="AA188" s="290">
        <v>776.31700000000001</v>
      </c>
      <c r="AB188" s="290">
        <v>706.16800000000001</v>
      </c>
      <c r="AC188" s="290">
        <v>747.524</v>
      </c>
      <c r="AD188" s="290">
        <v>741.39099999999996</v>
      </c>
    </row>
    <row r="189" spans="1:30" x14ac:dyDescent="0.25">
      <c r="A189" s="242" t="s">
        <v>620</v>
      </c>
      <c r="B189" s="290">
        <v>0.11375</v>
      </c>
      <c r="C189" s="290">
        <v>0.28416000000000002</v>
      </c>
      <c r="D189" s="290">
        <v>0</v>
      </c>
      <c r="E189" s="290">
        <v>7.0000000000000007E-2</v>
      </c>
      <c r="F189" s="290">
        <v>0</v>
      </c>
      <c r="G189" s="290">
        <v>0</v>
      </c>
      <c r="H189" s="290">
        <v>0</v>
      </c>
      <c r="I189" s="290">
        <v>0</v>
      </c>
      <c r="J189" s="290">
        <v>0</v>
      </c>
      <c r="K189" s="290">
        <v>0</v>
      </c>
      <c r="L189" s="290">
        <v>0</v>
      </c>
      <c r="M189" s="290">
        <v>0</v>
      </c>
      <c r="N189" s="290">
        <v>0</v>
      </c>
      <c r="O189" s="290">
        <v>0</v>
      </c>
      <c r="P189" s="290">
        <v>0</v>
      </c>
      <c r="Q189" s="290">
        <v>0</v>
      </c>
      <c r="R189" s="290">
        <v>0</v>
      </c>
      <c r="S189" s="290">
        <v>0</v>
      </c>
      <c r="T189" s="290">
        <v>0</v>
      </c>
      <c r="U189" s="290">
        <v>0</v>
      </c>
      <c r="V189" s="290">
        <v>0</v>
      </c>
      <c r="W189" s="290">
        <v>0</v>
      </c>
      <c r="X189" s="290">
        <v>0</v>
      </c>
      <c r="Y189" s="290">
        <v>0</v>
      </c>
      <c r="Z189" s="290">
        <v>0</v>
      </c>
      <c r="AA189" s="290">
        <v>0</v>
      </c>
      <c r="AB189" s="290">
        <v>0</v>
      </c>
      <c r="AC189" s="290">
        <v>0</v>
      </c>
      <c r="AD189" s="290">
        <v>0</v>
      </c>
    </row>
    <row r="190" spans="1:30" ht="15.75" thickBot="1" x14ac:dyDescent="0.3">
      <c r="A190" s="242" t="s">
        <v>621</v>
      </c>
      <c r="B190" s="292">
        <v>392.27665000000002</v>
      </c>
      <c r="C190" s="292">
        <v>481.87795</v>
      </c>
      <c r="D190" s="292">
        <v>447.11590999999999</v>
      </c>
      <c r="E190" s="292">
        <v>764.99162999999999</v>
      </c>
      <c r="F190" s="292">
        <v>506.66640000000001</v>
      </c>
      <c r="G190" s="292">
        <v>470.191699999999</v>
      </c>
      <c r="H190" s="292">
        <v>403.51576999999997</v>
      </c>
      <c r="I190" s="292">
        <v>484.08600000000001</v>
      </c>
      <c r="J190" s="292">
        <v>480.34799999999899</v>
      </c>
      <c r="K190" s="292">
        <v>503.92099999999999</v>
      </c>
      <c r="L190" s="292">
        <v>511.79399999999998</v>
      </c>
      <c r="M190" s="292">
        <v>442.37599999999998</v>
      </c>
      <c r="N190" s="292">
        <v>451.971</v>
      </c>
      <c r="O190" s="292">
        <v>479.83</v>
      </c>
      <c r="P190" s="292">
        <v>473.46199999999999</v>
      </c>
      <c r="Q190" s="292">
        <v>489.733</v>
      </c>
      <c r="R190" s="292">
        <v>582.21900000000005</v>
      </c>
      <c r="S190" s="292">
        <v>518.74199999999996</v>
      </c>
      <c r="T190" s="292">
        <v>518.55999999999995</v>
      </c>
      <c r="U190" s="292">
        <v>586.9</v>
      </c>
      <c r="V190" s="292">
        <v>513.54999999999995</v>
      </c>
      <c r="W190" s="292">
        <v>532.27599999999995</v>
      </c>
      <c r="X190" s="292">
        <v>565.31600000000003</v>
      </c>
      <c r="Y190" s="292">
        <v>453.15899999999999</v>
      </c>
      <c r="Z190" s="292">
        <v>450.23</v>
      </c>
      <c r="AA190" s="292">
        <v>509.21300000000002</v>
      </c>
      <c r="AB190" s="292">
        <v>459.55</v>
      </c>
      <c r="AC190" s="292">
        <v>475.40600000000001</v>
      </c>
      <c r="AD190" s="292">
        <v>579.29099999999903</v>
      </c>
    </row>
    <row r="191" spans="1:30" x14ac:dyDescent="0.25">
      <c r="A191" s="260" t="s">
        <v>544</v>
      </c>
      <c r="B191" s="290">
        <v>1868.2052099999901</v>
      </c>
      <c r="C191" s="290">
        <v>1920.65392</v>
      </c>
      <c r="D191" s="290">
        <v>1843.87709</v>
      </c>
      <c r="E191" s="290">
        <v>2406.1596599999998</v>
      </c>
      <c r="F191" s="290">
        <v>2261.8625900000002</v>
      </c>
      <c r="G191" s="290">
        <v>2092.71578</v>
      </c>
      <c r="H191" s="290">
        <v>2387.66644</v>
      </c>
      <c r="I191" s="290">
        <v>2128.7689999999998</v>
      </c>
      <c r="J191" s="290">
        <v>2071.3329999999901</v>
      </c>
      <c r="K191" s="290">
        <v>1999.777</v>
      </c>
      <c r="L191" s="290">
        <v>2026.04799999999</v>
      </c>
      <c r="M191" s="290">
        <v>1839.154</v>
      </c>
      <c r="N191" s="290">
        <v>1816.25799999999</v>
      </c>
      <c r="O191" s="290">
        <v>2151.1669999999999</v>
      </c>
      <c r="P191" s="290">
        <v>2091.0129999999999</v>
      </c>
      <c r="Q191" s="290">
        <v>2186.0039999999999</v>
      </c>
      <c r="R191" s="290">
        <v>2341.877</v>
      </c>
      <c r="S191" s="290">
        <v>2292.0210000000002</v>
      </c>
      <c r="T191" s="290">
        <v>2267.9929999999999</v>
      </c>
      <c r="U191" s="290">
        <v>2496.8119999999999</v>
      </c>
      <c r="V191" s="290">
        <v>2330.2190000000001</v>
      </c>
      <c r="W191" s="290">
        <v>2244.511</v>
      </c>
      <c r="X191" s="290">
        <v>2322.6769999999901</v>
      </c>
      <c r="Y191" s="290">
        <v>2117.0070000000001</v>
      </c>
      <c r="Z191" s="290">
        <v>2076.087</v>
      </c>
      <c r="AA191" s="290">
        <v>2288.54</v>
      </c>
      <c r="AB191" s="290">
        <v>2144.6329999999998</v>
      </c>
      <c r="AC191" s="290">
        <v>2309.1190000000001</v>
      </c>
      <c r="AD191" s="290">
        <v>2468.1909999999998</v>
      </c>
    </row>
    <row r="192" spans="1:30" x14ac:dyDescent="0.25">
      <c r="A192" s="242" t="s">
        <v>622</v>
      </c>
      <c r="B192" s="290">
        <v>0.26619999999999999</v>
      </c>
      <c r="C192" s="290">
        <v>5.7408799999999998</v>
      </c>
      <c r="D192" s="290">
        <v>1.77355</v>
      </c>
      <c r="E192" s="290">
        <v>16.094729999999998</v>
      </c>
      <c r="F192" s="290">
        <v>0.74753999999999998</v>
      </c>
      <c r="G192" s="290">
        <v>1.7097199999999999</v>
      </c>
      <c r="H192" s="290">
        <v>6.7065199999999896</v>
      </c>
      <c r="I192" s="290">
        <v>13.775</v>
      </c>
      <c r="J192" s="290">
        <v>5.5789999999999997</v>
      </c>
      <c r="K192" s="290">
        <v>3.2810000000000001</v>
      </c>
      <c r="L192" s="290">
        <v>1.96</v>
      </c>
      <c r="M192" s="290">
        <v>1.627</v>
      </c>
      <c r="N192" s="290">
        <v>2.4529999999999998</v>
      </c>
      <c r="O192" s="290">
        <v>0.80900000000000005</v>
      </c>
      <c r="P192" s="290">
        <v>1.819</v>
      </c>
      <c r="Q192" s="290">
        <v>3.0609999999999999</v>
      </c>
      <c r="R192" s="290">
        <v>6.39</v>
      </c>
      <c r="S192" s="290">
        <v>2.3239999999999998</v>
      </c>
      <c r="T192" s="290">
        <v>8.3859999999999992</v>
      </c>
      <c r="U192" s="290">
        <v>11.553000000000001</v>
      </c>
      <c r="V192" s="290">
        <v>4.9909999999999997</v>
      </c>
      <c r="W192" s="290">
        <v>2.7029999999999998</v>
      </c>
      <c r="X192" s="290">
        <v>1.601</v>
      </c>
      <c r="Y192" s="290">
        <v>2.073</v>
      </c>
      <c r="Z192" s="290">
        <v>1.9770000000000001</v>
      </c>
      <c r="AA192" s="290">
        <v>0.83199999999999996</v>
      </c>
      <c r="AB192" s="290">
        <v>1.869</v>
      </c>
      <c r="AC192" s="290">
        <v>3.1459999999999999</v>
      </c>
      <c r="AD192" s="290">
        <v>6.5659999999999998</v>
      </c>
    </row>
    <row r="193" spans="1:30" x14ac:dyDescent="0.25">
      <c r="A193" s="242" t="s">
        <v>623</v>
      </c>
      <c r="B193" s="290">
        <v>0</v>
      </c>
      <c r="C193" s="290">
        <v>0.47611999999999999</v>
      </c>
      <c r="D193" s="290">
        <v>0</v>
      </c>
      <c r="E193" s="290">
        <v>0.15342</v>
      </c>
      <c r="F193" s="290">
        <v>0.39591999999999999</v>
      </c>
      <c r="G193" s="290">
        <v>0.38646999999999998</v>
      </c>
      <c r="H193" s="290">
        <v>0</v>
      </c>
      <c r="I193" s="290">
        <v>0</v>
      </c>
      <c r="J193" s="290">
        <v>0</v>
      </c>
      <c r="K193" s="290">
        <v>0</v>
      </c>
      <c r="L193" s="290">
        <v>0</v>
      </c>
      <c r="M193" s="290">
        <v>0</v>
      </c>
      <c r="N193" s="290">
        <v>0</v>
      </c>
      <c r="O193" s="290">
        <v>0</v>
      </c>
      <c r="P193" s="290">
        <v>0</v>
      </c>
      <c r="Q193" s="290">
        <v>0</v>
      </c>
      <c r="R193" s="290">
        <v>0</v>
      </c>
      <c r="S193" s="290">
        <v>0</v>
      </c>
      <c r="T193" s="290">
        <v>0</v>
      </c>
      <c r="U193" s="290">
        <v>0</v>
      </c>
      <c r="V193" s="290">
        <v>0</v>
      </c>
      <c r="W193" s="290">
        <v>0</v>
      </c>
      <c r="X193" s="290">
        <v>0</v>
      </c>
      <c r="Y193" s="290">
        <v>0</v>
      </c>
      <c r="Z193" s="290">
        <v>0</v>
      </c>
      <c r="AA193" s="290">
        <v>0</v>
      </c>
      <c r="AB193" s="290">
        <v>0</v>
      </c>
      <c r="AC193" s="290">
        <v>0</v>
      </c>
      <c r="AD193" s="290">
        <v>0</v>
      </c>
    </row>
    <row r="194" spans="1:30" x14ac:dyDescent="0.25">
      <c r="A194" s="242" t="s">
        <v>624</v>
      </c>
      <c r="B194" s="290">
        <v>116.28588000000001</v>
      </c>
      <c r="C194" s="290">
        <v>30.158459999999899</v>
      </c>
      <c r="D194" s="290">
        <v>93.884699999999995</v>
      </c>
      <c r="E194" s="290">
        <v>143.75140999999999</v>
      </c>
      <c r="F194" s="290">
        <v>94.788789999999906</v>
      </c>
      <c r="G194" s="290">
        <v>85.306179999999998</v>
      </c>
      <c r="H194" s="290">
        <v>79.827509999999904</v>
      </c>
      <c r="I194" s="290">
        <v>147.90100000000001</v>
      </c>
      <c r="J194" s="290">
        <v>196.917</v>
      </c>
      <c r="K194" s="290">
        <v>193.61699999999999</v>
      </c>
      <c r="L194" s="290">
        <v>177.78100000000001</v>
      </c>
      <c r="M194" s="290">
        <v>152.58699999999999</v>
      </c>
      <c r="N194" s="290">
        <v>164.62200000000001</v>
      </c>
      <c r="O194" s="290">
        <v>141.40600000000001</v>
      </c>
      <c r="P194" s="290">
        <v>123.092</v>
      </c>
      <c r="Q194" s="290">
        <v>143.42099999999999</v>
      </c>
      <c r="R194" s="290">
        <v>146.78700000000001</v>
      </c>
      <c r="S194" s="290">
        <v>153.75399999999999</v>
      </c>
      <c r="T194" s="290">
        <v>164.77799999999999</v>
      </c>
      <c r="U194" s="290">
        <v>167.78299999999999</v>
      </c>
      <c r="V194" s="290">
        <v>159.56800000000001</v>
      </c>
      <c r="W194" s="290">
        <v>164.14699999999999</v>
      </c>
      <c r="X194" s="290">
        <v>166.755</v>
      </c>
      <c r="Y194" s="290">
        <v>145.59800000000001</v>
      </c>
      <c r="Z194" s="290">
        <v>112.89</v>
      </c>
      <c r="AA194" s="290">
        <v>140.16</v>
      </c>
      <c r="AB194" s="290">
        <v>125.568</v>
      </c>
      <c r="AC194" s="290">
        <v>155.441</v>
      </c>
      <c r="AD194" s="290">
        <v>149.04</v>
      </c>
    </row>
    <row r="195" spans="1:30" x14ac:dyDescent="0.25">
      <c r="A195" s="242" t="s">
        <v>625</v>
      </c>
      <c r="B195" s="290">
        <v>1539.5747200000001</v>
      </c>
      <c r="C195" s="290">
        <v>1567.4053699999999</v>
      </c>
      <c r="D195" s="290">
        <v>1929.6675599999901</v>
      </c>
      <c r="E195" s="290">
        <v>2056.5617299999999</v>
      </c>
      <c r="F195" s="290">
        <v>1689.39931</v>
      </c>
      <c r="G195" s="290">
        <v>1701.22228</v>
      </c>
      <c r="H195" s="290">
        <v>2737.1444900000001</v>
      </c>
      <c r="I195" s="290">
        <v>4547.2879999999996</v>
      </c>
      <c r="J195" s="290">
        <v>1821.933</v>
      </c>
      <c r="K195" s="290">
        <v>1812.5709999999999</v>
      </c>
      <c r="L195" s="290">
        <v>1766.712</v>
      </c>
      <c r="M195" s="290">
        <v>-645.02599999999995</v>
      </c>
      <c r="N195" s="290">
        <v>1807.5550000000001</v>
      </c>
      <c r="O195" s="290">
        <v>1449.5050000000001</v>
      </c>
      <c r="P195" s="290">
        <v>1492.9010000000001</v>
      </c>
      <c r="Q195" s="290">
        <v>1584.0509999999999</v>
      </c>
      <c r="R195" s="290">
        <v>1744.58</v>
      </c>
      <c r="S195" s="290">
        <v>1463.375</v>
      </c>
      <c r="T195" s="290">
        <v>1740.1399999999901</v>
      </c>
      <c r="U195" s="290">
        <v>1909.865</v>
      </c>
      <c r="V195" s="290">
        <v>1581.34</v>
      </c>
      <c r="W195" s="290">
        <v>1638.345</v>
      </c>
      <c r="X195" s="290">
        <v>1580.616</v>
      </c>
      <c r="Y195" s="290">
        <v>1583.9970000000001</v>
      </c>
      <c r="Z195" s="290">
        <v>1614.8979999999999</v>
      </c>
      <c r="AA195" s="290">
        <v>1160.5119999999999</v>
      </c>
      <c r="AB195" s="290">
        <v>1183.845</v>
      </c>
      <c r="AC195" s="290">
        <v>1270.6659999999999</v>
      </c>
      <c r="AD195" s="290">
        <v>1434.2280000000001</v>
      </c>
    </row>
    <row r="196" spans="1:30" x14ac:dyDescent="0.25">
      <c r="A196" s="242" t="s">
        <v>626</v>
      </c>
      <c r="B196" s="290">
        <v>94.049210000000002</v>
      </c>
      <c r="C196" s="290">
        <v>65.191609999999997</v>
      </c>
      <c r="D196" s="290">
        <v>99.287769999999995</v>
      </c>
      <c r="E196" s="290">
        <v>139.77325999999999</v>
      </c>
      <c r="F196" s="290">
        <v>122.2432</v>
      </c>
      <c r="G196" s="290">
        <v>142.66933</v>
      </c>
      <c r="H196" s="290">
        <v>60.357909999999997</v>
      </c>
      <c r="I196" s="290">
        <v>133.16900000000001</v>
      </c>
      <c r="J196" s="290">
        <v>122.541</v>
      </c>
      <c r="K196" s="290">
        <v>115.47</v>
      </c>
      <c r="L196" s="290">
        <v>115.929</v>
      </c>
      <c r="M196" s="290">
        <v>112.43300000000001</v>
      </c>
      <c r="N196" s="290">
        <v>118.59699999999999</v>
      </c>
      <c r="O196" s="290">
        <v>110.691</v>
      </c>
      <c r="P196" s="290">
        <v>117.79</v>
      </c>
      <c r="Q196" s="290">
        <v>117.238</v>
      </c>
      <c r="R196" s="290">
        <v>126.651</v>
      </c>
      <c r="S196" s="290">
        <v>117.404</v>
      </c>
      <c r="T196" s="290">
        <v>134.81299999999999</v>
      </c>
      <c r="U196" s="290">
        <v>135.392</v>
      </c>
      <c r="V196" s="290">
        <v>124.64</v>
      </c>
      <c r="W196" s="290">
        <v>118.586</v>
      </c>
      <c r="X196" s="290">
        <v>117.88</v>
      </c>
      <c r="Y196" s="290">
        <v>112.178</v>
      </c>
      <c r="Z196" s="290">
        <v>117.886</v>
      </c>
      <c r="AA196" s="290">
        <v>124.578</v>
      </c>
      <c r="AB196" s="290">
        <v>120.30200000000001</v>
      </c>
      <c r="AC196" s="290">
        <v>123.15</v>
      </c>
      <c r="AD196" s="290">
        <v>128.21700000000001</v>
      </c>
    </row>
    <row r="197" spans="1:30" x14ac:dyDescent="0.25">
      <c r="A197" s="242" t="s">
        <v>627</v>
      </c>
      <c r="B197" s="290">
        <v>8.5063099999999991</v>
      </c>
      <c r="C197" s="290">
        <v>17.929849999999998</v>
      </c>
      <c r="D197" s="290">
        <v>17.978860000000001</v>
      </c>
      <c r="E197" s="290">
        <v>7.4956699999999996</v>
      </c>
      <c r="F197" s="290">
        <v>10.06683</v>
      </c>
      <c r="G197" s="290">
        <v>13.50188</v>
      </c>
      <c r="H197" s="290">
        <v>21.819410000000001</v>
      </c>
      <c r="I197" s="290">
        <v>14.55</v>
      </c>
      <c r="J197" s="290">
        <v>14.593999999999999</v>
      </c>
      <c r="K197" s="290">
        <v>15.952999999999999</v>
      </c>
      <c r="L197" s="290">
        <v>18.021999999999998</v>
      </c>
      <c r="M197" s="290">
        <v>18.402000000000001</v>
      </c>
      <c r="N197" s="290">
        <v>28.701000000000001</v>
      </c>
      <c r="O197" s="290">
        <v>8.0969999999999995</v>
      </c>
      <c r="P197" s="290">
        <v>13.843</v>
      </c>
      <c r="Q197" s="290">
        <v>13.08</v>
      </c>
      <c r="R197" s="290">
        <v>15.715999999999999</v>
      </c>
      <c r="S197" s="290">
        <v>15.403</v>
      </c>
      <c r="T197" s="290">
        <v>18.559999999999999</v>
      </c>
      <c r="U197" s="290">
        <v>17.164999999999999</v>
      </c>
      <c r="V197" s="290">
        <v>19.001999999999999</v>
      </c>
      <c r="W197" s="290">
        <v>15.565</v>
      </c>
      <c r="X197" s="290">
        <v>15.355</v>
      </c>
      <c r="Y197" s="290">
        <v>12.891999999999999</v>
      </c>
      <c r="Z197" s="290">
        <v>11.782999999999999</v>
      </c>
      <c r="AA197" s="290">
        <v>8.5440000000000005</v>
      </c>
      <c r="AB197" s="290">
        <v>13.821999999999999</v>
      </c>
      <c r="AC197" s="290">
        <v>12.066000000000001</v>
      </c>
      <c r="AD197" s="290">
        <v>15.718999999999999</v>
      </c>
    </row>
    <row r="198" spans="1:30" x14ac:dyDescent="0.25">
      <c r="A198" s="242" t="s">
        <v>628</v>
      </c>
      <c r="B198" s="290">
        <v>32.418419999999998</v>
      </c>
      <c r="C198" s="290">
        <v>50.686360000000001</v>
      </c>
      <c r="D198" s="290">
        <v>80.479910000000004</v>
      </c>
      <c r="E198" s="290">
        <v>40.685420000000001</v>
      </c>
      <c r="F198" s="290">
        <v>76.974819999999994</v>
      </c>
      <c r="G198" s="290">
        <v>-87.895139999999998</v>
      </c>
      <c r="H198" s="290">
        <v>25.380769999999998</v>
      </c>
      <c r="I198" s="290">
        <v>24.274999999999999</v>
      </c>
      <c r="J198" s="290">
        <v>24.274999999999999</v>
      </c>
      <c r="K198" s="290">
        <v>23.274999999999999</v>
      </c>
      <c r="L198" s="290">
        <v>23.82</v>
      </c>
      <c r="M198" s="290">
        <v>23.274999999999999</v>
      </c>
      <c r="N198" s="290">
        <v>22.536999999999999</v>
      </c>
      <c r="O198" s="290">
        <v>35</v>
      </c>
      <c r="P198" s="290">
        <v>36.533000000000001</v>
      </c>
      <c r="Q198" s="290">
        <v>37.622999999999998</v>
      </c>
      <c r="R198" s="290">
        <v>37.533000000000001</v>
      </c>
      <c r="S198" s="290">
        <v>35</v>
      </c>
      <c r="T198" s="290">
        <v>39.533000000000001</v>
      </c>
      <c r="U198" s="290">
        <v>36.090000000000003</v>
      </c>
      <c r="V198" s="290">
        <v>38.067</v>
      </c>
      <c r="W198" s="290">
        <v>35.49</v>
      </c>
      <c r="X198" s="290">
        <v>36.533000000000001</v>
      </c>
      <c r="Y198" s="290">
        <v>37.207999999999998</v>
      </c>
      <c r="Z198" s="290">
        <v>34.594000000000001</v>
      </c>
      <c r="AA198" s="290">
        <v>41.798999999999999</v>
      </c>
      <c r="AB198" s="290">
        <v>39.08</v>
      </c>
      <c r="AC198" s="290">
        <v>38.529000000000003</v>
      </c>
      <c r="AD198" s="290">
        <v>38</v>
      </c>
    </row>
    <row r="199" spans="1:30" x14ac:dyDescent="0.25">
      <c r="A199" s="242" t="s">
        <v>1096</v>
      </c>
      <c r="B199" s="290">
        <v>0</v>
      </c>
      <c r="C199" s="290">
        <v>0</v>
      </c>
      <c r="D199" s="290">
        <v>0</v>
      </c>
      <c r="E199" s="290">
        <v>0</v>
      </c>
      <c r="F199" s="290">
        <v>0</v>
      </c>
      <c r="G199" s="290">
        <v>0</v>
      </c>
      <c r="H199" s="290">
        <v>0</v>
      </c>
      <c r="I199" s="290">
        <v>0</v>
      </c>
      <c r="J199" s="290">
        <v>0</v>
      </c>
      <c r="K199" s="290">
        <v>0</v>
      </c>
      <c r="L199" s="290">
        <v>0</v>
      </c>
      <c r="M199" s="290">
        <v>0</v>
      </c>
      <c r="N199" s="290">
        <v>0</v>
      </c>
      <c r="O199" s="290">
        <v>0</v>
      </c>
      <c r="P199" s="290">
        <v>0</v>
      </c>
      <c r="Q199" s="290">
        <v>0</v>
      </c>
      <c r="R199" s="290">
        <v>0</v>
      </c>
      <c r="S199" s="290">
        <v>0</v>
      </c>
      <c r="T199" s="290">
        <v>0</v>
      </c>
      <c r="U199" s="290">
        <v>0</v>
      </c>
      <c r="V199" s="290">
        <v>0</v>
      </c>
      <c r="W199" s="290">
        <v>0</v>
      </c>
      <c r="X199" s="290">
        <v>0</v>
      </c>
      <c r="Y199" s="290">
        <v>0</v>
      </c>
      <c r="Z199" s="290">
        <v>0</v>
      </c>
      <c r="AA199" s="290">
        <v>0</v>
      </c>
      <c r="AB199" s="290">
        <v>0</v>
      </c>
      <c r="AC199" s="290">
        <v>0</v>
      </c>
      <c r="AD199" s="290">
        <v>0</v>
      </c>
    </row>
    <row r="200" spans="1:30" ht="15.75" thickBot="1" x14ac:dyDescent="0.3">
      <c r="A200" s="242" t="s">
        <v>629</v>
      </c>
      <c r="B200" s="292">
        <v>60.025370000000002</v>
      </c>
      <c r="C200" s="292">
        <v>44.380270000000003</v>
      </c>
      <c r="D200" s="292">
        <v>31.541930000000001</v>
      </c>
      <c r="E200" s="292">
        <v>48.133139999999997</v>
      </c>
      <c r="F200" s="292">
        <v>60.216279999999998</v>
      </c>
      <c r="G200" s="292">
        <v>52.98912</v>
      </c>
      <c r="H200" s="292">
        <v>53.993719999999897</v>
      </c>
      <c r="I200" s="292">
        <v>70.073999999999998</v>
      </c>
      <c r="J200" s="292">
        <v>59.860999999999997</v>
      </c>
      <c r="K200" s="292">
        <v>57.57</v>
      </c>
      <c r="L200" s="292">
        <v>53.436</v>
      </c>
      <c r="M200" s="292">
        <v>55.35</v>
      </c>
      <c r="N200" s="292">
        <v>54.753</v>
      </c>
      <c r="O200" s="292">
        <v>41.578000000000003</v>
      </c>
      <c r="P200" s="292">
        <v>44.802999999999997</v>
      </c>
      <c r="Q200" s="292">
        <v>51.116999999999997</v>
      </c>
      <c r="R200" s="292">
        <v>52.835999999999999</v>
      </c>
      <c r="S200" s="292">
        <v>48.805</v>
      </c>
      <c r="T200" s="292">
        <v>58.436999999999998</v>
      </c>
      <c r="U200" s="292">
        <v>61.231000000000002</v>
      </c>
      <c r="V200" s="292">
        <v>50.695</v>
      </c>
      <c r="W200" s="292">
        <v>51.506999999999998</v>
      </c>
      <c r="X200" s="292">
        <v>47.649000000000001</v>
      </c>
      <c r="Y200" s="292">
        <v>47.366</v>
      </c>
      <c r="Z200" s="292">
        <v>48.610999999999997</v>
      </c>
      <c r="AA200" s="292">
        <v>42.097000000000001</v>
      </c>
      <c r="AB200" s="292">
        <v>45.356999999999999</v>
      </c>
      <c r="AC200" s="292">
        <v>51.713000000000001</v>
      </c>
      <c r="AD200" s="292">
        <v>53.548000000000002</v>
      </c>
    </row>
    <row r="201" spans="1:30" x14ac:dyDescent="0.25">
      <c r="A201" s="260" t="s">
        <v>551</v>
      </c>
      <c r="B201" s="290">
        <v>1851.1261099999999</v>
      </c>
      <c r="C201" s="290">
        <v>1781.96892</v>
      </c>
      <c r="D201" s="290">
        <v>2254.6142799999998</v>
      </c>
      <c r="E201" s="290">
        <v>2452.64878</v>
      </c>
      <c r="F201" s="290">
        <v>2054.8326899999902</v>
      </c>
      <c r="G201" s="290">
        <v>1909.88983999999</v>
      </c>
      <c r="H201" s="290">
        <v>2985.2303299999999</v>
      </c>
      <c r="I201" s="290">
        <v>4951.0320000000002</v>
      </c>
      <c r="J201" s="290">
        <v>2245.6999999999998</v>
      </c>
      <c r="K201" s="290">
        <v>2221.7370000000001</v>
      </c>
      <c r="L201" s="290">
        <v>2157.66</v>
      </c>
      <c r="M201" s="290">
        <v>-281.35199999999998</v>
      </c>
      <c r="N201" s="290">
        <v>2199.2179999999998</v>
      </c>
      <c r="O201" s="290">
        <v>1787.086</v>
      </c>
      <c r="P201" s="290">
        <v>1830.7809999999999</v>
      </c>
      <c r="Q201" s="290">
        <v>1949.5909999999999</v>
      </c>
      <c r="R201" s="290">
        <v>2130.4929999999999</v>
      </c>
      <c r="S201" s="290">
        <v>1836.0650000000001</v>
      </c>
      <c r="T201" s="290">
        <v>2164.6469999999899</v>
      </c>
      <c r="U201" s="290">
        <v>2339.0790000000002</v>
      </c>
      <c r="V201" s="290">
        <v>1978.3030000000001</v>
      </c>
      <c r="W201" s="290">
        <v>2026.3430000000001</v>
      </c>
      <c r="X201" s="290">
        <v>1966.3889999999899</v>
      </c>
      <c r="Y201" s="290">
        <v>1941.3119999999999</v>
      </c>
      <c r="Z201" s="290">
        <v>1942.6389999999999</v>
      </c>
      <c r="AA201" s="290">
        <v>1518.5219999999999</v>
      </c>
      <c r="AB201" s="290">
        <v>1529.8429999999901</v>
      </c>
      <c r="AC201" s="290">
        <v>1654.711</v>
      </c>
      <c r="AD201" s="290">
        <v>1825.318</v>
      </c>
    </row>
    <row r="202" spans="1:30" ht="15.75" thickBot="1" x14ac:dyDescent="0.3">
      <c r="A202" s="242" t="s">
        <v>630</v>
      </c>
      <c r="B202" s="292">
        <v>0.97</v>
      </c>
      <c r="C202" s="292">
        <v>1.8120000000000001</v>
      </c>
      <c r="D202" s="292">
        <v>5.4983000000000004</v>
      </c>
      <c r="E202" s="292">
        <v>2.14351</v>
      </c>
      <c r="F202" s="292">
        <v>0.49954999999999999</v>
      </c>
      <c r="G202" s="292">
        <v>0</v>
      </c>
      <c r="H202" s="292">
        <v>1.1243300000000001</v>
      </c>
      <c r="I202" s="292">
        <v>4.5439999999999996</v>
      </c>
      <c r="J202" s="292">
        <v>0.60899999999999999</v>
      </c>
      <c r="K202" s="292">
        <v>0</v>
      </c>
      <c r="L202" s="292">
        <v>0</v>
      </c>
      <c r="M202" s="292">
        <v>0</v>
      </c>
      <c r="N202" s="292">
        <v>3.7919999999999998</v>
      </c>
      <c r="O202" s="292">
        <v>0</v>
      </c>
      <c r="P202" s="292">
        <v>2</v>
      </c>
      <c r="Q202" s="292">
        <v>1</v>
      </c>
      <c r="R202" s="292">
        <v>0</v>
      </c>
      <c r="S202" s="292">
        <v>3</v>
      </c>
      <c r="T202" s="292">
        <v>0</v>
      </c>
      <c r="U202" s="292">
        <v>6</v>
      </c>
      <c r="V202" s="292">
        <v>2</v>
      </c>
      <c r="W202" s="292">
        <v>0</v>
      </c>
      <c r="X202" s="292">
        <v>0</v>
      </c>
      <c r="Y202" s="292">
        <v>0</v>
      </c>
      <c r="Z202" s="292">
        <v>6</v>
      </c>
      <c r="AA202" s="292">
        <v>0</v>
      </c>
      <c r="AB202" s="292">
        <v>2</v>
      </c>
      <c r="AC202" s="292">
        <v>1</v>
      </c>
      <c r="AD202" s="292">
        <v>0</v>
      </c>
    </row>
    <row r="203" spans="1:30" x14ac:dyDescent="0.25">
      <c r="A203" s="260" t="s">
        <v>553</v>
      </c>
      <c r="B203" s="290">
        <v>0.97</v>
      </c>
      <c r="C203" s="290">
        <v>1.8120000000000001</v>
      </c>
      <c r="D203" s="290">
        <v>5.4983000000000004</v>
      </c>
      <c r="E203" s="290">
        <v>2.14351</v>
      </c>
      <c r="F203" s="290">
        <v>0.49954999999999999</v>
      </c>
      <c r="G203" s="290">
        <v>0</v>
      </c>
      <c r="H203" s="290">
        <v>1.1243300000000001</v>
      </c>
      <c r="I203" s="290">
        <v>4.5439999999999996</v>
      </c>
      <c r="J203" s="290">
        <v>0.60899999999999999</v>
      </c>
      <c r="K203" s="290">
        <v>0</v>
      </c>
      <c r="L203" s="290">
        <v>0</v>
      </c>
      <c r="M203" s="290">
        <v>0</v>
      </c>
      <c r="N203" s="290">
        <v>3.7919999999999998</v>
      </c>
      <c r="O203" s="290">
        <v>0</v>
      </c>
      <c r="P203" s="290">
        <v>2</v>
      </c>
      <c r="Q203" s="290">
        <v>1</v>
      </c>
      <c r="R203" s="290">
        <v>0</v>
      </c>
      <c r="S203" s="290">
        <v>3</v>
      </c>
      <c r="T203" s="290">
        <v>0</v>
      </c>
      <c r="U203" s="290">
        <v>6</v>
      </c>
      <c r="V203" s="290">
        <v>2</v>
      </c>
      <c r="W203" s="290">
        <v>0</v>
      </c>
      <c r="X203" s="290">
        <v>0</v>
      </c>
      <c r="Y203" s="290">
        <v>0</v>
      </c>
      <c r="Z203" s="290">
        <v>6</v>
      </c>
      <c r="AA203" s="290">
        <v>0</v>
      </c>
      <c r="AB203" s="290">
        <v>2</v>
      </c>
      <c r="AC203" s="290">
        <v>1</v>
      </c>
      <c r="AD203" s="290">
        <v>0</v>
      </c>
    </row>
    <row r="204" spans="1:30" x14ac:dyDescent="0.25">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91"/>
    </row>
    <row r="205" spans="1:30" x14ac:dyDescent="0.25">
      <c r="A205" s="244" t="s">
        <v>631</v>
      </c>
      <c r="B205" s="289">
        <v>3720.30131999999</v>
      </c>
      <c r="C205" s="289">
        <v>3704.4348399999999</v>
      </c>
      <c r="D205" s="289">
        <v>4103.9896699999999</v>
      </c>
      <c r="E205" s="289">
        <v>4860.9519499999997</v>
      </c>
      <c r="F205" s="289">
        <v>4317.1948300000004</v>
      </c>
      <c r="G205" s="289">
        <v>4002.6056199999998</v>
      </c>
      <c r="H205" s="289">
        <v>5374.0210999999999</v>
      </c>
      <c r="I205" s="289">
        <v>7084.3450000000003</v>
      </c>
      <c r="J205" s="289">
        <v>4317.6419999999998</v>
      </c>
      <c r="K205" s="289">
        <v>4221.5140000000001</v>
      </c>
      <c r="L205" s="289">
        <v>4183.7079999999996</v>
      </c>
      <c r="M205" s="289">
        <v>1557.8019999999999</v>
      </c>
      <c r="N205" s="289">
        <v>4019.268</v>
      </c>
      <c r="O205" s="289">
        <v>3938.2529999999902</v>
      </c>
      <c r="P205" s="289">
        <v>3923.7939999999999</v>
      </c>
      <c r="Q205" s="289">
        <v>4136.5950000000003</v>
      </c>
      <c r="R205" s="289">
        <v>4472.37</v>
      </c>
      <c r="S205" s="289">
        <v>4131.0860000000002</v>
      </c>
      <c r="T205" s="289">
        <v>4432.6399999999903</v>
      </c>
      <c r="U205" s="289">
        <v>4841.8909999999996</v>
      </c>
      <c r="V205" s="289">
        <v>4310.5219999999999</v>
      </c>
      <c r="W205" s="289">
        <v>4270.8540000000003</v>
      </c>
      <c r="X205" s="289">
        <v>4289.0659999999898</v>
      </c>
      <c r="Y205" s="289">
        <v>4058.319</v>
      </c>
      <c r="Z205" s="289">
        <v>4024.7260000000001</v>
      </c>
      <c r="AA205" s="289">
        <v>3807.0619999999999</v>
      </c>
      <c r="AB205" s="289">
        <v>3676.4759999999901</v>
      </c>
      <c r="AC205" s="289">
        <v>3964.83</v>
      </c>
      <c r="AD205" s="289">
        <v>4293.509</v>
      </c>
    </row>
    <row r="207" spans="1:30" x14ac:dyDescent="0.25">
      <c r="A207" s="244" t="s">
        <v>632</v>
      </c>
      <c r="B207" s="289">
        <v>45581.61879</v>
      </c>
      <c r="C207" s="289">
        <v>55315.749649999998</v>
      </c>
      <c r="D207" s="289">
        <v>39176.181579999997</v>
      </c>
      <c r="E207" s="289">
        <v>43492.24826</v>
      </c>
      <c r="F207" s="289">
        <v>42386.628259999998</v>
      </c>
      <c r="G207" s="289">
        <v>42852.289479999898</v>
      </c>
      <c r="H207" s="289">
        <v>45000.798999999999</v>
      </c>
      <c r="I207" s="289">
        <v>49129.228040315997</v>
      </c>
      <c r="J207" s="289">
        <v>48992.261761860202</v>
      </c>
      <c r="K207" s="289">
        <v>43180.789888450701</v>
      </c>
      <c r="L207" s="289">
        <v>43443.8970797453</v>
      </c>
      <c r="M207" s="289">
        <v>39209.073349155602</v>
      </c>
      <c r="N207" s="289">
        <v>45598.293647215498</v>
      </c>
      <c r="O207" s="289">
        <v>46515.975412893298</v>
      </c>
      <c r="P207" s="289">
        <v>41909.513458377602</v>
      </c>
      <c r="Q207" s="289">
        <v>44801.592376103101</v>
      </c>
      <c r="R207" s="289">
        <v>43291.685302644197</v>
      </c>
      <c r="S207" s="289">
        <v>43524.255786581904</v>
      </c>
      <c r="T207" s="289">
        <v>44079.802718874198</v>
      </c>
      <c r="U207" s="289">
        <v>48300.196667748103</v>
      </c>
      <c r="V207" s="289">
        <v>48224.208999510898</v>
      </c>
      <c r="W207" s="289">
        <v>43391.4064852378</v>
      </c>
      <c r="X207" s="289">
        <v>43197.341246050601</v>
      </c>
      <c r="Y207" s="289">
        <v>43520.273535949796</v>
      </c>
      <c r="Z207" s="289">
        <v>44630.517114504</v>
      </c>
      <c r="AA207" s="289">
        <v>45993.687097325099</v>
      </c>
      <c r="AB207" s="289">
        <v>40567.344891414701</v>
      </c>
      <c r="AC207" s="289">
        <v>49608.549158036702</v>
      </c>
      <c r="AD207" s="289">
        <v>42069.434010625002</v>
      </c>
    </row>
    <row r="208" spans="1:30" x14ac:dyDescent="0.25">
      <c r="A208" s="242" t="s">
        <v>522</v>
      </c>
    </row>
    <row r="209" spans="1:30" x14ac:dyDescent="0.25">
      <c r="A209" s="242" t="s">
        <v>633</v>
      </c>
      <c r="B209" s="290">
        <v>0</v>
      </c>
      <c r="C209" s="290">
        <v>0</v>
      </c>
      <c r="D209" s="290">
        <v>0</v>
      </c>
      <c r="E209" s="290">
        <v>0</v>
      </c>
      <c r="F209" s="290">
        <v>0</v>
      </c>
      <c r="G209" s="290">
        <v>0</v>
      </c>
      <c r="H209" s="290">
        <v>0</v>
      </c>
      <c r="I209" s="290">
        <v>0</v>
      </c>
      <c r="J209" s="290">
        <v>0</v>
      </c>
      <c r="K209" s="290">
        <v>0</v>
      </c>
      <c r="L209" s="290">
        <v>0</v>
      </c>
      <c r="M209" s="290">
        <v>0</v>
      </c>
      <c r="N209" s="290">
        <v>0</v>
      </c>
      <c r="O209" s="290">
        <v>0</v>
      </c>
      <c r="P209" s="290">
        <v>0</v>
      </c>
      <c r="Q209" s="290">
        <v>0</v>
      </c>
      <c r="R209" s="290">
        <v>0</v>
      </c>
      <c r="S209" s="290">
        <v>0</v>
      </c>
      <c r="T209" s="290">
        <v>0</v>
      </c>
      <c r="U209" s="290">
        <v>0</v>
      </c>
      <c r="V209" s="290">
        <v>0</v>
      </c>
      <c r="W209" s="290">
        <v>0</v>
      </c>
      <c r="X209" s="290">
        <v>0</v>
      </c>
      <c r="Y209" s="290">
        <v>0</v>
      </c>
      <c r="Z209" s="290">
        <v>0</v>
      </c>
      <c r="AA209" s="290">
        <v>0</v>
      </c>
      <c r="AB209" s="290">
        <v>0</v>
      </c>
      <c r="AC209" s="290">
        <v>0</v>
      </c>
      <c r="AD209" s="290">
        <v>0</v>
      </c>
    </row>
    <row r="210" spans="1:30" x14ac:dyDescent="0.25">
      <c r="A210" s="242" t="s">
        <v>634</v>
      </c>
      <c r="B210" s="290">
        <v>0</v>
      </c>
      <c r="C210" s="290">
        <v>1526.61112</v>
      </c>
      <c r="D210" s="290">
        <v>0</v>
      </c>
      <c r="E210" s="290">
        <v>0</v>
      </c>
      <c r="F210" s="290">
        <v>0</v>
      </c>
      <c r="G210" s="290">
        <v>0</v>
      </c>
      <c r="H210" s="290">
        <v>0</v>
      </c>
      <c r="I210" s="290">
        <v>0</v>
      </c>
      <c r="J210" s="290">
        <v>0</v>
      </c>
      <c r="K210" s="290">
        <v>0</v>
      </c>
      <c r="L210" s="290">
        <v>0</v>
      </c>
      <c r="M210" s="290">
        <v>0</v>
      </c>
      <c r="N210" s="290">
        <v>0</v>
      </c>
      <c r="O210" s="290">
        <v>0</v>
      </c>
      <c r="P210" s="290">
        <v>0</v>
      </c>
      <c r="Q210" s="290">
        <v>0</v>
      </c>
      <c r="R210" s="290">
        <v>0</v>
      </c>
      <c r="S210" s="290">
        <v>0</v>
      </c>
      <c r="T210" s="290">
        <v>0</v>
      </c>
      <c r="U210" s="290">
        <v>0</v>
      </c>
      <c r="V210" s="290">
        <v>0</v>
      </c>
      <c r="W210" s="290">
        <v>0</v>
      </c>
      <c r="X210" s="290">
        <v>0</v>
      </c>
      <c r="Y210" s="290">
        <v>0</v>
      </c>
      <c r="Z210" s="290">
        <v>0</v>
      </c>
      <c r="AA210" s="290">
        <v>0</v>
      </c>
      <c r="AB210" s="290">
        <v>0</v>
      </c>
      <c r="AC210" s="290">
        <v>0</v>
      </c>
      <c r="AD210" s="290">
        <v>0</v>
      </c>
    </row>
    <row r="211" spans="1:30" x14ac:dyDescent="0.25">
      <c r="A211" s="242" t="s">
        <v>635</v>
      </c>
      <c r="B211" s="290">
        <v>14592.17202</v>
      </c>
      <c r="C211" s="290">
        <v>15792.2742</v>
      </c>
      <c r="D211" s="290">
        <v>7673.5587400000004</v>
      </c>
      <c r="E211" s="290">
        <v>7679.6801999999998</v>
      </c>
      <c r="F211" s="290">
        <v>7230.7788300000002</v>
      </c>
      <c r="G211" s="290">
        <v>7032.4736400000002</v>
      </c>
      <c r="H211" s="290">
        <v>8736.1100700000006</v>
      </c>
      <c r="I211" s="290">
        <v>11162.704132475001</v>
      </c>
      <c r="J211" s="290">
        <v>11106.9141914225</v>
      </c>
      <c r="K211" s="290">
        <v>10960.1700433225</v>
      </c>
      <c r="L211" s="290">
        <v>11393.4542813436</v>
      </c>
      <c r="M211" s="290">
        <v>11439.4596213974</v>
      </c>
      <c r="N211" s="290">
        <v>14389.693236220801</v>
      </c>
      <c r="O211" s="290">
        <v>17185.039905630802</v>
      </c>
      <c r="P211" s="290">
        <v>15030.184598101199</v>
      </c>
      <c r="Q211" s="290">
        <v>10341.448968151401</v>
      </c>
      <c r="R211" s="290">
        <v>5605.5426686815599</v>
      </c>
      <c r="S211" s="290">
        <v>3955.3964699360699</v>
      </c>
      <c r="T211" s="290">
        <v>6923.9832316523298</v>
      </c>
      <c r="U211" s="290">
        <v>10798.1269864185</v>
      </c>
      <c r="V211" s="290">
        <v>10535.06604664</v>
      </c>
      <c r="W211" s="290">
        <v>10436.645380293799</v>
      </c>
      <c r="X211" s="290">
        <v>10311.8486983493</v>
      </c>
      <c r="Y211" s="290">
        <v>11052.5239970648</v>
      </c>
      <c r="Z211" s="290">
        <v>14162.6151690798</v>
      </c>
      <c r="AA211" s="290">
        <v>16481.4273298056</v>
      </c>
      <c r="AB211" s="290">
        <v>14334.514886904701</v>
      </c>
      <c r="AC211" s="290">
        <v>9994.8625363776991</v>
      </c>
      <c r="AD211" s="290">
        <v>5408.3659483398997</v>
      </c>
    </row>
    <row r="212" spans="1:30" x14ac:dyDescent="0.25">
      <c r="A212" s="242" t="s">
        <v>636</v>
      </c>
      <c r="B212" s="290">
        <v>1340.3656599999999</v>
      </c>
      <c r="C212" s="290">
        <v>1846.2127700000001</v>
      </c>
      <c r="D212" s="290">
        <v>-1080.7765299999901</v>
      </c>
      <c r="E212" s="290">
        <v>-1197.0730799999999</v>
      </c>
      <c r="F212" s="290">
        <v>8.7021799999999701</v>
      </c>
      <c r="G212" s="290">
        <v>-157.3844</v>
      </c>
      <c r="H212" s="290">
        <v>-296.48385000000002</v>
      </c>
      <c r="I212" s="290">
        <v>0</v>
      </c>
      <c r="J212" s="290">
        <v>0</v>
      </c>
      <c r="K212" s="290">
        <v>0</v>
      </c>
      <c r="L212" s="290">
        <v>0</v>
      </c>
      <c r="M212" s="290">
        <v>0</v>
      </c>
      <c r="N212" s="290">
        <v>0</v>
      </c>
      <c r="O212" s="290">
        <v>0</v>
      </c>
      <c r="P212" s="290">
        <v>0</v>
      </c>
      <c r="Q212" s="290">
        <v>0</v>
      </c>
      <c r="R212" s="290">
        <v>0</v>
      </c>
      <c r="S212" s="290">
        <v>0</v>
      </c>
      <c r="T212" s="290">
        <v>0</v>
      </c>
      <c r="U212" s="290">
        <v>0</v>
      </c>
      <c r="V212" s="290">
        <v>0</v>
      </c>
      <c r="W212" s="290">
        <v>0</v>
      </c>
      <c r="X212" s="290">
        <v>0</v>
      </c>
      <c r="Y212" s="290">
        <v>0</v>
      </c>
      <c r="Z212" s="290">
        <v>0</v>
      </c>
      <c r="AA212" s="290">
        <v>0</v>
      </c>
      <c r="AB212" s="290">
        <v>0</v>
      </c>
      <c r="AC212" s="290">
        <v>0</v>
      </c>
      <c r="AD212" s="290">
        <v>0</v>
      </c>
    </row>
    <row r="213" spans="1:30" ht="15.75" thickBot="1" x14ac:dyDescent="0.3">
      <c r="A213" s="242" t="s">
        <v>637</v>
      </c>
      <c r="B213" s="292">
        <v>1267.9771599999999</v>
      </c>
      <c r="C213" s="292">
        <v>2013.5995600000001</v>
      </c>
      <c r="D213" s="292">
        <v>793.76862000000006</v>
      </c>
      <c r="E213" s="292">
        <v>871.87332000000004</v>
      </c>
      <c r="F213" s="292">
        <v>-873.79170999999997</v>
      </c>
      <c r="G213" s="292">
        <v>-3372.0067599999902</v>
      </c>
      <c r="H213" s="292">
        <v>-1447.50442</v>
      </c>
      <c r="I213" s="292">
        <v>0</v>
      </c>
      <c r="J213" s="292">
        <v>0</v>
      </c>
      <c r="K213" s="292">
        <v>0</v>
      </c>
      <c r="L213" s="292">
        <v>0</v>
      </c>
      <c r="M213" s="292">
        <v>0</v>
      </c>
      <c r="N213" s="292">
        <v>0</v>
      </c>
      <c r="O213" s="292">
        <v>0</v>
      </c>
      <c r="P213" s="292">
        <v>0</v>
      </c>
      <c r="Q213" s="292">
        <v>0</v>
      </c>
      <c r="R213" s="292">
        <v>0</v>
      </c>
      <c r="S213" s="292">
        <v>0</v>
      </c>
      <c r="T213" s="292">
        <v>0</v>
      </c>
      <c r="U213" s="292">
        <v>0</v>
      </c>
      <c r="V213" s="292">
        <v>0</v>
      </c>
      <c r="W213" s="292">
        <v>0</v>
      </c>
      <c r="X213" s="292">
        <v>0</v>
      </c>
      <c r="Y213" s="292">
        <v>0</v>
      </c>
      <c r="Z213" s="292">
        <v>0</v>
      </c>
      <c r="AA213" s="292">
        <v>0</v>
      </c>
      <c r="AB213" s="292">
        <v>0</v>
      </c>
      <c r="AC213" s="292">
        <v>0</v>
      </c>
      <c r="AD213" s="292">
        <v>0</v>
      </c>
    </row>
    <row r="214" spans="1:30" x14ac:dyDescent="0.25">
      <c r="A214" s="260" t="s">
        <v>638</v>
      </c>
      <c r="B214" s="290">
        <v>17200.51484</v>
      </c>
      <c r="C214" s="290">
        <v>21178.697649999998</v>
      </c>
      <c r="D214" s="290">
        <v>7386.5508300000001</v>
      </c>
      <c r="E214" s="290">
        <v>7354.4804400000003</v>
      </c>
      <c r="F214" s="290">
        <v>6365.6893</v>
      </c>
      <c r="G214" s="290">
        <v>3503.08248</v>
      </c>
      <c r="H214" s="290">
        <v>6992.1217999999999</v>
      </c>
      <c r="I214" s="290">
        <v>11162.704132475001</v>
      </c>
      <c r="J214" s="290">
        <v>11106.9141914225</v>
      </c>
      <c r="K214" s="290">
        <v>10960.1700433225</v>
      </c>
      <c r="L214" s="290">
        <v>11393.4542813436</v>
      </c>
      <c r="M214" s="290">
        <v>11439.4596213974</v>
      </c>
      <c r="N214" s="290">
        <v>14389.693236220801</v>
      </c>
      <c r="O214" s="290">
        <v>17185.039905630802</v>
      </c>
      <c r="P214" s="290">
        <v>15030.184598101199</v>
      </c>
      <c r="Q214" s="290">
        <v>10341.448968151401</v>
      </c>
      <c r="R214" s="290">
        <v>5605.5426686815599</v>
      </c>
      <c r="S214" s="290">
        <v>3955.3964699360699</v>
      </c>
      <c r="T214" s="290">
        <v>6923.9832316523298</v>
      </c>
      <c r="U214" s="290">
        <v>10798.1269864185</v>
      </c>
      <c r="V214" s="290">
        <v>10535.06604664</v>
      </c>
      <c r="W214" s="290">
        <v>10436.645380293799</v>
      </c>
      <c r="X214" s="290">
        <v>10311.8486983493</v>
      </c>
      <c r="Y214" s="290">
        <v>11052.5239970648</v>
      </c>
      <c r="Z214" s="290">
        <v>14162.6151690798</v>
      </c>
      <c r="AA214" s="290">
        <v>16481.4273298056</v>
      </c>
      <c r="AB214" s="290">
        <v>14334.514886904701</v>
      </c>
      <c r="AC214" s="290">
        <v>9994.8625363776991</v>
      </c>
      <c r="AD214" s="290">
        <v>5408.3659483398997</v>
      </c>
    </row>
    <row r="215" spans="1:30" x14ac:dyDescent="0.25">
      <c r="A215" s="242" t="s">
        <v>639</v>
      </c>
      <c r="B215" s="290">
        <v>0</v>
      </c>
      <c r="C215" s="290">
        <v>0</v>
      </c>
      <c r="D215" s="290">
        <v>0</v>
      </c>
      <c r="E215" s="290">
        <v>0</v>
      </c>
      <c r="F215" s="290">
        <v>0</v>
      </c>
      <c r="G215" s="290">
        <v>0</v>
      </c>
      <c r="H215" s="290">
        <v>0</v>
      </c>
      <c r="I215" s="290">
        <v>0</v>
      </c>
      <c r="J215" s="290">
        <v>0</v>
      </c>
      <c r="K215" s="290">
        <v>0</v>
      </c>
      <c r="L215" s="290">
        <v>0</v>
      </c>
      <c r="M215" s="290">
        <v>0</v>
      </c>
      <c r="N215" s="290">
        <v>0</v>
      </c>
      <c r="O215" s="290">
        <v>0</v>
      </c>
      <c r="P215" s="290">
        <v>0</v>
      </c>
      <c r="Q215" s="290">
        <v>0</v>
      </c>
      <c r="R215" s="290">
        <v>0</v>
      </c>
      <c r="S215" s="290">
        <v>0</v>
      </c>
      <c r="T215" s="290">
        <v>0</v>
      </c>
      <c r="U215" s="290">
        <v>0</v>
      </c>
      <c r="V215" s="290">
        <v>0</v>
      </c>
      <c r="W215" s="290">
        <v>0</v>
      </c>
      <c r="X215" s="290">
        <v>0</v>
      </c>
      <c r="Y215" s="290">
        <v>0</v>
      </c>
      <c r="Z215" s="290">
        <v>0</v>
      </c>
      <c r="AA215" s="290">
        <v>0</v>
      </c>
      <c r="AB215" s="290">
        <v>0</v>
      </c>
      <c r="AC215" s="290">
        <v>0</v>
      </c>
      <c r="AD215" s="290">
        <v>0</v>
      </c>
    </row>
    <row r="216" spans="1:30" x14ac:dyDescent="0.25">
      <c r="A216" s="242" t="s">
        <v>640</v>
      </c>
      <c r="B216" s="290">
        <v>0</v>
      </c>
      <c r="C216" s="290">
        <v>0</v>
      </c>
      <c r="D216" s="290">
        <v>0</v>
      </c>
      <c r="E216" s="290">
        <v>0</v>
      </c>
      <c r="F216" s="290">
        <v>0</v>
      </c>
      <c r="G216" s="290">
        <v>0</v>
      </c>
      <c r="H216" s="290">
        <v>0</v>
      </c>
      <c r="I216" s="290">
        <v>0</v>
      </c>
      <c r="J216" s="290">
        <v>0</v>
      </c>
      <c r="K216" s="290">
        <v>0</v>
      </c>
      <c r="L216" s="290">
        <v>0</v>
      </c>
      <c r="M216" s="290">
        <v>0</v>
      </c>
      <c r="N216" s="290">
        <v>0</v>
      </c>
      <c r="O216" s="290">
        <v>0</v>
      </c>
      <c r="P216" s="290">
        <v>0</v>
      </c>
      <c r="Q216" s="290">
        <v>0</v>
      </c>
      <c r="R216" s="290">
        <v>0</v>
      </c>
      <c r="S216" s="290">
        <v>0</v>
      </c>
      <c r="T216" s="290">
        <v>0</v>
      </c>
      <c r="U216" s="290">
        <v>0</v>
      </c>
      <c r="V216" s="290">
        <v>0</v>
      </c>
      <c r="W216" s="290">
        <v>0</v>
      </c>
      <c r="X216" s="290">
        <v>0</v>
      </c>
      <c r="Y216" s="290">
        <v>0</v>
      </c>
      <c r="Z216" s="290">
        <v>0</v>
      </c>
      <c r="AA216" s="290">
        <v>0</v>
      </c>
      <c r="AB216" s="290">
        <v>0</v>
      </c>
      <c r="AC216" s="290">
        <v>0</v>
      </c>
      <c r="AD216" s="290">
        <v>0</v>
      </c>
    </row>
    <row r="217" spans="1:30" ht="15.75" thickBot="1" x14ac:dyDescent="0.3">
      <c r="A217" s="242" t="s">
        <v>641</v>
      </c>
      <c r="B217" s="292">
        <v>65.443190000000001</v>
      </c>
      <c r="C217" s="292">
        <v>64.9602</v>
      </c>
      <c r="D217" s="292">
        <v>69.815649999999906</v>
      </c>
      <c r="E217" s="292">
        <v>75.796049999999994</v>
      </c>
      <c r="F217" s="292">
        <v>70.821209999999994</v>
      </c>
      <c r="G217" s="292">
        <v>73.964119999999994</v>
      </c>
      <c r="H217" s="292">
        <v>73.949640000000002</v>
      </c>
      <c r="I217" s="292">
        <v>79.161000000000001</v>
      </c>
      <c r="J217" s="292">
        <v>100.589</v>
      </c>
      <c r="K217" s="292">
        <v>59.597000000000001</v>
      </c>
      <c r="L217" s="292">
        <v>77.387</v>
      </c>
      <c r="M217" s="292">
        <v>68.25</v>
      </c>
      <c r="N217" s="292">
        <v>57.734999999999999</v>
      </c>
      <c r="O217" s="292">
        <v>80.590999999999994</v>
      </c>
      <c r="P217" s="292">
        <v>67.614000000000004</v>
      </c>
      <c r="Q217" s="292">
        <v>75.103999999999999</v>
      </c>
      <c r="R217" s="292">
        <v>67.391999999999996</v>
      </c>
      <c r="S217" s="292">
        <v>92.116</v>
      </c>
      <c r="T217" s="292">
        <v>64.081999999999994</v>
      </c>
      <c r="U217" s="292">
        <v>76.272000000000006</v>
      </c>
      <c r="V217" s="292">
        <v>95.543999999999997</v>
      </c>
      <c r="W217" s="292">
        <v>85.356999999999999</v>
      </c>
      <c r="X217" s="292">
        <v>73.739999999999995</v>
      </c>
      <c r="Y217" s="292">
        <v>62.963000000000001</v>
      </c>
      <c r="Z217" s="292">
        <v>59.926000000000002</v>
      </c>
      <c r="AA217" s="292">
        <v>82.915000000000006</v>
      </c>
      <c r="AB217" s="292">
        <v>69.594999999999999</v>
      </c>
      <c r="AC217" s="292">
        <v>81.224999999999994</v>
      </c>
      <c r="AD217" s="292">
        <v>69.341999999999999</v>
      </c>
    </row>
    <row r="218" spans="1:30" x14ac:dyDescent="0.25">
      <c r="A218" s="260" t="s">
        <v>642</v>
      </c>
      <c r="B218" s="290">
        <v>65.443190000000001</v>
      </c>
      <c r="C218" s="290">
        <v>64.9602</v>
      </c>
      <c r="D218" s="290">
        <v>69.815649999999906</v>
      </c>
      <c r="E218" s="290">
        <v>75.796049999999994</v>
      </c>
      <c r="F218" s="290">
        <v>70.821209999999994</v>
      </c>
      <c r="G218" s="290">
        <v>73.964119999999994</v>
      </c>
      <c r="H218" s="290">
        <v>73.949640000000002</v>
      </c>
      <c r="I218" s="290">
        <v>79.161000000000001</v>
      </c>
      <c r="J218" s="290">
        <v>100.589</v>
      </c>
      <c r="K218" s="290">
        <v>59.597000000000001</v>
      </c>
      <c r="L218" s="290">
        <v>77.387</v>
      </c>
      <c r="M218" s="290">
        <v>68.25</v>
      </c>
      <c r="N218" s="290">
        <v>57.734999999999999</v>
      </c>
      <c r="O218" s="290">
        <v>80.590999999999994</v>
      </c>
      <c r="P218" s="290">
        <v>67.614000000000004</v>
      </c>
      <c r="Q218" s="290">
        <v>75.103999999999999</v>
      </c>
      <c r="R218" s="290">
        <v>67.391999999999996</v>
      </c>
      <c r="S218" s="290">
        <v>92.116</v>
      </c>
      <c r="T218" s="290">
        <v>64.081999999999994</v>
      </c>
      <c r="U218" s="290">
        <v>76.272000000000006</v>
      </c>
      <c r="V218" s="290">
        <v>95.543999999999997</v>
      </c>
      <c r="W218" s="290">
        <v>85.356999999999999</v>
      </c>
      <c r="X218" s="290">
        <v>73.739999999999995</v>
      </c>
      <c r="Y218" s="290">
        <v>62.963000000000001</v>
      </c>
      <c r="Z218" s="290">
        <v>59.926000000000002</v>
      </c>
      <c r="AA218" s="290">
        <v>82.915000000000006</v>
      </c>
      <c r="AB218" s="290">
        <v>69.594999999999999</v>
      </c>
      <c r="AC218" s="290">
        <v>81.224999999999994</v>
      </c>
      <c r="AD218" s="290">
        <v>69.341999999999999</v>
      </c>
    </row>
    <row r="219" spans="1:30" ht="15.75" thickBot="1" x14ac:dyDescent="0.3">
      <c r="A219" s="242" t="s">
        <v>643</v>
      </c>
      <c r="B219" s="292">
        <v>7385.7452899999998</v>
      </c>
      <c r="C219" s="292">
        <v>10856.567499999999</v>
      </c>
      <c r="D219" s="292">
        <v>9076.0292899999895</v>
      </c>
      <c r="E219" s="292">
        <v>8857.7488699999994</v>
      </c>
      <c r="F219" s="292">
        <v>3809.3409999999999</v>
      </c>
      <c r="G219" s="292">
        <v>126.28813</v>
      </c>
      <c r="H219" s="292">
        <v>2.73407</v>
      </c>
      <c r="I219" s="292">
        <v>0</v>
      </c>
      <c r="J219" s="292">
        <v>0</v>
      </c>
      <c r="K219" s="292">
        <v>0</v>
      </c>
      <c r="L219" s="292">
        <v>0</v>
      </c>
      <c r="M219" s="292">
        <v>750.87079256069399</v>
      </c>
      <c r="N219" s="292">
        <v>8063.8491720579595</v>
      </c>
      <c r="O219" s="292">
        <v>12569.1440369314</v>
      </c>
      <c r="P219" s="292">
        <v>11176.6542782491</v>
      </c>
      <c r="Q219" s="292">
        <v>7441.4308212727901</v>
      </c>
      <c r="R219" s="292">
        <v>2886.2706633780599</v>
      </c>
      <c r="S219" s="292">
        <v>629.83041242752199</v>
      </c>
      <c r="T219" s="292">
        <v>0</v>
      </c>
      <c r="U219" s="292">
        <v>0</v>
      </c>
      <c r="V219" s="292">
        <v>0</v>
      </c>
      <c r="W219" s="292">
        <v>0</v>
      </c>
      <c r="X219" s="292">
        <v>0</v>
      </c>
      <c r="Y219" s="292">
        <v>653.60267238694405</v>
      </c>
      <c r="Z219" s="292">
        <v>6996.1292602498597</v>
      </c>
      <c r="AA219" s="292">
        <v>10933.6195511316</v>
      </c>
      <c r="AB219" s="292">
        <v>9713.9795620140103</v>
      </c>
      <c r="AC219" s="292">
        <v>6459.1734093224204</v>
      </c>
      <c r="AD219" s="292">
        <v>2500.0209173419598</v>
      </c>
    </row>
    <row r="220" spans="1:30" x14ac:dyDescent="0.25">
      <c r="A220" s="260" t="s">
        <v>644</v>
      </c>
      <c r="B220" s="290">
        <v>7385.7452899999998</v>
      </c>
      <c r="C220" s="290">
        <v>10856.567499999999</v>
      </c>
      <c r="D220" s="290">
        <v>9076.0292899999895</v>
      </c>
      <c r="E220" s="290">
        <v>8857.7488699999994</v>
      </c>
      <c r="F220" s="290">
        <v>3809.3409999999999</v>
      </c>
      <c r="G220" s="290">
        <v>126.28813</v>
      </c>
      <c r="H220" s="290">
        <v>2.73407</v>
      </c>
      <c r="I220" s="290">
        <v>0</v>
      </c>
      <c r="J220" s="290">
        <v>0</v>
      </c>
      <c r="K220" s="290">
        <v>0</v>
      </c>
      <c r="L220" s="290">
        <v>0</v>
      </c>
      <c r="M220" s="290">
        <v>750.87079256069399</v>
      </c>
      <c r="N220" s="290">
        <v>8063.8491720579595</v>
      </c>
      <c r="O220" s="290">
        <v>12569.1440369314</v>
      </c>
      <c r="P220" s="290">
        <v>11176.6542782491</v>
      </c>
      <c r="Q220" s="290">
        <v>7441.4308212727901</v>
      </c>
      <c r="R220" s="290">
        <v>2886.2706633780599</v>
      </c>
      <c r="S220" s="290">
        <v>629.83041242752199</v>
      </c>
      <c r="T220" s="290">
        <v>0</v>
      </c>
      <c r="U220" s="290">
        <v>0</v>
      </c>
      <c r="V220" s="290">
        <v>0</v>
      </c>
      <c r="W220" s="290">
        <v>0</v>
      </c>
      <c r="X220" s="290">
        <v>0</v>
      </c>
      <c r="Y220" s="290">
        <v>653.60267238694405</v>
      </c>
      <c r="Z220" s="290">
        <v>6996.1292602498597</v>
      </c>
      <c r="AA220" s="290">
        <v>10933.6195511316</v>
      </c>
      <c r="AB220" s="290">
        <v>9713.9795620140103</v>
      </c>
      <c r="AC220" s="290">
        <v>6459.1734093224204</v>
      </c>
      <c r="AD220" s="290">
        <v>2500.0209173419598</v>
      </c>
    </row>
    <row r="221" spans="1:30" ht="15.75" thickBot="1" x14ac:dyDescent="0.3">
      <c r="A221" s="242" t="s">
        <v>645</v>
      </c>
      <c r="B221" s="292">
        <v>-283.00308999999999</v>
      </c>
      <c r="C221" s="292">
        <v>-105.11322</v>
      </c>
      <c r="D221" s="292">
        <v>-158.75967</v>
      </c>
      <c r="E221" s="292">
        <v>0</v>
      </c>
      <c r="F221" s="292">
        <v>-12.162739999999999</v>
      </c>
      <c r="G221" s="292">
        <v>-27.911439999999999</v>
      </c>
      <c r="H221" s="292">
        <v>-4678.90092</v>
      </c>
      <c r="I221" s="292">
        <v>-9283.3225932196892</v>
      </c>
      <c r="J221" s="292">
        <v>-9251.4108882990095</v>
      </c>
      <c r="K221" s="292">
        <v>-8857.6445609875991</v>
      </c>
      <c r="L221" s="292">
        <v>-7650.87090186972</v>
      </c>
      <c r="M221" s="292">
        <v>-1018.7008592628</v>
      </c>
      <c r="N221" s="292">
        <v>0</v>
      </c>
      <c r="O221" s="292">
        <v>0</v>
      </c>
      <c r="P221" s="292">
        <v>0</v>
      </c>
      <c r="Q221" s="292">
        <v>0</v>
      </c>
      <c r="R221" s="292">
        <v>0</v>
      </c>
      <c r="S221" s="292">
        <v>0</v>
      </c>
      <c r="T221" s="292">
        <v>-4727.6575020361197</v>
      </c>
      <c r="U221" s="292">
        <v>-9115.7289808065907</v>
      </c>
      <c r="V221" s="292">
        <v>-8933.8516662565398</v>
      </c>
      <c r="W221" s="292">
        <v>-8549.0798303437095</v>
      </c>
      <c r="X221" s="292">
        <v>-6786.4419019319203</v>
      </c>
      <c r="Y221" s="292">
        <v>-1008.75717171982</v>
      </c>
      <c r="Z221" s="292">
        <v>0</v>
      </c>
      <c r="AA221" s="292">
        <v>0</v>
      </c>
      <c r="AB221" s="292">
        <v>0</v>
      </c>
      <c r="AC221" s="292">
        <v>0</v>
      </c>
      <c r="AD221" s="292">
        <v>0</v>
      </c>
    </row>
    <row r="222" spans="1:30" x14ac:dyDescent="0.25">
      <c r="A222" s="260" t="s">
        <v>646</v>
      </c>
      <c r="B222" s="290">
        <v>-283.00308999999999</v>
      </c>
      <c r="C222" s="290">
        <v>-105.11322</v>
      </c>
      <c r="D222" s="290">
        <v>-158.75967</v>
      </c>
      <c r="E222" s="290">
        <v>0</v>
      </c>
      <c r="F222" s="290">
        <v>-12.162739999999999</v>
      </c>
      <c r="G222" s="290">
        <v>-27.911439999999999</v>
      </c>
      <c r="H222" s="290">
        <v>-4678.90092</v>
      </c>
      <c r="I222" s="290">
        <v>-9283.3225932196892</v>
      </c>
      <c r="J222" s="290">
        <v>-9251.4108882990095</v>
      </c>
      <c r="K222" s="290">
        <v>-8857.6445609875991</v>
      </c>
      <c r="L222" s="290">
        <v>-7650.87090186972</v>
      </c>
      <c r="M222" s="290">
        <v>-1018.7008592628</v>
      </c>
      <c r="N222" s="290">
        <v>0</v>
      </c>
      <c r="O222" s="290">
        <v>0</v>
      </c>
      <c r="P222" s="290">
        <v>0</v>
      </c>
      <c r="Q222" s="290">
        <v>0</v>
      </c>
      <c r="R222" s="290">
        <v>0</v>
      </c>
      <c r="S222" s="290">
        <v>0</v>
      </c>
      <c r="T222" s="290">
        <v>-4727.6575020361197</v>
      </c>
      <c r="U222" s="290">
        <v>-9115.7289808065907</v>
      </c>
      <c r="V222" s="290">
        <v>-8933.8516662565398</v>
      </c>
      <c r="W222" s="290">
        <v>-8549.0798303437095</v>
      </c>
      <c r="X222" s="290">
        <v>-6786.4419019319203</v>
      </c>
      <c r="Y222" s="290">
        <v>-1008.75717171982</v>
      </c>
      <c r="Z222" s="290">
        <v>0</v>
      </c>
      <c r="AA222" s="290">
        <v>0</v>
      </c>
      <c r="AB222" s="290">
        <v>0</v>
      </c>
      <c r="AC222" s="290">
        <v>0</v>
      </c>
      <c r="AD222" s="290">
        <v>0</v>
      </c>
    </row>
    <row r="223" spans="1:30" ht="15.75" thickBot="1" x14ac:dyDescent="0.3">
      <c r="A223" s="242" t="s">
        <v>647</v>
      </c>
      <c r="B223" s="292">
        <v>-10.669750000000001</v>
      </c>
      <c r="C223" s="292">
        <v>-24.743209999999898</v>
      </c>
      <c r="D223" s="292">
        <v>-16.017050000000001</v>
      </c>
      <c r="E223" s="292">
        <v>-12.79734</v>
      </c>
      <c r="F223" s="292">
        <v>-8.9445499999999996</v>
      </c>
      <c r="G223" s="292">
        <v>-24.148579999999999</v>
      </c>
      <c r="H223" s="292">
        <v>-33.565550000000002</v>
      </c>
      <c r="I223" s="292">
        <v>0</v>
      </c>
      <c r="J223" s="292">
        <v>0</v>
      </c>
      <c r="K223" s="292">
        <v>0</v>
      </c>
      <c r="L223" s="292">
        <v>0</v>
      </c>
      <c r="M223" s="292">
        <v>0</v>
      </c>
      <c r="N223" s="292">
        <v>0</v>
      </c>
      <c r="O223" s="292">
        <v>0</v>
      </c>
      <c r="P223" s="292">
        <v>0</v>
      </c>
      <c r="Q223" s="292">
        <v>0</v>
      </c>
      <c r="R223" s="292">
        <v>0</v>
      </c>
      <c r="S223" s="292">
        <v>0</v>
      </c>
      <c r="T223" s="292">
        <v>0</v>
      </c>
      <c r="U223" s="292">
        <v>0</v>
      </c>
      <c r="V223" s="292">
        <v>0</v>
      </c>
      <c r="W223" s="292">
        <v>0</v>
      </c>
      <c r="X223" s="292">
        <v>0</v>
      </c>
      <c r="Y223" s="292">
        <v>0</v>
      </c>
      <c r="Z223" s="292">
        <v>0</v>
      </c>
      <c r="AA223" s="292">
        <v>0</v>
      </c>
      <c r="AB223" s="292">
        <v>0</v>
      </c>
      <c r="AC223" s="292">
        <v>0</v>
      </c>
      <c r="AD223" s="292">
        <v>0</v>
      </c>
    </row>
    <row r="224" spans="1:30" x14ac:dyDescent="0.25">
      <c r="A224" s="260" t="s">
        <v>648</v>
      </c>
      <c r="B224" s="290">
        <v>-10.669750000000001</v>
      </c>
      <c r="C224" s="290">
        <v>-24.743209999999898</v>
      </c>
      <c r="D224" s="290">
        <v>-16.017050000000001</v>
      </c>
      <c r="E224" s="290">
        <v>-12.79734</v>
      </c>
      <c r="F224" s="290">
        <v>-8.9445499999999996</v>
      </c>
      <c r="G224" s="290">
        <v>-24.148579999999999</v>
      </c>
      <c r="H224" s="290">
        <v>-33.565550000000002</v>
      </c>
      <c r="I224" s="290">
        <v>0</v>
      </c>
      <c r="J224" s="290">
        <v>0</v>
      </c>
      <c r="K224" s="290">
        <v>0</v>
      </c>
      <c r="L224" s="290">
        <v>0</v>
      </c>
      <c r="M224" s="290">
        <v>0</v>
      </c>
      <c r="N224" s="290">
        <v>0</v>
      </c>
      <c r="O224" s="290">
        <v>0</v>
      </c>
      <c r="P224" s="290">
        <v>0</v>
      </c>
      <c r="Q224" s="290">
        <v>0</v>
      </c>
      <c r="R224" s="290">
        <v>0</v>
      </c>
      <c r="S224" s="290">
        <v>0</v>
      </c>
      <c r="T224" s="290">
        <v>0</v>
      </c>
      <c r="U224" s="290">
        <v>0</v>
      </c>
      <c r="V224" s="290">
        <v>0</v>
      </c>
      <c r="W224" s="290">
        <v>0</v>
      </c>
      <c r="X224" s="290">
        <v>0</v>
      </c>
      <c r="Y224" s="290">
        <v>0</v>
      </c>
      <c r="Z224" s="290">
        <v>0</v>
      </c>
      <c r="AA224" s="290">
        <v>0</v>
      </c>
      <c r="AB224" s="290">
        <v>0</v>
      </c>
      <c r="AC224" s="290">
        <v>0</v>
      </c>
      <c r="AD224" s="290">
        <v>0</v>
      </c>
    </row>
    <row r="225" spans="1:30" x14ac:dyDescent="0.25">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row>
    <row r="226" spans="1:30" x14ac:dyDescent="0.25">
      <c r="A226" s="244" t="s">
        <v>649</v>
      </c>
      <c r="B226" s="289">
        <v>24358.030480000001</v>
      </c>
      <c r="C226" s="289">
        <v>31970.368920000001</v>
      </c>
      <c r="D226" s="289">
        <v>16357.619049999999</v>
      </c>
      <c r="E226" s="289">
        <v>16275.22802</v>
      </c>
      <c r="F226" s="289">
        <v>10224.74422</v>
      </c>
      <c r="G226" s="289">
        <v>3651.2747100000001</v>
      </c>
      <c r="H226" s="289">
        <v>2356.3390399999998</v>
      </c>
      <c r="I226" s="289">
        <v>1958.54253925531</v>
      </c>
      <c r="J226" s="289">
        <v>1956.09230312349</v>
      </c>
      <c r="K226" s="289">
        <v>2162.1224823349698</v>
      </c>
      <c r="L226" s="289">
        <v>3819.9703794738998</v>
      </c>
      <c r="M226" s="289">
        <v>11239.879554695301</v>
      </c>
      <c r="N226" s="289">
        <v>22511.2774082787</v>
      </c>
      <c r="O226" s="289">
        <v>29834.774942562199</v>
      </c>
      <c r="P226" s="289">
        <v>26274.4528763503</v>
      </c>
      <c r="Q226" s="289">
        <v>17857.983789424201</v>
      </c>
      <c r="R226" s="289">
        <v>8559.2053320596206</v>
      </c>
      <c r="S226" s="289">
        <v>4677.3428823635904</v>
      </c>
      <c r="T226" s="289">
        <v>2260.4077296162</v>
      </c>
      <c r="U226" s="289">
        <v>1758.6700056119901</v>
      </c>
      <c r="V226" s="289">
        <v>1696.7583803835</v>
      </c>
      <c r="W226" s="289">
        <v>1972.9225499501199</v>
      </c>
      <c r="X226" s="289">
        <v>3599.1467964174599</v>
      </c>
      <c r="Y226" s="289">
        <v>10760.332497731901</v>
      </c>
      <c r="Z226" s="289">
        <v>21218.670429329701</v>
      </c>
      <c r="AA226" s="289">
        <v>27497.9618809372</v>
      </c>
      <c r="AB226" s="289">
        <v>24118.089448918799</v>
      </c>
      <c r="AC226" s="289">
        <v>16535.260945700102</v>
      </c>
      <c r="AD226" s="289">
        <v>7977.72886568187</v>
      </c>
    </row>
    <row r="227" spans="1:30" x14ac:dyDescent="0.25">
      <c r="A227" s="242" t="s">
        <v>522</v>
      </c>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row>
    <row r="228" spans="1:30" x14ac:dyDescent="0.25">
      <c r="A228" s="242" t="s">
        <v>650</v>
      </c>
      <c r="B228" s="290">
        <v>167.95217</v>
      </c>
      <c r="C228" s="290">
        <v>101.38377</v>
      </c>
      <c r="D228" s="290">
        <v>75.906660000000002</v>
      </c>
      <c r="E228" s="290">
        <v>66.985879999999995</v>
      </c>
      <c r="F228" s="290">
        <v>83.916150000000002</v>
      </c>
      <c r="G228" s="290">
        <v>74.606110000000001</v>
      </c>
      <c r="H228" s="290">
        <v>77.127669999999995</v>
      </c>
      <c r="I228" s="290">
        <v>64.763999999999996</v>
      </c>
      <c r="J228" s="290">
        <v>75.849999999999994</v>
      </c>
      <c r="K228" s="290">
        <v>83.085999999999999</v>
      </c>
      <c r="L228" s="290">
        <v>81.781000000000006</v>
      </c>
      <c r="M228" s="290">
        <v>84.24</v>
      </c>
      <c r="N228" s="290">
        <v>78.176000000000002</v>
      </c>
      <c r="O228" s="290">
        <v>66.106999999999999</v>
      </c>
      <c r="P228" s="290">
        <v>66.527000000000001</v>
      </c>
      <c r="Q228" s="290">
        <v>83.350999999999999</v>
      </c>
      <c r="R228" s="290">
        <v>88.033000000000001</v>
      </c>
      <c r="S228" s="290">
        <v>106.59699999999999</v>
      </c>
      <c r="T228" s="290">
        <v>105.449</v>
      </c>
      <c r="U228" s="290">
        <v>104.96599999999999</v>
      </c>
      <c r="V228" s="290">
        <v>113.877</v>
      </c>
      <c r="W228" s="290">
        <v>93.018000000000001</v>
      </c>
      <c r="X228" s="290">
        <v>106.36499999999999</v>
      </c>
      <c r="Y228" s="290">
        <v>87.76</v>
      </c>
      <c r="Z228" s="290">
        <v>72.566000000000003</v>
      </c>
      <c r="AA228" s="290">
        <v>79.367000000000004</v>
      </c>
      <c r="AB228" s="290">
        <v>59.58</v>
      </c>
      <c r="AC228" s="290">
        <v>85.028000000000006</v>
      </c>
      <c r="AD228" s="290">
        <v>89.385999999999996</v>
      </c>
    </row>
    <row r="229" spans="1:30" x14ac:dyDescent="0.25">
      <c r="A229" s="242" t="s">
        <v>651</v>
      </c>
      <c r="B229" s="290">
        <v>5.9068699999999996</v>
      </c>
      <c r="C229" s="290">
        <v>8.2395700000000005</v>
      </c>
      <c r="D229" s="290">
        <v>6.7734899999999998</v>
      </c>
      <c r="E229" s="290">
        <v>6.47776</v>
      </c>
      <c r="F229" s="290">
        <v>6.5784500000000001</v>
      </c>
      <c r="G229" s="290">
        <v>6.7465700000000002</v>
      </c>
      <c r="H229" s="290">
        <v>4.75488</v>
      </c>
      <c r="I229" s="290">
        <v>5.6459999999999999</v>
      </c>
      <c r="J229" s="290">
        <v>5.8040000000000003</v>
      </c>
      <c r="K229" s="290">
        <v>6.6550000000000002</v>
      </c>
      <c r="L229" s="290">
        <v>5.8040000000000003</v>
      </c>
      <c r="M229" s="290">
        <v>6.92</v>
      </c>
      <c r="N229" s="290">
        <v>5.8049999999999997</v>
      </c>
      <c r="O229" s="290">
        <v>9.0269999999999992</v>
      </c>
      <c r="P229" s="290">
        <v>10.247999999999999</v>
      </c>
      <c r="Q229" s="290">
        <v>9.0459999999999994</v>
      </c>
      <c r="R229" s="290">
        <v>7.2859999999999996</v>
      </c>
      <c r="S229" s="290">
        <v>7.8710000000000004</v>
      </c>
      <c r="T229" s="290">
        <v>7.194</v>
      </c>
      <c r="U229" s="290">
        <v>8.3550000000000004</v>
      </c>
      <c r="V229" s="290">
        <v>7.8330000000000002</v>
      </c>
      <c r="W229" s="290">
        <v>10.303000000000001</v>
      </c>
      <c r="X229" s="290">
        <v>8.1419999999999995</v>
      </c>
      <c r="Y229" s="290">
        <v>7.5620000000000003</v>
      </c>
      <c r="Z229" s="290">
        <v>9.4250000000000007</v>
      </c>
      <c r="AA229" s="290">
        <v>8.9949999999999992</v>
      </c>
      <c r="AB229" s="290">
        <v>8.86</v>
      </c>
      <c r="AC229" s="290">
        <v>9.0139999999999993</v>
      </c>
      <c r="AD229" s="290">
        <v>8.6010000000000009</v>
      </c>
    </row>
    <row r="230" spans="1:30" x14ac:dyDescent="0.25">
      <c r="A230" s="242" t="s">
        <v>652</v>
      </c>
      <c r="B230" s="290">
        <v>17.558789999999998</v>
      </c>
      <c r="C230" s="290">
        <v>27.586099999999998</v>
      </c>
      <c r="D230" s="290">
        <v>17.45271</v>
      </c>
      <c r="E230" s="290">
        <v>25.05658</v>
      </c>
      <c r="F230" s="290">
        <v>20.734759999999898</v>
      </c>
      <c r="G230" s="290">
        <v>19.031169999999999</v>
      </c>
      <c r="H230" s="290">
        <v>48.778730000000003</v>
      </c>
      <c r="I230" s="290">
        <v>30.809000000000001</v>
      </c>
      <c r="J230" s="290">
        <v>54.036000000000001</v>
      </c>
      <c r="K230" s="290">
        <v>50.735999999999997</v>
      </c>
      <c r="L230" s="290">
        <v>49.597000000000001</v>
      </c>
      <c r="M230" s="290">
        <v>44.868000000000002</v>
      </c>
      <c r="N230" s="290">
        <v>35.726999999999997</v>
      </c>
      <c r="O230" s="290">
        <v>61.499000000000002</v>
      </c>
      <c r="P230" s="290">
        <v>38.186999999999998</v>
      </c>
      <c r="Q230" s="290">
        <v>40.893000000000001</v>
      </c>
      <c r="R230" s="290">
        <v>41.457000000000001</v>
      </c>
      <c r="S230" s="290">
        <v>37.865000000000002</v>
      </c>
      <c r="T230" s="290">
        <v>57.954000000000001</v>
      </c>
      <c r="U230" s="290">
        <v>46.177</v>
      </c>
      <c r="V230" s="290">
        <v>50.826000000000001</v>
      </c>
      <c r="W230" s="290">
        <v>53.027000000000001</v>
      </c>
      <c r="X230" s="290">
        <v>60.601999999999997</v>
      </c>
      <c r="Y230" s="290">
        <v>46.158000000000001</v>
      </c>
      <c r="Z230" s="290">
        <v>39.799999999999997</v>
      </c>
      <c r="AA230" s="290">
        <v>52.341999999999999</v>
      </c>
      <c r="AB230" s="290">
        <v>36.710999999999999</v>
      </c>
      <c r="AC230" s="290">
        <v>39.395000000000003</v>
      </c>
      <c r="AD230" s="290">
        <v>42.593000000000004</v>
      </c>
    </row>
    <row r="231" spans="1:30" x14ac:dyDescent="0.25">
      <c r="A231" s="242" t="s">
        <v>653</v>
      </c>
      <c r="B231" s="290">
        <v>228.77367000000001</v>
      </c>
      <c r="C231" s="290">
        <v>231.11837</v>
      </c>
      <c r="D231" s="290">
        <v>196.54578000000001</v>
      </c>
      <c r="E231" s="290">
        <v>200.4325</v>
      </c>
      <c r="F231" s="290">
        <v>142.14537999999999</v>
      </c>
      <c r="G231" s="290">
        <v>244.41423</v>
      </c>
      <c r="H231" s="290">
        <v>172.86953</v>
      </c>
      <c r="I231" s="290">
        <v>174.27</v>
      </c>
      <c r="J231" s="290">
        <v>169.63300000000001</v>
      </c>
      <c r="K231" s="290">
        <v>176.75800000000001</v>
      </c>
      <c r="L231" s="290">
        <v>180.654</v>
      </c>
      <c r="M231" s="290">
        <v>166.80699999999999</v>
      </c>
      <c r="N231" s="290">
        <v>248.136</v>
      </c>
      <c r="O231" s="290">
        <v>193.75899999999999</v>
      </c>
      <c r="P231" s="290">
        <v>171.61699999999999</v>
      </c>
      <c r="Q231" s="290">
        <v>228.941</v>
      </c>
      <c r="R231" s="290">
        <v>140.93199999999999</v>
      </c>
      <c r="S231" s="290">
        <v>145.44</v>
      </c>
      <c r="T231" s="290">
        <v>185.42599999999999</v>
      </c>
      <c r="U231" s="290">
        <v>148.626</v>
      </c>
      <c r="V231" s="290">
        <v>214.89099999999999</v>
      </c>
      <c r="W231" s="290">
        <v>179.542</v>
      </c>
      <c r="X231" s="290">
        <v>174.905</v>
      </c>
      <c r="Y231" s="290">
        <v>145.173</v>
      </c>
      <c r="Z231" s="290">
        <v>210.60599999999999</v>
      </c>
      <c r="AA231" s="290">
        <v>194.59200000000001</v>
      </c>
      <c r="AB231" s="290">
        <v>172.72300000000001</v>
      </c>
      <c r="AC231" s="290">
        <v>251.10900000000001</v>
      </c>
      <c r="AD231" s="290">
        <v>132.81</v>
      </c>
    </row>
    <row r="232" spans="1:30" x14ac:dyDescent="0.25">
      <c r="A232" s="242" t="s">
        <v>654</v>
      </c>
      <c r="B232" s="290">
        <v>83.45026</v>
      </c>
      <c r="C232" s="290">
        <v>151.95060999999899</v>
      </c>
      <c r="D232" s="290">
        <v>117.18894</v>
      </c>
      <c r="E232" s="290">
        <v>111.03756</v>
      </c>
      <c r="F232" s="290">
        <v>42.58222</v>
      </c>
      <c r="G232" s="290">
        <v>6.6308299999999996</v>
      </c>
      <c r="H232" s="290">
        <v>2.8999699999999899</v>
      </c>
      <c r="I232" s="290">
        <v>5</v>
      </c>
      <c r="J232" s="290">
        <v>6</v>
      </c>
      <c r="K232" s="290">
        <v>6</v>
      </c>
      <c r="L232" s="290">
        <v>10</v>
      </c>
      <c r="M232" s="290">
        <v>21</v>
      </c>
      <c r="N232" s="290">
        <v>130</v>
      </c>
      <c r="O232" s="290">
        <v>153</v>
      </c>
      <c r="P232" s="290">
        <v>134</v>
      </c>
      <c r="Q232" s="290">
        <v>102</v>
      </c>
      <c r="R232" s="290">
        <v>35</v>
      </c>
      <c r="S232" s="290">
        <v>15</v>
      </c>
      <c r="T232" s="290">
        <v>6</v>
      </c>
      <c r="U232" s="290">
        <v>6</v>
      </c>
      <c r="V232" s="290">
        <v>6</v>
      </c>
      <c r="W232" s="290">
        <v>5</v>
      </c>
      <c r="X232" s="290">
        <v>9</v>
      </c>
      <c r="Y232" s="290">
        <v>15</v>
      </c>
      <c r="Z232" s="290">
        <v>105</v>
      </c>
      <c r="AA232" s="290">
        <v>150</v>
      </c>
      <c r="AB232" s="290">
        <v>131</v>
      </c>
      <c r="AC232" s="290">
        <v>100</v>
      </c>
      <c r="AD232" s="290">
        <v>34</v>
      </c>
    </row>
    <row r="233" spans="1:30" x14ac:dyDescent="0.25">
      <c r="A233" s="242" t="s">
        <v>655</v>
      </c>
      <c r="B233" s="290">
        <v>430.94796000000002</v>
      </c>
      <c r="C233" s="290">
        <v>299.15710999999999</v>
      </c>
      <c r="D233" s="290">
        <v>245.31057000000001</v>
      </c>
      <c r="E233" s="290">
        <v>311.80775</v>
      </c>
      <c r="F233" s="290">
        <v>181.82272</v>
      </c>
      <c r="G233" s="290">
        <v>41.222369999999998</v>
      </c>
      <c r="H233" s="290">
        <v>12.99831</v>
      </c>
      <c r="I233" s="290">
        <v>19.256</v>
      </c>
      <c r="J233" s="290">
        <v>14.303000000000001</v>
      </c>
      <c r="K233" s="290">
        <v>10.794</v>
      </c>
      <c r="L233" s="290">
        <v>17.562999999999999</v>
      </c>
      <c r="M233" s="290">
        <v>60.432000000000002</v>
      </c>
      <c r="N233" s="290">
        <v>237.56800000000001</v>
      </c>
      <c r="O233" s="290">
        <v>302.34899999999999</v>
      </c>
      <c r="P233" s="290">
        <v>278.02800000000002</v>
      </c>
      <c r="Q233" s="290">
        <v>261.08300000000003</v>
      </c>
      <c r="R233" s="290">
        <v>214.16399999999999</v>
      </c>
      <c r="S233" s="290">
        <v>135.97200000000001</v>
      </c>
      <c r="T233" s="290">
        <v>11.324999999999999</v>
      </c>
      <c r="U233" s="290">
        <v>5.1740000000000004</v>
      </c>
      <c r="V233" s="290">
        <v>20.888999999999999</v>
      </c>
      <c r="W233" s="290">
        <v>7.3959999999999999</v>
      </c>
      <c r="X233" s="290">
        <v>78.066999999999993</v>
      </c>
      <c r="Y233" s="290">
        <v>56.905000000000001</v>
      </c>
      <c r="Z233" s="290">
        <v>396.97899999999998</v>
      </c>
      <c r="AA233" s="290">
        <v>276.584</v>
      </c>
      <c r="AB233" s="290">
        <v>257.49</v>
      </c>
      <c r="AC233" s="290">
        <v>287.101</v>
      </c>
      <c r="AD233" s="290">
        <v>302.435</v>
      </c>
    </row>
    <row r="234" spans="1:30" x14ac:dyDescent="0.25">
      <c r="A234" s="242" t="s">
        <v>656</v>
      </c>
      <c r="B234" s="290">
        <v>180.27189999999999</v>
      </c>
      <c r="C234" s="290">
        <v>153.73068000000001</v>
      </c>
      <c r="D234" s="290">
        <v>132.49254999999999</v>
      </c>
      <c r="E234" s="290">
        <v>111.14861999999999</v>
      </c>
      <c r="F234" s="290">
        <v>96.693770000000001</v>
      </c>
      <c r="G234" s="290">
        <v>98.030820000000006</v>
      </c>
      <c r="H234" s="290">
        <v>103.62356</v>
      </c>
      <c r="I234" s="290">
        <v>143</v>
      </c>
      <c r="J234" s="290">
        <v>163</v>
      </c>
      <c r="K234" s="290">
        <v>179</v>
      </c>
      <c r="L234" s="290">
        <v>196</v>
      </c>
      <c r="M234" s="290">
        <v>199</v>
      </c>
      <c r="N234" s="290">
        <v>187</v>
      </c>
      <c r="O234" s="290">
        <v>161.78299999999999</v>
      </c>
      <c r="P234" s="290">
        <v>142.06800000000001</v>
      </c>
      <c r="Q234" s="290">
        <v>119.21</v>
      </c>
      <c r="R234" s="290">
        <v>100.26600000000001</v>
      </c>
      <c r="S234" s="290">
        <v>105.054</v>
      </c>
      <c r="T234" s="290">
        <v>109.51900000000001</v>
      </c>
      <c r="U234" s="290">
        <v>135.816</v>
      </c>
      <c r="V234" s="290">
        <v>157.61799999999999</v>
      </c>
      <c r="W234" s="290">
        <v>176.108</v>
      </c>
      <c r="X234" s="290">
        <v>192.066</v>
      </c>
      <c r="Y234" s="290">
        <v>196.892</v>
      </c>
      <c r="Z234" s="290">
        <v>186.04900000000001</v>
      </c>
      <c r="AA234" s="290">
        <v>160.11699999999999</v>
      </c>
      <c r="AB234" s="290">
        <v>140.57</v>
      </c>
      <c r="AC234" s="290">
        <v>117.93899999999999</v>
      </c>
      <c r="AD234" s="290">
        <v>99.222999999999999</v>
      </c>
    </row>
    <row r="235" spans="1:30" ht="15.75" thickBot="1" x14ac:dyDescent="0.3">
      <c r="A235" s="242" t="s">
        <v>657</v>
      </c>
      <c r="B235" s="292">
        <v>6.9051999999999998</v>
      </c>
      <c r="C235" s="292">
        <v>2.7190799999999999</v>
      </c>
      <c r="D235" s="292">
        <v>2.7190799999999999</v>
      </c>
      <c r="E235" s="292">
        <v>2.7190799999999999</v>
      </c>
      <c r="F235" s="292">
        <v>2.7190799999999999</v>
      </c>
      <c r="G235" s="292">
        <v>2.7190799999999999</v>
      </c>
      <c r="H235" s="292">
        <v>2.7190799999999999</v>
      </c>
      <c r="I235" s="292">
        <v>0</v>
      </c>
      <c r="J235" s="292">
        <v>0</v>
      </c>
      <c r="K235" s="292">
        <v>0</v>
      </c>
      <c r="L235" s="292">
        <v>0</v>
      </c>
      <c r="M235" s="292">
        <v>0</v>
      </c>
      <c r="N235" s="292">
        <v>0</v>
      </c>
      <c r="O235" s="292">
        <v>0</v>
      </c>
      <c r="P235" s="292">
        <v>0</v>
      </c>
      <c r="Q235" s="292">
        <v>0</v>
      </c>
      <c r="R235" s="292">
        <v>0</v>
      </c>
      <c r="S235" s="292">
        <v>0</v>
      </c>
      <c r="T235" s="292">
        <v>0</v>
      </c>
      <c r="U235" s="292">
        <v>0</v>
      </c>
      <c r="V235" s="292">
        <v>0</v>
      </c>
      <c r="W235" s="292">
        <v>0</v>
      </c>
      <c r="X235" s="292">
        <v>0</v>
      </c>
      <c r="Y235" s="292">
        <v>0</v>
      </c>
      <c r="Z235" s="292">
        <v>0</v>
      </c>
      <c r="AA235" s="292">
        <v>0</v>
      </c>
      <c r="AB235" s="292">
        <v>0</v>
      </c>
      <c r="AC235" s="292">
        <v>0</v>
      </c>
      <c r="AD235" s="292">
        <v>0</v>
      </c>
    </row>
    <row r="236" spans="1:30" x14ac:dyDescent="0.25">
      <c r="A236" s="260" t="s">
        <v>544</v>
      </c>
      <c r="B236" s="290">
        <v>1121.7668200000001</v>
      </c>
      <c r="C236" s="290">
        <v>975.88528999999903</v>
      </c>
      <c r="D236" s="290">
        <v>794.38977999999895</v>
      </c>
      <c r="E236" s="290">
        <v>835.66572999999903</v>
      </c>
      <c r="F236" s="290">
        <v>577.19253000000003</v>
      </c>
      <c r="G236" s="290">
        <v>493.40118000000001</v>
      </c>
      <c r="H236" s="290">
        <v>425.77172999999999</v>
      </c>
      <c r="I236" s="290">
        <v>442.745</v>
      </c>
      <c r="J236" s="290">
        <v>488.62599999999998</v>
      </c>
      <c r="K236" s="290">
        <v>513.029</v>
      </c>
      <c r="L236" s="290">
        <v>541.399</v>
      </c>
      <c r="M236" s="290">
        <v>583.26700000000005</v>
      </c>
      <c r="N236" s="290">
        <v>922.41200000000003</v>
      </c>
      <c r="O236" s="290">
        <v>947.524</v>
      </c>
      <c r="P236" s="290">
        <v>840.67499999999995</v>
      </c>
      <c r="Q236" s="290">
        <v>844.524</v>
      </c>
      <c r="R236" s="290">
        <v>627.13800000000003</v>
      </c>
      <c r="S236" s="290">
        <v>553.79899999999998</v>
      </c>
      <c r="T236" s="290">
        <v>482.86700000000002</v>
      </c>
      <c r="U236" s="290">
        <v>455.11399999999998</v>
      </c>
      <c r="V236" s="290">
        <v>571.93399999999997</v>
      </c>
      <c r="W236" s="290">
        <v>524.39400000000001</v>
      </c>
      <c r="X236" s="290">
        <v>629.14700000000005</v>
      </c>
      <c r="Y236" s="290">
        <v>555.45000000000005</v>
      </c>
      <c r="Z236" s="290">
        <v>1020.425</v>
      </c>
      <c r="AA236" s="290">
        <v>921.99699999999996</v>
      </c>
      <c r="AB236" s="290">
        <v>806.93399999999997</v>
      </c>
      <c r="AC236" s="290">
        <v>889.58600000000001</v>
      </c>
      <c r="AD236" s="290">
        <v>709.048</v>
      </c>
    </row>
    <row r="237" spans="1:30" x14ac:dyDescent="0.25">
      <c r="A237" s="242" t="s">
        <v>658</v>
      </c>
      <c r="B237" s="290">
        <v>49.216809999999903</v>
      </c>
      <c r="C237" s="290">
        <v>61.637699999999903</v>
      </c>
      <c r="D237" s="290">
        <v>60.227209999999999</v>
      </c>
      <c r="E237" s="290">
        <v>52.931939999999997</v>
      </c>
      <c r="F237" s="290">
        <v>51.104599999999998</v>
      </c>
      <c r="G237" s="290">
        <v>52.11627</v>
      </c>
      <c r="H237" s="290">
        <v>44.44491</v>
      </c>
      <c r="I237" s="290">
        <v>49.408999999999999</v>
      </c>
      <c r="J237" s="290">
        <v>47.963000000000001</v>
      </c>
      <c r="K237" s="290">
        <v>46.518999999999998</v>
      </c>
      <c r="L237" s="290">
        <v>47.963000000000001</v>
      </c>
      <c r="M237" s="290">
        <v>52.298000000000002</v>
      </c>
      <c r="N237" s="290">
        <v>52.308999999999997</v>
      </c>
      <c r="O237" s="290">
        <v>39.557000000000002</v>
      </c>
      <c r="P237" s="290">
        <v>33.720999999999997</v>
      </c>
      <c r="Q237" s="290">
        <v>53.17</v>
      </c>
      <c r="R237" s="290">
        <v>42.814999999999998</v>
      </c>
      <c r="S237" s="290">
        <v>50.326999999999998</v>
      </c>
      <c r="T237" s="290">
        <v>51.78</v>
      </c>
      <c r="U237" s="290">
        <v>50.454000000000001</v>
      </c>
      <c r="V237" s="290">
        <v>59.804000000000002</v>
      </c>
      <c r="W237" s="290">
        <v>44.661000000000001</v>
      </c>
      <c r="X237" s="290">
        <v>51.747999999999998</v>
      </c>
      <c r="Y237" s="290">
        <v>48.698999999999998</v>
      </c>
      <c r="Z237" s="290">
        <v>46.581000000000003</v>
      </c>
      <c r="AA237" s="290">
        <v>43.970999999999997</v>
      </c>
      <c r="AB237" s="290">
        <v>32.110999999999997</v>
      </c>
      <c r="AC237" s="290">
        <v>54.515999999999998</v>
      </c>
      <c r="AD237" s="290">
        <v>42.679000000000002</v>
      </c>
    </row>
    <row r="238" spans="1:30" x14ac:dyDescent="0.25">
      <c r="A238" s="242" t="s">
        <v>659</v>
      </c>
      <c r="B238" s="290">
        <v>100.58796</v>
      </c>
      <c r="C238" s="290">
        <v>-34.725079999999998</v>
      </c>
      <c r="D238" s="290">
        <v>62.680280000000003</v>
      </c>
      <c r="E238" s="290">
        <v>38.1676</v>
      </c>
      <c r="F238" s="290">
        <v>7.9581900000000001</v>
      </c>
      <c r="G238" s="290">
        <v>22.220739999999999</v>
      </c>
      <c r="H238" s="290">
        <v>101.37745</v>
      </c>
      <c r="I238" s="290">
        <v>58.457000000000001</v>
      </c>
      <c r="J238" s="290">
        <v>232.45099999999999</v>
      </c>
      <c r="K238" s="290">
        <v>10.725</v>
      </c>
      <c r="L238" s="290">
        <v>15.898</v>
      </c>
      <c r="M238" s="290">
        <v>9.5860000000000003</v>
      </c>
      <c r="N238" s="290">
        <v>6.2519999999999998</v>
      </c>
      <c r="O238" s="290">
        <v>18.440000000000001</v>
      </c>
      <c r="P238" s="290">
        <v>16.486000000000001</v>
      </c>
      <c r="Q238" s="290">
        <v>13.215999999999999</v>
      </c>
      <c r="R238" s="290">
        <v>20.62</v>
      </c>
      <c r="S238" s="290">
        <v>32.695999999999998</v>
      </c>
      <c r="T238" s="290">
        <v>40.622999999999998</v>
      </c>
      <c r="U238" s="290">
        <v>67.177999999999997</v>
      </c>
      <c r="V238" s="290">
        <v>486.56400000000002</v>
      </c>
      <c r="W238" s="290">
        <v>483.27499999999998</v>
      </c>
      <c r="X238" s="290">
        <v>46.314</v>
      </c>
      <c r="Y238" s="290">
        <v>17.024999999999999</v>
      </c>
      <c r="Z238" s="290">
        <v>16.913</v>
      </c>
      <c r="AA238" s="290">
        <v>20.393999999999998</v>
      </c>
      <c r="AB238" s="290">
        <v>18.422999999999998</v>
      </c>
      <c r="AC238" s="290">
        <v>15.183</v>
      </c>
      <c r="AD238" s="290">
        <v>22.553999999999998</v>
      </c>
    </row>
    <row r="239" spans="1:30" x14ac:dyDescent="0.25">
      <c r="A239" s="242" t="s">
        <v>660</v>
      </c>
      <c r="B239" s="290">
        <v>54.688929999999999</v>
      </c>
      <c r="C239" s="290">
        <v>35.127850000000002</v>
      </c>
      <c r="D239" s="290">
        <v>20.57516</v>
      </c>
      <c r="E239" s="290">
        <v>36.356720000000003</v>
      </c>
      <c r="F239" s="290">
        <v>45.138440000000003</v>
      </c>
      <c r="G239" s="290">
        <v>97.821190000000001</v>
      </c>
      <c r="H239" s="290">
        <v>68.613029999999995</v>
      </c>
      <c r="I239" s="290">
        <v>13.276999999999999</v>
      </c>
      <c r="J239" s="290">
        <v>40.192999999999998</v>
      </c>
      <c r="K239" s="290">
        <v>35.14</v>
      </c>
      <c r="L239" s="290">
        <v>42.767000000000003</v>
      </c>
      <c r="M239" s="290">
        <v>21.123999999999999</v>
      </c>
      <c r="N239" s="290">
        <v>19.940000000000001</v>
      </c>
      <c r="O239" s="290">
        <v>37.222000000000001</v>
      </c>
      <c r="P239" s="290">
        <v>38.362000000000002</v>
      </c>
      <c r="Q239" s="290">
        <v>49.267000000000003</v>
      </c>
      <c r="R239" s="290">
        <v>79.334000000000003</v>
      </c>
      <c r="S239" s="290">
        <v>33.872999999999998</v>
      </c>
      <c r="T239" s="290">
        <v>32.244999999999997</v>
      </c>
      <c r="U239" s="290">
        <v>82.162999999999997</v>
      </c>
      <c r="V239" s="290">
        <v>87.674000000000007</v>
      </c>
      <c r="W239" s="290">
        <v>82.688999999999993</v>
      </c>
      <c r="X239" s="290">
        <v>98.430999999999997</v>
      </c>
      <c r="Y239" s="290">
        <v>48.261000000000003</v>
      </c>
      <c r="Z239" s="290">
        <v>70.206000000000003</v>
      </c>
      <c r="AA239" s="290">
        <v>35.725000000000001</v>
      </c>
      <c r="AB239" s="290">
        <v>36.838999999999999</v>
      </c>
      <c r="AC239" s="290">
        <v>47.67</v>
      </c>
      <c r="AD239" s="290">
        <v>80.168999999999997</v>
      </c>
    </row>
    <row r="240" spans="1:30" x14ac:dyDescent="0.25">
      <c r="A240" s="242" t="s">
        <v>661</v>
      </c>
      <c r="B240" s="290">
        <v>74.255679999999998</v>
      </c>
      <c r="C240" s="290">
        <v>44.168300000000002</v>
      </c>
      <c r="D240" s="290">
        <v>65.992670000000004</v>
      </c>
      <c r="E240" s="290">
        <v>90.527780000000007</v>
      </c>
      <c r="F240" s="290">
        <v>80.783360000000002</v>
      </c>
      <c r="G240" s="290">
        <v>78.546970000000002</v>
      </c>
      <c r="H240" s="290">
        <v>51.00356</v>
      </c>
      <c r="I240" s="290">
        <v>64.384</v>
      </c>
      <c r="J240" s="290">
        <v>35.837000000000003</v>
      </c>
      <c r="K240" s="290">
        <v>52.639000000000003</v>
      </c>
      <c r="L240" s="290">
        <v>45.905000000000001</v>
      </c>
      <c r="M240" s="290">
        <v>37.484999999999999</v>
      </c>
      <c r="N240" s="290">
        <v>56.826999999999998</v>
      </c>
      <c r="O240" s="290">
        <v>45.826999999999998</v>
      </c>
      <c r="P240" s="290">
        <v>27.268999999999998</v>
      </c>
      <c r="Q240" s="290">
        <v>50.935000000000002</v>
      </c>
      <c r="R240" s="290">
        <v>40.860999999999997</v>
      </c>
      <c r="S240" s="290">
        <v>23.963000000000001</v>
      </c>
      <c r="T240" s="290">
        <v>27.855</v>
      </c>
      <c r="U240" s="290">
        <v>25.949000000000002</v>
      </c>
      <c r="V240" s="290">
        <v>39.898000000000003</v>
      </c>
      <c r="W240" s="290">
        <v>35.039000000000001</v>
      </c>
      <c r="X240" s="290">
        <v>29.553999999999998</v>
      </c>
      <c r="Y240" s="290">
        <v>36.643999999999998</v>
      </c>
      <c r="Z240" s="290">
        <v>70.331000000000003</v>
      </c>
      <c r="AA240" s="290">
        <v>48.311999999999998</v>
      </c>
      <c r="AB240" s="290">
        <v>29.818000000000001</v>
      </c>
      <c r="AC240" s="290">
        <v>53.402999999999999</v>
      </c>
      <c r="AD240" s="290">
        <v>40.712000000000003</v>
      </c>
    </row>
    <row r="241" spans="1:30" x14ac:dyDescent="0.25">
      <c r="A241" s="242" t="s">
        <v>662</v>
      </c>
      <c r="B241" s="290">
        <v>10.571289999999999</v>
      </c>
      <c r="C241" s="290">
        <v>2.9726900000000001</v>
      </c>
      <c r="D241" s="290">
        <v>3.1827899999999998</v>
      </c>
      <c r="E241" s="290">
        <v>6.9577600000000004</v>
      </c>
      <c r="F241" s="290">
        <v>2.83249</v>
      </c>
      <c r="G241" s="290">
        <v>3.6469</v>
      </c>
      <c r="H241" s="290">
        <v>1.4383900000000001</v>
      </c>
      <c r="I241" s="290">
        <v>1.4379999999999999</v>
      </c>
      <c r="J241" s="290">
        <v>1.4379999999999999</v>
      </c>
      <c r="K241" s="290">
        <v>1.4379999999999999</v>
      </c>
      <c r="L241" s="290">
        <v>1.4379999999999999</v>
      </c>
      <c r="M241" s="290">
        <v>4.1449999999999996</v>
      </c>
      <c r="N241" s="290">
        <v>4.1459999999999999</v>
      </c>
      <c r="O241" s="290">
        <v>0</v>
      </c>
      <c r="P241" s="290">
        <v>0</v>
      </c>
      <c r="Q241" s="290">
        <v>0</v>
      </c>
      <c r="R241" s="290">
        <v>0</v>
      </c>
      <c r="S241" s="290">
        <v>0</v>
      </c>
      <c r="T241" s="290">
        <v>0</v>
      </c>
      <c r="U241" s="290">
        <v>0</v>
      </c>
      <c r="V241" s="290">
        <v>0</v>
      </c>
      <c r="W241" s="290">
        <v>0</v>
      </c>
      <c r="X241" s="290">
        <v>0</v>
      </c>
      <c r="Y241" s="290">
        <v>0</v>
      </c>
      <c r="Z241" s="290">
        <v>0</v>
      </c>
      <c r="AA241" s="290">
        <v>0</v>
      </c>
      <c r="AB241" s="290">
        <v>0</v>
      </c>
      <c r="AC241" s="290">
        <v>0</v>
      </c>
      <c r="AD241" s="290">
        <v>0</v>
      </c>
    </row>
    <row r="242" spans="1:30" x14ac:dyDescent="0.25">
      <c r="A242" s="242" t="s">
        <v>663</v>
      </c>
      <c r="B242" s="290">
        <v>57.481789999999997</v>
      </c>
      <c r="C242" s="290">
        <v>36.281399999999998</v>
      </c>
      <c r="D242" s="290">
        <v>29.316749999999999</v>
      </c>
      <c r="E242" s="290">
        <v>13.66841</v>
      </c>
      <c r="F242" s="290">
        <v>27.911300000000001</v>
      </c>
      <c r="G242" s="290">
        <v>93.20308</v>
      </c>
      <c r="H242" s="290">
        <v>60.521189999999997</v>
      </c>
      <c r="I242" s="290">
        <v>82.733999999999995</v>
      </c>
      <c r="J242" s="290">
        <v>84.498000000000005</v>
      </c>
      <c r="K242" s="290">
        <v>83.528000000000006</v>
      </c>
      <c r="L242" s="290">
        <v>93.161000000000001</v>
      </c>
      <c r="M242" s="290">
        <v>72.367999999999995</v>
      </c>
      <c r="N242" s="290">
        <v>54.85</v>
      </c>
      <c r="O242" s="290">
        <v>79.221000000000004</v>
      </c>
      <c r="P242" s="290">
        <v>43.597000000000001</v>
      </c>
      <c r="Q242" s="290">
        <v>37.942</v>
      </c>
      <c r="R242" s="290">
        <v>54.691000000000003</v>
      </c>
      <c r="S242" s="290">
        <v>57.064999999999998</v>
      </c>
      <c r="T242" s="290">
        <v>53.466000000000001</v>
      </c>
      <c r="U242" s="290">
        <v>45.353000000000002</v>
      </c>
      <c r="V242" s="290">
        <v>43.473999999999997</v>
      </c>
      <c r="W242" s="290">
        <v>48.427</v>
      </c>
      <c r="X242" s="290">
        <v>88.245999999999995</v>
      </c>
      <c r="Y242" s="290">
        <v>65.512</v>
      </c>
      <c r="Z242" s="290">
        <v>51.640999999999998</v>
      </c>
      <c r="AA242" s="290">
        <v>79.105999999999995</v>
      </c>
      <c r="AB242" s="290">
        <v>36.082000000000001</v>
      </c>
      <c r="AC242" s="290">
        <v>37.802999999999997</v>
      </c>
      <c r="AD242" s="290">
        <v>54.430999999999997</v>
      </c>
    </row>
    <row r="243" spans="1:30" ht="15.75" thickBot="1" x14ac:dyDescent="0.3">
      <c r="A243" s="242" t="s">
        <v>664</v>
      </c>
      <c r="B243" s="292">
        <v>21.362400000000001</v>
      </c>
      <c r="C243" s="292">
        <v>9.5317600000000002</v>
      </c>
      <c r="D243" s="292">
        <v>18.381080000000001</v>
      </c>
      <c r="E243" s="292">
        <v>33.529119999999999</v>
      </c>
      <c r="F243" s="292">
        <v>21.737660000000002</v>
      </c>
      <c r="G243" s="292">
        <v>27.01848</v>
      </c>
      <c r="H243" s="292">
        <v>18.475629999999999</v>
      </c>
      <c r="I243" s="292">
        <v>40.142000000000003</v>
      </c>
      <c r="J243" s="292">
        <v>43.164000000000001</v>
      </c>
      <c r="K243" s="292">
        <v>45.183</v>
      </c>
      <c r="L243" s="292">
        <v>39.939</v>
      </c>
      <c r="M243" s="292">
        <v>51.924999999999997</v>
      </c>
      <c r="N243" s="292">
        <v>37.031999999999996</v>
      </c>
      <c r="O243" s="292">
        <v>11.231</v>
      </c>
      <c r="P243" s="292">
        <v>6.8929999999999998</v>
      </c>
      <c r="Q243" s="292">
        <v>8.6690000000000005</v>
      </c>
      <c r="R243" s="292">
        <v>29.969000000000001</v>
      </c>
      <c r="S243" s="292">
        <v>51.731000000000002</v>
      </c>
      <c r="T243" s="292">
        <v>67.957999999999998</v>
      </c>
      <c r="U243" s="292">
        <v>37.197000000000003</v>
      </c>
      <c r="V243" s="292">
        <v>30.954999999999998</v>
      </c>
      <c r="W243" s="292">
        <v>28.984999999999999</v>
      </c>
      <c r="X243" s="292">
        <v>40.374000000000002</v>
      </c>
      <c r="Y243" s="292">
        <v>29.882000000000001</v>
      </c>
      <c r="Z243" s="292">
        <v>24.783999999999999</v>
      </c>
      <c r="AA243" s="292">
        <v>11.182</v>
      </c>
      <c r="AB243" s="292">
        <v>6.8630000000000004</v>
      </c>
      <c r="AC243" s="292">
        <v>8.6349999999999998</v>
      </c>
      <c r="AD243" s="292">
        <v>29.87</v>
      </c>
    </row>
    <row r="244" spans="1:30" x14ac:dyDescent="0.25">
      <c r="A244" s="260" t="s">
        <v>665</v>
      </c>
      <c r="B244" s="290">
        <v>368.16485999999998</v>
      </c>
      <c r="C244" s="290">
        <v>154.994619999999</v>
      </c>
      <c r="D244" s="290">
        <v>260.35593999999998</v>
      </c>
      <c r="E244" s="290">
        <v>272.13932999999997</v>
      </c>
      <c r="F244" s="290">
        <v>237.46603999999999</v>
      </c>
      <c r="G244" s="290">
        <v>374.57362999999998</v>
      </c>
      <c r="H244" s="290">
        <v>345.87416000000002</v>
      </c>
      <c r="I244" s="290">
        <v>309.84099999999899</v>
      </c>
      <c r="J244" s="290">
        <v>485.54399999999902</v>
      </c>
      <c r="K244" s="290">
        <v>275.171999999999</v>
      </c>
      <c r="L244" s="290">
        <v>287.07100000000003</v>
      </c>
      <c r="M244" s="290">
        <v>248.93099999999899</v>
      </c>
      <c r="N244" s="290">
        <v>231.35599999999999</v>
      </c>
      <c r="O244" s="290">
        <v>231.49799999999999</v>
      </c>
      <c r="P244" s="290">
        <v>166.328</v>
      </c>
      <c r="Q244" s="290">
        <v>213.19900000000001</v>
      </c>
      <c r="R244" s="290">
        <v>268.29000000000002</v>
      </c>
      <c r="S244" s="290">
        <v>249.65499999999901</v>
      </c>
      <c r="T244" s="290">
        <v>273.92700000000002</v>
      </c>
      <c r="U244" s="290">
        <v>308.29399999999998</v>
      </c>
      <c r="V244" s="290">
        <v>748.36900000000003</v>
      </c>
      <c r="W244" s="290">
        <v>723.07600000000002</v>
      </c>
      <c r="X244" s="290">
        <v>354.66699999999997</v>
      </c>
      <c r="Y244" s="290">
        <v>246.023</v>
      </c>
      <c r="Z244" s="290">
        <v>280.45600000000002</v>
      </c>
      <c r="AA244" s="290">
        <v>238.689999999999</v>
      </c>
      <c r="AB244" s="290">
        <v>160.136</v>
      </c>
      <c r="AC244" s="290">
        <v>217.20999999999901</v>
      </c>
      <c r="AD244" s="290">
        <v>270.414999999999</v>
      </c>
    </row>
    <row r="245" spans="1:30" x14ac:dyDescent="0.25">
      <c r="A245" s="242" t="s">
        <v>666</v>
      </c>
      <c r="B245" s="290">
        <v>13.665789999999999</v>
      </c>
      <c r="C245" s="290">
        <v>8.29162</v>
      </c>
      <c r="D245" s="290">
        <v>3.04569</v>
      </c>
      <c r="E245" s="290">
        <v>17.53312</v>
      </c>
      <c r="F245" s="290">
        <v>42.359870000000001</v>
      </c>
      <c r="G245" s="290">
        <v>5.2009999999999996</v>
      </c>
      <c r="H245" s="290">
        <v>4.2640000000000002</v>
      </c>
      <c r="I245" s="290">
        <v>28</v>
      </c>
      <c r="J245" s="290">
        <v>11.35</v>
      </c>
      <c r="K245" s="290">
        <v>2.6160000000000001</v>
      </c>
      <c r="L245" s="290">
        <v>12</v>
      </c>
      <c r="M245" s="290">
        <v>6</v>
      </c>
      <c r="N245" s="290">
        <v>21</v>
      </c>
      <c r="O245" s="290">
        <v>19.149000000000001</v>
      </c>
      <c r="P245" s="290">
        <v>3.4980000000000002</v>
      </c>
      <c r="Q245" s="290">
        <v>17.437999999999999</v>
      </c>
      <c r="R245" s="290">
        <v>40.106999999999999</v>
      </c>
      <c r="S245" s="290">
        <v>5.4740000000000002</v>
      </c>
      <c r="T245" s="290">
        <v>4.2729999999999997</v>
      </c>
      <c r="U245" s="290">
        <v>26.306000000000001</v>
      </c>
      <c r="V245" s="290">
        <v>11.35</v>
      </c>
      <c r="W245" s="290">
        <v>2.6160000000000001</v>
      </c>
      <c r="X245" s="290">
        <v>10.456</v>
      </c>
      <c r="Y245" s="290">
        <v>10.787000000000001</v>
      </c>
      <c r="Z245" s="290">
        <v>5.0529999999999999</v>
      </c>
      <c r="AA245" s="290">
        <v>19.149000000000001</v>
      </c>
      <c r="AB245" s="290">
        <v>3.4980000000000002</v>
      </c>
      <c r="AC245" s="290">
        <v>17.437999999999999</v>
      </c>
      <c r="AD245" s="290">
        <v>40.106999999999999</v>
      </c>
    </row>
    <row r="246" spans="1:30" ht="15.75" thickBot="1" x14ac:dyDescent="0.3">
      <c r="A246" s="242" t="s">
        <v>667</v>
      </c>
      <c r="B246" s="292">
        <v>0</v>
      </c>
      <c r="C246" s="292">
        <v>0</v>
      </c>
      <c r="D246" s="292">
        <v>0</v>
      </c>
      <c r="E246" s="292">
        <v>0</v>
      </c>
      <c r="F246" s="292">
        <v>0</v>
      </c>
      <c r="G246" s="292">
        <v>0</v>
      </c>
      <c r="H246" s="292">
        <v>0</v>
      </c>
      <c r="I246" s="292">
        <v>0</v>
      </c>
      <c r="J246" s="292">
        <v>0</v>
      </c>
      <c r="K246" s="292">
        <v>0</v>
      </c>
      <c r="L246" s="292">
        <v>0</v>
      </c>
      <c r="M246" s="292">
        <v>0</v>
      </c>
      <c r="N246" s="292">
        <v>0</v>
      </c>
      <c r="O246" s="292">
        <v>0</v>
      </c>
      <c r="P246" s="292">
        <v>0</v>
      </c>
      <c r="Q246" s="292">
        <v>0</v>
      </c>
      <c r="R246" s="292">
        <v>0</v>
      </c>
      <c r="S246" s="292">
        <v>0</v>
      </c>
      <c r="T246" s="292">
        <v>0</v>
      </c>
      <c r="U246" s="292">
        <v>0</v>
      </c>
      <c r="V246" s="292">
        <v>0</v>
      </c>
      <c r="W246" s="292">
        <v>0</v>
      </c>
      <c r="X246" s="292">
        <v>0</v>
      </c>
      <c r="Y246" s="292">
        <v>0</v>
      </c>
      <c r="Z246" s="292">
        <v>0</v>
      </c>
      <c r="AA246" s="292">
        <v>0</v>
      </c>
      <c r="AB246" s="292">
        <v>0</v>
      </c>
      <c r="AC246" s="292">
        <v>0</v>
      </c>
      <c r="AD246" s="292">
        <v>0</v>
      </c>
    </row>
    <row r="247" spans="1:30" x14ac:dyDescent="0.25">
      <c r="A247" s="260" t="s">
        <v>553</v>
      </c>
      <c r="B247" s="290">
        <v>13.665789999999999</v>
      </c>
      <c r="C247" s="290">
        <v>8.29162</v>
      </c>
      <c r="D247" s="290">
        <v>3.04569</v>
      </c>
      <c r="E247" s="290">
        <v>17.53312</v>
      </c>
      <c r="F247" s="290">
        <v>42.359870000000001</v>
      </c>
      <c r="G247" s="290">
        <v>5.2009999999999996</v>
      </c>
      <c r="H247" s="290">
        <v>4.2640000000000002</v>
      </c>
      <c r="I247" s="290">
        <v>28</v>
      </c>
      <c r="J247" s="290">
        <v>11.35</v>
      </c>
      <c r="K247" s="290">
        <v>2.6160000000000001</v>
      </c>
      <c r="L247" s="290">
        <v>12</v>
      </c>
      <c r="M247" s="290">
        <v>6</v>
      </c>
      <c r="N247" s="290">
        <v>21</v>
      </c>
      <c r="O247" s="290">
        <v>19.149000000000001</v>
      </c>
      <c r="P247" s="290">
        <v>3.4980000000000002</v>
      </c>
      <c r="Q247" s="290">
        <v>17.437999999999999</v>
      </c>
      <c r="R247" s="290">
        <v>40.106999999999999</v>
      </c>
      <c r="S247" s="290">
        <v>5.4740000000000002</v>
      </c>
      <c r="T247" s="290">
        <v>4.2729999999999997</v>
      </c>
      <c r="U247" s="290">
        <v>26.306000000000001</v>
      </c>
      <c r="V247" s="290">
        <v>11.35</v>
      </c>
      <c r="W247" s="290">
        <v>2.6160000000000001</v>
      </c>
      <c r="X247" s="290">
        <v>10.456</v>
      </c>
      <c r="Y247" s="290">
        <v>10.787000000000001</v>
      </c>
      <c r="Z247" s="290">
        <v>5.0529999999999999</v>
      </c>
      <c r="AA247" s="290">
        <v>19.149000000000001</v>
      </c>
      <c r="AB247" s="290">
        <v>3.4980000000000002</v>
      </c>
      <c r="AC247" s="290">
        <v>17.437999999999999</v>
      </c>
      <c r="AD247" s="290">
        <v>40.106999999999999</v>
      </c>
    </row>
    <row r="248" spans="1:30" x14ac:dyDescent="0.25">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row>
    <row r="249" spans="1:30" x14ac:dyDescent="0.25">
      <c r="A249" s="244" t="s">
        <v>668</v>
      </c>
      <c r="B249" s="289">
        <v>1503.5974699999999</v>
      </c>
      <c r="C249" s="289">
        <v>1139.1715299999901</v>
      </c>
      <c r="D249" s="289">
        <v>1057.79140999999</v>
      </c>
      <c r="E249" s="289">
        <v>1125.33818</v>
      </c>
      <c r="F249" s="289">
        <v>857.01844000000006</v>
      </c>
      <c r="G249" s="289">
        <v>873.17580999999996</v>
      </c>
      <c r="H249" s="289">
        <v>775.90989000000002</v>
      </c>
      <c r="I249" s="289">
        <v>780.58600000000001</v>
      </c>
      <c r="J249" s="289">
        <v>985.51999999999896</v>
      </c>
      <c r="K249" s="289">
        <v>790.81700000000001</v>
      </c>
      <c r="L249" s="289">
        <v>840.47</v>
      </c>
      <c r="M249" s="289">
        <v>838.19799999999998</v>
      </c>
      <c r="N249" s="289">
        <v>1174.768</v>
      </c>
      <c r="O249" s="289">
        <v>1198.17099999999</v>
      </c>
      <c r="P249" s="289">
        <v>1010.501</v>
      </c>
      <c r="Q249" s="289">
        <v>1075.1610000000001</v>
      </c>
      <c r="R249" s="289">
        <v>935.53499999999997</v>
      </c>
      <c r="S249" s="289">
        <v>808.928</v>
      </c>
      <c r="T249" s="289">
        <v>761.06700000000001</v>
      </c>
      <c r="U249" s="289">
        <v>789.71400000000006</v>
      </c>
      <c r="V249" s="289">
        <v>1331.653</v>
      </c>
      <c r="W249" s="289">
        <v>1250.086</v>
      </c>
      <c r="X249" s="289">
        <v>994.27</v>
      </c>
      <c r="Y249" s="289">
        <v>812.26</v>
      </c>
      <c r="Z249" s="289">
        <v>1305.934</v>
      </c>
      <c r="AA249" s="289">
        <v>1179.836</v>
      </c>
      <c r="AB249" s="289">
        <v>970.56799999999998</v>
      </c>
      <c r="AC249" s="289">
        <v>1124.2339999999999</v>
      </c>
      <c r="AD249" s="289">
        <v>1019.56999999999</v>
      </c>
    </row>
    <row r="250" spans="1:30" x14ac:dyDescent="0.25">
      <c r="A250" s="242" t="s">
        <v>522</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row>
    <row r="251" spans="1:30" x14ac:dyDescent="0.25">
      <c r="A251" s="242" t="s">
        <v>669</v>
      </c>
      <c r="B251" s="290">
        <v>-83.45026</v>
      </c>
      <c r="C251" s="290">
        <v>-151.95060999999899</v>
      </c>
      <c r="D251" s="290">
        <v>-117.18894</v>
      </c>
      <c r="E251" s="290">
        <v>-111.03756</v>
      </c>
      <c r="F251" s="290">
        <v>-42.58222</v>
      </c>
      <c r="G251" s="290">
        <v>-6.6308299999999996</v>
      </c>
      <c r="H251" s="290">
        <v>-2.8999699999999899</v>
      </c>
      <c r="I251" s="290">
        <v>-5</v>
      </c>
      <c r="J251" s="290">
        <v>-6</v>
      </c>
      <c r="K251" s="290">
        <v>-6</v>
      </c>
      <c r="L251" s="290">
        <v>-10</v>
      </c>
      <c r="M251" s="290">
        <v>-21</v>
      </c>
      <c r="N251" s="290">
        <v>-130</v>
      </c>
      <c r="O251" s="290">
        <v>-153</v>
      </c>
      <c r="P251" s="290">
        <v>-134</v>
      </c>
      <c r="Q251" s="290">
        <v>-102</v>
      </c>
      <c r="R251" s="290">
        <v>-35</v>
      </c>
      <c r="S251" s="290">
        <v>-15</v>
      </c>
      <c r="T251" s="290">
        <v>-6</v>
      </c>
      <c r="U251" s="290">
        <v>-6</v>
      </c>
      <c r="V251" s="290">
        <v>-6</v>
      </c>
      <c r="W251" s="290">
        <v>-5</v>
      </c>
      <c r="X251" s="290">
        <v>-9</v>
      </c>
      <c r="Y251" s="290">
        <v>-15</v>
      </c>
      <c r="Z251" s="290">
        <v>-105</v>
      </c>
      <c r="AA251" s="290">
        <v>-150</v>
      </c>
      <c r="AB251" s="290">
        <v>-131</v>
      </c>
      <c r="AC251" s="290">
        <v>-100</v>
      </c>
      <c r="AD251" s="290">
        <v>-34</v>
      </c>
    </row>
    <row r="252" spans="1:30" x14ac:dyDescent="0.25">
      <c r="A252" s="242" t="s">
        <v>670</v>
      </c>
      <c r="B252" s="290">
        <v>65.454509999999999</v>
      </c>
      <c r="C252" s="290">
        <v>54.396589999999897</v>
      </c>
      <c r="D252" s="290">
        <v>54.51793</v>
      </c>
      <c r="E252" s="290">
        <v>42.309429999999999</v>
      </c>
      <c r="F252" s="290">
        <v>47.488039999999998</v>
      </c>
      <c r="G252" s="290">
        <v>66.703050000000005</v>
      </c>
      <c r="H252" s="290">
        <v>69.236770000000007</v>
      </c>
      <c r="I252" s="290">
        <v>93.245999999999995</v>
      </c>
      <c r="J252" s="290">
        <v>223.26</v>
      </c>
      <c r="K252" s="290">
        <v>151.52099999999999</v>
      </c>
      <c r="L252" s="290">
        <v>136.39599999999999</v>
      </c>
      <c r="M252" s="290">
        <v>186.34299999999999</v>
      </c>
      <c r="N252" s="290">
        <v>92.453000000000003</v>
      </c>
      <c r="O252" s="290">
        <v>118.383</v>
      </c>
      <c r="P252" s="290">
        <v>105.664</v>
      </c>
      <c r="Q252" s="290">
        <v>126.146</v>
      </c>
      <c r="R252" s="290">
        <v>193.761</v>
      </c>
      <c r="S252" s="290">
        <v>235.99199999999999</v>
      </c>
      <c r="T252" s="290">
        <v>230.22399999999999</v>
      </c>
      <c r="U252" s="290">
        <v>219.69800000000001</v>
      </c>
      <c r="V252" s="290">
        <v>170.86199999999999</v>
      </c>
      <c r="W252" s="290">
        <v>161.50200000000001</v>
      </c>
      <c r="X252" s="290">
        <v>173.649</v>
      </c>
      <c r="Y252" s="290">
        <v>202.672</v>
      </c>
      <c r="Z252" s="290">
        <v>118.17400000000001</v>
      </c>
      <c r="AA252" s="290">
        <v>114.983</v>
      </c>
      <c r="AB252" s="290">
        <v>101.836</v>
      </c>
      <c r="AC252" s="290">
        <v>171.30199999999999</v>
      </c>
      <c r="AD252" s="290">
        <v>180.57499999999999</v>
      </c>
    </row>
    <row r="253" spans="1:30" x14ac:dyDescent="0.25">
      <c r="A253" s="242" t="s">
        <v>671</v>
      </c>
      <c r="B253" s="290">
        <v>30.309889999999999</v>
      </c>
      <c r="C253" s="290">
        <v>38.820230000000002</v>
      </c>
      <c r="D253" s="290">
        <v>32.943249999999999</v>
      </c>
      <c r="E253" s="290">
        <v>33.693890000000003</v>
      </c>
      <c r="F253" s="290">
        <v>35.371830000000003</v>
      </c>
      <c r="G253" s="290">
        <v>38.658140000000003</v>
      </c>
      <c r="H253" s="290">
        <v>35.89761</v>
      </c>
      <c r="I253" s="290">
        <v>46.668999999999997</v>
      </c>
      <c r="J253" s="290">
        <v>65.483999999999995</v>
      </c>
      <c r="K253" s="290">
        <v>48.853999999999999</v>
      </c>
      <c r="L253" s="290">
        <v>55.41</v>
      </c>
      <c r="M253" s="290">
        <v>45.335000000000001</v>
      </c>
      <c r="N253" s="290">
        <v>33.75</v>
      </c>
      <c r="O253" s="290">
        <v>58.241</v>
      </c>
      <c r="P253" s="290">
        <v>50.999000000000002</v>
      </c>
      <c r="Q253" s="290">
        <v>57.393999999999998</v>
      </c>
      <c r="R253" s="290">
        <v>52.597000000000001</v>
      </c>
      <c r="S253" s="290">
        <v>60.168999999999997</v>
      </c>
      <c r="T253" s="290">
        <v>53.151000000000003</v>
      </c>
      <c r="U253" s="290">
        <v>60.838000000000001</v>
      </c>
      <c r="V253" s="290">
        <v>63.302</v>
      </c>
      <c r="W253" s="290">
        <v>62.439</v>
      </c>
      <c r="X253" s="290">
        <v>65.772000000000006</v>
      </c>
      <c r="Y253" s="290">
        <v>59.768000000000001</v>
      </c>
      <c r="Z253" s="290">
        <v>57.3</v>
      </c>
      <c r="AA253" s="290">
        <v>53.970999999999997</v>
      </c>
      <c r="AB253" s="290">
        <v>44.186999999999998</v>
      </c>
      <c r="AC253" s="290">
        <v>56.451999999999998</v>
      </c>
      <c r="AD253" s="290">
        <v>47.494999999999997</v>
      </c>
    </row>
    <row r="254" spans="1:30" x14ac:dyDescent="0.25">
      <c r="A254" s="242" t="s">
        <v>672</v>
      </c>
      <c r="B254" s="290">
        <v>50.224780000000003</v>
      </c>
      <c r="C254" s="290">
        <v>31.60726</v>
      </c>
      <c r="D254" s="290">
        <v>23.865490000000001</v>
      </c>
      <c r="E254" s="290">
        <v>53.080860000000001</v>
      </c>
      <c r="F254" s="290">
        <v>34.398829999999997</v>
      </c>
      <c r="G254" s="290">
        <v>69.458910000000003</v>
      </c>
      <c r="H254" s="290">
        <v>59.26605</v>
      </c>
      <c r="I254" s="290">
        <v>76.543000000000006</v>
      </c>
      <c r="J254" s="290">
        <v>91.067999999999998</v>
      </c>
      <c r="K254" s="290">
        <v>48.883000000000003</v>
      </c>
      <c r="L254" s="290">
        <v>50.973999999999997</v>
      </c>
      <c r="M254" s="290">
        <v>46.75</v>
      </c>
      <c r="N254" s="290">
        <v>38.262999999999998</v>
      </c>
      <c r="O254" s="290">
        <v>45.406999999999996</v>
      </c>
      <c r="P254" s="290">
        <v>36.439</v>
      </c>
      <c r="Q254" s="290">
        <v>89.406000000000006</v>
      </c>
      <c r="R254" s="290">
        <v>90.492000000000004</v>
      </c>
      <c r="S254" s="290">
        <v>39.22</v>
      </c>
      <c r="T254" s="290">
        <v>71.566999999999993</v>
      </c>
      <c r="U254" s="290">
        <v>81.89</v>
      </c>
      <c r="V254" s="290">
        <v>96.936999999999998</v>
      </c>
      <c r="W254" s="290">
        <v>77.573999999999998</v>
      </c>
      <c r="X254" s="290">
        <v>82.274000000000001</v>
      </c>
      <c r="Y254" s="290">
        <v>60.033999999999999</v>
      </c>
      <c r="Z254" s="290">
        <v>44.027000000000001</v>
      </c>
      <c r="AA254" s="290">
        <v>45.28</v>
      </c>
      <c r="AB254" s="290">
        <v>36.35</v>
      </c>
      <c r="AC254" s="290">
        <v>114.309</v>
      </c>
      <c r="AD254" s="290">
        <v>115.379</v>
      </c>
    </row>
    <row r="255" spans="1:30" ht="15.75" thickBot="1" x14ac:dyDescent="0.3">
      <c r="A255" s="242" t="s">
        <v>1165</v>
      </c>
      <c r="B255" s="292">
        <v>0</v>
      </c>
      <c r="C255" s="292">
        <v>0</v>
      </c>
      <c r="D255" s="292">
        <v>0</v>
      </c>
      <c r="E255" s="292">
        <v>0</v>
      </c>
      <c r="F255" s="292">
        <v>0</v>
      </c>
      <c r="G255" s="292">
        <v>0</v>
      </c>
      <c r="H255" s="292">
        <v>7.6624499999999998</v>
      </c>
      <c r="I255" s="292">
        <v>3.331</v>
      </c>
      <c r="J255" s="292">
        <v>3.5609999999999999</v>
      </c>
      <c r="K255" s="292">
        <v>3.2589999999999999</v>
      </c>
      <c r="L255" s="292">
        <v>3.617</v>
      </c>
      <c r="M255" s="292">
        <v>3.536</v>
      </c>
      <c r="N255" s="292">
        <v>3.8719999999999999</v>
      </c>
      <c r="O255" s="292">
        <v>5.3040000000000003</v>
      </c>
      <c r="P255" s="292">
        <v>4.8460000000000001</v>
      </c>
      <c r="Q255" s="292">
        <v>4.9630000000000001</v>
      </c>
      <c r="R255" s="292">
        <v>5.0860000000000003</v>
      </c>
      <c r="S255" s="292">
        <v>5.5819999999999999</v>
      </c>
      <c r="T255" s="292">
        <v>4.8570000000000002</v>
      </c>
      <c r="U255" s="292">
        <v>5.0279999999999996</v>
      </c>
      <c r="V255" s="292">
        <v>4.9790000000000001</v>
      </c>
      <c r="W255" s="292">
        <v>5.4119999999999999</v>
      </c>
      <c r="X255" s="292">
        <v>5.5270000000000001</v>
      </c>
      <c r="Y255" s="292">
        <v>4.3760000000000003</v>
      </c>
      <c r="Z255" s="292">
        <v>3.9319999999999999</v>
      </c>
      <c r="AA255" s="292">
        <v>5.5179999999999998</v>
      </c>
      <c r="AB255" s="292">
        <v>5.1210000000000004</v>
      </c>
      <c r="AC255" s="292">
        <v>5.6459999999999999</v>
      </c>
      <c r="AD255" s="292">
        <v>5.3559999999999999</v>
      </c>
    </row>
    <row r="256" spans="1:30" x14ac:dyDescent="0.25">
      <c r="A256" s="260" t="s">
        <v>544</v>
      </c>
      <c r="B256" s="290">
        <v>62.538919999999997</v>
      </c>
      <c r="C256" s="290">
        <v>-27.126529999999899</v>
      </c>
      <c r="D256" s="290">
        <v>-5.8622699999999996</v>
      </c>
      <c r="E256" s="290">
        <v>18.046620000000001</v>
      </c>
      <c r="F256" s="290">
        <v>74.676479999999998</v>
      </c>
      <c r="G256" s="290">
        <v>168.18926999999999</v>
      </c>
      <c r="H256" s="290">
        <v>169.16291000000001</v>
      </c>
      <c r="I256" s="290">
        <v>214.78899999999999</v>
      </c>
      <c r="J256" s="290">
        <v>377.37299999999902</v>
      </c>
      <c r="K256" s="290">
        <v>246.517</v>
      </c>
      <c r="L256" s="290">
        <v>236.39699999999999</v>
      </c>
      <c r="M256" s="290">
        <v>260.964</v>
      </c>
      <c r="N256" s="290">
        <v>38.338000000000001</v>
      </c>
      <c r="O256" s="290">
        <v>74.334999999999994</v>
      </c>
      <c r="P256" s="290">
        <v>63.948</v>
      </c>
      <c r="Q256" s="290">
        <v>175.90899999999999</v>
      </c>
      <c r="R256" s="290">
        <v>306.93599999999998</v>
      </c>
      <c r="S256" s="290">
        <v>325.962999999999</v>
      </c>
      <c r="T256" s="290">
        <v>353.79899999999998</v>
      </c>
      <c r="U256" s="290">
        <v>361.45400000000001</v>
      </c>
      <c r="V256" s="290">
        <v>330.08</v>
      </c>
      <c r="W256" s="290">
        <v>301.926999999999</v>
      </c>
      <c r="X256" s="290">
        <v>318.22199999999998</v>
      </c>
      <c r="Y256" s="290">
        <v>311.849999999999</v>
      </c>
      <c r="Z256" s="290">
        <v>118.43300000000001</v>
      </c>
      <c r="AA256" s="290">
        <v>69.751999999999995</v>
      </c>
      <c r="AB256" s="290">
        <v>56.494</v>
      </c>
      <c r="AC256" s="290">
        <v>247.70899999999901</v>
      </c>
      <c r="AD256" s="290">
        <v>314.80500000000001</v>
      </c>
    </row>
    <row r="257" spans="1:30" ht="15.75" thickBot="1" x14ac:dyDescent="0.3">
      <c r="A257" s="242" t="s">
        <v>673</v>
      </c>
      <c r="B257" s="292">
        <v>73.025210000000001</v>
      </c>
      <c r="C257" s="292">
        <v>108.68265</v>
      </c>
      <c r="D257" s="292">
        <v>86.514859999999999</v>
      </c>
      <c r="E257" s="292">
        <v>106.82756999999999</v>
      </c>
      <c r="F257" s="292">
        <v>152.83555999999999</v>
      </c>
      <c r="G257" s="292">
        <v>363.39584000000002</v>
      </c>
      <c r="H257" s="292">
        <v>775.82863999999995</v>
      </c>
      <c r="I257" s="292">
        <v>712.35500000000002</v>
      </c>
      <c r="J257" s="292">
        <v>923.49199999999996</v>
      </c>
      <c r="K257" s="292">
        <v>979.88</v>
      </c>
      <c r="L257" s="292">
        <v>1010.194</v>
      </c>
      <c r="M257" s="292">
        <v>124.428</v>
      </c>
      <c r="N257" s="292">
        <v>93.48</v>
      </c>
      <c r="O257" s="292">
        <v>136.96100000000001</v>
      </c>
      <c r="P257" s="292">
        <v>125.61199999999999</v>
      </c>
      <c r="Q257" s="292">
        <v>122.45399999999999</v>
      </c>
      <c r="R257" s="292">
        <v>149.614</v>
      </c>
      <c r="S257" s="292">
        <v>181.32900000000001</v>
      </c>
      <c r="T257" s="292">
        <v>275.18200000000002</v>
      </c>
      <c r="U257" s="292">
        <v>3023.1309999999999</v>
      </c>
      <c r="V257" s="292">
        <v>2672.6370000000002</v>
      </c>
      <c r="W257" s="292">
        <v>5279.9750000000004</v>
      </c>
      <c r="X257" s="292">
        <v>143.59700000000001</v>
      </c>
      <c r="Y257" s="292">
        <v>125.474</v>
      </c>
      <c r="Z257" s="292">
        <v>129.08500000000001</v>
      </c>
      <c r="AA257" s="292">
        <v>135.952</v>
      </c>
      <c r="AB257" s="292">
        <v>124.181</v>
      </c>
      <c r="AC257" s="292">
        <v>130.25700000000001</v>
      </c>
      <c r="AD257" s="292">
        <v>155.102</v>
      </c>
    </row>
    <row r="258" spans="1:30" x14ac:dyDescent="0.25">
      <c r="A258" s="260" t="s">
        <v>665</v>
      </c>
      <c r="B258" s="290">
        <v>73.025210000000001</v>
      </c>
      <c r="C258" s="290">
        <v>108.68265</v>
      </c>
      <c r="D258" s="290">
        <v>86.514859999999999</v>
      </c>
      <c r="E258" s="290">
        <v>106.82756999999999</v>
      </c>
      <c r="F258" s="290">
        <v>152.83555999999999</v>
      </c>
      <c r="G258" s="290">
        <v>363.39584000000002</v>
      </c>
      <c r="H258" s="290">
        <v>775.82863999999995</v>
      </c>
      <c r="I258" s="290">
        <v>712.35500000000002</v>
      </c>
      <c r="J258" s="290">
        <v>923.49199999999996</v>
      </c>
      <c r="K258" s="290">
        <v>979.88</v>
      </c>
      <c r="L258" s="290">
        <v>1010.194</v>
      </c>
      <c r="M258" s="290">
        <v>124.428</v>
      </c>
      <c r="N258" s="290">
        <v>93.48</v>
      </c>
      <c r="O258" s="290">
        <v>136.96100000000001</v>
      </c>
      <c r="P258" s="290">
        <v>125.61199999999999</v>
      </c>
      <c r="Q258" s="290">
        <v>122.45399999999999</v>
      </c>
      <c r="R258" s="290">
        <v>149.614</v>
      </c>
      <c r="S258" s="290">
        <v>181.32900000000001</v>
      </c>
      <c r="T258" s="290">
        <v>275.18200000000002</v>
      </c>
      <c r="U258" s="290">
        <v>3023.1309999999999</v>
      </c>
      <c r="V258" s="290">
        <v>2672.6370000000002</v>
      </c>
      <c r="W258" s="290">
        <v>5279.9750000000004</v>
      </c>
      <c r="X258" s="290">
        <v>143.59700000000001</v>
      </c>
      <c r="Y258" s="290">
        <v>125.474</v>
      </c>
      <c r="Z258" s="290">
        <v>129.08500000000001</v>
      </c>
      <c r="AA258" s="290">
        <v>135.952</v>
      </c>
      <c r="AB258" s="290">
        <v>124.181</v>
      </c>
      <c r="AC258" s="290">
        <v>130.25700000000001</v>
      </c>
      <c r="AD258" s="290">
        <v>155.102</v>
      </c>
    </row>
    <row r="259" spans="1:30" ht="15.75" thickBot="1" x14ac:dyDescent="0.3">
      <c r="A259" s="242" t="s">
        <v>674</v>
      </c>
      <c r="B259" s="292">
        <v>1.8675200000000001</v>
      </c>
      <c r="C259" s="292">
        <v>0</v>
      </c>
      <c r="D259" s="292">
        <v>1.5423100000000001</v>
      </c>
      <c r="E259" s="292">
        <v>17.658849999999902</v>
      </c>
      <c r="F259" s="292">
        <v>4.8818400000000004</v>
      </c>
      <c r="G259" s="292">
        <v>0</v>
      </c>
      <c r="H259" s="292">
        <v>0.60396000000000005</v>
      </c>
      <c r="I259" s="292">
        <v>4.25</v>
      </c>
      <c r="J259" s="292">
        <v>-0.60899999999999999</v>
      </c>
      <c r="K259" s="292">
        <v>30</v>
      </c>
      <c r="L259" s="292">
        <v>7</v>
      </c>
      <c r="M259" s="292">
        <v>-16.84</v>
      </c>
      <c r="N259" s="292">
        <v>-19.585999999999999</v>
      </c>
      <c r="O259" s="292">
        <v>0</v>
      </c>
      <c r="P259" s="292">
        <v>5</v>
      </c>
      <c r="Q259" s="292">
        <v>0.5</v>
      </c>
      <c r="R259" s="292">
        <v>2</v>
      </c>
      <c r="S259" s="292">
        <v>0</v>
      </c>
      <c r="T259" s="292">
        <v>1</v>
      </c>
      <c r="U259" s="292">
        <v>2.5</v>
      </c>
      <c r="V259" s="292">
        <v>0</v>
      </c>
      <c r="W259" s="292">
        <v>1</v>
      </c>
      <c r="X259" s="292">
        <v>0.6</v>
      </c>
      <c r="Y259" s="292">
        <v>0.5</v>
      </c>
      <c r="Z259" s="292">
        <v>0.9</v>
      </c>
      <c r="AA259" s="292">
        <v>0</v>
      </c>
      <c r="AB259" s="292">
        <v>5</v>
      </c>
      <c r="AC259" s="292">
        <v>0.5</v>
      </c>
      <c r="AD259" s="292">
        <v>2</v>
      </c>
    </row>
    <row r="260" spans="1:30" x14ac:dyDescent="0.25">
      <c r="A260" s="260" t="s">
        <v>553</v>
      </c>
      <c r="B260" s="290">
        <v>1.8675200000000001</v>
      </c>
      <c r="C260" s="290">
        <v>0</v>
      </c>
      <c r="D260" s="290">
        <v>1.5423100000000001</v>
      </c>
      <c r="E260" s="290">
        <v>17.658849999999902</v>
      </c>
      <c r="F260" s="290">
        <v>4.8818400000000004</v>
      </c>
      <c r="G260" s="290">
        <v>0</v>
      </c>
      <c r="H260" s="290">
        <v>0.60396000000000005</v>
      </c>
      <c r="I260" s="290">
        <v>4.25</v>
      </c>
      <c r="J260" s="290">
        <v>-0.60899999999999999</v>
      </c>
      <c r="K260" s="290">
        <v>30</v>
      </c>
      <c r="L260" s="290">
        <v>7</v>
      </c>
      <c r="M260" s="290">
        <v>-16.84</v>
      </c>
      <c r="N260" s="290">
        <v>-19.585999999999999</v>
      </c>
      <c r="O260" s="290">
        <v>0</v>
      </c>
      <c r="P260" s="290">
        <v>5</v>
      </c>
      <c r="Q260" s="290">
        <v>0.5</v>
      </c>
      <c r="R260" s="290">
        <v>2</v>
      </c>
      <c r="S260" s="290">
        <v>0</v>
      </c>
      <c r="T260" s="290">
        <v>1</v>
      </c>
      <c r="U260" s="290">
        <v>2.5</v>
      </c>
      <c r="V260" s="290">
        <v>0</v>
      </c>
      <c r="W260" s="290">
        <v>1</v>
      </c>
      <c r="X260" s="290">
        <v>0.6</v>
      </c>
      <c r="Y260" s="290">
        <v>0.5</v>
      </c>
      <c r="Z260" s="290">
        <v>0.9</v>
      </c>
      <c r="AA260" s="290">
        <v>0</v>
      </c>
      <c r="AB260" s="290">
        <v>5</v>
      </c>
      <c r="AC260" s="290">
        <v>0.5</v>
      </c>
      <c r="AD260" s="290">
        <v>2</v>
      </c>
    </row>
    <row r="261" spans="1:30" x14ac:dyDescent="0.25">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91"/>
    </row>
    <row r="262" spans="1:30" x14ac:dyDescent="0.25">
      <c r="A262" s="244" t="s">
        <v>675</v>
      </c>
      <c r="B262" s="289">
        <v>137.43164999999999</v>
      </c>
      <c r="C262" s="289">
        <v>81.556120000000007</v>
      </c>
      <c r="D262" s="289">
        <v>82.194900000000004</v>
      </c>
      <c r="E262" s="289">
        <v>142.53304</v>
      </c>
      <c r="F262" s="289">
        <v>232.39388</v>
      </c>
      <c r="G262" s="289">
        <v>531.58510999999999</v>
      </c>
      <c r="H262" s="289">
        <v>945.59550999999999</v>
      </c>
      <c r="I262" s="289">
        <v>931.39400000000001</v>
      </c>
      <c r="J262" s="289">
        <v>1300.2560000000001</v>
      </c>
      <c r="K262" s="289">
        <v>1256.3969999999999</v>
      </c>
      <c r="L262" s="289">
        <v>1253.5909999999999</v>
      </c>
      <c r="M262" s="289">
        <v>368.55200000000002</v>
      </c>
      <c r="N262" s="289">
        <v>112.232</v>
      </c>
      <c r="O262" s="289">
        <v>211.29599999999999</v>
      </c>
      <c r="P262" s="289">
        <v>194.56</v>
      </c>
      <c r="Q262" s="289">
        <v>298.863</v>
      </c>
      <c r="R262" s="289">
        <v>458.55</v>
      </c>
      <c r="S262" s="289">
        <v>507.29199999999997</v>
      </c>
      <c r="T262" s="289">
        <v>629.98099999999999</v>
      </c>
      <c r="U262" s="289">
        <v>3387.085</v>
      </c>
      <c r="V262" s="289">
        <v>3002.7170000000001</v>
      </c>
      <c r="W262" s="289">
        <v>5582.902</v>
      </c>
      <c r="X262" s="289">
        <v>462.41899999999998</v>
      </c>
      <c r="Y262" s="289">
        <v>437.82399999999899</v>
      </c>
      <c r="Z262" s="289">
        <v>248.41800000000001</v>
      </c>
      <c r="AA262" s="289">
        <v>205.70400000000001</v>
      </c>
      <c r="AB262" s="289">
        <v>185.67500000000001</v>
      </c>
      <c r="AC262" s="289">
        <v>378.46600000000001</v>
      </c>
      <c r="AD262" s="289">
        <v>471.90699999999998</v>
      </c>
    </row>
    <row r="263" spans="1:30" x14ac:dyDescent="0.25">
      <c r="A263" s="242" t="s">
        <v>522</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row>
    <row r="264" spans="1:30" x14ac:dyDescent="0.25">
      <c r="A264" s="242" t="s">
        <v>676</v>
      </c>
      <c r="B264" s="290">
        <v>44.545909999999999</v>
      </c>
      <c r="C264" s="290">
        <v>54.758559999999903</v>
      </c>
      <c r="D264" s="290">
        <v>49.165190000000003</v>
      </c>
      <c r="E264" s="290">
        <v>51.218789999999998</v>
      </c>
      <c r="F264" s="290">
        <v>53.648440000000001</v>
      </c>
      <c r="G264" s="290">
        <v>54.58399</v>
      </c>
      <c r="H264" s="290">
        <v>51.536369999999998</v>
      </c>
      <c r="I264" s="290">
        <v>61.442</v>
      </c>
      <c r="J264" s="290">
        <v>96.046000000000006</v>
      </c>
      <c r="K264" s="290">
        <v>98.013999999999996</v>
      </c>
      <c r="L264" s="290">
        <v>105.89</v>
      </c>
      <c r="M264" s="290">
        <v>104.047</v>
      </c>
      <c r="N264" s="290">
        <v>87.393000000000001</v>
      </c>
      <c r="O264" s="290">
        <v>83.924000000000007</v>
      </c>
      <c r="P264" s="290">
        <v>69.8</v>
      </c>
      <c r="Q264" s="290">
        <v>66.757999999999996</v>
      </c>
      <c r="R264" s="290">
        <v>69.8</v>
      </c>
      <c r="S264" s="290">
        <v>79.361999999999995</v>
      </c>
      <c r="T264" s="290">
        <v>52.414999999999999</v>
      </c>
      <c r="U264" s="290">
        <v>79.361999999999995</v>
      </c>
      <c r="V264" s="290">
        <v>83.403000000000006</v>
      </c>
      <c r="W264" s="290">
        <v>70.8</v>
      </c>
      <c r="X264" s="290">
        <v>80.143000000000001</v>
      </c>
      <c r="Y264" s="290">
        <v>69.8</v>
      </c>
      <c r="Z264" s="290">
        <v>70.540999999999997</v>
      </c>
      <c r="AA264" s="290">
        <v>91.486000000000004</v>
      </c>
      <c r="AB264" s="290">
        <v>76.100999999999999</v>
      </c>
      <c r="AC264" s="290">
        <v>79.361999999999995</v>
      </c>
      <c r="AD264" s="290">
        <v>79.882999999999996</v>
      </c>
    </row>
    <row r="265" spans="1:30" x14ac:dyDescent="0.25">
      <c r="A265" s="242" t="s">
        <v>677</v>
      </c>
      <c r="B265" s="290">
        <v>497.59694999999999</v>
      </c>
      <c r="C265" s="290">
        <v>437.35797000000002</v>
      </c>
      <c r="D265" s="290">
        <v>449.16901999999999</v>
      </c>
      <c r="E265" s="290">
        <v>385.55732999999998</v>
      </c>
      <c r="F265" s="290">
        <v>403.05412999999999</v>
      </c>
      <c r="G265" s="290">
        <v>402.53662000000003</v>
      </c>
      <c r="H265" s="290">
        <v>397.44412999999997</v>
      </c>
      <c r="I265" s="290">
        <v>395.54</v>
      </c>
      <c r="J265" s="290">
        <v>375.18599999999998</v>
      </c>
      <c r="K265" s="290">
        <v>346.85899999999998</v>
      </c>
      <c r="L265" s="290">
        <v>504.17399999999998</v>
      </c>
      <c r="M265" s="290">
        <v>365.98899999999998</v>
      </c>
      <c r="N265" s="290">
        <v>359.31700000000001</v>
      </c>
      <c r="O265" s="290">
        <v>425.54599999999999</v>
      </c>
      <c r="P265" s="290">
        <v>416.96300000000002</v>
      </c>
      <c r="Q265" s="290">
        <v>437.40199999999999</v>
      </c>
      <c r="R265" s="290">
        <v>533.87800000000004</v>
      </c>
      <c r="S265" s="290">
        <v>563.91300000000001</v>
      </c>
      <c r="T265" s="290">
        <v>401.08800000000002</v>
      </c>
      <c r="U265" s="290">
        <v>408.428</v>
      </c>
      <c r="V265" s="290">
        <v>416.96699999999998</v>
      </c>
      <c r="W265" s="290">
        <v>464.88099999999997</v>
      </c>
      <c r="X265" s="290">
        <v>526.01499999999999</v>
      </c>
      <c r="Y265" s="290">
        <v>425.15600000000001</v>
      </c>
      <c r="Z265" s="290">
        <v>394.137</v>
      </c>
      <c r="AA265" s="290">
        <v>443.82</v>
      </c>
      <c r="AB265" s="290">
        <v>428.83100000000002</v>
      </c>
      <c r="AC265" s="290">
        <v>467.98399999999998</v>
      </c>
      <c r="AD265" s="290">
        <v>529.47400000000005</v>
      </c>
    </row>
    <row r="266" spans="1:30" x14ac:dyDescent="0.25">
      <c r="A266" s="242" t="s">
        <v>678</v>
      </c>
      <c r="B266" s="290">
        <v>-1.4658499999999901</v>
      </c>
      <c r="C266" s="290">
        <v>-0.36699999999999999</v>
      </c>
      <c r="D266" s="290">
        <v>-4.5179999999999998</v>
      </c>
      <c r="E266" s="290">
        <v>0</v>
      </c>
      <c r="F266" s="290">
        <v>-10.889950000000001</v>
      </c>
      <c r="G266" s="290">
        <v>-1.6548399999999901</v>
      </c>
      <c r="H266" s="290">
        <v>-1.1244000000000001</v>
      </c>
      <c r="I266" s="290">
        <v>-0.96</v>
      </c>
      <c r="J266" s="290">
        <v>-0.96</v>
      </c>
      <c r="K266" s="290">
        <v>-0.96</v>
      </c>
      <c r="L266" s="290">
        <v>-0.96</v>
      </c>
      <c r="M266" s="290">
        <v>-0.96</v>
      </c>
      <c r="N266" s="290">
        <v>-0.96</v>
      </c>
      <c r="O266" s="290">
        <v>-0.36699999999999999</v>
      </c>
      <c r="P266" s="290">
        <v>-4.5179999999999998</v>
      </c>
      <c r="Q266" s="290">
        <v>0</v>
      </c>
      <c r="R266" s="290">
        <v>-10.89</v>
      </c>
      <c r="S266" s="290">
        <v>0</v>
      </c>
      <c r="T266" s="290">
        <v>0</v>
      </c>
      <c r="U266" s="290">
        <v>0</v>
      </c>
      <c r="V266" s="290">
        <v>0</v>
      </c>
      <c r="W266" s="290">
        <v>0</v>
      </c>
      <c r="X266" s="290">
        <v>0</v>
      </c>
      <c r="Y266" s="290">
        <v>0</v>
      </c>
      <c r="Z266" s="290">
        <v>0</v>
      </c>
      <c r="AA266" s="290">
        <v>0</v>
      </c>
      <c r="AB266" s="290">
        <v>0</v>
      </c>
      <c r="AC266" s="290">
        <v>0</v>
      </c>
      <c r="AD266" s="290">
        <v>0</v>
      </c>
    </row>
    <row r="267" spans="1:30" x14ac:dyDescent="0.25">
      <c r="A267" s="242" t="s">
        <v>679</v>
      </c>
      <c r="B267" s="290">
        <v>128.56050999999999</v>
      </c>
      <c r="C267" s="290">
        <v>89.276110000000003</v>
      </c>
      <c r="D267" s="290">
        <v>70.456530000000001</v>
      </c>
      <c r="E267" s="290">
        <v>75.923720000000003</v>
      </c>
      <c r="F267" s="290">
        <v>95.709209999999999</v>
      </c>
      <c r="G267" s="290">
        <v>118.99930000000001</v>
      </c>
      <c r="H267" s="290">
        <v>95.256140000000002</v>
      </c>
      <c r="I267" s="290">
        <v>104.283</v>
      </c>
      <c r="J267" s="290">
        <v>121.35</v>
      </c>
      <c r="K267" s="290">
        <v>101.611</v>
      </c>
      <c r="L267" s="290">
        <v>106.41500000000001</v>
      </c>
      <c r="M267" s="290">
        <v>72.715000000000003</v>
      </c>
      <c r="N267" s="290">
        <v>71.391000000000005</v>
      </c>
      <c r="O267" s="290">
        <v>101.82899999999999</v>
      </c>
      <c r="P267" s="290">
        <v>78.822000000000003</v>
      </c>
      <c r="Q267" s="290">
        <v>70.268000000000001</v>
      </c>
      <c r="R267" s="290">
        <v>103.373</v>
      </c>
      <c r="S267" s="290">
        <v>106.93</v>
      </c>
      <c r="T267" s="290">
        <v>116.803</v>
      </c>
      <c r="U267" s="290">
        <v>136.93</v>
      </c>
      <c r="V267" s="290">
        <v>145.97999999999999</v>
      </c>
      <c r="W267" s="290">
        <v>109.08199999999999</v>
      </c>
      <c r="X267" s="290">
        <v>123.247</v>
      </c>
      <c r="Y267" s="290">
        <v>83.266000000000005</v>
      </c>
      <c r="Z267" s="290">
        <v>92.879000000000005</v>
      </c>
      <c r="AA267" s="290">
        <v>122.79600000000001</v>
      </c>
      <c r="AB267" s="290">
        <v>99.453999999999994</v>
      </c>
      <c r="AC267" s="290">
        <v>78.242999999999995</v>
      </c>
      <c r="AD267" s="290">
        <v>105.28400000000001</v>
      </c>
    </row>
    <row r="268" spans="1:30" x14ac:dyDescent="0.25">
      <c r="A268" s="242" t="s">
        <v>680</v>
      </c>
      <c r="B268" s="290">
        <v>37.535980000000002</v>
      </c>
      <c r="C268" s="290">
        <v>25.91949</v>
      </c>
      <c r="D268" s="290">
        <v>31.955770000000001</v>
      </c>
      <c r="E268" s="290">
        <v>40.03942</v>
      </c>
      <c r="F268" s="290">
        <v>32.21425</v>
      </c>
      <c r="G268" s="290">
        <v>22.942319999999999</v>
      </c>
      <c r="H268" s="290">
        <v>30.433679999999999</v>
      </c>
      <c r="I268" s="290">
        <v>21.815999999999999</v>
      </c>
      <c r="J268" s="290">
        <v>26.300999999999998</v>
      </c>
      <c r="K268" s="290">
        <v>27.571999999999999</v>
      </c>
      <c r="L268" s="290">
        <v>24.945</v>
      </c>
      <c r="M268" s="290">
        <v>47.125</v>
      </c>
      <c r="N268" s="290">
        <v>45.119</v>
      </c>
      <c r="O268" s="290">
        <v>59.683999999999997</v>
      </c>
      <c r="P268" s="290">
        <v>61.023000000000003</v>
      </c>
      <c r="Q268" s="290">
        <v>62.023000000000003</v>
      </c>
      <c r="R268" s="290">
        <v>44</v>
      </c>
      <c r="S268" s="290">
        <v>39.220999999999997</v>
      </c>
      <c r="T268" s="290">
        <v>27.956</v>
      </c>
      <c r="U268" s="290">
        <v>27.617999999999999</v>
      </c>
      <c r="V268" s="290">
        <v>27.617999999999999</v>
      </c>
      <c r="W268" s="290">
        <v>31.274000000000001</v>
      </c>
      <c r="X268" s="290">
        <v>41.854999999999997</v>
      </c>
      <c r="Y268" s="290">
        <v>37.116</v>
      </c>
      <c r="Z268" s="290">
        <v>49.609000000000002</v>
      </c>
      <c r="AA268" s="290">
        <v>60.640999999999998</v>
      </c>
      <c r="AB268" s="290">
        <v>61.956000000000003</v>
      </c>
      <c r="AC268" s="290">
        <v>62.956000000000003</v>
      </c>
      <c r="AD268" s="290">
        <v>45.021000000000001</v>
      </c>
    </row>
    <row r="269" spans="1:30" x14ac:dyDescent="0.25">
      <c r="A269" s="242" t="s">
        <v>681</v>
      </c>
      <c r="B269" s="290">
        <v>10.048349999999999</v>
      </c>
      <c r="C269" s="290">
        <v>17.616959999999999</v>
      </c>
      <c r="D269" s="290">
        <v>23.480370000000001</v>
      </c>
      <c r="E269" s="290">
        <v>18.22156</v>
      </c>
      <c r="F269" s="290">
        <v>24.11336</v>
      </c>
      <c r="G269" s="290">
        <v>35.579410000000003</v>
      </c>
      <c r="H269" s="290">
        <v>44.971089999999997</v>
      </c>
      <c r="I269" s="290">
        <v>18.852</v>
      </c>
      <c r="J269" s="290">
        <v>21.300999999999998</v>
      </c>
      <c r="K269" s="290">
        <v>18.852</v>
      </c>
      <c r="L269" s="290">
        <v>17.414000000000001</v>
      </c>
      <c r="M269" s="290">
        <v>19.513000000000002</v>
      </c>
      <c r="N269" s="290">
        <v>13.585000000000001</v>
      </c>
      <c r="O269" s="290">
        <v>15.06</v>
      </c>
      <c r="P269" s="290">
        <v>15.308999999999999</v>
      </c>
      <c r="Q269" s="290">
        <v>21.079000000000001</v>
      </c>
      <c r="R269" s="290">
        <v>15.819000000000001</v>
      </c>
      <c r="S269" s="290">
        <v>18.818999999999999</v>
      </c>
      <c r="T269" s="290">
        <v>14.8</v>
      </c>
      <c r="U269" s="290">
        <v>17.309000000000001</v>
      </c>
      <c r="V269" s="290">
        <v>17.818999999999999</v>
      </c>
      <c r="W269" s="290">
        <v>14.308999999999999</v>
      </c>
      <c r="X269" s="290">
        <v>14.308999999999999</v>
      </c>
      <c r="Y269" s="290">
        <v>16.57</v>
      </c>
      <c r="Z269" s="290">
        <v>16.908000000000001</v>
      </c>
      <c r="AA269" s="290">
        <v>15.012</v>
      </c>
      <c r="AB269" s="290">
        <v>16.498000000000001</v>
      </c>
      <c r="AC269" s="290">
        <v>20.983000000000001</v>
      </c>
      <c r="AD269" s="290">
        <v>15.723000000000001</v>
      </c>
    </row>
    <row r="270" spans="1:30" x14ac:dyDescent="0.25">
      <c r="A270" s="242" t="s">
        <v>682</v>
      </c>
      <c r="B270" s="290">
        <v>62.495989999999999</v>
      </c>
      <c r="C270" s="290">
        <v>130.95017000000001</v>
      </c>
      <c r="D270" s="290">
        <v>104.87947</v>
      </c>
      <c r="E270" s="290">
        <v>253.14722</v>
      </c>
      <c r="F270" s="290">
        <v>87.877629999999996</v>
      </c>
      <c r="G270" s="290">
        <v>78.559250000000006</v>
      </c>
      <c r="H270" s="290">
        <v>51.119579999999999</v>
      </c>
      <c r="I270" s="290">
        <v>98.948999999999998</v>
      </c>
      <c r="J270" s="290">
        <v>98.204999999999998</v>
      </c>
      <c r="K270" s="290">
        <v>98.013000000000005</v>
      </c>
      <c r="L270" s="290">
        <v>109.256</v>
      </c>
      <c r="M270" s="290">
        <v>111.78</v>
      </c>
      <c r="N270" s="290">
        <v>239.886</v>
      </c>
      <c r="O270" s="290">
        <v>167.37299999999999</v>
      </c>
      <c r="P270" s="290">
        <v>145.63200000000001</v>
      </c>
      <c r="Q270" s="290">
        <v>82.555000000000007</v>
      </c>
      <c r="R270" s="290">
        <v>105.447</v>
      </c>
      <c r="S270" s="290">
        <v>167.71799999999999</v>
      </c>
      <c r="T270" s="290">
        <v>158.49100000000001</v>
      </c>
      <c r="U270" s="290">
        <v>157.178</v>
      </c>
      <c r="V270" s="290">
        <v>185.96</v>
      </c>
      <c r="W270" s="290">
        <v>146.929</v>
      </c>
      <c r="X270" s="290">
        <v>173.93</v>
      </c>
      <c r="Y270" s="290">
        <v>169.52600000000001</v>
      </c>
      <c r="Z270" s="290">
        <v>228.352</v>
      </c>
      <c r="AA270" s="290">
        <v>241.45599999999999</v>
      </c>
      <c r="AB270" s="290">
        <v>198.001</v>
      </c>
      <c r="AC270" s="290">
        <v>171.99199999999999</v>
      </c>
      <c r="AD270" s="290">
        <v>193.67699999999999</v>
      </c>
    </row>
    <row r="271" spans="1:30" x14ac:dyDescent="0.25">
      <c r="A271" s="242" t="s">
        <v>683</v>
      </c>
      <c r="B271" s="290">
        <v>108.08296</v>
      </c>
      <c r="C271" s="290">
        <v>75.645399999999995</v>
      </c>
      <c r="D271" s="290">
        <v>74.289280000000005</v>
      </c>
      <c r="E271" s="290">
        <v>79.106070000000003</v>
      </c>
      <c r="F271" s="290">
        <v>87.677089999999893</v>
      </c>
      <c r="G271" s="290">
        <v>81.406399999999906</v>
      </c>
      <c r="H271" s="290">
        <v>69.439340000000001</v>
      </c>
      <c r="I271" s="290">
        <v>51.777000000000001</v>
      </c>
      <c r="J271" s="290">
        <v>51.777000000000001</v>
      </c>
      <c r="K271" s="290">
        <v>51.777000000000001</v>
      </c>
      <c r="L271" s="290">
        <v>51.777000000000001</v>
      </c>
      <c r="M271" s="290">
        <v>51.777000000000001</v>
      </c>
      <c r="N271" s="290">
        <v>51.777000000000001</v>
      </c>
      <c r="O271" s="290">
        <v>70.396000000000001</v>
      </c>
      <c r="P271" s="290">
        <v>51.936</v>
      </c>
      <c r="Q271" s="290">
        <v>72.667000000000002</v>
      </c>
      <c r="R271" s="290">
        <v>82.963999999999999</v>
      </c>
      <c r="S271" s="290">
        <v>0</v>
      </c>
      <c r="T271" s="290">
        <v>0</v>
      </c>
      <c r="U271" s="290">
        <v>0</v>
      </c>
      <c r="V271" s="290">
        <v>0</v>
      </c>
      <c r="W271" s="290">
        <v>0</v>
      </c>
      <c r="X271" s="290">
        <v>0</v>
      </c>
      <c r="Y271" s="290">
        <v>0</v>
      </c>
      <c r="Z271" s="290">
        <v>0</v>
      </c>
      <c r="AA271" s="290">
        <v>0</v>
      </c>
      <c r="AB271" s="290">
        <v>0</v>
      </c>
      <c r="AC271" s="290">
        <v>0</v>
      </c>
      <c r="AD271" s="290">
        <v>0</v>
      </c>
    </row>
    <row r="272" spans="1:30" x14ac:dyDescent="0.25">
      <c r="A272" s="242" t="s">
        <v>684</v>
      </c>
      <c r="B272" s="290">
        <v>34.773669999999903</v>
      </c>
      <c r="C272" s="290">
        <v>26.584309999999999</v>
      </c>
      <c r="D272" s="290">
        <v>33.739370000000001</v>
      </c>
      <c r="E272" s="290">
        <v>42.78172</v>
      </c>
      <c r="F272" s="290">
        <v>33.838900000000002</v>
      </c>
      <c r="G272" s="290">
        <v>36.224420000000002</v>
      </c>
      <c r="H272" s="290">
        <v>29.206489999999999</v>
      </c>
      <c r="I272" s="290">
        <v>15.898999999999999</v>
      </c>
      <c r="J272" s="290">
        <v>19.013999999999999</v>
      </c>
      <c r="K272" s="290">
        <v>16.739999999999998</v>
      </c>
      <c r="L272" s="290">
        <v>20.152000000000001</v>
      </c>
      <c r="M272" s="290">
        <v>21.873999999999999</v>
      </c>
      <c r="N272" s="290">
        <v>21.431000000000001</v>
      </c>
      <c r="O272" s="290">
        <v>28.628</v>
      </c>
      <c r="P272" s="290">
        <v>31.603999999999999</v>
      </c>
      <c r="Q272" s="290">
        <v>46.142000000000003</v>
      </c>
      <c r="R272" s="290">
        <v>30.518999999999998</v>
      </c>
      <c r="S272" s="290">
        <v>12.750999999999999</v>
      </c>
      <c r="T272" s="290">
        <v>11.202999999999999</v>
      </c>
      <c r="U272" s="290">
        <v>11.733000000000001</v>
      </c>
      <c r="V272" s="290">
        <v>10.486000000000001</v>
      </c>
      <c r="W272" s="290">
        <v>11.988</v>
      </c>
      <c r="X272" s="290">
        <v>12.175000000000001</v>
      </c>
      <c r="Y272" s="290">
        <v>20.614000000000001</v>
      </c>
      <c r="Z272" s="290">
        <v>21.949000000000002</v>
      </c>
      <c r="AA272" s="290">
        <v>17.462</v>
      </c>
      <c r="AB272" s="290">
        <v>15.484999999999999</v>
      </c>
      <c r="AC272" s="290">
        <v>18.414000000000001</v>
      </c>
      <c r="AD272" s="290">
        <v>15.315</v>
      </c>
    </row>
    <row r="273" spans="1:30" x14ac:dyDescent="0.25">
      <c r="A273" s="242" t="s">
        <v>685</v>
      </c>
      <c r="B273" s="290">
        <v>-12.253740000000001</v>
      </c>
      <c r="C273" s="290">
        <v>-8.4153199999999995</v>
      </c>
      <c r="D273" s="290">
        <v>-13.374739999999999</v>
      </c>
      <c r="E273" s="290">
        <v>-24.976289999999999</v>
      </c>
      <c r="F273" s="290">
        <v>-17.847090000000001</v>
      </c>
      <c r="G273" s="290">
        <v>-17.107050000000001</v>
      </c>
      <c r="H273" s="290">
        <v>-15.05068</v>
      </c>
      <c r="I273" s="290">
        <v>-4.5030000000000001</v>
      </c>
      <c r="J273" s="290">
        <v>-4.5030000000000001</v>
      </c>
      <c r="K273" s="290">
        <v>-4.5030000000000001</v>
      </c>
      <c r="L273" s="290">
        <v>-4.5030000000000001</v>
      </c>
      <c r="M273" s="290">
        <v>-4.5030000000000001</v>
      </c>
      <c r="N273" s="290">
        <v>-4.5030000000000001</v>
      </c>
      <c r="O273" s="290">
        <v>-8.4149999999999991</v>
      </c>
      <c r="P273" s="290">
        <v>-13.375</v>
      </c>
      <c r="Q273" s="290">
        <v>-24.975999999999999</v>
      </c>
      <c r="R273" s="290">
        <v>-17.847000000000001</v>
      </c>
      <c r="S273" s="290">
        <v>0</v>
      </c>
      <c r="T273" s="290">
        <v>0</v>
      </c>
      <c r="U273" s="290">
        <v>0</v>
      </c>
      <c r="V273" s="290">
        <v>0</v>
      </c>
      <c r="W273" s="290">
        <v>0</v>
      </c>
      <c r="X273" s="290">
        <v>0</v>
      </c>
      <c r="Y273" s="290">
        <v>0</v>
      </c>
      <c r="Z273" s="290">
        <v>0</v>
      </c>
      <c r="AA273" s="290">
        <v>0</v>
      </c>
      <c r="AB273" s="290">
        <v>0</v>
      </c>
      <c r="AC273" s="290">
        <v>0</v>
      </c>
      <c r="AD273" s="290">
        <v>0</v>
      </c>
    </row>
    <row r="274" spans="1:30" x14ac:dyDescent="0.25">
      <c r="A274" s="242" t="s">
        <v>686</v>
      </c>
      <c r="B274" s="290">
        <v>224.89158</v>
      </c>
      <c r="C274" s="290">
        <v>375.589439999999</v>
      </c>
      <c r="D274" s="290">
        <v>512.27035000000001</v>
      </c>
      <c r="E274" s="290">
        <v>267.09559000000002</v>
      </c>
      <c r="F274" s="290">
        <v>395.24968999999999</v>
      </c>
      <c r="G274" s="290">
        <v>493.97910999999999</v>
      </c>
      <c r="H274" s="290">
        <v>391.43146000000002</v>
      </c>
      <c r="I274" s="290">
        <v>442.197</v>
      </c>
      <c r="J274" s="290">
        <v>473.43200000000002</v>
      </c>
      <c r="K274" s="290">
        <v>516.15599999999995</v>
      </c>
      <c r="L274" s="290">
        <v>480.40499999999997</v>
      </c>
      <c r="M274" s="290">
        <v>425.058999999999</v>
      </c>
      <c r="N274" s="290">
        <v>350.24700000000001</v>
      </c>
      <c r="O274" s="290">
        <v>380.98200000000003</v>
      </c>
      <c r="P274" s="290">
        <v>352.98099999999999</v>
      </c>
      <c r="Q274" s="290">
        <v>353.85399999999998</v>
      </c>
      <c r="R274" s="290">
        <v>370.84500000000003</v>
      </c>
      <c r="S274" s="290">
        <v>395.82600000000002</v>
      </c>
      <c r="T274" s="290">
        <v>385.07799999999997</v>
      </c>
      <c r="U274" s="290">
        <v>374.39600000000002</v>
      </c>
      <c r="V274" s="290">
        <v>394.17500000000001</v>
      </c>
      <c r="W274" s="290">
        <v>409.66</v>
      </c>
      <c r="X274" s="290">
        <v>406.38499999999999</v>
      </c>
      <c r="Y274" s="290">
        <v>352.65499999999997</v>
      </c>
      <c r="Z274" s="290">
        <v>329.82900000000001</v>
      </c>
      <c r="AA274" s="290">
        <v>389.91899999999998</v>
      </c>
      <c r="AB274" s="290">
        <v>370.97399999999999</v>
      </c>
      <c r="AC274" s="290">
        <v>392.11799999999999</v>
      </c>
      <c r="AD274" s="290">
        <v>390.18599999999998</v>
      </c>
    </row>
    <row r="275" spans="1:30" ht="15.75" thickBot="1" x14ac:dyDescent="0.3">
      <c r="A275" s="242" t="s">
        <v>687</v>
      </c>
      <c r="B275" s="292">
        <v>1.1769700000000001</v>
      </c>
      <c r="C275" s="292">
        <v>34.591009999999997</v>
      </c>
      <c r="D275" s="292">
        <v>13.17755</v>
      </c>
      <c r="E275" s="292">
        <v>15.59442</v>
      </c>
      <c r="F275" s="292">
        <v>19.45459</v>
      </c>
      <c r="G275" s="292">
        <v>20.309279999999902</v>
      </c>
      <c r="H275" s="292">
        <v>26.064609999999998</v>
      </c>
      <c r="I275" s="292">
        <v>17.417999999999999</v>
      </c>
      <c r="J275" s="292">
        <v>17.684999999999999</v>
      </c>
      <c r="K275" s="292">
        <v>17.530999999999999</v>
      </c>
      <c r="L275" s="292">
        <v>11.614000000000001</v>
      </c>
      <c r="M275" s="292">
        <v>16.297000000000001</v>
      </c>
      <c r="N275" s="292">
        <v>4.1829999999999998</v>
      </c>
      <c r="O275" s="292">
        <v>9.8170000000000002</v>
      </c>
      <c r="P275" s="292">
        <v>12.497999999999999</v>
      </c>
      <c r="Q275" s="292">
        <v>15.398</v>
      </c>
      <c r="R275" s="292">
        <v>12.625999999999999</v>
      </c>
      <c r="S275" s="292">
        <v>18</v>
      </c>
      <c r="T275" s="292">
        <v>18</v>
      </c>
      <c r="U275" s="292">
        <v>18</v>
      </c>
      <c r="V275" s="292">
        <v>18</v>
      </c>
      <c r="W275" s="292">
        <v>18</v>
      </c>
      <c r="X275" s="292">
        <v>17</v>
      </c>
      <c r="Y275" s="292">
        <v>17</v>
      </c>
      <c r="Z275" s="292">
        <v>17</v>
      </c>
      <c r="AA275" s="292">
        <v>18</v>
      </c>
      <c r="AB275" s="292">
        <v>18</v>
      </c>
      <c r="AC275" s="292">
        <v>18</v>
      </c>
      <c r="AD275" s="292">
        <v>18</v>
      </c>
    </row>
    <row r="276" spans="1:30" x14ac:dyDescent="0.25">
      <c r="A276" s="242" t="s">
        <v>544</v>
      </c>
      <c r="B276" s="290">
        <v>1135.98928</v>
      </c>
      <c r="C276" s="290">
        <v>1259.5071</v>
      </c>
      <c r="D276" s="290">
        <v>1344.6901600000001</v>
      </c>
      <c r="E276" s="290">
        <v>1203.70954999999</v>
      </c>
      <c r="F276" s="290">
        <v>1204.10025</v>
      </c>
      <c r="G276" s="290">
        <v>1326.3582100000001</v>
      </c>
      <c r="H276" s="290">
        <v>1170.7278100000001</v>
      </c>
      <c r="I276" s="290">
        <v>1222.70999999999</v>
      </c>
      <c r="J276" s="290">
        <v>1294.8340000000001</v>
      </c>
      <c r="K276" s="290">
        <v>1287.662</v>
      </c>
      <c r="L276" s="290">
        <v>1426.579</v>
      </c>
      <c r="M276" s="290">
        <v>1230.713</v>
      </c>
      <c r="N276" s="290">
        <v>1238.866</v>
      </c>
      <c r="O276" s="290">
        <v>1334.4570000000001</v>
      </c>
      <c r="P276" s="290">
        <v>1218.675</v>
      </c>
      <c r="Q276" s="290">
        <v>1203.17</v>
      </c>
      <c r="R276" s="290">
        <v>1340.5340000000001</v>
      </c>
      <c r="S276" s="290">
        <v>1402.54</v>
      </c>
      <c r="T276" s="290">
        <v>1185.8339999999901</v>
      </c>
      <c r="U276" s="290">
        <v>1230.954</v>
      </c>
      <c r="V276" s="290">
        <v>1300.4079999999999</v>
      </c>
      <c r="W276" s="290">
        <v>1276.923</v>
      </c>
      <c r="X276" s="290">
        <v>1395.059</v>
      </c>
      <c r="Y276" s="290">
        <v>1191.703</v>
      </c>
      <c r="Z276" s="290">
        <v>1221.204</v>
      </c>
      <c r="AA276" s="290">
        <v>1400.5920000000001</v>
      </c>
      <c r="AB276" s="290">
        <v>1285.3</v>
      </c>
      <c r="AC276" s="290">
        <v>1310.0519999999999</v>
      </c>
      <c r="AD276" s="290">
        <v>1392.5630000000001</v>
      </c>
    </row>
    <row r="277" spans="1:30" x14ac:dyDescent="0.25">
      <c r="A277" s="242" t="s">
        <v>688</v>
      </c>
      <c r="B277" s="290">
        <v>0</v>
      </c>
      <c r="C277" s="290">
        <v>0</v>
      </c>
      <c r="D277" s="290">
        <v>0</v>
      </c>
      <c r="E277" s="290">
        <v>0</v>
      </c>
      <c r="F277" s="290">
        <v>0</v>
      </c>
      <c r="G277" s="290">
        <v>0</v>
      </c>
      <c r="H277" s="290">
        <v>0</v>
      </c>
      <c r="I277" s="290">
        <v>0</v>
      </c>
      <c r="J277" s="290">
        <v>0</v>
      </c>
      <c r="K277" s="290">
        <v>0</v>
      </c>
      <c r="L277" s="290">
        <v>0</v>
      </c>
      <c r="M277" s="290">
        <v>0</v>
      </c>
      <c r="N277" s="290">
        <v>0</v>
      </c>
      <c r="O277" s="290">
        <v>0</v>
      </c>
      <c r="P277" s="290">
        <v>0</v>
      </c>
      <c r="Q277" s="290">
        <v>0</v>
      </c>
      <c r="R277" s="290">
        <v>0</v>
      </c>
      <c r="S277" s="290">
        <v>0</v>
      </c>
      <c r="T277" s="290">
        <v>0</v>
      </c>
      <c r="U277" s="290">
        <v>0</v>
      </c>
      <c r="V277" s="290">
        <v>0</v>
      </c>
      <c r="W277" s="290">
        <v>0</v>
      </c>
      <c r="X277" s="290">
        <v>0</v>
      </c>
      <c r="Y277" s="290">
        <v>0</v>
      </c>
      <c r="Z277" s="290">
        <v>0</v>
      </c>
      <c r="AA277" s="290">
        <v>0</v>
      </c>
      <c r="AB277" s="290">
        <v>0</v>
      </c>
      <c r="AC277" s="290">
        <v>0</v>
      </c>
      <c r="AD277" s="290">
        <v>0</v>
      </c>
    </row>
    <row r="278" spans="1:30" x14ac:dyDescent="0.25">
      <c r="A278" s="242" t="s">
        <v>689</v>
      </c>
      <c r="B278" s="290">
        <v>695.06566999999995</v>
      </c>
      <c r="C278" s="290">
        <v>867.01796000000002</v>
      </c>
      <c r="D278" s="290">
        <v>780.24392999999998</v>
      </c>
      <c r="E278" s="290">
        <v>961.57718</v>
      </c>
      <c r="F278" s="290">
        <v>1117.43839</v>
      </c>
      <c r="G278" s="290">
        <v>945.44524999999999</v>
      </c>
      <c r="H278" s="290">
        <v>938.44012999999995</v>
      </c>
      <c r="I278" s="290">
        <v>1026.5609999999999</v>
      </c>
      <c r="J278" s="290">
        <v>1039.7619999999999</v>
      </c>
      <c r="K278" s="290">
        <v>1071.1289999999999</v>
      </c>
      <c r="L278" s="290">
        <v>1034.377</v>
      </c>
      <c r="M278" s="290">
        <v>999.96100000000001</v>
      </c>
      <c r="N278" s="290">
        <v>830.44299999999998</v>
      </c>
      <c r="O278" s="290">
        <v>999.72500000000002</v>
      </c>
      <c r="P278" s="290">
        <v>995.721</v>
      </c>
      <c r="Q278" s="290">
        <v>1073.67</v>
      </c>
      <c r="R278" s="290">
        <v>1198.415</v>
      </c>
      <c r="S278" s="290">
        <v>1131.0139999999999</v>
      </c>
      <c r="T278" s="290">
        <v>1054.6600000000001</v>
      </c>
      <c r="U278" s="290">
        <v>1123.461</v>
      </c>
      <c r="V278" s="290">
        <v>1145.252</v>
      </c>
      <c r="W278" s="290">
        <v>1093.904</v>
      </c>
      <c r="X278" s="290">
        <v>1149.694</v>
      </c>
      <c r="Y278" s="290">
        <v>1069.8510000000001</v>
      </c>
      <c r="Z278" s="290">
        <v>998.899</v>
      </c>
      <c r="AA278" s="290">
        <v>1037.079</v>
      </c>
      <c r="AB278" s="290">
        <v>995.53300000000002</v>
      </c>
      <c r="AC278" s="290">
        <v>1082.4349999999999</v>
      </c>
      <c r="AD278" s="290">
        <v>1061.8499999999999</v>
      </c>
    </row>
    <row r="279" spans="1:30" x14ac:dyDescent="0.25">
      <c r="A279" s="242" t="s">
        <v>690</v>
      </c>
      <c r="B279" s="290">
        <v>-4.5390600000000001</v>
      </c>
      <c r="C279" s="290">
        <v>-13.15917</v>
      </c>
      <c r="D279" s="290">
        <v>-69.266850000000005</v>
      </c>
      <c r="E279" s="290">
        <v>-54.496929999999999</v>
      </c>
      <c r="F279" s="290">
        <v>-172.95958999999999</v>
      </c>
      <c r="G279" s="290">
        <v>-16.772459999999999</v>
      </c>
      <c r="H279" s="290">
        <v>-18.956710000000001</v>
      </c>
      <c r="I279" s="290">
        <v>-10.586</v>
      </c>
      <c r="J279" s="290">
        <v>-10.586</v>
      </c>
      <c r="K279" s="290">
        <v>-10.586</v>
      </c>
      <c r="L279" s="290">
        <v>-10.586</v>
      </c>
      <c r="M279" s="290">
        <v>-10.586</v>
      </c>
      <c r="N279" s="290">
        <v>-10.586</v>
      </c>
      <c r="O279" s="290">
        <v>8.5210000000000008</v>
      </c>
      <c r="P279" s="290">
        <v>-19.934999999999999</v>
      </c>
      <c r="Q279" s="290">
        <v>-42.691000000000003</v>
      </c>
      <c r="R279" s="290">
        <v>-157.887</v>
      </c>
      <c r="S279" s="290">
        <v>0</v>
      </c>
      <c r="T279" s="290">
        <v>0</v>
      </c>
      <c r="U279" s="290">
        <v>0</v>
      </c>
      <c r="V279" s="290">
        <v>0</v>
      </c>
      <c r="W279" s="290">
        <v>0</v>
      </c>
      <c r="X279" s="290">
        <v>0</v>
      </c>
      <c r="Y279" s="290">
        <v>0</v>
      </c>
      <c r="Z279" s="290">
        <v>0</v>
      </c>
      <c r="AA279" s="290">
        <v>0</v>
      </c>
      <c r="AB279" s="290">
        <v>0</v>
      </c>
      <c r="AC279" s="290">
        <v>0</v>
      </c>
      <c r="AD279" s="290">
        <v>0</v>
      </c>
    </row>
    <row r="280" spans="1:30" x14ac:dyDescent="0.25">
      <c r="A280" s="242" t="s">
        <v>691</v>
      </c>
      <c r="B280" s="290">
        <v>6.02841</v>
      </c>
      <c r="C280" s="290">
        <v>15.731490000000001</v>
      </c>
      <c r="D280" s="290">
        <v>6.8388599999999897</v>
      </c>
      <c r="E280" s="290">
        <v>2.1462500000000002</v>
      </c>
      <c r="F280" s="290">
        <v>2.9334600000000002</v>
      </c>
      <c r="G280" s="290">
        <v>10.763450000000001</v>
      </c>
      <c r="H280" s="290">
        <v>30.836849999999998</v>
      </c>
      <c r="I280" s="290">
        <v>7.3250000000000002</v>
      </c>
      <c r="J280" s="290">
        <v>6.95</v>
      </c>
      <c r="K280" s="290">
        <v>12.896000000000001</v>
      </c>
      <c r="L280" s="290">
        <v>16.145</v>
      </c>
      <c r="M280" s="290">
        <v>11.282</v>
      </c>
      <c r="N280" s="290">
        <v>9.6959999999999997</v>
      </c>
      <c r="O280" s="290">
        <v>11.462999999999999</v>
      </c>
      <c r="P280" s="290">
        <v>10.372999999999999</v>
      </c>
      <c r="Q280" s="290">
        <v>11.124000000000001</v>
      </c>
      <c r="R280" s="290">
        <v>9.6150000000000002</v>
      </c>
      <c r="S280" s="290">
        <v>9.6150000000000002</v>
      </c>
      <c r="T280" s="290">
        <v>19.841999999999999</v>
      </c>
      <c r="U280" s="290">
        <v>45.932000000000002</v>
      </c>
      <c r="V280" s="290">
        <v>44.841999999999999</v>
      </c>
      <c r="W280" s="290">
        <v>45.932000000000002</v>
      </c>
      <c r="X280" s="290">
        <v>44.524999999999999</v>
      </c>
      <c r="Y280" s="290">
        <v>18.123999999999999</v>
      </c>
      <c r="Z280" s="290">
        <v>12.861000000000001</v>
      </c>
      <c r="AA280" s="290">
        <v>12.787000000000001</v>
      </c>
      <c r="AB280" s="290">
        <v>11.707000000000001</v>
      </c>
      <c r="AC280" s="290">
        <v>12.473000000000001</v>
      </c>
      <c r="AD280" s="290">
        <v>10.987</v>
      </c>
    </row>
    <row r="281" spans="1:30" x14ac:dyDescent="0.25">
      <c r="A281" s="242" t="s">
        <v>692</v>
      </c>
      <c r="B281" s="290">
        <v>7.3706399999999999</v>
      </c>
      <c r="C281" s="290">
        <v>62.570779999999999</v>
      </c>
      <c r="D281" s="290">
        <v>66.679500000000004</v>
      </c>
      <c r="E281" s="290">
        <v>52.084099999999999</v>
      </c>
      <c r="F281" s="290">
        <v>19.840789999999998</v>
      </c>
      <c r="G281" s="290">
        <v>6.5305299999999997</v>
      </c>
      <c r="H281" s="290">
        <v>14.631209999999999</v>
      </c>
      <c r="I281" s="290">
        <v>14.505000000000001</v>
      </c>
      <c r="J281" s="290">
        <v>10.515000000000001</v>
      </c>
      <c r="K281" s="290">
        <v>13.11</v>
      </c>
      <c r="L281" s="290">
        <v>12.134</v>
      </c>
      <c r="M281" s="290">
        <v>15.375999999999999</v>
      </c>
      <c r="N281" s="290">
        <v>22.966000000000001</v>
      </c>
      <c r="O281" s="290">
        <v>31.622</v>
      </c>
      <c r="P281" s="290">
        <v>30.283999999999999</v>
      </c>
      <c r="Q281" s="290">
        <v>27.48</v>
      </c>
      <c r="R281" s="290">
        <v>22.995000000000001</v>
      </c>
      <c r="S281" s="290">
        <v>21.995000000000001</v>
      </c>
      <c r="T281" s="290">
        <v>11.581</v>
      </c>
      <c r="U281" s="290">
        <v>11.581</v>
      </c>
      <c r="V281" s="290">
        <v>11.581</v>
      </c>
      <c r="W281" s="290">
        <v>12.670999999999999</v>
      </c>
      <c r="X281" s="290">
        <v>21.995000000000001</v>
      </c>
      <c r="Y281" s="290">
        <v>27.48</v>
      </c>
      <c r="Z281" s="290">
        <v>28.795999999999999</v>
      </c>
      <c r="AA281" s="290">
        <v>32.895000000000003</v>
      </c>
      <c r="AB281" s="290">
        <v>31.58</v>
      </c>
      <c r="AC281" s="290">
        <v>28.792000000000002</v>
      </c>
      <c r="AD281" s="290">
        <v>22.861000000000001</v>
      </c>
    </row>
    <row r="282" spans="1:30" x14ac:dyDescent="0.25">
      <c r="A282" s="242" t="s">
        <v>693</v>
      </c>
      <c r="B282" s="290">
        <v>42.107370000000003</v>
      </c>
      <c r="C282" s="290">
        <v>46.779679999999999</v>
      </c>
      <c r="D282" s="290">
        <v>34.471159999999998</v>
      </c>
      <c r="E282" s="290">
        <v>90.210530000000006</v>
      </c>
      <c r="F282" s="290">
        <v>-22.752379999999999</v>
      </c>
      <c r="G282" s="290">
        <v>54.014180000000003</v>
      </c>
      <c r="H282" s="290">
        <v>41.481909999999999</v>
      </c>
      <c r="I282" s="290">
        <v>50.796999999999997</v>
      </c>
      <c r="J282" s="290">
        <v>54.021999999999998</v>
      </c>
      <c r="K282" s="290">
        <v>42.853999999999999</v>
      </c>
      <c r="L282" s="290">
        <v>41.210999999999999</v>
      </c>
      <c r="M282" s="290">
        <v>68.064999999999998</v>
      </c>
      <c r="N282" s="290">
        <v>41.835999999999999</v>
      </c>
      <c r="O282" s="290">
        <v>62.133000000000003</v>
      </c>
      <c r="P282" s="290">
        <v>48.075000000000003</v>
      </c>
      <c r="Q282" s="290">
        <v>45.360999999999997</v>
      </c>
      <c r="R282" s="290">
        <v>49.918999999999997</v>
      </c>
      <c r="S282" s="290">
        <v>52.936</v>
      </c>
      <c r="T282" s="290">
        <v>49.26</v>
      </c>
      <c r="U282" s="290">
        <v>56.113999999999997</v>
      </c>
      <c r="V282" s="290">
        <v>44.789000000000001</v>
      </c>
      <c r="W282" s="290">
        <v>46.101999999999997</v>
      </c>
      <c r="X282" s="290">
        <v>60.64</v>
      </c>
      <c r="Y282" s="290">
        <v>46.338000000000001</v>
      </c>
      <c r="Z282" s="290">
        <v>35.835000000000001</v>
      </c>
      <c r="AA282" s="290">
        <v>64.361000000000004</v>
      </c>
      <c r="AB282" s="290">
        <v>50.604999999999997</v>
      </c>
      <c r="AC282" s="290">
        <v>62.749000000000002</v>
      </c>
      <c r="AD282" s="290">
        <v>65.016999999999996</v>
      </c>
    </row>
    <row r="283" spans="1:30" x14ac:dyDescent="0.25">
      <c r="A283" s="242" t="s">
        <v>694</v>
      </c>
      <c r="B283" s="290">
        <v>96.030839999999998</v>
      </c>
      <c r="C283" s="290">
        <v>132.86873</v>
      </c>
      <c r="D283" s="290">
        <v>106.41574</v>
      </c>
      <c r="E283" s="290">
        <v>145.20401000000001</v>
      </c>
      <c r="F283" s="290">
        <v>119.982869999999</v>
      </c>
      <c r="G283" s="290">
        <v>108.35993999999999</v>
      </c>
      <c r="H283" s="290">
        <v>110.82259000000001</v>
      </c>
      <c r="I283" s="290">
        <v>79.293999999999997</v>
      </c>
      <c r="J283" s="290">
        <v>90.15</v>
      </c>
      <c r="K283" s="290">
        <v>84.361999999999995</v>
      </c>
      <c r="L283" s="290">
        <v>167.59800000000001</v>
      </c>
      <c r="M283" s="290">
        <v>148.90799999999999</v>
      </c>
      <c r="N283" s="290">
        <v>83.808999999999997</v>
      </c>
      <c r="O283" s="290">
        <v>115.595</v>
      </c>
      <c r="P283" s="290">
        <v>109.648</v>
      </c>
      <c r="Q283" s="290">
        <v>130.94999999999999</v>
      </c>
      <c r="R283" s="290">
        <v>111.946</v>
      </c>
      <c r="S283" s="290">
        <v>60.188000000000002</v>
      </c>
      <c r="T283" s="290">
        <v>56.600999999999999</v>
      </c>
      <c r="U283" s="290">
        <v>61.564</v>
      </c>
      <c r="V283" s="290">
        <v>61.113999999999997</v>
      </c>
      <c r="W283" s="290">
        <v>58.252000000000002</v>
      </c>
      <c r="X283" s="290">
        <v>65.887</v>
      </c>
      <c r="Y283" s="290">
        <v>56.871000000000002</v>
      </c>
      <c r="Z283" s="290">
        <v>53.402999999999999</v>
      </c>
      <c r="AA283" s="290">
        <v>83.876999999999995</v>
      </c>
      <c r="AB283" s="290">
        <v>69.257999999999996</v>
      </c>
      <c r="AC283" s="290">
        <v>86.43</v>
      </c>
      <c r="AD283" s="290">
        <v>71.239000000000004</v>
      </c>
    </row>
    <row r="284" spans="1:30" x14ac:dyDescent="0.25">
      <c r="A284" s="242" t="s">
        <v>695</v>
      </c>
      <c r="B284" s="290">
        <v>-2.1619799999999998</v>
      </c>
      <c r="C284" s="290">
        <v>28.342449999999999</v>
      </c>
      <c r="D284" s="290">
        <v>-32.775649999999999</v>
      </c>
      <c r="E284" s="290">
        <v>-28.744720000000001</v>
      </c>
      <c r="F284" s="290">
        <v>-11.73014</v>
      </c>
      <c r="G284" s="290">
        <v>8.6112299999999902</v>
      </c>
      <c r="H284" s="290">
        <v>-0.80713999999999997</v>
      </c>
      <c r="I284" s="290">
        <v>64.802999999999997</v>
      </c>
      <c r="J284" s="290">
        <v>83.41</v>
      </c>
      <c r="K284" s="290">
        <v>57.694000000000003</v>
      </c>
      <c r="L284" s="290">
        <v>75.905000000000001</v>
      </c>
      <c r="M284" s="290">
        <v>53.67</v>
      </c>
      <c r="N284" s="290">
        <v>41.334000000000003</v>
      </c>
      <c r="O284" s="290">
        <v>40.027000000000001</v>
      </c>
      <c r="P284" s="290">
        <v>17.25</v>
      </c>
      <c r="Q284" s="290">
        <v>5.1909999999999998</v>
      </c>
      <c r="R284" s="290">
        <v>17.891999999999999</v>
      </c>
      <c r="S284" s="290">
        <v>71.942999999999998</v>
      </c>
      <c r="T284" s="290">
        <v>65.891000000000005</v>
      </c>
      <c r="U284" s="290">
        <v>71.325000000000003</v>
      </c>
      <c r="V284" s="290">
        <v>72.744</v>
      </c>
      <c r="W284" s="290">
        <v>68.474000000000004</v>
      </c>
      <c r="X284" s="290">
        <v>77.42</v>
      </c>
      <c r="Y284" s="290">
        <v>60.48</v>
      </c>
      <c r="Z284" s="290">
        <v>59.616999999999997</v>
      </c>
      <c r="AA284" s="290">
        <v>83.028999999999996</v>
      </c>
      <c r="AB284" s="290">
        <v>67.236999999999995</v>
      </c>
      <c r="AC284" s="290">
        <v>70.575000000000003</v>
      </c>
      <c r="AD284" s="290">
        <v>72.968000000000004</v>
      </c>
    </row>
    <row r="285" spans="1:30" x14ac:dyDescent="0.25">
      <c r="A285" s="242" t="s">
        <v>1097</v>
      </c>
      <c r="B285" s="290">
        <v>0</v>
      </c>
      <c r="C285" s="290">
        <v>0</v>
      </c>
      <c r="D285" s="290">
        <v>0</v>
      </c>
      <c r="E285" s="290">
        <v>0</v>
      </c>
      <c r="F285" s="290">
        <v>0</v>
      </c>
      <c r="G285" s="290">
        <v>0</v>
      </c>
      <c r="H285" s="290">
        <v>0</v>
      </c>
      <c r="I285" s="290">
        <v>0</v>
      </c>
      <c r="J285" s="290">
        <v>0</v>
      </c>
      <c r="K285" s="290">
        <v>0</v>
      </c>
      <c r="L285" s="290">
        <v>0</v>
      </c>
      <c r="M285" s="290">
        <v>0</v>
      </c>
      <c r="N285" s="290">
        <v>0</v>
      </c>
      <c r="O285" s="290">
        <v>0</v>
      </c>
      <c r="P285" s="290">
        <v>0</v>
      </c>
      <c r="Q285" s="290">
        <v>0</v>
      </c>
      <c r="R285" s="290">
        <v>0</v>
      </c>
      <c r="S285" s="290">
        <v>0</v>
      </c>
      <c r="T285" s="290">
        <v>0</v>
      </c>
      <c r="U285" s="290">
        <v>0</v>
      </c>
      <c r="V285" s="290">
        <v>0</v>
      </c>
      <c r="W285" s="290">
        <v>0</v>
      </c>
      <c r="X285" s="290">
        <v>0</v>
      </c>
      <c r="Y285" s="290">
        <v>0</v>
      </c>
      <c r="Z285" s="290">
        <v>0</v>
      </c>
      <c r="AA285" s="290">
        <v>0</v>
      </c>
      <c r="AB285" s="290">
        <v>0</v>
      </c>
      <c r="AC285" s="290">
        <v>0</v>
      </c>
      <c r="AD285" s="290">
        <v>0</v>
      </c>
    </row>
    <row r="286" spans="1:30" ht="15.75" thickBot="1" x14ac:dyDescent="0.3">
      <c r="A286" s="242" t="s">
        <v>696</v>
      </c>
      <c r="B286" s="292">
        <v>33.203360000000004</v>
      </c>
      <c r="C286" s="292">
        <v>38.976280000000003</v>
      </c>
      <c r="D286" s="292">
        <v>18.386040000000001</v>
      </c>
      <c r="E286" s="292">
        <v>37.361530000000002</v>
      </c>
      <c r="F286" s="292">
        <v>26.912330000000001</v>
      </c>
      <c r="G286" s="292">
        <v>37.278120000000001</v>
      </c>
      <c r="H286" s="292">
        <v>28.76436</v>
      </c>
      <c r="I286" s="292">
        <v>38.771999999999998</v>
      </c>
      <c r="J286" s="292">
        <v>40.107999999999997</v>
      </c>
      <c r="K286" s="292">
        <v>40.302999999999997</v>
      </c>
      <c r="L286" s="292">
        <v>41.723999999999997</v>
      </c>
      <c r="M286" s="292">
        <v>39.789000000000001</v>
      </c>
      <c r="N286" s="292">
        <v>42.375999999999998</v>
      </c>
      <c r="O286" s="292">
        <v>33.411000000000001</v>
      </c>
      <c r="P286" s="292">
        <v>34.697000000000003</v>
      </c>
      <c r="Q286" s="292">
        <v>33.847000000000001</v>
      </c>
      <c r="R286" s="292">
        <v>37.073</v>
      </c>
      <c r="S286" s="292">
        <v>36.005000000000003</v>
      </c>
      <c r="T286" s="292">
        <v>35.762999999999998</v>
      </c>
      <c r="U286" s="292">
        <v>31.347999999999999</v>
      </c>
      <c r="V286" s="292">
        <v>32.438000000000002</v>
      </c>
      <c r="W286" s="292">
        <v>33.601999999999997</v>
      </c>
      <c r="X286" s="292">
        <v>35.186999999999998</v>
      </c>
      <c r="Y286" s="292">
        <v>33.011000000000003</v>
      </c>
      <c r="Z286" s="292">
        <v>37.503</v>
      </c>
      <c r="AA286" s="292">
        <v>36.775999999999897</v>
      </c>
      <c r="AB286" s="292">
        <v>38.061</v>
      </c>
      <c r="AC286" s="292">
        <v>37.210999999999999</v>
      </c>
      <c r="AD286" s="292">
        <v>38.951999999999998</v>
      </c>
    </row>
    <row r="287" spans="1:30" x14ac:dyDescent="0.25">
      <c r="A287" s="242" t="s">
        <v>665</v>
      </c>
      <c r="B287" s="290">
        <v>873.10524999999996</v>
      </c>
      <c r="C287" s="290">
        <v>1179.1282000000001</v>
      </c>
      <c r="D287" s="290">
        <v>910.99273000000005</v>
      </c>
      <c r="E287" s="290">
        <v>1205.34195</v>
      </c>
      <c r="F287" s="290">
        <v>1079.6657299999999</v>
      </c>
      <c r="G287" s="290">
        <v>1154.2302399999901</v>
      </c>
      <c r="H287" s="290">
        <v>1145.2131999999999</v>
      </c>
      <c r="I287" s="290">
        <v>1271.471</v>
      </c>
      <c r="J287" s="290">
        <v>1314.3309999999999</v>
      </c>
      <c r="K287" s="290">
        <v>1311.7619999999999</v>
      </c>
      <c r="L287" s="290">
        <v>1378.50799999999</v>
      </c>
      <c r="M287" s="290">
        <v>1326.4649999999999</v>
      </c>
      <c r="N287" s="290">
        <v>1061.874</v>
      </c>
      <c r="O287" s="290">
        <v>1302.4970000000001</v>
      </c>
      <c r="P287" s="290">
        <v>1226.1129999999901</v>
      </c>
      <c r="Q287" s="290">
        <v>1284.932</v>
      </c>
      <c r="R287" s="290">
        <v>1289.9680000000001</v>
      </c>
      <c r="S287" s="290">
        <v>1383.6959999999999</v>
      </c>
      <c r="T287" s="290">
        <v>1293.598</v>
      </c>
      <c r="U287" s="290">
        <v>1401.325</v>
      </c>
      <c r="V287" s="290">
        <v>1412.76</v>
      </c>
      <c r="W287" s="290">
        <v>1358.9369999999999</v>
      </c>
      <c r="X287" s="290">
        <v>1455.348</v>
      </c>
      <c r="Y287" s="290">
        <v>1312.155</v>
      </c>
      <c r="Z287" s="290">
        <v>1226.914</v>
      </c>
      <c r="AA287" s="290">
        <v>1350.8040000000001</v>
      </c>
      <c r="AB287" s="290">
        <v>1263.981</v>
      </c>
      <c r="AC287" s="290">
        <v>1380.665</v>
      </c>
      <c r="AD287" s="290">
        <v>1343.874</v>
      </c>
    </row>
    <row r="288" spans="1:30" ht="15.75" thickBot="1" x14ac:dyDescent="0.3">
      <c r="A288" s="242" t="s">
        <v>697</v>
      </c>
      <c r="B288" s="292">
        <v>0.86454999999999904</v>
      </c>
      <c r="C288" s="292">
        <v>0.48499999999999999</v>
      </c>
      <c r="D288" s="292">
        <v>0</v>
      </c>
      <c r="E288" s="292">
        <v>9.9441399999999902</v>
      </c>
      <c r="F288" s="292">
        <v>0.49954999999999999</v>
      </c>
      <c r="G288" s="292">
        <v>3.3333300000000001</v>
      </c>
      <c r="H288" s="292">
        <v>9.7114999999999991</v>
      </c>
      <c r="I288" s="292">
        <v>0.96399999999999997</v>
      </c>
      <c r="J288" s="292">
        <v>0</v>
      </c>
      <c r="K288" s="292">
        <v>0</v>
      </c>
      <c r="L288" s="292">
        <v>0</v>
      </c>
      <c r="M288" s="292">
        <v>0</v>
      </c>
      <c r="N288" s="292">
        <v>0</v>
      </c>
      <c r="O288" s="292">
        <v>0</v>
      </c>
      <c r="P288" s="292">
        <v>0</v>
      </c>
      <c r="Q288" s="292">
        <v>0</v>
      </c>
      <c r="R288" s="292">
        <v>0</v>
      </c>
      <c r="S288" s="292">
        <v>2</v>
      </c>
      <c r="T288" s="292">
        <v>7</v>
      </c>
      <c r="U288" s="292">
        <v>1</v>
      </c>
      <c r="V288" s="292">
        <v>0</v>
      </c>
      <c r="W288" s="292">
        <v>0</v>
      </c>
      <c r="X288" s="292">
        <v>0</v>
      </c>
      <c r="Y288" s="292">
        <v>0</v>
      </c>
      <c r="Z288" s="292">
        <v>0</v>
      </c>
      <c r="AA288" s="292">
        <v>0</v>
      </c>
      <c r="AB288" s="292">
        <v>0</v>
      </c>
      <c r="AC288" s="292">
        <v>0</v>
      </c>
      <c r="AD288" s="292">
        <v>0</v>
      </c>
    </row>
    <row r="289" spans="1:30" x14ac:dyDescent="0.25">
      <c r="A289" s="242" t="s">
        <v>553</v>
      </c>
      <c r="B289" s="290">
        <v>0.86454999999999904</v>
      </c>
      <c r="C289" s="290">
        <v>0.48499999999999999</v>
      </c>
      <c r="D289" s="290">
        <v>0</v>
      </c>
      <c r="E289" s="290">
        <v>9.9441399999999902</v>
      </c>
      <c r="F289" s="290">
        <v>0.49954999999999999</v>
      </c>
      <c r="G289" s="290">
        <v>3.3333300000000001</v>
      </c>
      <c r="H289" s="290">
        <v>9.7114999999999991</v>
      </c>
      <c r="I289" s="290">
        <v>0.96399999999999997</v>
      </c>
      <c r="J289" s="290">
        <v>0</v>
      </c>
      <c r="K289" s="290">
        <v>0</v>
      </c>
      <c r="L289" s="290">
        <v>0</v>
      </c>
      <c r="M289" s="290">
        <v>0</v>
      </c>
      <c r="N289" s="290">
        <v>0</v>
      </c>
      <c r="O289" s="290">
        <v>0</v>
      </c>
      <c r="P289" s="290">
        <v>0</v>
      </c>
      <c r="Q289" s="290">
        <v>0</v>
      </c>
      <c r="R289" s="290">
        <v>0</v>
      </c>
      <c r="S289" s="290">
        <v>2</v>
      </c>
      <c r="T289" s="290">
        <v>7</v>
      </c>
      <c r="U289" s="290">
        <v>1</v>
      </c>
      <c r="V289" s="290">
        <v>0</v>
      </c>
      <c r="W289" s="290">
        <v>0</v>
      </c>
      <c r="X289" s="290">
        <v>0</v>
      </c>
      <c r="Y289" s="290">
        <v>0</v>
      </c>
      <c r="Z289" s="290">
        <v>0</v>
      </c>
      <c r="AA289" s="290">
        <v>0</v>
      </c>
      <c r="AB289" s="290">
        <v>0</v>
      </c>
      <c r="AC289" s="290">
        <v>0</v>
      </c>
      <c r="AD289" s="290">
        <v>0</v>
      </c>
    </row>
    <row r="290" spans="1:30" x14ac:dyDescent="0.25">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row>
    <row r="291" spans="1:30" x14ac:dyDescent="0.25">
      <c r="A291" s="244" t="s">
        <v>698</v>
      </c>
      <c r="B291" s="289">
        <v>2009.9590800000001</v>
      </c>
      <c r="C291" s="289">
        <v>2439.1203</v>
      </c>
      <c r="D291" s="289">
        <v>2255.68289</v>
      </c>
      <c r="E291" s="289">
        <v>2418.9956399999901</v>
      </c>
      <c r="F291" s="289">
        <v>2284.2655300000001</v>
      </c>
      <c r="G291" s="289">
        <v>2483.9217800000001</v>
      </c>
      <c r="H291" s="289">
        <v>2325.6525099999999</v>
      </c>
      <c r="I291" s="289">
        <v>2495.14499999999</v>
      </c>
      <c r="J291" s="289">
        <v>2609.165</v>
      </c>
      <c r="K291" s="289">
        <v>2599.424</v>
      </c>
      <c r="L291" s="289">
        <v>2805.08699999999</v>
      </c>
      <c r="M291" s="289">
        <v>2557.1779999999999</v>
      </c>
      <c r="N291" s="289">
        <v>2300.7399999999998</v>
      </c>
      <c r="O291" s="289">
        <v>2636.9540000000002</v>
      </c>
      <c r="P291" s="289">
        <v>2444.788</v>
      </c>
      <c r="Q291" s="289">
        <v>2488.1019999999999</v>
      </c>
      <c r="R291" s="289">
        <v>2630.502</v>
      </c>
      <c r="S291" s="289">
        <v>2788.2359999999999</v>
      </c>
      <c r="T291" s="289">
        <v>2486.4319999999998</v>
      </c>
      <c r="U291" s="289">
        <v>2633.279</v>
      </c>
      <c r="V291" s="289">
        <v>2713.1680000000001</v>
      </c>
      <c r="W291" s="289">
        <v>2635.86</v>
      </c>
      <c r="X291" s="289">
        <v>2850.4070000000002</v>
      </c>
      <c r="Y291" s="289">
        <v>2503.8580000000002</v>
      </c>
      <c r="Z291" s="289">
        <v>2448.1179999999999</v>
      </c>
      <c r="AA291" s="289">
        <v>2751.3960000000002</v>
      </c>
      <c r="AB291" s="289">
        <v>2549.2809999999999</v>
      </c>
      <c r="AC291" s="289">
        <v>2690.7169999999901</v>
      </c>
      <c r="AD291" s="289">
        <v>2736.4369999999999</v>
      </c>
    </row>
    <row r="293" spans="1:30" x14ac:dyDescent="0.25">
      <c r="A293" s="244" t="s">
        <v>699</v>
      </c>
      <c r="B293" s="289">
        <v>28009.018680000001</v>
      </c>
      <c r="C293" s="289">
        <v>35630.216869999997</v>
      </c>
      <c r="D293" s="289">
        <v>19753.2882499999</v>
      </c>
      <c r="E293" s="289">
        <v>19962.094880000001</v>
      </c>
      <c r="F293" s="289">
        <v>13598.422070000001</v>
      </c>
      <c r="G293" s="289">
        <v>7539.95741</v>
      </c>
      <c r="H293" s="289">
        <v>6403.4969499999997</v>
      </c>
      <c r="I293" s="289">
        <v>6165.6675392553097</v>
      </c>
      <c r="J293" s="289">
        <v>6851.0333031234904</v>
      </c>
      <c r="K293" s="289">
        <v>6808.7604823349702</v>
      </c>
      <c r="L293" s="289">
        <v>8719.1183794739009</v>
      </c>
      <c r="M293" s="289">
        <v>15003.8075546953</v>
      </c>
      <c r="N293" s="289">
        <v>26099.017408278702</v>
      </c>
      <c r="O293" s="289">
        <v>33881.195942562197</v>
      </c>
      <c r="P293" s="289">
        <v>29924.301876350299</v>
      </c>
      <c r="Q293" s="289">
        <v>21720.109789424201</v>
      </c>
      <c r="R293" s="289">
        <v>12583.7923320596</v>
      </c>
      <c r="S293" s="289">
        <v>8781.7988823635897</v>
      </c>
      <c r="T293" s="289">
        <v>6137.8877296162</v>
      </c>
      <c r="U293" s="289">
        <v>8568.7480056119894</v>
      </c>
      <c r="V293" s="289">
        <v>8744.2963803834991</v>
      </c>
      <c r="W293" s="289">
        <v>11441.770549950101</v>
      </c>
      <c r="X293" s="289">
        <v>7906.2427964174603</v>
      </c>
      <c r="Y293" s="289">
        <v>14514.2744977319</v>
      </c>
      <c r="Z293" s="289">
        <v>25221.140429329698</v>
      </c>
      <c r="AA293" s="289">
        <v>31634.897880937198</v>
      </c>
      <c r="AB293" s="289">
        <v>27823.613448918699</v>
      </c>
      <c r="AC293" s="289">
        <v>20728.677945700099</v>
      </c>
      <c r="AD293" s="289">
        <v>12205.642865681801</v>
      </c>
    </row>
    <row r="294" spans="1:30" x14ac:dyDescent="0.25">
      <c r="A294" s="242" t="s">
        <v>522</v>
      </c>
    </row>
    <row r="295" spans="1:30" x14ac:dyDescent="0.25">
      <c r="A295" s="242" t="s">
        <v>700</v>
      </c>
      <c r="B295" s="290">
        <v>593.41958999999997</v>
      </c>
      <c r="C295" s="290">
        <v>393.59014999999999</v>
      </c>
      <c r="D295" s="290">
        <v>258.092479999999</v>
      </c>
      <c r="E295" s="290">
        <v>209.81041999999999</v>
      </c>
      <c r="F295" s="290">
        <v>164.21402</v>
      </c>
      <c r="G295" s="290">
        <v>134.42613</v>
      </c>
      <c r="H295" s="290">
        <v>103.887279999999</v>
      </c>
      <c r="I295" s="290">
        <v>498.93900000000002</v>
      </c>
      <c r="J295" s="290">
        <v>430.96899999999999</v>
      </c>
      <c r="K295" s="290">
        <v>368.71899999999999</v>
      </c>
      <c r="L295" s="290">
        <v>192.34899999999999</v>
      </c>
      <c r="M295" s="290">
        <v>94.105999999999995</v>
      </c>
      <c r="N295" s="290">
        <v>120.38500000000001</v>
      </c>
      <c r="O295" s="290">
        <v>281.19799999999998</v>
      </c>
      <c r="P295" s="290">
        <v>188.012</v>
      </c>
      <c r="Q295" s="290">
        <v>207.65799999999999</v>
      </c>
      <c r="R295" s="290">
        <v>70.185000000000002</v>
      </c>
      <c r="S295" s="290">
        <v>25.041</v>
      </c>
      <c r="T295" s="290">
        <v>135.23699999999999</v>
      </c>
      <c r="U295" s="290">
        <v>228.339</v>
      </c>
      <c r="V295" s="290">
        <v>390.29599999999999</v>
      </c>
      <c r="W295" s="290">
        <v>360.37299999999999</v>
      </c>
      <c r="X295" s="290">
        <v>174.785</v>
      </c>
      <c r="Y295" s="290">
        <v>101.252</v>
      </c>
      <c r="Z295" s="290">
        <v>226.95004</v>
      </c>
      <c r="AA295" s="290">
        <v>289.05099999999999</v>
      </c>
      <c r="AB295" s="290">
        <v>193.239</v>
      </c>
      <c r="AC295" s="290">
        <v>213.67699999999999</v>
      </c>
      <c r="AD295" s="290">
        <v>72.116</v>
      </c>
    </row>
    <row r="296" spans="1:30" x14ac:dyDescent="0.25">
      <c r="A296" s="242" t="s">
        <v>701</v>
      </c>
      <c r="B296" s="290">
        <v>0</v>
      </c>
      <c r="C296" s="290">
        <v>0</v>
      </c>
      <c r="D296" s="290">
        <v>0</v>
      </c>
      <c r="E296" s="290">
        <v>0</v>
      </c>
      <c r="F296" s="290">
        <v>0</v>
      </c>
      <c r="G296" s="290">
        <v>0</v>
      </c>
      <c r="H296" s="290">
        <v>0</v>
      </c>
      <c r="I296" s="290">
        <v>0</v>
      </c>
      <c r="J296" s="290">
        <v>0</v>
      </c>
      <c r="K296" s="290">
        <v>0</v>
      </c>
      <c r="L296" s="290">
        <v>0</v>
      </c>
      <c r="M296" s="290">
        <v>0</v>
      </c>
      <c r="N296" s="290">
        <v>0</v>
      </c>
      <c r="O296" s="290">
        <v>0</v>
      </c>
      <c r="P296" s="290">
        <v>0</v>
      </c>
      <c r="Q296" s="290">
        <v>0</v>
      </c>
      <c r="R296" s="290">
        <v>0</v>
      </c>
      <c r="S296" s="290">
        <v>0</v>
      </c>
      <c r="T296" s="290">
        <v>0</v>
      </c>
      <c r="U296" s="290">
        <v>0</v>
      </c>
      <c r="V296" s="290">
        <v>0</v>
      </c>
      <c r="W296" s="290">
        <v>0</v>
      </c>
      <c r="X296" s="290">
        <v>0</v>
      </c>
      <c r="Y296" s="290">
        <v>0</v>
      </c>
      <c r="Z296" s="290">
        <v>0</v>
      </c>
      <c r="AA296" s="290">
        <v>0</v>
      </c>
      <c r="AB296" s="290">
        <v>0</v>
      </c>
      <c r="AC296" s="290">
        <v>0</v>
      </c>
      <c r="AD296" s="290">
        <v>0</v>
      </c>
    </row>
    <row r="297" spans="1:30" ht="15.75" thickBot="1" x14ac:dyDescent="0.3">
      <c r="A297" s="242" t="s">
        <v>702</v>
      </c>
      <c r="B297" s="292">
        <v>32.66995</v>
      </c>
      <c r="C297" s="292">
        <v>35.104149999999997</v>
      </c>
      <c r="D297" s="292">
        <v>26.65868</v>
      </c>
      <c r="E297" s="292">
        <v>22.560009999999998</v>
      </c>
      <c r="F297" s="292">
        <v>29.31832</v>
      </c>
      <c r="G297" s="292">
        <v>26.275980000000001</v>
      </c>
      <c r="H297" s="292">
        <v>22.013439999999999</v>
      </c>
      <c r="I297" s="292">
        <v>14.722</v>
      </c>
      <c r="J297" s="292">
        <v>9.548</v>
      </c>
      <c r="K297" s="292">
        <v>10.015000000000001</v>
      </c>
      <c r="L297" s="292">
        <v>10.015000000000001</v>
      </c>
      <c r="M297" s="292">
        <v>10.015000000000001</v>
      </c>
      <c r="N297" s="292">
        <v>12.015000000000001</v>
      </c>
      <c r="O297" s="292">
        <v>18.611000000000001</v>
      </c>
      <c r="P297" s="292">
        <v>18.611000000000001</v>
      </c>
      <c r="Q297" s="292">
        <v>18.611000000000001</v>
      </c>
      <c r="R297" s="292">
        <v>18.611000000000001</v>
      </c>
      <c r="S297" s="292">
        <v>18.350999999999999</v>
      </c>
      <c r="T297" s="292">
        <v>18.350999999999999</v>
      </c>
      <c r="U297" s="292">
        <v>18.350999999999999</v>
      </c>
      <c r="V297" s="292">
        <v>18.350999999999999</v>
      </c>
      <c r="W297" s="292">
        <v>18.350999999999999</v>
      </c>
      <c r="X297" s="292">
        <v>18.350999999999999</v>
      </c>
      <c r="Y297" s="292">
        <v>18.350999999999999</v>
      </c>
      <c r="Z297" s="292">
        <v>18.34815</v>
      </c>
      <c r="AA297" s="292">
        <v>17.321999999999999</v>
      </c>
      <c r="AB297" s="292">
        <v>17.321999999999999</v>
      </c>
      <c r="AC297" s="292">
        <v>17.321999999999999</v>
      </c>
      <c r="AD297" s="292">
        <v>17.321999999999999</v>
      </c>
    </row>
    <row r="298" spans="1:30" x14ac:dyDescent="0.25">
      <c r="A298" s="260" t="s">
        <v>703</v>
      </c>
      <c r="B298" s="290">
        <v>626.08953999999903</v>
      </c>
      <c r="C298" s="290">
        <v>428.6943</v>
      </c>
      <c r="D298" s="290">
        <v>284.751159999999</v>
      </c>
      <c r="E298" s="290">
        <v>232.37043</v>
      </c>
      <c r="F298" s="290">
        <v>193.53234</v>
      </c>
      <c r="G298" s="290">
        <v>160.70211</v>
      </c>
      <c r="H298" s="290">
        <v>125.900719999999</v>
      </c>
      <c r="I298" s="290">
        <v>513.66099999999994</v>
      </c>
      <c r="J298" s="290">
        <v>440.517</v>
      </c>
      <c r="K298" s="290">
        <v>378.73399999999998</v>
      </c>
      <c r="L298" s="290">
        <v>202.364</v>
      </c>
      <c r="M298" s="290">
        <v>104.121</v>
      </c>
      <c r="N298" s="290">
        <v>132.4</v>
      </c>
      <c r="O298" s="290">
        <v>299.808999999999</v>
      </c>
      <c r="P298" s="290">
        <v>206.62299999999999</v>
      </c>
      <c r="Q298" s="290">
        <v>226.26899999999901</v>
      </c>
      <c r="R298" s="290">
        <v>88.796000000000006</v>
      </c>
      <c r="S298" s="290">
        <v>43.391999999999904</v>
      </c>
      <c r="T298" s="290">
        <v>153.58799999999999</v>
      </c>
      <c r="U298" s="290">
        <v>246.69</v>
      </c>
      <c r="V298" s="290">
        <v>408.64699999999999</v>
      </c>
      <c r="W298" s="290">
        <v>378.72399999999999</v>
      </c>
      <c r="X298" s="290">
        <v>193.136</v>
      </c>
      <c r="Y298" s="290">
        <v>119.60299999999999</v>
      </c>
      <c r="Z298" s="290">
        <v>245.29819000000001</v>
      </c>
      <c r="AA298" s="290">
        <v>306.37299999999999</v>
      </c>
      <c r="AB298" s="290">
        <v>210.56100000000001</v>
      </c>
      <c r="AC298" s="290">
        <v>230.999</v>
      </c>
      <c r="AD298" s="290">
        <v>89.438000000000002</v>
      </c>
    </row>
    <row r="299" spans="1:30" x14ac:dyDescent="0.25">
      <c r="A299" s="242" t="s">
        <v>704</v>
      </c>
      <c r="B299" s="290">
        <v>169.911799999999</v>
      </c>
      <c r="C299" s="290">
        <v>208.62730999999999</v>
      </c>
      <c r="D299" s="290">
        <v>197.85059999999999</v>
      </c>
      <c r="E299" s="290">
        <v>208.7928</v>
      </c>
      <c r="F299" s="290">
        <v>190.66049000000001</v>
      </c>
      <c r="G299" s="290">
        <v>212.94241</v>
      </c>
      <c r="H299" s="290">
        <v>178.94571999999999</v>
      </c>
      <c r="I299" s="290">
        <v>222.941</v>
      </c>
      <c r="J299" s="290">
        <v>239.786</v>
      </c>
      <c r="K299" s="290">
        <v>226.292</v>
      </c>
      <c r="L299" s="290">
        <v>242.47800000000001</v>
      </c>
      <c r="M299" s="290">
        <v>211.803</v>
      </c>
      <c r="N299" s="290">
        <v>209.33600000000001</v>
      </c>
      <c r="O299" s="290">
        <v>252.44</v>
      </c>
      <c r="P299" s="290">
        <v>212.79300000000001</v>
      </c>
      <c r="Q299" s="290">
        <v>231.71100000000001</v>
      </c>
      <c r="R299" s="290">
        <v>272.517</v>
      </c>
      <c r="S299" s="290">
        <v>258.71499999999997</v>
      </c>
      <c r="T299" s="290">
        <v>219.55199999999999</v>
      </c>
      <c r="U299" s="290">
        <v>238.32300000000001</v>
      </c>
      <c r="V299" s="290">
        <v>241.09100000000001</v>
      </c>
      <c r="W299" s="290">
        <v>230.285</v>
      </c>
      <c r="X299" s="290">
        <v>246.304</v>
      </c>
      <c r="Y299" s="290">
        <v>204.31200000000001</v>
      </c>
      <c r="Z299" s="290">
        <v>186.27699999999999</v>
      </c>
      <c r="AA299" s="290">
        <v>255.137</v>
      </c>
      <c r="AB299" s="290">
        <v>214.917</v>
      </c>
      <c r="AC299" s="290">
        <v>241.22499999999999</v>
      </c>
      <c r="AD299" s="290">
        <v>274.60899999999998</v>
      </c>
    </row>
    <row r="300" spans="1:30" x14ac:dyDescent="0.25">
      <c r="A300" s="242" t="s">
        <v>705</v>
      </c>
      <c r="B300" s="290">
        <v>342.63623999999999</v>
      </c>
      <c r="C300" s="290">
        <v>350.17198000000002</v>
      </c>
      <c r="D300" s="290">
        <v>351.00351999999998</v>
      </c>
      <c r="E300" s="290">
        <v>359.88351</v>
      </c>
      <c r="F300" s="290">
        <v>378.53138999999999</v>
      </c>
      <c r="G300" s="290">
        <v>363.35408000000001</v>
      </c>
      <c r="H300" s="290">
        <v>361.54912000000002</v>
      </c>
      <c r="I300" s="290">
        <v>395.423</v>
      </c>
      <c r="J300" s="290">
        <v>383.14400000000001</v>
      </c>
      <c r="K300" s="290">
        <v>370.90699999999998</v>
      </c>
      <c r="L300" s="290">
        <v>408.197</v>
      </c>
      <c r="M300" s="290">
        <v>376.58800000000002</v>
      </c>
      <c r="N300" s="290">
        <v>390.808999999999</v>
      </c>
      <c r="O300" s="290">
        <v>390.65300000000002</v>
      </c>
      <c r="P300" s="290">
        <v>378.62700000000001</v>
      </c>
      <c r="Q300" s="290">
        <v>380.59100000000001</v>
      </c>
      <c r="R300" s="290">
        <v>405.27800000000002</v>
      </c>
      <c r="S300" s="290">
        <v>393.20499999999998</v>
      </c>
      <c r="T300" s="290">
        <v>493.75900000000001</v>
      </c>
      <c r="U300" s="290">
        <v>505.51900000000001</v>
      </c>
      <c r="V300" s="290">
        <v>545.74199999999996</v>
      </c>
      <c r="W300" s="290">
        <v>497.36900000000003</v>
      </c>
      <c r="X300" s="290">
        <v>547.548</v>
      </c>
      <c r="Y300" s="290">
        <v>497.712999999999</v>
      </c>
      <c r="Z300" s="290">
        <v>538.17399999999998</v>
      </c>
      <c r="AA300" s="290">
        <v>536.87</v>
      </c>
      <c r="AB300" s="290">
        <v>524.50599999999997</v>
      </c>
      <c r="AC300" s="290">
        <v>530.14700000000005</v>
      </c>
      <c r="AD300" s="290">
        <v>546.22</v>
      </c>
    </row>
    <row r="301" spans="1:30" x14ac:dyDescent="0.25">
      <c r="A301" s="242" t="s">
        <v>706</v>
      </c>
      <c r="B301" s="290">
        <v>880.96690000000001</v>
      </c>
      <c r="C301" s="290">
        <v>969.41173999999899</v>
      </c>
      <c r="D301" s="290">
        <v>999.03313000000003</v>
      </c>
      <c r="E301" s="290">
        <v>1106.27873</v>
      </c>
      <c r="F301" s="290">
        <v>1002.88966</v>
      </c>
      <c r="G301" s="290">
        <v>1099.0437099999899</v>
      </c>
      <c r="H301" s="290">
        <v>1007.31866</v>
      </c>
      <c r="I301" s="290">
        <v>1010.894</v>
      </c>
      <c r="J301" s="290">
        <v>1091.88299999999</v>
      </c>
      <c r="K301" s="290">
        <v>1058.2639999999999</v>
      </c>
      <c r="L301" s="290">
        <v>1177.9760000000001</v>
      </c>
      <c r="M301" s="290">
        <v>1075.9349999999999</v>
      </c>
      <c r="N301" s="290">
        <v>1077.501</v>
      </c>
      <c r="O301" s="290">
        <v>1088.45</v>
      </c>
      <c r="P301" s="290">
        <v>968.99400000000003</v>
      </c>
      <c r="Q301" s="290">
        <v>1056.0509999999999</v>
      </c>
      <c r="R301" s="290">
        <v>1021.2670000000001</v>
      </c>
      <c r="S301" s="290">
        <v>1140.7639999999999</v>
      </c>
      <c r="T301" s="290">
        <v>1031.396</v>
      </c>
      <c r="U301" s="290">
        <v>1083.6379999999999</v>
      </c>
      <c r="V301" s="290">
        <v>1132.173</v>
      </c>
      <c r="W301" s="290">
        <v>1041.8620000000001</v>
      </c>
      <c r="X301" s="290">
        <v>1159.318</v>
      </c>
      <c r="Y301" s="290">
        <v>1012.29</v>
      </c>
      <c r="Z301" s="290">
        <v>1005.673</v>
      </c>
      <c r="AA301" s="290">
        <v>1037.8039999999901</v>
      </c>
      <c r="AB301" s="290">
        <v>918.81600000000003</v>
      </c>
      <c r="AC301" s="290">
        <v>1043.191</v>
      </c>
      <c r="AD301" s="290">
        <v>974.71100000000001</v>
      </c>
    </row>
    <row r="302" spans="1:30" ht="15.75" thickBot="1" x14ac:dyDescent="0.3">
      <c r="A302" s="242" t="s">
        <v>707</v>
      </c>
      <c r="B302" s="292">
        <v>2.54942</v>
      </c>
      <c r="C302" s="292">
        <v>9.1730000000000006E-2</v>
      </c>
      <c r="D302" s="292">
        <v>8.3610000000000004E-2</v>
      </c>
      <c r="E302" s="292">
        <v>1.6954400000000001</v>
      </c>
      <c r="F302" s="292">
        <v>0.97538999999999998</v>
      </c>
      <c r="G302" s="292">
        <v>1.9879999999999998E-2</v>
      </c>
      <c r="H302" s="292">
        <v>0.15515000000000001</v>
      </c>
      <c r="I302" s="292">
        <v>-16.297000000000001</v>
      </c>
      <c r="J302" s="292">
        <v>-21.219000000000001</v>
      </c>
      <c r="K302" s="292">
        <v>32.003</v>
      </c>
      <c r="L302" s="292">
        <v>37.113</v>
      </c>
      <c r="M302" s="292">
        <v>11.202</v>
      </c>
      <c r="N302" s="292">
        <v>-4.2999999999999997E-2</v>
      </c>
      <c r="O302" s="292">
        <v>0</v>
      </c>
      <c r="P302" s="292">
        <v>0</v>
      </c>
      <c r="Q302" s="292">
        <v>0</v>
      </c>
      <c r="R302" s="292">
        <v>0</v>
      </c>
      <c r="S302" s="292">
        <v>0</v>
      </c>
      <c r="T302" s="292">
        <v>0</v>
      </c>
      <c r="U302" s="292">
        <v>0</v>
      </c>
      <c r="V302" s="292">
        <v>0</v>
      </c>
      <c r="W302" s="292">
        <v>0</v>
      </c>
      <c r="X302" s="292">
        <v>0</v>
      </c>
      <c r="Y302" s="292">
        <v>0</v>
      </c>
      <c r="Z302" s="292">
        <v>0</v>
      </c>
      <c r="AA302" s="292">
        <v>0</v>
      </c>
      <c r="AB302" s="292">
        <v>0</v>
      </c>
      <c r="AC302" s="292">
        <v>0</v>
      </c>
      <c r="AD302" s="292">
        <v>0</v>
      </c>
    </row>
    <row r="303" spans="1:30" x14ac:dyDescent="0.25">
      <c r="A303" s="260" t="s">
        <v>708</v>
      </c>
      <c r="B303" s="290">
        <v>1396.0643600000001</v>
      </c>
      <c r="C303" s="290">
        <v>1528.30276</v>
      </c>
      <c r="D303" s="290">
        <v>1547.9708599999999</v>
      </c>
      <c r="E303" s="290">
        <v>1676.65048</v>
      </c>
      <c r="F303" s="290">
        <v>1573.05693</v>
      </c>
      <c r="G303" s="290">
        <v>1675.3600799999899</v>
      </c>
      <c r="H303" s="290">
        <v>1547.96865</v>
      </c>
      <c r="I303" s="290">
        <v>1612.961</v>
      </c>
      <c r="J303" s="290">
        <v>1693.59399999999</v>
      </c>
      <c r="K303" s="290">
        <v>1687.4659999999999</v>
      </c>
      <c r="L303" s="290">
        <v>1865.7639999999999</v>
      </c>
      <c r="M303" s="290">
        <v>1675.528</v>
      </c>
      <c r="N303" s="290">
        <v>1677.6030000000001</v>
      </c>
      <c r="O303" s="290">
        <v>1731.5429999999999</v>
      </c>
      <c r="P303" s="290">
        <v>1560.414</v>
      </c>
      <c r="Q303" s="290">
        <v>1668.3530000000001</v>
      </c>
      <c r="R303" s="290">
        <v>1699.0619999999999</v>
      </c>
      <c r="S303" s="290">
        <v>1792.684</v>
      </c>
      <c r="T303" s="290">
        <v>1744.7070000000001</v>
      </c>
      <c r="U303" s="290">
        <v>1827.48</v>
      </c>
      <c r="V303" s="290">
        <v>1919.0060000000001</v>
      </c>
      <c r="W303" s="290">
        <v>1769.5160000000001</v>
      </c>
      <c r="X303" s="290">
        <v>1953.17</v>
      </c>
      <c r="Y303" s="290">
        <v>1714.3150000000001</v>
      </c>
      <c r="Z303" s="290">
        <v>1730.124</v>
      </c>
      <c r="AA303" s="290">
        <v>1829.8109999999999</v>
      </c>
      <c r="AB303" s="290">
        <v>1658.239</v>
      </c>
      <c r="AC303" s="290">
        <v>1814.5630000000001</v>
      </c>
      <c r="AD303" s="290">
        <v>1795.54</v>
      </c>
    </row>
    <row r="304" spans="1:30" x14ac:dyDescent="0.25">
      <c r="A304" s="259" t="s">
        <v>709</v>
      </c>
      <c r="B304" s="289">
        <v>2022.1539</v>
      </c>
      <c r="C304" s="289">
        <v>1956.9970599999999</v>
      </c>
      <c r="D304" s="289">
        <v>1832.7220199999999</v>
      </c>
      <c r="E304" s="289">
        <v>1909.02091</v>
      </c>
      <c r="F304" s="289">
        <v>1766.5892699999999</v>
      </c>
      <c r="G304" s="289">
        <v>1836.0621899999901</v>
      </c>
      <c r="H304" s="289">
        <v>1673.8693699999999</v>
      </c>
      <c r="I304" s="289">
        <v>2126.6219999999998</v>
      </c>
      <c r="J304" s="289">
        <v>2134.1109999999999</v>
      </c>
      <c r="K304" s="289">
        <v>2066.1999999999998</v>
      </c>
      <c r="L304" s="289">
        <v>2068.1280000000002</v>
      </c>
      <c r="M304" s="289">
        <v>1779.6489999999999</v>
      </c>
      <c r="N304" s="289">
        <v>1810.0029999999999</v>
      </c>
      <c r="O304" s="289">
        <v>2031.3520000000001</v>
      </c>
      <c r="P304" s="289">
        <v>1767.037</v>
      </c>
      <c r="Q304" s="289">
        <v>1894.6220000000001</v>
      </c>
      <c r="R304" s="289">
        <v>1787.8579999999999</v>
      </c>
      <c r="S304" s="289">
        <v>1836.076</v>
      </c>
      <c r="T304" s="289">
        <v>1898.2950000000001</v>
      </c>
      <c r="U304" s="289">
        <v>2074.17</v>
      </c>
      <c r="V304" s="289">
        <v>2327.6529999999998</v>
      </c>
      <c r="W304" s="289">
        <v>2148.2399999999998</v>
      </c>
      <c r="X304" s="289">
        <v>2146.306</v>
      </c>
      <c r="Y304" s="289">
        <v>1833.9179999999999</v>
      </c>
      <c r="Z304" s="289">
        <v>1975.42219</v>
      </c>
      <c r="AA304" s="289">
        <v>2136.1839999999902</v>
      </c>
      <c r="AB304" s="289">
        <v>1868.8</v>
      </c>
      <c r="AC304" s="289">
        <v>2045.5619999999999</v>
      </c>
      <c r="AD304" s="289">
        <v>1884.9780000000001</v>
      </c>
    </row>
    <row r="305" spans="1:30" x14ac:dyDescent="0.25">
      <c r="A305" s="242" t="s">
        <v>522</v>
      </c>
    </row>
    <row r="306" spans="1:30" x14ac:dyDescent="0.25">
      <c r="A306" s="242" t="s">
        <v>710</v>
      </c>
      <c r="B306" s="290">
        <v>31.7036599999999</v>
      </c>
      <c r="C306" s="290">
        <v>33.183320000000002</v>
      </c>
      <c r="D306" s="290">
        <v>34.66554</v>
      </c>
      <c r="E306" s="290">
        <v>34.731619999999999</v>
      </c>
      <c r="F306" s="290">
        <v>34.375959999999999</v>
      </c>
      <c r="G306" s="290">
        <v>37.897309999999997</v>
      </c>
      <c r="H306" s="290">
        <v>35.478639999999999</v>
      </c>
      <c r="I306" s="290">
        <v>36.225000000000001</v>
      </c>
      <c r="J306" s="290">
        <v>42.301000000000002</v>
      </c>
      <c r="K306" s="290">
        <v>34.758000000000003</v>
      </c>
      <c r="L306" s="290">
        <v>43.040999999999997</v>
      </c>
      <c r="M306" s="290">
        <v>36.86</v>
      </c>
      <c r="N306" s="290">
        <v>31.346</v>
      </c>
      <c r="O306" s="290">
        <v>42.343000000000004</v>
      </c>
      <c r="P306" s="290">
        <v>34.433999999999997</v>
      </c>
      <c r="Q306" s="290">
        <v>37.923999999999999</v>
      </c>
      <c r="R306" s="290">
        <v>40.454000000000001</v>
      </c>
      <c r="S306" s="290">
        <v>42.048000000000002</v>
      </c>
      <c r="T306" s="290">
        <v>34.597000000000001</v>
      </c>
      <c r="U306" s="290">
        <v>41.723999999999997</v>
      </c>
      <c r="V306" s="290">
        <v>42.503999999999998</v>
      </c>
      <c r="W306" s="290">
        <v>39.451000000000001</v>
      </c>
      <c r="X306" s="290">
        <v>46.929000000000002</v>
      </c>
      <c r="Y306" s="290">
        <v>35.655999999999999</v>
      </c>
      <c r="Z306" s="290">
        <v>30.920999999999999</v>
      </c>
      <c r="AA306" s="290">
        <v>42.777999999999999</v>
      </c>
      <c r="AB306" s="290">
        <v>34.268999999999998</v>
      </c>
      <c r="AC306" s="290">
        <v>39.941000000000003</v>
      </c>
      <c r="AD306" s="290">
        <v>40.497</v>
      </c>
    </row>
    <row r="307" spans="1:30" x14ac:dyDescent="0.25">
      <c r="A307" s="242" t="s">
        <v>711</v>
      </c>
      <c r="B307" s="290">
        <v>63.516589999999901</v>
      </c>
      <c r="C307" s="290">
        <v>20.05903</v>
      </c>
      <c r="D307" s="290">
        <v>26.90513</v>
      </c>
      <c r="E307" s="290">
        <v>26.774239999999999</v>
      </c>
      <c r="F307" s="290">
        <v>27.345689999999902</v>
      </c>
      <c r="G307" s="290">
        <v>29.128250000000001</v>
      </c>
      <c r="H307" s="290">
        <v>44.417490000000001</v>
      </c>
      <c r="I307" s="290">
        <v>37.213000000000001</v>
      </c>
      <c r="J307" s="290">
        <v>42.588999999999999</v>
      </c>
      <c r="K307" s="290">
        <v>32.628999999999998</v>
      </c>
      <c r="L307" s="290">
        <v>38.765000000000001</v>
      </c>
      <c r="M307" s="290">
        <v>34.585999999999999</v>
      </c>
      <c r="N307" s="290">
        <v>30.952000000000002</v>
      </c>
      <c r="O307" s="290">
        <v>48.326999999999998</v>
      </c>
      <c r="P307" s="290">
        <v>42.749000000000002</v>
      </c>
      <c r="Q307" s="290">
        <v>48.335999999999999</v>
      </c>
      <c r="R307" s="290">
        <v>46.634</v>
      </c>
      <c r="S307" s="290">
        <v>47.764000000000003</v>
      </c>
      <c r="T307" s="290">
        <v>47.511000000000003</v>
      </c>
      <c r="U307" s="290">
        <v>50.649000000000001</v>
      </c>
      <c r="V307" s="290">
        <v>49.417999999999999</v>
      </c>
      <c r="W307" s="290">
        <v>50.72</v>
      </c>
      <c r="X307" s="290">
        <v>49.319000000000003</v>
      </c>
      <c r="Y307" s="290">
        <v>44.875999999999998</v>
      </c>
      <c r="Z307" s="290">
        <v>41.176000000000002</v>
      </c>
      <c r="AA307" s="290">
        <v>49.719000000000001</v>
      </c>
      <c r="AB307" s="290">
        <v>43.914000000000001</v>
      </c>
      <c r="AC307" s="290">
        <v>51.087000000000003</v>
      </c>
      <c r="AD307" s="290">
        <v>47.991</v>
      </c>
    </row>
    <row r="308" spans="1:30" x14ac:dyDescent="0.25">
      <c r="A308" s="242" t="s">
        <v>45</v>
      </c>
      <c r="B308" s="290">
        <v>1154.78468</v>
      </c>
      <c r="C308" s="290">
        <v>1051.15047</v>
      </c>
      <c r="D308" s="290">
        <v>706.13601000000006</v>
      </c>
      <c r="E308" s="290">
        <v>894.47163999999998</v>
      </c>
      <c r="F308" s="290">
        <v>1307.65687</v>
      </c>
      <c r="G308" s="290">
        <v>1143.0288</v>
      </c>
      <c r="H308" s="290">
        <v>1177.2158300000001</v>
      </c>
      <c r="I308" s="290">
        <v>1250.5630000000001</v>
      </c>
      <c r="J308" s="290">
        <v>1351.72</v>
      </c>
      <c r="K308" s="290">
        <v>1220.6969999999999</v>
      </c>
      <c r="L308" s="290">
        <v>849.52700000000004</v>
      </c>
      <c r="M308" s="290">
        <v>886.92600000000004</v>
      </c>
      <c r="N308" s="290">
        <v>1960.556</v>
      </c>
      <c r="O308" s="290">
        <v>409.05799999999999</v>
      </c>
      <c r="P308" s="290">
        <v>322.01600000000002</v>
      </c>
      <c r="Q308" s="290">
        <v>331.78399999999999</v>
      </c>
      <c r="R308" s="290">
        <v>338.45800000000003</v>
      </c>
      <c r="S308" s="290">
        <v>410.46</v>
      </c>
      <c r="T308" s="290">
        <v>493.10899999999998</v>
      </c>
      <c r="U308" s="290">
        <v>883.95399999999995</v>
      </c>
      <c r="V308" s="290">
        <v>545.59100000000001</v>
      </c>
      <c r="W308" s="290">
        <v>579.39499999999998</v>
      </c>
      <c r="X308" s="290">
        <v>415.80099999999999</v>
      </c>
      <c r="Y308" s="290">
        <v>437.7</v>
      </c>
      <c r="Z308" s="290">
        <v>494.98500000000001</v>
      </c>
      <c r="AA308" s="290">
        <v>369.322</v>
      </c>
      <c r="AB308" s="290">
        <v>290.68799999999999</v>
      </c>
      <c r="AC308" s="290">
        <v>303.21100000000001</v>
      </c>
      <c r="AD308" s="290">
        <v>308.84300000000002</v>
      </c>
    </row>
    <row r="309" spans="1:30" x14ac:dyDescent="0.25">
      <c r="A309" s="242" t="s">
        <v>46</v>
      </c>
      <c r="B309" s="290">
        <v>289.65886</v>
      </c>
      <c r="C309" s="290">
        <v>290.24484000000001</v>
      </c>
      <c r="D309" s="290">
        <v>237.13292000000001</v>
      </c>
      <c r="E309" s="290">
        <v>209.09563</v>
      </c>
      <c r="F309" s="290">
        <v>282.65323000000001</v>
      </c>
      <c r="G309" s="290">
        <v>261.48522000000003</v>
      </c>
      <c r="H309" s="290">
        <v>242.62693999999999</v>
      </c>
      <c r="I309" s="290">
        <v>-34.265999999999998</v>
      </c>
      <c r="J309" s="290">
        <v>286.93</v>
      </c>
      <c r="K309" s="290">
        <v>119.50700000000001</v>
      </c>
      <c r="L309" s="290">
        <v>172.959</v>
      </c>
      <c r="M309" s="290">
        <v>272.19600000000003</v>
      </c>
      <c r="N309" s="290">
        <v>-534.87300000000005</v>
      </c>
      <c r="O309" s="290">
        <v>165.86199999999999</v>
      </c>
      <c r="P309" s="290">
        <v>160.74100000000001</v>
      </c>
      <c r="Q309" s="290">
        <v>158.68600000000001</v>
      </c>
      <c r="R309" s="290">
        <v>147.93100000000001</v>
      </c>
      <c r="S309" s="290">
        <v>150.49299999999999</v>
      </c>
      <c r="T309" s="290">
        <v>171.14500000000001</v>
      </c>
      <c r="U309" s="290">
        <v>156.72800000000001</v>
      </c>
      <c r="V309" s="290">
        <v>180.875</v>
      </c>
      <c r="W309" s="290">
        <v>180.43899999999999</v>
      </c>
      <c r="X309" s="290">
        <v>194.672</v>
      </c>
      <c r="Y309" s="290">
        <v>220.86099999999999</v>
      </c>
      <c r="Z309" s="290">
        <v>218.47399999999999</v>
      </c>
      <c r="AA309" s="290">
        <v>166.154</v>
      </c>
      <c r="AB309" s="290">
        <v>161.05799999999999</v>
      </c>
      <c r="AC309" s="290">
        <v>158.97300000000001</v>
      </c>
      <c r="AD309" s="290">
        <v>148.24600000000001</v>
      </c>
    </row>
    <row r="310" spans="1:30" x14ac:dyDescent="0.25">
      <c r="A310" s="242" t="s">
        <v>712</v>
      </c>
      <c r="B310" s="290">
        <v>62.43121</v>
      </c>
      <c r="C310" s="290">
        <v>9.55199</v>
      </c>
      <c r="D310" s="290">
        <v>46.375990000000002</v>
      </c>
      <c r="E310" s="290">
        <v>107.08514</v>
      </c>
      <c r="F310" s="290">
        <v>40.855179999999997</v>
      </c>
      <c r="G310" s="290">
        <v>59.996579999999902</v>
      </c>
      <c r="H310" s="290">
        <v>35.3386</v>
      </c>
      <c r="I310" s="290">
        <v>72.876999999999995</v>
      </c>
      <c r="J310" s="290">
        <v>52.555</v>
      </c>
      <c r="K310" s="290">
        <v>28.300999999999998</v>
      </c>
      <c r="L310" s="290">
        <v>21.827000000000002</v>
      </c>
      <c r="M310" s="290">
        <v>23.896999999999998</v>
      </c>
      <c r="N310" s="290">
        <v>34.856999999999999</v>
      </c>
      <c r="O310" s="290">
        <v>131.601</v>
      </c>
      <c r="P310" s="290">
        <v>117.413</v>
      </c>
      <c r="Q310" s="290">
        <v>132.977</v>
      </c>
      <c r="R310" s="290">
        <v>176.94300000000001</v>
      </c>
      <c r="S310" s="290">
        <v>209.816</v>
      </c>
      <c r="T310" s="290">
        <v>145.56</v>
      </c>
      <c r="U310" s="290">
        <v>156.453</v>
      </c>
      <c r="V310" s="290">
        <v>145.88300000000001</v>
      </c>
      <c r="W310" s="290">
        <v>165.393</v>
      </c>
      <c r="X310" s="290">
        <v>154.83500000000001</v>
      </c>
      <c r="Y310" s="290">
        <v>118.82299999999999</v>
      </c>
      <c r="Z310" s="290">
        <v>119.76300000000001</v>
      </c>
      <c r="AA310" s="290">
        <v>131.601</v>
      </c>
      <c r="AB310" s="290">
        <v>117.413</v>
      </c>
      <c r="AC310" s="290">
        <v>131.977</v>
      </c>
      <c r="AD310" s="290">
        <v>181.94300000000001</v>
      </c>
    </row>
    <row r="311" spans="1:30" ht="15.75" thickBot="1" x14ac:dyDescent="0.3">
      <c r="A311" s="242" t="s">
        <v>713</v>
      </c>
      <c r="B311" s="292">
        <v>47.424529999999997</v>
      </c>
      <c r="C311" s="292">
        <v>66.885289999999998</v>
      </c>
      <c r="D311" s="292">
        <v>45.538460000000001</v>
      </c>
      <c r="E311" s="292">
        <v>44.281469999999999</v>
      </c>
      <c r="F311" s="292">
        <v>50.379040000000003</v>
      </c>
      <c r="G311" s="292">
        <v>47.655479999999997</v>
      </c>
      <c r="H311" s="292">
        <v>60.603969999999997</v>
      </c>
      <c r="I311" s="292">
        <v>112.098</v>
      </c>
      <c r="J311" s="292">
        <v>76.353999999999999</v>
      </c>
      <c r="K311" s="292">
        <v>104.233</v>
      </c>
      <c r="L311" s="292">
        <v>67.953999999999994</v>
      </c>
      <c r="M311" s="292">
        <v>101.39400000000001</v>
      </c>
      <c r="N311" s="292">
        <v>94.201999999999998</v>
      </c>
      <c r="O311" s="292">
        <v>68.256</v>
      </c>
      <c r="P311" s="292">
        <v>54.456000000000003</v>
      </c>
      <c r="Q311" s="292">
        <v>68.855999999999995</v>
      </c>
      <c r="R311" s="292">
        <v>54.456000000000003</v>
      </c>
      <c r="S311" s="292">
        <v>60.756</v>
      </c>
      <c r="T311" s="292">
        <v>82.256</v>
      </c>
      <c r="U311" s="292">
        <v>109.65600000000001</v>
      </c>
      <c r="V311" s="292">
        <v>75.956000000000003</v>
      </c>
      <c r="W311" s="292">
        <v>103.57599999999999</v>
      </c>
      <c r="X311" s="292">
        <v>77.256</v>
      </c>
      <c r="Y311" s="292">
        <v>74.641000000000005</v>
      </c>
      <c r="Z311" s="292">
        <v>86.215999999999994</v>
      </c>
      <c r="AA311" s="292">
        <v>68.872</v>
      </c>
      <c r="AB311" s="292">
        <v>55.072000000000003</v>
      </c>
      <c r="AC311" s="292">
        <v>69.831999999999994</v>
      </c>
      <c r="AD311" s="292">
        <v>55.072000000000003</v>
      </c>
    </row>
    <row r="312" spans="1:30" x14ac:dyDescent="0.25">
      <c r="A312" s="259" t="s">
        <v>714</v>
      </c>
      <c r="B312" s="289">
        <v>1649.51953</v>
      </c>
      <c r="C312" s="289">
        <v>1471.07494</v>
      </c>
      <c r="D312" s="289">
        <v>1096.75405</v>
      </c>
      <c r="E312" s="289">
        <v>1316.43973999999</v>
      </c>
      <c r="F312" s="289">
        <v>1743.2659699999999</v>
      </c>
      <c r="G312" s="289">
        <v>1579.19164</v>
      </c>
      <c r="H312" s="289">
        <v>1595.68147</v>
      </c>
      <c r="I312" s="289">
        <v>1474.71</v>
      </c>
      <c r="J312" s="289">
        <v>1852.4490000000001</v>
      </c>
      <c r="K312" s="289">
        <v>1540.125</v>
      </c>
      <c r="L312" s="289">
        <v>1194.0730000000001</v>
      </c>
      <c r="M312" s="289">
        <v>1355.8589999999999</v>
      </c>
      <c r="N312" s="289">
        <v>1617.04</v>
      </c>
      <c r="O312" s="289">
        <v>865.447</v>
      </c>
      <c r="P312" s="289">
        <v>731.80899999999997</v>
      </c>
      <c r="Q312" s="289">
        <v>778.56299999999999</v>
      </c>
      <c r="R312" s="289">
        <v>804.87599999999998</v>
      </c>
      <c r="S312" s="289">
        <v>921.33699999999999</v>
      </c>
      <c r="T312" s="289">
        <v>974.178</v>
      </c>
      <c r="U312" s="289">
        <v>1399.164</v>
      </c>
      <c r="V312" s="289">
        <v>1040.2270000000001</v>
      </c>
      <c r="W312" s="289">
        <v>1118.9739999999999</v>
      </c>
      <c r="X312" s="289">
        <v>938.81200000000001</v>
      </c>
      <c r="Y312" s="289">
        <v>932.55699999999899</v>
      </c>
      <c r="Z312" s="289">
        <v>991.53499999999997</v>
      </c>
      <c r="AA312" s="289">
        <v>828.445999999999</v>
      </c>
      <c r="AB312" s="289">
        <v>702.41399999999999</v>
      </c>
      <c r="AC312" s="289">
        <v>755.02099999999996</v>
      </c>
      <c r="AD312" s="289">
        <v>782.59199999999998</v>
      </c>
    </row>
    <row r="313" spans="1:30" x14ac:dyDescent="0.25">
      <c r="A313" s="242" t="s">
        <v>522</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91"/>
    </row>
    <row r="314" spans="1:30" ht="15.75" thickBot="1" x14ac:dyDescent="0.3">
      <c r="A314" s="242" t="s">
        <v>715</v>
      </c>
      <c r="B314" s="292">
        <v>83.897940000000006</v>
      </c>
      <c r="C314" s="292">
        <v>197.71546000000001</v>
      </c>
      <c r="D314" s="292">
        <v>78.470579999999998</v>
      </c>
      <c r="E314" s="292">
        <v>169.08842000000001</v>
      </c>
      <c r="F314" s="292">
        <v>0.57053999999999905</v>
      </c>
      <c r="G314" s="292">
        <v>184.05355999999901</v>
      </c>
      <c r="H314" s="292">
        <v>253.047</v>
      </c>
      <c r="I314" s="292">
        <v>43.165999999999997</v>
      </c>
      <c r="J314" s="292">
        <v>88.695999999999998</v>
      </c>
      <c r="K314" s="292">
        <v>89.057000000000002</v>
      </c>
      <c r="L314" s="292">
        <v>52.835999999999999</v>
      </c>
      <c r="M314" s="292">
        <v>52.835999999999999</v>
      </c>
      <c r="N314" s="292">
        <v>146.761</v>
      </c>
      <c r="O314" s="292">
        <v>62.145000000000003</v>
      </c>
      <c r="P314" s="292">
        <v>324.98099999999999</v>
      </c>
      <c r="Q314" s="292">
        <v>103.58499999999999</v>
      </c>
      <c r="R314" s="292">
        <v>122.145</v>
      </c>
      <c r="S314" s="292">
        <v>62.585000000000001</v>
      </c>
      <c r="T314" s="292">
        <v>234.98099999999999</v>
      </c>
      <c r="U314" s="292">
        <v>69.734999999999999</v>
      </c>
      <c r="V314" s="292">
        <v>69.295000000000002</v>
      </c>
      <c r="W314" s="292">
        <v>69.734999999999999</v>
      </c>
      <c r="X314" s="292">
        <v>69.295000000000002</v>
      </c>
      <c r="Y314" s="292">
        <v>62.585000000000001</v>
      </c>
      <c r="Z314" s="292">
        <v>62.585000000000001</v>
      </c>
      <c r="AA314" s="292">
        <v>62.896000000000001</v>
      </c>
      <c r="AB314" s="292">
        <v>330.904</v>
      </c>
      <c r="AC314" s="292">
        <v>104.336</v>
      </c>
      <c r="AD314" s="292">
        <v>128.33600000000001</v>
      </c>
    </row>
    <row r="315" spans="1:30" x14ac:dyDescent="0.25">
      <c r="A315" s="259" t="s">
        <v>716</v>
      </c>
      <c r="B315" s="289">
        <v>83.897940000000006</v>
      </c>
      <c r="C315" s="289">
        <v>197.71546000000001</v>
      </c>
      <c r="D315" s="289">
        <v>78.470579999999998</v>
      </c>
      <c r="E315" s="289">
        <v>169.08842000000001</v>
      </c>
      <c r="F315" s="289">
        <v>0.57053999999999905</v>
      </c>
      <c r="G315" s="289">
        <v>184.05355999999901</v>
      </c>
      <c r="H315" s="289">
        <v>253.047</v>
      </c>
      <c r="I315" s="289">
        <v>43.165999999999997</v>
      </c>
      <c r="J315" s="289">
        <v>88.695999999999998</v>
      </c>
      <c r="K315" s="289">
        <v>89.057000000000002</v>
      </c>
      <c r="L315" s="289">
        <v>52.835999999999999</v>
      </c>
      <c r="M315" s="289">
        <v>52.835999999999999</v>
      </c>
      <c r="N315" s="289">
        <v>146.761</v>
      </c>
      <c r="O315" s="289">
        <v>62.145000000000003</v>
      </c>
      <c r="P315" s="289">
        <v>324.98099999999999</v>
      </c>
      <c r="Q315" s="289">
        <v>103.58499999999999</v>
      </c>
      <c r="R315" s="289">
        <v>122.145</v>
      </c>
      <c r="S315" s="289">
        <v>62.585000000000001</v>
      </c>
      <c r="T315" s="289">
        <v>234.98099999999999</v>
      </c>
      <c r="U315" s="289">
        <v>69.734999999999999</v>
      </c>
      <c r="V315" s="289">
        <v>69.295000000000002</v>
      </c>
      <c r="W315" s="289">
        <v>69.734999999999999</v>
      </c>
      <c r="X315" s="289">
        <v>69.295000000000002</v>
      </c>
      <c r="Y315" s="289">
        <v>62.585000000000001</v>
      </c>
      <c r="Z315" s="289">
        <v>62.585000000000001</v>
      </c>
      <c r="AA315" s="289">
        <v>62.896000000000001</v>
      </c>
      <c r="AB315" s="289">
        <v>330.904</v>
      </c>
      <c r="AC315" s="289">
        <v>104.336</v>
      </c>
      <c r="AD315" s="289">
        <v>128.33600000000001</v>
      </c>
    </row>
    <row r="317" spans="1:30" x14ac:dyDescent="0.25">
      <c r="A317" s="244" t="s">
        <v>717</v>
      </c>
      <c r="B317" s="289">
        <v>3755.5713699999901</v>
      </c>
      <c r="C317" s="289">
        <v>3625.78746</v>
      </c>
      <c r="D317" s="289">
        <v>3007.9466499999999</v>
      </c>
      <c r="E317" s="289">
        <v>3394.54907</v>
      </c>
      <c r="F317" s="289">
        <v>3510.42578</v>
      </c>
      <c r="G317" s="289">
        <v>3599.3073899999899</v>
      </c>
      <c r="H317" s="289">
        <v>3522.5978399999999</v>
      </c>
      <c r="I317" s="289">
        <v>3644.498</v>
      </c>
      <c r="J317" s="289">
        <v>4075.2559999999999</v>
      </c>
      <c r="K317" s="289">
        <v>3695.3820000000001</v>
      </c>
      <c r="L317" s="289">
        <v>3315.0369999999998</v>
      </c>
      <c r="M317" s="289">
        <v>3188.3440000000001</v>
      </c>
      <c r="N317" s="289">
        <v>3573.8040000000001</v>
      </c>
      <c r="O317" s="289">
        <v>2958.944</v>
      </c>
      <c r="P317" s="289">
        <v>2823.8270000000002</v>
      </c>
      <c r="Q317" s="289">
        <v>2776.77</v>
      </c>
      <c r="R317" s="289">
        <v>2714.8789999999999</v>
      </c>
      <c r="S317" s="289">
        <v>2819.998</v>
      </c>
      <c r="T317" s="289">
        <v>3107.4540000000002</v>
      </c>
      <c r="U317" s="289">
        <v>3543.069</v>
      </c>
      <c r="V317" s="289">
        <v>3437.1750000000002</v>
      </c>
      <c r="W317" s="289">
        <v>3336.9490000000001</v>
      </c>
      <c r="X317" s="289">
        <v>3154.413</v>
      </c>
      <c r="Y317" s="289">
        <v>2829.06</v>
      </c>
      <c r="Z317" s="289">
        <v>3029.5421900000001</v>
      </c>
      <c r="AA317" s="289">
        <v>3027.5259999999998</v>
      </c>
      <c r="AB317" s="289">
        <v>2902.1179999999999</v>
      </c>
      <c r="AC317" s="289">
        <v>2904.9189999999999</v>
      </c>
      <c r="AD317" s="289">
        <v>2795.9059999999999</v>
      </c>
    </row>
    <row r="319" spans="1:30" x14ac:dyDescent="0.25">
      <c r="A319" s="242" t="s">
        <v>718</v>
      </c>
      <c r="B319" s="290">
        <v>2896.5985999999998</v>
      </c>
      <c r="C319" s="290">
        <v>2984.6668</v>
      </c>
      <c r="D319" s="290">
        <v>2716.5973899999999</v>
      </c>
      <c r="E319" s="290">
        <v>3137.85394</v>
      </c>
      <c r="F319" s="290">
        <v>2578.28728</v>
      </c>
      <c r="G319" s="290">
        <v>2821.9077000000002</v>
      </c>
      <c r="H319" s="290">
        <v>2553.2088199999998</v>
      </c>
      <c r="I319" s="290">
        <v>2644.5969999999902</v>
      </c>
      <c r="J319" s="290">
        <v>3047.8209999999999</v>
      </c>
      <c r="K319" s="290">
        <v>2546.9989999999998</v>
      </c>
      <c r="L319" s="290">
        <v>3079.2150000000001</v>
      </c>
      <c r="M319" s="290">
        <v>2696.0039999999999</v>
      </c>
      <c r="N319" s="290">
        <v>2436.703</v>
      </c>
      <c r="O319" s="290">
        <v>3313.203</v>
      </c>
      <c r="P319" s="290">
        <v>2745.1990000000001</v>
      </c>
      <c r="Q319" s="290">
        <v>2810.348</v>
      </c>
      <c r="R319" s="290">
        <v>2921.9229999999998</v>
      </c>
      <c r="S319" s="290">
        <v>3288.8339999999998</v>
      </c>
      <c r="T319" s="290">
        <v>2527.453</v>
      </c>
      <c r="U319" s="290">
        <v>3066.152</v>
      </c>
      <c r="V319" s="290">
        <v>3083.4560000000001</v>
      </c>
      <c r="W319" s="290">
        <v>2695.4549999999999</v>
      </c>
      <c r="X319" s="290">
        <v>3237.6370000000002</v>
      </c>
      <c r="Y319" s="290">
        <v>2587.018</v>
      </c>
      <c r="Z319" s="290">
        <v>2416.2939999999999</v>
      </c>
      <c r="AA319" s="290">
        <v>3465.808</v>
      </c>
      <c r="AB319" s="290">
        <v>2828.5309999999999</v>
      </c>
      <c r="AC319" s="290">
        <v>3065.4319999999998</v>
      </c>
      <c r="AD319" s="290">
        <v>2954.7860000000001</v>
      </c>
    </row>
    <row r="320" spans="1:30" x14ac:dyDescent="0.25">
      <c r="A320" s="242" t="s">
        <v>719</v>
      </c>
      <c r="B320" s="290">
        <v>791.54530999999997</v>
      </c>
      <c r="C320" s="290">
        <v>713.92649999999901</v>
      </c>
      <c r="D320" s="290">
        <v>547.44226000000003</v>
      </c>
      <c r="E320" s="290">
        <v>716.31627000000003</v>
      </c>
      <c r="F320" s="290">
        <v>686.87157999999999</v>
      </c>
      <c r="G320" s="290">
        <v>704.08255999999994</v>
      </c>
      <c r="H320" s="290">
        <v>733.60263999999995</v>
      </c>
      <c r="I320" s="290">
        <v>860.89800000000002</v>
      </c>
      <c r="J320" s="290">
        <v>794.99699999999996</v>
      </c>
      <c r="K320" s="290">
        <v>892.31700000000001</v>
      </c>
      <c r="L320" s="290">
        <v>760.43299999999999</v>
      </c>
      <c r="M320" s="290">
        <v>793.36199999999997</v>
      </c>
      <c r="N320" s="290">
        <v>1061.675</v>
      </c>
      <c r="O320" s="290">
        <v>900.75099999999895</v>
      </c>
      <c r="P320" s="290">
        <v>823.91899999999896</v>
      </c>
      <c r="Q320" s="290">
        <v>846.84099999999899</v>
      </c>
      <c r="R320" s="290">
        <v>770.91300000000001</v>
      </c>
      <c r="S320" s="290">
        <v>785.30499999999995</v>
      </c>
      <c r="T320" s="290">
        <v>912.52200000000005</v>
      </c>
      <c r="U320" s="290">
        <v>815.11799999999903</v>
      </c>
      <c r="V320" s="290">
        <v>753.10299999999995</v>
      </c>
      <c r="W320" s="290">
        <v>822.92200000000003</v>
      </c>
      <c r="X320" s="290">
        <v>815.70500000000004</v>
      </c>
      <c r="Y320" s="290">
        <v>747.654</v>
      </c>
      <c r="Z320" s="290">
        <v>788.221</v>
      </c>
      <c r="AA320" s="290">
        <v>786.777999999999</v>
      </c>
      <c r="AB320" s="290">
        <v>837.22699999999998</v>
      </c>
      <c r="AC320" s="290">
        <v>863.21600000000001</v>
      </c>
      <c r="AD320" s="290">
        <v>795.41200000000003</v>
      </c>
    </row>
    <row r="321" spans="1:30" x14ac:dyDescent="0.25">
      <c r="A321" s="242" t="s">
        <v>720</v>
      </c>
      <c r="B321" s="290">
        <v>-368.24860999999999</v>
      </c>
      <c r="C321" s="290">
        <v>-443.35897999999997</v>
      </c>
      <c r="D321" s="290">
        <v>-446.04480000000001</v>
      </c>
      <c r="E321" s="290">
        <v>-512.76343999999995</v>
      </c>
      <c r="F321" s="290">
        <v>-424.43799999999999</v>
      </c>
      <c r="G321" s="290">
        <v>-457.29536000000002</v>
      </c>
      <c r="H321" s="290">
        <v>-401.45357999999999</v>
      </c>
      <c r="I321" s="290">
        <v>-487.72800000000001</v>
      </c>
      <c r="J321" s="290">
        <v>-517.14599999999996</v>
      </c>
      <c r="K321" s="290">
        <v>-460.47699999999998</v>
      </c>
      <c r="L321" s="290">
        <v>-489.25099999999998</v>
      </c>
      <c r="M321" s="290">
        <v>-470.05700000000002</v>
      </c>
      <c r="N321" s="290">
        <v>-441.92</v>
      </c>
      <c r="O321" s="290">
        <v>-515.16200000000003</v>
      </c>
      <c r="P321" s="290">
        <v>-448.68099999999998</v>
      </c>
      <c r="Q321" s="290">
        <v>-458.85899999999998</v>
      </c>
      <c r="R321" s="290">
        <v>-457.84699999999998</v>
      </c>
      <c r="S321" s="290">
        <v>-495.15</v>
      </c>
      <c r="T321" s="290">
        <v>-429.92700000000002</v>
      </c>
      <c r="U321" s="290">
        <v>-475.553</v>
      </c>
      <c r="V321" s="290">
        <v>-470.62700000000001</v>
      </c>
      <c r="W321" s="290">
        <v>-435.87699999999899</v>
      </c>
      <c r="X321" s="290">
        <v>-490.7</v>
      </c>
      <c r="Y321" s="290">
        <v>-415.31799999999998</v>
      </c>
      <c r="Z321" s="290">
        <v>-401.683999999999</v>
      </c>
      <c r="AA321" s="290">
        <v>-510.226</v>
      </c>
      <c r="AB321" s="290">
        <v>-449.96499999999997</v>
      </c>
      <c r="AC321" s="290">
        <v>-481.90499999999997</v>
      </c>
      <c r="AD321" s="290">
        <v>-464.4</v>
      </c>
    </row>
    <row r="322" spans="1:30" x14ac:dyDescent="0.25">
      <c r="A322" s="242" t="s">
        <v>721</v>
      </c>
      <c r="B322" s="290">
        <v>1891.0319999999999</v>
      </c>
      <c r="C322" s="290">
        <v>1121.35545</v>
      </c>
      <c r="D322" s="290">
        <v>1495.91904</v>
      </c>
      <c r="E322" s="290">
        <v>1923.0035399999999</v>
      </c>
      <c r="F322" s="290">
        <v>1489.5000500000001</v>
      </c>
      <c r="G322" s="290">
        <v>1694.35661</v>
      </c>
      <c r="H322" s="290">
        <v>1817.2600199999899</v>
      </c>
      <c r="I322" s="290">
        <v>1161.1479999999999</v>
      </c>
      <c r="J322" s="290">
        <v>1634.1759999999999</v>
      </c>
      <c r="K322" s="290">
        <v>1700.712</v>
      </c>
      <c r="L322" s="290">
        <v>1482.617</v>
      </c>
      <c r="M322" s="290">
        <v>1560.681</v>
      </c>
      <c r="N322" s="290">
        <v>1689.2819999999999</v>
      </c>
      <c r="O322" s="290">
        <v>1393.404</v>
      </c>
      <c r="P322" s="290">
        <v>1547.934</v>
      </c>
      <c r="Q322" s="290">
        <v>1778.98</v>
      </c>
      <c r="R322" s="290">
        <v>1681.675</v>
      </c>
      <c r="S322" s="290">
        <v>1733.182</v>
      </c>
      <c r="T322" s="290">
        <v>1920.77</v>
      </c>
      <c r="U322" s="290">
        <v>1560.77</v>
      </c>
      <c r="V322" s="290">
        <v>1724.346</v>
      </c>
      <c r="W322" s="290">
        <v>1981.8219999999999</v>
      </c>
      <c r="X322" s="290">
        <v>1631.319</v>
      </c>
      <c r="Y322" s="290">
        <v>1603.6859999999999</v>
      </c>
      <c r="Z322" s="290">
        <v>1918.4059999999999</v>
      </c>
      <c r="AA322" s="290">
        <v>1477.8509999999901</v>
      </c>
      <c r="AB322" s="290">
        <v>1622.5069999999901</v>
      </c>
      <c r="AC322" s="290">
        <v>1897.6410000000001</v>
      </c>
      <c r="AD322" s="290">
        <v>1822.135</v>
      </c>
    </row>
    <row r="323" spans="1:30" x14ac:dyDescent="0.25">
      <c r="A323" s="242" t="s">
        <v>722</v>
      </c>
      <c r="B323" s="290">
        <v>334.24240999999898</v>
      </c>
      <c r="C323" s="290">
        <v>417.02658999999898</v>
      </c>
      <c r="D323" s="290">
        <v>367.04750999999999</v>
      </c>
      <c r="E323" s="290">
        <v>324.87682999999998</v>
      </c>
      <c r="F323" s="290">
        <v>434.10622000000001</v>
      </c>
      <c r="G323" s="290">
        <v>338.656219999999</v>
      </c>
      <c r="H323" s="290">
        <v>338.656219999999</v>
      </c>
      <c r="I323" s="290">
        <v>395.447</v>
      </c>
      <c r="J323" s="290">
        <v>357.32799999999997</v>
      </c>
      <c r="K323" s="290">
        <v>355.88</v>
      </c>
      <c r="L323" s="290">
        <v>443.67099999999999</v>
      </c>
      <c r="M323" s="290">
        <v>355.594999999999</v>
      </c>
      <c r="N323" s="290">
        <v>355.18199999999899</v>
      </c>
      <c r="O323" s="290">
        <v>525.16899999999998</v>
      </c>
      <c r="P323" s="290">
        <v>354.91699999999997</v>
      </c>
      <c r="Q323" s="290">
        <v>354.91699999999997</v>
      </c>
      <c r="R323" s="290">
        <v>525.21600000000001</v>
      </c>
      <c r="S323" s="290">
        <v>398.71600000000001</v>
      </c>
      <c r="T323" s="290">
        <v>398.71600000000001</v>
      </c>
      <c r="U323" s="290">
        <v>437.21600000000001</v>
      </c>
      <c r="V323" s="290">
        <v>399.95800000000003</v>
      </c>
      <c r="W323" s="290">
        <v>398.71600000000001</v>
      </c>
      <c r="X323" s="290">
        <v>437.43200000000002</v>
      </c>
      <c r="Y323" s="290">
        <v>398.93200000000002</v>
      </c>
      <c r="Z323" s="290">
        <v>398.93200000000002</v>
      </c>
      <c r="AA323" s="290">
        <v>569.18399999999997</v>
      </c>
      <c r="AB323" s="290">
        <v>398.93200000000002</v>
      </c>
      <c r="AC323" s="290">
        <v>398.93200000000002</v>
      </c>
      <c r="AD323" s="290">
        <v>569.654</v>
      </c>
    </row>
    <row r="324" spans="1:30" x14ac:dyDescent="0.25">
      <c r="A324" s="242" t="s">
        <v>723</v>
      </c>
      <c r="B324" s="290">
        <v>-241.91095999999999</v>
      </c>
      <c r="C324" s="290">
        <v>303.47440999999998</v>
      </c>
      <c r="D324" s="290">
        <v>300.7439</v>
      </c>
      <c r="E324" s="290">
        <v>-367.48110999999898</v>
      </c>
      <c r="F324" s="290">
        <v>421.58515999999997</v>
      </c>
      <c r="G324" s="290">
        <v>285.66931</v>
      </c>
      <c r="H324" s="290">
        <v>160.06462999999999</v>
      </c>
      <c r="I324" s="290">
        <v>308.59699999999998</v>
      </c>
      <c r="J324" s="290">
        <v>268.45100000000002</v>
      </c>
      <c r="K324" s="290">
        <v>281.23899999999998</v>
      </c>
      <c r="L324" s="290">
        <v>294.69400000000002</v>
      </c>
      <c r="M324" s="290">
        <v>264.71600000000001</v>
      </c>
      <c r="N324" s="290">
        <v>288.06400000000002</v>
      </c>
      <c r="O324" s="290">
        <v>369.42899999999997</v>
      </c>
      <c r="P324" s="290">
        <v>276</v>
      </c>
      <c r="Q324" s="290">
        <v>290.86700000000002</v>
      </c>
      <c r="R324" s="290">
        <v>323.536</v>
      </c>
      <c r="S324" s="290">
        <v>273.78899999999999</v>
      </c>
      <c r="T324" s="290">
        <v>295.39</v>
      </c>
      <c r="U324" s="290">
        <v>330.64699999999999</v>
      </c>
      <c r="V324" s="290">
        <v>278.31299999999999</v>
      </c>
      <c r="W324" s="290">
        <v>293.87700000000001</v>
      </c>
      <c r="X324" s="290">
        <v>321.745</v>
      </c>
      <c r="Y324" s="290">
        <v>276.20699999999999</v>
      </c>
      <c r="Z324" s="290">
        <v>292.60399999999998</v>
      </c>
      <c r="AA324" s="290">
        <v>373.481999999999</v>
      </c>
      <c r="AB324" s="290">
        <v>278.19</v>
      </c>
      <c r="AC324" s="290">
        <v>292.64699999999999</v>
      </c>
      <c r="AD324" s="290">
        <v>327.04599999999999</v>
      </c>
    </row>
    <row r="325" spans="1:30" x14ac:dyDescent="0.25">
      <c r="A325" s="242" t="s">
        <v>724</v>
      </c>
      <c r="B325" s="290">
        <v>1310.9643599999999</v>
      </c>
      <c r="C325" s="290">
        <v>2899.8412499999899</v>
      </c>
      <c r="D325" s="290">
        <v>2618.1419500000002</v>
      </c>
      <c r="E325" s="290">
        <v>1334.4823799999999</v>
      </c>
      <c r="F325" s="290">
        <v>3773.4112599999999</v>
      </c>
      <c r="G325" s="290">
        <v>2537.08598999999</v>
      </c>
      <c r="H325" s="290">
        <v>1933.2161900000001</v>
      </c>
      <c r="I325" s="290">
        <v>2781.9609999999998</v>
      </c>
      <c r="J325" s="290">
        <v>2601.42</v>
      </c>
      <c r="K325" s="290">
        <v>2310.13599999999</v>
      </c>
      <c r="L325" s="290">
        <v>2612.636</v>
      </c>
      <c r="M325" s="290">
        <v>2678.7829999999999</v>
      </c>
      <c r="N325" s="290">
        <v>2645</v>
      </c>
      <c r="O325" s="290">
        <v>2358.328</v>
      </c>
      <c r="P325" s="290">
        <v>2422.8609999999999</v>
      </c>
      <c r="Q325" s="290">
        <v>2398.0079999999998</v>
      </c>
      <c r="R325" s="290">
        <v>2398.7199999999898</v>
      </c>
      <c r="S325" s="290">
        <v>2367.6030000000001</v>
      </c>
      <c r="T325" s="290">
        <v>2447.4859999999999</v>
      </c>
      <c r="U325" s="290">
        <v>2363.1179999999899</v>
      </c>
      <c r="V325" s="290">
        <v>2345.2659999999901</v>
      </c>
      <c r="W325" s="290">
        <v>2410.4690000000001</v>
      </c>
      <c r="X325" s="290">
        <v>2337.4740000000002</v>
      </c>
      <c r="Y325" s="290">
        <v>2427.3429999999998</v>
      </c>
      <c r="Z325" s="290">
        <v>2482.9749999999999</v>
      </c>
      <c r="AA325" s="290">
        <v>2340.8150000000001</v>
      </c>
      <c r="AB325" s="290">
        <v>2413.3020000000001</v>
      </c>
      <c r="AC325" s="290">
        <v>2365.8109999999901</v>
      </c>
      <c r="AD325" s="290">
        <v>2389.6419999999898</v>
      </c>
    </row>
    <row r="326" spans="1:30" x14ac:dyDescent="0.25">
      <c r="A326" s="242" t="s">
        <v>1098</v>
      </c>
      <c r="B326" s="290">
        <v>2.7956699999999999</v>
      </c>
      <c r="C326" s="290">
        <v>7.5696599999999998</v>
      </c>
      <c r="D326" s="290">
        <v>0</v>
      </c>
      <c r="E326" s="290">
        <v>3.0246900000000001</v>
      </c>
      <c r="F326" s="290">
        <v>2.78843</v>
      </c>
      <c r="G326" s="290">
        <v>2.88673</v>
      </c>
      <c r="H326" s="290">
        <v>1.7569399999999999</v>
      </c>
      <c r="I326" s="290">
        <v>0</v>
      </c>
      <c r="J326" s="290">
        <v>0</v>
      </c>
      <c r="K326" s="290">
        <v>0</v>
      </c>
      <c r="L326" s="290">
        <v>0</v>
      </c>
      <c r="M326" s="290">
        <v>0</v>
      </c>
      <c r="N326" s="290">
        <v>0</v>
      </c>
      <c r="O326" s="290">
        <v>0</v>
      </c>
      <c r="P326" s="290">
        <v>0</v>
      </c>
      <c r="Q326" s="290">
        <v>0</v>
      </c>
      <c r="R326" s="290">
        <v>0</v>
      </c>
      <c r="S326" s="290">
        <v>0</v>
      </c>
      <c r="T326" s="290">
        <v>0</v>
      </c>
      <c r="U326" s="290">
        <v>0</v>
      </c>
      <c r="V326" s="290">
        <v>0</v>
      </c>
      <c r="W326" s="290">
        <v>0</v>
      </c>
      <c r="X326" s="290">
        <v>0</v>
      </c>
      <c r="Y326" s="290">
        <v>0</v>
      </c>
      <c r="Z326" s="290">
        <v>0</v>
      </c>
      <c r="AA326" s="290">
        <v>0</v>
      </c>
      <c r="AB326" s="290">
        <v>0</v>
      </c>
      <c r="AC326" s="290">
        <v>0</v>
      </c>
      <c r="AD326" s="290">
        <v>0</v>
      </c>
    </row>
    <row r="327" spans="1:30" x14ac:dyDescent="0.25">
      <c r="A327" s="242" t="s">
        <v>725</v>
      </c>
      <c r="B327" s="290">
        <v>125.1277</v>
      </c>
      <c r="C327" s="290">
        <v>125.1277</v>
      </c>
      <c r="D327" s="290">
        <v>125.1277</v>
      </c>
      <c r="E327" s="290">
        <v>125.1277</v>
      </c>
      <c r="F327" s="290">
        <v>126.16255</v>
      </c>
      <c r="G327" s="290">
        <v>125.1277</v>
      </c>
      <c r="H327" s="290">
        <v>141.26348999999999</v>
      </c>
      <c r="I327" s="290">
        <v>201.18199999999999</v>
      </c>
      <c r="J327" s="290">
        <v>138.93199999999999</v>
      </c>
      <c r="K327" s="290">
        <v>138.93199999999999</v>
      </c>
      <c r="L327" s="290">
        <v>130.875</v>
      </c>
      <c r="M327" s="290">
        <v>128.17500000000001</v>
      </c>
      <c r="N327" s="290">
        <v>130.42500000000001</v>
      </c>
      <c r="O327" s="290">
        <v>135.11199999999999</v>
      </c>
      <c r="P327" s="290">
        <v>135.11199999999999</v>
      </c>
      <c r="Q327" s="290">
        <v>135.11199999999999</v>
      </c>
      <c r="R327" s="290">
        <v>140.06200000000001</v>
      </c>
      <c r="S327" s="290">
        <v>145.82999999999899</v>
      </c>
      <c r="T327" s="290">
        <v>145.82999999999899</v>
      </c>
      <c r="U327" s="290">
        <v>203.89999999999901</v>
      </c>
      <c r="V327" s="290">
        <v>143.57999999999899</v>
      </c>
      <c r="W327" s="290">
        <v>143.57999999999899</v>
      </c>
      <c r="X327" s="290">
        <v>146.28</v>
      </c>
      <c r="Y327" s="290">
        <v>143.57999999999899</v>
      </c>
      <c r="Z327" s="290">
        <v>145.82999999999899</v>
      </c>
      <c r="AA327" s="290">
        <v>143.12099999999899</v>
      </c>
      <c r="AB327" s="290">
        <v>143.12099999999899</v>
      </c>
      <c r="AC327" s="290">
        <v>143.12099999999899</v>
      </c>
      <c r="AD327" s="290">
        <v>148.52099999999999</v>
      </c>
    </row>
    <row r="328" spans="1:30" x14ac:dyDescent="0.25">
      <c r="A328" s="242" t="s">
        <v>1099</v>
      </c>
      <c r="B328" s="290">
        <v>-25.423120000000001</v>
      </c>
      <c r="C328" s="290">
        <v>-35.891860000000001</v>
      </c>
      <c r="D328" s="290">
        <v>-15.919589999999999</v>
      </c>
      <c r="E328" s="290">
        <v>-23.943490000000001</v>
      </c>
      <c r="F328" s="290">
        <v>-22.340199999999999</v>
      </c>
      <c r="G328" s="290">
        <v>-21.570399999999999</v>
      </c>
      <c r="H328" s="290">
        <v>-12.980779999999999</v>
      </c>
      <c r="I328" s="290">
        <v>-18.206</v>
      </c>
      <c r="J328" s="290">
        <v>-18.206</v>
      </c>
      <c r="K328" s="290">
        <v>-18.206</v>
      </c>
      <c r="L328" s="290">
        <v>-18.206</v>
      </c>
      <c r="M328" s="290">
        <v>-18.206</v>
      </c>
      <c r="N328" s="290">
        <v>-18.206</v>
      </c>
      <c r="O328" s="290">
        <v>-24.323</v>
      </c>
      <c r="P328" s="290">
        <v>-21.286000000000001</v>
      </c>
      <c r="Q328" s="290">
        <v>-22.888000000000002</v>
      </c>
      <c r="R328" s="290">
        <v>-19.616</v>
      </c>
      <c r="S328" s="290">
        <v>-18.149999999999999</v>
      </c>
      <c r="T328" s="290">
        <v>-13.494</v>
      </c>
      <c r="U328" s="290">
        <v>-12.686</v>
      </c>
      <c r="V328" s="290">
        <v>-12.823</v>
      </c>
      <c r="W328" s="290">
        <v>-12.864000000000001</v>
      </c>
      <c r="X328" s="290">
        <v>-13.773999999999999</v>
      </c>
      <c r="Y328" s="290">
        <v>-18.373999999999999</v>
      </c>
      <c r="Z328" s="290">
        <v>-25.914999999999999</v>
      </c>
      <c r="AA328" s="290">
        <v>-24.323</v>
      </c>
      <c r="AB328" s="290">
        <v>-21.286000000000001</v>
      </c>
      <c r="AC328" s="290">
        <v>-22.888000000000002</v>
      </c>
      <c r="AD328" s="290">
        <v>-19.616</v>
      </c>
    </row>
    <row r="329" spans="1:30" x14ac:dyDescent="0.25">
      <c r="A329" s="242" t="s">
        <v>726</v>
      </c>
      <c r="B329" s="290">
        <v>-70.205079999999995</v>
      </c>
      <c r="C329" s="290">
        <v>-109.3023</v>
      </c>
      <c r="D329" s="290">
        <v>-94.421149999999997</v>
      </c>
      <c r="E329" s="290">
        <v>-99.042829999999995</v>
      </c>
      <c r="F329" s="290">
        <v>-75.591520000000003</v>
      </c>
      <c r="G329" s="290">
        <v>-13.25248</v>
      </c>
      <c r="H329" s="290">
        <v>-0.30943999999999999</v>
      </c>
      <c r="I329" s="290">
        <v>0</v>
      </c>
      <c r="J329" s="290">
        <v>0</v>
      </c>
      <c r="K329" s="290">
        <v>0</v>
      </c>
      <c r="L329" s="290">
        <v>0</v>
      </c>
      <c r="M329" s="290">
        <v>-4</v>
      </c>
      <c r="N329" s="290">
        <v>-72</v>
      </c>
      <c r="O329" s="290">
        <v>-121</v>
      </c>
      <c r="P329" s="290">
        <v>-117</v>
      </c>
      <c r="Q329" s="290">
        <v>-99</v>
      </c>
      <c r="R329" s="290">
        <v>-84</v>
      </c>
      <c r="S329" s="290">
        <v>-42</v>
      </c>
      <c r="T329" s="290">
        <v>0</v>
      </c>
      <c r="U329" s="290">
        <v>0</v>
      </c>
      <c r="V329" s="290">
        <v>0</v>
      </c>
      <c r="W329" s="290">
        <v>0</v>
      </c>
      <c r="X329" s="290">
        <v>0</v>
      </c>
      <c r="Y329" s="290">
        <v>-4</v>
      </c>
      <c r="Z329" s="290">
        <v>-108</v>
      </c>
      <c r="AA329" s="290">
        <v>-119</v>
      </c>
      <c r="AB329" s="290">
        <v>-115</v>
      </c>
      <c r="AC329" s="290">
        <v>-99</v>
      </c>
      <c r="AD329" s="290">
        <v>-84</v>
      </c>
    </row>
    <row r="330" spans="1:30" x14ac:dyDescent="0.25">
      <c r="A330" s="242" t="s">
        <v>727</v>
      </c>
      <c r="B330" s="290">
        <v>0</v>
      </c>
      <c r="C330" s="290">
        <v>0</v>
      </c>
      <c r="D330" s="290">
        <v>0</v>
      </c>
      <c r="E330" s="290">
        <v>28.71142</v>
      </c>
      <c r="F330" s="290">
        <v>0</v>
      </c>
      <c r="G330" s="290">
        <v>0</v>
      </c>
      <c r="H330" s="290">
        <v>0</v>
      </c>
      <c r="I330" s="290">
        <v>0.88200000000000001</v>
      </c>
      <c r="J330" s="290">
        <v>0.35699999999999998</v>
      </c>
      <c r="K330" s="290">
        <v>1.46</v>
      </c>
      <c r="L330" s="290">
        <v>0.125</v>
      </c>
      <c r="M330" s="290">
        <v>0.104</v>
      </c>
      <c r="N330" s="290">
        <v>0.157</v>
      </c>
      <c r="O330" s="290">
        <v>0.82599999999999996</v>
      </c>
      <c r="P330" s="290">
        <v>0.17</v>
      </c>
      <c r="Q330" s="290">
        <v>0.28699999999999998</v>
      </c>
      <c r="R330" s="290">
        <v>0.59799999999999998</v>
      </c>
      <c r="S330" s="290">
        <v>0.71799999999999997</v>
      </c>
      <c r="T330" s="290">
        <v>1.5349999999999999</v>
      </c>
      <c r="U330" s="290">
        <v>1.0820000000000001</v>
      </c>
      <c r="V330" s="290">
        <v>0.46700000000000003</v>
      </c>
      <c r="W330" s="290">
        <v>0.753</v>
      </c>
      <c r="X330" s="290">
        <v>0.15</v>
      </c>
      <c r="Y330" s="290">
        <v>0.19400000000000001</v>
      </c>
      <c r="Z330" s="290">
        <v>0.185</v>
      </c>
      <c r="AA330" s="290">
        <v>0.82799999999999996</v>
      </c>
      <c r="AB330" s="290">
        <v>0.17499999999999999</v>
      </c>
      <c r="AC330" s="290">
        <v>0.29499999999999998</v>
      </c>
      <c r="AD330" s="290">
        <v>0.61499999999999999</v>
      </c>
    </row>
    <row r="331" spans="1:30" ht="15.75" thickBot="1" x14ac:dyDescent="0.3">
      <c r="A331" s="242" t="s">
        <v>728</v>
      </c>
      <c r="B331" s="292">
        <v>283.12682999999998</v>
      </c>
      <c r="C331" s="292">
        <v>366.38815</v>
      </c>
      <c r="D331" s="292">
        <v>309.24356999999998</v>
      </c>
      <c r="E331" s="292">
        <v>281.83134999999999</v>
      </c>
      <c r="F331" s="292">
        <v>312.918869999999</v>
      </c>
      <c r="G331" s="292">
        <v>279.39492999999999</v>
      </c>
      <c r="H331" s="292">
        <v>244.32417999999899</v>
      </c>
      <c r="I331" s="292">
        <v>336.714</v>
      </c>
      <c r="J331" s="292">
        <v>278.351</v>
      </c>
      <c r="K331" s="292">
        <v>474.59699999999998</v>
      </c>
      <c r="L331" s="292">
        <v>507.98399999999998</v>
      </c>
      <c r="M331" s="292">
        <v>444.93900000000002</v>
      </c>
      <c r="N331" s="292">
        <v>-68.483999999999995</v>
      </c>
      <c r="O331" s="292">
        <v>330.23099999999999</v>
      </c>
      <c r="P331" s="292">
        <v>283.80200000000002</v>
      </c>
      <c r="Q331" s="292">
        <v>265.22199999999998</v>
      </c>
      <c r="R331" s="292">
        <v>230.25899999999999</v>
      </c>
      <c r="S331" s="292">
        <v>231.5</v>
      </c>
      <c r="T331" s="292">
        <v>233.13900000000001</v>
      </c>
      <c r="U331" s="292">
        <v>241.137</v>
      </c>
      <c r="V331" s="292">
        <v>247.893</v>
      </c>
      <c r="W331" s="292">
        <v>229.49</v>
      </c>
      <c r="X331" s="292">
        <v>252.56800000000001</v>
      </c>
      <c r="Y331" s="292">
        <v>229.57400000000001</v>
      </c>
      <c r="Z331" s="292">
        <v>234.26499999999999</v>
      </c>
      <c r="AA331" s="292">
        <v>333.76499999999999</v>
      </c>
      <c r="AB331" s="292">
        <v>283.851</v>
      </c>
      <c r="AC331" s="292">
        <v>265.79899999999998</v>
      </c>
      <c r="AD331" s="292">
        <v>231.2</v>
      </c>
    </row>
    <row r="332" spans="1:30" x14ac:dyDescent="0.25">
      <c r="A332" s="260" t="s">
        <v>729</v>
      </c>
      <c r="B332" s="290">
        <v>6929.6451100000004</v>
      </c>
      <c r="C332" s="290">
        <v>8350.8233699999892</v>
      </c>
      <c r="D332" s="290">
        <v>7923.8777799999998</v>
      </c>
      <c r="E332" s="290">
        <v>6871.9972500000003</v>
      </c>
      <c r="F332" s="290">
        <v>9303.2616799999905</v>
      </c>
      <c r="G332" s="290">
        <v>8297.0495100000007</v>
      </c>
      <c r="H332" s="290">
        <v>7508.6093300000002</v>
      </c>
      <c r="I332" s="290">
        <v>8185.4919999999902</v>
      </c>
      <c r="J332" s="290">
        <v>8586.4809999999998</v>
      </c>
      <c r="K332" s="290">
        <v>8223.5889999999999</v>
      </c>
      <c r="L332" s="290">
        <v>8804.7929999999997</v>
      </c>
      <c r="M332" s="290">
        <v>8430.0959999999995</v>
      </c>
      <c r="N332" s="290">
        <v>8005.8779999999997</v>
      </c>
      <c r="O332" s="290">
        <v>8665.9679999999898</v>
      </c>
      <c r="P332" s="290">
        <v>8002.9470000000001</v>
      </c>
      <c r="Q332" s="290">
        <v>8299.8349999999991</v>
      </c>
      <c r="R332" s="290">
        <v>8431.4390000000003</v>
      </c>
      <c r="S332" s="290">
        <v>8670.1769999999997</v>
      </c>
      <c r="T332" s="290">
        <v>8439.4199999999892</v>
      </c>
      <c r="U332" s="290">
        <v>8530.9009999999998</v>
      </c>
      <c r="V332" s="290">
        <v>8492.9320000000007</v>
      </c>
      <c r="W332" s="290">
        <v>8528.3430000000008</v>
      </c>
      <c r="X332" s="290">
        <v>8675.8359999999993</v>
      </c>
      <c r="Y332" s="290">
        <v>7976.4960000000001</v>
      </c>
      <c r="Z332" s="290">
        <v>8142.1130000000003</v>
      </c>
      <c r="AA332" s="290">
        <v>8838.0829999999896</v>
      </c>
      <c r="AB332" s="290">
        <v>8219.5849999999991</v>
      </c>
      <c r="AC332" s="290">
        <v>8689.1010000000006</v>
      </c>
      <c r="AD332" s="290">
        <v>8670.9950000000008</v>
      </c>
    </row>
    <row r="333" spans="1:30" ht="15.75" thickBot="1" x14ac:dyDescent="0.3">
      <c r="A333" s="242" t="s">
        <v>730</v>
      </c>
      <c r="B333" s="292">
        <v>91.528530000000003</v>
      </c>
      <c r="C333" s="292">
        <v>117.50346</v>
      </c>
      <c r="D333" s="292">
        <v>103.53792</v>
      </c>
      <c r="E333" s="292">
        <v>98.69632</v>
      </c>
      <c r="F333" s="292">
        <v>102.93274</v>
      </c>
      <c r="G333" s="292">
        <v>96.904929999999993</v>
      </c>
      <c r="H333" s="292">
        <v>105.84528</v>
      </c>
      <c r="I333" s="292">
        <v>97.745999999999995</v>
      </c>
      <c r="J333" s="292">
        <v>96.23</v>
      </c>
      <c r="K333" s="292">
        <v>91.108999999999995</v>
      </c>
      <c r="L333" s="292">
        <v>107.005</v>
      </c>
      <c r="M333" s="292">
        <v>92.153000000000006</v>
      </c>
      <c r="N333" s="292">
        <v>87.171999999999997</v>
      </c>
      <c r="O333" s="292">
        <v>138.12700000000001</v>
      </c>
      <c r="P333" s="292">
        <v>121.435</v>
      </c>
      <c r="Q333" s="292">
        <v>122.605</v>
      </c>
      <c r="R333" s="292">
        <v>126.096</v>
      </c>
      <c r="S333" s="292">
        <v>131.63999999999999</v>
      </c>
      <c r="T333" s="292">
        <v>14.319000000000001</v>
      </c>
      <c r="U333" s="292">
        <v>88.521000000000001</v>
      </c>
      <c r="V333" s="292">
        <v>92.777000000000001</v>
      </c>
      <c r="W333" s="292">
        <v>83.444999999999993</v>
      </c>
      <c r="X333" s="292">
        <v>97.741</v>
      </c>
      <c r="Y333" s="292">
        <v>50.542000000000002</v>
      </c>
      <c r="Z333" s="292">
        <v>62.414000000000001</v>
      </c>
      <c r="AA333" s="292">
        <v>142.512</v>
      </c>
      <c r="AB333" s="292">
        <v>119.544</v>
      </c>
      <c r="AC333" s="292">
        <v>125.72799999999999</v>
      </c>
      <c r="AD333" s="292">
        <v>127.31100000000001</v>
      </c>
    </row>
    <row r="334" spans="1:30" x14ac:dyDescent="0.25">
      <c r="A334" s="260" t="s">
        <v>665</v>
      </c>
      <c r="B334" s="290">
        <v>91.528530000000003</v>
      </c>
      <c r="C334" s="290">
        <v>117.50346</v>
      </c>
      <c r="D334" s="290">
        <v>103.53792</v>
      </c>
      <c r="E334" s="290">
        <v>98.69632</v>
      </c>
      <c r="F334" s="290">
        <v>102.93274</v>
      </c>
      <c r="G334" s="290">
        <v>96.904929999999993</v>
      </c>
      <c r="H334" s="290">
        <v>105.84528</v>
      </c>
      <c r="I334" s="290">
        <v>97.745999999999995</v>
      </c>
      <c r="J334" s="290">
        <v>96.23</v>
      </c>
      <c r="K334" s="290">
        <v>91.108999999999995</v>
      </c>
      <c r="L334" s="290">
        <v>107.005</v>
      </c>
      <c r="M334" s="290">
        <v>92.153000000000006</v>
      </c>
      <c r="N334" s="290">
        <v>87.171999999999997</v>
      </c>
      <c r="O334" s="290">
        <v>138.12700000000001</v>
      </c>
      <c r="P334" s="290">
        <v>121.435</v>
      </c>
      <c r="Q334" s="290">
        <v>122.605</v>
      </c>
      <c r="R334" s="290">
        <v>126.096</v>
      </c>
      <c r="S334" s="290">
        <v>131.63999999999999</v>
      </c>
      <c r="T334" s="290">
        <v>14.319000000000001</v>
      </c>
      <c r="U334" s="290">
        <v>88.521000000000001</v>
      </c>
      <c r="V334" s="290">
        <v>92.777000000000001</v>
      </c>
      <c r="W334" s="290">
        <v>83.444999999999993</v>
      </c>
      <c r="X334" s="290">
        <v>97.741</v>
      </c>
      <c r="Y334" s="290">
        <v>50.542000000000002</v>
      </c>
      <c r="Z334" s="290">
        <v>62.414000000000001</v>
      </c>
      <c r="AA334" s="290">
        <v>142.512</v>
      </c>
      <c r="AB334" s="290">
        <v>119.544</v>
      </c>
      <c r="AC334" s="290">
        <v>125.72799999999999</v>
      </c>
      <c r="AD334" s="290">
        <v>127.31100000000001</v>
      </c>
    </row>
    <row r="335" spans="1:30" x14ac:dyDescent="0.25">
      <c r="A335" s="242" t="s">
        <v>731</v>
      </c>
      <c r="B335" s="290">
        <v>142.29611</v>
      </c>
      <c r="C335" s="290">
        <v>154.02763999999999</v>
      </c>
      <c r="D335" s="290">
        <v>141.28139999999999</v>
      </c>
      <c r="E335" s="290">
        <v>163.24610999999999</v>
      </c>
      <c r="F335" s="290">
        <v>189.41985</v>
      </c>
      <c r="G335" s="290">
        <v>102.33654999999899</v>
      </c>
      <c r="H335" s="290">
        <v>159.25407000000001</v>
      </c>
      <c r="I335" s="290">
        <v>155.93600000000001</v>
      </c>
      <c r="J335" s="290">
        <v>133.05799999999999</v>
      </c>
      <c r="K335" s="290">
        <v>156.096</v>
      </c>
      <c r="L335" s="290">
        <v>156.09700000000001</v>
      </c>
      <c r="M335" s="290">
        <v>133.09700000000001</v>
      </c>
      <c r="N335" s="290">
        <v>156.096</v>
      </c>
      <c r="O335" s="290">
        <v>161.96600000000001</v>
      </c>
      <c r="P335" s="290">
        <v>137.96700000000001</v>
      </c>
      <c r="Q335" s="290">
        <v>161.96600000000001</v>
      </c>
      <c r="R335" s="290">
        <v>161.96700000000001</v>
      </c>
      <c r="S335" s="290">
        <v>140.762</v>
      </c>
      <c r="T335" s="290">
        <v>164.76300000000001</v>
      </c>
      <c r="U335" s="290">
        <v>164.762</v>
      </c>
      <c r="V335" s="290">
        <v>140.76499999999999</v>
      </c>
      <c r="W335" s="290">
        <v>164.76400000000001</v>
      </c>
      <c r="X335" s="290">
        <v>164.76499999999999</v>
      </c>
      <c r="Y335" s="290">
        <v>143.18700000000001</v>
      </c>
      <c r="Z335" s="290">
        <v>164.76499999999999</v>
      </c>
      <c r="AA335" s="290">
        <v>161.69499999999999</v>
      </c>
      <c r="AB335" s="290">
        <v>137.696</v>
      </c>
      <c r="AC335" s="290">
        <v>161.69499999999999</v>
      </c>
      <c r="AD335" s="290">
        <v>161.696</v>
      </c>
    </row>
    <row r="336" spans="1:30" ht="15.75" thickBot="1" x14ac:dyDescent="0.3">
      <c r="A336" s="242" t="s">
        <v>732</v>
      </c>
      <c r="B336" s="292">
        <v>38.646419999999999</v>
      </c>
      <c r="C336" s="292">
        <v>40.66142</v>
      </c>
      <c r="D336" s="292">
        <v>40.663679999999999</v>
      </c>
      <c r="E336" s="292">
        <v>42.772379999999998</v>
      </c>
      <c r="F336" s="292">
        <v>44.99868</v>
      </c>
      <c r="G336" s="292">
        <v>46.851100000000002</v>
      </c>
      <c r="H336" s="292">
        <v>46.852890000000002</v>
      </c>
      <c r="I336" s="292">
        <v>38.119</v>
      </c>
      <c r="J336" s="292">
        <v>38.119</v>
      </c>
      <c r="K336" s="292">
        <v>38.119</v>
      </c>
      <c r="L336" s="292">
        <v>38.119</v>
      </c>
      <c r="M336" s="292">
        <v>38.119</v>
      </c>
      <c r="N336" s="292">
        <v>38.119</v>
      </c>
      <c r="O336" s="292">
        <v>48.231000000000002</v>
      </c>
      <c r="P336" s="292">
        <v>48.231000000000002</v>
      </c>
      <c r="Q336" s="292">
        <v>48.231000000000002</v>
      </c>
      <c r="R336" s="292">
        <v>48.231000000000002</v>
      </c>
      <c r="S336" s="292">
        <v>48.231000000000002</v>
      </c>
      <c r="T336" s="292">
        <v>48.231000000000002</v>
      </c>
      <c r="U336" s="292">
        <v>48.231000000000002</v>
      </c>
      <c r="V336" s="292">
        <v>48.231000000000002</v>
      </c>
      <c r="W336" s="292">
        <v>48.231000000000002</v>
      </c>
      <c r="X336" s="292">
        <v>48.231000000000002</v>
      </c>
      <c r="Y336" s="292">
        <v>48.231000000000002</v>
      </c>
      <c r="Z336" s="292">
        <v>48.231000000000002</v>
      </c>
      <c r="AA336" s="292">
        <v>48.231000000000002</v>
      </c>
      <c r="AB336" s="292">
        <v>48.231000000000002</v>
      </c>
      <c r="AC336" s="292">
        <v>48.231000000000002</v>
      </c>
      <c r="AD336" s="292">
        <v>48.231000000000002</v>
      </c>
    </row>
    <row r="337" spans="1:30" x14ac:dyDescent="0.25">
      <c r="A337" s="260" t="s">
        <v>553</v>
      </c>
      <c r="B337" s="290">
        <v>180.94253</v>
      </c>
      <c r="C337" s="290">
        <v>194.68906000000001</v>
      </c>
      <c r="D337" s="290">
        <v>181.94507999999999</v>
      </c>
      <c r="E337" s="290">
        <v>206.01849000000001</v>
      </c>
      <c r="F337" s="290">
        <v>234.41853</v>
      </c>
      <c r="G337" s="290">
        <v>149.18764999999999</v>
      </c>
      <c r="H337" s="290">
        <v>206.10695999999999</v>
      </c>
      <c r="I337" s="290">
        <v>194.05500000000001</v>
      </c>
      <c r="J337" s="290">
        <v>171.17699999999999</v>
      </c>
      <c r="K337" s="290">
        <v>194.215</v>
      </c>
      <c r="L337" s="290">
        <v>194.21600000000001</v>
      </c>
      <c r="M337" s="290">
        <v>171.21600000000001</v>
      </c>
      <c r="N337" s="290">
        <v>194.215</v>
      </c>
      <c r="O337" s="290">
        <v>210.197</v>
      </c>
      <c r="P337" s="290">
        <v>186.19800000000001</v>
      </c>
      <c r="Q337" s="290">
        <v>210.197</v>
      </c>
      <c r="R337" s="290">
        <v>210.19800000000001</v>
      </c>
      <c r="S337" s="290">
        <v>188.99299999999999</v>
      </c>
      <c r="T337" s="290">
        <v>212.994</v>
      </c>
      <c r="U337" s="290">
        <v>212.99299999999999</v>
      </c>
      <c r="V337" s="290">
        <v>188.99600000000001</v>
      </c>
      <c r="W337" s="290">
        <v>212.995</v>
      </c>
      <c r="X337" s="290">
        <v>212.99600000000001</v>
      </c>
      <c r="Y337" s="290">
        <v>191.41800000000001</v>
      </c>
      <c r="Z337" s="290">
        <v>212.99600000000001</v>
      </c>
      <c r="AA337" s="290">
        <v>209.92599999999999</v>
      </c>
      <c r="AB337" s="290">
        <v>185.92699999999999</v>
      </c>
      <c r="AC337" s="290">
        <v>209.92599999999999</v>
      </c>
      <c r="AD337" s="290">
        <v>209.92699999999999</v>
      </c>
    </row>
    <row r="339" spans="1:30" x14ac:dyDescent="0.25">
      <c r="A339" s="244" t="s">
        <v>733</v>
      </c>
      <c r="B339" s="289">
        <v>7202.1161700000002</v>
      </c>
      <c r="C339" s="289">
        <v>8663.0158899999897</v>
      </c>
      <c r="D339" s="289">
        <v>8209.36077999999</v>
      </c>
      <c r="E339" s="289">
        <v>7176.7120599999998</v>
      </c>
      <c r="F339" s="289">
        <v>9640.6129499999897</v>
      </c>
      <c r="G339" s="289">
        <v>8543.1420899999994</v>
      </c>
      <c r="H339" s="289">
        <v>7820.5615699999998</v>
      </c>
      <c r="I339" s="289">
        <v>8477.2929999999997</v>
      </c>
      <c r="J339" s="289">
        <v>8853.8880000000008</v>
      </c>
      <c r="K339" s="289">
        <v>8508.9130000000005</v>
      </c>
      <c r="L339" s="289">
        <v>9106.0139999999992</v>
      </c>
      <c r="M339" s="289">
        <v>8693.4650000000001</v>
      </c>
      <c r="N339" s="289">
        <v>8287.2649999999994</v>
      </c>
      <c r="O339" s="289">
        <v>9014.2919999999904</v>
      </c>
      <c r="P339" s="289">
        <v>8310.58</v>
      </c>
      <c r="Q339" s="289">
        <v>8632.6370000000006</v>
      </c>
      <c r="R339" s="289">
        <v>8767.7330000000002</v>
      </c>
      <c r="S339" s="289">
        <v>8990.81</v>
      </c>
      <c r="T339" s="289">
        <v>8666.7329999999893</v>
      </c>
      <c r="U339" s="289">
        <v>8832.4150000000009</v>
      </c>
      <c r="V339" s="289">
        <v>8774.7049999999999</v>
      </c>
      <c r="W339" s="289">
        <v>8824.7829999999994</v>
      </c>
      <c r="X339" s="289">
        <v>8986.5730000000003</v>
      </c>
      <c r="Y339" s="289">
        <v>8218.4560000000001</v>
      </c>
      <c r="Z339" s="289">
        <v>8417.5229999999992</v>
      </c>
      <c r="AA339" s="289">
        <v>9190.5209999999897</v>
      </c>
      <c r="AB339" s="289">
        <v>8525.0559999999896</v>
      </c>
      <c r="AC339" s="289">
        <v>9024.7549999999992</v>
      </c>
      <c r="AD339" s="289">
        <v>9008.2330000000002</v>
      </c>
    </row>
    <row r="340" spans="1:30" x14ac:dyDescent="0.25">
      <c r="A340" s="242" t="s">
        <v>522</v>
      </c>
    </row>
    <row r="341" spans="1:30" x14ac:dyDescent="0.25">
      <c r="A341" s="242" t="s">
        <v>734</v>
      </c>
      <c r="B341" s="290">
        <v>75751.583480000001</v>
      </c>
      <c r="C341" s="290">
        <v>96300.188299999994</v>
      </c>
      <c r="D341" s="290">
        <v>62788.48272</v>
      </c>
      <c r="E341" s="290">
        <v>63845.793980000002</v>
      </c>
      <c r="F341" s="290">
        <v>56922.741269999999</v>
      </c>
      <c r="G341" s="290">
        <v>54252.275199999902</v>
      </c>
      <c r="H341" s="290">
        <v>53435.442329999903</v>
      </c>
      <c r="I341" s="290">
        <v>55899.881579571302</v>
      </c>
      <c r="J341" s="290">
        <v>58536.308064983699</v>
      </c>
      <c r="K341" s="290">
        <v>51883.545370785701</v>
      </c>
      <c r="L341" s="290">
        <v>50466.077459219203</v>
      </c>
      <c r="M341" s="290">
        <v>57365.308903850899</v>
      </c>
      <c r="N341" s="290">
        <v>75279.659055494296</v>
      </c>
      <c r="O341" s="290">
        <v>84925.831355455593</v>
      </c>
      <c r="P341" s="290">
        <v>75274.485334728</v>
      </c>
      <c r="Q341" s="290">
        <v>68181.968165527403</v>
      </c>
      <c r="R341" s="290">
        <v>54714.452634703797</v>
      </c>
      <c r="S341" s="290">
        <v>54835.520668945501</v>
      </c>
      <c r="T341" s="290">
        <v>52660.516448490402</v>
      </c>
      <c r="U341" s="290">
        <v>56897.405673360103</v>
      </c>
      <c r="V341" s="290">
        <v>57520.621379894503</v>
      </c>
      <c r="W341" s="290">
        <v>51537.715035187903</v>
      </c>
      <c r="X341" s="290">
        <v>50164.950042468001</v>
      </c>
      <c r="Y341" s="290">
        <v>58014.653033681701</v>
      </c>
      <c r="Z341" s="290">
        <v>72913.302733833698</v>
      </c>
      <c r="AA341" s="290">
        <v>82216.374978262407</v>
      </c>
      <c r="AB341" s="290">
        <v>72298.092340333504</v>
      </c>
      <c r="AC341" s="290">
        <v>71625.455103736895</v>
      </c>
      <c r="AD341" s="290">
        <v>53382.403876306897</v>
      </c>
    </row>
    <row r="342" spans="1:30" x14ac:dyDescent="0.25">
      <c r="A342" s="242" t="s">
        <v>735</v>
      </c>
      <c r="B342" s="290">
        <v>8544.5247999999992</v>
      </c>
      <c r="C342" s="290">
        <v>6681.97264</v>
      </c>
      <c r="D342" s="290">
        <v>7095.5654999999997</v>
      </c>
      <c r="E342" s="290">
        <v>9881.9841199999992</v>
      </c>
      <c r="F342" s="290">
        <v>11895.6891399999</v>
      </c>
      <c r="G342" s="290">
        <v>8091.3260299999902</v>
      </c>
      <c r="H342" s="290">
        <v>9045.1761499999993</v>
      </c>
      <c r="I342" s="290">
        <v>11237.4629999999</v>
      </c>
      <c r="J342" s="290">
        <v>10007.316999999999</v>
      </c>
      <c r="K342" s="290">
        <v>10037.181999999901</v>
      </c>
      <c r="L342" s="290">
        <v>13858.485999999901</v>
      </c>
      <c r="M342" s="290">
        <v>8500.8780000000006</v>
      </c>
      <c r="N342" s="290">
        <v>8007.21899999999</v>
      </c>
      <c r="O342" s="290">
        <v>7168.2669999999998</v>
      </c>
      <c r="P342" s="290">
        <v>7450.0780000000004</v>
      </c>
      <c r="Q342" s="290">
        <v>9471.0429999999997</v>
      </c>
      <c r="R342" s="290">
        <v>12316.369000000001</v>
      </c>
      <c r="S342" s="290">
        <v>9032.9120000000003</v>
      </c>
      <c r="T342" s="290">
        <v>9051.1309999999903</v>
      </c>
      <c r="U342" s="290">
        <v>12049.261</v>
      </c>
      <c r="V342" s="290">
        <v>11410.455</v>
      </c>
      <c r="W342" s="290">
        <v>15193.619999999901</v>
      </c>
      <c r="X342" s="290">
        <v>12808.605</v>
      </c>
      <c r="Y342" s="290">
        <v>10789.743</v>
      </c>
      <c r="Z342" s="290">
        <v>8081.5079999999998</v>
      </c>
      <c r="AA342" s="290">
        <v>7353.52</v>
      </c>
      <c r="AB342" s="290">
        <v>7275.9529999999904</v>
      </c>
      <c r="AC342" s="290">
        <v>10362.9199999999</v>
      </c>
      <c r="AD342" s="290">
        <v>12369.116</v>
      </c>
    </row>
    <row r="343" spans="1:30" ht="15.75" thickBot="1" x14ac:dyDescent="0.3">
      <c r="A343" s="242" t="s">
        <v>736</v>
      </c>
      <c r="B343" s="292">
        <v>252.21672999999899</v>
      </c>
      <c r="C343" s="292">
        <v>252.60892999999999</v>
      </c>
      <c r="D343" s="292">
        <v>262.72904</v>
      </c>
      <c r="E343" s="292">
        <v>297.82616999999999</v>
      </c>
      <c r="F343" s="292">
        <v>317.65865000000002</v>
      </c>
      <c r="G343" s="292">
        <v>191.09513999999999</v>
      </c>
      <c r="H343" s="292">
        <v>266.83688000000001</v>
      </c>
      <c r="I343" s="292">
        <v>279.34199999999998</v>
      </c>
      <c r="J343" s="292">
        <v>228.81399999999999</v>
      </c>
      <c r="K343" s="292">
        <v>273.11799999999999</v>
      </c>
      <c r="L343" s="292">
        <v>259.50299999999999</v>
      </c>
      <c r="M343" s="292">
        <v>228.50299999999999</v>
      </c>
      <c r="N343" s="292">
        <v>271.50200000000001</v>
      </c>
      <c r="O343" s="292">
        <v>276.30900000000003</v>
      </c>
      <c r="P343" s="292">
        <v>243.65899999999999</v>
      </c>
      <c r="Q343" s="292">
        <v>278.09800000000001</v>
      </c>
      <c r="R343" s="292">
        <v>327.26799999999997</v>
      </c>
      <c r="S343" s="292">
        <v>248.43</v>
      </c>
      <c r="T343" s="292">
        <v>280.23</v>
      </c>
      <c r="U343" s="292">
        <v>297.762</v>
      </c>
      <c r="V343" s="292">
        <v>249.309</v>
      </c>
      <c r="W343" s="292">
        <v>263.57400000000001</v>
      </c>
      <c r="X343" s="292">
        <v>271.01499999999999</v>
      </c>
      <c r="Y343" s="292">
        <v>277.66800000000001</v>
      </c>
      <c r="Z343" s="292">
        <v>303.91199999999998</v>
      </c>
      <c r="AA343" s="292">
        <v>276.736999999999</v>
      </c>
      <c r="AB343" s="292">
        <v>244.08699999999999</v>
      </c>
      <c r="AC343" s="292">
        <v>278.52599999999899</v>
      </c>
      <c r="AD343" s="292">
        <v>327.69600000000003</v>
      </c>
    </row>
    <row r="344" spans="1:30" x14ac:dyDescent="0.25">
      <c r="A344" s="244" t="s">
        <v>47</v>
      </c>
      <c r="B344" s="290">
        <v>84548.32501</v>
      </c>
      <c r="C344" s="290">
        <v>103234.76987</v>
      </c>
      <c r="D344" s="290">
        <v>70146.777260000003</v>
      </c>
      <c r="E344" s="290">
        <v>74025.604269999996</v>
      </c>
      <c r="F344" s="290">
        <v>69136.089059999998</v>
      </c>
      <c r="G344" s="290">
        <v>62534.696369999998</v>
      </c>
      <c r="H344" s="290">
        <v>62747.45536</v>
      </c>
      <c r="I344" s="290">
        <v>67416.686579571295</v>
      </c>
      <c r="J344" s="290">
        <v>68772.439064983701</v>
      </c>
      <c r="K344" s="290">
        <v>62193.845370785697</v>
      </c>
      <c r="L344" s="290">
        <v>64584.066459219299</v>
      </c>
      <c r="M344" s="290">
        <v>66094.6899038509</v>
      </c>
      <c r="N344" s="290">
        <v>83558.380055494301</v>
      </c>
      <c r="O344" s="290">
        <v>92370.407355455594</v>
      </c>
      <c r="P344" s="290">
        <v>82968.222334727994</v>
      </c>
      <c r="Q344" s="290">
        <v>77931.109165527407</v>
      </c>
      <c r="R344" s="290">
        <v>67358.089634703807</v>
      </c>
      <c r="S344" s="290">
        <v>64116.862668945498</v>
      </c>
      <c r="T344" s="290">
        <v>61991.877448490399</v>
      </c>
      <c r="U344" s="290">
        <v>69244.428673360104</v>
      </c>
      <c r="V344" s="290">
        <v>69180.385379894404</v>
      </c>
      <c r="W344" s="290">
        <v>66994.909035187899</v>
      </c>
      <c r="X344" s="290">
        <v>63244.570042468004</v>
      </c>
      <c r="Y344" s="290">
        <v>69082.064033681701</v>
      </c>
      <c r="Z344" s="290">
        <v>81298.722733833696</v>
      </c>
      <c r="AA344" s="290">
        <v>89846.631978262405</v>
      </c>
      <c r="AB344" s="290">
        <v>79818.132340333497</v>
      </c>
      <c r="AC344" s="290">
        <v>82266.901103736804</v>
      </c>
      <c r="AD344" s="290">
        <v>66079.215876306902</v>
      </c>
    </row>
    <row r="345" spans="1:30" x14ac:dyDescent="0.25">
      <c r="A345" s="242" t="s">
        <v>522</v>
      </c>
    </row>
    <row r="346" spans="1:30" ht="15.75" thickBot="1" x14ac:dyDescent="0.3">
      <c r="A346" s="242" t="s">
        <v>737</v>
      </c>
      <c r="B346" s="292">
        <v>14452.12125</v>
      </c>
      <c r="C346" s="292">
        <v>14588.566339999999</v>
      </c>
      <c r="D346" s="292">
        <v>14630.413929999901</v>
      </c>
      <c r="E346" s="292">
        <v>14626.5502</v>
      </c>
      <c r="F346" s="292">
        <v>14645.76686</v>
      </c>
      <c r="G346" s="292">
        <v>14680.87674</v>
      </c>
      <c r="H346" s="292">
        <v>14718.10865</v>
      </c>
      <c r="I346" s="292">
        <v>14788.7727793668</v>
      </c>
      <c r="J346" s="292">
        <v>14901.454046725499</v>
      </c>
      <c r="K346" s="292">
        <v>15023.184256884701</v>
      </c>
      <c r="L346" s="292">
        <v>15201.126882078001</v>
      </c>
      <c r="M346" s="292">
        <v>15367.7364209225</v>
      </c>
      <c r="N346" s="292">
        <v>15517.055465062</v>
      </c>
      <c r="O346" s="292">
        <v>15816.4996492558</v>
      </c>
      <c r="P346" s="292">
        <v>16023.4532371438</v>
      </c>
      <c r="Q346" s="292">
        <v>16043.0412271763</v>
      </c>
      <c r="R346" s="292">
        <v>16123.7768896049</v>
      </c>
      <c r="S346" s="292">
        <v>19977.494389232201</v>
      </c>
      <c r="T346" s="292">
        <v>20064.719614593701</v>
      </c>
      <c r="U346" s="292">
        <v>20115.611694688199</v>
      </c>
      <c r="V346" s="292">
        <v>20158.066173314699</v>
      </c>
      <c r="W346" s="292">
        <v>20184.4222825377</v>
      </c>
      <c r="X346" s="292">
        <v>20210.2155470449</v>
      </c>
      <c r="Y346" s="292">
        <v>20311.2679924851</v>
      </c>
      <c r="Z346" s="292">
        <v>20574.930325024299</v>
      </c>
      <c r="AA346" s="292">
        <v>20762.474028258101</v>
      </c>
      <c r="AB346" s="292">
        <v>20760.525163402999</v>
      </c>
      <c r="AC346" s="292">
        <v>20782.613292069698</v>
      </c>
      <c r="AD346" s="292">
        <v>20839.339462790002</v>
      </c>
    </row>
    <row r="347" spans="1:30" x14ac:dyDescent="0.25">
      <c r="A347" s="260" t="s">
        <v>738</v>
      </c>
      <c r="B347" s="290">
        <v>14452.12125</v>
      </c>
      <c r="C347" s="290">
        <v>14588.566339999999</v>
      </c>
      <c r="D347" s="290">
        <v>14630.413929999901</v>
      </c>
      <c r="E347" s="290">
        <v>14626.5502</v>
      </c>
      <c r="F347" s="290">
        <v>14645.76686</v>
      </c>
      <c r="G347" s="290">
        <v>14680.87674</v>
      </c>
      <c r="H347" s="290">
        <v>14718.10865</v>
      </c>
      <c r="I347" s="290">
        <v>14788.7727793668</v>
      </c>
      <c r="J347" s="290">
        <v>14901.454046725499</v>
      </c>
      <c r="K347" s="290">
        <v>15023.184256884701</v>
      </c>
      <c r="L347" s="290">
        <v>15201.126882078001</v>
      </c>
      <c r="M347" s="290">
        <v>15367.7364209225</v>
      </c>
      <c r="N347" s="290">
        <v>15517.055465062</v>
      </c>
      <c r="O347" s="290">
        <v>15816.4996492558</v>
      </c>
      <c r="P347" s="290">
        <v>16023.4532371438</v>
      </c>
      <c r="Q347" s="290">
        <v>16043.0412271763</v>
      </c>
      <c r="R347" s="290">
        <v>16123.7768896049</v>
      </c>
      <c r="S347" s="290">
        <v>19977.494389232201</v>
      </c>
      <c r="T347" s="290">
        <v>20064.719614593701</v>
      </c>
      <c r="U347" s="290">
        <v>20115.611694688199</v>
      </c>
      <c r="V347" s="290">
        <v>20158.066173314699</v>
      </c>
      <c r="W347" s="290">
        <v>20184.4222825377</v>
      </c>
      <c r="X347" s="290">
        <v>20210.2155470449</v>
      </c>
      <c r="Y347" s="290">
        <v>20311.2679924851</v>
      </c>
      <c r="Z347" s="290">
        <v>20574.930325024299</v>
      </c>
      <c r="AA347" s="290">
        <v>20762.474028258101</v>
      </c>
      <c r="AB347" s="290">
        <v>20760.525163402999</v>
      </c>
      <c r="AC347" s="290">
        <v>20782.613292069698</v>
      </c>
      <c r="AD347" s="290">
        <v>20839.339462790002</v>
      </c>
    </row>
    <row r="348" spans="1:30" ht="15.75" thickBot="1" x14ac:dyDescent="0.3">
      <c r="A348" s="242" t="s">
        <v>739</v>
      </c>
      <c r="B348" s="292">
        <v>1433.8710999999901</v>
      </c>
      <c r="C348" s="292">
        <v>1479.7672399999999</v>
      </c>
      <c r="D348" s="292">
        <v>1518.8523499999999</v>
      </c>
      <c r="E348" s="292">
        <v>1511.5593200000001</v>
      </c>
      <c r="F348" s="292">
        <v>1504.83547</v>
      </c>
      <c r="G348" s="292">
        <v>1501.3956000000001</v>
      </c>
      <c r="H348" s="292">
        <v>1495.8449700000001</v>
      </c>
      <c r="I348" s="292">
        <v>1512.90170283425</v>
      </c>
      <c r="J348" s="292">
        <v>1542.06755983425</v>
      </c>
      <c r="K348" s="292">
        <v>1545.72352463425</v>
      </c>
      <c r="L348" s="292">
        <v>1588.5393685342499</v>
      </c>
      <c r="M348" s="292">
        <v>1645.7099629342499</v>
      </c>
      <c r="N348" s="292">
        <v>1692.0461173342501</v>
      </c>
      <c r="O348" s="292">
        <v>1723.95736943425</v>
      </c>
      <c r="P348" s="292">
        <v>1702.08219743425</v>
      </c>
      <c r="Q348" s="292">
        <v>1681.2770314342499</v>
      </c>
      <c r="R348" s="292">
        <v>1512.6978736342501</v>
      </c>
      <c r="S348" s="292">
        <v>1348.2086495342501</v>
      </c>
      <c r="T348" s="292">
        <v>1369.13781323425</v>
      </c>
      <c r="U348" s="292">
        <v>1395.0826552342501</v>
      </c>
      <c r="V348" s="292">
        <v>1399.7408572342499</v>
      </c>
      <c r="W348" s="292">
        <v>1394.23556623425</v>
      </c>
      <c r="X348" s="292">
        <v>1418.4514922342501</v>
      </c>
      <c r="Y348" s="292">
        <v>1420.7007032342501</v>
      </c>
      <c r="Z348" s="292">
        <v>1417.7805666342499</v>
      </c>
      <c r="AA348" s="292">
        <v>1430.5798251342501</v>
      </c>
      <c r="AB348" s="292">
        <v>1401.6355921342499</v>
      </c>
      <c r="AC348" s="292">
        <v>1442.8286531342501</v>
      </c>
      <c r="AD348" s="292">
        <v>1515.19141013425</v>
      </c>
    </row>
    <row r="349" spans="1:30" x14ac:dyDescent="0.25">
      <c r="A349" s="260" t="s">
        <v>740</v>
      </c>
      <c r="B349" s="290">
        <v>1433.8710999999901</v>
      </c>
      <c r="C349" s="290">
        <v>1479.7672399999999</v>
      </c>
      <c r="D349" s="290">
        <v>1518.8523499999999</v>
      </c>
      <c r="E349" s="290">
        <v>1511.5593200000001</v>
      </c>
      <c r="F349" s="290">
        <v>1504.83547</v>
      </c>
      <c r="G349" s="290">
        <v>1501.3956000000001</v>
      </c>
      <c r="H349" s="290">
        <v>1495.8449700000001</v>
      </c>
      <c r="I349" s="290">
        <v>1512.90170283425</v>
      </c>
      <c r="J349" s="290">
        <v>1542.06755983425</v>
      </c>
      <c r="K349" s="290">
        <v>1545.72352463425</v>
      </c>
      <c r="L349" s="290">
        <v>1588.5393685342499</v>
      </c>
      <c r="M349" s="290">
        <v>1645.7099629342499</v>
      </c>
      <c r="N349" s="290">
        <v>1692.0461173342501</v>
      </c>
      <c r="O349" s="290">
        <v>1723.95736943425</v>
      </c>
      <c r="P349" s="290">
        <v>1702.08219743425</v>
      </c>
      <c r="Q349" s="290">
        <v>1681.2770314342499</v>
      </c>
      <c r="R349" s="290">
        <v>1512.6978736342501</v>
      </c>
      <c r="S349" s="290">
        <v>1348.2086495342501</v>
      </c>
      <c r="T349" s="290">
        <v>1369.13781323425</v>
      </c>
      <c r="U349" s="290">
        <v>1395.0826552342501</v>
      </c>
      <c r="V349" s="290">
        <v>1399.7408572342499</v>
      </c>
      <c r="W349" s="290">
        <v>1394.23556623425</v>
      </c>
      <c r="X349" s="290">
        <v>1418.4514922342501</v>
      </c>
      <c r="Y349" s="290">
        <v>1420.7007032342501</v>
      </c>
      <c r="Z349" s="290">
        <v>1417.7805666342499</v>
      </c>
      <c r="AA349" s="290">
        <v>1430.5798251342501</v>
      </c>
      <c r="AB349" s="290">
        <v>1401.6355921342499</v>
      </c>
      <c r="AC349" s="290">
        <v>1442.8286531342501</v>
      </c>
      <c r="AD349" s="290">
        <v>1515.19141013425</v>
      </c>
    </row>
    <row r="350" spans="1:30" ht="15.75" thickBot="1" x14ac:dyDescent="0.3">
      <c r="A350" s="242" t="s">
        <v>1100</v>
      </c>
      <c r="B350" s="292">
        <v>31.5914</v>
      </c>
      <c r="C350" s="292">
        <v>33.215580000000003</v>
      </c>
      <c r="D350" s="292">
        <v>35.355539999999998</v>
      </c>
      <c r="E350" s="292">
        <v>39.074179999999998</v>
      </c>
      <c r="F350" s="292">
        <v>41.143500000000003</v>
      </c>
      <c r="G350" s="292">
        <v>42.014119999999998</v>
      </c>
      <c r="H350" s="292">
        <v>43.675870000000003</v>
      </c>
      <c r="I350" s="292">
        <v>46.068719839678202</v>
      </c>
      <c r="J350" s="292">
        <v>48.193010894223598</v>
      </c>
      <c r="K350" s="292">
        <v>52.084689689844097</v>
      </c>
      <c r="L350" s="292">
        <v>56.225788627573003</v>
      </c>
      <c r="M350" s="292">
        <v>60.283119252573002</v>
      </c>
      <c r="N350" s="292">
        <v>67.158041651096994</v>
      </c>
      <c r="O350" s="292">
        <v>69.591557169615498</v>
      </c>
      <c r="P350" s="292">
        <v>73.078728879652701</v>
      </c>
      <c r="Q350" s="292">
        <v>77.4429049617423</v>
      </c>
      <c r="R350" s="292">
        <v>83.902377583465096</v>
      </c>
      <c r="S350" s="292">
        <v>90.344780553389896</v>
      </c>
      <c r="T350" s="292">
        <v>98.920928440182394</v>
      </c>
      <c r="U350" s="292">
        <v>106.135622341697</v>
      </c>
      <c r="V350" s="292">
        <v>117.522235231431</v>
      </c>
      <c r="W350" s="292">
        <v>127.680277941355</v>
      </c>
      <c r="X350" s="292">
        <v>134.935064109937</v>
      </c>
      <c r="Y350" s="292">
        <v>137.904484071475</v>
      </c>
      <c r="Z350" s="292">
        <v>140.906534998116</v>
      </c>
      <c r="AA350" s="292">
        <v>143.26642154850401</v>
      </c>
      <c r="AB350" s="292">
        <v>145.635491937609</v>
      </c>
      <c r="AC350" s="292">
        <v>148.791549632921</v>
      </c>
      <c r="AD350" s="292">
        <v>154.21316088782299</v>
      </c>
    </row>
    <row r="351" spans="1:30" x14ac:dyDescent="0.25">
      <c r="A351" s="260" t="s">
        <v>1101</v>
      </c>
      <c r="B351" s="290">
        <v>31.5914</v>
      </c>
      <c r="C351" s="290">
        <v>33.215580000000003</v>
      </c>
      <c r="D351" s="290">
        <v>35.355539999999998</v>
      </c>
      <c r="E351" s="290">
        <v>39.074179999999998</v>
      </c>
      <c r="F351" s="290">
        <v>41.143500000000003</v>
      </c>
      <c r="G351" s="290">
        <v>42.014119999999998</v>
      </c>
      <c r="H351" s="290">
        <v>43.675870000000003</v>
      </c>
      <c r="I351" s="290">
        <v>46.068719839678202</v>
      </c>
      <c r="J351" s="290">
        <v>48.193010894223598</v>
      </c>
      <c r="K351" s="290">
        <v>52.084689689844097</v>
      </c>
      <c r="L351" s="290">
        <v>56.225788627573003</v>
      </c>
      <c r="M351" s="290">
        <v>60.283119252573002</v>
      </c>
      <c r="N351" s="290">
        <v>67.158041651096994</v>
      </c>
      <c r="O351" s="290">
        <v>69.591557169615498</v>
      </c>
      <c r="P351" s="290">
        <v>73.078728879652701</v>
      </c>
      <c r="Q351" s="290">
        <v>77.4429049617423</v>
      </c>
      <c r="R351" s="290">
        <v>83.902377583465096</v>
      </c>
      <c r="S351" s="290">
        <v>90.344780553389896</v>
      </c>
      <c r="T351" s="290">
        <v>98.920928440182394</v>
      </c>
      <c r="U351" s="290">
        <v>106.135622341697</v>
      </c>
      <c r="V351" s="290">
        <v>117.522235231431</v>
      </c>
      <c r="W351" s="290">
        <v>127.680277941355</v>
      </c>
      <c r="X351" s="290">
        <v>134.935064109937</v>
      </c>
      <c r="Y351" s="290">
        <v>137.904484071475</v>
      </c>
      <c r="Z351" s="290">
        <v>140.906534998116</v>
      </c>
      <c r="AA351" s="290">
        <v>143.26642154850401</v>
      </c>
      <c r="AB351" s="290">
        <v>145.635491937609</v>
      </c>
      <c r="AC351" s="290">
        <v>148.791549632921</v>
      </c>
      <c r="AD351" s="290">
        <v>154.21316088782299</v>
      </c>
    </row>
    <row r="352" spans="1:30" x14ac:dyDescent="0.25">
      <c r="A352" s="242" t="s">
        <v>741</v>
      </c>
      <c r="B352" s="290">
        <v>-14416.2292</v>
      </c>
      <c r="C352" s="290">
        <v>8508.3409200000006</v>
      </c>
      <c r="D352" s="290">
        <v>5354.64113</v>
      </c>
      <c r="E352" s="290">
        <v>-3428.0603099999998</v>
      </c>
      <c r="F352" s="290">
        <v>2179.44623</v>
      </c>
      <c r="G352" s="290">
        <v>4843.2891300000001</v>
      </c>
      <c r="H352" s="290">
        <v>-6275.2623699999904</v>
      </c>
      <c r="I352" s="290">
        <v>5468.1856522934004</v>
      </c>
      <c r="J352" s="290">
        <v>5453.1448547523096</v>
      </c>
      <c r="K352" s="290">
        <v>-21743.836960828601</v>
      </c>
      <c r="L352" s="290">
        <v>1769.33707523506</v>
      </c>
      <c r="M352" s="290">
        <v>3701.96388306075</v>
      </c>
      <c r="N352" s="290">
        <v>-8554.91149747485</v>
      </c>
      <c r="O352" s="290">
        <v>6702.7481835829403</v>
      </c>
      <c r="P352" s="290">
        <v>5706.4470582308804</v>
      </c>
      <c r="Q352" s="290">
        <v>-8415.1542578630397</v>
      </c>
      <c r="R352" s="290">
        <v>1787.9507860628</v>
      </c>
      <c r="S352" s="290">
        <v>3276.1893775130702</v>
      </c>
      <c r="T352" s="290">
        <v>-8279.1947471532094</v>
      </c>
      <c r="U352" s="290">
        <v>5233.3771094080103</v>
      </c>
      <c r="V352" s="290">
        <v>5476.1996932893999</v>
      </c>
      <c r="W352" s="290">
        <v>-9670.5282409564606</v>
      </c>
      <c r="X352" s="290">
        <v>1888.4478517924899</v>
      </c>
      <c r="Y352" s="290">
        <v>3574.67138607278</v>
      </c>
      <c r="Z352" s="290">
        <v>-6741.2195844406797</v>
      </c>
      <c r="AA352" s="290">
        <v>7282.9075270166304</v>
      </c>
      <c r="AB352" s="290">
        <v>6306.6455622628901</v>
      </c>
      <c r="AC352" s="290">
        <v>623.98543059025099</v>
      </c>
      <c r="AD352" s="290">
        <v>2008.2508187542101</v>
      </c>
    </row>
    <row r="353" spans="1:30" ht="15.75" thickBot="1" x14ac:dyDescent="0.3">
      <c r="A353" s="242" t="s">
        <v>742</v>
      </c>
      <c r="B353" s="292">
        <v>0</v>
      </c>
      <c r="C353" s="292">
        <v>0</v>
      </c>
      <c r="D353" s="292">
        <v>0</v>
      </c>
      <c r="E353" s="292">
        <v>0</v>
      </c>
      <c r="F353" s="292">
        <v>0</v>
      </c>
      <c r="G353" s="292">
        <v>0</v>
      </c>
      <c r="H353" s="292">
        <v>0</v>
      </c>
      <c r="I353" s="292">
        <v>0</v>
      </c>
      <c r="J353" s="292">
        <v>0</v>
      </c>
      <c r="K353" s="292">
        <v>0</v>
      </c>
      <c r="L353" s="292">
        <v>0</v>
      </c>
      <c r="M353" s="292">
        <v>0</v>
      </c>
      <c r="N353" s="292">
        <v>0</v>
      </c>
      <c r="O353" s="292">
        <v>0</v>
      </c>
      <c r="P353" s="292">
        <v>0</v>
      </c>
      <c r="Q353" s="292">
        <v>0</v>
      </c>
      <c r="R353" s="292">
        <v>0</v>
      </c>
      <c r="S353" s="292">
        <v>0</v>
      </c>
      <c r="T353" s="292">
        <v>0</v>
      </c>
      <c r="U353" s="292">
        <v>0</v>
      </c>
      <c r="V353" s="292">
        <v>0</v>
      </c>
      <c r="W353" s="292">
        <v>0</v>
      </c>
      <c r="X353" s="292">
        <v>0</v>
      </c>
      <c r="Y353" s="292">
        <v>0</v>
      </c>
      <c r="Z353" s="292">
        <v>0</v>
      </c>
      <c r="AA353" s="292">
        <v>0</v>
      </c>
      <c r="AB353" s="292">
        <v>0</v>
      </c>
      <c r="AC353" s="292">
        <v>0</v>
      </c>
      <c r="AD353" s="292">
        <v>0</v>
      </c>
    </row>
    <row r="354" spans="1:30" x14ac:dyDescent="0.25">
      <c r="A354" s="260" t="s">
        <v>743</v>
      </c>
      <c r="B354" s="290">
        <v>-14416.2292</v>
      </c>
      <c r="C354" s="290">
        <v>8508.3409200000006</v>
      </c>
      <c r="D354" s="290">
        <v>5354.64113</v>
      </c>
      <c r="E354" s="290">
        <v>-3428.0603099999998</v>
      </c>
      <c r="F354" s="290">
        <v>2179.44623</v>
      </c>
      <c r="G354" s="290">
        <v>4843.2891300000001</v>
      </c>
      <c r="H354" s="290">
        <v>-6275.2623699999904</v>
      </c>
      <c r="I354" s="290">
        <v>5468.1856522934004</v>
      </c>
      <c r="J354" s="290">
        <v>5453.1448547523096</v>
      </c>
      <c r="K354" s="290">
        <v>-21743.836960828601</v>
      </c>
      <c r="L354" s="290">
        <v>1769.33707523506</v>
      </c>
      <c r="M354" s="290">
        <v>3701.96388306075</v>
      </c>
      <c r="N354" s="290">
        <v>-8554.91149747485</v>
      </c>
      <c r="O354" s="290">
        <v>6702.7481835829403</v>
      </c>
      <c r="P354" s="290">
        <v>5706.4470582308804</v>
      </c>
      <c r="Q354" s="290">
        <v>-8415.1542578630397</v>
      </c>
      <c r="R354" s="290">
        <v>1787.9507860628</v>
      </c>
      <c r="S354" s="290">
        <v>3276.1893775130702</v>
      </c>
      <c r="T354" s="290">
        <v>-8279.1947471532094</v>
      </c>
      <c r="U354" s="290">
        <v>5233.3771094080103</v>
      </c>
      <c r="V354" s="290">
        <v>5476.1996932893999</v>
      </c>
      <c r="W354" s="290">
        <v>-9670.5282409564606</v>
      </c>
      <c r="X354" s="290">
        <v>1888.4478517924899</v>
      </c>
      <c r="Y354" s="290">
        <v>3574.67138607278</v>
      </c>
      <c r="Z354" s="290">
        <v>-6741.2195844406797</v>
      </c>
      <c r="AA354" s="290">
        <v>7282.9075270166304</v>
      </c>
      <c r="AB354" s="290">
        <v>6306.6455622628901</v>
      </c>
      <c r="AC354" s="290">
        <v>623.98543059025099</v>
      </c>
      <c r="AD354" s="290">
        <v>2008.2508187542101</v>
      </c>
    </row>
    <row r="355" spans="1:30" x14ac:dyDescent="0.25">
      <c r="A355" s="242" t="s">
        <v>744</v>
      </c>
      <c r="B355" s="290">
        <v>-264.58103999999997</v>
      </c>
      <c r="C355" s="290">
        <v>2586.1218599999902</v>
      </c>
      <c r="D355" s="290">
        <v>1627.5504900000001</v>
      </c>
      <c r="E355" s="290">
        <v>-497.906059999999</v>
      </c>
      <c r="F355" s="290">
        <v>-84.087859999999907</v>
      </c>
      <c r="G355" s="290">
        <v>1213.8569299999999</v>
      </c>
      <c r="H355" s="290">
        <v>-1158.0038099999999</v>
      </c>
      <c r="I355" s="290">
        <v>1337.1392612264101</v>
      </c>
      <c r="J355" s="290">
        <v>1333.3696377825299</v>
      </c>
      <c r="K355" s="290">
        <v>-1428.4536852107799</v>
      </c>
      <c r="L355" s="290">
        <v>410.10954266542899</v>
      </c>
      <c r="M355" s="290">
        <v>894.47716367437295</v>
      </c>
      <c r="N355" s="290">
        <v>-1022.82051769357</v>
      </c>
      <c r="O355" s="290">
        <v>1646.55342946941</v>
      </c>
      <c r="P355" s="290">
        <v>1396.8538993059799</v>
      </c>
      <c r="Q355" s="290">
        <v>-1864.39064569539</v>
      </c>
      <c r="R355" s="290">
        <v>414.774633098447</v>
      </c>
      <c r="S355" s="290">
        <v>787.76676128147301</v>
      </c>
      <c r="T355" s="290">
        <v>-1830.3155803597101</v>
      </c>
      <c r="U355" s="290">
        <v>1278.29000235789</v>
      </c>
      <c r="V355" s="290">
        <v>1339.1477928043601</v>
      </c>
      <c r="W355" s="290">
        <v>-2179.02071667159</v>
      </c>
      <c r="X355" s="290">
        <v>439.96186761716501</v>
      </c>
      <c r="Y355" s="290">
        <v>862.57428222375495</v>
      </c>
      <c r="Z355" s="290">
        <v>-1444.85814613927</v>
      </c>
      <c r="AA355" s="290">
        <v>1791.95677368837</v>
      </c>
      <c r="AB355" s="290">
        <v>1547.27958953957</v>
      </c>
      <c r="AC355" s="290">
        <v>-946.24880576792702</v>
      </c>
      <c r="AD355" s="290">
        <v>469.98767387323699</v>
      </c>
    </row>
    <row r="356" spans="1:30" ht="15.75" thickBot="1" x14ac:dyDescent="0.3">
      <c r="A356" s="242" t="s">
        <v>745</v>
      </c>
      <c r="B356" s="292">
        <v>0</v>
      </c>
      <c r="C356" s="292">
        <v>0</v>
      </c>
      <c r="D356" s="292">
        <v>0</v>
      </c>
      <c r="E356" s="292">
        <v>0</v>
      </c>
      <c r="F356" s="292">
        <v>0</v>
      </c>
      <c r="G356" s="292">
        <v>0</v>
      </c>
      <c r="H356" s="292">
        <v>0</v>
      </c>
      <c r="I356" s="292">
        <v>0</v>
      </c>
      <c r="J356" s="292">
        <v>0</v>
      </c>
      <c r="K356" s="292">
        <v>0</v>
      </c>
      <c r="L356" s="292">
        <v>0</v>
      </c>
      <c r="M356" s="292">
        <v>0</v>
      </c>
      <c r="N356" s="292">
        <v>0</v>
      </c>
      <c r="O356" s="292">
        <v>0</v>
      </c>
      <c r="P356" s="292">
        <v>0</v>
      </c>
      <c r="Q356" s="292">
        <v>0</v>
      </c>
      <c r="R356" s="292">
        <v>0</v>
      </c>
      <c r="S356" s="292">
        <v>0</v>
      </c>
      <c r="T356" s="292">
        <v>0</v>
      </c>
      <c r="U356" s="292">
        <v>0</v>
      </c>
      <c r="V356" s="292">
        <v>0</v>
      </c>
      <c r="W356" s="292">
        <v>0</v>
      </c>
      <c r="X356" s="292">
        <v>0</v>
      </c>
      <c r="Y356" s="292">
        <v>0</v>
      </c>
      <c r="Z356" s="292">
        <v>0</v>
      </c>
      <c r="AA356" s="292">
        <v>0</v>
      </c>
      <c r="AB356" s="292">
        <v>0</v>
      </c>
      <c r="AC356" s="292">
        <v>0</v>
      </c>
      <c r="AD356" s="292">
        <v>0</v>
      </c>
    </row>
    <row r="357" spans="1:30" x14ac:dyDescent="0.25">
      <c r="A357" s="260" t="s">
        <v>746</v>
      </c>
      <c r="B357" s="290">
        <v>-264.58103999999997</v>
      </c>
      <c r="C357" s="290">
        <v>2586.1218599999902</v>
      </c>
      <c r="D357" s="290">
        <v>1627.5504900000001</v>
      </c>
      <c r="E357" s="290">
        <v>-497.906059999999</v>
      </c>
      <c r="F357" s="290">
        <v>-84.087859999999907</v>
      </c>
      <c r="G357" s="290">
        <v>1213.8569299999999</v>
      </c>
      <c r="H357" s="290">
        <v>-1158.0038099999999</v>
      </c>
      <c r="I357" s="290">
        <v>1337.1392612264101</v>
      </c>
      <c r="J357" s="290">
        <v>1333.3696377825299</v>
      </c>
      <c r="K357" s="290">
        <v>-1428.4536852107799</v>
      </c>
      <c r="L357" s="290">
        <v>410.10954266542899</v>
      </c>
      <c r="M357" s="290">
        <v>894.47716367437295</v>
      </c>
      <c r="N357" s="290">
        <v>-1022.82051769357</v>
      </c>
      <c r="O357" s="290">
        <v>1646.55342946941</v>
      </c>
      <c r="P357" s="290">
        <v>1396.8538993059799</v>
      </c>
      <c r="Q357" s="290">
        <v>-1864.39064569539</v>
      </c>
      <c r="R357" s="290">
        <v>414.774633098447</v>
      </c>
      <c r="S357" s="290">
        <v>787.76676128147301</v>
      </c>
      <c r="T357" s="290">
        <v>-1830.3155803597101</v>
      </c>
      <c r="U357" s="290">
        <v>1278.29000235789</v>
      </c>
      <c r="V357" s="290">
        <v>1339.1477928043601</v>
      </c>
      <c r="W357" s="290">
        <v>-2179.02071667159</v>
      </c>
      <c r="X357" s="290">
        <v>439.96186761716501</v>
      </c>
      <c r="Y357" s="290">
        <v>862.57428222375495</v>
      </c>
      <c r="Z357" s="290">
        <v>-1444.85814613927</v>
      </c>
      <c r="AA357" s="290">
        <v>1791.95677368837</v>
      </c>
      <c r="AB357" s="290">
        <v>1547.27958953957</v>
      </c>
      <c r="AC357" s="290">
        <v>-946.24880576792702</v>
      </c>
      <c r="AD357" s="290">
        <v>469.98767387323699</v>
      </c>
    </row>
    <row r="358" spans="1:30" x14ac:dyDescent="0.25">
      <c r="A358" s="242" t="s">
        <v>747</v>
      </c>
      <c r="B358" s="290">
        <v>27699.05416</v>
      </c>
      <c r="C358" s="290">
        <v>2.0000000000000002E-5</v>
      </c>
      <c r="D358" s="290">
        <v>0</v>
      </c>
      <c r="E358" s="290">
        <v>5622.1834799999997</v>
      </c>
      <c r="F358" s="290">
        <v>-281.23155999999898</v>
      </c>
      <c r="G358" s="290">
        <v>0</v>
      </c>
      <c r="H358" s="290">
        <v>9849.5449299999891</v>
      </c>
      <c r="I358" s="290">
        <v>9.0345223848299696</v>
      </c>
      <c r="J358" s="290">
        <v>9.0345223848299696</v>
      </c>
      <c r="K358" s="290">
        <v>23641.519235535001</v>
      </c>
      <c r="L358" s="290">
        <v>9.0345223848299696</v>
      </c>
      <c r="M358" s="290">
        <v>9.0345223848299696</v>
      </c>
      <c r="N358" s="290">
        <v>12732.190382704101</v>
      </c>
      <c r="O358" s="290">
        <v>9.0345223848299696</v>
      </c>
      <c r="P358" s="290">
        <v>9.0345223848299696</v>
      </c>
      <c r="Q358" s="290">
        <v>9057.2120930344099</v>
      </c>
      <c r="R358" s="290">
        <v>-832.71686657350403</v>
      </c>
      <c r="S358" s="290">
        <v>9.0345223848299696</v>
      </c>
      <c r="T358" s="290">
        <v>11672.5283700611</v>
      </c>
      <c r="U358" s="290">
        <v>9.0345223848299696</v>
      </c>
      <c r="V358" s="290">
        <v>9.0345223848299696</v>
      </c>
      <c r="W358" s="290">
        <v>9745.0820068180201</v>
      </c>
      <c r="X358" s="290">
        <v>9.0345223848299696</v>
      </c>
      <c r="Y358" s="290">
        <v>9.0345223848299696</v>
      </c>
      <c r="Z358" s="290">
        <v>10335.5490755963</v>
      </c>
      <c r="AA358" s="290">
        <v>9.0345223848299696</v>
      </c>
      <c r="AB358" s="290">
        <v>9.0345223848299696</v>
      </c>
      <c r="AC358" s="290">
        <v>-260.05586137349002</v>
      </c>
      <c r="AD358" s="290">
        <v>-582.47694359755099</v>
      </c>
    </row>
    <row r="359" spans="1:30" ht="15.75" thickBot="1" x14ac:dyDescent="0.3">
      <c r="A359" s="242" t="s">
        <v>748</v>
      </c>
      <c r="B359" s="292">
        <v>0</v>
      </c>
      <c r="C359" s="292">
        <v>0</v>
      </c>
      <c r="D359" s="292">
        <v>0</v>
      </c>
      <c r="E359" s="292">
        <v>0</v>
      </c>
      <c r="F359" s="292">
        <v>0</v>
      </c>
      <c r="G359" s="292">
        <v>0</v>
      </c>
      <c r="H359" s="292">
        <v>0</v>
      </c>
      <c r="I359" s="292">
        <v>0</v>
      </c>
      <c r="J359" s="292">
        <v>0</v>
      </c>
      <c r="K359" s="292">
        <v>0</v>
      </c>
      <c r="L359" s="292">
        <v>0</v>
      </c>
      <c r="M359" s="292">
        <v>0</v>
      </c>
      <c r="N359" s="292">
        <v>0</v>
      </c>
      <c r="O359" s="292">
        <v>0</v>
      </c>
      <c r="P359" s="292">
        <v>0</v>
      </c>
      <c r="Q359" s="292">
        <v>0</v>
      </c>
      <c r="R359" s="292">
        <v>0</v>
      </c>
      <c r="S359" s="292">
        <v>0</v>
      </c>
      <c r="T359" s="292">
        <v>0</v>
      </c>
      <c r="U359" s="292">
        <v>0</v>
      </c>
      <c r="V359" s="292">
        <v>0</v>
      </c>
      <c r="W359" s="292">
        <v>0</v>
      </c>
      <c r="X359" s="292">
        <v>0</v>
      </c>
      <c r="Y359" s="292">
        <v>0</v>
      </c>
      <c r="Z359" s="292">
        <v>0</v>
      </c>
      <c r="AA359" s="292">
        <v>0</v>
      </c>
      <c r="AB359" s="292">
        <v>0</v>
      </c>
      <c r="AC359" s="292">
        <v>0</v>
      </c>
      <c r="AD359" s="292">
        <v>0</v>
      </c>
    </row>
    <row r="360" spans="1:30" x14ac:dyDescent="0.25">
      <c r="A360" s="260" t="s">
        <v>749</v>
      </c>
      <c r="B360" s="290">
        <v>27699.05416</v>
      </c>
      <c r="C360" s="290">
        <v>2.0000000000000002E-5</v>
      </c>
      <c r="D360" s="290">
        <v>0</v>
      </c>
      <c r="E360" s="290">
        <v>5622.1834799999997</v>
      </c>
      <c r="F360" s="290">
        <v>-281.23155999999898</v>
      </c>
      <c r="G360" s="290">
        <v>0</v>
      </c>
      <c r="H360" s="290">
        <v>9849.5449299999891</v>
      </c>
      <c r="I360" s="290">
        <v>9.0345223848299696</v>
      </c>
      <c r="J360" s="290">
        <v>9.0345223848299696</v>
      </c>
      <c r="K360" s="290">
        <v>23641.519235535001</v>
      </c>
      <c r="L360" s="290">
        <v>9.0345223848299696</v>
      </c>
      <c r="M360" s="290">
        <v>9.0345223848299696</v>
      </c>
      <c r="N360" s="290">
        <v>12732.190382704101</v>
      </c>
      <c r="O360" s="290">
        <v>9.0345223848299696</v>
      </c>
      <c r="P360" s="290">
        <v>9.0345223848299696</v>
      </c>
      <c r="Q360" s="290">
        <v>9057.2120930344099</v>
      </c>
      <c r="R360" s="290">
        <v>-832.71686657350403</v>
      </c>
      <c r="S360" s="290">
        <v>9.0345223848299696</v>
      </c>
      <c r="T360" s="290">
        <v>11672.5283700611</v>
      </c>
      <c r="U360" s="290">
        <v>9.0345223848299696</v>
      </c>
      <c r="V360" s="290">
        <v>9.0345223848299696</v>
      </c>
      <c r="W360" s="290">
        <v>9745.0820068180201</v>
      </c>
      <c r="X360" s="290">
        <v>9.0345223848299696</v>
      </c>
      <c r="Y360" s="290">
        <v>9.0345223848299696</v>
      </c>
      <c r="Z360" s="290">
        <v>10335.5490755963</v>
      </c>
      <c r="AA360" s="290">
        <v>9.0345223848299696</v>
      </c>
      <c r="AB360" s="290">
        <v>9.0345223848299696</v>
      </c>
      <c r="AC360" s="290">
        <v>-260.05586137349002</v>
      </c>
      <c r="AD360" s="290">
        <v>-582.47694359755099</v>
      </c>
    </row>
    <row r="361" spans="1:30" x14ac:dyDescent="0.25">
      <c r="A361" s="242" t="s">
        <v>750</v>
      </c>
      <c r="B361" s="290">
        <v>2416.8697899999902</v>
      </c>
      <c r="C361" s="290">
        <v>0</v>
      </c>
      <c r="D361" s="290">
        <v>0</v>
      </c>
      <c r="E361" s="290">
        <v>1702.34744999999</v>
      </c>
      <c r="F361" s="290">
        <v>-305.82817</v>
      </c>
      <c r="G361" s="290">
        <v>0</v>
      </c>
      <c r="H361" s="290">
        <v>2181.7761500000001</v>
      </c>
      <c r="I361" s="290">
        <v>2.1510767582928501</v>
      </c>
      <c r="J361" s="290">
        <v>2.1510767582928501</v>
      </c>
      <c r="K361" s="290">
        <v>2159.55997426466</v>
      </c>
      <c r="L361" s="290">
        <v>2.1510767582928501</v>
      </c>
      <c r="M361" s="290">
        <v>2.1510767582928501</v>
      </c>
      <c r="N361" s="290">
        <v>2188.49446888491</v>
      </c>
      <c r="O361" s="290">
        <v>2.1510767582928501</v>
      </c>
      <c r="P361" s="290">
        <v>2.1510767582928501</v>
      </c>
      <c r="Q361" s="290">
        <v>2609.7460351784398</v>
      </c>
      <c r="R361" s="290">
        <v>2.1510767582928501</v>
      </c>
      <c r="S361" s="290">
        <v>2.1510767582928501</v>
      </c>
      <c r="T361" s="290">
        <v>2609.7460351796099</v>
      </c>
      <c r="U361" s="290">
        <v>2.1510767582928501</v>
      </c>
      <c r="V361" s="290">
        <v>2.1510767582928501</v>
      </c>
      <c r="W361" s="290">
        <v>2609.74603517996</v>
      </c>
      <c r="X361" s="290">
        <v>2.1510767582928501</v>
      </c>
      <c r="Y361" s="290">
        <v>2.1510767582928501</v>
      </c>
      <c r="Z361" s="290">
        <v>2609.7460351805098</v>
      </c>
      <c r="AA361" s="290">
        <v>2.1510767582928501</v>
      </c>
      <c r="AB361" s="290">
        <v>2.1510767582928501</v>
      </c>
      <c r="AC361" s="290">
        <v>1769.2402907432199</v>
      </c>
      <c r="AD361" s="290">
        <v>2.1510767582928501</v>
      </c>
    </row>
    <row r="362" spans="1:30" ht="15.75" thickBot="1" x14ac:dyDescent="0.3">
      <c r="A362" s="242" t="s">
        <v>751</v>
      </c>
      <c r="B362" s="292">
        <v>0</v>
      </c>
      <c r="C362" s="292">
        <v>0</v>
      </c>
      <c r="D362" s="292">
        <v>0</v>
      </c>
      <c r="E362" s="292">
        <v>0</v>
      </c>
      <c r="F362" s="292">
        <v>0</v>
      </c>
      <c r="G362" s="292">
        <v>0</v>
      </c>
      <c r="H362" s="292">
        <v>0</v>
      </c>
      <c r="I362" s="292">
        <v>0</v>
      </c>
      <c r="J362" s="292">
        <v>0</v>
      </c>
      <c r="K362" s="292">
        <v>0</v>
      </c>
      <c r="L362" s="292">
        <v>0</v>
      </c>
      <c r="M362" s="292">
        <v>0</v>
      </c>
      <c r="N362" s="292">
        <v>0</v>
      </c>
      <c r="O362" s="292">
        <v>0</v>
      </c>
      <c r="P362" s="292">
        <v>0</v>
      </c>
      <c r="Q362" s="292">
        <v>0</v>
      </c>
      <c r="R362" s="292">
        <v>0</v>
      </c>
      <c r="S362" s="292">
        <v>0</v>
      </c>
      <c r="T362" s="292">
        <v>0</v>
      </c>
      <c r="U362" s="292">
        <v>0</v>
      </c>
      <c r="V362" s="292">
        <v>0</v>
      </c>
      <c r="W362" s="292">
        <v>0</v>
      </c>
      <c r="X362" s="292">
        <v>0</v>
      </c>
      <c r="Y362" s="292">
        <v>0</v>
      </c>
      <c r="Z362" s="292">
        <v>0</v>
      </c>
      <c r="AA362" s="292">
        <v>0</v>
      </c>
      <c r="AB362" s="292">
        <v>0</v>
      </c>
      <c r="AC362" s="292">
        <v>0</v>
      </c>
      <c r="AD362" s="292">
        <v>0</v>
      </c>
    </row>
    <row r="363" spans="1:30" x14ac:dyDescent="0.25">
      <c r="A363" s="260" t="s">
        <v>752</v>
      </c>
      <c r="B363" s="290">
        <v>2416.8697899999902</v>
      </c>
      <c r="C363" s="290">
        <v>0</v>
      </c>
      <c r="D363" s="290">
        <v>0</v>
      </c>
      <c r="E363" s="290">
        <v>1702.34744999999</v>
      </c>
      <c r="F363" s="290">
        <v>-305.82817</v>
      </c>
      <c r="G363" s="290">
        <v>0</v>
      </c>
      <c r="H363" s="290">
        <v>2181.7761500000001</v>
      </c>
      <c r="I363" s="290">
        <v>2.1510767582928501</v>
      </c>
      <c r="J363" s="290">
        <v>2.1510767582928501</v>
      </c>
      <c r="K363" s="290">
        <v>2159.55997426466</v>
      </c>
      <c r="L363" s="290">
        <v>2.1510767582928501</v>
      </c>
      <c r="M363" s="290">
        <v>2.1510767582928501</v>
      </c>
      <c r="N363" s="290">
        <v>2188.49446888491</v>
      </c>
      <c r="O363" s="290">
        <v>2.1510767582928501</v>
      </c>
      <c r="P363" s="290">
        <v>2.1510767582928501</v>
      </c>
      <c r="Q363" s="290">
        <v>2609.7460351784398</v>
      </c>
      <c r="R363" s="290">
        <v>2.1510767582928501</v>
      </c>
      <c r="S363" s="290">
        <v>2.1510767582928501</v>
      </c>
      <c r="T363" s="290">
        <v>2609.7460351796099</v>
      </c>
      <c r="U363" s="290">
        <v>2.1510767582928501</v>
      </c>
      <c r="V363" s="290">
        <v>2.1510767582928501</v>
      </c>
      <c r="W363" s="290">
        <v>2609.74603517996</v>
      </c>
      <c r="X363" s="290">
        <v>2.1510767582928501</v>
      </c>
      <c r="Y363" s="290">
        <v>2.1510767582928501</v>
      </c>
      <c r="Z363" s="290">
        <v>2609.7460351805098</v>
      </c>
      <c r="AA363" s="290">
        <v>2.1510767582928501</v>
      </c>
      <c r="AB363" s="290">
        <v>2.1510767582928501</v>
      </c>
      <c r="AC363" s="290">
        <v>1769.2402907432199</v>
      </c>
      <c r="AD363" s="290">
        <v>2.1510767582928501</v>
      </c>
    </row>
    <row r="364" spans="1:30" ht="15.75" thickBot="1" x14ac:dyDescent="0.3">
      <c r="A364" s="242" t="s">
        <v>753</v>
      </c>
      <c r="B364" s="292">
        <v>3525.1234599999998</v>
      </c>
      <c r="C364" s="292">
        <v>3815.9516699999999</v>
      </c>
      <c r="D364" s="292">
        <v>3645.3858399999999</v>
      </c>
      <c r="E364" s="292">
        <v>3928.6614399999899</v>
      </c>
      <c r="F364" s="292">
        <v>3880.84348</v>
      </c>
      <c r="G364" s="292">
        <v>3655.9470999999999</v>
      </c>
      <c r="H364" s="292">
        <v>3814.5161899999998</v>
      </c>
      <c r="I364" s="292">
        <v>3830.3564824540699</v>
      </c>
      <c r="J364" s="292">
        <v>3815.3774824540701</v>
      </c>
      <c r="K364" s="292">
        <v>3839.95948245407</v>
      </c>
      <c r="L364" s="292">
        <v>3819.1384824540701</v>
      </c>
      <c r="M364" s="292">
        <v>3833.6244824540699</v>
      </c>
      <c r="N364" s="292">
        <v>3933.8624824540698</v>
      </c>
      <c r="O364" s="292">
        <v>4034.3515221136799</v>
      </c>
      <c r="P364" s="292">
        <v>4051.9685221136801</v>
      </c>
      <c r="Q364" s="292">
        <v>4042.3345221136801</v>
      </c>
      <c r="R364" s="292">
        <v>4045.18452211368</v>
      </c>
      <c r="S364" s="292">
        <v>4033.5295221136898</v>
      </c>
      <c r="T364" s="292">
        <v>4053.8255221136801</v>
      </c>
      <c r="U364" s="292">
        <v>4041.6515221136801</v>
      </c>
      <c r="V364" s="292">
        <v>4036.0445221136802</v>
      </c>
      <c r="W364" s="292">
        <v>4050.76252211369</v>
      </c>
      <c r="X364" s="292">
        <v>4035.0965221136898</v>
      </c>
      <c r="Y364" s="292">
        <v>4057.6945221136898</v>
      </c>
      <c r="Z364" s="292">
        <v>4058.9845221136802</v>
      </c>
      <c r="AA364" s="292">
        <v>4240.08464735504</v>
      </c>
      <c r="AB364" s="292">
        <v>4259.5116473550397</v>
      </c>
      <c r="AC364" s="292">
        <v>4238.95964735504</v>
      </c>
      <c r="AD364" s="292">
        <v>4252.3376473550397</v>
      </c>
    </row>
    <row r="365" spans="1:30" x14ac:dyDescent="0.25">
      <c r="A365" s="260" t="s">
        <v>754</v>
      </c>
      <c r="B365" s="290">
        <v>3525.1234599999998</v>
      </c>
      <c r="C365" s="290">
        <v>3815.9516699999999</v>
      </c>
      <c r="D365" s="290">
        <v>3645.3858399999999</v>
      </c>
      <c r="E365" s="290">
        <v>3928.6614399999899</v>
      </c>
      <c r="F365" s="290">
        <v>3880.84348</v>
      </c>
      <c r="G365" s="290">
        <v>3655.9470999999999</v>
      </c>
      <c r="H365" s="290">
        <v>3814.5161899999998</v>
      </c>
      <c r="I365" s="290">
        <v>3830.3564824540699</v>
      </c>
      <c r="J365" s="290">
        <v>3815.3774824540701</v>
      </c>
      <c r="K365" s="290">
        <v>3839.95948245407</v>
      </c>
      <c r="L365" s="290">
        <v>3819.1384824540701</v>
      </c>
      <c r="M365" s="290">
        <v>3833.6244824540699</v>
      </c>
      <c r="N365" s="290">
        <v>3933.8624824540698</v>
      </c>
      <c r="O365" s="290">
        <v>4034.3515221136799</v>
      </c>
      <c r="P365" s="290">
        <v>4051.9685221136801</v>
      </c>
      <c r="Q365" s="290">
        <v>4042.3345221136801</v>
      </c>
      <c r="R365" s="290">
        <v>4045.18452211368</v>
      </c>
      <c r="S365" s="290">
        <v>4033.5295221136898</v>
      </c>
      <c r="T365" s="290">
        <v>4053.8255221136801</v>
      </c>
      <c r="U365" s="290">
        <v>4041.6515221136801</v>
      </c>
      <c r="V365" s="290">
        <v>4036.0445221136802</v>
      </c>
      <c r="W365" s="290">
        <v>4050.76252211369</v>
      </c>
      <c r="X365" s="290">
        <v>4035.0965221136898</v>
      </c>
      <c r="Y365" s="290">
        <v>4057.6945221136898</v>
      </c>
      <c r="Z365" s="290">
        <v>4058.9845221136802</v>
      </c>
      <c r="AA365" s="290">
        <v>4240.08464735504</v>
      </c>
      <c r="AB365" s="290">
        <v>4259.5116473550397</v>
      </c>
      <c r="AC365" s="290">
        <v>4238.95964735504</v>
      </c>
      <c r="AD365" s="290">
        <v>4252.3376473550397</v>
      </c>
    </row>
    <row r="366" spans="1:30" ht="15.75" thickBot="1" x14ac:dyDescent="0.3">
      <c r="A366" s="242" t="s">
        <v>755</v>
      </c>
      <c r="B366" s="292">
        <v>0</v>
      </c>
      <c r="C366" s="292">
        <v>0</v>
      </c>
      <c r="D366" s="292">
        <v>0</v>
      </c>
      <c r="E366" s="292">
        <v>0</v>
      </c>
      <c r="F366" s="292">
        <v>0</v>
      </c>
      <c r="G366" s="292">
        <v>0</v>
      </c>
      <c r="H366" s="292">
        <v>0</v>
      </c>
      <c r="I366" s="292">
        <v>0</v>
      </c>
      <c r="J366" s="292">
        <v>0</v>
      </c>
      <c r="K366" s="292">
        <v>0</v>
      </c>
      <c r="L366" s="292">
        <v>0</v>
      </c>
      <c r="M366" s="292">
        <v>0</v>
      </c>
      <c r="N366" s="292">
        <v>0</v>
      </c>
      <c r="O366" s="292">
        <v>0</v>
      </c>
      <c r="P366" s="292">
        <v>0</v>
      </c>
      <c r="Q366" s="292">
        <v>0</v>
      </c>
      <c r="R366" s="292">
        <v>0</v>
      </c>
      <c r="S366" s="292">
        <v>0</v>
      </c>
      <c r="T366" s="292">
        <v>0</v>
      </c>
      <c r="U366" s="292">
        <v>0</v>
      </c>
      <c r="V366" s="292">
        <v>0</v>
      </c>
      <c r="W366" s="292">
        <v>0</v>
      </c>
      <c r="X366" s="292">
        <v>0</v>
      </c>
      <c r="Y366" s="292">
        <v>0</v>
      </c>
      <c r="Z366" s="292">
        <v>0</v>
      </c>
      <c r="AA366" s="292">
        <v>0</v>
      </c>
      <c r="AB366" s="292">
        <v>0</v>
      </c>
      <c r="AC366" s="292">
        <v>0</v>
      </c>
      <c r="AD366" s="292">
        <v>0</v>
      </c>
    </row>
    <row r="367" spans="1:30" x14ac:dyDescent="0.25">
      <c r="A367" s="260" t="s">
        <v>756</v>
      </c>
      <c r="B367" s="290">
        <v>0</v>
      </c>
      <c r="C367" s="290">
        <v>0</v>
      </c>
      <c r="D367" s="290">
        <v>0</v>
      </c>
      <c r="E367" s="290">
        <v>0</v>
      </c>
      <c r="F367" s="290">
        <v>0</v>
      </c>
      <c r="G367" s="290">
        <v>0</v>
      </c>
      <c r="H367" s="290">
        <v>0</v>
      </c>
      <c r="I367" s="290">
        <v>0</v>
      </c>
      <c r="J367" s="290">
        <v>0</v>
      </c>
      <c r="K367" s="290">
        <v>0</v>
      </c>
      <c r="L367" s="290">
        <v>0</v>
      </c>
      <c r="M367" s="290">
        <v>0</v>
      </c>
      <c r="N367" s="290">
        <v>0</v>
      </c>
      <c r="O367" s="290">
        <v>0</v>
      </c>
      <c r="P367" s="290">
        <v>0</v>
      </c>
      <c r="Q367" s="290">
        <v>0</v>
      </c>
      <c r="R367" s="290">
        <v>0</v>
      </c>
      <c r="S367" s="290">
        <v>0</v>
      </c>
      <c r="T367" s="290">
        <v>0</v>
      </c>
      <c r="U367" s="290">
        <v>0</v>
      </c>
      <c r="V367" s="290">
        <v>0</v>
      </c>
      <c r="W367" s="290">
        <v>0</v>
      </c>
      <c r="X367" s="290">
        <v>0</v>
      </c>
      <c r="Y367" s="290">
        <v>0</v>
      </c>
      <c r="Z367" s="290">
        <v>0</v>
      </c>
      <c r="AA367" s="290">
        <v>0</v>
      </c>
      <c r="AB367" s="290">
        <v>0</v>
      </c>
      <c r="AC367" s="290">
        <v>0</v>
      </c>
      <c r="AD367" s="290">
        <v>0</v>
      </c>
    </row>
    <row r="368" spans="1:30" ht="15.75" thickBot="1" x14ac:dyDescent="0.3">
      <c r="A368" s="242" t="s">
        <v>757</v>
      </c>
      <c r="B368" s="292">
        <v>-93.308000000000007</v>
      </c>
      <c r="C368" s="292">
        <v>-93.975999999999999</v>
      </c>
      <c r="D368" s="292">
        <v>-93.975999999999999</v>
      </c>
      <c r="E368" s="292">
        <v>-93.974999999999994</v>
      </c>
      <c r="F368" s="292">
        <v>-93.975999999999999</v>
      </c>
      <c r="G368" s="292">
        <v>-93.975999999999999</v>
      </c>
      <c r="H368" s="292">
        <v>-93.974999999999994</v>
      </c>
      <c r="I368" s="292">
        <v>-93.975891052515905</v>
      </c>
      <c r="J368" s="292">
        <v>-93.975891052515905</v>
      </c>
      <c r="K368" s="292">
        <v>-93.975891052515905</v>
      </c>
      <c r="L368" s="292">
        <v>-93.975891052515905</v>
      </c>
      <c r="M368" s="292">
        <v>-93.975891052515905</v>
      </c>
      <c r="N368" s="292">
        <v>-93.975891052515905</v>
      </c>
      <c r="O368" s="292">
        <v>-86.009224385849294</v>
      </c>
      <c r="P368" s="292">
        <v>-86.009224385849294</v>
      </c>
      <c r="Q368" s="292">
        <v>-86.009224385849294</v>
      </c>
      <c r="R368" s="292">
        <v>-86.009224385849294</v>
      </c>
      <c r="S368" s="292">
        <v>-86.009224385849294</v>
      </c>
      <c r="T368" s="292">
        <v>-86.009224385849294</v>
      </c>
      <c r="U368" s="292">
        <v>-86.009224385849294</v>
      </c>
      <c r="V368" s="292">
        <v>-86.009224385849294</v>
      </c>
      <c r="W368" s="292">
        <v>-86.009224385849294</v>
      </c>
      <c r="X368" s="292">
        <v>-86.009224385849294</v>
      </c>
      <c r="Y368" s="292">
        <v>-86.009224385849294</v>
      </c>
      <c r="Z368" s="292">
        <v>-86.009224385849294</v>
      </c>
      <c r="AA368" s="292">
        <v>-80.175057719182604</v>
      </c>
      <c r="AB368" s="292">
        <v>-80.175057719182604</v>
      </c>
      <c r="AC368" s="292">
        <v>-80.175057719182604</v>
      </c>
      <c r="AD368" s="292">
        <v>-80.175057719182604</v>
      </c>
    </row>
    <row r="369" spans="1:30" x14ac:dyDescent="0.25">
      <c r="A369" s="260" t="s">
        <v>758</v>
      </c>
      <c r="B369" s="290">
        <v>-93.308000000000007</v>
      </c>
      <c r="C369" s="290">
        <v>-93.975999999999999</v>
      </c>
      <c r="D369" s="290">
        <v>-93.975999999999999</v>
      </c>
      <c r="E369" s="290">
        <v>-93.974999999999994</v>
      </c>
      <c r="F369" s="290">
        <v>-93.975999999999999</v>
      </c>
      <c r="G369" s="290">
        <v>-93.975999999999999</v>
      </c>
      <c r="H369" s="290">
        <v>-93.974999999999994</v>
      </c>
      <c r="I369" s="290">
        <v>-93.975891052515905</v>
      </c>
      <c r="J369" s="290">
        <v>-93.975891052515905</v>
      </c>
      <c r="K369" s="290">
        <v>-93.975891052515905</v>
      </c>
      <c r="L369" s="290">
        <v>-93.975891052515905</v>
      </c>
      <c r="M369" s="290">
        <v>-93.975891052515905</v>
      </c>
      <c r="N369" s="290">
        <v>-93.975891052515905</v>
      </c>
      <c r="O369" s="290">
        <v>-86.009224385849294</v>
      </c>
      <c r="P369" s="290">
        <v>-86.009224385849294</v>
      </c>
      <c r="Q369" s="290">
        <v>-86.009224385849294</v>
      </c>
      <c r="R369" s="290">
        <v>-86.009224385849294</v>
      </c>
      <c r="S369" s="290">
        <v>-86.009224385849294</v>
      </c>
      <c r="T369" s="290">
        <v>-86.009224385849294</v>
      </c>
      <c r="U369" s="290">
        <v>-86.009224385849294</v>
      </c>
      <c r="V369" s="290">
        <v>-86.009224385849294</v>
      </c>
      <c r="W369" s="290">
        <v>-86.009224385849294</v>
      </c>
      <c r="X369" s="290">
        <v>-86.009224385849294</v>
      </c>
      <c r="Y369" s="290">
        <v>-86.009224385849294</v>
      </c>
      <c r="Z369" s="290">
        <v>-86.009224385849294</v>
      </c>
      <c r="AA369" s="290">
        <v>-80.175057719182604</v>
      </c>
      <c r="AB369" s="290">
        <v>-80.175057719182604</v>
      </c>
      <c r="AC369" s="290">
        <v>-80.175057719182604</v>
      </c>
      <c r="AD369" s="290">
        <v>-80.175057719182604</v>
      </c>
    </row>
    <row r="370" spans="1:30" ht="15.75" thickBot="1" x14ac:dyDescent="0.3">
      <c r="A370" s="242" t="s">
        <v>759</v>
      </c>
      <c r="B370" s="292">
        <v>-2.73</v>
      </c>
      <c r="C370" s="292">
        <v>0</v>
      </c>
      <c r="D370" s="292">
        <v>-6.7515000000000001</v>
      </c>
      <c r="E370" s="292">
        <v>-6.9580000000000003E-2</v>
      </c>
      <c r="F370" s="292">
        <v>-3.5070800000000002</v>
      </c>
      <c r="G370" s="292">
        <v>0</v>
      </c>
      <c r="H370" s="292">
        <v>-7.4645999999999999</v>
      </c>
      <c r="I370" s="292">
        <v>0</v>
      </c>
      <c r="J370" s="292">
        <v>0</v>
      </c>
      <c r="K370" s="292">
        <v>0</v>
      </c>
      <c r="L370" s="292">
        <v>0</v>
      </c>
      <c r="M370" s="292">
        <v>0</v>
      </c>
      <c r="N370" s="292">
        <v>0</v>
      </c>
      <c r="O370" s="292">
        <v>0</v>
      </c>
      <c r="P370" s="292">
        <v>0</v>
      </c>
      <c r="Q370" s="292">
        <v>0</v>
      </c>
      <c r="R370" s="292">
        <v>0</v>
      </c>
      <c r="S370" s="292">
        <v>0</v>
      </c>
      <c r="T370" s="292">
        <v>0</v>
      </c>
      <c r="U370" s="292">
        <v>0</v>
      </c>
      <c r="V370" s="292">
        <v>0</v>
      </c>
      <c r="W370" s="292">
        <v>0</v>
      </c>
      <c r="X370" s="292">
        <v>0</v>
      </c>
      <c r="Y370" s="292">
        <v>0</v>
      </c>
      <c r="Z370" s="292">
        <v>0</v>
      </c>
      <c r="AA370" s="292">
        <v>0</v>
      </c>
      <c r="AB370" s="292">
        <v>0</v>
      </c>
      <c r="AC370" s="292">
        <v>0</v>
      </c>
      <c r="AD370" s="292">
        <v>0</v>
      </c>
    </row>
    <row r="371" spans="1:30" x14ac:dyDescent="0.25">
      <c r="A371" s="260" t="s">
        <v>760</v>
      </c>
      <c r="B371" s="290">
        <v>-2.73</v>
      </c>
      <c r="C371" s="290">
        <v>0</v>
      </c>
      <c r="D371" s="290">
        <v>-6.7515000000000001</v>
      </c>
      <c r="E371" s="290">
        <v>-6.9580000000000003E-2</v>
      </c>
      <c r="F371" s="290">
        <v>-3.5070800000000002</v>
      </c>
      <c r="G371" s="290">
        <v>0</v>
      </c>
      <c r="H371" s="290">
        <v>-7.4645999999999999</v>
      </c>
      <c r="I371" s="290">
        <v>0</v>
      </c>
      <c r="J371" s="290">
        <v>0</v>
      </c>
      <c r="K371" s="290">
        <v>0</v>
      </c>
      <c r="L371" s="290">
        <v>0</v>
      </c>
      <c r="M371" s="290">
        <v>0</v>
      </c>
      <c r="N371" s="290">
        <v>0</v>
      </c>
      <c r="O371" s="290">
        <v>0</v>
      </c>
      <c r="P371" s="290">
        <v>0</v>
      </c>
      <c r="Q371" s="290">
        <v>0</v>
      </c>
      <c r="R371" s="290">
        <v>0</v>
      </c>
      <c r="S371" s="290">
        <v>0</v>
      </c>
      <c r="T371" s="290">
        <v>0</v>
      </c>
      <c r="U371" s="290">
        <v>0</v>
      </c>
      <c r="V371" s="290">
        <v>0</v>
      </c>
      <c r="W371" s="290">
        <v>0</v>
      </c>
      <c r="X371" s="290">
        <v>0</v>
      </c>
      <c r="Y371" s="290">
        <v>0</v>
      </c>
      <c r="Z371" s="290">
        <v>0</v>
      </c>
      <c r="AA371" s="290">
        <v>0</v>
      </c>
      <c r="AB371" s="290">
        <v>0</v>
      </c>
      <c r="AC371" s="290">
        <v>0</v>
      </c>
      <c r="AD371" s="290">
        <v>0</v>
      </c>
    </row>
    <row r="372" spans="1:30" x14ac:dyDescent="0.25">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row>
    <row r="373" spans="1:30" x14ac:dyDescent="0.25">
      <c r="A373" s="244" t="s">
        <v>761</v>
      </c>
      <c r="B373" s="289">
        <v>34781.782919999998</v>
      </c>
      <c r="C373" s="289">
        <v>30917.987629999901</v>
      </c>
      <c r="D373" s="289">
        <v>26711.47178</v>
      </c>
      <c r="E373" s="289">
        <v>23410.365119999999</v>
      </c>
      <c r="F373" s="289">
        <v>21483.404869999998</v>
      </c>
      <c r="G373" s="289">
        <v>25843.403620000001</v>
      </c>
      <c r="H373" s="289">
        <v>24568.760979999999</v>
      </c>
      <c r="I373" s="289">
        <v>26900.634306105199</v>
      </c>
      <c r="J373" s="289">
        <v>27010.816300533501</v>
      </c>
      <c r="K373" s="289">
        <v>22995.764626370699</v>
      </c>
      <c r="L373" s="289">
        <v>22761.686847685</v>
      </c>
      <c r="M373" s="289">
        <v>25421.004740389199</v>
      </c>
      <c r="N373" s="289">
        <v>26459.0990518695</v>
      </c>
      <c r="O373" s="289">
        <v>29918.878085782999</v>
      </c>
      <c r="P373" s="289">
        <v>28879.0600178655</v>
      </c>
      <c r="Q373" s="289">
        <v>23145.499685954601</v>
      </c>
      <c r="R373" s="289">
        <v>23051.7120678965</v>
      </c>
      <c r="S373" s="289">
        <v>29438.7098549853</v>
      </c>
      <c r="T373" s="289">
        <v>29673.358731723802</v>
      </c>
      <c r="U373" s="289">
        <v>32095.324980901099</v>
      </c>
      <c r="V373" s="289">
        <v>32451.8976487451</v>
      </c>
      <c r="W373" s="289">
        <v>26176.370508811098</v>
      </c>
      <c r="X373" s="289">
        <v>28052.2847196697</v>
      </c>
      <c r="Y373" s="289">
        <v>30289.989744958399</v>
      </c>
      <c r="Z373" s="289">
        <v>30865.8101045814</v>
      </c>
      <c r="AA373" s="289">
        <v>35582.2797644249</v>
      </c>
      <c r="AB373" s="289">
        <v>34352.243588056299</v>
      </c>
      <c r="AC373" s="289">
        <v>27719.939138664799</v>
      </c>
      <c r="AD373" s="289">
        <v>28578.8192492362</v>
      </c>
    </row>
    <row r="374" spans="1:30" ht="15.75" thickBot="1" x14ac:dyDescent="0.3">
      <c r="A374" s="261" t="s">
        <v>522</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5.75" thickBot="1" x14ac:dyDescent="0.3">
      <c r="A375" s="262" t="s">
        <v>48</v>
      </c>
      <c r="B375" s="294">
        <v>30790.69643</v>
      </c>
      <c r="C375" s="294">
        <v>38234.767839999899</v>
      </c>
      <c r="D375" s="294">
        <v>26252.5307599999</v>
      </c>
      <c r="E375" s="294">
        <v>27235.44499</v>
      </c>
      <c r="F375" s="294">
        <v>15139.68109</v>
      </c>
      <c r="G375" s="294">
        <v>24750.580219999902</v>
      </c>
      <c r="H375" s="294">
        <v>29412.70967</v>
      </c>
      <c r="I375" s="294">
        <v>27092.328471987599</v>
      </c>
      <c r="J375" s="294">
        <v>27072.219862113801</v>
      </c>
      <c r="K375" s="294">
        <v>23957.0291808865</v>
      </c>
      <c r="L375" s="294">
        <v>13370.4639347887</v>
      </c>
      <c r="M375" s="294">
        <v>20727.847299258901</v>
      </c>
      <c r="N375" s="294">
        <v>29645.199745979298</v>
      </c>
      <c r="O375" s="294">
        <v>32112.193281937401</v>
      </c>
      <c r="P375" s="294">
        <v>28332.524963950302</v>
      </c>
      <c r="Q375" s="294">
        <v>26726.469904359899</v>
      </c>
      <c r="R375" s="294">
        <v>14680.804846806501</v>
      </c>
      <c r="S375" s="294">
        <v>20642.9061081728</v>
      </c>
      <c r="T375" s="294">
        <v>25664.569991210301</v>
      </c>
      <c r="U375" s="294">
        <v>27735.931322427699</v>
      </c>
      <c r="V375" s="294">
        <v>28670.494100017499</v>
      </c>
      <c r="W375" s="294">
        <v>22439.070914756699</v>
      </c>
      <c r="X375" s="294">
        <v>15284.3300903939</v>
      </c>
      <c r="Y375" s="294">
        <v>21723.854040928702</v>
      </c>
      <c r="Z375" s="294">
        <v>33110.884378759998</v>
      </c>
      <c r="AA375" s="294">
        <v>35640.782243386901</v>
      </c>
      <c r="AB375" s="294">
        <v>31847.8341913845</v>
      </c>
      <c r="AC375" s="294">
        <v>29375.031131104399</v>
      </c>
      <c r="AD375" s="294">
        <v>16384.105939837998</v>
      </c>
    </row>
    <row r="376" spans="1:30" x14ac:dyDescent="0.25">
      <c r="A376" s="242" t="s">
        <v>522</v>
      </c>
    </row>
    <row r="377" spans="1:30" x14ac:dyDescent="0.25">
      <c r="A377" s="242" t="s">
        <v>762</v>
      </c>
      <c r="B377" s="290">
        <v>0</v>
      </c>
      <c r="C377" s="290">
        <v>0</v>
      </c>
      <c r="D377" s="290">
        <v>0</v>
      </c>
      <c r="E377" s="290">
        <v>0</v>
      </c>
      <c r="F377" s="290">
        <v>0</v>
      </c>
      <c r="G377" s="290">
        <v>0</v>
      </c>
      <c r="H377" s="290">
        <v>0</v>
      </c>
      <c r="I377" s="290">
        <v>0</v>
      </c>
      <c r="J377" s="290">
        <v>0</v>
      </c>
      <c r="K377" s="290">
        <v>0</v>
      </c>
      <c r="L377" s="290">
        <v>0</v>
      </c>
      <c r="M377" s="290">
        <v>0</v>
      </c>
      <c r="N377" s="290">
        <v>0</v>
      </c>
      <c r="O377" s="290">
        <v>0</v>
      </c>
      <c r="P377" s="290">
        <v>0</v>
      </c>
      <c r="Q377" s="290">
        <v>0</v>
      </c>
      <c r="R377" s="290">
        <v>0</v>
      </c>
      <c r="S377" s="290">
        <v>0</v>
      </c>
      <c r="T377" s="290">
        <v>0</v>
      </c>
      <c r="U377" s="290">
        <v>0</v>
      </c>
      <c r="V377" s="290">
        <v>0</v>
      </c>
      <c r="W377" s="290">
        <v>0</v>
      </c>
      <c r="X377" s="290">
        <v>0</v>
      </c>
      <c r="Y377" s="290">
        <v>0</v>
      </c>
      <c r="Z377" s="290">
        <v>0</v>
      </c>
      <c r="AA377" s="290">
        <v>0</v>
      </c>
      <c r="AB377" s="290">
        <v>0</v>
      </c>
      <c r="AC377" s="290">
        <v>0</v>
      </c>
      <c r="AD377" s="290">
        <v>0</v>
      </c>
    </row>
    <row r="378" spans="1:30" x14ac:dyDescent="0.25">
      <c r="A378" s="242" t="s">
        <v>763</v>
      </c>
      <c r="B378" s="290">
        <v>0</v>
      </c>
      <c r="C378" s="290">
        <v>0</v>
      </c>
      <c r="D378" s="290">
        <v>0</v>
      </c>
      <c r="E378" s="290">
        <v>0</v>
      </c>
      <c r="F378" s="290">
        <v>0</v>
      </c>
      <c r="G378" s="290">
        <v>0</v>
      </c>
      <c r="H378" s="290">
        <v>0</v>
      </c>
      <c r="I378" s="290">
        <v>0</v>
      </c>
      <c r="J378" s="290">
        <v>0</v>
      </c>
      <c r="K378" s="290">
        <v>0</v>
      </c>
      <c r="L378" s="290">
        <v>0</v>
      </c>
      <c r="M378" s="290">
        <v>0</v>
      </c>
      <c r="N378" s="290">
        <v>0</v>
      </c>
      <c r="O378" s="290">
        <v>0</v>
      </c>
      <c r="P378" s="290">
        <v>0</v>
      </c>
      <c r="Q378" s="290">
        <v>0</v>
      </c>
      <c r="R378" s="290">
        <v>0</v>
      </c>
      <c r="S378" s="290">
        <v>0</v>
      </c>
      <c r="T378" s="290">
        <v>0</v>
      </c>
      <c r="U378" s="290">
        <v>0</v>
      </c>
      <c r="V378" s="290">
        <v>0</v>
      </c>
      <c r="W378" s="290">
        <v>0</v>
      </c>
      <c r="X378" s="290">
        <v>0</v>
      </c>
      <c r="Y378" s="290">
        <v>0</v>
      </c>
      <c r="Z378" s="290">
        <v>0</v>
      </c>
      <c r="AA378" s="290">
        <v>0</v>
      </c>
      <c r="AB378" s="290">
        <v>0</v>
      </c>
      <c r="AC378" s="290">
        <v>0</v>
      </c>
      <c r="AD378" s="290">
        <v>0</v>
      </c>
    </row>
    <row r="379" spans="1:30" x14ac:dyDescent="0.25">
      <c r="A379" s="242" t="s">
        <v>764</v>
      </c>
      <c r="B379" s="290">
        <v>0</v>
      </c>
      <c r="C379" s="290">
        <v>0</v>
      </c>
      <c r="D379" s="290">
        <v>0</v>
      </c>
      <c r="E379" s="290">
        <v>0</v>
      </c>
      <c r="F379" s="290">
        <v>0</v>
      </c>
      <c r="G379" s="290">
        <v>0</v>
      </c>
      <c r="H379" s="290">
        <v>0</v>
      </c>
      <c r="I379" s="290">
        <v>0</v>
      </c>
      <c r="J379" s="290">
        <v>0</v>
      </c>
      <c r="K379" s="290">
        <v>0</v>
      </c>
      <c r="L379" s="290">
        <v>0</v>
      </c>
      <c r="M379" s="290">
        <v>0</v>
      </c>
      <c r="N379" s="290">
        <v>0</v>
      </c>
      <c r="O379" s="290">
        <v>0</v>
      </c>
      <c r="P379" s="290">
        <v>0</v>
      </c>
      <c r="Q379" s="290">
        <v>0</v>
      </c>
      <c r="R379" s="290">
        <v>0</v>
      </c>
      <c r="S379" s="290">
        <v>0</v>
      </c>
      <c r="T379" s="290">
        <v>0</v>
      </c>
      <c r="U379" s="290">
        <v>0</v>
      </c>
      <c r="V379" s="290">
        <v>0</v>
      </c>
      <c r="W379" s="290">
        <v>0</v>
      </c>
      <c r="X379" s="290">
        <v>0</v>
      </c>
      <c r="Y379" s="290">
        <v>0</v>
      </c>
      <c r="Z379" s="290">
        <v>0</v>
      </c>
      <c r="AA379" s="290">
        <v>0</v>
      </c>
      <c r="AB379" s="290">
        <v>0</v>
      </c>
      <c r="AC379" s="290">
        <v>0</v>
      </c>
      <c r="AD379" s="290">
        <v>0</v>
      </c>
    </row>
    <row r="380" spans="1:30" x14ac:dyDescent="0.25">
      <c r="A380" s="242" t="s">
        <v>765</v>
      </c>
      <c r="B380" s="290">
        <v>0</v>
      </c>
      <c r="C380" s="290">
        <v>0</v>
      </c>
      <c r="D380" s="290">
        <v>0</v>
      </c>
      <c r="E380" s="290">
        <v>0</v>
      </c>
      <c r="F380" s="290">
        <v>0</v>
      </c>
      <c r="G380" s="290">
        <v>0</v>
      </c>
      <c r="H380" s="290">
        <v>0</v>
      </c>
      <c r="I380" s="290">
        <v>0</v>
      </c>
      <c r="J380" s="290">
        <v>0</v>
      </c>
      <c r="K380" s="290">
        <v>0</v>
      </c>
      <c r="L380" s="290">
        <v>0</v>
      </c>
      <c r="M380" s="290">
        <v>0</v>
      </c>
      <c r="N380" s="290">
        <v>0</v>
      </c>
      <c r="O380" s="290">
        <v>0</v>
      </c>
      <c r="P380" s="290">
        <v>0</v>
      </c>
      <c r="Q380" s="290">
        <v>0</v>
      </c>
      <c r="R380" s="290">
        <v>0</v>
      </c>
      <c r="S380" s="290">
        <v>0</v>
      </c>
      <c r="T380" s="290">
        <v>0</v>
      </c>
      <c r="U380" s="290">
        <v>0</v>
      </c>
      <c r="V380" s="290">
        <v>0</v>
      </c>
      <c r="W380" s="290">
        <v>0</v>
      </c>
      <c r="X380" s="290">
        <v>0</v>
      </c>
      <c r="Y380" s="290">
        <v>0</v>
      </c>
      <c r="Z380" s="290">
        <v>0</v>
      </c>
      <c r="AA380" s="290">
        <v>0</v>
      </c>
      <c r="AB380" s="290">
        <v>0</v>
      </c>
      <c r="AC380" s="290">
        <v>0</v>
      </c>
      <c r="AD380" s="290">
        <v>0</v>
      </c>
    </row>
    <row r="381" spans="1:30" x14ac:dyDescent="0.25">
      <c r="A381" s="242" t="s">
        <v>766</v>
      </c>
      <c r="B381" s="290">
        <v>0.58699999999999997</v>
      </c>
      <c r="C381" s="290">
        <v>0.64600000000000002</v>
      </c>
      <c r="D381" s="290">
        <v>0.64600000000000002</v>
      </c>
      <c r="E381" s="290">
        <v>0.64600000000000002</v>
      </c>
      <c r="F381" s="290">
        <v>0.64600000000000002</v>
      </c>
      <c r="G381" s="290">
        <v>0.64600000000000002</v>
      </c>
      <c r="H381" s="290">
        <v>0.64600000000000002</v>
      </c>
      <c r="I381" s="290">
        <v>0</v>
      </c>
      <c r="J381" s="290">
        <v>0</v>
      </c>
      <c r="K381" s="290">
        <v>0</v>
      </c>
      <c r="L381" s="290">
        <v>0</v>
      </c>
      <c r="M381" s="290">
        <v>0</v>
      </c>
      <c r="N381" s="290">
        <v>0</v>
      </c>
      <c r="O381" s="290">
        <v>0</v>
      </c>
      <c r="P381" s="290">
        <v>0</v>
      </c>
      <c r="Q381" s="290">
        <v>0</v>
      </c>
      <c r="R381" s="290">
        <v>0</v>
      </c>
      <c r="S381" s="290">
        <v>0</v>
      </c>
      <c r="T381" s="290">
        <v>0</v>
      </c>
      <c r="U381" s="290">
        <v>0</v>
      </c>
      <c r="V381" s="290">
        <v>0</v>
      </c>
      <c r="W381" s="290">
        <v>0</v>
      </c>
      <c r="X381" s="290">
        <v>0</v>
      </c>
      <c r="Y381" s="290">
        <v>0</v>
      </c>
      <c r="Z381" s="290">
        <v>0</v>
      </c>
      <c r="AA381" s="290">
        <v>0</v>
      </c>
      <c r="AB381" s="290">
        <v>0</v>
      </c>
      <c r="AC381" s="290">
        <v>0</v>
      </c>
      <c r="AD381" s="290">
        <v>0</v>
      </c>
    </row>
    <row r="382" spans="1:30" x14ac:dyDescent="0.25">
      <c r="A382" s="242" t="s">
        <v>767</v>
      </c>
      <c r="B382" s="290">
        <v>-99.666329999999903</v>
      </c>
      <c r="C382" s="290">
        <v>-208.08556999999999</v>
      </c>
      <c r="D382" s="290">
        <v>-96.485619999999997</v>
      </c>
      <c r="E382" s="290">
        <v>-82.274859999999904</v>
      </c>
      <c r="F382" s="290">
        <v>-42.294980000000002</v>
      </c>
      <c r="G382" s="290">
        <v>-57.891100000000002</v>
      </c>
      <c r="H382" s="290">
        <v>11.6133399999999</v>
      </c>
      <c r="I382" s="290">
        <v>-2.6250821836325602</v>
      </c>
      <c r="J382" s="290">
        <v>-10.6821155000515</v>
      </c>
      <c r="K382" s="290">
        <v>-18.204121687551499</v>
      </c>
      <c r="L382" s="290">
        <v>-15.207764687551199</v>
      </c>
      <c r="M382" s="290">
        <v>-20.023553375050898</v>
      </c>
      <c r="N382" s="290">
        <v>-72.967170937550904</v>
      </c>
      <c r="O382" s="290">
        <v>-75.728990750052503</v>
      </c>
      <c r="P382" s="290">
        <v>-71.306532937560704</v>
      </c>
      <c r="Q382" s="290">
        <v>-173.88518525006501</v>
      </c>
      <c r="R382" s="290">
        <v>-33.5236518750648</v>
      </c>
      <c r="S382" s="290">
        <v>-19.545734250067099</v>
      </c>
      <c r="T382" s="290">
        <v>-24.457557250071702</v>
      </c>
      <c r="U382" s="290">
        <v>-21.6971838125746</v>
      </c>
      <c r="V382" s="290">
        <v>-17.772370437577301</v>
      </c>
      <c r="W382" s="290">
        <v>-20.923123812578201</v>
      </c>
      <c r="X382" s="290">
        <v>-15.561461562580099</v>
      </c>
      <c r="Y382" s="290">
        <v>-14.591259812583401</v>
      </c>
      <c r="Z382" s="290">
        <v>-50.941564625085199</v>
      </c>
      <c r="AA382" s="290">
        <v>-75.008521437568703</v>
      </c>
      <c r="AB382" s="290">
        <v>-70.517535375045995</v>
      </c>
      <c r="AC382" s="290">
        <v>-173.251215812537</v>
      </c>
      <c r="AD382" s="290">
        <v>-32.852899625030098</v>
      </c>
    </row>
    <row r="383" spans="1:30" x14ac:dyDescent="0.25">
      <c r="A383" s="242" t="s">
        <v>768</v>
      </c>
      <c r="B383" s="290">
        <v>-18.176219999999901</v>
      </c>
      <c r="C383" s="290">
        <v>-63.247889999999998</v>
      </c>
      <c r="D383" s="290">
        <v>-29.32694</v>
      </c>
      <c r="E383" s="290">
        <v>-25.007559999999899</v>
      </c>
      <c r="F383" s="290">
        <v>10.02824</v>
      </c>
      <c r="G383" s="290">
        <v>-14.50905</v>
      </c>
      <c r="H383" s="290">
        <v>2.9106299999999901</v>
      </c>
      <c r="I383" s="290">
        <v>-0.65791533424375104</v>
      </c>
      <c r="J383" s="290">
        <v>-2.6772219298374802</v>
      </c>
      <c r="K383" s="290">
        <v>-4.5624365131708098</v>
      </c>
      <c r="L383" s="290">
        <v>-3.8114698465040702</v>
      </c>
      <c r="M383" s="290">
        <v>-5.0184344298373302</v>
      </c>
      <c r="N383" s="290">
        <v>-18.2875115131706</v>
      </c>
      <c r="O383" s="290">
        <v>-18.979696929837701</v>
      </c>
      <c r="P383" s="290">
        <v>-17.871311513173101</v>
      </c>
      <c r="Q383" s="290">
        <v>-43.580246929841003</v>
      </c>
      <c r="R383" s="290">
        <v>-8.4019177631741293</v>
      </c>
      <c r="S383" s="290">
        <v>-4.8986802631747297</v>
      </c>
      <c r="T383" s="290">
        <v>-6.1297135965092098</v>
      </c>
      <c r="U383" s="290">
        <v>-5.43789067984327</v>
      </c>
      <c r="V383" s="290">
        <v>-4.45422817984395</v>
      </c>
      <c r="W383" s="290">
        <v>-5.2438906798441796</v>
      </c>
      <c r="X383" s="290">
        <v>-3.9001156798446299</v>
      </c>
      <c r="Y383" s="290">
        <v>-3.6569573465121401</v>
      </c>
      <c r="Z383" s="290">
        <v>-12.7673094298459</v>
      </c>
      <c r="AA383" s="290">
        <v>-18.799128179841698</v>
      </c>
      <c r="AB383" s="290">
        <v>-17.673567763169402</v>
      </c>
      <c r="AC383" s="290">
        <v>-43.4213573465005</v>
      </c>
      <c r="AD383" s="290">
        <v>-8.2338094298321103</v>
      </c>
    </row>
    <row r="384" spans="1:30" x14ac:dyDescent="0.25">
      <c r="A384" s="242" t="s">
        <v>769</v>
      </c>
      <c r="B384" s="290">
        <v>0</v>
      </c>
      <c r="C384" s="290">
        <v>0</v>
      </c>
      <c r="D384" s="290">
        <v>0</v>
      </c>
      <c r="E384" s="290">
        <v>0</v>
      </c>
      <c r="F384" s="290">
        <v>0</v>
      </c>
      <c r="G384" s="290">
        <v>0</v>
      </c>
      <c r="H384" s="290">
        <v>0</v>
      </c>
      <c r="I384" s="290">
        <v>0</v>
      </c>
      <c r="J384" s="290">
        <v>0</v>
      </c>
      <c r="K384" s="290">
        <v>0</v>
      </c>
      <c r="L384" s="290">
        <v>0</v>
      </c>
      <c r="M384" s="290">
        <v>0</v>
      </c>
      <c r="N384" s="290">
        <v>0</v>
      </c>
      <c r="O384" s="290">
        <v>0</v>
      </c>
      <c r="P384" s="290">
        <v>0</v>
      </c>
      <c r="Q384" s="290">
        <v>0</v>
      </c>
      <c r="R384" s="290">
        <v>0</v>
      </c>
      <c r="S384" s="290">
        <v>0</v>
      </c>
      <c r="T384" s="290">
        <v>0</v>
      </c>
      <c r="U384" s="290">
        <v>0</v>
      </c>
      <c r="V384" s="290">
        <v>0</v>
      </c>
      <c r="W384" s="290">
        <v>0</v>
      </c>
      <c r="X384" s="290">
        <v>0</v>
      </c>
      <c r="Y384" s="290">
        <v>0</v>
      </c>
      <c r="Z384" s="290">
        <v>0</v>
      </c>
      <c r="AA384" s="290">
        <v>0</v>
      </c>
      <c r="AB384" s="290">
        <v>0</v>
      </c>
      <c r="AC384" s="290">
        <v>0</v>
      </c>
      <c r="AD384" s="290">
        <v>0</v>
      </c>
    </row>
    <row r="385" spans="1:30" x14ac:dyDescent="0.25">
      <c r="A385" s="242" t="s">
        <v>770</v>
      </c>
      <c r="B385" s="290">
        <v>0</v>
      </c>
      <c r="C385" s="290">
        <v>0</v>
      </c>
      <c r="D385" s="290">
        <v>0</v>
      </c>
      <c r="E385" s="290">
        <v>0</v>
      </c>
      <c r="F385" s="290">
        <v>0</v>
      </c>
      <c r="G385" s="290">
        <v>0</v>
      </c>
      <c r="H385" s="290">
        <v>0</v>
      </c>
      <c r="I385" s="290">
        <v>0</v>
      </c>
      <c r="J385" s="290">
        <v>0</v>
      </c>
      <c r="K385" s="290">
        <v>0</v>
      </c>
      <c r="L385" s="290">
        <v>0</v>
      </c>
      <c r="M385" s="290">
        <v>0</v>
      </c>
      <c r="N385" s="290">
        <v>0</v>
      </c>
      <c r="O385" s="290">
        <v>0</v>
      </c>
      <c r="P385" s="290">
        <v>0</v>
      </c>
      <c r="Q385" s="290">
        <v>0</v>
      </c>
      <c r="R385" s="290">
        <v>0</v>
      </c>
      <c r="S385" s="290">
        <v>0</v>
      </c>
      <c r="T385" s="290">
        <v>0</v>
      </c>
      <c r="U385" s="290">
        <v>0</v>
      </c>
      <c r="V385" s="290">
        <v>0</v>
      </c>
      <c r="W385" s="290">
        <v>0</v>
      </c>
      <c r="X385" s="290">
        <v>0</v>
      </c>
      <c r="Y385" s="290">
        <v>0</v>
      </c>
      <c r="Z385" s="290">
        <v>0</v>
      </c>
      <c r="AA385" s="290">
        <v>0</v>
      </c>
      <c r="AB385" s="290">
        <v>0</v>
      </c>
      <c r="AC385" s="290">
        <v>0</v>
      </c>
      <c r="AD385" s="290">
        <v>0</v>
      </c>
    </row>
    <row r="386" spans="1:30" x14ac:dyDescent="0.25">
      <c r="A386" s="242" t="s">
        <v>771</v>
      </c>
      <c r="B386" s="290">
        <v>27.000859999999999</v>
      </c>
      <c r="C386" s="290">
        <v>0</v>
      </c>
      <c r="D386" s="290">
        <v>0</v>
      </c>
      <c r="E386" s="290">
        <v>0</v>
      </c>
      <c r="F386" s="290">
        <v>0</v>
      </c>
      <c r="G386" s="290">
        <v>0</v>
      </c>
      <c r="H386" s="290">
        <v>0</v>
      </c>
      <c r="I386" s="290">
        <v>0</v>
      </c>
      <c r="J386" s="290">
        <v>0</v>
      </c>
      <c r="K386" s="290">
        <v>0</v>
      </c>
      <c r="L386" s="290">
        <v>0</v>
      </c>
      <c r="M386" s="290">
        <v>0</v>
      </c>
      <c r="N386" s="290">
        <v>0</v>
      </c>
      <c r="O386" s="290">
        <v>0</v>
      </c>
      <c r="P386" s="290">
        <v>0</v>
      </c>
      <c r="Q386" s="290">
        <v>0</v>
      </c>
      <c r="R386" s="290">
        <v>0</v>
      </c>
      <c r="S386" s="290">
        <v>0</v>
      </c>
      <c r="T386" s="290">
        <v>0</v>
      </c>
      <c r="U386" s="290">
        <v>0</v>
      </c>
      <c r="V386" s="290">
        <v>0</v>
      </c>
      <c r="W386" s="290">
        <v>0</v>
      </c>
      <c r="X386" s="290">
        <v>0</v>
      </c>
      <c r="Y386" s="290">
        <v>0</v>
      </c>
      <c r="Z386" s="290">
        <v>0</v>
      </c>
      <c r="AA386" s="290">
        <v>0</v>
      </c>
      <c r="AB386" s="290">
        <v>0</v>
      </c>
      <c r="AC386" s="290">
        <v>0</v>
      </c>
      <c r="AD386" s="290">
        <v>0</v>
      </c>
    </row>
    <row r="387" spans="1:30" x14ac:dyDescent="0.25">
      <c r="A387" s="242" t="s">
        <v>772</v>
      </c>
      <c r="B387" s="290">
        <v>6.0785499999999999</v>
      </c>
      <c r="C387" s="290">
        <v>0</v>
      </c>
      <c r="D387" s="290">
        <v>0</v>
      </c>
      <c r="E387" s="290">
        <v>0</v>
      </c>
      <c r="F387" s="290">
        <v>0</v>
      </c>
      <c r="G387" s="290">
        <v>0</v>
      </c>
      <c r="H387" s="290">
        <v>-1.0000000000000001E-5</v>
      </c>
      <c r="I387" s="290">
        <v>0</v>
      </c>
      <c r="J387" s="290">
        <v>0</v>
      </c>
      <c r="K387" s="290">
        <v>0</v>
      </c>
      <c r="L387" s="290">
        <v>0</v>
      </c>
      <c r="M387" s="290">
        <v>0</v>
      </c>
      <c r="N387" s="290">
        <v>0</v>
      </c>
      <c r="O387" s="290">
        <v>0</v>
      </c>
      <c r="P387" s="290">
        <v>0</v>
      </c>
      <c r="Q387" s="290">
        <v>0</v>
      </c>
      <c r="R387" s="290">
        <v>0</v>
      </c>
      <c r="S387" s="290">
        <v>0</v>
      </c>
      <c r="T387" s="290">
        <v>0</v>
      </c>
      <c r="U387" s="290">
        <v>0</v>
      </c>
      <c r="V387" s="290">
        <v>0</v>
      </c>
      <c r="W387" s="290">
        <v>0</v>
      </c>
      <c r="X387" s="290">
        <v>0</v>
      </c>
      <c r="Y387" s="290">
        <v>0</v>
      </c>
      <c r="Z387" s="290">
        <v>0</v>
      </c>
      <c r="AA387" s="290">
        <v>0</v>
      </c>
      <c r="AB387" s="290">
        <v>0</v>
      </c>
      <c r="AC387" s="290">
        <v>0</v>
      </c>
      <c r="AD387" s="290">
        <v>0</v>
      </c>
    </row>
    <row r="388" spans="1:30" x14ac:dyDescent="0.25">
      <c r="A388" s="242" t="s">
        <v>773</v>
      </c>
      <c r="B388" s="290">
        <v>1.1085499999999999</v>
      </c>
      <c r="C388" s="290">
        <v>0</v>
      </c>
      <c r="D388" s="290">
        <v>0</v>
      </c>
      <c r="E388" s="290">
        <v>0</v>
      </c>
      <c r="F388" s="290">
        <v>0</v>
      </c>
      <c r="G388" s="290">
        <v>0</v>
      </c>
      <c r="H388" s="290">
        <v>0</v>
      </c>
      <c r="I388" s="290">
        <v>0</v>
      </c>
      <c r="J388" s="290">
        <v>0</v>
      </c>
      <c r="K388" s="290">
        <v>0</v>
      </c>
      <c r="L388" s="290">
        <v>0</v>
      </c>
      <c r="M388" s="290">
        <v>0</v>
      </c>
      <c r="N388" s="290">
        <v>0</v>
      </c>
      <c r="O388" s="290">
        <v>0</v>
      </c>
      <c r="P388" s="290">
        <v>0</v>
      </c>
      <c r="Q388" s="290">
        <v>0</v>
      </c>
      <c r="R388" s="290">
        <v>0</v>
      </c>
      <c r="S388" s="290">
        <v>0</v>
      </c>
      <c r="T388" s="290">
        <v>0</v>
      </c>
      <c r="U388" s="290">
        <v>0</v>
      </c>
      <c r="V388" s="290">
        <v>0</v>
      </c>
      <c r="W388" s="290">
        <v>0</v>
      </c>
      <c r="X388" s="290">
        <v>0</v>
      </c>
      <c r="Y388" s="290">
        <v>0</v>
      </c>
      <c r="Z388" s="290">
        <v>0</v>
      </c>
      <c r="AA388" s="290">
        <v>0</v>
      </c>
      <c r="AB388" s="290">
        <v>0</v>
      </c>
      <c r="AC388" s="290">
        <v>0</v>
      </c>
      <c r="AD388" s="290">
        <v>0</v>
      </c>
    </row>
    <row r="389" spans="1:30" x14ac:dyDescent="0.25">
      <c r="A389" s="242" t="s">
        <v>774</v>
      </c>
      <c r="B389" s="290">
        <v>0</v>
      </c>
      <c r="C389" s="290">
        <v>0</v>
      </c>
      <c r="D389" s="290">
        <v>0</v>
      </c>
      <c r="E389" s="290">
        <v>0</v>
      </c>
      <c r="F389" s="290">
        <v>0</v>
      </c>
      <c r="G389" s="290">
        <v>0</v>
      </c>
      <c r="H389" s="290">
        <v>2.0517399999999899</v>
      </c>
      <c r="I389" s="290">
        <v>0</v>
      </c>
      <c r="J389" s="290">
        <v>0</v>
      </c>
      <c r="K389" s="290">
        <v>0</v>
      </c>
      <c r="L389" s="290">
        <v>0</v>
      </c>
      <c r="M389" s="290">
        <v>0</v>
      </c>
      <c r="N389" s="290">
        <v>0</v>
      </c>
      <c r="O389" s="290">
        <v>0</v>
      </c>
      <c r="P389" s="290">
        <v>0</v>
      </c>
      <c r="Q389" s="290">
        <v>0</v>
      </c>
      <c r="R389" s="290">
        <v>0</v>
      </c>
      <c r="S389" s="290">
        <v>0</v>
      </c>
      <c r="T389" s="290">
        <v>0</v>
      </c>
      <c r="U389" s="290">
        <v>0</v>
      </c>
      <c r="V389" s="290">
        <v>0</v>
      </c>
      <c r="W389" s="290">
        <v>0</v>
      </c>
      <c r="X389" s="290">
        <v>0</v>
      </c>
      <c r="Y389" s="290">
        <v>0</v>
      </c>
      <c r="Z389" s="290">
        <v>0</v>
      </c>
      <c r="AA389" s="290">
        <v>0</v>
      </c>
      <c r="AB389" s="290">
        <v>0</v>
      </c>
      <c r="AC389" s="290">
        <v>0</v>
      </c>
      <c r="AD389" s="290">
        <v>0</v>
      </c>
    </row>
    <row r="390" spans="1:30" x14ac:dyDescent="0.25">
      <c r="A390" s="242" t="s">
        <v>775</v>
      </c>
      <c r="B390" s="290">
        <v>0</v>
      </c>
      <c r="C390" s="290">
        <v>0</v>
      </c>
      <c r="D390" s="290">
        <v>0</v>
      </c>
      <c r="E390" s="290">
        <v>0</v>
      </c>
      <c r="F390" s="290">
        <v>0</v>
      </c>
      <c r="G390" s="290">
        <v>0</v>
      </c>
      <c r="H390" s="290">
        <v>-0.43086000000000002</v>
      </c>
      <c r="I390" s="290">
        <v>0</v>
      </c>
      <c r="J390" s="290">
        <v>0</v>
      </c>
      <c r="K390" s="290">
        <v>0</v>
      </c>
      <c r="L390" s="290">
        <v>0</v>
      </c>
      <c r="M390" s="290">
        <v>0</v>
      </c>
      <c r="N390" s="290">
        <v>0</v>
      </c>
      <c r="O390" s="290">
        <v>0</v>
      </c>
      <c r="P390" s="290">
        <v>0</v>
      </c>
      <c r="Q390" s="290">
        <v>0</v>
      </c>
      <c r="R390" s="290">
        <v>0</v>
      </c>
      <c r="S390" s="290">
        <v>0</v>
      </c>
      <c r="T390" s="290">
        <v>0</v>
      </c>
      <c r="U390" s="290">
        <v>0</v>
      </c>
      <c r="V390" s="290">
        <v>0</v>
      </c>
      <c r="W390" s="290">
        <v>0</v>
      </c>
      <c r="X390" s="290">
        <v>0</v>
      </c>
      <c r="Y390" s="290">
        <v>0</v>
      </c>
      <c r="Z390" s="290">
        <v>0</v>
      </c>
      <c r="AA390" s="290">
        <v>0</v>
      </c>
      <c r="AB390" s="290">
        <v>0</v>
      </c>
      <c r="AC390" s="290">
        <v>0</v>
      </c>
      <c r="AD390" s="290">
        <v>0</v>
      </c>
    </row>
    <row r="391" spans="1:30" x14ac:dyDescent="0.25">
      <c r="A391" s="242" t="s">
        <v>776</v>
      </c>
      <c r="B391" s="290">
        <v>0</v>
      </c>
      <c r="C391" s="290">
        <v>0</v>
      </c>
      <c r="D391" s="290">
        <v>0</v>
      </c>
      <c r="E391" s="290">
        <v>0</v>
      </c>
      <c r="F391" s="290">
        <v>0</v>
      </c>
      <c r="G391" s="290">
        <v>0</v>
      </c>
      <c r="H391" s="290">
        <v>0</v>
      </c>
      <c r="I391" s="290">
        <v>0</v>
      </c>
      <c r="J391" s="290">
        <v>0</v>
      </c>
      <c r="K391" s="290">
        <v>0</v>
      </c>
      <c r="L391" s="290">
        <v>0</v>
      </c>
      <c r="M391" s="290">
        <v>0</v>
      </c>
      <c r="N391" s="290">
        <v>0</v>
      </c>
      <c r="O391" s="290">
        <v>0</v>
      </c>
      <c r="P391" s="290">
        <v>0</v>
      </c>
      <c r="Q391" s="290">
        <v>0</v>
      </c>
      <c r="R391" s="290">
        <v>0</v>
      </c>
      <c r="S391" s="290">
        <v>0</v>
      </c>
      <c r="T391" s="290">
        <v>0</v>
      </c>
      <c r="U391" s="290">
        <v>0</v>
      </c>
      <c r="V391" s="290">
        <v>0</v>
      </c>
      <c r="W391" s="290">
        <v>0</v>
      </c>
      <c r="X391" s="290">
        <v>0</v>
      </c>
      <c r="Y391" s="290">
        <v>0</v>
      </c>
      <c r="Z391" s="290">
        <v>0</v>
      </c>
      <c r="AA391" s="290">
        <v>0</v>
      </c>
      <c r="AB391" s="290">
        <v>0</v>
      </c>
      <c r="AC391" s="290">
        <v>0</v>
      </c>
      <c r="AD391" s="290">
        <v>0</v>
      </c>
    </row>
    <row r="392" spans="1:30" x14ac:dyDescent="0.25">
      <c r="A392" s="242" t="s">
        <v>777</v>
      </c>
      <c r="B392" s="290">
        <v>0</v>
      </c>
      <c r="C392" s="290">
        <v>0</v>
      </c>
      <c r="D392" s="290">
        <v>0</v>
      </c>
      <c r="E392" s="290">
        <v>0</v>
      </c>
      <c r="F392" s="290">
        <v>0</v>
      </c>
      <c r="G392" s="290">
        <v>0</v>
      </c>
      <c r="H392" s="290">
        <v>0</v>
      </c>
      <c r="I392" s="290">
        <v>0</v>
      </c>
      <c r="J392" s="290">
        <v>0</v>
      </c>
      <c r="K392" s="290">
        <v>0</v>
      </c>
      <c r="L392" s="290">
        <v>0</v>
      </c>
      <c r="M392" s="290">
        <v>0</v>
      </c>
      <c r="N392" s="290">
        <v>0</v>
      </c>
      <c r="O392" s="290">
        <v>0</v>
      </c>
      <c r="P392" s="290">
        <v>0</v>
      </c>
      <c r="Q392" s="290">
        <v>0</v>
      </c>
      <c r="R392" s="290">
        <v>0</v>
      </c>
      <c r="S392" s="290">
        <v>0</v>
      </c>
      <c r="T392" s="290">
        <v>0</v>
      </c>
      <c r="U392" s="290">
        <v>0</v>
      </c>
      <c r="V392" s="290">
        <v>0</v>
      </c>
      <c r="W392" s="290">
        <v>0</v>
      </c>
      <c r="X392" s="290">
        <v>0</v>
      </c>
      <c r="Y392" s="290">
        <v>0</v>
      </c>
      <c r="Z392" s="290">
        <v>0</v>
      </c>
      <c r="AA392" s="290">
        <v>0</v>
      </c>
      <c r="AB392" s="290">
        <v>0</v>
      </c>
      <c r="AC392" s="290">
        <v>0</v>
      </c>
      <c r="AD392" s="290">
        <v>0</v>
      </c>
    </row>
    <row r="393" spans="1:30" x14ac:dyDescent="0.25">
      <c r="A393" s="242" t="s">
        <v>778</v>
      </c>
      <c r="B393" s="290">
        <v>0</v>
      </c>
      <c r="C393" s="290">
        <v>0</v>
      </c>
      <c r="D393" s="290">
        <v>0</v>
      </c>
      <c r="E393" s="290">
        <v>0</v>
      </c>
      <c r="F393" s="290">
        <v>0</v>
      </c>
      <c r="G393" s="290">
        <v>0</v>
      </c>
      <c r="H393" s="290">
        <v>0</v>
      </c>
      <c r="I393" s="290">
        <v>0</v>
      </c>
      <c r="J393" s="290">
        <v>0</v>
      </c>
      <c r="K393" s="290">
        <v>0</v>
      </c>
      <c r="L393" s="290">
        <v>0</v>
      </c>
      <c r="M393" s="290">
        <v>0</v>
      </c>
      <c r="N393" s="290">
        <v>0</v>
      </c>
      <c r="O393" s="290">
        <v>0</v>
      </c>
      <c r="P393" s="290">
        <v>0</v>
      </c>
      <c r="Q393" s="290">
        <v>0</v>
      </c>
      <c r="R393" s="290">
        <v>0</v>
      </c>
      <c r="S393" s="290">
        <v>0</v>
      </c>
      <c r="T393" s="290">
        <v>0</v>
      </c>
      <c r="U393" s="290">
        <v>0</v>
      </c>
      <c r="V393" s="290">
        <v>0</v>
      </c>
      <c r="W393" s="290">
        <v>0</v>
      </c>
      <c r="X393" s="290">
        <v>0</v>
      </c>
      <c r="Y393" s="290">
        <v>0</v>
      </c>
      <c r="Z393" s="290">
        <v>0</v>
      </c>
      <c r="AA393" s="290">
        <v>0</v>
      </c>
      <c r="AB393" s="290">
        <v>0</v>
      </c>
      <c r="AC393" s="290">
        <v>0</v>
      </c>
      <c r="AD393" s="290">
        <v>0</v>
      </c>
    </row>
    <row r="394" spans="1:30" x14ac:dyDescent="0.25">
      <c r="A394" s="242" t="s">
        <v>779</v>
      </c>
      <c r="B394" s="290">
        <v>0</v>
      </c>
      <c r="C394" s="290">
        <v>0</v>
      </c>
      <c r="D394" s="290">
        <v>0</v>
      </c>
      <c r="E394" s="290">
        <v>0</v>
      </c>
      <c r="F394" s="290">
        <v>0</v>
      </c>
      <c r="G394" s="290">
        <v>0</v>
      </c>
      <c r="H394" s="290">
        <v>0</v>
      </c>
      <c r="I394" s="290">
        <v>0</v>
      </c>
      <c r="J394" s="290">
        <v>0</v>
      </c>
      <c r="K394" s="290">
        <v>0</v>
      </c>
      <c r="L394" s="290">
        <v>0</v>
      </c>
      <c r="M394" s="290">
        <v>0</v>
      </c>
      <c r="N394" s="290">
        <v>0</v>
      </c>
      <c r="O394" s="290">
        <v>0</v>
      </c>
      <c r="P394" s="290">
        <v>0</v>
      </c>
      <c r="Q394" s="290">
        <v>0</v>
      </c>
      <c r="R394" s="290">
        <v>0</v>
      </c>
      <c r="S394" s="290">
        <v>0</v>
      </c>
      <c r="T394" s="290">
        <v>0</v>
      </c>
      <c r="U394" s="290">
        <v>0</v>
      </c>
      <c r="V394" s="290">
        <v>0</v>
      </c>
      <c r="W394" s="290">
        <v>0</v>
      </c>
      <c r="X394" s="290">
        <v>0</v>
      </c>
      <c r="Y394" s="290">
        <v>0</v>
      </c>
      <c r="Z394" s="290">
        <v>0</v>
      </c>
      <c r="AA394" s="290">
        <v>0</v>
      </c>
      <c r="AB394" s="290">
        <v>0</v>
      </c>
      <c r="AC394" s="290">
        <v>0</v>
      </c>
      <c r="AD394" s="290">
        <v>0</v>
      </c>
    </row>
    <row r="395" spans="1:30" x14ac:dyDescent="0.25">
      <c r="A395" s="242" t="s">
        <v>780</v>
      </c>
      <c r="B395" s="290">
        <v>0</v>
      </c>
      <c r="C395" s="290">
        <v>0</v>
      </c>
      <c r="D395" s="290">
        <v>0</v>
      </c>
      <c r="E395" s="290">
        <v>0</v>
      </c>
      <c r="F395" s="290">
        <v>0</v>
      </c>
      <c r="G395" s="290">
        <v>0</v>
      </c>
      <c r="H395" s="290">
        <v>0</v>
      </c>
      <c r="I395" s="290">
        <v>0</v>
      </c>
      <c r="J395" s="290">
        <v>0</v>
      </c>
      <c r="K395" s="290">
        <v>0</v>
      </c>
      <c r="L395" s="290">
        <v>0</v>
      </c>
      <c r="M395" s="290">
        <v>0</v>
      </c>
      <c r="N395" s="290">
        <v>0</v>
      </c>
      <c r="O395" s="290">
        <v>0</v>
      </c>
      <c r="P395" s="290">
        <v>0</v>
      </c>
      <c r="Q395" s="290">
        <v>0</v>
      </c>
      <c r="R395" s="290">
        <v>0</v>
      </c>
      <c r="S395" s="290">
        <v>0</v>
      </c>
      <c r="T395" s="290">
        <v>0</v>
      </c>
      <c r="U395" s="290">
        <v>0</v>
      </c>
      <c r="V395" s="290">
        <v>0</v>
      </c>
      <c r="W395" s="290">
        <v>0</v>
      </c>
      <c r="X395" s="290">
        <v>0</v>
      </c>
      <c r="Y395" s="290">
        <v>0</v>
      </c>
      <c r="Z395" s="290">
        <v>0</v>
      </c>
      <c r="AA395" s="290">
        <v>0</v>
      </c>
      <c r="AB395" s="290">
        <v>0</v>
      </c>
      <c r="AC395" s="290">
        <v>0</v>
      </c>
      <c r="AD395" s="290">
        <v>0</v>
      </c>
    </row>
    <row r="396" spans="1:30" x14ac:dyDescent="0.25">
      <c r="A396" s="242" t="s">
        <v>781</v>
      </c>
      <c r="B396" s="290">
        <v>0</v>
      </c>
      <c r="C396" s="290">
        <v>0</v>
      </c>
      <c r="D396" s="290">
        <v>0.16372999999999999</v>
      </c>
      <c r="E396" s="290">
        <v>0</v>
      </c>
      <c r="F396" s="290">
        <v>0</v>
      </c>
      <c r="G396" s="290">
        <v>0</v>
      </c>
      <c r="H396" s="290">
        <v>0</v>
      </c>
      <c r="I396" s="290">
        <v>0</v>
      </c>
      <c r="J396" s="290">
        <v>0</v>
      </c>
      <c r="K396" s="290">
        <v>0</v>
      </c>
      <c r="L396" s="290">
        <v>0</v>
      </c>
      <c r="M396" s="290">
        <v>0</v>
      </c>
      <c r="N396" s="290">
        <v>0</v>
      </c>
      <c r="O396" s="290">
        <v>0</v>
      </c>
      <c r="P396" s="290">
        <v>0</v>
      </c>
      <c r="Q396" s="290">
        <v>0</v>
      </c>
      <c r="R396" s="290">
        <v>0</v>
      </c>
      <c r="S396" s="290">
        <v>0</v>
      </c>
      <c r="T396" s="290">
        <v>0</v>
      </c>
      <c r="U396" s="290">
        <v>0</v>
      </c>
      <c r="V396" s="290">
        <v>0</v>
      </c>
      <c r="W396" s="290">
        <v>0</v>
      </c>
      <c r="X396" s="290">
        <v>0</v>
      </c>
      <c r="Y396" s="290">
        <v>0</v>
      </c>
      <c r="Z396" s="290">
        <v>0</v>
      </c>
      <c r="AA396" s="290">
        <v>0</v>
      </c>
      <c r="AB396" s="290">
        <v>0</v>
      </c>
      <c r="AC396" s="290">
        <v>0</v>
      </c>
      <c r="AD396" s="290">
        <v>0</v>
      </c>
    </row>
    <row r="397" spans="1:30" x14ac:dyDescent="0.25">
      <c r="A397" s="242" t="s">
        <v>782</v>
      </c>
      <c r="B397" s="290">
        <v>0</v>
      </c>
      <c r="C397" s="290">
        <v>0</v>
      </c>
      <c r="D397" s="290">
        <v>-0.3</v>
      </c>
      <c r="E397" s="290">
        <v>0</v>
      </c>
      <c r="F397" s="290">
        <v>-8.0000000000000007E-5</v>
      </c>
      <c r="G397" s="290">
        <v>0</v>
      </c>
      <c r="H397" s="290">
        <v>0</v>
      </c>
      <c r="I397" s="290">
        <v>0</v>
      </c>
      <c r="J397" s="290">
        <v>0</v>
      </c>
      <c r="K397" s="290">
        <v>0</v>
      </c>
      <c r="L397" s="290">
        <v>0</v>
      </c>
      <c r="M397" s="290">
        <v>0</v>
      </c>
      <c r="N397" s="290">
        <v>0</v>
      </c>
      <c r="O397" s="290">
        <v>0</v>
      </c>
      <c r="P397" s="290">
        <v>0</v>
      </c>
      <c r="Q397" s="290">
        <v>0</v>
      </c>
      <c r="R397" s="290">
        <v>0</v>
      </c>
      <c r="S397" s="290">
        <v>0</v>
      </c>
      <c r="T397" s="290">
        <v>0</v>
      </c>
      <c r="U397" s="290">
        <v>0</v>
      </c>
      <c r="V397" s="290">
        <v>0</v>
      </c>
      <c r="W397" s="290">
        <v>0</v>
      </c>
      <c r="X397" s="290">
        <v>0</v>
      </c>
      <c r="Y397" s="290">
        <v>0</v>
      </c>
      <c r="Z397" s="290">
        <v>0</v>
      </c>
      <c r="AA397" s="290">
        <v>0</v>
      </c>
      <c r="AB397" s="290">
        <v>0</v>
      </c>
      <c r="AC397" s="290">
        <v>0</v>
      </c>
      <c r="AD397" s="290">
        <v>0</v>
      </c>
    </row>
    <row r="398" spans="1:30" x14ac:dyDescent="0.25">
      <c r="A398" s="242" t="s">
        <v>783</v>
      </c>
      <c r="B398" s="290">
        <v>-144.77355</v>
      </c>
      <c r="C398" s="290">
        <v>-126.6575</v>
      </c>
      <c r="D398" s="290">
        <v>-71.302579999999907</v>
      </c>
      <c r="E398" s="290">
        <v>-131.84486999999999</v>
      </c>
      <c r="F398" s="290">
        <v>-122.92791</v>
      </c>
      <c r="G398" s="290">
        <v>-99.598680000000002</v>
      </c>
      <c r="H398" s="290">
        <v>-106.3835</v>
      </c>
      <c r="I398" s="290">
        <v>-126.696</v>
      </c>
      <c r="J398" s="290">
        <v>-126.696</v>
      </c>
      <c r="K398" s="290">
        <v>-126.696</v>
      </c>
      <c r="L398" s="290">
        <v>-126.696</v>
      </c>
      <c r="M398" s="290">
        <v>-126.696</v>
      </c>
      <c r="N398" s="290">
        <v>-126.696</v>
      </c>
      <c r="O398" s="290">
        <v>-119.773</v>
      </c>
      <c r="P398" s="290">
        <v>-119.773</v>
      </c>
      <c r="Q398" s="290">
        <v>-119.773</v>
      </c>
      <c r="R398" s="290">
        <v>-119.773</v>
      </c>
      <c r="S398" s="290">
        <v>-119.773</v>
      </c>
      <c r="T398" s="290">
        <v>-119.773</v>
      </c>
      <c r="U398" s="290">
        <v>-119.773</v>
      </c>
      <c r="V398" s="290">
        <v>-119.773</v>
      </c>
      <c r="W398" s="290">
        <v>-119.773</v>
      </c>
      <c r="X398" s="290">
        <v>-119.773</v>
      </c>
      <c r="Y398" s="290">
        <v>-119.773</v>
      </c>
      <c r="Z398" s="290">
        <v>-119.773</v>
      </c>
      <c r="AA398" s="290">
        <v>-120.971</v>
      </c>
      <c r="AB398" s="290">
        <v>-120.971</v>
      </c>
      <c r="AC398" s="290">
        <v>-120.971</v>
      </c>
      <c r="AD398" s="290">
        <v>-120.971</v>
      </c>
    </row>
    <row r="399" spans="1:30" x14ac:dyDescent="0.25">
      <c r="A399" s="242" t="s">
        <v>784</v>
      </c>
      <c r="B399" s="290">
        <v>0</v>
      </c>
      <c r="C399" s="290">
        <v>0</v>
      </c>
      <c r="D399" s="290">
        <v>0</v>
      </c>
      <c r="E399" s="290">
        <v>0</v>
      </c>
      <c r="F399" s="290">
        <v>0</v>
      </c>
      <c r="G399" s="290">
        <v>0</v>
      </c>
      <c r="H399" s="290">
        <v>0</v>
      </c>
      <c r="I399" s="290">
        <v>0</v>
      </c>
      <c r="J399" s="290">
        <v>0</v>
      </c>
      <c r="K399" s="290">
        <v>0</v>
      </c>
      <c r="L399" s="290">
        <v>0</v>
      </c>
      <c r="M399" s="290">
        <v>0</v>
      </c>
      <c r="N399" s="290">
        <v>0</v>
      </c>
      <c r="O399" s="290">
        <v>0</v>
      </c>
      <c r="P399" s="290">
        <v>0</v>
      </c>
      <c r="Q399" s="290">
        <v>0</v>
      </c>
      <c r="R399" s="290">
        <v>0</v>
      </c>
      <c r="S399" s="290">
        <v>0</v>
      </c>
      <c r="T399" s="290">
        <v>0</v>
      </c>
      <c r="U399" s="290">
        <v>0</v>
      </c>
      <c r="V399" s="290">
        <v>0</v>
      </c>
      <c r="W399" s="290">
        <v>0</v>
      </c>
      <c r="X399" s="290">
        <v>0</v>
      </c>
      <c r="Y399" s="290">
        <v>0</v>
      </c>
      <c r="Z399" s="290">
        <v>0</v>
      </c>
      <c r="AA399" s="290">
        <v>0</v>
      </c>
      <c r="AB399" s="290">
        <v>0</v>
      </c>
      <c r="AC399" s="290">
        <v>0</v>
      </c>
      <c r="AD399" s="290">
        <v>0</v>
      </c>
    </row>
    <row r="400" spans="1:30" x14ac:dyDescent="0.25">
      <c r="A400" s="242" t="s">
        <v>785</v>
      </c>
      <c r="B400" s="290">
        <v>0</v>
      </c>
      <c r="C400" s="290">
        <v>0</v>
      </c>
      <c r="D400" s="290">
        <v>0</v>
      </c>
      <c r="E400" s="290">
        <v>0</v>
      </c>
      <c r="F400" s="290">
        <v>0</v>
      </c>
      <c r="G400" s="290">
        <v>0</v>
      </c>
      <c r="H400" s="290">
        <v>0</v>
      </c>
      <c r="I400" s="290">
        <v>0</v>
      </c>
      <c r="J400" s="290">
        <v>0</v>
      </c>
      <c r="K400" s="290">
        <v>0</v>
      </c>
      <c r="L400" s="290">
        <v>0</v>
      </c>
      <c r="M400" s="290">
        <v>0</v>
      </c>
      <c r="N400" s="290">
        <v>0</v>
      </c>
      <c r="O400" s="290">
        <v>0</v>
      </c>
      <c r="P400" s="290">
        <v>0</v>
      </c>
      <c r="Q400" s="290">
        <v>0</v>
      </c>
      <c r="R400" s="290">
        <v>0</v>
      </c>
      <c r="S400" s="290">
        <v>0</v>
      </c>
      <c r="T400" s="290">
        <v>0</v>
      </c>
      <c r="U400" s="290">
        <v>0</v>
      </c>
      <c r="V400" s="290">
        <v>0</v>
      </c>
      <c r="W400" s="290">
        <v>0</v>
      </c>
      <c r="X400" s="290">
        <v>0</v>
      </c>
      <c r="Y400" s="290">
        <v>0</v>
      </c>
      <c r="Z400" s="290">
        <v>0</v>
      </c>
      <c r="AA400" s="290">
        <v>0</v>
      </c>
      <c r="AB400" s="290">
        <v>0</v>
      </c>
      <c r="AC400" s="290">
        <v>0</v>
      </c>
      <c r="AD400" s="290">
        <v>0</v>
      </c>
    </row>
    <row r="401" spans="1:30" x14ac:dyDescent="0.25">
      <c r="A401" s="242" t="s">
        <v>786</v>
      </c>
      <c r="B401" s="290">
        <v>0</v>
      </c>
      <c r="C401" s="290">
        <v>0</v>
      </c>
      <c r="D401" s="290">
        <v>0</v>
      </c>
      <c r="E401" s="290">
        <v>0</v>
      </c>
      <c r="F401" s="290">
        <v>0</v>
      </c>
      <c r="G401" s="290">
        <v>0</v>
      </c>
      <c r="H401" s="290">
        <v>0</v>
      </c>
      <c r="I401" s="290">
        <v>0</v>
      </c>
      <c r="J401" s="290">
        <v>0</v>
      </c>
      <c r="K401" s="290">
        <v>0</v>
      </c>
      <c r="L401" s="290">
        <v>0</v>
      </c>
      <c r="M401" s="290">
        <v>0</v>
      </c>
      <c r="N401" s="290">
        <v>0</v>
      </c>
      <c r="O401" s="290">
        <v>0</v>
      </c>
      <c r="P401" s="290">
        <v>0</v>
      </c>
      <c r="Q401" s="290">
        <v>0</v>
      </c>
      <c r="R401" s="290">
        <v>0</v>
      </c>
      <c r="S401" s="290">
        <v>0</v>
      </c>
      <c r="T401" s="290">
        <v>0</v>
      </c>
      <c r="U401" s="290">
        <v>0</v>
      </c>
      <c r="V401" s="290">
        <v>0</v>
      </c>
      <c r="W401" s="290">
        <v>0</v>
      </c>
      <c r="X401" s="290">
        <v>0</v>
      </c>
      <c r="Y401" s="290">
        <v>0</v>
      </c>
      <c r="Z401" s="290">
        <v>0</v>
      </c>
      <c r="AA401" s="290">
        <v>0</v>
      </c>
      <c r="AB401" s="290">
        <v>0</v>
      </c>
      <c r="AC401" s="290">
        <v>0</v>
      </c>
      <c r="AD401" s="290">
        <v>0</v>
      </c>
    </row>
    <row r="402" spans="1:30" x14ac:dyDescent="0.25">
      <c r="A402" s="242" t="s">
        <v>787</v>
      </c>
      <c r="B402" s="290">
        <v>-2.5645600000000002</v>
      </c>
      <c r="C402" s="290">
        <v>-3.4252600000000002</v>
      </c>
      <c r="D402" s="290">
        <v>-2.5012400000000001</v>
      </c>
      <c r="E402" s="290">
        <v>-1.92361</v>
      </c>
      <c r="F402" s="290">
        <v>-2.59741</v>
      </c>
      <c r="G402" s="290">
        <v>-3.0490499999999998</v>
      </c>
      <c r="H402" s="290">
        <v>-4.30511</v>
      </c>
      <c r="I402" s="290">
        <v>-18.421381911874899</v>
      </c>
      <c r="J402" s="290">
        <v>-8.0372499999997693</v>
      </c>
      <c r="K402" s="290">
        <v>-8.1789583333329396</v>
      </c>
      <c r="L402" s="290">
        <v>-8.6682916666655103</v>
      </c>
      <c r="M402" s="290">
        <v>-8.9429999999983298</v>
      </c>
      <c r="N402" s="290">
        <v>-9.3484583333320295</v>
      </c>
      <c r="O402" s="290">
        <v>-9.8097499999985391</v>
      </c>
      <c r="P402" s="290">
        <v>-10.133458333333399</v>
      </c>
      <c r="Q402" s="290">
        <v>-10.432750000001899</v>
      </c>
      <c r="R402" s="290">
        <v>-10.785333333328399</v>
      </c>
      <c r="S402" s="290">
        <v>-11.089083333335999</v>
      </c>
      <c r="T402" s="290">
        <v>-11.355416666685199</v>
      </c>
      <c r="U402" s="290">
        <v>-11.621875000053601</v>
      </c>
      <c r="V402" s="290">
        <v>-11.889125000083901</v>
      </c>
      <c r="W402" s="290">
        <v>-12.1028750000792</v>
      </c>
      <c r="X402" s="290">
        <v>-12.2853750000889</v>
      </c>
      <c r="Y402" s="290">
        <v>-12.532541666767999</v>
      </c>
      <c r="Z402" s="290">
        <v>-12.712500000100601</v>
      </c>
      <c r="AA402" s="290">
        <v>-12.8601250001346</v>
      </c>
      <c r="AB402" s="290">
        <v>-13.056333333453299</v>
      </c>
      <c r="AC402" s="290">
        <v>-13.058541666740499</v>
      </c>
      <c r="AD402" s="290">
        <v>-13.0925000000585</v>
      </c>
    </row>
    <row r="403" spans="1:30" x14ac:dyDescent="0.25">
      <c r="A403" s="242" t="s">
        <v>788</v>
      </c>
      <c r="B403" s="290">
        <v>0</v>
      </c>
      <c r="C403" s="290">
        <v>0</v>
      </c>
      <c r="D403" s="290">
        <v>0</v>
      </c>
      <c r="E403" s="290">
        <v>0</v>
      </c>
      <c r="F403" s="290">
        <v>0</v>
      </c>
      <c r="G403" s="290">
        <v>0</v>
      </c>
      <c r="H403" s="290">
        <v>0</v>
      </c>
      <c r="I403" s="290">
        <v>0</v>
      </c>
      <c r="J403" s="290">
        <v>0</v>
      </c>
      <c r="K403" s="290">
        <v>0</v>
      </c>
      <c r="L403" s="290">
        <v>0</v>
      </c>
      <c r="M403" s="290">
        <v>0</v>
      </c>
      <c r="N403" s="290">
        <v>0</v>
      </c>
      <c r="O403" s="290">
        <v>0</v>
      </c>
      <c r="P403" s="290">
        <v>0</v>
      </c>
      <c r="Q403" s="290">
        <v>0</v>
      </c>
      <c r="R403" s="290">
        <v>0</v>
      </c>
      <c r="S403" s="290">
        <v>0</v>
      </c>
      <c r="T403" s="290">
        <v>0</v>
      </c>
      <c r="U403" s="290">
        <v>0</v>
      </c>
      <c r="V403" s="290">
        <v>0</v>
      </c>
      <c r="W403" s="290">
        <v>0</v>
      </c>
      <c r="X403" s="290">
        <v>0</v>
      </c>
      <c r="Y403" s="290">
        <v>0</v>
      </c>
      <c r="Z403" s="290">
        <v>0</v>
      </c>
      <c r="AA403" s="290">
        <v>0</v>
      </c>
      <c r="AB403" s="290">
        <v>0</v>
      </c>
      <c r="AC403" s="290">
        <v>0</v>
      </c>
      <c r="AD403" s="290">
        <v>0</v>
      </c>
    </row>
    <row r="404" spans="1:30" x14ac:dyDescent="0.25">
      <c r="A404" s="242" t="s">
        <v>789</v>
      </c>
      <c r="B404" s="290">
        <v>-1.2588200000000001</v>
      </c>
      <c r="C404" s="290">
        <v>-2.0651899999999999</v>
      </c>
      <c r="D404" s="290">
        <v>-1.6030899999999999</v>
      </c>
      <c r="E404" s="290">
        <v>-10.23029</v>
      </c>
      <c r="F404" s="290">
        <v>-0.97950999999999999</v>
      </c>
      <c r="G404" s="290">
        <v>-1.26505</v>
      </c>
      <c r="H404" s="290">
        <v>-0.91973000000000005</v>
      </c>
      <c r="I404" s="290">
        <v>0</v>
      </c>
      <c r="J404" s="290">
        <v>0</v>
      </c>
      <c r="K404" s="290">
        <v>0</v>
      </c>
      <c r="L404" s="290">
        <v>0</v>
      </c>
      <c r="M404" s="290">
        <v>0</v>
      </c>
      <c r="N404" s="290">
        <v>0</v>
      </c>
      <c r="O404" s="290">
        <v>0</v>
      </c>
      <c r="P404" s="290">
        <v>0</v>
      </c>
      <c r="Q404" s="290">
        <v>0</v>
      </c>
      <c r="R404" s="290">
        <v>0</v>
      </c>
      <c r="S404" s="290">
        <v>0</v>
      </c>
      <c r="T404" s="290">
        <v>0</v>
      </c>
      <c r="U404" s="290">
        <v>0</v>
      </c>
      <c r="V404" s="290">
        <v>0</v>
      </c>
      <c r="W404" s="290">
        <v>0</v>
      </c>
      <c r="X404" s="290">
        <v>0</v>
      </c>
      <c r="Y404" s="290">
        <v>0</v>
      </c>
      <c r="Z404" s="290">
        <v>0</v>
      </c>
      <c r="AA404" s="290">
        <v>0</v>
      </c>
      <c r="AB404" s="290">
        <v>0</v>
      </c>
      <c r="AC404" s="290">
        <v>0</v>
      </c>
      <c r="AD404" s="290">
        <v>0</v>
      </c>
    </row>
    <row r="405" spans="1:30" x14ac:dyDescent="0.25">
      <c r="A405" s="242" t="s">
        <v>790</v>
      </c>
      <c r="B405" s="290">
        <v>0</v>
      </c>
      <c r="C405" s="290">
        <v>0</v>
      </c>
      <c r="D405" s="290">
        <v>0</v>
      </c>
      <c r="E405" s="290">
        <v>0</v>
      </c>
      <c r="F405" s="290">
        <v>0</v>
      </c>
      <c r="G405" s="290">
        <v>0</v>
      </c>
      <c r="H405" s="290">
        <v>0</v>
      </c>
      <c r="I405" s="290">
        <v>0</v>
      </c>
      <c r="J405" s="290">
        <v>0</v>
      </c>
      <c r="K405" s="290">
        <v>0</v>
      </c>
      <c r="L405" s="290">
        <v>0</v>
      </c>
      <c r="M405" s="290">
        <v>0</v>
      </c>
      <c r="N405" s="290">
        <v>0</v>
      </c>
      <c r="O405" s="290">
        <v>0</v>
      </c>
      <c r="P405" s="290">
        <v>0</v>
      </c>
      <c r="Q405" s="290">
        <v>0</v>
      </c>
      <c r="R405" s="290">
        <v>0</v>
      </c>
      <c r="S405" s="290">
        <v>0</v>
      </c>
      <c r="T405" s="290">
        <v>0</v>
      </c>
      <c r="U405" s="290">
        <v>0</v>
      </c>
      <c r="V405" s="290">
        <v>0</v>
      </c>
      <c r="W405" s="290">
        <v>0</v>
      </c>
      <c r="X405" s="290">
        <v>0</v>
      </c>
      <c r="Y405" s="290">
        <v>0</v>
      </c>
      <c r="Z405" s="290">
        <v>0</v>
      </c>
      <c r="AA405" s="290">
        <v>0</v>
      </c>
      <c r="AB405" s="290">
        <v>0</v>
      </c>
      <c r="AC405" s="290">
        <v>0</v>
      </c>
      <c r="AD405" s="290">
        <v>0</v>
      </c>
    </row>
    <row r="406" spans="1:30" x14ac:dyDescent="0.25">
      <c r="A406" s="242" t="s">
        <v>791</v>
      </c>
      <c r="B406" s="290">
        <v>0</v>
      </c>
      <c r="C406" s="290">
        <v>0</v>
      </c>
      <c r="D406" s="290">
        <v>0</v>
      </c>
      <c r="E406" s="290">
        <v>0</v>
      </c>
      <c r="F406" s="290">
        <v>0</v>
      </c>
      <c r="G406" s="290">
        <v>-63.088410000000003</v>
      </c>
      <c r="H406" s="290">
        <v>0</v>
      </c>
      <c r="I406" s="290">
        <v>0</v>
      </c>
      <c r="J406" s="290">
        <v>0</v>
      </c>
      <c r="K406" s="290">
        <v>0</v>
      </c>
      <c r="L406" s="290">
        <v>0</v>
      </c>
      <c r="M406" s="290">
        <v>0</v>
      </c>
      <c r="N406" s="290">
        <v>0</v>
      </c>
      <c r="O406" s="290">
        <v>0</v>
      </c>
      <c r="P406" s="290">
        <v>0</v>
      </c>
      <c r="Q406" s="290">
        <v>0</v>
      </c>
      <c r="R406" s="290">
        <v>0</v>
      </c>
      <c r="S406" s="290">
        <v>0</v>
      </c>
      <c r="T406" s="290">
        <v>0</v>
      </c>
      <c r="U406" s="290">
        <v>0</v>
      </c>
      <c r="V406" s="290">
        <v>0</v>
      </c>
      <c r="W406" s="290">
        <v>0</v>
      </c>
      <c r="X406" s="290">
        <v>0</v>
      </c>
      <c r="Y406" s="290">
        <v>0</v>
      </c>
      <c r="Z406" s="290">
        <v>0</v>
      </c>
      <c r="AA406" s="290">
        <v>0</v>
      </c>
      <c r="AB406" s="290">
        <v>0</v>
      </c>
      <c r="AC406" s="290">
        <v>0</v>
      </c>
      <c r="AD406" s="290">
        <v>0</v>
      </c>
    </row>
    <row r="407" spans="1:30" x14ac:dyDescent="0.25">
      <c r="A407" s="242" t="s">
        <v>792</v>
      </c>
      <c r="B407" s="290">
        <v>0</v>
      </c>
      <c r="C407" s="290">
        <v>0</v>
      </c>
      <c r="D407" s="290">
        <v>0</v>
      </c>
      <c r="E407" s="290">
        <v>0</v>
      </c>
      <c r="F407" s="290">
        <v>0</v>
      </c>
      <c r="G407" s="290">
        <v>0</v>
      </c>
      <c r="H407" s="290">
        <v>0</v>
      </c>
      <c r="I407" s="290">
        <v>0</v>
      </c>
      <c r="J407" s="290">
        <v>0</v>
      </c>
      <c r="K407" s="290">
        <v>0</v>
      </c>
      <c r="L407" s="290">
        <v>0</v>
      </c>
      <c r="M407" s="290">
        <v>0</v>
      </c>
      <c r="N407" s="290">
        <v>0</v>
      </c>
      <c r="O407" s="290">
        <v>0</v>
      </c>
      <c r="P407" s="290">
        <v>0</v>
      </c>
      <c r="Q407" s="290">
        <v>0</v>
      </c>
      <c r="R407" s="290">
        <v>0</v>
      </c>
      <c r="S407" s="290">
        <v>0</v>
      </c>
      <c r="T407" s="290">
        <v>0</v>
      </c>
      <c r="U407" s="290">
        <v>0</v>
      </c>
      <c r="V407" s="290">
        <v>0</v>
      </c>
      <c r="W407" s="290">
        <v>0</v>
      </c>
      <c r="X407" s="290">
        <v>0</v>
      </c>
      <c r="Y407" s="290">
        <v>0</v>
      </c>
      <c r="Z407" s="290">
        <v>0</v>
      </c>
      <c r="AA407" s="290">
        <v>0</v>
      </c>
      <c r="AB407" s="290">
        <v>0</v>
      </c>
      <c r="AC407" s="290">
        <v>0</v>
      </c>
      <c r="AD407" s="290">
        <v>0</v>
      </c>
    </row>
    <row r="408" spans="1:30" x14ac:dyDescent="0.25">
      <c r="A408" s="242" t="s">
        <v>793</v>
      </c>
      <c r="B408" s="290">
        <v>0</v>
      </c>
      <c r="C408" s="290">
        <v>0</v>
      </c>
      <c r="D408" s="290">
        <v>0</v>
      </c>
      <c r="E408" s="290">
        <v>0</v>
      </c>
      <c r="F408" s="290">
        <v>0</v>
      </c>
      <c r="G408" s="290">
        <v>0</v>
      </c>
      <c r="H408" s="290">
        <v>0</v>
      </c>
      <c r="I408" s="290">
        <v>0</v>
      </c>
      <c r="J408" s="290">
        <v>0</v>
      </c>
      <c r="K408" s="290">
        <v>0</v>
      </c>
      <c r="L408" s="290">
        <v>0</v>
      </c>
      <c r="M408" s="290">
        <v>0</v>
      </c>
      <c r="N408" s="290">
        <v>0</v>
      </c>
      <c r="O408" s="290">
        <v>0</v>
      </c>
      <c r="P408" s="290">
        <v>0</v>
      </c>
      <c r="Q408" s="290">
        <v>0</v>
      </c>
      <c r="R408" s="290">
        <v>0</v>
      </c>
      <c r="S408" s="290">
        <v>0</v>
      </c>
      <c r="T408" s="290">
        <v>0</v>
      </c>
      <c r="U408" s="290">
        <v>0</v>
      </c>
      <c r="V408" s="290">
        <v>0</v>
      </c>
      <c r="W408" s="290">
        <v>0</v>
      </c>
      <c r="X408" s="290">
        <v>0</v>
      </c>
      <c r="Y408" s="290">
        <v>0</v>
      </c>
      <c r="Z408" s="290">
        <v>0</v>
      </c>
      <c r="AA408" s="290">
        <v>0</v>
      </c>
      <c r="AB408" s="290">
        <v>0</v>
      </c>
      <c r="AC408" s="290">
        <v>0</v>
      </c>
      <c r="AD408" s="290">
        <v>0</v>
      </c>
    </row>
    <row r="409" spans="1:30" x14ac:dyDescent="0.25">
      <c r="A409" s="242" t="s">
        <v>794</v>
      </c>
      <c r="B409" s="290">
        <v>153.98477999999901</v>
      </c>
      <c r="C409" s="290">
        <v>1120.21804</v>
      </c>
      <c r="D409" s="290">
        <v>489.20785999999998</v>
      </c>
      <c r="E409" s="290">
        <v>265.05137000000002</v>
      </c>
      <c r="F409" s="290">
        <v>140.17874</v>
      </c>
      <c r="G409" s="290">
        <v>294.36727999999999</v>
      </c>
      <c r="H409" s="290">
        <v>51.92548</v>
      </c>
      <c r="I409" s="290">
        <v>62.734999999999999</v>
      </c>
      <c r="J409" s="290">
        <v>78.451999999999998</v>
      </c>
      <c r="K409" s="290">
        <v>78.150999999999996</v>
      </c>
      <c r="L409" s="290">
        <v>98.736999999999995</v>
      </c>
      <c r="M409" s="290">
        <v>105.23399999999999</v>
      </c>
      <c r="N409" s="290">
        <v>166.756</v>
      </c>
      <c r="O409" s="290">
        <v>415.661</v>
      </c>
      <c r="P409" s="290">
        <v>394.00599999999997</v>
      </c>
      <c r="Q409" s="290">
        <v>894.72399999999902</v>
      </c>
      <c r="R409" s="290">
        <v>166.99199999999999</v>
      </c>
      <c r="S409" s="290">
        <v>136.625</v>
      </c>
      <c r="T409" s="290">
        <v>113.782</v>
      </c>
      <c r="U409" s="290">
        <v>139.72</v>
      </c>
      <c r="V409" s="290">
        <v>121.79300000000001</v>
      </c>
      <c r="W409" s="290">
        <v>118.369</v>
      </c>
      <c r="X409" s="290">
        <v>103.354</v>
      </c>
      <c r="Y409" s="290">
        <v>97.725999999999999</v>
      </c>
      <c r="Z409" s="290">
        <v>184.149</v>
      </c>
      <c r="AA409" s="290">
        <v>415.661</v>
      </c>
      <c r="AB409" s="290">
        <v>394.00599999999997</v>
      </c>
      <c r="AC409" s="290">
        <v>894.72399999999902</v>
      </c>
      <c r="AD409" s="290">
        <v>166.99199999999999</v>
      </c>
    </row>
    <row r="410" spans="1:30" x14ac:dyDescent="0.25">
      <c r="A410" s="242" t="s">
        <v>795</v>
      </c>
      <c r="B410" s="290">
        <v>0</v>
      </c>
      <c r="C410" s="290">
        <v>0</v>
      </c>
      <c r="D410" s="290">
        <v>0</v>
      </c>
      <c r="E410" s="290">
        <v>0</v>
      </c>
      <c r="F410" s="290">
        <v>0</v>
      </c>
      <c r="G410" s="290">
        <v>0</v>
      </c>
      <c r="H410" s="290">
        <v>0</v>
      </c>
      <c r="I410" s="290">
        <v>0</v>
      </c>
      <c r="J410" s="290">
        <v>0</v>
      </c>
      <c r="K410" s="290">
        <v>0</v>
      </c>
      <c r="L410" s="290">
        <v>0</v>
      </c>
      <c r="M410" s="290">
        <v>0</v>
      </c>
      <c r="N410" s="290">
        <v>0</v>
      </c>
      <c r="O410" s="290">
        <v>0</v>
      </c>
      <c r="P410" s="290">
        <v>0</v>
      </c>
      <c r="Q410" s="290">
        <v>0</v>
      </c>
      <c r="R410" s="290">
        <v>0</v>
      </c>
      <c r="S410" s="290">
        <v>0</v>
      </c>
      <c r="T410" s="290">
        <v>0</v>
      </c>
      <c r="U410" s="290">
        <v>0</v>
      </c>
      <c r="V410" s="290">
        <v>0</v>
      </c>
      <c r="W410" s="290">
        <v>0</v>
      </c>
      <c r="X410" s="290">
        <v>0</v>
      </c>
      <c r="Y410" s="290">
        <v>0</v>
      </c>
      <c r="Z410" s="290">
        <v>0</v>
      </c>
      <c r="AA410" s="290">
        <v>0</v>
      </c>
      <c r="AB410" s="290">
        <v>0</v>
      </c>
      <c r="AC410" s="290">
        <v>0</v>
      </c>
      <c r="AD410" s="290">
        <v>0</v>
      </c>
    </row>
    <row r="411" spans="1:30" x14ac:dyDescent="0.25">
      <c r="A411" s="242" t="s">
        <v>796</v>
      </c>
      <c r="B411" s="290">
        <v>0</v>
      </c>
      <c r="C411" s="290">
        <v>0</v>
      </c>
      <c r="D411" s="290">
        <v>0</v>
      </c>
      <c r="E411" s="290">
        <v>395</v>
      </c>
      <c r="F411" s="290">
        <v>55</v>
      </c>
      <c r="G411" s="290">
        <v>0</v>
      </c>
      <c r="H411" s="290">
        <v>0</v>
      </c>
      <c r="I411" s="290">
        <v>0</v>
      </c>
      <c r="J411" s="290">
        <v>0</v>
      </c>
      <c r="K411" s="290">
        <v>0</v>
      </c>
      <c r="L411" s="290">
        <v>0</v>
      </c>
      <c r="M411" s="290">
        <v>0</v>
      </c>
      <c r="N411" s="290">
        <v>0</v>
      </c>
      <c r="O411" s="290">
        <v>0</v>
      </c>
      <c r="P411" s="290">
        <v>0</v>
      </c>
      <c r="Q411" s="290">
        <v>0</v>
      </c>
      <c r="R411" s="290">
        <v>0</v>
      </c>
      <c r="S411" s="290">
        <v>0</v>
      </c>
      <c r="T411" s="290">
        <v>0</v>
      </c>
      <c r="U411" s="290">
        <v>0</v>
      </c>
      <c r="V411" s="290">
        <v>0</v>
      </c>
      <c r="W411" s="290">
        <v>0</v>
      </c>
      <c r="X411" s="290">
        <v>0</v>
      </c>
      <c r="Y411" s="290">
        <v>0</v>
      </c>
      <c r="Z411" s="290">
        <v>0</v>
      </c>
      <c r="AA411" s="290">
        <v>0</v>
      </c>
      <c r="AB411" s="290">
        <v>0</v>
      </c>
      <c r="AC411" s="290">
        <v>0</v>
      </c>
      <c r="AD411" s="290">
        <v>0</v>
      </c>
    </row>
    <row r="412" spans="1:30" x14ac:dyDescent="0.25">
      <c r="A412" s="242" t="s">
        <v>797</v>
      </c>
      <c r="B412" s="290">
        <v>40.579169999999998</v>
      </c>
      <c r="C412" s="290">
        <v>39.616390000000003</v>
      </c>
      <c r="D412" s="290">
        <v>57.293759999999999</v>
      </c>
      <c r="E412" s="290">
        <v>33.711849999999998</v>
      </c>
      <c r="F412" s="290">
        <v>54.489100000000001</v>
      </c>
      <c r="G412" s="290">
        <v>36.773529999999901</v>
      </c>
      <c r="H412" s="290">
        <v>74.847200000000001</v>
      </c>
      <c r="I412" s="290">
        <v>60.927</v>
      </c>
      <c r="J412" s="290">
        <v>57.146999999999998</v>
      </c>
      <c r="K412" s="290">
        <v>63.01</v>
      </c>
      <c r="L412" s="290">
        <v>67.748999999999995</v>
      </c>
      <c r="M412" s="290">
        <v>56.820999999999898</v>
      </c>
      <c r="N412" s="290">
        <v>61.085000000000001</v>
      </c>
      <c r="O412" s="290">
        <v>89.799000000000007</v>
      </c>
      <c r="P412" s="290">
        <v>52.71</v>
      </c>
      <c r="Q412" s="290">
        <v>55.87</v>
      </c>
      <c r="R412" s="290">
        <v>55.988999999999997</v>
      </c>
      <c r="S412" s="290">
        <v>55.948999999999998</v>
      </c>
      <c r="T412" s="290">
        <v>53.863</v>
      </c>
      <c r="U412" s="290">
        <v>59.170999999999999</v>
      </c>
      <c r="V412" s="290">
        <v>55.673999999999999</v>
      </c>
      <c r="W412" s="290">
        <v>61.773000000000003</v>
      </c>
      <c r="X412" s="290">
        <v>59.783999999999999</v>
      </c>
      <c r="Y412" s="290">
        <v>50.808</v>
      </c>
      <c r="Z412" s="290">
        <v>79.137</v>
      </c>
      <c r="AA412" s="290">
        <v>90.620999999999995</v>
      </c>
      <c r="AB412" s="290">
        <v>53.466999999999999</v>
      </c>
      <c r="AC412" s="290">
        <v>57.886000000000003</v>
      </c>
      <c r="AD412" s="290">
        <v>56.789000000000001</v>
      </c>
    </row>
    <row r="413" spans="1:30" ht="15.75" thickBot="1" x14ac:dyDescent="0.3">
      <c r="A413" s="242" t="s">
        <v>798</v>
      </c>
      <c r="B413" s="292">
        <v>140.57937999999999</v>
      </c>
      <c r="C413" s="292">
        <v>26.445059999999899</v>
      </c>
      <c r="D413" s="292">
        <v>17.82385</v>
      </c>
      <c r="E413" s="292">
        <v>35.745910000000002</v>
      </c>
      <c r="F413" s="292">
        <v>68.213570000000004</v>
      </c>
      <c r="G413" s="292">
        <v>126.04137</v>
      </c>
      <c r="H413" s="292">
        <v>81.335290000000001</v>
      </c>
      <c r="I413" s="292">
        <v>62.088999999999999</v>
      </c>
      <c r="J413" s="292">
        <v>76.373999999999995</v>
      </c>
      <c r="K413" s="292">
        <v>114.521</v>
      </c>
      <c r="L413" s="292">
        <v>79.405000000000001</v>
      </c>
      <c r="M413" s="292">
        <v>97.321999999999903</v>
      </c>
      <c r="N413" s="292">
        <v>301.58699999999999</v>
      </c>
      <c r="O413" s="292">
        <v>60.063999999999901</v>
      </c>
      <c r="P413" s="292">
        <v>59.875</v>
      </c>
      <c r="Q413" s="292">
        <v>73.635000000000005</v>
      </c>
      <c r="R413" s="292">
        <v>98.153000000000006</v>
      </c>
      <c r="S413" s="292">
        <v>58.758999999999901</v>
      </c>
      <c r="T413" s="292">
        <v>106.489</v>
      </c>
      <c r="U413" s="292">
        <v>66.980999999999995</v>
      </c>
      <c r="V413" s="292">
        <v>65.501999999999995</v>
      </c>
      <c r="W413" s="292">
        <v>84.932999999999893</v>
      </c>
      <c r="X413" s="292">
        <v>73.254999999999995</v>
      </c>
      <c r="Y413" s="292">
        <v>74.266999999999996</v>
      </c>
      <c r="Z413" s="292">
        <v>170.23099999999999</v>
      </c>
      <c r="AA413" s="292">
        <v>60.701000000000001</v>
      </c>
      <c r="AB413" s="292">
        <v>60.040999999999997</v>
      </c>
      <c r="AC413" s="292">
        <v>74.281000000000006</v>
      </c>
      <c r="AD413" s="292">
        <v>98.296000000000006</v>
      </c>
    </row>
    <row r="414" spans="1:30" x14ac:dyDescent="0.25">
      <c r="A414" s="260" t="s">
        <v>799</v>
      </c>
      <c r="B414" s="290">
        <v>103.47881</v>
      </c>
      <c r="C414" s="290">
        <v>783.44407999999999</v>
      </c>
      <c r="D414" s="290">
        <v>363.61572999999999</v>
      </c>
      <c r="E414" s="290">
        <v>478.87394</v>
      </c>
      <c r="F414" s="290">
        <v>159.75576000000001</v>
      </c>
      <c r="G414" s="290">
        <v>218.42684</v>
      </c>
      <c r="H414" s="290">
        <v>113.29047</v>
      </c>
      <c r="I414" s="290">
        <v>37.350620570248701</v>
      </c>
      <c r="J414" s="290">
        <v>63.880412570111098</v>
      </c>
      <c r="K414" s="290">
        <v>98.040483465944703</v>
      </c>
      <c r="L414" s="290">
        <v>91.507473799279097</v>
      </c>
      <c r="M414" s="290">
        <v>98.696012195113298</v>
      </c>
      <c r="N414" s="290">
        <v>302.12885921594602</v>
      </c>
      <c r="O414" s="290">
        <v>341.23256232011101</v>
      </c>
      <c r="P414" s="290">
        <v>287.50669721593198</v>
      </c>
      <c r="Q414" s="290">
        <v>676.55781782009103</v>
      </c>
      <c r="R414" s="290">
        <v>148.65009702843199</v>
      </c>
      <c r="S414" s="290">
        <v>96.026502153421902</v>
      </c>
      <c r="T414" s="290">
        <v>112.418312486733</v>
      </c>
      <c r="U414" s="290">
        <v>107.342050507528</v>
      </c>
      <c r="V414" s="290">
        <v>89.080276382494603</v>
      </c>
      <c r="W414" s="290">
        <v>107.032110507498</v>
      </c>
      <c r="X414" s="290">
        <v>84.873047757486304</v>
      </c>
      <c r="Y414" s="290">
        <v>72.247241174136306</v>
      </c>
      <c r="Z414" s="290">
        <v>237.322625944968</v>
      </c>
      <c r="AA414" s="290">
        <v>339.344225382454</v>
      </c>
      <c r="AB414" s="290">
        <v>285.295563528331</v>
      </c>
      <c r="AC414" s="290">
        <v>676.18888517422101</v>
      </c>
      <c r="AD414" s="290">
        <v>146.92679094507901</v>
      </c>
    </row>
    <row r="415" spans="1:30" ht="15.75" thickBot="1" x14ac:dyDescent="0.3">
      <c r="A415" s="242" t="s">
        <v>800</v>
      </c>
      <c r="B415" s="292">
        <v>0</v>
      </c>
      <c r="C415" s="292">
        <v>0</v>
      </c>
      <c r="D415" s="292">
        <v>0</v>
      </c>
      <c r="E415" s="292">
        <v>0</v>
      </c>
      <c r="F415" s="292">
        <v>0</v>
      </c>
      <c r="G415" s="292">
        <v>0</v>
      </c>
      <c r="H415" s="292">
        <v>0</v>
      </c>
      <c r="I415" s="292">
        <v>0</v>
      </c>
      <c r="J415" s="292">
        <v>0</v>
      </c>
      <c r="K415" s="292">
        <v>0</v>
      </c>
      <c r="L415" s="292">
        <v>0</v>
      </c>
      <c r="M415" s="292">
        <v>0</v>
      </c>
      <c r="N415" s="292">
        <v>0</v>
      </c>
      <c r="O415" s="292">
        <v>0</v>
      </c>
      <c r="P415" s="292">
        <v>0</v>
      </c>
      <c r="Q415" s="292">
        <v>0</v>
      </c>
      <c r="R415" s="292">
        <v>0</v>
      </c>
      <c r="S415" s="292">
        <v>0</v>
      </c>
      <c r="T415" s="292">
        <v>0</v>
      </c>
      <c r="U415" s="292">
        <v>0</v>
      </c>
      <c r="V415" s="292">
        <v>0</v>
      </c>
      <c r="W415" s="292">
        <v>0</v>
      </c>
      <c r="X415" s="292">
        <v>0</v>
      </c>
      <c r="Y415" s="292">
        <v>0</v>
      </c>
      <c r="Z415" s="292">
        <v>0</v>
      </c>
      <c r="AA415" s="292">
        <v>0</v>
      </c>
      <c r="AB415" s="292">
        <v>0</v>
      </c>
      <c r="AC415" s="292">
        <v>0</v>
      </c>
      <c r="AD415" s="292">
        <v>0</v>
      </c>
    </row>
    <row r="416" spans="1:30" x14ac:dyDescent="0.25">
      <c r="A416" s="260" t="s">
        <v>801</v>
      </c>
      <c r="B416" s="290">
        <v>0</v>
      </c>
      <c r="C416" s="290">
        <v>0</v>
      </c>
      <c r="D416" s="290">
        <v>0</v>
      </c>
      <c r="E416" s="290">
        <v>0</v>
      </c>
      <c r="F416" s="290">
        <v>0</v>
      </c>
      <c r="G416" s="290">
        <v>0</v>
      </c>
      <c r="H416" s="290">
        <v>0</v>
      </c>
      <c r="I416" s="290">
        <v>0</v>
      </c>
      <c r="J416" s="290">
        <v>0</v>
      </c>
      <c r="K416" s="290">
        <v>0</v>
      </c>
      <c r="L416" s="290">
        <v>0</v>
      </c>
      <c r="M416" s="290">
        <v>0</v>
      </c>
      <c r="N416" s="290">
        <v>0</v>
      </c>
      <c r="O416" s="290">
        <v>0</v>
      </c>
      <c r="P416" s="290">
        <v>0</v>
      </c>
      <c r="Q416" s="290">
        <v>0</v>
      </c>
      <c r="R416" s="290">
        <v>0</v>
      </c>
      <c r="S416" s="290">
        <v>0</v>
      </c>
      <c r="T416" s="290">
        <v>0</v>
      </c>
      <c r="U416" s="290">
        <v>0</v>
      </c>
      <c r="V416" s="290">
        <v>0</v>
      </c>
      <c r="W416" s="290">
        <v>0</v>
      </c>
      <c r="X416" s="290">
        <v>0</v>
      </c>
      <c r="Y416" s="290">
        <v>0</v>
      </c>
      <c r="Z416" s="290">
        <v>0</v>
      </c>
      <c r="AA416" s="290">
        <v>0</v>
      </c>
      <c r="AB416" s="290">
        <v>0</v>
      </c>
      <c r="AC416" s="290">
        <v>0</v>
      </c>
      <c r="AD416" s="290">
        <v>0</v>
      </c>
    </row>
    <row r="417" spans="1:30" ht="15.75" thickBot="1" x14ac:dyDescent="0.3">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x14ac:dyDescent="0.25">
      <c r="A418" s="244" t="s">
        <v>802</v>
      </c>
      <c r="B418" s="290">
        <v>103.47881</v>
      </c>
      <c r="C418" s="290">
        <v>783.44407999999999</v>
      </c>
      <c r="D418" s="290">
        <v>363.61572999999999</v>
      </c>
      <c r="E418" s="290">
        <v>478.87394</v>
      </c>
      <c r="F418" s="290">
        <v>159.75576000000001</v>
      </c>
      <c r="G418" s="290">
        <v>218.42684</v>
      </c>
      <c r="H418" s="290">
        <v>113.29047</v>
      </c>
      <c r="I418" s="290">
        <v>37.350620570248701</v>
      </c>
      <c r="J418" s="290">
        <v>63.880412570111098</v>
      </c>
      <c r="K418" s="290">
        <v>98.040483465944703</v>
      </c>
      <c r="L418" s="290">
        <v>91.507473799279097</v>
      </c>
      <c r="M418" s="290">
        <v>98.696012195113298</v>
      </c>
      <c r="N418" s="290">
        <v>302.12885921594602</v>
      </c>
      <c r="O418" s="290">
        <v>341.23256232011101</v>
      </c>
      <c r="P418" s="290">
        <v>287.50669721593198</v>
      </c>
      <c r="Q418" s="290">
        <v>676.55781782009103</v>
      </c>
      <c r="R418" s="290">
        <v>148.65009702843199</v>
      </c>
      <c r="S418" s="290">
        <v>96.026502153421902</v>
      </c>
      <c r="T418" s="290">
        <v>112.418312486733</v>
      </c>
      <c r="U418" s="290">
        <v>107.342050507528</v>
      </c>
      <c r="V418" s="290">
        <v>89.080276382494603</v>
      </c>
      <c r="W418" s="290">
        <v>107.032110507498</v>
      </c>
      <c r="X418" s="290">
        <v>84.873047757486304</v>
      </c>
      <c r="Y418" s="290">
        <v>72.247241174136306</v>
      </c>
      <c r="Z418" s="290">
        <v>237.322625944968</v>
      </c>
      <c r="AA418" s="290">
        <v>339.344225382454</v>
      </c>
      <c r="AB418" s="290">
        <v>285.295563528331</v>
      </c>
      <c r="AC418" s="290">
        <v>676.18888517422101</v>
      </c>
      <c r="AD418" s="290">
        <v>146.92679094507901</v>
      </c>
    </row>
    <row r="420" spans="1:30" x14ac:dyDescent="0.25">
      <c r="A420" s="244" t="s">
        <v>803</v>
      </c>
      <c r="B420" s="289">
        <v>30687.217619999999</v>
      </c>
      <c r="C420" s="289">
        <v>37451.323759999897</v>
      </c>
      <c r="D420" s="289">
        <v>25888.915029999898</v>
      </c>
      <c r="E420" s="289">
        <v>26756.571049999999</v>
      </c>
      <c r="F420" s="289">
        <v>14979.92533</v>
      </c>
      <c r="G420" s="289">
        <v>24532.153379999902</v>
      </c>
      <c r="H420" s="289">
        <v>29299.4192</v>
      </c>
      <c r="I420" s="289">
        <v>27054.9778514174</v>
      </c>
      <c r="J420" s="289">
        <v>27008.339449543699</v>
      </c>
      <c r="K420" s="289">
        <v>23858.988697420598</v>
      </c>
      <c r="L420" s="289">
        <v>13278.956460989401</v>
      </c>
      <c r="M420" s="289">
        <v>20629.1512870638</v>
      </c>
      <c r="N420" s="289">
        <v>29343.0708867633</v>
      </c>
      <c r="O420" s="289">
        <v>31770.960719617298</v>
      </c>
      <c r="P420" s="289">
        <v>28045.018266734402</v>
      </c>
      <c r="Q420" s="289">
        <v>26049.912086539902</v>
      </c>
      <c r="R420" s="289">
        <v>14532.154749777999</v>
      </c>
      <c r="S420" s="289">
        <v>20546.879606019302</v>
      </c>
      <c r="T420" s="289">
        <v>25552.1516787236</v>
      </c>
      <c r="U420" s="289">
        <v>27628.589271920198</v>
      </c>
      <c r="V420" s="289">
        <v>28581.413823635099</v>
      </c>
      <c r="W420" s="289">
        <v>22332.038804249201</v>
      </c>
      <c r="X420" s="289">
        <v>15199.457042636401</v>
      </c>
      <c r="Y420" s="289">
        <v>21651.6067997545</v>
      </c>
      <c r="Z420" s="289">
        <v>32873.561752815003</v>
      </c>
      <c r="AA420" s="289">
        <v>35301.438018004497</v>
      </c>
      <c r="AB420" s="289">
        <v>31562.5386278562</v>
      </c>
      <c r="AC420" s="289">
        <v>28698.842245930198</v>
      </c>
      <c r="AD420" s="289">
        <v>16237.179148892899</v>
      </c>
    </row>
    <row r="421" spans="1:30" x14ac:dyDescent="0.25">
      <c r="A421" s="242" t="s">
        <v>522</v>
      </c>
    </row>
    <row r="422" spans="1:30" x14ac:dyDescent="0.25">
      <c r="A422" s="242" t="s">
        <v>804</v>
      </c>
      <c r="B422" s="290">
        <v>5403.3924699999998</v>
      </c>
      <c r="C422" s="290">
        <v>5537.5753599999998</v>
      </c>
      <c r="D422" s="290">
        <v>5543.8476499999997</v>
      </c>
      <c r="E422" s="290">
        <v>5636.8659799999996</v>
      </c>
      <c r="F422" s="290">
        <v>5670.77423</v>
      </c>
      <c r="G422" s="290">
        <v>5748.9203799999996</v>
      </c>
      <c r="H422" s="290">
        <v>5740.8454499999998</v>
      </c>
      <c r="I422" s="290">
        <v>5783.67763617733</v>
      </c>
      <c r="J422" s="290">
        <v>5798.2454231773299</v>
      </c>
      <c r="K422" s="290">
        <v>5799.8880412384797</v>
      </c>
      <c r="L422" s="290">
        <v>5824.0681214585802</v>
      </c>
      <c r="M422" s="290">
        <v>5831.1531992697201</v>
      </c>
      <c r="N422" s="290">
        <v>5851.9010515835798</v>
      </c>
      <c r="O422" s="290">
        <v>5870.77745255233</v>
      </c>
      <c r="P422" s="290">
        <v>5871.5552606732699</v>
      </c>
      <c r="Q422" s="290">
        <v>5896.27107980233</v>
      </c>
      <c r="R422" s="290">
        <v>5984.9818583096503</v>
      </c>
      <c r="S422" s="290">
        <v>7493.6231737867001</v>
      </c>
      <c r="T422" s="290">
        <v>7525.1194314496997</v>
      </c>
      <c r="U422" s="290">
        <v>7529.5209661802201</v>
      </c>
      <c r="V422" s="290">
        <v>7530.9458899374904</v>
      </c>
      <c r="W422" s="290">
        <v>7526.9865070298802</v>
      </c>
      <c r="X422" s="290">
        <v>7531.3107371249898</v>
      </c>
      <c r="Y422" s="290">
        <v>7527.3821226132204</v>
      </c>
      <c r="Z422" s="290">
        <v>7531.7040124687401</v>
      </c>
      <c r="AA422" s="290">
        <v>7531.8399381874897</v>
      </c>
      <c r="AB422" s="290">
        <v>7523.7082105702002</v>
      </c>
      <c r="AC422" s="290">
        <v>7532.0226303333202</v>
      </c>
      <c r="AD422" s="290">
        <v>7527.8977042486404</v>
      </c>
    </row>
    <row r="423" spans="1:30" x14ac:dyDescent="0.25">
      <c r="A423" s="242" t="s">
        <v>805</v>
      </c>
      <c r="B423" s="290">
        <v>0</v>
      </c>
      <c r="C423" s="290">
        <v>0</v>
      </c>
      <c r="D423" s="290">
        <v>0</v>
      </c>
      <c r="E423" s="290">
        <v>0</v>
      </c>
      <c r="F423" s="290">
        <v>0</v>
      </c>
      <c r="G423" s="290">
        <v>0</v>
      </c>
      <c r="H423" s="290">
        <v>0</v>
      </c>
      <c r="I423" s="290">
        <v>0</v>
      </c>
      <c r="J423" s="290">
        <v>0</v>
      </c>
      <c r="K423" s="290">
        <v>0</v>
      </c>
      <c r="L423" s="290">
        <v>0</v>
      </c>
      <c r="M423" s="290">
        <v>0</v>
      </c>
      <c r="N423" s="290">
        <v>0</v>
      </c>
      <c r="O423" s="290">
        <v>0</v>
      </c>
      <c r="P423" s="290">
        <v>0</v>
      </c>
      <c r="Q423" s="290">
        <v>0</v>
      </c>
      <c r="R423" s="290">
        <v>0</v>
      </c>
      <c r="S423" s="290">
        <v>0</v>
      </c>
      <c r="T423" s="290">
        <v>0</v>
      </c>
      <c r="U423" s="290">
        <v>0</v>
      </c>
      <c r="V423" s="290">
        <v>0</v>
      </c>
      <c r="W423" s="290">
        <v>0</v>
      </c>
      <c r="X423" s="290">
        <v>0</v>
      </c>
      <c r="Y423" s="290">
        <v>0</v>
      </c>
      <c r="Z423" s="290">
        <v>0</v>
      </c>
      <c r="AA423" s="290">
        <v>0</v>
      </c>
      <c r="AB423" s="290">
        <v>0</v>
      </c>
      <c r="AC423" s="290">
        <v>0</v>
      </c>
      <c r="AD423" s="290">
        <v>0</v>
      </c>
    </row>
    <row r="424" spans="1:30" ht="15.75" thickBot="1" x14ac:dyDescent="0.3">
      <c r="A424" s="242" t="s">
        <v>810</v>
      </c>
      <c r="B424" s="292">
        <v>0</v>
      </c>
      <c r="C424" s="292">
        <v>0</v>
      </c>
      <c r="D424" s="292">
        <v>0</v>
      </c>
      <c r="E424" s="292">
        <v>0</v>
      </c>
      <c r="F424" s="292">
        <v>0</v>
      </c>
      <c r="G424" s="292">
        <v>0</v>
      </c>
      <c r="H424" s="292">
        <v>0</v>
      </c>
      <c r="I424" s="292">
        <v>0</v>
      </c>
      <c r="J424" s="292">
        <v>0</v>
      </c>
      <c r="K424" s="292">
        <v>0</v>
      </c>
      <c r="L424" s="292">
        <v>0</v>
      </c>
      <c r="M424" s="292">
        <v>0</v>
      </c>
      <c r="N424" s="292">
        <v>0</v>
      </c>
      <c r="O424" s="292">
        <v>0</v>
      </c>
      <c r="P424" s="292">
        <v>0</v>
      </c>
      <c r="Q424" s="292">
        <v>0</v>
      </c>
      <c r="R424" s="292">
        <v>0</v>
      </c>
      <c r="S424" s="292">
        <v>0</v>
      </c>
      <c r="T424" s="292">
        <v>0</v>
      </c>
      <c r="U424" s="292">
        <v>0</v>
      </c>
      <c r="V424" s="292">
        <v>0</v>
      </c>
      <c r="W424" s="292">
        <v>0</v>
      </c>
      <c r="X424" s="292">
        <v>0</v>
      </c>
      <c r="Y424" s="292">
        <v>0</v>
      </c>
      <c r="Z424" s="292">
        <v>0</v>
      </c>
      <c r="AA424" s="292">
        <v>0</v>
      </c>
      <c r="AB424" s="292">
        <v>0</v>
      </c>
      <c r="AC424" s="292">
        <v>0</v>
      </c>
      <c r="AD424" s="292">
        <v>0</v>
      </c>
    </row>
    <row r="425" spans="1:30" x14ac:dyDescent="0.25">
      <c r="A425" s="242" t="s">
        <v>806</v>
      </c>
      <c r="B425" s="290">
        <v>5403.3924699999998</v>
      </c>
      <c r="C425" s="290">
        <v>5537.5753599999998</v>
      </c>
      <c r="D425" s="290">
        <v>5543.8476499999997</v>
      </c>
      <c r="E425" s="290">
        <v>5636.8659799999996</v>
      </c>
      <c r="F425" s="290">
        <v>5670.77423</v>
      </c>
      <c r="G425" s="290">
        <v>5748.9203799999996</v>
      </c>
      <c r="H425" s="290">
        <v>5740.8454499999998</v>
      </c>
      <c r="I425" s="290">
        <v>5783.67763617733</v>
      </c>
      <c r="J425" s="290">
        <v>5798.2454231773299</v>
      </c>
      <c r="K425" s="290">
        <v>5799.8880412384797</v>
      </c>
      <c r="L425" s="290">
        <v>5824.0681214585802</v>
      </c>
      <c r="M425" s="290">
        <v>5831.1531992697201</v>
      </c>
      <c r="N425" s="290">
        <v>5851.9010515835798</v>
      </c>
      <c r="O425" s="290">
        <v>5870.77745255233</v>
      </c>
      <c r="P425" s="290">
        <v>5871.5552606732699</v>
      </c>
      <c r="Q425" s="290">
        <v>5896.27107980233</v>
      </c>
      <c r="R425" s="290">
        <v>5984.9818583096503</v>
      </c>
      <c r="S425" s="290">
        <v>7493.6231737867001</v>
      </c>
      <c r="T425" s="290">
        <v>7525.1194314496997</v>
      </c>
      <c r="U425" s="290">
        <v>7529.5209661802201</v>
      </c>
      <c r="V425" s="290">
        <v>7530.9458899374904</v>
      </c>
      <c r="W425" s="290">
        <v>7526.9865070298802</v>
      </c>
      <c r="X425" s="290">
        <v>7531.3107371249898</v>
      </c>
      <c r="Y425" s="290">
        <v>7527.3821226132204</v>
      </c>
      <c r="Z425" s="290">
        <v>7531.7040124687401</v>
      </c>
      <c r="AA425" s="290">
        <v>7531.8399381874897</v>
      </c>
      <c r="AB425" s="290">
        <v>7523.7082105702002</v>
      </c>
      <c r="AC425" s="290">
        <v>7532.0226303333202</v>
      </c>
      <c r="AD425" s="290">
        <v>7527.8977042486404</v>
      </c>
    </row>
    <row r="426" spans="1:30" ht="15.75" thickBot="1" x14ac:dyDescent="0.3">
      <c r="A426" s="242" t="s">
        <v>807</v>
      </c>
      <c r="B426" s="292">
        <v>261.39743999999899</v>
      </c>
      <c r="C426" s="292">
        <v>254.6918</v>
      </c>
      <c r="D426" s="292">
        <v>235.84119000000001</v>
      </c>
      <c r="E426" s="292">
        <v>281.24167999999997</v>
      </c>
      <c r="F426" s="292">
        <v>259.86635000000001</v>
      </c>
      <c r="G426" s="292">
        <v>299.35843</v>
      </c>
      <c r="H426" s="292">
        <v>260.16120000000001</v>
      </c>
      <c r="I426" s="292">
        <v>266.85771</v>
      </c>
      <c r="J426" s="292">
        <v>268.469729999999</v>
      </c>
      <c r="K426" s="292">
        <v>261.38267000000002</v>
      </c>
      <c r="L426" s="292">
        <v>271.76229999999902</v>
      </c>
      <c r="M426" s="292">
        <v>264.64940999999902</v>
      </c>
      <c r="N426" s="292">
        <v>275.22332</v>
      </c>
      <c r="O426" s="292">
        <v>273.92995025191601</v>
      </c>
      <c r="P426" s="292">
        <v>254.17206541073301</v>
      </c>
      <c r="Q426" s="292">
        <v>283.22840956188298</v>
      </c>
      <c r="R426" s="292">
        <v>271.27888507314401</v>
      </c>
      <c r="S426" s="292">
        <v>286.88876257558201</v>
      </c>
      <c r="T426" s="292">
        <v>286.65550197320903</v>
      </c>
      <c r="U426" s="292">
        <v>307.02706632496199</v>
      </c>
      <c r="V426" s="292">
        <v>318.24639043455102</v>
      </c>
      <c r="W426" s="292">
        <v>308.73914046636003</v>
      </c>
      <c r="X426" s="292">
        <v>317.80404043455098</v>
      </c>
      <c r="Y426" s="292">
        <v>304.59559046636002</v>
      </c>
      <c r="Z426" s="292">
        <v>314.65136043455101</v>
      </c>
      <c r="AA426" s="292">
        <v>308.34847243455101</v>
      </c>
      <c r="AB426" s="292">
        <v>293.582089735463</v>
      </c>
      <c r="AC426" s="292">
        <v>314.77123617097101</v>
      </c>
      <c r="AD426" s="292">
        <v>305.425841953217</v>
      </c>
    </row>
    <row r="427" spans="1:30" x14ac:dyDescent="0.25">
      <c r="A427" s="242" t="s">
        <v>808</v>
      </c>
      <c r="B427" s="290">
        <v>261.39743999999899</v>
      </c>
      <c r="C427" s="290">
        <v>254.6918</v>
      </c>
      <c r="D427" s="290">
        <v>235.84119000000001</v>
      </c>
      <c r="E427" s="290">
        <v>281.24167999999997</v>
      </c>
      <c r="F427" s="290">
        <v>259.86635000000001</v>
      </c>
      <c r="G427" s="290">
        <v>299.35843</v>
      </c>
      <c r="H427" s="290">
        <v>260.16120000000001</v>
      </c>
      <c r="I427" s="290">
        <v>266.85771</v>
      </c>
      <c r="J427" s="290">
        <v>268.469729999999</v>
      </c>
      <c r="K427" s="290">
        <v>261.38267000000002</v>
      </c>
      <c r="L427" s="290">
        <v>271.76229999999902</v>
      </c>
      <c r="M427" s="290">
        <v>264.64940999999902</v>
      </c>
      <c r="N427" s="290">
        <v>275.22332</v>
      </c>
      <c r="O427" s="290">
        <v>273.92995025191601</v>
      </c>
      <c r="P427" s="290">
        <v>254.17206541073301</v>
      </c>
      <c r="Q427" s="290">
        <v>283.22840956188298</v>
      </c>
      <c r="R427" s="290">
        <v>271.27888507314401</v>
      </c>
      <c r="S427" s="290">
        <v>286.88876257558201</v>
      </c>
      <c r="T427" s="290">
        <v>286.65550197320903</v>
      </c>
      <c r="U427" s="290">
        <v>307.02706632496199</v>
      </c>
      <c r="V427" s="290">
        <v>318.24639043455102</v>
      </c>
      <c r="W427" s="290">
        <v>308.73914046636003</v>
      </c>
      <c r="X427" s="290">
        <v>317.80404043455098</v>
      </c>
      <c r="Y427" s="290">
        <v>304.59559046636002</v>
      </c>
      <c r="Z427" s="290">
        <v>314.65136043455101</v>
      </c>
      <c r="AA427" s="290">
        <v>308.34847243455101</v>
      </c>
      <c r="AB427" s="290">
        <v>293.582089735463</v>
      </c>
      <c r="AC427" s="290">
        <v>314.77123617097101</v>
      </c>
      <c r="AD427" s="290">
        <v>305.425841953217</v>
      </c>
    </row>
    <row r="428" spans="1:30" x14ac:dyDescent="0.25">
      <c r="A428" s="242" t="s">
        <v>809</v>
      </c>
      <c r="B428" s="290">
        <v>37.737850000000002</v>
      </c>
      <c r="C428" s="290">
        <v>5.8003499999999999</v>
      </c>
      <c r="D428" s="290">
        <v>0</v>
      </c>
      <c r="E428" s="290">
        <v>2.8458000000000001</v>
      </c>
      <c r="F428" s="290">
        <v>0</v>
      </c>
      <c r="G428" s="290">
        <v>0</v>
      </c>
      <c r="H428" s="290">
        <v>0.95755000000000001</v>
      </c>
      <c r="I428" s="290">
        <v>0</v>
      </c>
      <c r="J428" s="290">
        <v>0</v>
      </c>
      <c r="K428" s="290">
        <v>0</v>
      </c>
      <c r="L428" s="290">
        <v>0</v>
      </c>
      <c r="M428" s="290">
        <v>0</v>
      </c>
      <c r="N428" s="290">
        <v>0</v>
      </c>
      <c r="O428" s="290">
        <v>0</v>
      </c>
      <c r="P428" s="290">
        <v>0</v>
      </c>
      <c r="Q428" s="290">
        <v>0</v>
      </c>
      <c r="R428" s="290">
        <v>0</v>
      </c>
      <c r="S428" s="290">
        <v>0</v>
      </c>
      <c r="T428" s="290">
        <v>0</v>
      </c>
      <c r="U428" s="290">
        <v>0</v>
      </c>
      <c r="V428" s="290">
        <v>0</v>
      </c>
      <c r="W428" s="290">
        <v>0</v>
      </c>
      <c r="X428" s="290">
        <v>0</v>
      </c>
      <c r="Y428" s="290">
        <v>0</v>
      </c>
      <c r="Z428" s="290">
        <v>0</v>
      </c>
      <c r="AA428" s="290">
        <v>0</v>
      </c>
      <c r="AB428" s="290">
        <v>0</v>
      </c>
      <c r="AC428" s="290">
        <v>0</v>
      </c>
      <c r="AD428" s="290">
        <v>0</v>
      </c>
    </row>
    <row r="429" spans="1:30" ht="15.75" thickBot="1" x14ac:dyDescent="0.3">
      <c r="A429" s="242" t="s">
        <v>811</v>
      </c>
      <c r="B429" s="292">
        <v>293.03109000000001</v>
      </c>
      <c r="C429" s="292">
        <v>334.51013999999998</v>
      </c>
      <c r="D429" s="292">
        <v>234.56994</v>
      </c>
      <c r="E429" s="292">
        <v>274.34573999999998</v>
      </c>
      <c r="F429" s="292">
        <v>328.48971</v>
      </c>
      <c r="G429" s="292">
        <v>387.68693000000002</v>
      </c>
      <c r="H429" s="292">
        <v>415.98766999999998</v>
      </c>
      <c r="I429" s="292">
        <v>421.66087815629902</v>
      </c>
      <c r="J429" s="292">
        <v>441.95450917512102</v>
      </c>
      <c r="K429" s="292">
        <v>479.85041309359599</v>
      </c>
      <c r="L429" s="292">
        <v>569.21734127332502</v>
      </c>
      <c r="M429" s="292">
        <v>656.27052658847504</v>
      </c>
      <c r="N429" s="292">
        <v>703.66824017588203</v>
      </c>
      <c r="O429" s="292">
        <v>711.01363283718297</v>
      </c>
      <c r="P429" s="292">
        <v>698.31533932418995</v>
      </c>
      <c r="Q429" s="292">
        <v>742.49216159763796</v>
      </c>
      <c r="R429" s="292">
        <v>815.32020171659406</v>
      </c>
      <c r="S429" s="292">
        <v>496.30981503911698</v>
      </c>
      <c r="T429" s="292">
        <v>152.16635081874</v>
      </c>
      <c r="U429" s="292">
        <v>170.54508461225501</v>
      </c>
      <c r="V429" s="292">
        <v>178.98817973562501</v>
      </c>
      <c r="W429" s="292">
        <v>209.33429318981001</v>
      </c>
      <c r="X429" s="292">
        <v>289.68241000572903</v>
      </c>
      <c r="Y429" s="292">
        <v>402.93108177313297</v>
      </c>
      <c r="Z429" s="292">
        <v>441.20491687951801</v>
      </c>
      <c r="AA429" s="292">
        <v>367.45155633531499</v>
      </c>
      <c r="AB429" s="292">
        <v>270.00614871850502</v>
      </c>
      <c r="AC429" s="292">
        <v>294.80410370373897</v>
      </c>
      <c r="AD429" s="292">
        <v>368.88483948806999</v>
      </c>
    </row>
    <row r="430" spans="1:30" x14ac:dyDescent="0.25">
      <c r="A430" s="242" t="s">
        <v>812</v>
      </c>
      <c r="B430" s="290">
        <v>330.76893999999999</v>
      </c>
      <c r="C430" s="290">
        <v>340.31049000000002</v>
      </c>
      <c r="D430" s="290">
        <v>234.56994</v>
      </c>
      <c r="E430" s="290">
        <v>277.19153999999997</v>
      </c>
      <c r="F430" s="290">
        <v>328.48971</v>
      </c>
      <c r="G430" s="290">
        <v>387.68693000000002</v>
      </c>
      <c r="H430" s="290">
        <v>416.94522000000001</v>
      </c>
      <c r="I430" s="290">
        <v>421.66087815629902</v>
      </c>
      <c r="J430" s="290">
        <v>441.95450917512102</v>
      </c>
      <c r="K430" s="290">
        <v>479.85041309359599</v>
      </c>
      <c r="L430" s="290">
        <v>569.21734127332502</v>
      </c>
      <c r="M430" s="290">
        <v>656.27052658847504</v>
      </c>
      <c r="N430" s="290">
        <v>703.66824017588203</v>
      </c>
      <c r="O430" s="290">
        <v>711.01363283718297</v>
      </c>
      <c r="P430" s="290">
        <v>698.31533932418995</v>
      </c>
      <c r="Q430" s="290">
        <v>742.49216159763796</v>
      </c>
      <c r="R430" s="290">
        <v>815.32020171659406</v>
      </c>
      <c r="S430" s="290">
        <v>496.30981503911698</v>
      </c>
      <c r="T430" s="290">
        <v>152.16635081874</v>
      </c>
      <c r="U430" s="290">
        <v>170.54508461225501</v>
      </c>
      <c r="V430" s="290">
        <v>178.98817973562501</v>
      </c>
      <c r="W430" s="290">
        <v>209.33429318981001</v>
      </c>
      <c r="X430" s="290">
        <v>289.68241000572903</v>
      </c>
      <c r="Y430" s="290">
        <v>402.93108177313297</v>
      </c>
      <c r="Z430" s="290">
        <v>441.20491687951801</v>
      </c>
      <c r="AA430" s="290">
        <v>367.45155633531499</v>
      </c>
      <c r="AB430" s="290">
        <v>270.00614871850502</v>
      </c>
      <c r="AC430" s="290">
        <v>294.80410370373897</v>
      </c>
      <c r="AD430" s="290">
        <v>368.88483948806999</v>
      </c>
    </row>
    <row r="431" spans="1:30" ht="15.75" thickBot="1" x14ac:dyDescent="0.3">
      <c r="A431" s="242" t="s">
        <v>813</v>
      </c>
      <c r="B431" s="292">
        <v>0</v>
      </c>
      <c r="C431" s="292">
        <v>0</v>
      </c>
      <c r="D431" s="292">
        <v>0</v>
      </c>
      <c r="E431" s="292">
        <v>0</v>
      </c>
      <c r="F431" s="292">
        <v>0</v>
      </c>
      <c r="G431" s="292">
        <v>0</v>
      </c>
      <c r="H431" s="292">
        <v>0</v>
      </c>
      <c r="I431" s="292">
        <v>0</v>
      </c>
      <c r="J431" s="292">
        <v>0</v>
      </c>
      <c r="K431" s="292">
        <v>0</v>
      </c>
      <c r="L431" s="292">
        <v>0</v>
      </c>
      <c r="M431" s="292">
        <v>0</v>
      </c>
      <c r="N431" s="292">
        <v>0</v>
      </c>
      <c r="O431" s="292">
        <v>0</v>
      </c>
      <c r="P431" s="292">
        <v>0</v>
      </c>
      <c r="Q431" s="292">
        <v>0</v>
      </c>
      <c r="R431" s="292">
        <v>0</v>
      </c>
      <c r="S431" s="292">
        <v>0</v>
      </c>
      <c r="T431" s="292">
        <v>0</v>
      </c>
      <c r="U431" s="292">
        <v>0</v>
      </c>
      <c r="V431" s="292">
        <v>0</v>
      </c>
      <c r="W431" s="292">
        <v>0</v>
      </c>
      <c r="X431" s="292">
        <v>0</v>
      </c>
      <c r="Y431" s="292">
        <v>0</v>
      </c>
      <c r="Z431" s="292">
        <v>0</v>
      </c>
      <c r="AA431" s="292">
        <v>0</v>
      </c>
      <c r="AB431" s="292">
        <v>0</v>
      </c>
      <c r="AC431" s="292">
        <v>0</v>
      </c>
      <c r="AD431" s="292">
        <v>0</v>
      </c>
    </row>
    <row r="432" spans="1:30" x14ac:dyDescent="0.25">
      <c r="A432" s="242" t="s">
        <v>814</v>
      </c>
      <c r="B432" s="290">
        <v>0</v>
      </c>
      <c r="C432" s="290">
        <v>0</v>
      </c>
      <c r="D432" s="290">
        <v>0</v>
      </c>
      <c r="E432" s="290">
        <v>0</v>
      </c>
      <c r="F432" s="290">
        <v>0</v>
      </c>
      <c r="G432" s="290">
        <v>0</v>
      </c>
      <c r="H432" s="290">
        <v>0</v>
      </c>
      <c r="I432" s="290">
        <v>0</v>
      </c>
      <c r="J432" s="290">
        <v>0</v>
      </c>
      <c r="K432" s="290">
        <v>0</v>
      </c>
      <c r="L432" s="290">
        <v>0</v>
      </c>
      <c r="M432" s="290">
        <v>0</v>
      </c>
      <c r="N432" s="290">
        <v>0</v>
      </c>
      <c r="O432" s="290">
        <v>0</v>
      </c>
      <c r="P432" s="290">
        <v>0</v>
      </c>
      <c r="Q432" s="290">
        <v>0</v>
      </c>
      <c r="R432" s="290">
        <v>0</v>
      </c>
      <c r="S432" s="290">
        <v>0</v>
      </c>
      <c r="T432" s="290">
        <v>0</v>
      </c>
      <c r="U432" s="290">
        <v>0</v>
      </c>
      <c r="V432" s="290">
        <v>0</v>
      </c>
      <c r="W432" s="290">
        <v>0</v>
      </c>
      <c r="X432" s="290">
        <v>0</v>
      </c>
      <c r="Y432" s="290">
        <v>0</v>
      </c>
      <c r="Z432" s="290">
        <v>0</v>
      </c>
      <c r="AA432" s="290">
        <v>0</v>
      </c>
      <c r="AB432" s="290">
        <v>0</v>
      </c>
      <c r="AC432" s="290">
        <v>0</v>
      </c>
      <c r="AD432" s="290">
        <v>0</v>
      </c>
    </row>
    <row r="433" spans="1:30" x14ac:dyDescent="0.25">
      <c r="A433" s="244" t="s">
        <v>815</v>
      </c>
      <c r="B433" s="289">
        <v>5995.5588499999903</v>
      </c>
      <c r="C433" s="289">
        <v>6132.5776500000002</v>
      </c>
      <c r="D433" s="289">
        <v>6014.2587800000001</v>
      </c>
      <c r="E433" s="289">
        <v>6195.2992000000004</v>
      </c>
      <c r="F433" s="289">
        <v>6259.1302900000001</v>
      </c>
      <c r="G433" s="289">
        <v>6435.9657399999996</v>
      </c>
      <c r="H433" s="289">
        <v>6417.9518699999999</v>
      </c>
      <c r="I433" s="289">
        <v>6472.1962243336302</v>
      </c>
      <c r="J433" s="289">
        <v>6508.6696623524504</v>
      </c>
      <c r="K433" s="289">
        <v>6541.1211243320704</v>
      </c>
      <c r="L433" s="289">
        <v>6665.0477627318996</v>
      </c>
      <c r="M433" s="289">
        <v>6752.0731358581997</v>
      </c>
      <c r="N433" s="289">
        <v>6830.7926117594598</v>
      </c>
      <c r="O433" s="289">
        <v>6855.7210356414298</v>
      </c>
      <c r="P433" s="289">
        <v>6824.0426654082003</v>
      </c>
      <c r="Q433" s="289">
        <v>6921.9916509618497</v>
      </c>
      <c r="R433" s="289">
        <v>7071.5809450993902</v>
      </c>
      <c r="S433" s="289">
        <v>8276.8217514013995</v>
      </c>
      <c r="T433" s="289">
        <v>7963.9412842416496</v>
      </c>
      <c r="U433" s="289">
        <v>8007.0931171174398</v>
      </c>
      <c r="V433" s="289">
        <v>8028.1804601076601</v>
      </c>
      <c r="W433" s="289">
        <v>8045.0599406860601</v>
      </c>
      <c r="X433" s="289">
        <v>8138.7971875652702</v>
      </c>
      <c r="Y433" s="289">
        <v>8234.9087948527103</v>
      </c>
      <c r="Z433" s="289">
        <v>8287.5602897828103</v>
      </c>
      <c r="AA433" s="289">
        <v>8207.6399669573493</v>
      </c>
      <c r="AB433" s="289">
        <v>8087.2964490241702</v>
      </c>
      <c r="AC433" s="289">
        <v>8141.5979702080303</v>
      </c>
      <c r="AD433" s="289">
        <v>8202.2083856899299</v>
      </c>
    </row>
    <row r="434" spans="1:30" x14ac:dyDescent="0.25">
      <c r="A434" s="242" t="s">
        <v>522</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91"/>
    </row>
    <row r="435" spans="1:30" ht="15.75" thickBot="1" x14ac:dyDescent="0.3">
      <c r="A435" s="242" t="s">
        <v>816</v>
      </c>
      <c r="B435" s="292">
        <v>0</v>
      </c>
      <c r="C435" s="292">
        <v>0</v>
      </c>
      <c r="D435" s="292">
        <v>0</v>
      </c>
      <c r="E435" s="292">
        <v>0</v>
      </c>
      <c r="F435" s="292">
        <v>0</v>
      </c>
      <c r="G435" s="292">
        <v>0</v>
      </c>
      <c r="H435" s="292">
        <v>0</v>
      </c>
      <c r="I435" s="292">
        <v>0</v>
      </c>
      <c r="J435" s="292">
        <v>0</v>
      </c>
      <c r="K435" s="292">
        <v>0</v>
      </c>
      <c r="L435" s="292">
        <v>0</v>
      </c>
      <c r="M435" s="292">
        <v>0</v>
      </c>
      <c r="N435" s="292">
        <v>0</v>
      </c>
      <c r="O435" s="292">
        <v>0</v>
      </c>
      <c r="P435" s="292">
        <v>0</v>
      </c>
      <c r="Q435" s="292">
        <v>0</v>
      </c>
      <c r="R435" s="292">
        <v>0</v>
      </c>
      <c r="S435" s="292">
        <v>0</v>
      </c>
      <c r="T435" s="292">
        <v>0</v>
      </c>
      <c r="U435" s="292">
        <v>0</v>
      </c>
      <c r="V435" s="292">
        <v>0</v>
      </c>
      <c r="W435" s="292">
        <v>0</v>
      </c>
      <c r="X435" s="292">
        <v>0</v>
      </c>
      <c r="Y435" s="292">
        <v>0</v>
      </c>
      <c r="Z435" s="292">
        <v>0</v>
      </c>
      <c r="AA435" s="292">
        <v>0</v>
      </c>
      <c r="AB435" s="292">
        <v>0</v>
      </c>
      <c r="AC435" s="292">
        <v>0</v>
      </c>
      <c r="AD435" s="292">
        <v>0</v>
      </c>
    </row>
    <row r="436" spans="1:30" x14ac:dyDescent="0.25">
      <c r="A436" s="260" t="s">
        <v>817</v>
      </c>
      <c r="B436" s="290">
        <v>0</v>
      </c>
      <c r="C436" s="290">
        <v>0</v>
      </c>
      <c r="D436" s="290">
        <v>0</v>
      </c>
      <c r="E436" s="290">
        <v>0</v>
      </c>
      <c r="F436" s="290">
        <v>0</v>
      </c>
      <c r="G436" s="290">
        <v>0</v>
      </c>
      <c r="H436" s="290">
        <v>0</v>
      </c>
      <c r="I436" s="290">
        <v>0</v>
      </c>
      <c r="J436" s="290">
        <v>0</v>
      </c>
      <c r="K436" s="290">
        <v>0</v>
      </c>
      <c r="L436" s="290">
        <v>0</v>
      </c>
      <c r="M436" s="290">
        <v>0</v>
      </c>
      <c r="N436" s="290">
        <v>0</v>
      </c>
      <c r="O436" s="290">
        <v>0</v>
      </c>
      <c r="P436" s="290">
        <v>0</v>
      </c>
      <c r="Q436" s="290">
        <v>0</v>
      </c>
      <c r="R436" s="290">
        <v>0</v>
      </c>
      <c r="S436" s="290">
        <v>0</v>
      </c>
      <c r="T436" s="290">
        <v>0</v>
      </c>
      <c r="U436" s="290">
        <v>0</v>
      </c>
      <c r="V436" s="290">
        <v>0</v>
      </c>
      <c r="W436" s="290">
        <v>0</v>
      </c>
      <c r="X436" s="290">
        <v>0</v>
      </c>
      <c r="Y436" s="290">
        <v>0</v>
      </c>
      <c r="Z436" s="290">
        <v>0</v>
      </c>
      <c r="AA436" s="290">
        <v>0</v>
      </c>
      <c r="AB436" s="290">
        <v>0</v>
      </c>
      <c r="AC436" s="290">
        <v>0</v>
      </c>
      <c r="AD436" s="290">
        <v>0</v>
      </c>
    </row>
    <row r="438" spans="1:30" ht="15.75" thickBot="1" x14ac:dyDescent="0.3">
      <c r="A438" s="261" t="s">
        <v>522</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5.75" thickBot="1" x14ac:dyDescent="0.3">
      <c r="A439" s="262" t="s">
        <v>818</v>
      </c>
      <c r="B439" s="294">
        <v>24691.658769999998</v>
      </c>
      <c r="C439" s="294">
        <v>31318.746109999898</v>
      </c>
      <c r="D439" s="294">
        <v>19874.656249999902</v>
      </c>
      <c r="E439" s="294">
        <v>20561.271850000001</v>
      </c>
      <c r="F439" s="294">
        <v>8720.7950400000009</v>
      </c>
      <c r="G439" s="294">
        <v>18096.187639999898</v>
      </c>
      <c r="H439" s="294">
        <v>22881.467329999999</v>
      </c>
      <c r="I439" s="294">
        <v>20582.781627083699</v>
      </c>
      <c r="J439" s="294">
        <v>20499.6697871912</v>
      </c>
      <c r="K439" s="294">
        <v>17317.867573088501</v>
      </c>
      <c r="L439" s="294">
        <v>6613.90869825752</v>
      </c>
      <c r="M439" s="294">
        <v>13877.0781512056</v>
      </c>
      <c r="N439" s="294">
        <v>22512.2782750039</v>
      </c>
      <c r="O439" s="294">
        <v>24915.2396839758</v>
      </c>
      <c r="P439" s="294">
        <v>21220.975601326201</v>
      </c>
      <c r="Q439" s="294">
        <v>19127.920435577998</v>
      </c>
      <c r="R439" s="294">
        <v>7460.5738046786701</v>
      </c>
      <c r="S439" s="294">
        <v>12270.0578546179</v>
      </c>
      <c r="T439" s="294">
        <v>17588.210394481899</v>
      </c>
      <c r="U439" s="294">
        <v>19621.496154802699</v>
      </c>
      <c r="V439" s="294">
        <v>20553.233363527401</v>
      </c>
      <c r="W439" s="294">
        <v>14286.978863563199</v>
      </c>
      <c r="X439" s="294">
        <v>7060.6598550711797</v>
      </c>
      <c r="Y439" s="294">
        <v>13416.6980049018</v>
      </c>
      <c r="Z439" s="294">
        <v>24586.0014630322</v>
      </c>
      <c r="AA439" s="294">
        <v>27093.798051047099</v>
      </c>
      <c r="AB439" s="294">
        <v>23475.242178831999</v>
      </c>
      <c r="AC439" s="294">
        <v>20557.2442757221</v>
      </c>
      <c r="AD439" s="294">
        <v>8034.9707632030404</v>
      </c>
    </row>
  </sheetData>
  <pageMargins left="0.75" right="0.7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4"/>
  <sheetViews>
    <sheetView workbookViewId="0">
      <pane xSplit="1" ySplit="3" topLeftCell="B4" activePane="bottomRight" state="frozen"/>
      <selection pane="topRight" activeCell="B1" sqref="B1"/>
      <selection pane="bottomLeft" activeCell="A4" sqref="A4"/>
      <selection pane="bottomRight" activeCell="A15" sqref="A15"/>
    </sheetView>
  </sheetViews>
  <sheetFormatPr defaultColWidth="9.140625" defaultRowHeight="15" outlineLevelRow="1" x14ac:dyDescent="0.25"/>
  <cols>
    <col min="1" max="1" width="43.42578125" style="227" customWidth="1"/>
    <col min="2" max="80" width="10.7109375" style="226" customWidth="1"/>
    <col min="81" max="16384" width="9.140625" style="226"/>
  </cols>
  <sheetData>
    <row r="1" spans="1:80" s="224" customFormat="1" x14ac:dyDescent="0.25">
      <c r="A1" s="223" t="s">
        <v>1156</v>
      </c>
    </row>
    <row r="2" spans="1:80" s="224" customFormat="1" ht="30" x14ac:dyDescent="0.25">
      <c r="A2" s="223"/>
      <c r="B2" s="224" t="s">
        <v>1135</v>
      </c>
      <c r="C2" s="224" t="s">
        <v>1136</v>
      </c>
      <c r="D2" s="224" t="s">
        <v>1137</v>
      </c>
      <c r="E2" s="224" t="s">
        <v>1138</v>
      </c>
      <c r="F2" s="224" t="s">
        <v>1139</v>
      </c>
      <c r="G2" s="224" t="s">
        <v>1140</v>
      </c>
      <c r="H2" s="224" t="s">
        <v>1054</v>
      </c>
      <c r="I2" s="224" t="s">
        <v>1055</v>
      </c>
      <c r="J2" s="224" t="s">
        <v>1056</v>
      </c>
      <c r="K2" s="224" t="s">
        <v>1057</v>
      </c>
      <c r="L2" s="224" t="s">
        <v>1058</v>
      </c>
      <c r="M2" s="224" t="s">
        <v>1059</v>
      </c>
      <c r="N2" s="224" t="s">
        <v>1158</v>
      </c>
      <c r="O2" s="224" t="s">
        <v>1159</v>
      </c>
      <c r="P2" s="224" t="s">
        <v>1160</v>
      </c>
      <c r="Q2" s="224" t="s">
        <v>1161</v>
      </c>
      <c r="R2" s="224" t="s">
        <v>1141</v>
      </c>
      <c r="S2" s="224" t="s">
        <v>1142</v>
      </c>
      <c r="T2" s="224" t="s">
        <v>1143</v>
      </c>
      <c r="U2" s="224" t="s">
        <v>1144</v>
      </c>
      <c r="V2" s="224" t="s">
        <v>1145</v>
      </c>
      <c r="W2" s="224" t="s">
        <v>1146</v>
      </c>
      <c r="X2" s="224" t="s">
        <v>1147</v>
      </c>
      <c r="Y2" s="224" t="s">
        <v>1148</v>
      </c>
      <c r="Z2" s="224" t="s">
        <v>1149</v>
      </c>
      <c r="AA2" s="224" t="s">
        <v>1150</v>
      </c>
      <c r="AB2" s="224" t="s">
        <v>1151</v>
      </c>
      <c r="AC2" s="224" t="s">
        <v>1152</v>
      </c>
    </row>
    <row r="3" spans="1:80" s="224" customFormat="1" x14ac:dyDescent="0.25">
      <c r="A3" s="223"/>
    </row>
    <row r="4" spans="1:80" x14ac:dyDescent="0.25">
      <c r="A4" s="225" t="s">
        <v>232</v>
      </c>
    </row>
    <row r="5" spans="1:80" outlineLevel="1" x14ac:dyDescent="0.25">
      <c r="A5" s="227" t="s">
        <v>1060</v>
      </c>
      <c r="B5" s="123">
        <v>42.026429999999998</v>
      </c>
      <c r="C5" s="123">
        <v>44.369419999999998</v>
      </c>
      <c r="D5" s="123">
        <v>47.112989999999897</v>
      </c>
      <c r="E5" s="123">
        <v>50.180709999999998</v>
      </c>
      <c r="F5" s="123">
        <v>53.121250000000003</v>
      </c>
      <c r="G5" s="123">
        <v>55.958289999999998</v>
      </c>
      <c r="H5" s="123">
        <v>59.241732212000002</v>
      </c>
      <c r="I5" s="123">
        <v>62.992482191999997</v>
      </c>
      <c r="J5" s="123">
        <v>66.122173468200003</v>
      </c>
      <c r="K5" s="123">
        <v>68.734293262199998</v>
      </c>
      <c r="L5" s="123">
        <v>71.189062106999998</v>
      </c>
      <c r="M5" s="123">
        <v>82.113265448499902</v>
      </c>
      <c r="N5" s="123">
        <v>93.118022252999907</v>
      </c>
      <c r="O5" s="123">
        <v>95.512425850699998</v>
      </c>
      <c r="P5" s="123">
        <v>97.802506595699995</v>
      </c>
      <c r="Q5" s="123">
        <v>100.18794588270001</v>
      </c>
      <c r="R5" s="123">
        <v>102.6283168057</v>
      </c>
      <c r="S5" s="123">
        <v>105.034817584</v>
      </c>
      <c r="T5" s="123">
        <v>107.51646059620001</v>
      </c>
      <c r="U5" s="123">
        <v>110.04289306819901</v>
      </c>
      <c r="V5" s="123">
        <v>112.4082974367</v>
      </c>
      <c r="W5" s="123">
        <v>114.84279797000001</v>
      </c>
      <c r="X5" s="123">
        <v>117.17288293599999</v>
      </c>
      <c r="Y5" s="123">
        <v>154.76905916690001</v>
      </c>
      <c r="Z5" s="123">
        <v>192.56970760050001</v>
      </c>
      <c r="AA5" s="123">
        <v>194.82321892050001</v>
      </c>
      <c r="AB5" s="123">
        <v>221.69806598699901</v>
      </c>
      <c r="AC5" s="123">
        <v>248.64432944399999</v>
      </c>
    </row>
    <row r="6" spans="1:80" outlineLevel="1" x14ac:dyDescent="0.25">
      <c r="A6" s="227" t="s">
        <v>1062</v>
      </c>
      <c r="B6" s="123">
        <v>-0.36699999999999999</v>
      </c>
      <c r="C6" s="123">
        <v>-4.5179999999999998</v>
      </c>
      <c r="D6" s="123">
        <v>0</v>
      </c>
      <c r="E6" s="123">
        <v>-10.889950000000001</v>
      </c>
      <c r="F6" s="123">
        <v>-1.6548399999999901</v>
      </c>
      <c r="G6" s="123">
        <v>-1.1244000000000001</v>
      </c>
      <c r="H6" s="123">
        <v>-0.96</v>
      </c>
      <c r="I6" s="123">
        <v>-0.96</v>
      </c>
      <c r="J6" s="123">
        <v>-0.96</v>
      </c>
      <c r="K6" s="123">
        <v>-0.96</v>
      </c>
      <c r="L6" s="123">
        <v>-0.96</v>
      </c>
      <c r="M6" s="123">
        <v>-0.96</v>
      </c>
      <c r="N6" s="123">
        <v>-0.36699999999999999</v>
      </c>
      <c r="O6" s="123">
        <v>-4.5179999999999998</v>
      </c>
      <c r="P6" s="123">
        <v>0</v>
      </c>
      <c r="Q6" s="123">
        <v>-10.89</v>
      </c>
      <c r="R6" s="123">
        <v>0</v>
      </c>
      <c r="S6" s="123">
        <v>0</v>
      </c>
      <c r="T6" s="123">
        <v>0</v>
      </c>
      <c r="U6" s="123">
        <v>0</v>
      </c>
      <c r="V6" s="123">
        <v>0</v>
      </c>
      <c r="W6" s="123">
        <v>0</v>
      </c>
      <c r="X6" s="123">
        <v>0</v>
      </c>
      <c r="Y6" s="123">
        <v>0</v>
      </c>
      <c r="Z6" s="123">
        <v>0</v>
      </c>
      <c r="AA6" s="123">
        <v>0</v>
      </c>
      <c r="AB6" s="123">
        <v>0</v>
      </c>
      <c r="AC6" s="123">
        <v>0</v>
      </c>
    </row>
    <row r="7" spans="1:80" outlineLevel="1" x14ac:dyDescent="0.25">
      <c r="A7" s="227" t="s">
        <v>1063</v>
      </c>
      <c r="B7" s="123">
        <v>75.645399999999995</v>
      </c>
      <c r="C7" s="123">
        <v>74.289280000000005</v>
      </c>
      <c r="D7" s="123">
        <v>79.106070000000003</v>
      </c>
      <c r="E7" s="123">
        <v>87.677089999999893</v>
      </c>
      <c r="F7" s="123">
        <v>81.406399999999906</v>
      </c>
      <c r="G7" s="123">
        <v>69.439340000000001</v>
      </c>
      <c r="H7" s="123">
        <v>51.777000000000001</v>
      </c>
      <c r="I7" s="123">
        <v>51.777000000000001</v>
      </c>
      <c r="J7" s="123">
        <v>51.777000000000001</v>
      </c>
      <c r="K7" s="123">
        <v>51.777000000000001</v>
      </c>
      <c r="L7" s="123">
        <v>51.777000000000001</v>
      </c>
      <c r="M7" s="123">
        <v>51.777000000000001</v>
      </c>
      <c r="N7" s="123">
        <v>70.396000000000001</v>
      </c>
      <c r="O7" s="123">
        <v>51.936</v>
      </c>
      <c r="P7" s="123">
        <v>72.667000000000002</v>
      </c>
      <c r="Q7" s="123">
        <v>82.963999999999999</v>
      </c>
      <c r="R7" s="123">
        <v>0</v>
      </c>
      <c r="S7" s="123">
        <v>0</v>
      </c>
      <c r="T7" s="123">
        <v>0</v>
      </c>
      <c r="U7" s="123">
        <v>0</v>
      </c>
      <c r="V7" s="123">
        <v>0</v>
      </c>
      <c r="W7" s="123">
        <v>0</v>
      </c>
      <c r="X7" s="123">
        <v>0</v>
      </c>
      <c r="Y7" s="123">
        <v>0</v>
      </c>
      <c r="Z7" s="123">
        <v>0</v>
      </c>
      <c r="AA7" s="123">
        <v>0</v>
      </c>
      <c r="AB7" s="123">
        <v>0</v>
      </c>
      <c r="AC7" s="123">
        <v>0</v>
      </c>
    </row>
    <row r="8" spans="1:80" outlineLevel="1" x14ac:dyDescent="0.25">
      <c r="A8" s="227" t="s">
        <v>1064</v>
      </c>
      <c r="B8" s="123">
        <v>-8.4153199999999995</v>
      </c>
      <c r="C8" s="123">
        <v>-13.374739999999999</v>
      </c>
      <c r="D8" s="123">
        <v>-24.976289999999999</v>
      </c>
      <c r="E8" s="123">
        <v>-17.847090000000001</v>
      </c>
      <c r="F8" s="123">
        <v>-17.107050000000001</v>
      </c>
      <c r="G8" s="123">
        <v>-15.05068</v>
      </c>
      <c r="H8" s="123">
        <v>-4.5030000000000001</v>
      </c>
      <c r="I8" s="123">
        <v>-4.5030000000000001</v>
      </c>
      <c r="J8" s="123">
        <v>-4.5030000000000001</v>
      </c>
      <c r="K8" s="123">
        <v>-4.5030000000000001</v>
      </c>
      <c r="L8" s="123">
        <v>-4.5030000000000001</v>
      </c>
      <c r="M8" s="123">
        <v>-4.5030000000000001</v>
      </c>
      <c r="N8" s="123">
        <v>-8.4149999999999991</v>
      </c>
      <c r="O8" s="123">
        <v>-13.375</v>
      </c>
      <c r="P8" s="123">
        <v>-24.975999999999999</v>
      </c>
      <c r="Q8" s="123">
        <v>-17.847000000000001</v>
      </c>
      <c r="R8" s="123">
        <v>0</v>
      </c>
      <c r="S8" s="123">
        <v>0</v>
      </c>
      <c r="T8" s="123">
        <v>0</v>
      </c>
      <c r="U8" s="123">
        <v>0</v>
      </c>
      <c r="V8" s="123">
        <v>0</v>
      </c>
      <c r="W8" s="123">
        <v>0</v>
      </c>
      <c r="X8" s="123">
        <v>0</v>
      </c>
      <c r="Y8" s="123">
        <v>0</v>
      </c>
      <c r="Z8" s="123">
        <v>0</v>
      </c>
      <c r="AA8" s="123">
        <v>0</v>
      </c>
      <c r="AB8" s="123">
        <v>0</v>
      </c>
      <c r="AC8" s="123">
        <v>0</v>
      </c>
    </row>
    <row r="9" spans="1:80" outlineLevel="1" x14ac:dyDescent="0.25">
      <c r="A9" s="227" t="s">
        <v>1061</v>
      </c>
      <c r="B9" s="123">
        <v>34.591009999999997</v>
      </c>
      <c r="C9" s="123">
        <v>13.17755</v>
      </c>
      <c r="D9" s="123">
        <v>15.59442</v>
      </c>
      <c r="E9" s="123">
        <v>19.45459</v>
      </c>
      <c r="F9" s="123">
        <v>20.309279999999902</v>
      </c>
      <c r="G9" s="123">
        <v>26.064609999999998</v>
      </c>
      <c r="H9" s="123">
        <v>17.417999999999999</v>
      </c>
      <c r="I9" s="123">
        <v>17.684999999999999</v>
      </c>
      <c r="J9" s="123">
        <v>17.530999999999999</v>
      </c>
      <c r="K9" s="123">
        <v>11.614000000000001</v>
      </c>
      <c r="L9" s="123">
        <v>16.297000000000001</v>
      </c>
      <c r="M9" s="123">
        <v>4.1829999999999998</v>
      </c>
      <c r="N9" s="123">
        <v>9.8170000000000002</v>
      </c>
      <c r="O9" s="123">
        <v>12.497999999999999</v>
      </c>
      <c r="P9" s="123">
        <v>15.398</v>
      </c>
      <c r="Q9" s="123">
        <v>12.625999999999999</v>
      </c>
      <c r="R9" s="123">
        <v>18</v>
      </c>
      <c r="S9" s="123">
        <v>18</v>
      </c>
      <c r="T9" s="123">
        <v>18</v>
      </c>
      <c r="U9" s="123">
        <v>18</v>
      </c>
      <c r="V9" s="123">
        <v>18</v>
      </c>
      <c r="W9" s="123">
        <v>17</v>
      </c>
      <c r="X9" s="123">
        <v>17</v>
      </c>
      <c r="Y9" s="123">
        <v>17</v>
      </c>
      <c r="Z9" s="123">
        <v>18</v>
      </c>
      <c r="AA9" s="123">
        <v>18</v>
      </c>
      <c r="AB9" s="123">
        <v>18</v>
      </c>
      <c r="AC9" s="123">
        <v>18</v>
      </c>
    </row>
    <row r="10" spans="1:80" outlineLevel="1" x14ac:dyDescent="0.25">
      <c r="A10" s="227" t="s">
        <v>1065</v>
      </c>
      <c r="B10" s="123">
        <v>-13.15917</v>
      </c>
      <c r="C10" s="123">
        <v>-69.266850000000005</v>
      </c>
      <c r="D10" s="123">
        <v>-54.496929999999999</v>
      </c>
      <c r="E10" s="123">
        <v>-172.95958999999999</v>
      </c>
      <c r="F10" s="123">
        <v>-16.772459999999999</v>
      </c>
      <c r="G10" s="123">
        <v>-18.956710000000001</v>
      </c>
      <c r="H10" s="123">
        <v>-10.586</v>
      </c>
      <c r="I10" s="123">
        <v>-10.586</v>
      </c>
      <c r="J10" s="123">
        <v>-10.586</v>
      </c>
      <c r="K10" s="123">
        <v>-10.586</v>
      </c>
      <c r="L10" s="123">
        <v>-10.586</v>
      </c>
      <c r="M10" s="123">
        <v>-10.586</v>
      </c>
      <c r="N10" s="123">
        <v>8.5210000000000008</v>
      </c>
      <c r="O10" s="123">
        <v>-19.934999999999999</v>
      </c>
      <c r="P10" s="123">
        <v>-42.691000000000003</v>
      </c>
      <c r="Q10" s="123">
        <v>-157.887</v>
      </c>
      <c r="R10" s="123">
        <v>0</v>
      </c>
      <c r="S10" s="123">
        <v>0</v>
      </c>
      <c r="T10" s="123">
        <v>0</v>
      </c>
      <c r="U10" s="123">
        <v>0</v>
      </c>
      <c r="V10" s="123">
        <v>0</v>
      </c>
      <c r="W10" s="123">
        <v>0</v>
      </c>
      <c r="X10" s="123">
        <v>0</v>
      </c>
      <c r="Y10" s="123">
        <v>0</v>
      </c>
      <c r="Z10" s="123">
        <v>0</v>
      </c>
      <c r="AA10" s="123">
        <v>0</v>
      </c>
      <c r="AB10" s="123">
        <v>0</v>
      </c>
      <c r="AC10" s="123">
        <v>0</v>
      </c>
    </row>
    <row r="11" spans="1:80" outlineLevel="1" x14ac:dyDescent="0.25">
      <c r="A11" s="227" t="s">
        <v>1066</v>
      </c>
      <c r="B11" s="123">
        <v>28.342449999999999</v>
      </c>
      <c r="C11" s="123">
        <v>-32.775649999999999</v>
      </c>
      <c r="D11" s="123">
        <v>-28.744720000000001</v>
      </c>
      <c r="E11" s="123">
        <v>-11.73014</v>
      </c>
      <c r="F11" s="123">
        <v>8.6112299999999902</v>
      </c>
      <c r="G11" s="123">
        <v>-0.80713999999999997</v>
      </c>
      <c r="H11" s="123">
        <v>64.802999999999997</v>
      </c>
      <c r="I11" s="123">
        <v>83.41</v>
      </c>
      <c r="J11" s="123">
        <v>57.694000000000003</v>
      </c>
      <c r="K11" s="123">
        <v>75.905000000000001</v>
      </c>
      <c r="L11" s="123">
        <v>53.67</v>
      </c>
      <c r="M11" s="123">
        <v>41.334000000000003</v>
      </c>
      <c r="N11" s="123">
        <v>40.027000000000001</v>
      </c>
      <c r="O11" s="123">
        <v>17.25</v>
      </c>
      <c r="P11" s="123">
        <v>5.1909999999999998</v>
      </c>
      <c r="Q11" s="123">
        <v>17.891999999999999</v>
      </c>
      <c r="R11" s="123">
        <v>71.942999999999998</v>
      </c>
      <c r="S11" s="123">
        <v>65.891000000000005</v>
      </c>
      <c r="T11" s="123">
        <v>71.325000000000003</v>
      </c>
      <c r="U11" s="123">
        <v>72.744</v>
      </c>
      <c r="V11" s="123">
        <v>68.474000000000004</v>
      </c>
      <c r="W11" s="123">
        <v>77.42</v>
      </c>
      <c r="X11" s="123">
        <v>60.48</v>
      </c>
      <c r="Y11" s="123">
        <v>59.616999999999997</v>
      </c>
      <c r="Z11" s="123">
        <v>83.028999999999996</v>
      </c>
      <c r="AA11" s="123">
        <v>67.236999999999995</v>
      </c>
      <c r="AB11" s="123">
        <v>70.575000000000003</v>
      </c>
      <c r="AC11" s="123">
        <v>72.968000000000004</v>
      </c>
    </row>
    <row r="12" spans="1:80" outlineLevel="1" x14ac:dyDescent="0.25">
      <c r="A12" s="227" t="s">
        <v>1067</v>
      </c>
      <c r="B12" s="123">
        <v>21.224779999999999</v>
      </c>
      <c r="C12" s="123">
        <v>21.224779999999999</v>
      </c>
      <c r="D12" s="123">
        <v>21.224779999999999</v>
      </c>
      <c r="E12" s="123">
        <v>21.224779999999999</v>
      </c>
      <c r="F12" s="123">
        <v>21.224779999999999</v>
      </c>
      <c r="G12" s="123">
        <v>21.224779999999999</v>
      </c>
      <c r="H12" s="123">
        <v>25.479487367323301</v>
      </c>
      <c r="I12" s="123">
        <v>25.479487367323301</v>
      </c>
      <c r="J12" s="123">
        <v>25.479487367323301</v>
      </c>
      <c r="K12" s="123">
        <v>25.479487367323301</v>
      </c>
      <c r="L12" s="123">
        <v>25.479487367323301</v>
      </c>
      <c r="M12" s="123">
        <v>25.479487367323301</v>
      </c>
      <c r="N12" s="123">
        <v>48.5895676049606</v>
      </c>
      <c r="O12" s="123">
        <v>48.5895676049606</v>
      </c>
      <c r="P12" s="123">
        <v>48.5895676049606</v>
      </c>
      <c r="Q12" s="123">
        <v>48.5895676049606</v>
      </c>
      <c r="R12" s="123">
        <v>48.5895676049606</v>
      </c>
      <c r="S12" s="123">
        <v>48.5895676049606</v>
      </c>
      <c r="T12" s="123">
        <v>48.5895676049606</v>
      </c>
      <c r="U12" s="123">
        <v>48.5895676049606</v>
      </c>
      <c r="V12" s="123">
        <v>48.5895676049606</v>
      </c>
      <c r="W12" s="123">
        <v>48.5895676049606</v>
      </c>
      <c r="X12" s="123">
        <v>48.5895676049606</v>
      </c>
      <c r="Y12" s="123">
        <v>48.5895676049606</v>
      </c>
      <c r="Z12" s="123">
        <v>106.80841505414099</v>
      </c>
      <c r="AA12" s="123">
        <v>106.80841505414099</v>
      </c>
      <c r="AB12" s="123">
        <v>106.80841505414099</v>
      </c>
      <c r="AC12" s="123">
        <v>106.80841505414099</v>
      </c>
    </row>
    <row r="13" spans="1:80" ht="15.75" outlineLevel="1" thickBot="1" x14ac:dyDescent="0.3">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row>
    <row r="14" spans="1:80" s="231" customFormat="1" x14ac:dyDescent="0.25">
      <c r="A14" s="229" t="s">
        <v>1068</v>
      </c>
      <c r="B14" s="248">
        <f t="shared" ref="B14:AC14" si="0">SUM(B5:B13)</f>
        <v>179.88858000000005</v>
      </c>
      <c r="C14" s="248">
        <f t="shared" si="0"/>
        <v>33.125789999999995</v>
      </c>
      <c r="D14" s="248">
        <f t="shared" si="0"/>
        <v>54.820319999999896</v>
      </c>
      <c r="E14" s="248">
        <f t="shared" si="0"/>
        <v>-34.889600000000115</v>
      </c>
      <c r="F14" s="248">
        <f t="shared" si="0"/>
        <v>149.13858999999979</v>
      </c>
      <c r="G14" s="248">
        <f t="shared" si="0"/>
        <v>136.74808999999999</v>
      </c>
      <c r="H14" s="248">
        <f t="shared" si="0"/>
        <v>202.67021957932332</v>
      </c>
      <c r="I14" s="248">
        <f t="shared" si="0"/>
        <v>225.29496955932331</v>
      </c>
      <c r="J14" s="248">
        <f t="shared" si="0"/>
        <v>202.55466083552329</v>
      </c>
      <c r="K14" s="248">
        <f t="shared" si="0"/>
        <v>217.4607806295233</v>
      </c>
      <c r="L14" s="248">
        <f t="shared" si="0"/>
        <v>202.36354947432329</v>
      </c>
      <c r="M14" s="248">
        <f t="shared" si="0"/>
        <v>188.83775281582319</v>
      </c>
      <c r="N14" s="248">
        <f t="shared" si="0"/>
        <v>261.68658985796054</v>
      </c>
      <c r="O14" s="248">
        <f t="shared" si="0"/>
        <v>187.95799345566058</v>
      </c>
      <c r="P14" s="248">
        <f t="shared" si="0"/>
        <v>171.9810742006606</v>
      </c>
      <c r="Q14" s="248">
        <f t="shared" si="0"/>
        <v>75.635513487660589</v>
      </c>
      <c r="R14" s="248">
        <f t="shared" si="0"/>
        <v>241.1608844106606</v>
      </c>
      <c r="S14" s="248">
        <f t="shared" si="0"/>
        <v>237.51538518896061</v>
      </c>
      <c r="T14" s="248">
        <f t="shared" si="0"/>
        <v>245.43102820116061</v>
      </c>
      <c r="U14" s="248">
        <f t="shared" si="0"/>
        <v>249.37646067315961</v>
      </c>
      <c r="V14" s="248">
        <f t="shared" si="0"/>
        <v>247.47186504166061</v>
      </c>
      <c r="W14" s="248">
        <f t="shared" si="0"/>
        <v>257.85236557496063</v>
      </c>
      <c r="X14" s="248">
        <f t="shared" si="0"/>
        <v>243.24245054096059</v>
      </c>
      <c r="Y14" s="248">
        <f t="shared" si="0"/>
        <v>279.97562677186062</v>
      </c>
      <c r="Z14" s="248">
        <f t="shared" si="0"/>
        <v>400.407122654641</v>
      </c>
      <c r="AA14" s="248">
        <f t="shared" si="0"/>
        <v>386.868633974641</v>
      </c>
      <c r="AB14" s="248">
        <f t="shared" si="0"/>
        <v>417.08148104114002</v>
      </c>
      <c r="AC14" s="248">
        <f t="shared" si="0"/>
        <v>446.420744498141</v>
      </c>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row>
    <row r="15" spans="1:80" x14ac:dyDescent="0.25">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row>
    <row r="16" spans="1:80" s="231" customFormat="1" x14ac:dyDescent="0.25">
      <c r="A16" s="236" t="s">
        <v>1069</v>
      </c>
      <c r="B16" s="268">
        <v>0</v>
      </c>
      <c r="C16" s="268">
        <v>0</v>
      </c>
      <c r="D16" s="268">
        <v>0</v>
      </c>
      <c r="E16" s="268">
        <v>0</v>
      </c>
      <c r="F16" s="268">
        <v>0</v>
      </c>
      <c r="G16" s="268">
        <v>0</v>
      </c>
      <c r="H16" s="268">
        <v>0</v>
      </c>
      <c r="I16" s="268">
        <v>0</v>
      </c>
      <c r="J16" s="268">
        <v>0</v>
      </c>
      <c r="K16" s="268">
        <v>0</v>
      </c>
      <c r="L16" s="268">
        <v>0</v>
      </c>
      <c r="M16" s="268">
        <v>0</v>
      </c>
      <c r="N16" s="268">
        <v>0</v>
      </c>
      <c r="O16" s="268">
        <v>0</v>
      </c>
      <c r="P16" s="268">
        <v>0</v>
      </c>
      <c r="Q16" s="268">
        <v>0</v>
      </c>
      <c r="R16" s="268">
        <v>0</v>
      </c>
      <c r="S16" s="268">
        <v>0</v>
      </c>
      <c r="T16" s="268">
        <v>0</v>
      </c>
      <c r="U16" s="268">
        <v>0</v>
      </c>
      <c r="V16" s="268">
        <v>0</v>
      </c>
      <c r="W16" s="268">
        <v>0</v>
      </c>
      <c r="X16" s="268">
        <v>0</v>
      </c>
      <c r="Y16" s="268">
        <v>0</v>
      </c>
      <c r="Z16" s="268">
        <v>0</v>
      </c>
      <c r="AA16" s="268">
        <v>0</v>
      </c>
      <c r="AB16" s="268">
        <v>0</v>
      </c>
      <c r="AC16" s="268">
        <v>0</v>
      </c>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row>
    <row r="17" spans="1:80" x14ac:dyDescent="0.25">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row>
    <row r="18" spans="1:80" ht="15.75" thickBot="1" x14ac:dyDescent="0.3">
      <c r="A18" s="227" t="s">
        <v>1070</v>
      </c>
      <c r="B18" s="269">
        <f>+B14+B16</f>
        <v>179.88858000000005</v>
      </c>
      <c r="C18" s="269">
        <f t="shared" ref="C18:AC18" si="1">+C14+C16</f>
        <v>33.125789999999995</v>
      </c>
      <c r="D18" s="269">
        <f t="shared" si="1"/>
        <v>54.820319999999896</v>
      </c>
      <c r="E18" s="269">
        <f t="shared" si="1"/>
        <v>-34.889600000000115</v>
      </c>
      <c r="F18" s="269">
        <f t="shared" si="1"/>
        <v>149.13858999999979</v>
      </c>
      <c r="G18" s="269">
        <f t="shared" si="1"/>
        <v>136.74808999999999</v>
      </c>
      <c r="H18" s="269">
        <f t="shared" si="1"/>
        <v>202.67021957932332</v>
      </c>
      <c r="I18" s="269">
        <f t="shared" si="1"/>
        <v>225.29496955932331</v>
      </c>
      <c r="J18" s="269">
        <f t="shared" si="1"/>
        <v>202.55466083552329</v>
      </c>
      <c r="K18" s="269">
        <f t="shared" si="1"/>
        <v>217.4607806295233</v>
      </c>
      <c r="L18" s="269">
        <f t="shared" si="1"/>
        <v>202.36354947432329</v>
      </c>
      <c r="M18" s="269">
        <f t="shared" si="1"/>
        <v>188.83775281582319</v>
      </c>
      <c r="N18" s="269">
        <f t="shared" si="1"/>
        <v>261.68658985796054</v>
      </c>
      <c r="O18" s="269">
        <f t="shared" si="1"/>
        <v>187.95799345566058</v>
      </c>
      <c r="P18" s="269">
        <f t="shared" si="1"/>
        <v>171.9810742006606</v>
      </c>
      <c r="Q18" s="269">
        <f t="shared" si="1"/>
        <v>75.635513487660589</v>
      </c>
      <c r="R18" s="269">
        <f t="shared" si="1"/>
        <v>241.1608844106606</v>
      </c>
      <c r="S18" s="269">
        <f t="shared" si="1"/>
        <v>237.51538518896061</v>
      </c>
      <c r="T18" s="269">
        <f t="shared" si="1"/>
        <v>245.43102820116061</v>
      </c>
      <c r="U18" s="269">
        <f t="shared" si="1"/>
        <v>249.37646067315961</v>
      </c>
      <c r="V18" s="269">
        <f t="shared" si="1"/>
        <v>247.47186504166061</v>
      </c>
      <c r="W18" s="269">
        <f t="shared" si="1"/>
        <v>257.85236557496063</v>
      </c>
      <c r="X18" s="269">
        <f t="shared" si="1"/>
        <v>243.24245054096059</v>
      </c>
      <c r="Y18" s="269">
        <f t="shared" si="1"/>
        <v>279.97562677186062</v>
      </c>
      <c r="Z18" s="269">
        <f t="shared" si="1"/>
        <v>400.407122654641</v>
      </c>
      <c r="AA18" s="269">
        <f t="shared" si="1"/>
        <v>386.868633974641</v>
      </c>
      <c r="AB18" s="269">
        <f t="shared" si="1"/>
        <v>417.08148104114002</v>
      </c>
      <c r="AC18" s="269">
        <f t="shared" si="1"/>
        <v>446.420744498141</v>
      </c>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row>
    <row r="19" spans="1:80" ht="15.75" thickTop="1" x14ac:dyDescent="0.25"/>
    <row r="20" spans="1:80" s="231" customFormat="1" x14ac:dyDescent="0.25">
      <c r="A20" s="229"/>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c r="BU20" s="230"/>
      <c r="BV20" s="230"/>
      <c r="BW20" s="230"/>
      <c r="BX20" s="230"/>
      <c r="BY20" s="230"/>
      <c r="BZ20" s="230"/>
      <c r="CA20" s="230"/>
      <c r="CB20" s="230"/>
    </row>
    <row r="22" spans="1:80" s="231" customFormat="1" x14ac:dyDescent="0.25">
      <c r="A22" s="229"/>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c r="BZ22" s="230"/>
      <c r="CA22" s="230"/>
      <c r="CB22" s="230"/>
    </row>
    <row r="23" spans="1:80" x14ac:dyDescent="0.25">
      <c r="A23" s="225"/>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row>
    <row r="26" spans="1:80" s="231" customFormat="1" x14ac:dyDescent="0.25">
      <c r="A26" s="234"/>
    </row>
    <row r="43" spans="1:80" ht="15.75" thickBot="1" x14ac:dyDescent="0.3">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row>
    <row r="44" spans="1:80" s="231" customFormat="1" x14ac:dyDescent="0.25">
      <c r="A44" s="229"/>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row>
    <row r="46" spans="1:80" s="231" customFormat="1" x14ac:dyDescent="0.25">
      <c r="A46" s="229"/>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row>
    <row r="48" spans="1:80" s="231" customFormat="1" x14ac:dyDescent="0.25">
      <c r="A48" s="229"/>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row>
    <row r="49" spans="1:80" x14ac:dyDescent="0.25">
      <c r="A49" s="225"/>
    </row>
    <row r="50" spans="1:80" s="231" customFormat="1" x14ac:dyDescent="0.25">
      <c r="A50" s="229"/>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row>
    <row r="62" spans="1:80" s="231" customFormat="1" x14ac:dyDescent="0.25">
      <c r="A62" s="229"/>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row>
    <row r="63" spans="1:80" customFormat="1" ht="12.75" x14ac:dyDescent="0.2"/>
    <row r="64" spans="1:80" s="231" customFormat="1" outlineLevel="1" x14ac:dyDescent="0.25">
      <c r="A64" s="234"/>
    </row>
    <row r="65" spans="1:80" s="231" customFormat="1" x14ac:dyDescent="0.25">
      <c r="A65"/>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row>
    <row r="67" spans="1:80" x14ac:dyDescent="0.25">
      <c r="A67" s="225"/>
    </row>
    <row r="69" spans="1:80" s="231" customFormat="1" x14ac:dyDescent="0.25">
      <c r="A69" s="229"/>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c r="BX69" s="230"/>
      <c r="BY69" s="230"/>
      <c r="BZ69" s="230"/>
      <c r="CA69" s="230"/>
      <c r="CB69" s="230"/>
    </row>
    <row r="70" spans="1:80" s="231" customFormat="1" x14ac:dyDescent="0.25">
      <c r="A70" s="229"/>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c r="BX70" s="230"/>
      <c r="BY70" s="230"/>
      <c r="BZ70" s="230"/>
      <c r="CA70" s="230"/>
      <c r="CB70" s="230"/>
    </row>
    <row r="72" spans="1:80" s="231" customFormat="1" x14ac:dyDescent="0.25">
      <c r="A72" s="229"/>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row>
    <row r="74" spans="1:80" x14ac:dyDescent="0.25">
      <c r="A74" s="235"/>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row>
  </sheetData>
  <pageMargins left="0.75" right="0.75" top="1" bottom="1" header="0.5" footer="0.5"/>
  <pageSetup orientation="portrait" r:id="rId1"/>
  <colBreaks count="1" manualBreakCount="1">
    <brk id="8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
  <sheetViews>
    <sheetView workbookViewId="0">
      <pane xSplit="1" ySplit="1" topLeftCell="B2" activePane="bottomRight" state="frozen"/>
      <selection pane="topRight" activeCell="B1" sqref="B1"/>
      <selection pane="bottomLeft" activeCell="A2" sqref="A2"/>
      <selection pane="bottomRight" activeCell="N23" sqref="N23"/>
    </sheetView>
  </sheetViews>
  <sheetFormatPr defaultColWidth="9.140625" defaultRowHeight="15" x14ac:dyDescent="0.25"/>
  <cols>
    <col min="1" max="1" width="22.140625" style="185" bestFit="1" customWidth="1"/>
    <col min="2" max="16384" width="9.140625" style="185"/>
  </cols>
  <sheetData>
    <row r="1" spans="1:29" s="255" customFormat="1" ht="30" x14ac:dyDescent="0.25">
      <c r="A1" s="254" t="s">
        <v>976</v>
      </c>
      <c r="B1" s="255" t="s">
        <v>1135</v>
      </c>
      <c r="C1" s="255" t="s">
        <v>1136</v>
      </c>
      <c r="D1" s="255" t="s">
        <v>1137</v>
      </c>
      <c r="E1" s="255" t="s">
        <v>1138</v>
      </c>
      <c r="F1" s="255" t="s">
        <v>1139</v>
      </c>
      <c r="G1" s="255" t="s">
        <v>1140</v>
      </c>
      <c r="H1" s="255" t="s">
        <v>1054</v>
      </c>
      <c r="I1" s="255" t="s">
        <v>1055</v>
      </c>
      <c r="J1" s="255" t="s">
        <v>1056</v>
      </c>
      <c r="K1" s="255" t="s">
        <v>1057</v>
      </c>
      <c r="L1" s="255" t="s">
        <v>1058</v>
      </c>
      <c r="M1" s="255" t="s">
        <v>1059</v>
      </c>
      <c r="R1" s="255" t="s">
        <v>1141</v>
      </c>
      <c r="S1" s="255" t="s">
        <v>1142</v>
      </c>
      <c r="T1" s="255" t="s">
        <v>1143</v>
      </c>
      <c r="U1" s="255" t="s">
        <v>1144</v>
      </c>
      <c r="V1" s="255" t="s">
        <v>1145</v>
      </c>
      <c r="W1" s="255" t="s">
        <v>1146</v>
      </c>
      <c r="X1" s="255" t="s">
        <v>1147</v>
      </c>
      <c r="Y1" s="255" t="s">
        <v>1148</v>
      </c>
      <c r="Z1" s="255" t="s">
        <v>1149</v>
      </c>
      <c r="AA1" s="255" t="s">
        <v>1150</v>
      </c>
      <c r="AB1" s="255" t="s">
        <v>1151</v>
      </c>
      <c r="AC1" s="255" t="s">
        <v>1152</v>
      </c>
    </row>
    <row r="2" spans="1:29" s="184" customFormat="1" x14ac:dyDescent="0.25">
      <c r="A2" s="183" t="s">
        <v>998</v>
      </c>
    </row>
    <row r="3" spans="1:29" s="257" customFormat="1" x14ac:dyDescent="0.25">
      <c r="A3" s="256" t="s">
        <v>999</v>
      </c>
      <c r="B3" s="296">
        <v>1225.2679700000001</v>
      </c>
      <c r="C3" s="296">
        <v>725.70596999999998</v>
      </c>
      <c r="D3" s="296">
        <v>1302.4877099999901</v>
      </c>
      <c r="E3" s="296">
        <v>1035.2100800000001</v>
      </c>
      <c r="F3" s="296">
        <v>1269.9047499999999</v>
      </c>
      <c r="G3" s="296">
        <v>1343.13959</v>
      </c>
      <c r="H3" s="296">
        <v>1491.7950000000001</v>
      </c>
      <c r="I3" s="296">
        <v>1638.652</v>
      </c>
      <c r="J3" s="296">
        <v>1340.202</v>
      </c>
      <c r="K3" s="296">
        <v>1022.486</v>
      </c>
      <c r="L3" s="296">
        <v>1159.123</v>
      </c>
      <c r="M3" s="296">
        <v>1425.684</v>
      </c>
      <c r="N3" s="297"/>
      <c r="O3" s="297"/>
      <c r="P3" s="297"/>
      <c r="Q3" s="297"/>
      <c r="R3" s="296">
        <v>560.95399999999995</v>
      </c>
      <c r="S3" s="296">
        <v>664.25400000000002</v>
      </c>
      <c r="T3" s="296">
        <v>1040.682</v>
      </c>
      <c r="U3" s="296">
        <v>726.46500000000003</v>
      </c>
      <c r="V3" s="296">
        <v>759.83299999999997</v>
      </c>
      <c r="W3" s="296">
        <v>610.47299999999996</v>
      </c>
      <c r="X3" s="296">
        <v>658.56100000000004</v>
      </c>
      <c r="Y3" s="296">
        <v>713.70500000000004</v>
      </c>
      <c r="Z3" s="296">
        <v>535.47500000000002</v>
      </c>
      <c r="AA3" s="296">
        <v>451.74599999999998</v>
      </c>
      <c r="AB3" s="296">
        <v>462.18299999999999</v>
      </c>
      <c r="AC3" s="296">
        <v>457.089</v>
      </c>
    </row>
    <row r="4" spans="1:29" s="257" customFormat="1" x14ac:dyDescent="0.25">
      <c r="A4" s="256" t="s">
        <v>1000</v>
      </c>
      <c r="B4" s="296"/>
      <c r="C4" s="296"/>
      <c r="D4" s="296"/>
      <c r="E4" s="296"/>
      <c r="F4" s="296"/>
      <c r="G4" s="296"/>
      <c r="H4" s="296"/>
      <c r="I4" s="296"/>
      <c r="J4" s="296"/>
      <c r="K4" s="296"/>
      <c r="L4" s="296"/>
      <c r="M4" s="296"/>
      <c r="N4" s="297"/>
      <c r="O4" s="297"/>
      <c r="P4" s="297"/>
      <c r="Q4" s="297"/>
      <c r="R4" s="296"/>
      <c r="S4" s="296"/>
      <c r="T4" s="296"/>
      <c r="U4" s="296"/>
      <c r="V4" s="296"/>
      <c r="W4" s="296"/>
      <c r="X4" s="296"/>
      <c r="Y4" s="296"/>
      <c r="Z4" s="296"/>
      <c r="AA4" s="296"/>
      <c r="AB4" s="296"/>
      <c r="AC4" s="296"/>
    </row>
    <row r="5" spans="1:29" x14ac:dyDescent="0.25">
      <c r="A5" s="185" t="s">
        <v>1001</v>
      </c>
      <c r="B5" s="298">
        <f t="shared" ref="B5:M5" si="0">+B4+B3</f>
        <v>1225.2679700000001</v>
      </c>
      <c r="C5" s="298">
        <f t="shared" si="0"/>
        <v>725.70596999999998</v>
      </c>
      <c r="D5" s="298">
        <f t="shared" si="0"/>
        <v>1302.4877099999901</v>
      </c>
      <c r="E5" s="298">
        <f t="shared" si="0"/>
        <v>1035.2100800000001</v>
      </c>
      <c r="F5" s="298">
        <f t="shared" si="0"/>
        <v>1269.9047499999999</v>
      </c>
      <c r="G5" s="298">
        <f t="shared" si="0"/>
        <v>1343.13959</v>
      </c>
      <c r="H5" s="298">
        <f t="shared" si="0"/>
        <v>1491.7950000000001</v>
      </c>
      <c r="I5" s="298">
        <f t="shared" si="0"/>
        <v>1638.652</v>
      </c>
      <c r="J5" s="298">
        <f t="shared" si="0"/>
        <v>1340.202</v>
      </c>
      <c r="K5" s="298">
        <f t="shared" si="0"/>
        <v>1022.486</v>
      </c>
      <c r="L5" s="298">
        <f t="shared" si="0"/>
        <v>1159.123</v>
      </c>
      <c r="M5" s="298">
        <f t="shared" si="0"/>
        <v>1425.684</v>
      </c>
      <c r="N5" s="186"/>
      <c r="O5" s="186"/>
      <c r="P5" s="186"/>
      <c r="Q5" s="186"/>
      <c r="R5" s="298">
        <f t="shared" ref="R5:AC5" si="1">+R4+R3</f>
        <v>560.95399999999995</v>
      </c>
      <c r="S5" s="298">
        <f t="shared" si="1"/>
        <v>664.25400000000002</v>
      </c>
      <c r="T5" s="298">
        <f t="shared" si="1"/>
        <v>1040.682</v>
      </c>
      <c r="U5" s="298">
        <f t="shared" si="1"/>
        <v>726.46500000000003</v>
      </c>
      <c r="V5" s="298">
        <f t="shared" si="1"/>
        <v>759.83299999999997</v>
      </c>
      <c r="W5" s="298">
        <f t="shared" si="1"/>
        <v>610.47299999999996</v>
      </c>
      <c r="X5" s="298">
        <f t="shared" si="1"/>
        <v>658.56100000000004</v>
      </c>
      <c r="Y5" s="298">
        <f t="shared" si="1"/>
        <v>713.70500000000004</v>
      </c>
      <c r="Z5" s="298">
        <f t="shared" si="1"/>
        <v>535.47500000000002</v>
      </c>
      <c r="AA5" s="298">
        <f t="shared" si="1"/>
        <v>451.74599999999998</v>
      </c>
      <c r="AB5" s="298">
        <f t="shared" si="1"/>
        <v>462.18299999999999</v>
      </c>
      <c r="AC5" s="298">
        <f t="shared" si="1"/>
        <v>457.089</v>
      </c>
    </row>
    <row r="6" spans="1:29" x14ac:dyDescent="0.25">
      <c r="A6" s="185" t="s">
        <v>1002</v>
      </c>
      <c r="B6" s="299">
        <v>95.708579999999998</v>
      </c>
      <c r="C6" s="299">
        <v>95.762410000000003</v>
      </c>
      <c r="D6" s="299">
        <v>96.235869999999906</v>
      </c>
      <c r="E6" s="299">
        <v>96.701239999999999</v>
      </c>
      <c r="F6" s="299">
        <v>96.715789999999998</v>
      </c>
      <c r="G6" s="299">
        <v>96.753330000000005</v>
      </c>
      <c r="H6" s="299">
        <v>96.814582787000006</v>
      </c>
      <c r="I6" s="299">
        <v>96.869173056999998</v>
      </c>
      <c r="J6" s="299">
        <v>97.536163947000006</v>
      </c>
      <c r="K6" s="299">
        <v>98.205764576999997</v>
      </c>
      <c r="L6" s="299">
        <v>98.261497907000006</v>
      </c>
      <c r="M6" s="299">
        <v>98.570713717000004</v>
      </c>
      <c r="N6" s="187"/>
      <c r="O6" s="187"/>
      <c r="P6" s="187"/>
      <c r="Q6" s="187"/>
      <c r="R6" s="299">
        <v>99.952062677000001</v>
      </c>
      <c r="S6" s="299">
        <v>100.196507087</v>
      </c>
      <c r="T6" s="299">
        <v>100.440951497</v>
      </c>
      <c r="U6" s="299">
        <v>100.68539589700001</v>
      </c>
      <c r="V6" s="299">
        <v>100.92984030700001</v>
      </c>
      <c r="W6" s="299">
        <v>101.174284707</v>
      </c>
      <c r="X6" s="299">
        <v>101.418729117</v>
      </c>
      <c r="Y6" s="299">
        <v>101.663173517</v>
      </c>
      <c r="Z6" s="299">
        <v>101.800306797</v>
      </c>
      <c r="AA6" s="299">
        <v>101.830128997</v>
      </c>
      <c r="AB6" s="299">
        <v>101.85995125700001</v>
      </c>
      <c r="AC6" s="299">
        <v>101.88977351699999</v>
      </c>
    </row>
    <row r="7" spans="1:29" x14ac:dyDescent="0.25">
      <c r="B7" s="299"/>
      <c r="C7" s="299"/>
      <c r="D7" s="299"/>
      <c r="E7" s="299"/>
      <c r="F7" s="299"/>
      <c r="G7" s="299"/>
      <c r="H7" s="299"/>
      <c r="I7" s="299"/>
      <c r="J7" s="299"/>
      <c r="K7" s="299"/>
      <c r="L7" s="299"/>
      <c r="M7" s="299"/>
      <c r="N7" s="187"/>
      <c r="O7" s="187"/>
      <c r="P7" s="187"/>
      <c r="Q7" s="187"/>
      <c r="R7" s="299"/>
      <c r="S7" s="299"/>
      <c r="T7" s="299"/>
      <c r="U7" s="299"/>
      <c r="V7" s="299"/>
      <c r="W7" s="299"/>
      <c r="X7" s="299"/>
      <c r="Y7" s="299"/>
      <c r="Z7" s="299"/>
      <c r="AA7" s="299"/>
      <c r="AB7" s="299"/>
      <c r="AC7" s="299"/>
    </row>
    <row r="8" spans="1:29" s="188" customFormat="1" x14ac:dyDescent="0.25">
      <c r="A8" s="188" t="s">
        <v>1003</v>
      </c>
      <c r="B8" s="300"/>
      <c r="C8" s="300"/>
      <c r="D8" s="300"/>
      <c r="E8" s="300"/>
      <c r="F8" s="300"/>
      <c r="G8" s="300"/>
      <c r="H8" s="300"/>
      <c r="I8" s="300"/>
      <c r="J8" s="300"/>
      <c r="K8" s="300"/>
      <c r="L8" s="300"/>
      <c r="M8" s="300"/>
      <c r="R8" s="300"/>
      <c r="S8" s="300"/>
      <c r="T8" s="300"/>
      <c r="U8" s="300"/>
      <c r="V8" s="300"/>
      <c r="W8" s="300"/>
      <c r="X8" s="300"/>
      <c r="Y8" s="300"/>
      <c r="Z8" s="300"/>
      <c r="AA8" s="300"/>
      <c r="AB8" s="300"/>
      <c r="AC8" s="300"/>
    </row>
    <row r="9" spans="1:29" x14ac:dyDescent="0.25">
      <c r="A9" s="256" t="s">
        <v>999</v>
      </c>
      <c r="B9" s="296">
        <v>1051.15047</v>
      </c>
      <c r="C9" s="296">
        <v>706.13601000000006</v>
      </c>
      <c r="D9" s="296">
        <v>894.47163999999998</v>
      </c>
      <c r="E9" s="296">
        <v>1307.65687</v>
      </c>
      <c r="F9" s="296">
        <v>1143.0288</v>
      </c>
      <c r="G9" s="296">
        <v>1177.2158300000001</v>
      </c>
      <c r="H9" s="296">
        <v>1250.5630000000001</v>
      </c>
      <c r="I9" s="296">
        <v>1351.72</v>
      </c>
      <c r="J9" s="296">
        <v>1220.6969999999999</v>
      </c>
      <c r="K9" s="296">
        <v>849.52700000000004</v>
      </c>
      <c r="L9" s="296">
        <v>886.92600000000004</v>
      </c>
      <c r="M9" s="296">
        <v>1960.556</v>
      </c>
      <c r="N9" s="297"/>
      <c r="O9" s="297"/>
      <c r="P9" s="297"/>
      <c r="Q9" s="297"/>
      <c r="R9" s="296">
        <v>410.46</v>
      </c>
      <c r="S9" s="296">
        <v>493.10899999999998</v>
      </c>
      <c r="T9" s="296">
        <v>883.95399999999995</v>
      </c>
      <c r="U9" s="296">
        <v>545.59100000000001</v>
      </c>
      <c r="V9" s="296">
        <v>579.39499999999998</v>
      </c>
      <c r="W9" s="296">
        <v>415.80099999999999</v>
      </c>
      <c r="X9" s="296">
        <v>437.7</v>
      </c>
      <c r="Y9" s="296">
        <v>494.98500000000001</v>
      </c>
      <c r="Z9" s="296">
        <v>369.322</v>
      </c>
      <c r="AA9" s="296">
        <v>290.68799999999999</v>
      </c>
      <c r="AB9" s="296">
        <v>303.21100000000001</v>
      </c>
      <c r="AC9" s="296">
        <v>308.84300000000002</v>
      </c>
    </row>
    <row r="10" spans="1:29" x14ac:dyDescent="0.25">
      <c r="A10" s="256" t="s">
        <v>1000</v>
      </c>
      <c r="B10" s="296"/>
      <c r="C10" s="296"/>
      <c r="D10" s="296"/>
      <c r="E10" s="296"/>
      <c r="F10" s="296"/>
      <c r="G10" s="296"/>
      <c r="H10" s="296"/>
      <c r="I10" s="296"/>
      <c r="J10" s="296"/>
      <c r="K10" s="296"/>
      <c r="L10" s="296"/>
      <c r="M10" s="296"/>
      <c r="N10" s="297"/>
      <c r="O10" s="297"/>
      <c r="P10" s="297"/>
      <c r="Q10" s="297"/>
      <c r="R10" s="296"/>
      <c r="S10" s="296"/>
      <c r="T10" s="296"/>
      <c r="U10" s="296"/>
      <c r="V10" s="296"/>
      <c r="W10" s="296"/>
      <c r="X10" s="296"/>
      <c r="Y10" s="296"/>
      <c r="Z10" s="296"/>
      <c r="AA10" s="296"/>
      <c r="AB10" s="296"/>
      <c r="AC10" s="296"/>
    </row>
    <row r="11" spans="1:29" x14ac:dyDescent="0.25">
      <c r="A11" s="185" t="s">
        <v>1001</v>
      </c>
      <c r="B11" s="298">
        <f t="shared" ref="B11:M11" si="2">+B10+B9</f>
        <v>1051.15047</v>
      </c>
      <c r="C11" s="298">
        <f t="shared" si="2"/>
        <v>706.13601000000006</v>
      </c>
      <c r="D11" s="298">
        <f t="shared" si="2"/>
        <v>894.47163999999998</v>
      </c>
      <c r="E11" s="298">
        <f t="shared" si="2"/>
        <v>1307.65687</v>
      </c>
      <c r="F11" s="298">
        <f t="shared" si="2"/>
        <v>1143.0288</v>
      </c>
      <c r="G11" s="298">
        <f t="shared" si="2"/>
        <v>1177.2158300000001</v>
      </c>
      <c r="H11" s="298">
        <f t="shared" si="2"/>
        <v>1250.5630000000001</v>
      </c>
      <c r="I11" s="298">
        <f t="shared" si="2"/>
        <v>1351.72</v>
      </c>
      <c r="J11" s="298">
        <f t="shared" si="2"/>
        <v>1220.6969999999999</v>
      </c>
      <c r="K11" s="298">
        <f t="shared" si="2"/>
        <v>849.52700000000004</v>
      </c>
      <c r="L11" s="298">
        <f t="shared" si="2"/>
        <v>886.92600000000004</v>
      </c>
      <c r="M11" s="298">
        <f t="shared" si="2"/>
        <v>1960.556</v>
      </c>
      <c r="N11" s="186"/>
      <c r="O11" s="186"/>
      <c r="P11" s="186"/>
      <c r="Q11" s="186"/>
      <c r="R11" s="298">
        <f t="shared" ref="R11:AC11" si="3">+R10+R9</f>
        <v>410.46</v>
      </c>
      <c r="S11" s="298">
        <f t="shared" si="3"/>
        <v>493.10899999999998</v>
      </c>
      <c r="T11" s="298">
        <f t="shared" si="3"/>
        <v>883.95399999999995</v>
      </c>
      <c r="U11" s="298">
        <f t="shared" si="3"/>
        <v>545.59100000000001</v>
      </c>
      <c r="V11" s="298">
        <f t="shared" si="3"/>
        <v>579.39499999999998</v>
      </c>
      <c r="W11" s="298">
        <f t="shared" si="3"/>
        <v>415.80099999999999</v>
      </c>
      <c r="X11" s="298">
        <f t="shared" si="3"/>
        <v>437.7</v>
      </c>
      <c r="Y11" s="298">
        <f t="shared" si="3"/>
        <v>494.98500000000001</v>
      </c>
      <c r="Z11" s="298">
        <f t="shared" si="3"/>
        <v>369.322</v>
      </c>
      <c r="AA11" s="298">
        <f t="shared" si="3"/>
        <v>290.68799999999999</v>
      </c>
      <c r="AB11" s="298">
        <f t="shared" si="3"/>
        <v>303.21100000000001</v>
      </c>
      <c r="AC11" s="298">
        <f t="shared" si="3"/>
        <v>308.84300000000002</v>
      </c>
    </row>
    <row r="12" spans="1:29" x14ac:dyDescent="0.25">
      <c r="A12" s="185" t="s">
        <v>1002</v>
      </c>
      <c r="B12" s="299">
        <v>79.758939999999996</v>
      </c>
      <c r="C12" s="299">
        <v>79.464269999999999</v>
      </c>
      <c r="D12" s="299">
        <v>79.215450000000004</v>
      </c>
      <c r="E12" s="299">
        <v>78.967820000000003</v>
      </c>
      <c r="F12" s="299">
        <v>78.976869999999906</v>
      </c>
      <c r="G12" s="299">
        <v>79.000789999999995</v>
      </c>
      <c r="H12" s="299">
        <v>79.046100902999996</v>
      </c>
      <c r="I12" s="299">
        <v>79.095970342999905</v>
      </c>
      <c r="J12" s="299">
        <v>79.668988862999996</v>
      </c>
      <c r="K12" s="299">
        <v>80.242025443000003</v>
      </c>
      <c r="L12" s="299">
        <v>80.290633772999996</v>
      </c>
      <c r="M12" s="299">
        <v>80.579279623000005</v>
      </c>
      <c r="N12" s="187"/>
      <c r="O12" s="187"/>
      <c r="P12" s="187"/>
      <c r="Q12" s="187"/>
      <c r="R12" s="299">
        <v>81.802996213</v>
      </c>
      <c r="S12" s="299">
        <v>82.016190722999994</v>
      </c>
      <c r="T12" s="299">
        <v>82.229385233000002</v>
      </c>
      <c r="U12" s="299">
        <v>82.442579753000004</v>
      </c>
      <c r="V12" s="299">
        <v>82.655774262999998</v>
      </c>
      <c r="W12" s="299">
        <v>82.868968773000006</v>
      </c>
      <c r="X12" s="299">
        <v>83.082163283</v>
      </c>
      <c r="Y12" s="299">
        <v>83.295357803000002</v>
      </c>
      <c r="Z12" s="299">
        <v>83.414959623000001</v>
      </c>
      <c r="AA12" s="299">
        <v>83.440969073000005</v>
      </c>
      <c r="AB12" s="299">
        <v>83.466978832999999</v>
      </c>
      <c r="AC12" s="299">
        <v>83.492988593000007</v>
      </c>
    </row>
    <row r="13" spans="1:29" x14ac:dyDescent="0.25">
      <c r="B13" s="299"/>
      <c r="C13" s="299"/>
      <c r="D13" s="299"/>
      <c r="E13" s="299"/>
      <c r="F13" s="299"/>
      <c r="G13" s="299"/>
      <c r="H13" s="299"/>
      <c r="I13" s="299"/>
      <c r="J13" s="299"/>
      <c r="K13" s="299"/>
      <c r="L13" s="299"/>
      <c r="M13" s="299"/>
      <c r="N13" s="187"/>
      <c r="O13" s="187"/>
      <c r="P13" s="187"/>
      <c r="Q13" s="187"/>
      <c r="R13" s="299"/>
      <c r="S13" s="299"/>
      <c r="T13" s="299"/>
      <c r="U13" s="299"/>
      <c r="V13" s="299"/>
      <c r="W13" s="299"/>
      <c r="X13" s="299"/>
      <c r="Y13" s="299"/>
      <c r="Z13" s="299"/>
      <c r="AA13" s="299"/>
      <c r="AB13" s="299"/>
      <c r="AC13" s="299"/>
    </row>
    <row r="14" spans="1:29" s="188" customFormat="1" x14ac:dyDescent="0.25">
      <c r="A14" s="188" t="s">
        <v>1004</v>
      </c>
      <c r="B14" s="300"/>
      <c r="C14" s="300"/>
      <c r="D14" s="300"/>
      <c r="E14" s="300"/>
      <c r="F14" s="300"/>
      <c r="G14" s="300"/>
      <c r="H14" s="300"/>
      <c r="I14" s="300"/>
      <c r="J14" s="300"/>
      <c r="K14" s="300"/>
      <c r="L14" s="300"/>
      <c r="M14" s="300"/>
      <c r="R14" s="300"/>
      <c r="S14" s="300"/>
      <c r="T14" s="300"/>
      <c r="U14" s="300"/>
      <c r="V14" s="300"/>
      <c r="W14" s="300"/>
      <c r="X14" s="300"/>
      <c r="Y14" s="300"/>
      <c r="Z14" s="300"/>
      <c r="AA14" s="300"/>
      <c r="AB14" s="300"/>
      <c r="AC14" s="300"/>
    </row>
    <row r="15" spans="1:29" x14ac:dyDescent="0.25">
      <c r="A15" s="256" t="s">
        <v>999</v>
      </c>
      <c r="B15" s="296">
        <v>290.24484000000001</v>
      </c>
      <c r="C15" s="296">
        <v>237.13292000000001</v>
      </c>
      <c r="D15" s="296">
        <v>209.09563</v>
      </c>
      <c r="E15" s="296">
        <v>282.65323000000001</v>
      </c>
      <c r="F15" s="296">
        <v>261.48522000000003</v>
      </c>
      <c r="G15" s="296">
        <v>242.62693999999999</v>
      </c>
      <c r="H15" s="296">
        <v>-34.265999999999998</v>
      </c>
      <c r="I15" s="296">
        <v>286.93</v>
      </c>
      <c r="J15" s="296">
        <v>119.50700000000001</v>
      </c>
      <c r="K15" s="296">
        <v>172.959</v>
      </c>
      <c r="L15" s="296">
        <v>272.19600000000003</v>
      </c>
      <c r="M15" s="296">
        <v>-534.87300000000005</v>
      </c>
      <c r="N15" s="297"/>
      <c r="O15" s="297"/>
      <c r="P15" s="297"/>
      <c r="Q15" s="297"/>
      <c r="R15" s="296">
        <v>150.49299999999999</v>
      </c>
      <c r="S15" s="296">
        <v>171.14500000000001</v>
      </c>
      <c r="T15" s="296">
        <v>156.72800000000001</v>
      </c>
      <c r="U15" s="296">
        <v>180.875</v>
      </c>
      <c r="V15" s="296">
        <v>180.43899999999999</v>
      </c>
      <c r="W15" s="296">
        <v>194.672</v>
      </c>
      <c r="X15" s="296">
        <v>220.86099999999999</v>
      </c>
      <c r="Y15" s="296">
        <v>218.47399999999999</v>
      </c>
      <c r="Z15" s="296">
        <v>166.154</v>
      </c>
      <c r="AA15" s="296">
        <v>161.05799999999999</v>
      </c>
      <c r="AB15" s="296">
        <v>158.97300000000001</v>
      </c>
      <c r="AC15" s="296">
        <v>148.24600000000001</v>
      </c>
    </row>
    <row r="16" spans="1:29" x14ac:dyDescent="0.25">
      <c r="A16" s="256" t="s">
        <v>1000</v>
      </c>
      <c r="B16" s="296"/>
      <c r="C16" s="296"/>
      <c r="D16" s="296"/>
      <c r="E16" s="296"/>
      <c r="F16" s="296"/>
      <c r="G16" s="296"/>
      <c r="H16" s="296"/>
      <c r="I16" s="296"/>
      <c r="J16" s="296"/>
      <c r="K16" s="296"/>
      <c r="L16" s="296"/>
      <c r="M16" s="296"/>
      <c r="N16" s="297"/>
      <c r="O16" s="297"/>
      <c r="P16" s="297"/>
      <c r="Q16" s="297"/>
      <c r="R16" s="296"/>
      <c r="S16" s="296"/>
      <c r="T16" s="296"/>
      <c r="U16" s="296"/>
      <c r="V16" s="296"/>
      <c r="W16" s="296"/>
      <c r="X16" s="296"/>
      <c r="Y16" s="296"/>
      <c r="Z16" s="296"/>
      <c r="AA16" s="296"/>
      <c r="AB16" s="296"/>
      <c r="AC16" s="296"/>
    </row>
    <row r="17" spans="1:29" x14ac:dyDescent="0.25">
      <c r="A17" s="185" t="s">
        <v>1001</v>
      </c>
      <c r="B17" s="298">
        <f t="shared" ref="B17:M17" si="4">+B16+B15</f>
        <v>290.24484000000001</v>
      </c>
      <c r="C17" s="298">
        <f t="shared" si="4"/>
        <v>237.13292000000001</v>
      </c>
      <c r="D17" s="298">
        <f t="shared" si="4"/>
        <v>209.09563</v>
      </c>
      <c r="E17" s="298">
        <f t="shared" si="4"/>
        <v>282.65323000000001</v>
      </c>
      <c r="F17" s="298">
        <f t="shared" si="4"/>
        <v>261.48522000000003</v>
      </c>
      <c r="G17" s="298">
        <f t="shared" si="4"/>
        <v>242.62693999999999</v>
      </c>
      <c r="H17" s="298">
        <f t="shared" si="4"/>
        <v>-34.265999999999998</v>
      </c>
      <c r="I17" s="298">
        <f t="shared" si="4"/>
        <v>286.93</v>
      </c>
      <c r="J17" s="298">
        <f t="shared" si="4"/>
        <v>119.50700000000001</v>
      </c>
      <c r="K17" s="298">
        <f t="shared" si="4"/>
        <v>172.959</v>
      </c>
      <c r="L17" s="298">
        <f t="shared" si="4"/>
        <v>272.19600000000003</v>
      </c>
      <c r="M17" s="298">
        <f t="shared" si="4"/>
        <v>-534.87300000000005</v>
      </c>
      <c r="N17" s="186"/>
      <c r="O17" s="186"/>
      <c r="P17" s="186"/>
      <c r="Q17" s="186"/>
      <c r="R17" s="298">
        <f t="shared" ref="R17:AC17" si="5">+R16+R15</f>
        <v>150.49299999999999</v>
      </c>
      <c r="S17" s="298">
        <f t="shared" si="5"/>
        <v>171.14500000000001</v>
      </c>
      <c r="T17" s="298">
        <f t="shared" si="5"/>
        <v>156.72800000000001</v>
      </c>
      <c r="U17" s="298">
        <f t="shared" si="5"/>
        <v>180.875</v>
      </c>
      <c r="V17" s="298">
        <f t="shared" si="5"/>
        <v>180.43899999999999</v>
      </c>
      <c r="W17" s="298">
        <f t="shared" si="5"/>
        <v>194.672</v>
      </c>
      <c r="X17" s="298">
        <f t="shared" si="5"/>
        <v>220.86099999999999</v>
      </c>
      <c r="Y17" s="298">
        <f t="shared" si="5"/>
        <v>218.47399999999999</v>
      </c>
      <c r="Z17" s="298">
        <f t="shared" si="5"/>
        <v>166.154</v>
      </c>
      <c r="AA17" s="298">
        <f t="shared" si="5"/>
        <v>161.05799999999999</v>
      </c>
      <c r="AB17" s="298">
        <f t="shared" si="5"/>
        <v>158.97300000000001</v>
      </c>
      <c r="AC17" s="298">
        <f t="shared" si="5"/>
        <v>148.24600000000001</v>
      </c>
    </row>
    <row r="18" spans="1:29" x14ac:dyDescent="0.25">
      <c r="A18" s="185" t="s">
        <v>1002</v>
      </c>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pane xSplit="2" ySplit="9" topLeftCell="C10" activePane="bottomRight" state="frozen"/>
      <selection activeCell="F38" sqref="F38"/>
      <selection pane="topRight" activeCell="F38" sqref="F38"/>
      <selection pane="bottomLeft" activeCell="F38" sqref="F38"/>
      <selection pane="bottomRight" activeCell="A4" sqref="A4"/>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475</v>
      </c>
    </row>
    <row r="2" spans="1:5" x14ac:dyDescent="0.2">
      <c r="A2" s="273" t="s">
        <v>1243</v>
      </c>
    </row>
    <row r="5" spans="1:5" x14ac:dyDescent="0.2">
      <c r="C5" s="38" t="s">
        <v>1244</v>
      </c>
      <c r="D5" s="38" t="s">
        <v>1244</v>
      </c>
    </row>
    <row r="6" spans="1:5" x14ac:dyDescent="0.2">
      <c r="C6" s="274">
        <v>43465</v>
      </c>
      <c r="D6" s="274">
        <v>43465</v>
      </c>
    </row>
    <row r="8" spans="1:5" x14ac:dyDescent="0.2">
      <c r="A8" s="4" t="s">
        <v>1245</v>
      </c>
      <c r="C8" s="160" t="s">
        <v>201</v>
      </c>
      <c r="D8" s="160" t="s">
        <v>68</v>
      </c>
    </row>
    <row r="10" spans="1:5" x14ac:dyDescent="0.2">
      <c r="A10" s="4" t="s">
        <v>1246</v>
      </c>
    </row>
    <row r="12" spans="1:5" x14ac:dyDescent="0.2">
      <c r="B12" s="4" t="s">
        <v>1247</v>
      </c>
      <c r="C12" s="275">
        <v>44079754.898213446</v>
      </c>
      <c r="D12" s="275">
        <v>44079754.898213446</v>
      </c>
    </row>
    <row r="13" spans="1:5" x14ac:dyDescent="0.2">
      <c r="B13" s="4" t="s">
        <v>1248</v>
      </c>
      <c r="C13" s="276">
        <v>7966307.2233803123</v>
      </c>
      <c r="D13" s="276">
        <v>7966307.2233803123</v>
      </c>
    </row>
    <row r="14" spans="1:5" x14ac:dyDescent="0.2">
      <c r="C14" s="277"/>
      <c r="D14" s="277"/>
    </row>
    <row r="15" spans="1:5" x14ac:dyDescent="0.2">
      <c r="B15" s="4" t="s">
        <v>1249</v>
      </c>
      <c r="C15" s="277">
        <v>52046062.121593758</v>
      </c>
      <c r="D15" s="277">
        <v>52046062.121593758</v>
      </c>
    </row>
    <row r="16" spans="1:5" x14ac:dyDescent="0.2">
      <c r="C16" s="277"/>
      <c r="D16" s="277"/>
      <c r="E16" s="278"/>
    </row>
    <row r="17" spans="2:5" x14ac:dyDescent="0.2">
      <c r="B17" s="4" t="s">
        <v>1250</v>
      </c>
      <c r="C17" s="275">
        <v>-13899932.41384618</v>
      </c>
      <c r="D17" s="275">
        <v>-13899932.41384618</v>
      </c>
    </row>
    <row r="18" spans="2:5" x14ac:dyDescent="0.2">
      <c r="B18" s="4" t="s">
        <v>1251</v>
      </c>
      <c r="C18" s="275">
        <v>68342.453684490058</v>
      </c>
      <c r="D18" s="275">
        <v>68342.453684490058</v>
      </c>
    </row>
    <row r="19" spans="2:5" x14ac:dyDescent="0.2">
      <c r="B19" s="4" t="s">
        <v>1252</v>
      </c>
      <c r="C19" s="275">
        <v>1269.6500000000001</v>
      </c>
      <c r="D19" s="275">
        <v>1269.6500000000001</v>
      </c>
    </row>
    <row r="20" spans="2:5" x14ac:dyDescent="0.2">
      <c r="B20" s="4" t="s">
        <v>1253</v>
      </c>
      <c r="C20" s="275">
        <v>-1761854.9824578012</v>
      </c>
      <c r="D20" s="275">
        <v>0</v>
      </c>
    </row>
    <row r="21" spans="2:5" x14ac:dyDescent="0.2">
      <c r="B21" s="10" t="s">
        <v>1254</v>
      </c>
      <c r="C21" s="275">
        <v>112500</v>
      </c>
      <c r="D21" s="275">
        <v>112500</v>
      </c>
    </row>
    <row r="22" spans="2:5" x14ac:dyDescent="0.2">
      <c r="B22" s="4" t="s">
        <v>1255</v>
      </c>
      <c r="C22" s="276">
        <v>77999.999999999593</v>
      </c>
      <c r="D22" s="276">
        <v>77999.999999999593</v>
      </c>
    </row>
    <row r="23" spans="2:5" x14ac:dyDescent="0.2">
      <c r="C23" s="279"/>
      <c r="D23" s="280"/>
    </row>
    <row r="24" spans="2:5" ht="15.75" customHeight="1" x14ac:dyDescent="0.2">
      <c r="B24" s="4" t="s">
        <v>1256</v>
      </c>
      <c r="C24" s="280">
        <v>36644386.828974262</v>
      </c>
      <c r="D24" s="280">
        <v>38406241.811432064</v>
      </c>
    </row>
    <row r="25" spans="2:5" x14ac:dyDescent="0.2">
      <c r="C25" s="280"/>
      <c r="D25" s="280"/>
    </row>
    <row r="26" spans="2:5" x14ac:dyDescent="0.2">
      <c r="C26" s="280"/>
      <c r="D26" s="280"/>
    </row>
    <row r="27" spans="2:5" x14ac:dyDescent="0.2">
      <c r="B27" s="4" t="s">
        <v>1257</v>
      </c>
      <c r="C27" s="280">
        <v>7695321</v>
      </c>
      <c r="D27" s="280">
        <v>1920312</v>
      </c>
    </row>
    <row r="28" spans="2:5" x14ac:dyDescent="0.2">
      <c r="C28" s="280"/>
      <c r="D28" s="280"/>
    </row>
    <row r="29" spans="2:5" x14ac:dyDescent="0.2">
      <c r="B29" s="4" t="s">
        <v>1258</v>
      </c>
      <c r="C29" s="280"/>
      <c r="D29" s="280"/>
    </row>
    <row r="30" spans="2:5" x14ac:dyDescent="0.2">
      <c r="B30" s="281" t="s">
        <v>1259</v>
      </c>
      <c r="C30" s="275">
        <v>0</v>
      </c>
      <c r="D30" s="275">
        <v>0</v>
      </c>
      <c r="E30" s="278"/>
    </row>
    <row r="31" spans="2:5" x14ac:dyDescent="0.2">
      <c r="B31" s="4" t="s">
        <v>1260</v>
      </c>
      <c r="C31" s="275">
        <v>0</v>
      </c>
      <c r="D31" s="275">
        <v>0</v>
      </c>
      <c r="E31" s="278"/>
    </row>
    <row r="32" spans="2:5" x14ac:dyDescent="0.2">
      <c r="B32" s="281" t="s">
        <v>1261</v>
      </c>
      <c r="C32" s="275">
        <v>0</v>
      </c>
      <c r="D32" s="275">
        <v>0</v>
      </c>
      <c r="E32" s="278"/>
    </row>
    <row r="33" spans="2:5" x14ac:dyDescent="0.2">
      <c r="B33" s="282" t="s">
        <v>1262</v>
      </c>
      <c r="C33" s="275">
        <v>-1297959.7706359513</v>
      </c>
      <c r="D33" s="275">
        <v>-158457.01754219865</v>
      </c>
      <c r="E33" s="278"/>
    </row>
    <row r="34" spans="2:5" x14ac:dyDescent="0.2">
      <c r="B34" s="282" t="s">
        <v>1263</v>
      </c>
      <c r="C34" s="275">
        <v>-167688.80000000005</v>
      </c>
      <c r="D34" s="275">
        <v>0</v>
      </c>
      <c r="E34" s="278"/>
    </row>
    <row r="35" spans="2:5" x14ac:dyDescent="0.2">
      <c r="B35" s="282" t="s">
        <v>1264</v>
      </c>
      <c r="C35" s="275">
        <v>0</v>
      </c>
      <c r="D35" s="275">
        <v>0</v>
      </c>
      <c r="E35" s="278"/>
    </row>
    <row r="36" spans="2:5" x14ac:dyDescent="0.2">
      <c r="B36" s="283" t="s">
        <v>1265</v>
      </c>
      <c r="C36" s="275">
        <v>-25221.346315095434</v>
      </c>
      <c r="D36" s="275">
        <v>0</v>
      </c>
      <c r="E36" s="278"/>
    </row>
    <row r="37" spans="2:5" x14ac:dyDescent="0.2">
      <c r="B37" s="281" t="s">
        <v>1266</v>
      </c>
      <c r="C37" s="275">
        <v>0</v>
      </c>
      <c r="D37" s="275">
        <v>0</v>
      </c>
      <c r="E37" s="284"/>
    </row>
    <row r="38" spans="2:5" x14ac:dyDescent="0.2">
      <c r="B38" s="10" t="s">
        <v>1267</v>
      </c>
      <c r="C38" s="275">
        <v>0</v>
      </c>
      <c r="D38" s="275">
        <v>0</v>
      </c>
      <c r="E38" s="278"/>
    </row>
    <row r="39" spans="2:5" x14ac:dyDescent="0.2">
      <c r="B39" s="4" t="s">
        <v>1268</v>
      </c>
      <c r="C39" s="276">
        <v>0</v>
      </c>
      <c r="D39" s="276">
        <v>0</v>
      </c>
      <c r="E39" s="278"/>
    </row>
    <row r="40" spans="2:5" x14ac:dyDescent="0.2">
      <c r="C40" s="280"/>
      <c r="D40" s="280"/>
    </row>
    <row r="41" spans="2:5" x14ac:dyDescent="0.2">
      <c r="B41" s="4" t="s">
        <v>1269</v>
      </c>
      <c r="C41" s="280">
        <v>6204451.0830489537</v>
      </c>
      <c r="D41" s="280">
        <v>1761854.9824578012</v>
      </c>
    </row>
    <row r="42" spans="2:5" x14ac:dyDescent="0.2">
      <c r="C42" s="280"/>
      <c r="D42" s="280"/>
    </row>
    <row r="43" spans="2:5" x14ac:dyDescent="0.2">
      <c r="C43" s="285">
        <v>6204452.0752193034</v>
      </c>
      <c r="D43" s="285">
        <v>1761855.148161009</v>
      </c>
    </row>
    <row r="44" spans="2:5" x14ac:dyDescent="0.2">
      <c r="C44" s="280"/>
      <c r="D44" s="280"/>
    </row>
    <row r="45" spans="2:5" x14ac:dyDescent="0.2">
      <c r="B45" s="4" t="s">
        <v>1270</v>
      </c>
      <c r="C45" s="280">
        <v>-0.99217034969478846</v>
      </c>
      <c r="D45" s="280">
        <v>-0.16570320772007108</v>
      </c>
    </row>
    <row r="46" spans="2:5" x14ac:dyDescent="0.2">
      <c r="D46" s="284"/>
    </row>
    <row r="49" spans="4:4" x14ac:dyDescent="0.2">
      <c r="D49" s="278"/>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8"/>
  <sheetViews>
    <sheetView zoomScale="115" zoomScaleNormal="115" workbookViewId="0">
      <selection activeCell="H38" sqref="H38"/>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2.85546875" style="21" customWidth="1"/>
    <col min="19" max="19" width="11.140625" style="21" customWidth="1"/>
    <col min="20" max="16384" width="9.140625" style="21"/>
  </cols>
  <sheetData>
    <row r="1" spans="1:19" s="16" customFormat="1" ht="20.100000000000001" customHeight="1" x14ac:dyDescent="0.2">
      <c r="A1" s="337" t="s">
        <v>475</v>
      </c>
      <c r="B1" s="336"/>
      <c r="C1" s="336"/>
      <c r="D1" s="336"/>
      <c r="E1" s="336"/>
      <c r="F1" s="336"/>
      <c r="G1" s="336"/>
      <c r="H1" s="336"/>
      <c r="I1" s="336"/>
      <c r="J1" s="336"/>
      <c r="K1" s="336"/>
      <c r="L1" s="336"/>
    </row>
    <row r="2" spans="1:19" s="16" customFormat="1" ht="20.100000000000001" customHeight="1" x14ac:dyDescent="0.2">
      <c r="A2" s="337" t="s">
        <v>1278</v>
      </c>
      <c r="B2" s="336"/>
      <c r="C2" s="336"/>
      <c r="D2" s="336"/>
      <c r="E2" s="336"/>
      <c r="F2" s="336"/>
      <c r="G2" s="336"/>
      <c r="H2" s="336"/>
      <c r="I2" s="336"/>
      <c r="J2" s="336"/>
      <c r="K2" s="336"/>
      <c r="L2" s="336"/>
    </row>
    <row r="3" spans="1:19" s="16" customFormat="1" ht="20.100000000000001" customHeight="1" x14ac:dyDescent="0.2">
      <c r="A3" s="336" t="s">
        <v>209</v>
      </c>
      <c r="B3" s="336"/>
      <c r="C3" s="336"/>
      <c r="D3" s="336"/>
      <c r="E3" s="336"/>
      <c r="F3" s="336"/>
      <c r="G3" s="336"/>
      <c r="H3" s="336"/>
      <c r="I3" s="336"/>
      <c r="J3" s="336"/>
      <c r="K3" s="336"/>
      <c r="L3" s="336"/>
    </row>
    <row r="4" spans="1:19" s="16" customFormat="1" ht="20.100000000000001" customHeight="1" x14ac:dyDescent="0.2">
      <c r="A4" s="337" t="s">
        <v>1121</v>
      </c>
      <c r="B4" s="336"/>
      <c r="C4" s="336"/>
      <c r="D4" s="336"/>
      <c r="E4" s="336"/>
      <c r="F4" s="336"/>
      <c r="G4" s="336"/>
      <c r="H4" s="336"/>
      <c r="I4" s="336"/>
      <c r="J4" s="336"/>
      <c r="K4" s="336"/>
      <c r="L4" s="336"/>
    </row>
    <row r="5" spans="1:19" s="16" customFormat="1" ht="20.100000000000001" customHeight="1" x14ac:dyDescent="0.2">
      <c r="A5" s="322"/>
      <c r="B5" s="322"/>
      <c r="C5" s="322"/>
      <c r="D5" s="322"/>
      <c r="E5" s="322"/>
      <c r="F5" s="322"/>
      <c r="G5" s="322"/>
      <c r="H5" s="322"/>
      <c r="I5" s="322"/>
      <c r="J5" s="322"/>
      <c r="K5" s="322"/>
      <c r="L5" s="322"/>
    </row>
    <row r="6" spans="1:19" s="16" customFormat="1" ht="20.100000000000001" customHeight="1" x14ac:dyDescent="0.2">
      <c r="A6" s="18" t="s">
        <v>138</v>
      </c>
      <c r="L6" s="19"/>
    </row>
    <row r="7" spans="1:19" s="16" customFormat="1" ht="20.100000000000001" customHeight="1" x14ac:dyDescent="0.2">
      <c r="A7" s="18" t="s">
        <v>966</v>
      </c>
      <c r="L7" s="19" t="s">
        <v>967</v>
      </c>
    </row>
    <row r="8" spans="1:19" s="16" customFormat="1" ht="20.100000000000001" customHeight="1" x14ac:dyDescent="0.2">
      <c r="A8" s="16" t="s">
        <v>1313</v>
      </c>
      <c r="L8" s="19" t="s">
        <v>968</v>
      </c>
    </row>
    <row r="9" spans="1:19" s="16" customFormat="1" ht="20.100000000000001" customHeight="1" x14ac:dyDescent="0.2">
      <c r="A9" s="18" t="s">
        <v>95</v>
      </c>
      <c r="L9" s="20" t="s">
        <v>1102</v>
      </c>
    </row>
    <row r="10" spans="1:19" s="16" customFormat="1" ht="20.100000000000001" customHeight="1" x14ac:dyDescent="0.2"/>
    <row r="11" spans="1:19" ht="66" customHeight="1" x14ac:dyDescent="0.2">
      <c r="A11" s="31" t="s">
        <v>96</v>
      </c>
      <c r="B11" s="31" t="s">
        <v>213</v>
      </c>
      <c r="C11" s="31" t="s">
        <v>214</v>
      </c>
      <c r="D11" s="31" t="s">
        <v>969</v>
      </c>
      <c r="E11" s="31" t="s">
        <v>955</v>
      </c>
      <c r="F11" s="31" t="s">
        <v>956</v>
      </c>
      <c r="G11" s="31" t="s">
        <v>216</v>
      </c>
      <c r="H11" s="31" t="s">
        <v>957</v>
      </c>
      <c r="I11" s="31" t="s">
        <v>217</v>
      </c>
      <c r="J11" s="31" t="s">
        <v>218</v>
      </c>
      <c r="K11" s="31" t="s">
        <v>970</v>
      </c>
      <c r="L11" s="31" t="s">
        <v>219</v>
      </c>
    </row>
    <row r="12" spans="1:19" ht="18.95" customHeight="1" x14ac:dyDescent="0.2">
      <c r="A12" s="22"/>
      <c r="B12" s="72" t="s">
        <v>220</v>
      </c>
      <c r="C12" s="72" t="s">
        <v>221</v>
      </c>
      <c r="D12" s="72" t="s">
        <v>222</v>
      </c>
      <c r="E12" s="72" t="s">
        <v>223</v>
      </c>
      <c r="F12" s="72" t="s">
        <v>958</v>
      </c>
      <c r="G12" s="72" t="s">
        <v>224</v>
      </c>
      <c r="H12" s="72" t="s">
        <v>959</v>
      </c>
      <c r="I12" s="72" t="s">
        <v>960</v>
      </c>
      <c r="J12" s="72" t="s">
        <v>961</v>
      </c>
      <c r="K12" s="72" t="s">
        <v>962</v>
      </c>
      <c r="L12" s="72" t="s">
        <v>971</v>
      </c>
    </row>
    <row r="13" spans="1:19" ht="18.95" customHeight="1" x14ac:dyDescent="0.2">
      <c r="A13" s="22"/>
      <c r="B13" s="29"/>
      <c r="C13" s="29"/>
      <c r="D13" s="30" t="s">
        <v>99</v>
      </c>
      <c r="E13" s="30" t="s">
        <v>225</v>
      </c>
      <c r="F13" s="30" t="s">
        <v>99</v>
      </c>
      <c r="G13" s="30" t="s">
        <v>99</v>
      </c>
      <c r="H13" s="30" t="s">
        <v>99</v>
      </c>
      <c r="I13" s="30"/>
      <c r="J13" s="30" t="s">
        <v>225</v>
      </c>
      <c r="K13" s="30" t="s">
        <v>225</v>
      </c>
      <c r="L13" s="30" t="s">
        <v>225</v>
      </c>
    </row>
    <row r="14" spans="1:19" ht="18.95" customHeight="1" x14ac:dyDescent="0.2">
      <c r="A14" s="26"/>
      <c r="B14" s="23" t="s">
        <v>940</v>
      </c>
      <c r="C14" s="27"/>
      <c r="D14" s="24"/>
      <c r="E14" s="24"/>
      <c r="F14" s="24"/>
      <c r="G14" s="24"/>
      <c r="H14" s="24"/>
      <c r="I14" s="24"/>
      <c r="J14" s="24"/>
      <c r="K14" s="24"/>
      <c r="L14" s="24"/>
      <c r="P14" s="16" t="s">
        <v>964</v>
      </c>
      <c r="Q14" s="131" t="s">
        <v>965</v>
      </c>
      <c r="R14" s="131" t="s">
        <v>928</v>
      </c>
      <c r="S14" s="131" t="s">
        <v>244</v>
      </c>
    </row>
    <row r="15" spans="1:19" ht="18.95" customHeight="1" x14ac:dyDescent="0.2">
      <c r="A15" s="26">
        <v>1</v>
      </c>
      <c r="B15" s="23" t="s">
        <v>226</v>
      </c>
      <c r="C15" s="27" t="s">
        <v>227</v>
      </c>
      <c r="D15" s="24">
        <v>97017186.120886698</v>
      </c>
      <c r="E15" s="78">
        <v>0.1966</v>
      </c>
      <c r="F15" s="24">
        <f>D15*E15</f>
        <v>19073578.791366324</v>
      </c>
      <c r="G15" s="24">
        <f>SUM(P15:S15)</f>
        <v>-2480361.1405786197</v>
      </c>
      <c r="H15" s="24">
        <f>SUM(F15:G15)</f>
        <v>16593217.650787704</v>
      </c>
      <c r="I15" s="78">
        <f>H15/H$21</f>
        <v>2.0821885087921307E-2</v>
      </c>
      <c r="J15" s="78">
        <v>3.4922000000000002E-2</v>
      </c>
      <c r="K15" s="78">
        <f>I15*J15</f>
        <v>7.2714187104038798E-4</v>
      </c>
      <c r="L15" s="78">
        <v>4.7055333394994459E-4</v>
      </c>
      <c r="O15" s="78">
        <f>D15/D$21</f>
        <v>2.0821885087921311E-2</v>
      </c>
      <c r="P15" s="24">
        <f>O15*P$21</f>
        <v>0</v>
      </c>
      <c r="Q15" s="24">
        <f>$O15*Q$21</f>
        <v>69.485823227439312</v>
      </c>
      <c r="R15" s="24">
        <f>$O15*R$21</f>
        <v>-2480430.6264018472</v>
      </c>
      <c r="S15" s="24">
        <f>$O15*S$21</f>
        <v>0</v>
      </c>
    </row>
    <row r="16" spans="1:19" ht="18.95" customHeight="1" x14ac:dyDescent="0.2">
      <c r="A16" s="26"/>
      <c r="B16" s="23"/>
      <c r="C16" s="27"/>
      <c r="D16" s="24"/>
      <c r="E16" s="78"/>
      <c r="F16" s="24"/>
      <c r="G16" s="24"/>
      <c r="H16" s="24"/>
      <c r="I16" s="78"/>
      <c r="J16" s="78"/>
      <c r="K16" s="78"/>
      <c r="L16" s="78"/>
      <c r="O16" s="78"/>
      <c r="P16" s="24"/>
      <c r="Q16" s="24"/>
      <c r="R16" s="24"/>
      <c r="S16" s="24"/>
    </row>
    <row r="17" spans="1:19" ht="18.95" customHeight="1" x14ac:dyDescent="0.2">
      <c r="A17" s="26">
        <v>2</v>
      </c>
      <c r="B17" s="23" t="s">
        <v>228</v>
      </c>
      <c r="C17" s="27" t="s">
        <v>229</v>
      </c>
      <c r="D17" s="24">
        <v>2089483476.9936311</v>
      </c>
      <c r="E17" s="81">
        <f>E$15</f>
        <v>0.1966</v>
      </c>
      <c r="F17" s="24">
        <f>D17*E17</f>
        <v>410792451.57694787</v>
      </c>
      <c r="G17" s="24">
        <f>SUM(P17:S17)</f>
        <v>-53420160.153463081</v>
      </c>
      <c r="H17" s="24">
        <f>SUM(F17:G17)</f>
        <v>357372291.4234848</v>
      </c>
      <c r="I17" s="78">
        <f>H17/H$21</f>
        <v>0.44844616289798878</v>
      </c>
      <c r="J17" s="81">
        <v>4.5318070693350046E-2</v>
      </c>
      <c r="K17" s="78">
        <f>I17*J17</f>
        <v>2.0322714912372628E-2</v>
      </c>
      <c r="L17" s="78">
        <v>2.0610351047787596E-2</v>
      </c>
      <c r="O17" s="78">
        <f>D17/D$21</f>
        <v>0.44844616289798883</v>
      </c>
      <c r="P17" s="24">
        <f>O17*P$21</f>
        <v>0</v>
      </c>
      <c r="Q17" s="24">
        <f>$O17*Q$21</f>
        <v>1496.5336073355465</v>
      </c>
      <c r="R17" s="24">
        <f>$O17*R$21</f>
        <v>-53421656.687070414</v>
      </c>
      <c r="S17" s="24">
        <f>$O17*S$21</f>
        <v>0</v>
      </c>
    </row>
    <row r="18" spans="1:19" ht="18.95" customHeight="1" x14ac:dyDescent="0.2">
      <c r="A18" s="26"/>
      <c r="B18" s="23"/>
      <c r="C18" s="27"/>
      <c r="D18" s="73"/>
      <c r="E18" s="82"/>
      <c r="F18" s="73"/>
      <c r="G18" s="73"/>
      <c r="H18" s="73"/>
      <c r="I18" s="82"/>
      <c r="J18" s="82"/>
      <c r="K18" s="82"/>
      <c r="L18" s="82"/>
      <c r="O18" s="82"/>
      <c r="P18" s="73"/>
      <c r="Q18" s="73"/>
      <c r="R18" s="73"/>
      <c r="S18" s="73"/>
    </row>
    <row r="19" spans="1:19" ht="18.95" customHeight="1" x14ac:dyDescent="0.2">
      <c r="A19" s="26">
        <v>3</v>
      </c>
      <c r="B19" s="23" t="s">
        <v>230</v>
      </c>
      <c r="C19" s="27"/>
      <c r="D19" s="35">
        <v>2472884676.4562001</v>
      </c>
      <c r="E19" s="81">
        <f>E$15</f>
        <v>0.1966</v>
      </c>
      <c r="F19" s="35">
        <f>D19*E19</f>
        <v>486169127.39128894</v>
      </c>
      <c r="G19" s="35">
        <f>SUM(P19:S19)</f>
        <v>-63222273.30909761</v>
      </c>
      <c r="H19" s="35">
        <f>SUM(F19:G19)</f>
        <v>422946854.08219135</v>
      </c>
      <c r="I19" s="84">
        <f>H19/H$21</f>
        <v>0.53073195201408985</v>
      </c>
      <c r="J19" s="78">
        <v>0.1042</v>
      </c>
      <c r="K19" s="84">
        <f>I19*J19</f>
        <v>5.5302269399868161E-2</v>
      </c>
      <c r="L19" s="84">
        <v>5.5332799192848073E-2</v>
      </c>
      <c r="O19" s="84">
        <f>D19/D$21</f>
        <v>0.53073195201408985</v>
      </c>
      <c r="P19" s="35">
        <f>O19*P$21</f>
        <v>0</v>
      </c>
      <c r="Q19" s="35">
        <f>$O19*Q$21</f>
        <v>1771.1339027703032</v>
      </c>
      <c r="R19" s="35">
        <f>$O19*R$21</f>
        <v>-63224044.443000384</v>
      </c>
      <c r="S19" s="35">
        <f>$O19*S$21</f>
        <v>0</v>
      </c>
    </row>
    <row r="20" spans="1:19" ht="18.95" customHeight="1" x14ac:dyDescent="0.2">
      <c r="A20" s="26"/>
      <c r="B20" s="23"/>
      <c r="C20" s="27"/>
      <c r="D20" s="24"/>
      <c r="E20" s="78"/>
      <c r="F20" s="24"/>
      <c r="G20" s="24"/>
      <c r="H20" s="24"/>
      <c r="I20" s="78"/>
      <c r="J20" s="78"/>
      <c r="K20" s="78"/>
      <c r="L20" s="78"/>
      <c r="O20" s="78"/>
      <c r="P20" s="24"/>
      <c r="Q20" s="24"/>
      <c r="R20" s="24"/>
      <c r="S20" s="24"/>
    </row>
    <row r="21" spans="1:19" ht="18.95" customHeight="1" thickBot="1" x14ac:dyDescent="0.25">
      <c r="A21" s="26">
        <v>4</v>
      </c>
      <c r="B21" s="23" t="s">
        <v>231</v>
      </c>
      <c r="C21" s="27"/>
      <c r="D21" s="39">
        <f>SUM(D15:D19)</f>
        <v>4659385339.5707178</v>
      </c>
      <c r="E21" s="78"/>
      <c r="F21" s="39">
        <f>SUM(F15:F19)</f>
        <v>916035157.75960314</v>
      </c>
      <c r="G21" s="39">
        <f>SUM(G15:G19)</f>
        <v>-119122794.60313931</v>
      </c>
      <c r="H21" s="39">
        <f>SUM(H15:H19)</f>
        <v>796912363.15646386</v>
      </c>
      <c r="I21" s="85">
        <f>SUM(I15:I19)</f>
        <v>1</v>
      </c>
      <c r="J21" s="78"/>
      <c r="K21" s="85">
        <f>SUM(K15:K19)</f>
        <v>7.6352126183281174E-2</v>
      </c>
      <c r="L21" s="85">
        <f>SUM(L15:L19)</f>
        <v>7.6413703574585615E-2</v>
      </c>
      <c r="O21" s="85">
        <f>SUM(O15:O19)</f>
        <v>1</v>
      </c>
      <c r="P21" s="39">
        <v>0</v>
      </c>
      <c r="Q21" s="39">
        <v>3337.1533333332891</v>
      </c>
      <c r="R21" s="39">
        <v>-119126131.75647265</v>
      </c>
      <c r="S21" s="39">
        <v>0</v>
      </c>
    </row>
    <row r="22" spans="1:19" ht="18.95" customHeight="1" thickTop="1" thickBot="1" x14ac:dyDescent="0.25">
      <c r="A22" s="26"/>
      <c r="B22" s="23"/>
      <c r="C22" s="27"/>
      <c r="D22" s="24"/>
      <c r="E22" s="24"/>
      <c r="F22" s="24"/>
      <c r="G22" s="24"/>
      <c r="H22" s="24"/>
      <c r="I22" s="24"/>
      <c r="J22" s="24"/>
      <c r="K22" s="24"/>
      <c r="L22" s="24"/>
      <c r="P22" s="39">
        <f>SUM(P15:P19)</f>
        <v>0</v>
      </c>
      <c r="Q22" s="39">
        <f>SUM(Q15:Q19)</f>
        <v>3337.1533333332891</v>
      </c>
      <c r="R22" s="39">
        <f>SUM(R15:R19)</f>
        <v>-119126131.75647265</v>
      </c>
      <c r="S22" s="39">
        <f>SUM(S15:S19)</f>
        <v>0</v>
      </c>
    </row>
    <row r="23" spans="1:19" s="16" customFormat="1" ht="20.100000000000001" customHeight="1" thickTop="1" x14ac:dyDescent="0.2">
      <c r="A23" s="336" t="s">
        <v>475</v>
      </c>
      <c r="B23" s="336"/>
      <c r="C23" s="336"/>
      <c r="D23" s="336"/>
      <c r="E23" s="336"/>
      <c r="F23" s="336"/>
      <c r="G23" s="336"/>
      <c r="H23" s="336"/>
      <c r="I23" s="336"/>
      <c r="J23" s="336"/>
      <c r="K23" s="336"/>
      <c r="L23" s="71"/>
    </row>
    <row r="24" spans="1:19" s="16" customFormat="1" ht="20.100000000000001" customHeight="1" x14ac:dyDescent="0.2">
      <c r="A24" s="336" t="s">
        <v>1278</v>
      </c>
      <c r="B24" s="336"/>
      <c r="C24" s="336"/>
      <c r="D24" s="336"/>
      <c r="E24" s="336"/>
      <c r="F24" s="336"/>
      <c r="G24" s="336"/>
      <c r="H24" s="336"/>
      <c r="I24" s="336"/>
      <c r="J24" s="336"/>
      <c r="K24" s="336"/>
      <c r="L24" s="71"/>
    </row>
    <row r="25" spans="1:19" s="16" customFormat="1" ht="20.100000000000001" customHeight="1" x14ac:dyDescent="0.2">
      <c r="A25" s="336" t="s">
        <v>209</v>
      </c>
      <c r="B25" s="336"/>
      <c r="C25" s="336"/>
      <c r="D25" s="336"/>
      <c r="E25" s="336"/>
      <c r="F25" s="336"/>
      <c r="G25" s="336"/>
      <c r="H25" s="336"/>
      <c r="I25" s="336"/>
      <c r="J25" s="336"/>
      <c r="K25" s="336"/>
      <c r="L25" s="71"/>
    </row>
    <row r="26" spans="1:19" s="16" customFormat="1" ht="20.100000000000001" customHeight="1" x14ac:dyDescent="0.2">
      <c r="A26" s="336" t="s">
        <v>1115</v>
      </c>
      <c r="B26" s="336"/>
      <c r="C26" s="336"/>
      <c r="D26" s="336"/>
      <c r="E26" s="336"/>
      <c r="F26" s="336"/>
      <c r="G26" s="336"/>
      <c r="H26" s="336"/>
      <c r="I26" s="336"/>
      <c r="J26" s="336"/>
      <c r="K26" s="336"/>
      <c r="L26" s="71"/>
    </row>
    <row r="27" spans="1:19" s="16" customFormat="1" ht="20.100000000000001" customHeight="1" x14ac:dyDescent="0.2">
      <c r="A27" s="322"/>
      <c r="B27" s="322"/>
      <c r="C27" s="322"/>
      <c r="D27" s="322"/>
      <c r="E27" s="322"/>
      <c r="F27" s="322"/>
      <c r="G27" s="322"/>
      <c r="H27" s="322"/>
      <c r="I27" s="322"/>
      <c r="J27" s="322"/>
      <c r="K27" s="322"/>
      <c r="L27" s="322"/>
    </row>
    <row r="28" spans="1:19" s="16" customFormat="1" ht="20.100000000000001" customHeight="1" x14ac:dyDescent="0.2">
      <c r="A28" s="18" t="s">
        <v>94</v>
      </c>
      <c r="K28" s="19"/>
    </row>
    <row r="29" spans="1:19" s="16" customFormat="1" ht="20.100000000000001" customHeight="1" x14ac:dyDescent="0.2">
      <c r="A29" s="18" t="s">
        <v>972</v>
      </c>
      <c r="K29" s="19" t="s">
        <v>967</v>
      </c>
    </row>
    <row r="30" spans="1:19" s="16" customFormat="1" ht="20.100000000000001" customHeight="1" x14ac:dyDescent="0.2">
      <c r="A30" s="16" t="s">
        <v>1313</v>
      </c>
      <c r="K30" s="19" t="s">
        <v>973</v>
      </c>
    </row>
    <row r="31" spans="1:19" s="16" customFormat="1" ht="20.100000000000001" customHeight="1" x14ac:dyDescent="0.2">
      <c r="A31" s="18" t="s">
        <v>95</v>
      </c>
      <c r="K31" s="20" t="str">
        <f>$L$9</f>
        <v>WITNESS:   D. K. ARBOUGH</v>
      </c>
    </row>
    <row r="32" spans="1:19" s="16" customFormat="1" ht="20.100000000000001" customHeight="1" x14ac:dyDescent="0.2"/>
    <row r="33" spans="1:19" ht="66" customHeight="1" x14ac:dyDescent="0.2">
      <c r="A33" s="31" t="s">
        <v>96</v>
      </c>
      <c r="B33" s="31" t="s">
        <v>213</v>
      </c>
      <c r="C33" s="31" t="s">
        <v>214</v>
      </c>
      <c r="D33" s="31" t="s">
        <v>969</v>
      </c>
      <c r="E33" s="31" t="s">
        <v>955</v>
      </c>
      <c r="F33" s="31" t="s">
        <v>956</v>
      </c>
      <c r="G33" s="31" t="s">
        <v>216</v>
      </c>
      <c r="H33" s="31" t="s">
        <v>957</v>
      </c>
      <c r="I33" s="31" t="s">
        <v>217</v>
      </c>
      <c r="J33" s="31" t="s">
        <v>218</v>
      </c>
      <c r="K33" s="31" t="s">
        <v>970</v>
      </c>
      <c r="L33" s="27"/>
    </row>
    <row r="34" spans="1:19" ht="18.95" customHeight="1" x14ac:dyDescent="0.2">
      <c r="A34" s="22"/>
      <c r="B34" s="72" t="s">
        <v>220</v>
      </c>
      <c r="C34" s="72" t="s">
        <v>221</v>
      </c>
      <c r="D34" s="72" t="s">
        <v>222</v>
      </c>
      <c r="E34" s="72" t="s">
        <v>223</v>
      </c>
      <c r="F34" s="72" t="s">
        <v>958</v>
      </c>
      <c r="G34" s="72" t="s">
        <v>224</v>
      </c>
      <c r="H34" s="72" t="s">
        <v>959</v>
      </c>
      <c r="I34" s="72" t="s">
        <v>960</v>
      </c>
      <c r="J34" s="72" t="s">
        <v>961</v>
      </c>
      <c r="K34" s="72" t="s">
        <v>962</v>
      </c>
      <c r="L34" s="72"/>
    </row>
    <row r="35" spans="1:19" ht="18.95" customHeight="1" x14ac:dyDescent="0.2">
      <c r="A35" s="22"/>
      <c r="B35" s="29"/>
      <c r="C35" s="29"/>
      <c r="D35" s="30" t="s">
        <v>99</v>
      </c>
      <c r="E35" s="30" t="s">
        <v>225</v>
      </c>
      <c r="F35" s="30" t="s">
        <v>99</v>
      </c>
      <c r="G35" s="30" t="s">
        <v>99</v>
      </c>
      <c r="H35" s="30" t="s">
        <v>99</v>
      </c>
      <c r="I35" s="30"/>
      <c r="J35" s="30" t="s">
        <v>225</v>
      </c>
      <c r="K35" s="30" t="s">
        <v>225</v>
      </c>
      <c r="L35" s="30"/>
    </row>
    <row r="36" spans="1:19" ht="18.95" customHeight="1" x14ac:dyDescent="0.2">
      <c r="A36" s="26"/>
      <c r="B36" s="23" t="s">
        <v>940</v>
      </c>
      <c r="C36" s="27"/>
      <c r="D36" s="24"/>
      <c r="E36" s="24"/>
      <c r="F36" s="24"/>
      <c r="G36" s="24"/>
      <c r="H36" s="24"/>
      <c r="I36" s="24"/>
      <c r="J36" s="24"/>
      <c r="K36" s="24"/>
      <c r="L36" s="24"/>
      <c r="P36" s="16" t="s">
        <v>964</v>
      </c>
      <c r="Q36" s="131" t="s">
        <v>965</v>
      </c>
      <c r="R36" s="131" t="s">
        <v>928</v>
      </c>
      <c r="S36" s="131" t="s">
        <v>244</v>
      </c>
    </row>
    <row r="37" spans="1:19" ht="18.95" customHeight="1" x14ac:dyDescent="0.2">
      <c r="A37" s="26">
        <v>1</v>
      </c>
      <c r="B37" s="23" t="s">
        <v>226</v>
      </c>
      <c r="C37" s="27" t="s">
        <v>227</v>
      </c>
      <c r="D37" s="24">
        <v>279108101.36840302</v>
      </c>
      <c r="E37" s="78">
        <v>0.185</v>
      </c>
      <c r="F37" s="24">
        <f>D37*E37</f>
        <v>51634998.753154561</v>
      </c>
      <c r="G37" s="24">
        <f>SUM(P37:S37)</f>
        <v>-3965489.6092768661</v>
      </c>
      <c r="H37" s="24">
        <f>SUM(F37:G37)</f>
        <v>47669509.143877693</v>
      </c>
      <c r="I37" s="78">
        <f>H37/H$43</f>
        <v>6.3320985156641432E-2</v>
      </c>
      <c r="J37" s="78">
        <v>2.5936299999999999E-2</v>
      </c>
      <c r="K37" s="78">
        <f>I37*J37</f>
        <v>1.6423120673181991E-3</v>
      </c>
      <c r="L37" s="24"/>
      <c r="O37" s="78">
        <f>D37/D$43</f>
        <v>6.3320985156641432E-2</v>
      </c>
      <c r="P37" s="24">
        <f>O37*P$43</f>
        <v>0</v>
      </c>
      <c r="Q37" s="24">
        <f>$O37*Q$43</f>
        <v>643.59449313210348</v>
      </c>
      <c r="R37" s="24">
        <f>$O37*R$43</f>
        <v>-3966133.2037699982</v>
      </c>
      <c r="S37" s="24">
        <f>$O37*S$43</f>
        <v>0</v>
      </c>
    </row>
    <row r="38" spans="1:19" ht="18.95" customHeight="1" x14ac:dyDescent="0.2">
      <c r="A38" s="26"/>
      <c r="B38" s="23"/>
      <c r="C38" s="27"/>
      <c r="D38" s="24"/>
      <c r="E38" s="78"/>
      <c r="F38" s="24"/>
      <c r="G38" s="24"/>
      <c r="H38" s="24"/>
      <c r="I38" s="78"/>
      <c r="J38" s="78"/>
      <c r="K38" s="78"/>
      <c r="L38" s="24"/>
      <c r="O38" s="78"/>
      <c r="P38" s="24"/>
      <c r="Q38" s="24"/>
      <c r="R38" s="24"/>
      <c r="S38" s="24"/>
    </row>
    <row r="39" spans="1:19" ht="18.95" customHeight="1" x14ac:dyDescent="0.2">
      <c r="A39" s="26">
        <v>2</v>
      </c>
      <c r="B39" s="23" t="s">
        <v>228</v>
      </c>
      <c r="C39" s="27" t="s">
        <v>229</v>
      </c>
      <c r="D39" s="24">
        <v>1792461732.2299998</v>
      </c>
      <c r="E39" s="81">
        <f>E$37</f>
        <v>0.185</v>
      </c>
      <c r="F39" s="24">
        <f>D39*E39</f>
        <v>331605420.46254998</v>
      </c>
      <c r="G39" s="24">
        <f>SUM(P39:S39)</f>
        <v>-25466793.472979248</v>
      </c>
      <c r="H39" s="24">
        <f>SUM(F39:G39)</f>
        <v>306138626.98957074</v>
      </c>
      <c r="I39" s="78">
        <f>H39/H$43</f>
        <v>0.40665406050170871</v>
      </c>
      <c r="J39" s="81">
        <v>4.1288456626836223E-2</v>
      </c>
      <c r="K39" s="78">
        <f>I39*J39</f>
        <v>1.6790118539151633E-2</v>
      </c>
      <c r="O39" s="78">
        <f>D39/D$43</f>
        <v>0.40665406050170866</v>
      </c>
      <c r="P39" s="24">
        <f>O39*P$43</f>
        <v>0</v>
      </c>
      <c r="Q39" s="24">
        <f>$O39*Q$43</f>
        <v>4133.2318709393667</v>
      </c>
      <c r="R39" s="24">
        <f>$O39*R$43</f>
        <v>-25470926.704850186</v>
      </c>
      <c r="S39" s="24">
        <f>$O39*S$43</f>
        <v>0</v>
      </c>
    </row>
    <row r="40" spans="1:19" ht="18.95" customHeight="1" x14ac:dyDescent="0.2">
      <c r="A40" s="26"/>
      <c r="B40" s="23"/>
      <c r="C40" s="27"/>
      <c r="D40" s="73"/>
      <c r="E40" s="82"/>
      <c r="F40" s="73"/>
      <c r="G40" s="73"/>
      <c r="H40" s="73"/>
      <c r="I40" s="78"/>
      <c r="J40" s="82"/>
      <c r="K40" s="82"/>
      <c r="L40" s="73"/>
      <c r="O40" s="82"/>
      <c r="P40" s="73"/>
      <c r="Q40" s="73"/>
      <c r="R40" s="73"/>
      <c r="S40" s="73"/>
    </row>
    <row r="41" spans="1:19" ht="18.95" customHeight="1" x14ac:dyDescent="0.2">
      <c r="A41" s="26">
        <v>3</v>
      </c>
      <c r="B41" s="23" t="s">
        <v>230</v>
      </c>
      <c r="C41" s="27"/>
      <c r="D41" s="35">
        <v>2336259587.8478098</v>
      </c>
      <c r="E41" s="81">
        <f>E$37</f>
        <v>0.185</v>
      </c>
      <c r="F41" s="35">
        <f>D41*E41</f>
        <v>432208023.75184482</v>
      </c>
      <c r="G41" s="35">
        <f>SUM(P41:S41)</f>
        <v>-33192920.860278331</v>
      </c>
      <c r="H41" s="35">
        <f>SUM(F41:G41)</f>
        <v>399015102.89156651</v>
      </c>
      <c r="I41" s="84">
        <f>H41/H$43</f>
        <v>0.53002495434164987</v>
      </c>
      <c r="J41" s="78">
        <v>0.1042</v>
      </c>
      <c r="K41" s="84">
        <f>I41*J41</f>
        <v>5.5228600242399915E-2</v>
      </c>
      <c r="L41" s="24"/>
      <c r="O41" s="84">
        <f>D41/D$43</f>
        <v>0.53002495434164987</v>
      </c>
      <c r="P41" s="35">
        <f>O41*P$43</f>
        <v>0</v>
      </c>
      <c r="Q41" s="35">
        <f>$O41*Q$43</f>
        <v>5387.1736359285296</v>
      </c>
      <c r="R41" s="35">
        <f>$O41*R$43</f>
        <v>-33198308.033914261</v>
      </c>
      <c r="S41" s="35">
        <f>$O41*S$43</f>
        <v>0</v>
      </c>
    </row>
    <row r="42" spans="1:19" ht="18.95" customHeight="1" x14ac:dyDescent="0.2">
      <c r="A42" s="26"/>
      <c r="B42" s="23"/>
      <c r="C42" s="27"/>
      <c r="D42" s="24"/>
      <c r="E42" s="78"/>
      <c r="F42" s="24"/>
      <c r="G42" s="24"/>
      <c r="H42" s="24"/>
      <c r="I42" s="78"/>
      <c r="J42" s="78"/>
      <c r="K42" s="78"/>
      <c r="L42" s="24"/>
      <c r="O42" s="78"/>
      <c r="P42" s="24"/>
      <c r="Q42" s="24"/>
      <c r="R42" s="24"/>
      <c r="S42" s="24"/>
    </row>
    <row r="43" spans="1:19" ht="18.95" customHeight="1" thickBot="1" x14ac:dyDescent="0.25">
      <c r="A43" s="26">
        <v>4</v>
      </c>
      <c r="B43" s="23" t="s">
        <v>231</v>
      </c>
      <c r="C43" s="27"/>
      <c r="D43" s="39">
        <f>SUM(D37:D41)</f>
        <v>4407829421.4462128</v>
      </c>
      <c r="E43" s="78"/>
      <c r="F43" s="39">
        <f>SUM(F37:F41)</f>
        <v>815448442.96754932</v>
      </c>
      <c r="G43" s="39">
        <f>SUM(G37:G41)</f>
        <v>-62625203.942534447</v>
      </c>
      <c r="H43" s="39">
        <f>SUM(H37:H41)</f>
        <v>752823239.02501488</v>
      </c>
      <c r="I43" s="85">
        <f>SUM(I37:I41)</f>
        <v>1</v>
      </c>
      <c r="J43" s="78"/>
      <c r="K43" s="85">
        <f>SUM(K37:K41)</f>
        <v>7.3661030848869741E-2</v>
      </c>
      <c r="L43" s="24"/>
      <c r="O43" s="85">
        <f>SUM(O37:O41)</f>
        <v>1</v>
      </c>
      <c r="P43" s="39">
        <v>0</v>
      </c>
      <c r="Q43" s="39">
        <v>10164</v>
      </c>
      <c r="R43" s="39">
        <v>-62635367.942534447</v>
      </c>
      <c r="S43" s="39">
        <v>0</v>
      </c>
    </row>
    <row r="44" spans="1:19" ht="18.95" customHeight="1" thickTop="1" thickBot="1" x14ac:dyDescent="0.25">
      <c r="A44" s="26"/>
      <c r="B44" s="23"/>
      <c r="C44" s="27"/>
      <c r="D44" s="74"/>
      <c r="E44" s="74"/>
      <c r="F44" s="74"/>
      <c r="G44" s="74"/>
      <c r="H44" s="74"/>
      <c r="I44" s="74"/>
      <c r="J44" s="74"/>
      <c r="K44" s="74"/>
      <c r="L44" s="74"/>
      <c r="P44" s="39">
        <f>SUM(P37:P41)</f>
        <v>0</v>
      </c>
      <c r="Q44" s="39">
        <f>SUM(Q37:Q41)</f>
        <v>10164</v>
      </c>
      <c r="R44" s="39">
        <f>SUM(R37:R41)</f>
        <v>-62635367.942534447</v>
      </c>
      <c r="S44" s="39">
        <f>SUM(S37:S41)</f>
        <v>0</v>
      </c>
    </row>
    <row r="45" spans="1:19" ht="18.95" customHeight="1" thickTop="1" x14ac:dyDescent="0.2">
      <c r="A45" s="26"/>
      <c r="B45" s="23"/>
      <c r="C45" s="27"/>
    </row>
    <row r="46" spans="1:19" ht="18.95" customHeight="1" x14ac:dyDescent="0.2">
      <c r="A46" s="26"/>
      <c r="B46" s="23"/>
      <c r="C46" s="27"/>
      <c r="D46" s="24"/>
      <c r="E46" s="24"/>
      <c r="F46" s="24"/>
      <c r="G46" s="24"/>
      <c r="H46" s="24"/>
      <c r="I46" s="24"/>
      <c r="J46" s="24"/>
      <c r="K46" s="24"/>
      <c r="L46" s="24"/>
    </row>
    <row r="47" spans="1:19" ht="18.95" customHeight="1" x14ac:dyDescent="0.2">
      <c r="A47" s="26"/>
      <c r="B47" s="23"/>
      <c r="C47" s="27"/>
    </row>
    <row r="48" spans="1:19"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46"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1"/>
  <sheetViews>
    <sheetView zoomScaleNormal="100" workbookViewId="0">
      <pane xSplit="2" ySplit="9" topLeftCell="C10" activePane="bottomRight" state="frozen"/>
      <selection activeCell="F38" sqref="F38"/>
      <selection pane="topRight" activeCell="F38" sqref="F38"/>
      <selection pane="bottomLeft" activeCell="F38" sqref="F38"/>
      <selection pane="bottomRight" activeCell="B46" sqref="B46"/>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0.85546875" style="4" bestFit="1" customWidth="1"/>
    <col min="7" max="16384" width="9.140625" style="4"/>
  </cols>
  <sheetData>
    <row r="1" spans="1:5" x14ac:dyDescent="0.2">
      <c r="A1" s="10" t="s">
        <v>475</v>
      </c>
    </row>
    <row r="2" spans="1:5" x14ac:dyDescent="0.2">
      <c r="A2" s="273" t="s">
        <v>1271</v>
      </c>
    </row>
    <row r="3" spans="1:5" x14ac:dyDescent="0.2">
      <c r="A3" s="10" t="s">
        <v>1272</v>
      </c>
    </row>
    <row r="5" spans="1:5" x14ac:dyDescent="0.2">
      <c r="C5" s="38" t="s">
        <v>1273</v>
      </c>
      <c r="D5" s="38" t="s">
        <v>1273</v>
      </c>
    </row>
    <row r="6" spans="1:5" x14ac:dyDescent="0.2">
      <c r="C6" s="274">
        <v>43951</v>
      </c>
      <c r="D6" s="274">
        <v>43951</v>
      </c>
    </row>
    <row r="8" spans="1:5" x14ac:dyDescent="0.2">
      <c r="A8" s="4" t="s">
        <v>1245</v>
      </c>
      <c r="C8" s="160" t="s">
        <v>201</v>
      </c>
      <c r="D8" s="160" t="s">
        <v>68</v>
      </c>
    </row>
    <row r="10" spans="1:5" x14ac:dyDescent="0.2">
      <c r="A10" s="4" t="s">
        <v>1246</v>
      </c>
    </row>
    <row r="12" spans="1:5" x14ac:dyDescent="0.2">
      <c r="B12" s="4" t="s">
        <v>1247</v>
      </c>
      <c r="C12" s="275">
        <v>49461954.160977662</v>
      </c>
      <c r="D12" s="277">
        <v>49461954.160977662</v>
      </c>
      <c r="E12" s="10"/>
    </row>
    <row r="13" spans="1:5" x14ac:dyDescent="0.2">
      <c r="B13" s="4" t="s">
        <v>1248</v>
      </c>
      <c r="C13" s="276">
        <v>7713636.6047798246</v>
      </c>
      <c r="D13" s="276">
        <v>7713636.6047798246</v>
      </c>
      <c r="E13" s="10"/>
    </row>
    <row r="14" spans="1:5" x14ac:dyDescent="0.2">
      <c r="C14" s="277"/>
      <c r="D14" s="277"/>
    </row>
    <row r="15" spans="1:5" x14ac:dyDescent="0.2">
      <c r="B15" s="4" t="s">
        <v>1249</v>
      </c>
      <c r="C15" s="277">
        <v>57175590.765757486</v>
      </c>
      <c r="D15" s="277">
        <v>57175590.765757486</v>
      </c>
    </row>
    <row r="16" spans="1:5" x14ac:dyDescent="0.2">
      <c r="C16" s="277"/>
      <c r="D16" s="277"/>
      <c r="E16" s="10"/>
    </row>
    <row r="17" spans="2:6" x14ac:dyDescent="0.2">
      <c r="B17" s="4" t="s">
        <v>1250</v>
      </c>
      <c r="C17" s="275">
        <v>-17571799.00757423</v>
      </c>
      <c r="D17" s="277">
        <v>-17571799.00757423</v>
      </c>
      <c r="E17" s="10"/>
    </row>
    <row r="18" spans="2:6" x14ac:dyDescent="0.2">
      <c r="B18" s="4" t="s">
        <v>1251</v>
      </c>
      <c r="C18" s="275">
        <v>72255.647368979931</v>
      </c>
      <c r="D18" s="277">
        <v>72255.647368979931</v>
      </c>
      <c r="E18" s="10"/>
    </row>
    <row r="19" spans="2:6" x14ac:dyDescent="0.2">
      <c r="B19" s="4" t="s">
        <v>1252</v>
      </c>
      <c r="C19" s="275">
        <v>0</v>
      </c>
      <c r="D19" s="277">
        <v>0</v>
      </c>
    </row>
    <row r="20" spans="2:6" x14ac:dyDescent="0.2">
      <c r="B20" s="4" t="s">
        <v>1253</v>
      </c>
      <c r="C20" s="275">
        <v>-1767370.5454212185</v>
      </c>
      <c r="D20" s="277"/>
    </row>
    <row r="21" spans="2:6" x14ac:dyDescent="0.2">
      <c r="B21" s="10" t="s">
        <v>1254</v>
      </c>
      <c r="C21" s="275">
        <v>73000</v>
      </c>
      <c r="D21" s="277">
        <v>73000</v>
      </c>
    </row>
    <row r="22" spans="2:6" x14ac:dyDescent="0.2">
      <c r="B22" s="4" t="s">
        <v>1255</v>
      </c>
      <c r="C22" s="276">
        <v>80000</v>
      </c>
      <c r="D22" s="276">
        <v>80000</v>
      </c>
      <c r="E22" s="10"/>
    </row>
    <row r="23" spans="2:6" x14ac:dyDescent="0.2">
      <c r="C23" s="279"/>
      <c r="D23" s="280"/>
    </row>
    <row r="24" spans="2:6" ht="15.75" customHeight="1" x14ac:dyDescent="0.2">
      <c r="B24" s="4" t="s">
        <v>1256</v>
      </c>
      <c r="C24" s="280">
        <v>38061676.860131018</v>
      </c>
      <c r="D24" s="280">
        <v>39829047.405552238</v>
      </c>
    </row>
    <row r="25" spans="2:6" x14ac:dyDescent="0.2">
      <c r="C25" s="280"/>
      <c r="D25" s="280"/>
    </row>
    <row r="26" spans="2:6" x14ac:dyDescent="0.2">
      <c r="C26" s="280"/>
      <c r="D26" s="280"/>
    </row>
    <row r="27" spans="2:6" x14ac:dyDescent="0.2">
      <c r="B27" s="4" t="s">
        <v>1257</v>
      </c>
      <c r="C27" s="280">
        <v>7992952.1406275136</v>
      </c>
      <c r="D27" s="280">
        <v>1991452.370277612</v>
      </c>
    </row>
    <row r="28" spans="2:6" x14ac:dyDescent="0.2">
      <c r="C28" s="280"/>
      <c r="D28" s="280"/>
    </row>
    <row r="29" spans="2:6" x14ac:dyDescent="0.2">
      <c r="B29" s="4" t="s">
        <v>1258</v>
      </c>
      <c r="C29" s="280"/>
      <c r="D29" s="280"/>
    </row>
    <row r="30" spans="2:6" x14ac:dyDescent="0.2">
      <c r="B30" s="281" t="s">
        <v>1259</v>
      </c>
      <c r="C30" s="275">
        <v>0</v>
      </c>
      <c r="D30" s="275">
        <v>0</v>
      </c>
    </row>
    <row r="31" spans="2:6" x14ac:dyDescent="0.2">
      <c r="B31" s="4" t="s">
        <v>1260</v>
      </c>
      <c r="C31" s="275">
        <v>0</v>
      </c>
      <c r="D31" s="275">
        <v>0</v>
      </c>
    </row>
    <row r="32" spans="2:6" x14ac:dyDescent="0.2">
      <c r="B32" s="4" t="s">
        <v>1274</v>
      </c>
      <c r="C32" s="275">
        <v>-1874343.9750015587</v>
      </c>
      <c r="D32" s="275">
        <v>-192162.6889221234</v>
      </c>
      <c r="E32" s="10"/>
      <c r="F32" s="10"/>
    </row>
    <row r="33" spans="2:5" x14ac:dyDescent="0.2">
      <c r="B33" s="282" t="s">
        <v>1275</v>
      </c>
      <c r="C33" s="275">
        <v>-167688.80000000005</v>
      </c>
      <c r="D33" s="275">
        <v>-31919.097046413503</v>
      </c>
      <c r="E33" s="10"/>
    </row>
    <row r="34" spans="2:5" x14ac:dyDescent="0.2">
      <c r="B34" s="282" t="s">
        <v>1276</v>
      </c>
      <c r="C34" s="275">
        <v>0</v>
      </c>
      <c r="D34" s="275">
        <v>0</v>
      </c>
      <c r="E34" s="10"/>
    </row>
    <row r="35" spans="2:5" x14ac:dyDescent="0.2">
      <c r="B35" s="10" t="s">
        <v>1265</v>
      </c>
      <c r="C35" s="275">
        <v>-4653.3333333333721</v>
      </c>
      <c r="D35" s="275">
        <v>0</v>
      </c>
      <c r="E35" s="10"/>
    </row>
    <row r="36" spans="2:5" x14ac:dyDescent="0.2">
      <c r="B36" s="281" t="s">
        <v>1266</v>
      </c>
      <c r="C36" s="275">
        <v>0</v>
      </c>
      <c r="D36" s="275">
        <v>0</v>
      </c>
      <c r="E36" s="10"/>
    </row>
    <row r="37" spans="2:5" x14ac:dyDescent="0.2">
      <c r="B37" s="4" t="s">
        <v>1267</v>
      </c>
      <c r="C37" s="275">
        <v>0</v>
      </c>
      <c r="D37" s="275">
        <v>0</v>
      </c>
      <c r="E37" s="10"/>
    </row>
    <row r="38" spans="2:5" x14ac:dyDescent="0.2">
      <c r="B38" s="4" t="s">
        <v>1268</v>
      </c>
      <c r="C38" s="276">
        <v>0</v>
      </c>
      <c r="D38" s="276">
        <v>0</v>
      </c>
      <c r="E38" s="10"/>
    </row>
    <row r="39" spans="2:5" x14ac:dyDescent="0.2">
      <c r="C39" s="280"/>
      <c r="D39" s="280"/>
    </row>
    <row r="40" spans="2:5" x14ac:dyDescent="0.2">
      <c r="B40" s="4" t="s">
        <v>1269</v>
      </c>
      <c r="C40" s="280">
        <v>5946266.0322926221</v>
      </c>
      <c r="D40" s="280">
        <v>1767370.584309075</v>
      </c>
    </row>
    <row r="41" spans="2:5" x14ac:dyDescent="0.2">
      <c r="C41" s="280"/>
      <c r="D41" s="280"/>
    </row>
    <row r="42" spans="2:5" x14ac:dyDescent="0.2">
      <c r="C42" s="285">
        <v>5946266.0593586043</v>
      </c>
      <c r="D42" s="285">
        <v>1767370.5454212185</v>
      </c>
      <c r="E42" s="10"/>
    </row>
    <row r="43" spans="2:5" x14ac:dyDescent="0.2">
      <c r="C43" s="280"/>
      <c r="D43" s="280"/>
    </row>
    <row r="44" spans="2:5" x14ac:dyDescent="0.2">
      <c r="B44" s="4" t="s">
        <v>1270</v>
      </c>
      <c r="C44" s="280">
        <v>-2.7065982110798359E-2</v>
      </c>
      <c r="D44" s="280">
        <v>3.8887856528162956E-2</v>
      </c>
    </row>
    <row r="45" spans="2:5" x14ac:dyDescent="0.2">
      <c r="D45" s="284"/>
    </row>
    <row r="46" spans="2:5" x14ac:dyDescent="0.2">
      <c r="D46" s="278"/>
    </row>
    <row r="47" spans="2:5" x14ac:dyDescent="0.2">
      <c r="C47" s="278"/>
      <c r="D47" s="286"/>
    </row>
    <row r="48" spans="2:5" x14ac:dyDescent="0.2">
      <c r="D48" s="284"/>
    </row>
    <row r="49" spans="3:4" x14ac:dyDescent="0.2">
      <c r="C49" s="278"/>
      <c r="D49" s="278"/>
    </row>
    <row r="50" spans="3:4" x14ac:dyDescent="0.2">
      <c r="C50" s="278"/>
      <c r="D50" s="278"/>
    </row>
    <row r="51" spans="3:4" x14ac:dyDescent="0.2">
      <c r="D51" s="278"/>
    </row>
  </sheetData>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pageSetUpPr fitToPage="1"/>
  </sheetPr>
  <dimension ref="A1:G16"/>
  <sheetViews>
    <sheetView showGridLines="0" zoomScaleNormal="100" workbookViewId="0">
      <selection activeCell="H45" sqref="H45"/>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7" customWidth="1"/>
    <col min="7" max="7" width="16.42578125" style="96" customWidth="1"/>
    <col min="8" max="16384" width="12.42578125" style="96"/>
  </cols>
  <sheetData>
    <row r="1" spans="1:7" ht="15.75" x14ac:dyDescent="0.25">
      <c r="A1" s="94"/>
      <c r="B1" s="346" t="s">
        <v>475</v>
      </c>
      <c r="C1" s="346"/>
      <c r="D1" s="346"/>
      <c r="E1" s="346"/>
      <c r="F1" s="252"/>
      <c r="G1" s="95" t="s">
        <v>1126</v>
      </c>
    </row>
    <row r="2" spans="1:7" ht="15.75" x14ac:dyDescent="0.25">
      <c r="A2" s="94"/>
      <c r="B2" s="346" t="s">
        <v>1127</v>
      </c>
      <c r="C2" s="346"/>
      <c r="D2" s="346"/>
      <c r="E2" s="346"/>
      <c r="F2" s="97"/>
      <c r="G2" s="95" t="s">
        <v>142</v>
      </c>
    </row>
    <row r="3" spans="1:7" ht="15.75" x14ac:dyDescent="0.25">
      <c r="A3" s="94"/>
      <c r="B3" s="346" t="s">
        <v>235</v>
      </c>
      <c r="C3" s="346"/>
      <c r="D3" s="346"/>
      <c r="E3" s="346"/>
      <c r="F3" s="253"/>
      <c r="G3" s="98" t="s">
        <v>1051</v>
      </c>
    </row>
    <row r="4" spans="1:7" ht="15.75" x14ac:dyDescent="0.25">
      <c r="A4" s="94"/>
      <c r="B4" s="346" t="s">
        <v>236</v>
      </c>
      <c r="C4" s="346"/>
      <c r="D4" s="346"/>
      <c r="E4" s="346"/>
      <c r="F4" s="97"/>
    </row>
    <row r="5" spans="1:7" ht="15.75" x14ac:dyDescent="0.25">
      <c r="B5" s="99"/>
      <c r="C5" s="99"/>
      <c r="D5" s="99"/>
      <c r="E5" s="99"/>
      <c r="F5" s="99"/>
    </row>
    <row r="6" spans="1:7" ht="15" x14ac:dyDescent="0.2">
      <c r="A6" s="100"/>
      <c r="B6" s="100"/>
      <c r="C6" s="101"/>
      <c r="D6" s="102"/>
      <c r="E6" s="103"/>
      <c r="F6" s="104"/>
    </row>
    <row r="7" spans="1:7" ht="15" x14ac:dyDescent="0.2">
      <c r="A7" s="100" t="s">
        <v>237</v>
      </c>
      <c r="B7" s="100"/>
      <c r="C7" s="105"/>
      <c r="D7" s="106"/>
      <c r="E7" s="107"/>
      <c r="F7" s="108">
        <v>1</v>
      </c>
    </row>
    <row r="8" spans="1:7" ht="15" x14ac:dyDescent="0.2">
      <c r="A8" s="109"/>
      <c r="B8" s="100"/>
      <c r="C8" s="103"/>
      <c r="D8" s="110"/>
      <c r="E8" s="103"/>
      <c r="F8" s="111"/>
    </row>
    <row r="9" spans="1:7" ht="15" x14ac:dyDescent="0.2">
      <c r="A9" s="109" t="s">
        <v>1128</v>
      </c>
      <c r="B9" s="100"/>
      <c r="C9" s="103"/>
      <c r="D9" s="103"/>
      <c r="E9" s="103"/>
      <c r="F9" s="112">
        <v>0.05</v>
      </c>
    </row>
    <row r="10" spans="1:7" ht="15" x14ac:dyDescent="0.2">
      <c r="A10" s="109"/>
      <c r="B10" s="100"/>
      <c r="C10" s="103"/>
      <c r="D10" s="103"/>
      <c r="E10" s="103"/>
      <c r="F10" s="113"/>
    </row>
    <row r="11" spans="1:7" ht="15" x14ac:dyDescent="0.2">
      <c r="A11" s="118" t="s">
        <v>1129</v>
      </c>
      <c r="B11" s="100"/>
      <c r="C11" s="115"/>
      <c r="D11" s="107"/>
      <c r="E11" s="115"/>
      <c r="F11" s="116">
        <f>+F7-F9</f>
        <v>0.95</v>
      </c>
    </row>
    <row r="12" spans="1:7" ht="15" x14ac:dyDescent="0.2">
      <c r="A12" s="114"/>
      <c r="B12" s="100"/>
      <c r="C12" s="110"/>
      <c r="D12" s="103"/>
      <c r="E12" s="103"/>
      <c r="F12" s="113"/>
    </row>
    <row r="13" spans="1:7" ht="15" x14ac:dyDescent="0.2">
      <c r="A13" s="114" t="s">
        <v>1130</v>
      </c>
      <c r="B13" s="100"/>
      <c r="C13" s="110"/>
      <c r="D13" s="103"/>
      <c r="E13" s="103"/>
      <c r="F13" s="112">
        <f>F11*0.21</f>
        <v>0.19949999999999998</v>
      </c>
    </row>
    <row r="14" spans="1:7" ht="15" x14ac:dyDescent="0.2">
      <c r="A14" s="114"/>
      <c r="B14" s="100"/>
      <c r="C14" s="110"/>
      <c r="D14" s="103"/>
      <c r="E14" s="103"/>
      <c r="F14" s="111"/>
    </row>
    <row r="15" spans="1:7" ht="15.75" thickBot="1" x14ac:dyDescent="0.25">
      <c r="A15" s="114" t="s">
        <v>1131</v>
      </c>
      <c r="B15" s="100"/>
      <c r="C15" s="110"/>
      <c r="D15" s="103"/>
      <c r="E15" s="103"/>
      <c r="F15" s="119">
        <f>ROUND(+F9+F13,10)</f>
        <v>0.2495</v>
      </c>
    </row>
    <row r="16" spans="1:7" ht="15.75" thickTop="1" x14ac:dyDescent="0.2">
      <c r="A16" s="114"/>
      <c r="B16" s="100"/>
      <c r="C16" s="120"/>
      <c r="D16" s="103"/>
      <c r="E16" s="103"/>
      <c r="F16" s="121"/>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topLeftCell="A22" zoomScaleNormal="100" workbookViewId="0">
      <selection activeCell="H44" sqref="H44"/>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36" t="s">
        <v>475</v>
      </c>
      <c r="B1" s="336"/>
      <c r="C1" s="336"/>
      <c r="D1" s="336"/>
      <c r="E1" s="336"/>
      <c r="F1" s="336"/>
      <c r="G1" s="336"/>
      <c r="H1" s="336"/>
      <c r="I1" s="336"/>
      <c r="J1" s="336"/>
      <c r="K1" s="336"/>
      <c r="L1" s="71"/>
    </row>
    <row r="2" spans="1:19" s="16" customFormat="1" ht="20.100000000000001" customHeight="1" x14ac:dyDescent="0.2">
      <c r="A2" s="336" t="s">
        <v>1278</v>
      </c>
      <c r="B2" s="336"/>
      <c r="C2" s="336"/>
      <c r="D2" s="336"/>
      <c r="E2" s="336"/>
      <c r="F2" s="336"/>
      <c r="G2" s="336"/>
      <c r="H2" s="336"/>
      <c r="I2" s="336"/>
      <c r="J2" s="336"/>
      <c r="K2" s="336"/>
      <c r="L2" s="71"/>
    </row>
    <row r="3" spans="1:19" s="16" customFormat="1" ht="20.100000000000001" customHeight="1" x14ac:dyDescent="0.2">
      <c r="A3" s="336" t="s">
        <v>209</v>
      </c>
      <c r="B3" s="336"/>
      <c r="C3" s="336"/>
      <c r="D3" s="336"/>
      <c r="E3" s="336"/>
      <c r="F3" s="336"/>
      <c r="G3" s="336"/>
      <c r="H3" s="336"/>
      <c r="I3" s="336"/>
      <c r="J3" s="336"/>
      <c r="K3" s="336"/>
      <c r="L3" s="71"/>
    </row>
    <row r="4" spans="1:19" s="16" customFormat="1" ht="20.100000000000001" customHeight="1" x14ac:dyDescent="0.2">
      <c r="A4" s="336" t="s">
        <v>210</v>
      </c>
      <c r="B4" s="336"/>
      <c r="C4" s="336"/>
      <c r="D4" s="336"/>
      <c r="E4" s="336"/>
      <c r="F4" s="336"/>
      <c r="G4" s="336"/>
      <c r="H4" s="336"/>
      <c r="I4" s="336"/>
      <c r="J4" s="336"/>
      <c r="K4" s="336"/>
      <c r="L4" s="71"/>
    </row>
    <row r="5" spans="1:19" s="16" customFormat="1" ht="20.100000000000001" customHeight="1" x14ac:dyDescent="0.2">
      <c r="A5" s="337" t="s">
        <v>1123</v>
      </c>
      <c r="B5" s="336"/>
      <c r="C5" s="336"/>
      <c r="D5" s="336"/>
      <c r="E5" s="336"/>
      <c r="F5" s="336"/>
      <c r="G5" s="336"/>
      <c r="H5" s="336"/>
      <c r="I5" s="336"/>
      <c r="J5" s="336"/>
      <c r="K5" s="336"/>
      <c r="L5" s="71"/>
    </row>
    <row r="6" spans="1:19" s="16" customFormat="1" ht="20.100000000000001" customHeight="1" x14ac:dyDescent="0.2">
      <c r="A6" s="322"/>
      <c r="B6" s="322"/>
      <c r="C6" s="322"/>
      <c r="D6" s="322"/>
      <c r="E6" s="322"/>
      <c r="F6" s="322"/>
      <c r="G6" s="322"/>
      <c r="H6" s="322"/>
      <c r="I6" s="322"/>
      <c r="J6" s="322"/>
      <c r="K6" s="322"/>
      <c r="L6" s="322"/>
    </row>
    <row r="7" spans="1:19" s="16" customFormat="1" ht="20.100000000000001" customHeight="1" x14ac:dyDescent="0.2">
      <c r="A7" s="18" t="s">
        <v>138</v>
      </c>
      <c r="K7" s="19"/>
    </row>
    <row r="8" spans="1:19" s="16" customFormat="1" ht="20.100000000000001" customHeight="1" x14ac:dyDescent="0.2">
      <c r="A8" s="18" t="s">
        <v>211</v>
      </c>
      <c r="K8" s="19" t="s">
        <v>212</v>
      </c>
    </row>
    <row r="9" spans="1:19" s="16" customFormat="1" ht="20.100000000000001" customHeight="1" x14ac:dyDescent="0.2">
      <c r="A9" s="16" t="s">
        <v>1313</v>
      </c>
      <c r="K9" s="19" t="s">
        <v>1029</v>
      </c>
    </row>
    <row r="10" spans="1:19" s="16" customFormat="1" ht="20.100000000000001" customHeight="1" x14ac:dyDescent="0.2">
      <c r="A10" s="18" t="s">
        <v>95</v>
      </c>
      <c r="K10" s="20" t="s">
        <v>1102</v>
      </c>
    </row>
    <row r="11" spans="1:19" s="16" customFormat="1" ht="20.100000000000001" customHeight="1" x14ac:dyDescent="0.2"/>
    <row r="12" spans="1:19" ht="66" customHeight="1" x14ac:dyDescent="0.2">
      <c r="A12" s="31" t="s">
        <v>96</v>
      </c>
      <c r="B12" s="31" t="s">
        <v>213</v>
      </c>
      <c r="C12" s="31" t="s">
        <v>214</v>
      </c>
      <c r="D12" s="31" t="s">
        <v>215</v>
      </c>
      <c r="E12" s="31" t="s">
        <v>955</v>
      </c>
      <c r="F12" s="31" t="s">
        <v>956</v>
      </c>
      <c r="G12" s="31" t="s">
        <v>216</v>
      </c>
      <c r="H12" s="31" t="s">
        <v>957</v>
      </c>
      <c r="I12" s="31" t="s">
        <v>217</v>
      </c>
      <c r="J12" s="31" t="s">
        <v>218</v>
      </c>
      <c r="K12" s="31" t="s">
        <v>219</v>
      </c>
      <c r="L12" s="27"/>
    </row>
    <row r="13" spans="1:19" ht="18.95" customHeight="1" x14ac:dyDescent="0.2">
      <c r="A13" s="22"/>
      <c r="B13" s="72" t="s">
        <v>220</v>
      </c>
      <c r="C13" s="72" t="s">
        <v>221</v>
      </c>
      <c r="D13" s="72" t="s">
        <v>222</v>
      </c>
      <c r="E13" s="72" t="s">
        <v>223</v>
      </c>
      <c r="F13" s="72" t="s">
        <v>958</v>
      </c>
      <c r="G13" s="72" t="s">
        <v>224</v>
      </c>
      <c r="H13" s="72" t="s">
        <v>959</v>
      </c>
      <c r="I13" s="72" t="s">
        <v>960</v>
      </c>
      <c r="J13" s="72" t="s">
        <v>961</v>
      </c>
      <c r="K13" s="72" t="s">
        <v>962</v>
      </c>
      <c r="L13" s="72"/>
    </row>
    <row r="14" spans="1:19" ht="18.95" customHeight="1" x14ac:dyDescent="0.2">
      <c r="A14" s="22"/>
      <c r="B14" s="29"/>
      <c r="C14" s="29"/>
      <c r="D14" s="30" t="s">
        <v>99</v>
      </c>
      <c r="E14" s="30" t="s">
        <v>225</v>
      </c>
      <c r="F14" s="30" t="s">
        <v>99</v>
      </c>
      <c r="G14" s="30" t="s">
        <v>99</v>
      </c>
      <c r="H14" s="30" t="s">
        <v>99</v>
      </c>
      <c r="I14" s="30"/>
      <c r="J14" s="30" t="s">
        <v>225</v>
      </c>
      <c r="K14" s="30" t="s">
        <v>225</v>
      </c>
      <c r="L14" s="30"/>
    </row>
    <row r="15" spans="1:19" ht="18.95" customHeight="1" x14ac:dyDescent="0.2">
      <c r="A15" s="26"/>
      <c r="B15" s="23" t="s">
        <v>963</v>
      </c>
      <c r="C15" s="27"/>
      <c r="D15" s="24"/>
      <c r="E15" s="24"/>
      <c r="F15" s="24"/>
      <c r="G15" s="24"/>
      <c r="H15" s="24"/>
      <c r="I15" s="24"/>
      <c r="J15" s="24"/>
      <c r="K15" s="24"/>
      <c r="L15" s="24"/>
      <c r="O15" s="16"/>
      <c r="P15" s="131"/>
      <c r="Q15" s="131"/>
      <c r="R15" s="131"/>
      <c r="S15" s="131"/>
    </row>
    <row r="16" spans="1:19" ht="18.95" customHeight="1" x14ac:dyDescent="0.2">
      <c r="A16" s="26">
        <v>1</v>
      </c>
      <c r="B16" s="23" t="s">
        <v>226</v>
      </c>
      <c r="C16" s="27" t="s">
        <v>227</v>
      </c>
      <c r="D16" s="24">
        <v>64291031.307465941</v>
      </c>
      <c r="E16" s="78">
        <v>0.8034</v>
      </c>
      <c r="F16" s="24">
        <f>D16*E16</f>
        <v>51651414.552418135</v>
      </c>
      <c r="G16" s="24">
        <v>-15583450.052741311</v>
      </c>
      <c r="H16" s="24">
        <f>SUM(F16:G16)</f>
        <v>36067964.499676824</v>
      </c>
      <c r="I16" s="78">
        <f>H16/H$22</f>
        <v>1.4005040758411292E-2</v>
      </c>
      <c r="J16" s="78">
        <v>3.3598855017064826E-2</v>
      </c>
      <c r="K16" s="78">
        <f>I16*J16</f>
        <v>4.7055333394994459E-4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228</v>
      </c>
      <c r="C18" s="27" t="s">
        <v>229</v>
      </c>
      <c r="D18" s="24">
        <v>2088568821.8352461</v>
      </c>
      <c r="E18" s="81">
        <f>E$16</f>
        <v>0.8034</v>
      </c>
      <c r="F18" s="24">
        <f>D18*E18</f>
        <v>1677956191.4624367</v>
      </c>
      <c r="G18" s="24">
        <v>-506246474.11749822</v>
      </c>
      <c r="H18" s="24">
        <f>SUM(F18:G18)</f>
        <v>1171709717.3449385</v>
      </c>
      <c r="I18" s="78">
        <f>H18/H$22</f>
        <v>0.45497001497241335</v>
      </c>
      <c r="J18" s="81">
        <v>4.5300460183155769E-2</v>
      </c>
      <c r="K18" s="78">
        <f>I18*J18</f>
        <v>2.0610351047787596E-2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230</v>
      </c>
      <c r="C20" s="27"/>
      <c r="D20" s="181">
        <v>2437703817.2167168</v>
      </c>
      <c r="E20" s="81">
        <f>E$16</f>
        <v>0.8034</v>
      </c>
      <c r="F20" s="35">
        <f>D20*E20</f>
        <v>1958451246.7519102</v>
      </c>
      <c r="G20" s="35">
        <v>-590873017.68889368</v>
      </c>
      <c r="H20" s="35">
        <f>SUM(F20:G20)</f>
        <v>1367578229.0630164</v>
      </c>
      <c r="I20" s="84">
        <f>H20/H$22</f>
        <v>0.53102494426917535</v>
      </c>
      <c r="J20" s="78">
        <v>0.1042</v>
      </c>
      <c r="K20" s="84">
        <f>I20*J20</f>
        <v>5.5332799192848073E-2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231</v>
      </c>
      <c r="C22" s="27"/>
      <c r="D22" s="39">
        <f>SUM(D16:D20)</f>
        <v>4590563670.3594284</v>
      </c>
      <c r="E22" s="79"/>
      <c r="F22" s="39">
        <f>SUM(F16:F20)</f>
        <v>3688058852.7667651</v>
      </c>
      <c r="G22" s="39">
        <f>SUM(G16:G20)</f>
        <v>-1112702941.8591332</v>
      </c>
      <c r="H22" s="39">
        <f>SUM(H16:H20)</f>
        <v>2575355910.9076319</v>
      </c>
      <c r="I22" s="85">
        <f>SUM(I16:I20)</f>
        <v>1</v>
      </c>
      <c r="J22" s="79"/>
      <c r="K22" s="85">
        <f>SUM(K16:K20)</f>
        <v>7.6413703574585615E-2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7"/>
      <c r="P23" s="167"/>
      <c r="Q23" s="167"/>
      <c r="R23" s="167"/>
      <c r="S23" s="167"/>
    </row>
    <row r="24" spans="1:19" s="16" customFormat="1" ht="20.100000000000001" customHeight="1" x14ac:dyDescent="0.2">
      <c r="A24" s="336" t="str">
        <f>A1</f>
        <v>LOUISVILLE GAS AND ELECTRIC COMPANY</v>
      </c>
      <c r="B24" s="336"/>
      <c r="C24" s="336"/>
      <c r="D24" s="336"/>
      <c r="E24" s="336"/>
      <c r="F24" s="336"/>
      <c r="G24" s="336"/>
      <c r="H24" s="336"/>
      <c r="I24" s="336"/>
      <c r="J24" s="336"/>
      <c r="K24" s="336"/>
      <c r="L24" s="71"/>
    </row>
    <row r="25" spans="1:19" s="16" customFormat="1" ht="20.100000000000001" customHeight="1" x14ac:dyDescent="0.2">
      <c r="A25" s="336" t="str">
        <f>A2</f>
        <v>CASE NO. 2018-00295</v>
      </c>
      <c r="B25" s="336"/>
      <c r="C25" s="336"/>
      <c r="D25" s="336"/>
      <c r="E25" s="336"/>
      <c r="F25" s="336"/>
      <c r="G25" s="336"/>
      <c r="H25" s="336"/>
      <c r="I25" s="336"/>
      <c r="J25" s="336"/>
      <c r="K25" s="336"/>
      <c r="L25" s="71"/>
    </row>
    <row r="26" spans="1:19" s="16" customFormat="1" ht="20.100000000000001" customHeight="1" x14ac:dyDescent="0.2">
      <c r="A26" s="336" t="str">
        <f>A3</f>
        <v>COST OF CAPITAL SUMMARY</v>
      </c>
      <c r="B26" s="336"/>
      <c r="C26" s="336"/>
      <c r="D26" s="336"/>
      <c r="E26" s="336"/>
      <c r="F26" s="336"/>
      <c r="G26" s="336"/>
      <c r="H26" s="336"/>
      <c r="I26" s="336"/>
      <c r="J26" s="336"/>
      <c r="K26" s="336"/>
      <c r="L26" s="71"/>
    </row>
    <row r="27" spans="1:19" s="16" customFormat="1" ht="20.100000000000001" customHeight="1" x14ac:dyDescent="0.2">
      <c r="A27" s="336" t="str">
        <f>A4</f>
        <v>THIRTEEN MONTH AVERAGE</v>
      </c>
      <c r="B27" s="336"/>
      <c r="C27" s="336"/>
      <c r="D27" s="336"/>
      <c r="E27" s="336"/>
      <c r="F27" s="336"/>
      <c r="G27" s="336"/>
      <c r="H27" s="336"/>
      <c r="I27" s="336"/>
      <c r="J27" s="336"/>
      <c r="K27" s="336"/>
      <c r="L27" s="71"/>
    </row>
    <row r="28" spans="1:19" s="16" customFormat="1" ht="20.100000000000001" customHeight="1" x14ac:dyDescent="0.2">
      <c r="A28" s="336" t="str">
        <f>A5</f>
        <v>FROM MAY 1, 2019 TO APRIL 30, 2020</v>
      </c>
      <c r="B28" s="336"/>
      <c r="C28" s="336"/>
      <c r="D28" s="336"/>
      <c r="E28" s="336"/>
      <c r="F28" s="336"/>
      <c r="G28" s="336"/>
      <c r="H28" s="336"/>
      <c r="I28" s="336"/>
      <c r="J28" s="336"/>
      <c r="K28" s="336"/>
      <c r="L28" s="71"/>
    </row>
    <row r="29" spans="1:19" s="16" customFormat="1" ht="20.100000000000001" customHeight="1" x14ac:dyDescent="0.2">
      <c r="A29" s="322"/>
      <c r="B29" s="322"/>
      <c r="C29" s="322"/>
      <c r="D29" s="322"/>
      <c r="E29" s="322"/>
      <c r="F29" s="322"/>
      <c r="G29" s="322"/>
      <c r="H29" s="322"/>
      <c r="I29" s="322"/>
      <c r="J29" s="322"/>
      <c r="K29" s="322"/>
      <c r="L29" s="322"/>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212</v>
      </c>
    </row>
    <row r="32" spans="1:19" s="16" customFormat="1" ht="20.100000000000001" customHeight="1" x14ac:dyDescent="0.2">
      <c r="A32" s="16" t="str">
        <f>A9</f>
        <v>TYPE OF FILING: _____ ORIGINAL  _____ UPDATED  __X__ REVISED</v>
      </c>
      <c r="K32" s="19" t="s">
        <v>1030</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96</v>
      </c>
      <c r="B35" s="31" t="s">
        <v>213</v>
      </c>
      <c r="C35" s="31" t="s">
        <v>214</v>
      </c>
      <c r="D35" s="31" t="s">
        <v>215</v>
      </c>
      <c r="E35" s="31" t="s">
        <v>955</v>
      </c>
      <c r="F35" s="31" t="s">
        <v>956</v>
      </c>
      <c r="G35" s="31" t="s">
        <v>216</v>
      </c>
      <c r="H35" s="31" t="s">
        <v>957</v>
      </c>
      <c r="I35" s="31" t="s">
        <v>217</v>
      </c>
      <c r="J35" s="31" t="s">
        <v>218</v>
      </c>
      <c r="K35" s="31" t="s">
        <v>219</v>
      </c>
      <c r="L35" s="27"/>
    </row>
    <row r="36" spans="1:19" ht="18.95" customHeight="1" x14ac:dyDescent="0.2">
      <c r="A36" s="22"/>
      <c r="B36" s="72" t="s">
        <v>220</v>
      </c>
      <c r="C36" s="72" t="s">
        <v>221</v>
      </c>
      <c r="D36" s="72" t="s">
        <v>222</v>
      </c>
      <c r="E36" s="72" t="s">
        <v>223</v>
      </c>
      <c r="F36" s="72" t="s">
        <v>958</v>
      </c>
      <c r="G36" s="72" t="s">
        <v>224</v>
      </c>
      <c r="H36" s="72" t="s">
        <v>959</v>
      </c>
      <c r="I36" s="72" t="s">
        <v>960</v>
      </c>
      <c r="J36" s="72" t="s">
        <v>961</v>
      </c>
      <c r="K36" s="72" t="s">
        <v>962</v>
      </c>
      <c r="L36" s="72"/>
    </row>
    <row r="37" spans="1:19" ht="18.95" customHeight="1" x14ac:dyDescent="0.2">
      <c r="A37" s="22"/>
      <c r="B37" s="29"/>
      <c r="C37" s="29"/>
      <c r="D37" s="30" t="s">
        <v>99</v>
      </c>
      <c r="E37" s="30" t="s">
        <v>225</v>
      </c>
      <c r="F37" s="30" t="s">
        <v>99</v>
      </c>
      <c r="G37" s="30" t="s">
        <v>99</v>
      </c>
      <c r="H37" s="30" t="s">
        <v>99</v>
      </c>
      <c r="I37" s="30"/>
      <c r="J37" s="30" t="s">
        <v>225</v>
      </c>
      <c r="K37" s="30" t="s">
        <v>225</v>
      </c>
      <c r="L37" s="30"/>
    </row>
    <row r="38" spans="1:19" ht="18.95" customHeight="1" x14ac:dyDescent="0.2">
      <c r="A38" s="26"/>
      <c r="B38" s="23" t="s">
        <v>940</v>
      </c>
      <c r="C38" s="27"/>
      <c r="D38" s="24"/>
      <c r="E38" s="24"/>
      <c r="F38" s="24"/>
      <c r="G38" s="24"/>
      <c r="H38" s="24"/>
      <c r="I38" s="24"/>
      <c r="J38" s="24"/>
      <c r="K38" s="24"/>
      <c r="L38" s="24"/>
      <c r="O38" s="16"/>
      <c r="P38" s="131"/>
      <c r="Q38" s="131"/>
      <c r="R38" s="131"/>
      <c r="S38" s="131"/>
    </row>
    <row r="39" spans="1:19" ht="18.95" customHeight="1" x14ac:dyDescent="0.2">
      <c r="A39" s="26">
        <v>1</v>
      </c>
      <c r="B39" s="23" t="s">
        <v>226</v>
      </c>
      <c r="C39" s="27" t="s">
        <v>227</v>
      </c>
      <c r="D39" s="24">
        <f>D16</f>
        <v>64291031.307465941</v>
      </c>
      <c r="E39" s="78">
        <v>0.1966</v>
      </c>
      <c r="F39" s="24">
        <f>D39*E39</f>
        <v>12639616.755047804</v>
      </c>
      <c r="G39" s="24">
        <v>-1668295.0525321709</v>
      </c>
      <c r="H39" s="24">
        <f>SUM(F39:G39)</f>
        <v>10971321.702515632</v>
      </c>
      <c r="I39" s="78">
        <f>H39/H$45</f>
        <v>1.4005040758411292E-2</v>
      </c>
      <c r="J39" s="78">
        <f>J16</f>
        <v>3.3598855017064826E-2</v>
      </c>
      <c r="K39" s="78">
        <f>I39*J39</f>
        <v>4.7055333394994459E-4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228</v>
      </c>
      <c r="C41" s="27" t="s">
        <v>229</v>
      </c>
      <c r="D41" s="24">
        <f>D18</f>
        <v>2088568821.8352461</v>
      </c>
      <c r="E41" s="81">
        <f>E$39</f>
        <v>0.1966</v>
      </c>
      <c r="F41" s="24">
        <f>D41*E41</f>
        <v>410612630.37280935</v>
      </c>
      <c r="G41" s="24">
        <v>-54196502.39668902</v>
      </c>
      <c r="H41" s="24">
        <f>SUM(F41:G41)</f>
        <v>356416127.97612035</v>
      </c>
      <c r="I41" s="78">
        <f>H41/H$45</f>
        <v>0.45497001497241335</v>
      </c>
      <c r="J41" s="81">
        <f>J18</f>
        <v>4.5300460183155769E-2</v>
      </c>
      <c r="K41" s="78">
        <f>I41*J41</f>
        <v>2.0610351047787596E-2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230</v>
      </c>
      <c r="C43" s="27"/>
      <c r="D43" s="181">
        <f>D20</f>
        <v>2437703817.2167168</v>
      </c>
      <c r="E43" s="81">
        <f>E$39</f>
        <v>0.1966</v>
      </c>
      <c r="F43" s="35">
        <f>D43*E43</f>
        <v>479252570.4648065</v>
      </c>
      <c r="G43" s="35">
        <v>-63256244.846225835</v>
      </c>
      <c r="H43" s="35">
        <f>SUM(F43:G43)</f>
        <v>415996325.61858064</v>
      </c>
      <c r="I43" s="84">
        <f>H43/H$45</f>
        <v>0.53102494426917535</v>
      </c>
      <c r="J43" s="78">
        <v>0.1042</v>
      </c>
      <c r="K43" s="84">
        <f>I43*J43</f>
        <v>5.5332799192848073E-2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231</v>
      </c>
      <c r="C45" s="27"/>
      <c r="D45" s="39">
        <f>SUM(D39:D43)</f>
        <v>4590563670.3594284</v>
      </c>
      <c r="E45" s="79"/>
      <c r="F45" s="39">
        <f>SUM(F39:F43)</f>
        <v>902504817.59266365</v>
      </c>
      <c r="G45" s="39">
        <f>SUM(G39:G43)</f>
        <v>-119121042.29544702</v>
      </c>
      <c r="H45" s="39">
        <f>SUM(H39:H43)</f>
        <v>783383775.29721665</v>
      </c>
      <c r="I45" s="85">
        <f>SUM(I39:I43)</f>
        <v>1</v>
      </c>
      <c r="J45" s="79"/>
      <c r="K45" s="85">
        <f>SUM(K39:K43)</f>
        <v>7.6413703574585615E-2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7"/>
      <c r="P46" s="167"/>
      <c r="Q46" s="167"/>
      <c r="R46" s="167"/>
      <c r="S46" s="167"/>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ColWidth="9.140625" defaultRowHeight="12.75" x14ac:dyDescent="0.2"/>
  <cols>
    <col min="1" max="16384" width="9.140625" style="137"/>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C34" sqref="C34"/>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39" t="s">
        <v>475</v>
      </c>
      <c r="B1" s="339"/>
      <c r="C1" s="339"/>
    </row>
    <row r="2" spans="1:3" ht="15.75" x14ac:dyDescent="0.25">
      <c r="A2" s="339" t="s">
        <v>51</v>
      </c>
      <c r="B2" s="339"/>
      <c r="C2" s="339"/>
    </row>
    <row r="3" spans="1:3" ht="15.75" x14ac:dyDescent="0.25">
      <c r="A3" s="339" t="s">
        <v>1113</v>
      </c>
      <c r="B3" s="339"/>
      <c r="C3" s="339"/>
    </row>
    <row r="8" spans="1:3" x14ac:dyDescent="0.2">
      <c r="A8" s="12" t="s">
        <v>52</v>
      </c>
    </row>
    <row r="9" spans="1:3" x14ac:dyDescent="0.2">
      <c r="A9" s="11" t="s">
        <v>53</v>
      </c>
      <c r="C9" s="13" t="s">
        <v>475</v>
      </c>
    </row>
    <row r="10" spans="1:3" x14ac:dyDescent="0.2">
      <c r="A10" s="11" t="s">
        <v>54</v>
      </c>
      <c r="C10" s="250" t="s">
        <v>1277</v>
      </c>
    </row>
    <row r="11" spans="1:3" x14ac:dyDescent="0.2">
      <c r="A11" s="11" t="s">
        <v>55</v>
      </c>
      <c r="C11" s="250" t="s">
        <v>1114</v>
      </c>
    </row>
    <row r="12" spans="1:3" x14ac:dyDescent="0.2">
      <c r="C12" s="250" t="s">
        <v>1115</v>
      </c>
    </row>
    <row r="13" spans="1:3" x14ac:dyDescent="0.2">
      <c r="C13" s="250" t="s">
        <v>1116</v>
      </c>
    </row>
    <row r="14" spans="1:3" x14ac:dyDescent="0.2">
      <c r="C14" s="250" t="s">
        <v>1117</v>
      </c>
    </row>
    <row r="15" spans="1:3" x14ac:dyDescent="0.2">
      <c r="C15" s="250" t="s">
        <v>1118</v>
      </c>
    </row>
    <row r="16" spans="1:3" x14ac:dyDescent="0.2">
      <c r="C16" s="250" t="s">
        <v>1119</v>
      </c>
    </row>
    <row r="17" spans="1:3" x14ac:dyDescent="0.2">
      <c r="A17" s="11" t="s">
        <v>56</v>
      </c>
      <c r="C17" s="251" t="s">
        <v>1120</v>
      </c>
    </row>
    <row r="18" spans="1:3" x14ac:dyDescent="0.2">
      <c r="C18" s="250" t="s">
        <v>1121</v>
      </c>
    </row>
    <row r="19" spans="1:3" x14ac:dyDescent="0.2">
      <c r="C19" s="250" t="s">
        <v>1122</v>
      </c>
    </row>
    <row r="20" spans="1:3" x14ac:dyDescent="0.2">
      <c r="C20" s="250" t="s">
        <v>1123</v>
      </c>
    </row>
    <row r="21" spans="1:3" x14ac:dyDescent="0.2">
      <c r="C21" s="250" t="s">
        <v>1124</v>
      </c>
    </row>
    <row r="22" spans="1:3" x14ac:dyDescent="0.2">
      <c r="C22" s="250" t="s">
        <v>1125</v>
      </c>
    </row>
    <row r="24" spans="1:3" x14ac:dyDescent="0.2">
      <c r="C24" s="14"/>
    </row>
    <row r="25" spans="1:3" x14ac:dyDescent="0.2">
      <c r="C25" s="14"/>
    </row>
    <row r="26" spans="1:3" x14ac:dyDescent="0.2">
      <c r="C26" s="14"/>
    </row>
    <row r="28" spans="1:3" x14ac:dyDescent="0.2">
      <c r="A28" s="12" t="s">
        <v>57</v>
      </c>
      <c r="C28" s="15"/>
    </row>
    <row r="29" spans="1:3" x14ac:dyDescent="0.2">
      <c r="A29" s="325" t="s">
        <v>62</v>
      </c>
      <c r="B29" s="325"/>
      <c r="C29" s="325" t="s">
        <v>63</v>
      </c>
    </row>
    <row r="30" spans="1:3" x14ac:dyDescent="0.2">
      <c r="A30" s="325" t="s">
        <v>60</v>
      </c>
      <c r="B30" s="325"/>
      <c r="C30" s="325" t="s">
        <v>61</v>
      </c>
    </row>
    <row r="31" spans="1:3" x14ac:dyDescent="0.2">
      <c r="A31" s="325" t="s">
        <v>58</v>
      </c>
      <c r="B31" s="325"/>
      <c r="C31" s="325" t="s">
        <v>59</v>
      </c>
    </row>
    <row r="35" spans="1:4" x14ac:dyDescent="0.2">
      <c r="A35" s="12" t="s">
        <v>64</v>
      </c>
    </row>
    <row r="36" spans="1:4" x14ac:dyDescent="0.2">
      <c r="A36" s="11" t="s">
        <v>1039</v>
      </c>
      <c r="C36" s="11" t="str">
        <f>CONCATENATE($A$35,"   ", A36)</f>
        <v>WITNESS:   C. M. GARRETT</v>
      </c>
    </row>
    <row r="37" spans="1:4" x14ac:dyDescent="0.2">
      <c r="A37" s="11" t="s">
        <v>1039</v>
      </c>
      <c r="C37" s="11" t="str">
        <f t="shared" ref="C37:C38" si="0">CONCATENATE($A$35,"   ", A37)</f>
        <v>WITNESS:   C. M. GARRETT</v>
      </c>
      <c r="D37" s="11" t="s">
        <v>1021</v>
      </c>
    </row>
    <row r="38" spans="1:4" x14ac:dyDescent="0.2">
      <c r="A38" s="11" t="s">
        <v>1039</v>
      </c>
      <c r="C38" s="11" t="str">
        <f t="shared" si="0"/>
        <v>WITNESS:   C. M. GARRETT</v>
      </c>
      <c r="D38" s="11" t="s">
        <v>1020</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1"/>
  <sheetViews>
    <sheetView zoomScaleNormal="100" workbookViewId="0">
      <selection activeCell="C20" sqref="C20"/>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40" t="s">
        <v>189</v>
      </c>
      <c r="B5" s="340"/>
      <c r="C5" s="340"/>
    </row>
    <row r="6" spans="1:3" ht="18.95" customHeight="1" x14ac:dyDescent="0.2">
      <c r="A6" s="53"/>
      <c r="B6" s="53"/>
      <c r="C6" s="53"/>
    </row>
    <row r="7" spans="1:3" ht="18.95" customHeight="1" x14ac:dyDescent="0.2">
      <c r="A7" s="340" t="s">
        <v>190</v>
      </c>
      <c r="B7" s="340"/>
      <c r="C7" s="340"/>
    </row>
    <row r="8" spans="1:3" ht="18.95" customHeight="1" x14ac:dyDescent="0.2">
      <c r="A8" s="53"/>
      <c r="B8" s="53"/>
      <c r="C8" s="53"/>
    </row>
    <row r="9" spans="1:3" ht="18.95" customHeight="1" x14ac:dyDescent="0.2">
      <c r="A9" s="341" t="str">
        <f>'Rate Case Constants'!C9</f>
        <v>LOUISVILLE GAS AND ELECTRIC COMPANY</v>
      </c>
      <c r="B9" s="340"/>
      <c r="C9" s="340"/>
    </row>
    <row r="10" spans="1:3" ht="18.95" customHeight="1" x14ac:dyDescent="0.2">
      <c r="A10" s="53"/>
      <c r="B10" s="53"/>
      <c r="C10" s="53"/>
    </row>
    <row r="11" spans="1:3" ht="18.95" customHeight="1" x14ac:dyDescent="0.2">
      <c r="A11" s="341" t="str">
        <f>'Rate Case Constants'!C10</f>
        <v>CASE NO. 2018-00295 - GAS OPERATIONS</v>
      </c>
      <c r="B11" s="340"/>
      <c r="C11" s="340"/>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DECEMBER 31, 2018</v>
      </c>
    </row>
    <row r="16" spans="1:3" ht="18.95" customHeight="1" x14ac:dyDescent="0.2">
      <c r="A16" s="53"/>
      <c r="B16" s="53"/>
      <c r="C16" s="53"/>
    </row>
    <row r="17" spans="1:9" ht="18.95" customHeight="1" x14ac:dyDescent="0.2">
      <c r="A17" s="55" t="s">
        <v>1010</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192</v>
      </c>
      <c r="B22" s="60"/>
      <c r="C22" s="59" t="s">
        <v>161</v>
      </c>
    </row>
    <row r="23" spans="1:9" ht="18.95" customHeight="1" x14ac:dyDescent="0.2">
      <c r="A23" s="59" t="s">
        <v>193</v>
      </c>
      <c r="B23" s="60"/>
      <c r="C23" s="59" t="s">
        <v>139</v>
      </c>
    </row>
    <row r="24" spans="1:9" ht="18.95" customHeight="1" x14ac:dyDescent="0.2">
      <c r="A24" s="59" t="s">
        <v>194</v>
      </c>
      <c r="B24" s="60"/>
      <c r="C24" s="59" t="s">
        <v>196</v>
      </c>
      <c r="D24" s="61"/>
    </row>
    <row r="25" spans="1:9" ht="18.95" customHeight="1" x14ac:dyDescent="0.2">
      <c r="A25" s="59" t="s">
        <v>195</v>
      </c>
      <c r="B25" s="60"/>
      <c r="C25" s="59" t="s">
        <v>987</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4"/>
  <sheetViews>
    <sheetView tabSelected="1" zoomScaleNormal="100" workbookViewId="0">
      <selection activeCell="E7" sqref="E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2.7109375" style="21" customWidth="1"/>
    <col min="11" max="16384" width="9.140625" style="21"/>
  </cols>
  <sheetData>
    <row r="1" spans="1:10" s="16" customFormat="1" ht="20.100000000000001" customHeight="1" x14ac:dyDescent="0.2">
      <c r="A1" s="337" t="str">
        <f>'Rate Case Constants'!C9</f>
        <v>LOUISVILLE GAS AND ELECTRIC COMPANY</v>
      </c>
      <c r="B1" s="336"/>
      <c r="C1" s="336"/>
      <c r="D1" s="336"/>
      <c r="E1" s="336"/>
      <c r="F1" s="336"/>
      <c r="G1" s="336"/>
    </row>
    <row r="2" spans="1:10" s="16" customFormat="1" ht="20.100000000000001" customHeight="1" x14ac:dyDescent="0.2">
      <c r="A2" s="337" t="str">
        <f>'Rate Case Constants'!C10</f>
        <v>CASE NO. 2018-00295 - GAS OPERATIONS</v>
      </c>
      <c r="B2" s="336"/>
      <c r="C2" s="336"/>
      <c r="D2" s="336"/>
      <c r="E2" s="336"/>
      <c r="F2" s="336"/>
      <c r="G2" s="336"/>
    </row>
    <row r="3" spans="1:10" s="16" customFormat="1" ht="20.100000000000001" customHeight="1" x14ac:dyDescent="0.2">
      <c r="A3" s="336" t="s">
        <v>161</v>
      </c>
      <c r="B3" s="336"/>
      <c r="C3" s="336"/>
      <c r="D3" s="336"/>
      <c r="E3" s="336"/>
      <c r="F3" s="336"/>
      <c r="G3" s="336"/>
    </row>
    <row r="4" spans="1:10" s="16" customFormat="1" ht="20.100000000000001" customHeight="1" x14ac:dyDescent="0.2">
      <c r="A4" s="337" t="str">
        <f>'Rate Case Constants'!C16</f>
        <v>FOR THE 12 MONTHS ENDED DECEMBER 31, 2018</v>
      </c>
      <c r="B4" s="336"/>
      <c r="C4" s="336"/>
      <c r="D4" s="336"/>
      <c r="E4" s="336"/>
      <c r="F4" s="336"/>
      <c r="G4" s="336"/>
    </row>
    <row r="5" spans="1:10" s="16" customFormat="1" ht="20.100000000000001" customHeight="1" x14ac:dyDescent="0.2">
      <c r="A5" s="337" t="str">
        <f>'Rate Case Constants'!C22</f>
        <v>FOR THE 12 MONTHS ENDED APRIL 30, 2020</v>
      </c>
      <c r="B5" s="336"/>
      <c r="C5" s="336"/>
      <c r="D5" s="336"/>
      <c r="E5" s="336"/>
      <c r="F5" s="336"/>
      <c r="G5" s="336"/>
    </row>
    <row r="6" spans="1:10" s="16" customFormat="1" ht="20.100000000000001" customHeight="1" x14ac:dyDescent="0.2">
      <c r="A6" s="166"/>
      <c r="B6" s="166"/>
      <c r="C6" s="166"/>
      <c r="D6" s="166"/>
      <c r="E6" s="166"/>
      <c r="F6" s="166"/>
      <c r="G6" s="166"/>
    </row>
    <row r="7" spans="1:10" s="16" customFormat="1" ht="20.100000000000001" customHeight="1" x14ac:dyDescent="0.2">
      <c r="A7" s="18" t="s">
        <v>140</v>
      </c>
      <c r="G7" s="19" t="s">
        <v>154</v>
      </c>
    </row>
    <row r="8" spans="1:10" s="16" customFormat="1" ht="20.100000000000001" customHeight="1" x14ac:dyDescent="0.2">
      <c r="A8" s="16" t="str">
        <f>'Rate Case Constants'!C29</f>
        <v>TYPE OF FILING: _____ ORIGINAL  _____ UPDATED  __X__ REVISED</v>
      </c>
      <c r="G8" s="19" t="s">
        <v>142</v>
      </c>
    </row>
    <row r="9" spans="1:10" s="16" customFormat="1" ht="20.100000000000001" customHeight="1" x14ac:dyDescent="0.2">
      <c r="A9" s="18" t="s">
        <v>95</v>
      </c>
      <c r="D9" s="18"/>
      <c r="F9" s="18"/>
      <c r="G9" s="20" t="str">
        <f>'Rate Case Constants'!C36</f>
        <v>WITNESS:   C. M. GARRETT</v>
      </c>
    </row>
    <row r="10" spans="1:10" s="16" customFormat="1" ht="20.100000000000001" customHeight="1" x14ac:dyDescent="0.2"/>
    <row r="11" spans="1:10" ht="66" customHeight="1" x14ac:dyDescent="0.2">
      <c r="A11" s="31" t="s">
        <v>96</v>
      </c>
      <c r="B11" s="31" t="s">
        <v>66</v>
      </c>
      <c r="C11" s="31" t="s">
        <v>157</v>
      </c>
      <c r="D11" s="31" t="s">
        <v>158</v>
      </c>
      <c r="E11" s="31" t="s">
        <v>159</v>
      </c>
      <c r="F11" s="31" t="s">
        <v>239</v>
      </c>
      <c r="G11" s="31" t="s">
        <v>160</v>
      </c>
    </row>
    <row r="12" spans="1:10" ht="18.95" customHeight="1" x14ac:dyDescent="0.2">
      <c r="A12" s="22"/>
      <c r="B12" s="29"/>
      <c r="C12" s="193">
        <v>-1</v>
      </c>
      <c r="D12" s="193">
        <v>-2</v>
      </c>
      <c r="E12" s="193">
        <v>-3</v>
      </c>
      <c r="F12" s="193">
        <v>-4</v>
      </c>
      <c r="G12" s="193">
        <v>-5</v>
      </c>
    </row>
    <row r="13" spans="1:10" ht="18.95" customHeight="1" x14ac:dyDescent="0.2">
      <c r="A13" s="22"/>
      <c r="B13" s="29"/>
      <c r="C13" s="30" t="s">
        <v>99</v>
      </c>
      <c r="D13" s="30" t="s">
        <v>99</v>
      </c>
      <c r="E13" s="30" t="s">
        <v>99</v>
      </c>
      <c r="F13" s="30" t="s">
        <v>99</v>
      </c>
      <c r="G13" s="30" t="s">
        <v>99</v>
      </c>
    </row>
    <row r="14" spans="1:10" ht="18.95" customHeight="1" x14ac:dyDescent="0.2">
      <c r="A14" s="22">
        <v>1</v>
      </c>
      <c r="B14" s="41" t="s">
        <v>72</v>
      </c>
      <c r="C14" s="24"/>
      <c r="D14" s="24"/>
      <c r="E14" s="24"/>
      <c r="F14" s="24"/>
      <c r="G14" s="24"/>
    </row>
    <row r="15" spans="1:10" ht="18.95" customHeight="1" x14ac:dyDescent="0.2">
      <c r="A15" s="26">
        <f>A14+1</f>
        <v>2</v>
      </c>
      <c r="B15" s="23" t="s">
        <v>938</v>
      </c>
      <c r="C15" s="24">
        <f>'SCH C-2'!C15</f>
        <v>172862411.42078435</v>
      </c>
      <c r="D15" s="24">
        <f t="shared" ref="D15:D16" si="0">E15-C15</f>
        <v>8864846.7488854229</v>
      </c>
      <c r="E15" s="24">
        <f>'SCH C-2'!G15</f>
        <v>181727258.16966978</v>
      </c>
      <c r="F15" s="24">
        <v>25042771.379999999</v>
      </c>
      <c r="G15" s="24">
        <f>SUM(E15:F15)</f>
        <v>206770029.54966977</v>
      </c>
      <c r="J15" s="24"/>
    </row>
    <row r="16" spans="1:10" ht="18.95" customHeight="1" x14ac:dyDescent="0.2">
      <c r="A16" s="26">
        <f>A15+1</f>
        <v>3</v>
      </c>
      <c r="B16" s="23" t="s">
        <v>74</v>
      </c>
      <c r="C16" s="24">
        <f>'SCH C-2'!C16</f>
        <v>7454802.7000847217</v>
      </c>
      <c r="D16" s="24">
        <f t="shared" si="0"/>
        <v>1366321.9454640429</v>
      </c>
      <c r="E16" s="24">
        <f>'SCH C-2'!G16</f>
        <v>8821124.6455487646</v>
      </c>
      <c r="F16" s="24">
        <v>-117897.41</v>
      </c>
      <c r="G16" s="24">
        <f t="shared" ref="G16" si="1">SUM(E16:F16)</f>
        <v>8703227.2355487645</v>
      </c>
      <c r="J16" s="24"/>
    </row>
    <row r="17" spans="1:11" ht="18.95" customHeight="1" x14ac:dyDescent="0.2">
      <c r="A17" s="26"/>
      <c r="B17" s="23"/>
      <c r="J17" s="24"/>
    </row>
    <row r="18" spans="1:11" ht="18.95" customHeight="1" x14ac:dyDescent="0.2">
      <c r="A18" s="26">
        <f>A16+1</f>
        <v>4</v>
      </c>
      <c r="B18" s="42" t="s">
        <v>76</v>
      </c>
      <c r="C18" s="35">
        <f>SUM(C15:C16)</f>
        <v>180317214.12086907</v>
      </c>
      <c r="D18" s="35">
        <f>SUM(D15:D16)</f>
        <v>10231168.694349466</v>
      </c>
      <c r="E18" s="35">
        <f>SUM(E15:E16)</f>
        <v>190548382.81521854</v>
      </c>
      <c r="F18" s="35">
        <f>SUM(F15:F16)</f>
        <v>24924873.969999999</v>
      </c>
      <c r="G18" s="35">
        <f>SUM(G15:G16)</f>
        <v>215473256.78521854</v>
      </c>
      <c r="J18" s="24"/>
      <c r="K18" s="16"/>
    </row>
    <row r="19" spans="1:11" ht="18.95" customHeight="1" x14ac:dyDescent="0.2">
      <c r="B19" s="23"/>
      <c r="J19" s="167"/>
    </row>
    <row r="20" spans="1:11" ht="18.95" customHeight="1" x14ac:dyDescent="0.2">
      <c r="A20" s="26">
        <f>A18+1</f>
        <v>5</v>
      </c>
      <c r="B20" s="41" t="s">
        <v>73</v>
      </c>
    </row>
    <row r="21" spans="1:11" ht="18.95" customHeight="1" x14ac:dyDescent="0.2">
      <c r="A21" s="26">
        <f>A20+1</f>
        <v>6</v>
      </c>
      <c r="B21" s="23" t="s">
        <v>155</v>
      </c>
      <c r="C21" s="24">
        <f>'SCH C-2'!C31</f>
        <v>80701945.074753374</v>
      </c>
      <c r="D21" s="24">
        <f t="shared" ref="D21:D26" si="2">E21-C21</f>
        <v>12914659.372151852</v>
      </c>
      <c r="E21" s="24">
        <f>'SCH C-2'!G31</f>
        <v>93616604.446905226</v>
      </c>
      <c r="F21" s="24">
        <f>F18*'SCH H-1'!E16</f>
        <v>45363.2706254</v>
      </c>
      <c r="G21" s="24">
        <f t="shared" ref="G21:G26" si="3">SUM(E21:F21)</f>
        <v>93661967.717530623</v>
      </c>
    </row>
    <row r="22" spans="1:11" ht="18.95" customHeight="1" x14ac:dyDescent="0.2">
      <c r="A22" s="26">
        <f>A21+1</f>
        <v>7</v>
      </c>
      <c r="B22" s="10" t="s">
        <v>130</v>
      </c>
      <c r="C22" s="24">
        <f>'SCH C-2'!C33</f>
        <v>37074436.631871574</v>
      </c>
      <c r="D22" s="24">
        <f t="shared" si="2"/>
        <v>1343611.7262649611</v>
      </c>
      <c r="E22" s="24">
        <f>'SCH C-2'!G33</f>
        <v>38418048.358136535</v>
      </c>
      <c r="F22" s="24"/>
      <c r="G22" s="24">
        <f t="shared" si="3"/>
        <v>38418048.358136535</v>
      </c>
    </row>
    <row r="23" spans="1:11" ht="18.95" customHeight="1" x14ac:dyDescent="0.2">
      <c r="A23" s="26">
        <f t="shared" ref="A23:A26" si="4">A22+1</f>
        <v>8</v>
      </c>
      <c r="B23" s="10" t="s">
        <v>10</v>
      </c>
      <c r="C23" s="24">
        <f>'SCH C-2'!C34</f>
        <v>11180072.686730986</v>
      </c>
      <c r="D23" s="24">
        <f t="shared" si="2"/>
        <v>588566.82896102592</v>
      </c>
      <c r="E23" s="24">
        <f>'SCH C-2'!G34</f>
        <v>11768639.515692012</v>
      </c>
      <c r="F23" s="24">
        <f>F18*'SCH H-1'!E18</f>
        <v>49849.747940000001</v>
      </c>
      <c r="G23" s="24">
        <f t="shared" si="3"/>
        <v>11818489.263632013</v>
      </c>
    </row>
    <row r="24" spans="1:11" ht="18.95" customHeight="1" x14ac:dyDescent="0.2">
      <c r="A24" s="26">
        <f t="shared" si="4"/>
        <v>9</v>
      </c>
      <c r="B24" s="10" t="s">
        <v>156</v>
      </c>
      <c r="C24" s="24">
        <f>'SCH C-2'!C35+'SCH C-2'!C36</f>
        <v>7809056.8682153299</v>
      </c>
      <c r="D24" s="24">
        <f t="shared" si="2"/>
        <v>-2447392.9485915788</v>
      </c>
      <c r="E24" s="24">
        <f>'SCH C-2'!G35+'SCH C-2'!G36</f>
        <v>5361663.9196237512</v>
      </c>
      <c r="F24" s="24">
        <f>F18*('SCH H-1'!E22+'SCH H-1'!E26)</f>
        <v>6195000.4073829316</v>
      </c>
      <c r="G24" s="24">
        <f t="shared" si="3"/>
        <v>11556664.327006683</v>
      </c>
    </row>
    <row r="25" spans="1:11" ht="18.95" customHeight="1" x14ac:dyDescent="0.2">
      <c r="A25" s="26">
        <f>A24+1</f>
        <v>10</v>
      </c>
      <c r="B25" s="10" t="s">
        <v>136</v>
      </c>
      <c r="C25" s="24">
        <f>'SCH C-2'!C37</f>
        <v>-25221.346315095434</v>
      </c>
      <c r="D25" s="24">
        <f t="shared" si="2"/>
        <v>20568.012981762062</v>
      </c>
      <c r="E25" s="24">
        <f>'SCH C-2'!G37</f>
        <v>-4653.3333333333721</v>
      </c>
      <c r="F25" s="24"/>
      <c r="G25" s="24">
        <f t="shared" si="3"/>
        <v>-4653.3333333333721</v>
      </c>
    </row>
    <row r="26" spans="1:11" ht="18.95" customHeight="1" x14ac:dyDescent="0.2">
      <c r="A26" s="26">
        <f t="shared" si="4"/>
        <v>11</v>
      </c>
      <c r="B26" s="10" t="s">
        <v>137</v>
      </c>
      <c r="C26" s="35">
        <f>'SCH C-2'!C38</f>
        <v>0</v>
      </c>
      <c r="D26" s="35">
        <f t="shared" si="2"/>
        <v>0</v>
      </c>
      <c r="E26" s="35">
        <f>'SCH C-2'!G38</f>
        <v>0</v>
      </c>
      <c r="F26" s="35"/>
      <c r="G26" s="35">
        <f t="shared" si="3"/>
        <v>0</v>
      </c>
    </row>
    <row r="27" spans="1:11" ht="18.95" customHeight="1" x14ac:dyDescent="0.2">
      <c r="B27" s="10"/>
    </row>
    <row r="28" spans="1:11" ht="18.95" customHeight="1" thickBot="1" x14ac:dyDescent="0.25">
      <c r="A28" s="26">
        <f>A26+1</f>
        <v>12</v>
      </c>
      <c r="B28" s="43" t="s">
        <v>47</v>
      </c>
      <c r="C28" s="39">
        <f>SUM(C21:C26)</f>
        <v>136740289.91525617</v>
      </c>
      <c r="D28" s="39">
        <f t="shared" ref="D28:G28" si="5">SUM(D21:D26)</f>
        <v>12420012.991768021</v>
      </c>
      <c r="E28" s="39">
        <f t="shared" si="5"/>
        <v>149160302.9070242</v>
      </c>
      <c r="F28" s="39">
        <f t="shared" si="5"/>
        <v>6290213.4259483311</v>
      </c>
      <c r="G28" s="39">
        <f t="shared" si="5"/>
        <v>155450516.3329725</v>
      </c>
    </row>
    <row r="29" spans="1:11" ht="18.95" customHeight="1" thickTop="1" x14ac:dyDescent="0.2">
      <c r="B29" s="10"/>
    </row>
    <row r="30" spans="1:11" ht="18.95" customHeight="1" thickBot="1" x14ac:dyDescent="0.25">
      <c r="A30" s="26">
        <f>A28+1</f>
        <v>13</v>
      </c>
      <c r="B30" s="43" t="s">
        <v>48</v>
      </c>
      <c r="C30" s="39">
        <f>C18-C28</f>
        <v>43576924.205612898</v>
      </c>
      <c r="D30" s="39">
        <f>D18-D28</f>
        <v>-2188844.2974185552</v>
      </c>
      <c r="E30" s="39">
        <f>E18-E28</f>
        <v>41388079.908194333</v>
      </c>
      <c r="F30" s="39">
        <f>G30-E30</f>
        <v>18634660.544051707</v>
      </c>
      <c r="G30" s="39">
        <f>G18-G28</f>
        <v>60022740.45224604</v>
      </c>
    </row>
    <row r="31" spans="1:11" ht="18.95" customHeight="1" thickTop="1" x14ac:dyDescent="0.2">
      <c r="B31" s="10"/>
      <c r="F31" s="77"/>
    </row>
    <row r="32" spans="1:11" ht="18.95" customHeight="1" thickBot="1" x14ac:dyDescent="0.25">
      <c r="A32" s="26">
        <f>A30+1</f>
        <v>14</v>
      </c>
      <c r="B32" s="43" t="s">
        <v>991</v>
      </c>
      <c r="C32" s="39">
        <f>'SCH J-1 G'!H43</f>
        <v>752823239.02501488</v>
      </c>
      <c r="D32" s="39">
        <f t="shared" ref="D32" si="6">E32-C32</f>
        <v>30560536.272201777</v>
      </c>
      <c r="E32" s="39">
        <f>'SCH J-1.1|J-1.2'!H45</f>
        <v>783383775.29721665</v>
      </c>
      <c r="F32" s="24"/>
      <c r="G32" s="39">
        <f>E32</f>
        <v>783383775.29721665</v>
      </c>
    </row>
    <row r="33" spans="1:7" ht="18.95" customHeight="1" thickTop="1" x14ac:dyDescent="0.2">
      <c r="B33" s="10"/>
    </row>
    <row r="34" spans="1:7" ht="18.95" customHeight="1" thickBot="1" x14ac:dyDescent="0.25">
      <c r="A34" s="26">
        <f>A32+1</f>
        <v>15</v>
      </c>
      <c r="B34" s="43" t="s">
        <v>992</v>
      </c>
      <c r="C34" s="44">
        <f>C30/C32</f>
        <v>5.7884669264526942E-2</v>
      </c>
      <c r="D34" s="24"/>
      <c r="E34" s="44">
        <f>E30/E32</f>
        <v>5.2832444599062126E-2</v>
      </c>
      <c r="F34" s="24"/>
      <c r="G34" s="44">
        <f>G30/G32</f>
        <v>7.6619841187639287E-2</v>
      </c>
    </row>
    <row r="35" spans="1:7" ht="18.95" customHeight="1" thickTop="1" x14ac:dyDescent="0.2">
      <c r="B35" s="10"/>
      <c r="F35" s="77"/>
    </row>
    <row r="36" spans="1:7" ht="18.95" customHeight="1" thickBot="1" x14ac:dyDescent="0.25">
      <c r="A36" s="26">
        <f>A34+1</f>
        <v>16</v>
      </c>
      <c r="B36" s="43" t="s">
        <v>993</v>
      </c>
      <c r="C36" s="39">
        <f>'SCH B-1'!D28</f>
        <v>729550634.98207426</v>
      </c>
      <c r="D36" s="39">
        <f t="shared" ref="D36" si="7">E36-C36</f>
        <v>43864539.612286091</v>
      </c>
      <c r="E36" s="39">
        <f>'SCH B-1'!F28</f>
        <v>773415174.59436035</v>
      </c>
      <c r="F36" s="24"/>
      <c r="G36" s="39">
        <f>E36</f>
        <v>773415174.59436035</v>
      </c>
    </row>
    <row r="37" spans="1:7" ht="18.95" customHeight="1" thickTop="1" x14ac:dyDescent="0.2">
      <c r="B37" s="10"/>
    </row>
    <row r="38" spans="1:7" ht="18.95" customHeight="1" thickBot="1" x14ac:dyDescent="0.25">
      <c r="A38" s="26">
        <f>A36+1</f>
        <v>17</v>
      </c>
      <c r="B38" s="43" t="s">
        <v>994</v>
      </c>
      <c r="C38" s="44">
        <f>C30/C36</f>
        <v>5.9731185357248882E-2</v>
      </c>
      <c r="D38" s="24"/>
      <c r="E38" s="44">
        <f>E30/E36</f>
        <v>5.3513405565001351E-2</v>
      </c>
      <c r="F38" s="24"/>
      <c r="G38" s="44">
        <f>G30/G36</f>
        <v>7.7607399523453469E-2</v>
      </c>
    </row>
    <row r="39" spans="1:7" ht="18.95" customHeight="1" thickTop="1" x14ac:dyDescent="0.2"/>
    <row r="40" spans="1:7" ht="18.95" customHeight="1" x14ac:dyDescent="0.2">
      <c r="E40" s="19" t="s">
        <v>986</v>
      </c>
      <c r="F40" s="24">
        <f>F18-F28</f>
        <v>18634660.54405167</v>
      </c>
      <c r="G40" s="24">
        <f>G18-G28</f>
        <v>60022740.45224604</v>
      </c>
    </row>
    <row r="41" spans="1:7" ht="18.95" customHeight="1" x14ac:dyDescent="0.2"/>
    <row r="42" spans="1:7" ht="18.95" customHeight="1" x14ac:dyDescent="0.2"/>
    <row r="43" spans="1:7" ht="18.95" customHeight="1" x14ac:dyDescent="0.2"/>
    <row r="44" spans="1:7" ht="18.95" customHeight="1" x14ac:dyDescent="0.2">
      <c r="F44" s="77"/>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topLeftCell="A10" zoomScaleNormal="100" workbookViewId="0">
      <selection activeCell="G37" sqref="G3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37" t="str">
        <f>'Rate Case Constants'!C9</f>
        <v>LOUISVILLE GAS AND ELECTRIC COMPANY</v>
      </c>
      <c r="B1" s="336"/>
      <c r="C1" s="336"/>
      <c r="D1" s="336"/>
      <c r="E1" s="336"/>
      <c r="F1" s="336"/>
      <c r="G1" s="336"/>
    </row>
    <row r="2" spans="1:7" s="16" customFormat="1" ht="20.100000000000001" customHeight="1" x14ac:dyDescent="0.2">
      <c r="A2" s="337" t="str">
        <f>'Rate Case Constants'!C10</f>
        <v>CASE NO. 2018-00295 - GAS OPERATIONS</v>
      </c>
      <c r="B2" s="336"/>
      <c r="C2" s="336"/>
      <c r="D2" s="336"/>
      <c r="E2" s="336"/>
      <c r="F2" s="336"/>
      <c r="G2" s="336"/>
    </row>
    <row r="3" spans="1:7" s="16" customFormat="1" ht="20.100000000000001" customHeight="1" x14ac:dyDescent="0.2">
      <c r="A3" s="336" t="s">
        <v>139</v>
      </c>
      <c r="B3" s="336"/>
      <c r="C3" s="336"/>
      <c r="D3" s="336"/>
      <c r="E3" s="336"/>
      <c r="F3" s="336"/>
      <c r="G3" s="336"/>
    </row>
    <row r="4" spans="1:7" s="16" customFormat="1" ht="20.100000000000001" customHeight="1" x14ac:dyDescent="0.2">
      <c r="A4" s="337" t="str">
        <f>'Rate Case Constants'!C16</f>
        <v>FOR THE 12 MONTHS ENDED DECEMBER 31, 2018</v>
      </c>
      <c r="B4" s="336"/>
      <c r="C4" s="336"/>
      <c r="D4" s="336"/>
      <c r="E4" s="336"/>
      <c r="F4" s="336"/>
      <c r="G4" s="336"/>
    </row>
    <row r="5" spans="1:7" s="16" customFormat="1" ht="20.100000000000001" customHeight="1" x14ac:dyDescent="0.2">
      <c r="A5" s="337" t="str">
        <f>'Rate Case Constants'!C22</f>
        <v>FOR THE 12 MONTHS ENDED APRIL 30, 2020</v>
      </c>
      <c r="B5" s="336"/>
      <c r="C5" s="336"/>
      <c r="D5" s="336"/>
      <c r="E5" s="336"/>
      <c r="F5" s="336"/>
      <c r="G5" s="336"/>
    </row>
    <row r="6" spans="1:7" s="16" customFormat="1" ht="20.100000000000001" customHeight="1" x14ac:dyDescent="0.2">
      <c r="A6" s="28"/>
      <c r="B6" s="28"/>
      <c r="C6" s="28"/>
      <c r="D6" s="28"/>
      <c r="E6" s="28"/>
      <c r="F6" s="28"/>
      <c r="G6" s="28"/>
    </row>
    <row r="7" spans="1:7" s="16" customFormat="1" ht="20.100000000000001" customHeight="1" x14ac:dyDescent="0.2">
      <c r="A7" s="18" t="s">
        <v>140</v>
      </c>
      <c r="G7" s="19" t="s">
        <v>141</v>
      </c>
    </row>
    <row r="8" spans="1:7" s="16" customFormat="1" ht="20.100000000000001" customHeight="1" x14ac:dyDescent="0.2">
      <c r="A8" s="16" t="str">
        <f>'Rate Case Constants'!C29</f>
        <v>TYPE OF FILING: _____ ORIGINAL  _____ UPDATED  __X__ REVISED</v>
      </c>
      <c r="G8" s="19" t="s">
        <v>142</v>
      </c>
    </row>
    <row r="9" spans="1:7" s="16" customFormat="1" ht="20.100000000000001" customHeight="1" x14ac:dyDescent="0.2">
      <c r="A9" s="18" t="s">
        <v>95</v>
      </c>
      <c r="D9" s="18"/>
      <c r="F9" s="18"/>
      <c r="G9" s="20" t="str">
        <f>'Rate Case Constants'!C36</f>
        <v>WITNESS:   C. M. GARRETT</v>
      </c>
    </row>
    <row r="10" spans="1:7" s="16" customFormat="1" ht="20.100000000000001" customHeight="1" x14ac:dyDescent="0.2"/>
    <row r="11" spans="1:7" ht="75.75" customHeight="1" x14ac:dyDescent="0.2">
      <c r="A11" s="31" t="s">
        <v>96</v>
      </c>
      <c r="B11" s="31" t="s">
        <v>143</v>
      </c>
      <c r="C11" s="31" t="s">
        <v>144</v>
      </c>
      <c r="D11" s="31" t="s">
        <v>145</v>
      </c>
      <c r="E11" s="31" t="s">
        <v>151</v>
      </c>
      <c r="F11" s="31" t="s">
        <v>152</v>
      </c>
      <c r="G11" s="31" t="s">
        <v>153</v>
      </c>
    </row>
    <row r="12" spans="1:7" ht="18.95" customHeight="1" x14ac:dyDescent="0.2">
      <c r="A12" s="22"/>
      <c r="B12" s="29"/>
      <c r="C12" s="193">
        <v>-1</v>
      </c>
      <c r="D12" s="193">
        <v>-2</v>
      </c>
      <c r="E12" s="193">
        <v>-3</v>
      </c>
      <c r="F12" s="193">
        <v>-4</v>
      </c>
      <c r="G12" s="193">
        <v>-5</v>
      </c>
    </row>
    <row r="13" spans="1:7" ht="18.95" customHeight="1" x14ac:dyDescent="0.2">
      <c r="A13" s="22"/>
      <c r="B13" s="29"/>
      <c r="C13" s="30" t="s">
        <v>99</v>
      </c>
      <c r="D13" s="30" t="s">
        <v>99</v>
      </c>
      <c r="E13" s="30" t="s">
        <v>99</v>
      </c>
      <c r="F13" s="30" t="s">
        <v>99</v>
      </c>
      <c r="G13" s="30" t="s">
        <v>99</v>
      </c>
    </row>
    <row r="14" spans="1:7" ht="18.95" customHeight="1" x14ac:dyDescent="0.2">
      <c r="A14" s="22">
        <v>1</v>
      </c>
      <c r="B14" s="41" t="s">
        <v>72</v>
      </c>
      <c r="C14" s="24"/>
      <c r="D14" s="24"/>
      <c r="E14" s="24"/>
      <c r="F14" s="24"/>
      <c r="G14" s="24"/>
    </row>
    <row r="15" spans="1:7" ht="18.95" customHeight="1" x14ac:dyDescent="0.2">
      <c r="A15" s="26">
        <f>A14+1</f>
        <v>2</v>
      </c>
      <c r="B15" s="23" t="s">
        <v>938</v>
      </c>
      <c r="C15" s="24">
        <f>'SCH C-2.1 B'!$H22</f>
        <v>172862411.42078435</v>
      </c>
      <c r="D15" s="24">
        <f t="shared" ref="D15:D16" si="0">E15-C15</f>
        <v>8864846.7488854229</v>
      </c>
      <c r="E15" s="24">
        <f>'SCH C-2.1 F'!$H22</f>
        <v>181727258.16966978</v>
      </c>
      <c r="F15" s="24">
        <f>'SCH D-1'!G22</f>
        <v>0</v>
      </c>
      <c r="G15" s="24">
        <f t="shared" ref="G15:G16" si="1">SUM(E15:F15)</f>
        <v>181727258.16966978</v>
      </c>
    </row>
    <row r="16" spans="1:7" ht="18.95" customHeight="1" x14ac:dyDescent="0.2">
      <c r="A16" s="26">
        <f>A15+1</f>
        <v>3</v>
      </c>
      <c r="B16" s="23" t="s">
        <v>74</v>
      </c>
      <c r="C16" s="24">
        <f>'SCH C-2.1 B'!$H30</f>
        <v>7454802.7000847217</v>
      </c>
      <c r="D16" s="24">
        <f t="shared" si="0"/>
        <v>1366321.9454640429</v>
      </c>
      <c r="E16" s="24">
        <f>'SCH C-2.1 F'!$H30</f>
        <v>8821124.6455487646</v>
      </c>
      <c r="F16" s="24">
        <f>'SCH D-1'!G30</f>
        <v>0</v>
      </c>
      <c r="G16" s="24">
        <f t="shared" si="1"/>
        <v>8821124.6455487646</v>
      </c>
    </row>
    <row r="17" spans="1:7" ht="18.95" customHeight="1" x14ac:dyDescent="0.2">
      <c r="A17" s="26"/>
      <c r="B17" s="23"/>
    </row>
    <row r="18" spans="1:7" ht="18.95" customHeight="1" x14ac:dyDescent="0.2">
      <c r="A18" s="26">
        <f>A16+1</f>
        <v>4</v>
      </c>
      <c r="B18" s="42" t="s">
        <v>76</v>
      </c>
      <c r="C18" s="35">
        <f>SUM(C15:C16)</f>
        <v>180317214.12086907</v>
      </c>
      <c r="D18" s="35">
        <f>SUM(D15:D16)</f>
        <v>10231168.694349466</v>
      </c>
      <c r="E18" s="35">
        <f>SUM(E15:E16)</f>
        <v>190548382.81521854</v>
      </c>
      <c r="F18" s="35">
        <f>SUM(F15:F16)</f>
        <v>0</v>
      </c>
      <c r="G18" s="35">
        <f>SUM(G15:G16)</f>
        <v>190548382.81521854</v>
      </c>
    </row>
    <row r="19" spans="1:7" ht="18.95" customHeight="1" x14ac:dyDescent="0.2">
      <c r="B19" s="23"/>
    </row>
    <row r="20" spans="1:7" ht="18.95" customHeight="1" x14ac:dyDescent="0.2">
      <c r="A20" s="26">
        <f>A18+1</f>
        <v>5</v>
      </c>
      <c r="B20" s="41" t="s">
        <v>73</v>
      </c>
    </row>
    <row r="21" spans="1:7" ht="18.95" customHeight="1" x14ac:dyDescent="0.2">
      <c r="A21" s="26">
        <f>A20+1</f>
        <v>6</v>
      </c>
      <c r="B21" s="34" t="s">
        <v>127</v>
      </c>
    </row>
    <row r="22" spans="1:7" ht="18.95" customHeight="1" x14ac:dyDescent="0.2">
      <c r="A22" s="26">
        <f>A21+1</f>
        <v>7</v>
      </c>
      <c r="B22" s="10" t="s">
        <v>861</v>
      </c>
      <c r="C22" s="24">
        <f>'SCH C-2.1 B'!$H58</f>
        <v>261735.73999999953</v>
      </c>
      <c r="D22" s="24">
        <f>E22-C22</f>
        <v>69341.260000000475</v>
      </c>
      <c r="E22" s="24">
        <f>'SCH C-2.1 F'!H58</f>
        <v>331077</v>
      </c>
      <c r="F22" s="24">
        <f>'SCH D-1'!G58</f>
        <v>0</v>
      </c>
      <c r="G22" s="24">
        <f>SUM(E22:F22)</f>
        <v>331077</v>
      </c>
    </row>
    <row r="23" spans="1:7" ht="18.95" customHeight="1" x14ac:dyDescent="0.2">
      <c r="A23" s="26">
        <f>A22+1</f>
        <v>8</v>
      </c>
      <c r="B23" s="2" t="s">
        <v>939</v>
      </c>
      <c r="C23" s="24">
        <f>'SCH C-2.1 B'!$H78</f>
        <v>9476044.2599999979</v>
      </c>
      <c r="D23" s="24">
        <f>E23-C23</f>
        <v>1095104.7400000021</v>
      </c>
      <c r="E23" s="24">
        <f>'SCH C-2.1 F'!H78</f>
        <v>10571149</v>
      </c>
      <c r="F23" s="24">
        <f>'SCH D-1'!G90</f>
        <v>0</v>
      </c>
      <c r="G23" s="24">
        <f>SUM(E23:F23)</f>
        <v>10571149</v>
      </c>
    </row>
    <row r="24" spans="1:7" ht="18.95" customHeight="1" x14ac:dyDescent="0.2">
      <c r="A24" s="26">
        <f>A22+1</f>
        <v>8</v>
      </c>
      <c r="B24" s="10" t="s">
        <v>146</v>
      </c>
      <c r="C24" s="24">
        <f>'SCH C-2.1 B'!$H101</f>
        <v>7848570.6900000004</v>
      </c>
      <c r="D24" s="24">
        <f t="shared" ref="D24:D29" si="2">E24-C24</f>
        <v>8233819.3099999996</v>
      </c>
      <c r="E24" s="24">
        <f>'SCH C-2.1 F'!$H101</f>
        <v>16082390</v>
      </c>
      <c r="F24" s="24">
        <f>'SCH D-1'!G101</f>
        <v>0</v>
      </c>
      <c r="G24" s="24">
        <f t="shared" ref="G24:G29" si="3">SUM(E24:F24)</f>
        <v>16082390</v>
      </c>
    </row>
    <row r="25" spans="1:7" ht="18.95" customHeight="1" x14ac:dyDescent="0.2">
      <c r="A25" s="26">
        <f t="shared" ref="A25:A29" si="4">A24+1</f>
        <v>9</v>
      </c>
      <c r="B25" s="10" t="s">
        <v>147</v>
      </c>
      <c r="C25" s="24">
        <f>'SCH C-2.1 B'!$H135</f>
        <v>28799751.649999972</v>
      </c>
      <c r="D25" s="24">
        <f t="shared" si="2"/>
        <v>1932734.3500000276</v>
      </c>
      <c r="E25" s="24">
        <f>'SCH C-2.1 F'!$H135</f>
        <v>30732486</v>
      </c>
      <c r="F25" s="24">
        <f>'SCH D-1'!G147</f>
        <v>0</v>
      </c>
      <c r="G25" s="24">
        <f t="shared" si="3"/>
        <v>30732486</v>
      </c>
    </row>
    <row r="26" spans="1:7" ht="18.95" customHeight="1" x14ac:dyDescent="0.2">
      <c r="A26" s="26">
        <f t="shared" si="4"/>
        <v>10</v>
      </c>
      <c r="B26" s="10" t="s">
        <v>148</v>
      </c>
      <c r="C26" s="24">
        <f>'SCH C-2.1 B'!$H143</f>
        <v>9149413.2799999956</v>
      </c>
      <c r="D26" s="24">
        <f t="shared" si="2"/>
        <v>708378.81000000238</v>
      </c>
      <c r="E26" s="24">
        <f>'SCH C-2.1 F'!$H143</f>
        <v>9857792.089999998</v>
      </c>
      <c r="F26" s="24">
        <f>'SCH D-1'!G155</f>
        <v>0</v>
      </c>
      <c r="G26" s="24">
        <f t="shared" si="3"/>
        <v>9857792.089999998</v>
      </c>
    </row>
    <row r="27" spans="1:7" ht="18.95" customHeight="1" x14ac:dyDescent="0.2">
      <c r="A27" s="26">
        <f t="shared" si="4"/>
        <v>11</v>
      </c>
      <c r="B27" s="10" t="s">
        <v>149</v>
      </c>
      <c r="C27" s="24">
        <f>'SCH C-2.1 B'!$H150</f>
        <v>524562.36999999895</v>
      </c>
      <c r="D27" s="24">
        <f t="shared" si="2"/>
        <v>436053.58999999869</v>
      </c>
      <c r="E27" s="24">
        <f>'SCH C-2.1 F'!$H150</f>
        <v>960615.95999999763</v>
      </c>
      <c r="F27" s="24">
        <f>'SCH D-1'!G162</f>
        <v>0</v>
      </c>
      <c r="G27" s="24">
        <f t="shared" si="3"/>
        <v>960615.95999999763</v>
      </c>
    </row>
    <row r="28" spans="1:7" ht="18.95" customHeight="1" x14ac:dyDescent="0.2">
      <c r="A28" s="26">
        <f t="shared" si="4"/>
        <v>12</v>
      </c>
      <c r="B28" s="10" t="s">
        <v>87</v>
      </c>
      <c r="C28" s="24">
        <f>'SCH C-2.1 B'!$H157</f>
        <v>284822.48999999987</v>
      </c>
      <c r="D28" s="24">
        <f t="shared" si="2"/>
        <v>-6096.2099999999045</v>
      </c>
      <c r="E28" s="24">
        <f>'SCH C-2.1 F'!$H157</f>
        <v>278726.27999999997</v>
      </c>
      <c r="F28" s="24">
        <f>'SCH D-1'!G169</f>
        <v>-278726.28000000003</v>
      </c>
      <c r="G28" s="24">
        <f t="shared" si="3"/>
        <v>0</v>
      </c>
    </row>
    <row r="29" spans="1:7" ht="18.95" customHeight="1" x14ac:dyDescent="0.2">
      <c r="A29" s="26">
        <f t="shared" si="4"/>
        <v>13</v>
      </c>
      <c r="B29" s="10" t="s">
        <v>150</v>
      </c>
      <c r="C29" s="35">
        <f>'SCH C-2.1 B'!$H186</f>
        <v>24357044.594753403</v>
      </c>
      <c r="D29" s="35">
        <f t="shared" si="2"/>
        <v>724967.80215182528</v>
      </c>
      <c r="E29" s="35">
        <f>'SCH C-2.1 F'!$H186</f>
        <v>25082012.396905228</v>
      </c>
      <c r="F29" s="35">
        <f>'SCH D-1'!G198</f>
        <v>-917.99999999999807</v>
      </c>
      <c r="G29" s="35">
        <f t="shared" si="3"/>
        <v>25081094.396905228</v>
      </c>
    </row>
    <row r="30" spans="1:7" ht="18.95" customHeight="1" x14ac:dyDescent="0.2">
      <c r="A30" s="26"/>
    </row>
    <row r="31" spans="1:7" ht="18.95" customHeight="1" x14ac:dyDescent="0.2">
      <c r="A31" s="26">
        <f>A29+1</f>
        <v>14</v>
      </c>
      <c r="B31" s="10" t="s">
        <v>128</v>
      </c>
      <c r="C31" s="35">
        <f>SUM(C22:C30)</f>
        <v>80701945.074753374</v>
      </c>
      <c r="D31" s="35">
        <f t="shared" ref="D31:G31" si="5">SUM(D22:D30)</f>
        <v>13194303.652151857</v>
      </c>
      <c r="E31" s="35">
        <f>SUM(E22:E30)</f>
        <v>93896248.726905227</v>
      </c>
      <c r="F31" s="35">
        <f>SUM(F22:F30)</f>
        <v>-279644.28000000003</v>
      </c>
      <c r="G31" s="35">
        <f t="shared" si="5"/>
        <v>93616604.446905226</v>
      </c>
    </row>
    <row r="32" spans="1:7" ht="18.95" customHeight="1" x14ac:dyDescent="0.2">
      <c r="A32" s="26"/>
      <c r="B32" s="10"/>
    </row>
    <row r="33" spans="1:7" ht="18.95" customHeight="1" x14ac:dyDescent="0.2">
      <c r="A33" s="26">
        <f>A31+1</f>
        <v>15</v>
      </c>
      <c r="B33" s="10" t="s">
        <v>130</v>
      </c>
      <c r="C33" s="24">
        <f>'SCH C-2.1 B'!$H190</f>
        <v>37074436.631871574</v>
      </c>
      <c r="D33" s="24">
        <f t="shared" ref="D33:D38" si="6">E33-C33</f>
        <v>1343611.7262649611</v>
      </c>
      <c r="E33" s="24">
        <f>'SCH C-2.1 F'!$H190</f>
        <v>38418048.358136535</v>
      </c>
      <c r="F33" s="24">
        <f>'SCH D-1'!G214</f>
        <v>0</v>
      </c>
      <c r="G33" s="24">
        <f t="shared" ref="G33:G38" si="7">SUM(E33:F33)</f>
        <v>38418048.358136535</v>
      </c>
    </row>
    <row r="34" spans="1:7" ht="18.95" customHeight="1" x14ac:dyDescent="0.2">
      <c r="A34" s="26">
        <f t="shared" ref="A34:A38" si="8">A33+1</f>
        <v>16</v>
      </c>
      <c r="B34" s="10" t="s">
        <v>10</v>
      </c>
      <c r="C34" s="24">
        <f>'SCH C-2.1 B'!$H191</f>
        <v>11180072.686730986</v>
      </c>
      <c r="D34" s="24">
        <f t="shared" si="6"/>
        <v>588566.82896102592</v>
      </c>
      <c r="E34" s="24">
        <f>'SCH C-2.1 F'!$H191</f>
        <v>11768639.515692012</v>
      </c>
      <c r="F34" s="24">
        <f>'SCH D-1'!G215</f>
        <v>0</v>
      </c>
      <c r="G34" s="24">
        <f t="shared" si="7"/>
        <v>11768639.515692012</v>
      </c>
    </row>
    <row r="35" spans="1:7" ht="18.95" customHeight="1" x14ac:dyDescent="0.2">
      <c r="A35" s="26">
        <f t="shared" si="8"/>
        <v>17</v>
      </c>
      <c r="B35" s="10" t="s">
        <v>132</v>
      </c>
      <c r="C35" s="24">
        <f>'SCH C-2.1 B'!$H192</f>
        <v>6083769.1289652484</v>
      </c>
      <c r="D35" s="24">
        <f t="shared" si="6"/>
        <v>-2072995.0819572099</v>
      </c>
      <c r="E35" s="24">
        <f>'SCH C-2.1 F'!$H192</f>
        <v>4010774.0470080385</v>
      </c>
      <c r="F35" s="24">
        <f>'SCH D-1'!G216</f>
        <v>55789.033860000003</v>
      </c>
      <c r="G35" s="24">
        <f t="shared" si="7"/>
        <v>4066563.0808680383</v>
      </c>
    </row>
    <row r="36" spans="1:7" ht="18.95" customHeight="1" x14ac:dyDescent="0.2">
      <c r="A36" s="26">
        <f t="shared" si="8"/>
        <v>18</v>
      </c>
      <c r="B36" s="10" t="s">
        <v>133</v>
      </c>
      <c r="C36" s="24">
        <f>'SCH C-2.1 B'!$H193</f>
        <v>1725287.7392500816</v>
      </c>
      <c r="D36" s="24">
        <f t="shared" si="6"/>
        <v>-444169.11449436913</v>
      </c>
      <c r="E36" s="24">
        <f>'SCH C-2.1 F'!$H193</f>
        <v>1281118.6247557125</v>
      </c>
      <c r="F36" s="24">
        <f>'SCH D-1'!G217</f>
        <v>13982.214000000002</v>
      </c>
      <c r="G36" s="24">
        <f t="shared" si="7"/>
        <v>1295100.8387557124</v>
      </c>
    </row>
    <row r="37" spans="1:7" ht="18.95" customHeight="1" x14ac:dyDescent="0.2">
      <c r="A37" s="26">
        <f t="shared" si="8"/>
        <v>19</v>
      </c>
      <c r="B37" s="10" t="s">
        <v>136</v>
      </c>
      <c r="C37" s="24">
        <f>'SCH C-2.1 B'!$H194</f>
        <v>-25221.346315095434</v>
      </c>
      <c r="D37" s="24">
        <f t="shared" si="6"/>
        <v>20568.012981762062</v>
      </c>
      <c r="E37" s="24">
        <f>'SCH C-2.1 F'!$H194</f>
        <v>-4653.3333333333721</v>
      </c>
      <c r="F37" s="24">
        <f>'SCH D-1'!G218</f>
        <v>0</v>
      </c>
      <c r="G37" s="24">
        <f t="shared" si="7"/>
        <v>-4653.3333333333721</v>
      </c>
    </row>
    <row r="38" spans="1:7" ht="18.95" customHeight="1" x14ac:dyDescent="0.2">
      <c r="A38" s="26">
        <f t="shared" si="8"/>
        <v>20</v>
      </c>
      <c r="B38" s="10" t="s">
        <v>137</v>
      </c>
      <c r="C38" s="35">
        <f>'SCH C-2.1 B'!$H195</f>
        <v>0</v>
      </c>
      <c r="D38" s="35">
        <f t="shared" si="6"/>
        <v>0</v>
      </c>
      <c r="E38" s="35">
        <f>'SCH C-2.1 F'!$H195</f>
        <v>0</v>
      </c>
      <c r="F38" s="35">
        <f>'SCH D-1'!G219</f>
        <v>0</v>
      </c>
      <c r="G38" s="35">
        <f t="shared" si="7"/>
        <v>0</v>
      </c>
    </row>
    <row r="39" spans="1:7" ht="18.95" customHeight="1" x14ac:dyDescent="0.2">
      <c r="B39" s="10"/>
    </row>
    <row r="40" spans="1:7" ht="18.95" customHeight="1" thickBot="1" x14ac:dyDescent="0.25">
      <c r="A40" s="26">
        <f>A38+1</f>
        <v>21</v>
      </c>
      <c r="B40" s="43" t="s">
        <v>47</v>
      </c>
      <c r="C40" s="39">
        <f>SUM(C31:C38)</f>
        <v>136740289.9152562</v>
      </c>
      <c r="D40" s="39">
        <f>SUM(D31:D38)</f>
        <v>12629886.023908027</v>
      </c>
      <c r="E40" s="39">
        <f>SUM(E31:E38)</f>
        <v>149370175.93916419</v>
      </c>
      <c r="F40" s="39">
        <f>SUM(F31:F38)</f>
        <v>-209873.03214000002</v>
      </c>
      <c r="G40" s="39">
        <f>SUM(G31:G38)</f>
        <v>149160302.9070242</v>
      </c>
    </row>
    <row r="41" spans="1:7" ht="18.95" customHeight="1" thickTop="1" x14ac:dyDescent="0.2">
      <c r="B41" s="10"/>
    </row>
    <row r="42" spans="1:7" ht="18.95" customHeight="1" thickBot="1" x14ac:dyDescent="0.25">
      <c r="A42" s="26">
        <f>A40+1</f>
        <v>22</v>
      </c>
      <c r="B42" s="43" t="s">
        <v>48</v>
      </c>
      <c r="C42" s="39">
        <f>C18-C40</f>
        <v>43576924.205612868</v>
      </c>
      <c r="D42" s="39">
        <f>D18-D40</f>
        <v>-2398717.3295585606</v>
      </c>
      <c r="E42" s="39">
        <f>E18-E40</f>
        <v>41178206.876054347</v>
      </c>
      <c r="F42" s="39">
        <f>F18-F40</f>
        <v>209873.03214000002</v>
      </c>
      <c r="G42" s="39">
        <f>G18-G40</f>
        <v>41388079.908194333</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partment xmlns="b368e7c8-2de1-4fdc-90a9-bf3507435312">Financial Planning &amp; Analysis</Departmen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3B746C1247F443A3BDE2867B3A7FD6" ma:contentTypeVersion="1" ma:contentTypeDescription="Create a new document." ma:contentTypeScope="" ma:versionID="f45bbdbe6fdc33b39267535df7d990d8">
  <xsd:schema xmlns:xsd="http://www.w3.org/2001/XMLSchema" xmlns:xs="http://www.w3.org/2001/XMLSchema" xmlns:p="http://schemas.microsoft.com/office/2006/metadata/properties" xmlns:ns2="b368e7c8-2de1-4fdc-90a9-bf3507435312" targetNamespace="http://schemas.microsoft.com/office/2006/metadata/properties" ma:root="true" ma:fieldsID="1abb375d68dc91abea5a2dc6eda2f65a" ns2:_="">
    <xsd:import namespace="b368e7c8-2de1-4fdc-90a9-bf3507435312"/>
    <xsd:element name="properties">
      <xsd:complexType>
        <xsd:sequence>
          <xsd:element name="documentManagement">
            <xsd:complexType>
              <xsd:all>
                <xsd:element ref="ns2:Departmen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68e7c8-2de1-4fdc-90a9-bf3507435312" elementFormDefault="qualified">
    <xsd:import namespace="http://schemas.microsoft.com/office/2006/documentManagement/types"/>
    <xsd:import namespace="http://schemas.microsoft.com/office/infopath/2007/PartnerControls"/>
    <xsd:element name="Department" ma:index="8" ma:displayName="Department" ma:format="Dropdown" ma:internalName="Department">
      <xsd:simpleType>
        <xsd:restriction base="dms:Choice">
          <xsd:enumeration value="Financial Planning &amp; Analysis"/>
          <xsd:enumeration value="Sales Analysis &amp; Forecasting"/>
          <xsd:enumeration value="State Regulation &amp; Rates"/>
          <xsd:enumeration value="Tax Accounting &amp; Compliance"/>
          <xsd:enumeration value="Cost of Service"/>
          <xsd:enumeration value="Lead/Lag Stud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E04DDA-977A-4898-9163-2249889F4DC4}">
  <ds:schemaRefs>
    <ds:schemaRef ds:uri="http://schemas.openxmlformats.org/package/2006/metadata/core-properties"/>
    <ds:schemaRef ds:uri="http://purl.org/dc/elements/1.1/"/>
    <ds:schemaRef ds:uri="http://schemas.microsoft.com/office/infopath/2007/PartnerControls"/>
    <ds:schemaRef ds:uri="http://www.w3.org/XML/1998/namespace"/>
    <ds:schemaRef ds:uri="http://schemas.microsoft.com/office/2006/documentManagement/types"/>
    <ds:schemaRef ds:uri="http://schemas.microsoft.com/office/2006/metadata/properties"/>
    <ds:schemaRef ds:uri="b368e7c8-2de1-4fdc-90a9-bf3507435312"/>
    <ds:schemaRef ds:uri="http://purl.org/dc/dcmitype/"/>
    <ds:schemaRef ds:uri="http://purl.org/dc/terms/"/>
  </ds:schemaRefs>
</ds:datastoreItem>
</file>

<file path=customXml/itemProps2.xml><?xml version="1.0" encoding="utf-8"?>
<ds:datastoreItem xmlns:ds="http://schemas.openxmlformats.org/officeDocument/2006/customXml" ds:itemID="{4BE205B6-FCB9-4E96-A56D-6CE5B7D35AFA}">
  <ds:schemaRefs>
    <ds:schemaRef ds:uri="http://schemas.microsoft.com/sharepoint/v3/contenttype/forms"/>
  </ds:schemaRefs>
</ds:datastoreItem>
</file>

<file path=customXml/itemProps3.xml><?xml version="1.0" encoding="utf-8"?>
<ds:datastoreItem xmlns:ds="http://schemas.openxmlformats.org/officeDocument/2006/customXml" ds:itemID="{7E35F440-5D59-4047-BE3E-6A6FEA72CF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68e7c8-2de1-4fdc-90a9-bf35074353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31</vt:i4>
      </vt:variant>
      <vt:variant>
        <vt:lpstr>Named Ranges</vt:lpstr>
      </vt:variant>
      <vt:variant>
        <vt:i4>17</vt:i4>
      </vt:variant>
    </vt:vector>
  </HeadingPairs>
  <TitlesOfParts>
    <vt:vector size="48"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IS G</vt:lpstr>
      <vt:lpstr>IS TC</vt:lpstr>
      <vt:lpstr>GLT EXP</vt:lpstr>
      <vt:lpstr>DSM EXP</vt:lpstr>
      <vt:lpstr>TaxProvision_Gas B</vt:lpstr>
      <vt:lpstr>TaxProvision_Gas F</vt:lpstr>
      <vt:lpstr>WPH-1 Effective Tax Rate</vt:lpstr>
      <vt:lpstr>'GLT EXP'!Print_Area</vt:lpstr>
      <vt:lpstr>IntSync!Print_Area</vt:lpstr>
      <vt:lpstr>'ProForma Adj F'!Print_Area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'SCH J-1 G'!Print_Area</vt:lpstr>
      <vt:lpstr>'TaxProvision_Gas B'!Print_Area</vt:lpstr>
      <vt:lpstr>'TaxProvision_Gas F'!Print_Area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2018-09-27T18:27:29Z</dcterms:created>
  <dcterms:modified xsi:type="dcterms:W3CDTF">2019-02-13T21:02:02Z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0x0101008D3B746C1247F443A3BDE2867B3A7FD6</vt:lpwstr>
  </property>
</Properties>
</file>