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336" windowWidth="19440" windowHeight="9756"/>
  </bookViews>
  <sheets>
    <sheet name="Data" sheetId="1" r:id="rId1"/>
  </sheets>
  <definedNames>
    <definedName name="_xlnm._FilterDatabase" localSheetId="0" hidden="1">Data!$B$10:$L$70</definedName>
  </definedNames>
  <calcPr calcId="152511"/>
</workbook>
</file>

<file path=xl/calcChain.xml><?xml version="1.0" encoding="utf-8"?>
<calcChain xmlns="http://schemas.openxmlformats.org/spreadsheetml/2006/main">
  <c r="I96" i="1" l="1"/>
  <c r="K96" i="1" s="1"/>
  <c r="I97" i="1"/>
  <c r="K97" i="1" s="1"/>
  <c r="I98" i="1"/>
  <c r="L98" i="1" s="1"/>
  <c r="K98" i="1"/>
  <c r="I99" i="1"/>
  <c r="K99" i="1" s="1"/>
  <c r="L99" i="1"/>
  <c r="I100" i="1"/>
  <c r="K100" i="1" s="1"/>
  <c r="I101" i="1"/>
  <c r="K101" i="1" s="1"/>
  <c r="I102" i="1"/>
  <c r="K102" i="1" s="1"/>
  <c r="L102" i="1"/>
  <c r="I103" i="1"/>
  <c r="L103" i="1" s="1"/>
  <c r="I104" i="1"/>
  <c r="K104" i="1" s="1"/>
  <c r="I105" i="1"/>
  <c r="K105" i="1" s="1"/>
  <c r="I106" i="1"/>
  <c r="L106" i="1" s="1"/>
  <c r="I107" i="1"/>
  <c r="K107" i="1" s="1"/>
  <c r="I108" i="1"/>
  <c r="K108" i="1" s="1"/>
  <c r="L108" i="1"/>
  <c r="I109" i="1"/>
  <c r="K109" i="1" s="1"/>
  <c r="I110" i="1"/>
  <c r="K110" i="1" s="1"/>
  <c r="L107" i="1" l="1"/>
  <c r="L100" i="1"/>
  <c r="L110" i="1"/>
  <c r="K106" i="1"/>
  <c r="L97" i="1"/>
  <c r="L105" i="1"/>
  <c r="K103" i="1"/>
  <c r="L104" i="1"/>
  <c r="L96" i="1"/>
  <c r="L109" i="1"/>
  <c r="L101" i="1"/>
  <c r="J154" i="1" l="1"/>
  <c r="H154" i="1"/>
  <c r="G154" i="1"/>
  <c r="J152" i="1"/>
  <c r="J153" i="1" s="1"/>
  <c r="H152" i="1"/>
  <c r="H153" i="1" s="1"/>
  <c r="G152" i="1"/>
  <c r="G153" i="1" s="1"/>
  <c r="I150" i="1"/>
  <c r="K150" i="1" s="1"/>
  <c r="I149" i="1"/>
  <c r="L149" i="1" s="1"/>
  <c r="I148" i="1"/>
  <c r="L148" i="1" s="1"/>
  <c r="I147" i="1"/>
  <c r="L147" i="1" s="1"/>
  <c r="I146" i="1"/>
  <c r="L146" i="1" s="1"/>
  <c r="I145" i="1"/>
  <c r="L145" i="1" s="1"/>
  <c r="I142" i="1"/>
  <c r="K142" i="1" s="1"/>
  <c r="I141" i="1"/>
  <c r="K141" i="1" s="1"/>
  <c r="I139" i="1"/>
  <c r="L139" i="1" s="1"/>
  <c r="I138" i="1"/>
  <c r="L138" i="1" s="1"/>
  <c r="I137" i="1"/>
  <c r="L137" i="1" s="1"/>
  <c r="I136" i="1"/>
  <c r="L136" i="1" s="1"/>
  <c r="I135" i="1"/>
  <c r="L135" i="1" s="1"/>
  <c r="I134" i="1"/>
  <c r="K134" i="1" s="1"/>
  <c r="I133" i="1"/>
  <c r="K133" i="1" s="1"/>
  <c r="I132" i="1"/>
  <c r="K132" i="1" s="1"/>
  <c r="I131" i="1"/>
  <c r="L131" i="1" s="1"/>
  <c r="I130" i="1"/>
  <c r="L130" i="1" s="1"/>
  <c r="I129" i="1"/>
  <c r="L129" i="1" s="1"/>
  <c r="I128" i="1"/>
  <c r="K128" i="1" s="1"/>
  <c r="I122" i="1"/>
  <c r="L122" i="1" s="1"/>
  <c r="I121" i="1"/>
  <c r="L121" i="1" s="1"/>
  <c r="I120" i="1"/>
  <c r="K120" i="1" s="1"/>
  <c r="I119" i="1"/>
  <c r="L119" i="1" s="1"/>
  <c r="I118" i="1"/>
  <c r="K118" i="1" s="1"/>
  <c r="I117" i="1"/>
  <c r="K117" i="1" s="1"/>
  <c r="I116" i="1"/>
  <c r="K116" i="1" s="1"/>
  <c r="I115" i="1"/>
  <c r="L115" i="1" s="1"/>
  <c r="I114" i="1"/>
  <c r="L114" i="1" s="1"/>
  <c r="I113" i="1"/>
  <c r="L113" i="1" s="1"/>
  <c r="I112" i="1"/>
  <c r="K112" i="1" s="1"/>
  <c r="I111" i="1"/>
  <c r="L111" i="1" s="1"/>
  <c r="K146" i="1" l="1"/>
  <c r="L133" i="1"/>
  <c r="L120" i="1"/>
  <c r="I153" i="1"/>
  <c r="K153" i="1" s="1"/>
  <c r="K136" i="1"/>
  <c r="L142" i="1"/>
  <c r="L117" i="1"/>
  <c r="K122" i="1"/>
  <c r="L128" i="1"/>
  <c r="K114" i="1"/>
  <c r="I143" i="1"/>
  <c r="K143" i="1" s="1"/>
  <c r="L112" i="1"/>
  <c r="K131" i="1"/>
  <c r="K139" i="1"/>
  <c r="K149" i="1"/>
  <c r="L118" i="1"/>
  <c r="K121" i="1"/>
  <c r="L134" i="1"/>
  <c r="K137" i="1"/>
  <c r="K147" i="1"/>
  <c r="K111" i="1"/>
  <c r="L116" i="1"/>
  <c r="K119" i="1"/>
  <c r="L132" i="1"/>
  <c r="K135" i="1"/>
  <c r="L141" i="1"/>
  <c r="K145" i="1"/>
  <c r="L150" i="1"/>
  <c r="K115" i="1"/>
  <c r="K113" i="1"/>
  <c r="K129" i="1"/>
  <c r="K130" i="1"/>
  <c r="K138" i="1"/>
  <c r="K148" i="1"/>
  <c r="L153" i="1" l="1"/>
  <c r="L143" i="1"/>
  <c r="I66" i="1" l="1"/>
  <c r="K66" i="1" s="1"/>
  <c r="I65" i="1"/>
  <c r="I64" i="1"/>
  <c r="I63" i="1"/>
  <c r="L63" i="1" s="1"/>
  <c r="I62" i="1"/>
  <c r="L62" i="1" s="1"/>
  <c r="I61" i="1"/>
  <c r="K61" i="1" s="1"/>
  <c r="I58" i="1"/>
  <c r="L58" i="1" s="1"/>
  <c r="I57" i="1"/>
  <c r="I59" i="1" s="1"/>
  <c r="I55" i="1"/>
  <c r="I54" i="1"/>
  <c r="L54" i="1" s="1"/>
  <c r="I53" i="1"/>
  <c r="L53" i="1" s="1"/>
  <c r="I52" i="1"/>
  <c r="L52" i="1" s="1"/>
  <c r="I51" i="1"/>
  <c r="K51" i="1" s="1"/>
  <c r="I50" i="1"/>
  <c r="L50" i="1" s="1"/>
  <c r="I49" i="1"/>
  <c r="L49" i="1" s="1"/>
  <c r="I48" i="1"/>
  <c r="K48" i="1" s="1"/>
  <c r="I47" i="1"/>
  <c r="I46" i="1"/>
  <c r="K46" i="1" s="1"/>
  <c r="I45" i="1"/>
  <c r="I44" i="1"/>
  <c r="I43" i="1"/>
  <c r="I42" i="1"/>
  <c r="L42" i="1" s="1"/>
  <c r="I41" i="1"/>
  <c r="K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K33" i="1" s="1"/>
  <c r="I32" i="1"/>
  <c r="L32" i="1" s="1"/>
  <c r="I31" i="1"/>
  <c r="I30" i="1"/>
  <c r="I29" i="1"/>
  <c r="K29" i="1" s="1"/>
  <c r="I28" i="1"/>
  <c r="K28" i="1" s="1"/>
  <c r="I27" i="1"/>
  <c r="K27" i="1" s="1"/>
  <c r="I26" i="1"/>
  <c r="L26" i="1" s="1"/>
  <c r="I25" i="1"/>
  <c r="L25" i="1" s="1"/>
  <c r="I24" i="1"/>
  <c r="K24" i="1" s="1"/>
  <c r="I23" i="1"/>
  <c r="I22" i="1"/>
  <c r="K22" i="1" s="1"/>
  <c r="I21" i="1"/>
  <c r="L21" i="1" s="1"/>
  <c r="I20" i="1"/>
  <c r="L20" i="1" s="1"/>
  <c r="I19" i="1"/>
  <c r="K19" i="1" s="1"/>
  <c r="I18" i="1"/>
  <c r="K18" i="1" s="1"/>
  <c r="I17" i="1"/>
  <c r="K17" i="1" s="1"/>
  <c r="I16" i="1"/>
  <c r="I70" i="1" s="1"/>
  <c r="L70" i="1" s="1"/>
  <c r="I15" i="1"/>
  <c r="I14" i="1"/>
  <c r="I13" i="1"/>
  <c r="I12" i="1"/>
  <c r="L65" i="1"/>
  <c r="K65" i="1"/>
  <c r="L64" i="1"/>
  <c r="K64" i="1"/>
  <c r="L55" i="1"/>
  <c r="K55" i="1"/>
  <c r="K54" i="1"/>
  <c r="K53" i="1"/>
  <c r="L51" i="1"/>
  <c r="L47" i="1"/>
  <c r="K47" i="1"/>
  <c r="L45" i="1"/>
  <c r="K45" i="1"/>
  <c r="L44" i="1"/>
  <c r="K44" i="1"/>
  <c r="L43" i="1"/>
  <c r="K43" i="1"/>
  <c r="L31" i="1"/>
  <c r="K31" i="1"/>
  <c r="L30" i="1"/>
  <c r="K30" i="1"/>
  <c r="L29" i="1"/>
  <c r="L23" i="1"/>
  <c r="K23" i="1"/>
  <c r="L15" i="1"/>
  <c r="K15" i="1"/>
  <c r="L14" i="1"/>
  <c r="K14" i="1"/>
  <c r="J70" i="1"/>
  <c r="H70" i="1"/>
  <c r="G70" i="1"/>
  <c r="J68" i="1"/>
  <c r="J69" i="1" s="1"/>
  <c r="H68" i="1"/>
  <c r="H69" i="1" s="1"/>
  <c r="G68" i="1"/>
  <c r="G69" i="1" s="1"/>
  <c r="K16" i="1" l="1"/>
  <c r="L18" i="1"/>
  <c r="L24" i="1"/>
  <c r="K49" i="1"/>
  <c r="K25" i="1"/>
  <c r="L19" i="1"/>
  <c r="L48" i="1"/>
  <c r="K20" i="1"/>
  <c r="K13" i="1"/>
  <c r="I152" i="1"/>
  <c r="L16" i="1"/>
  <c r="K12" i="1"/>
  <c r="I154" i="1"/>
  <c r="K57" i="1"/>
  <c r="L61" i="1"/>
  <c r="K58" i="1"/>
  <c r="K63" i="1"/>
  <c r="L57" i="1"/>
  <c r="L13" i="1"/>
  <c r="L17" i="1"/>
  <c r="L28" i="1"/>
  <c r="L12" i="1"/>
  <c r="K21" i="1"/>
  <c r="L27" i="1"/>
  <c r="L59" i="1"/>
  <c r="K59" i="1"/>
  <c r="K35" i="1"/>
  <c r="L46" i="1"/>
  <c r="K50" i="1"/>
  <c r="K52" i="1"/>
  <c r="L33" i="1"/>
  <c r="K34" i="1"/>
  <c r="K38" i="1"/>
  <c r="L22" i="1"/>
  <c r="K39" i="1"/>
  <c r="K32" i="1"/>
  <c r="L66" i="1"/>
  <c r="K36" i="1"/>
  <c r="K37" i="1"/>
  <c r="K40" i="1"/>
  <c r="L41" i="1"/>
  <c r="K26" i="1"/>
  <c r="K42" i="1"/>
  <c r="K62" i="1"/>
  <c r="I68" i="1"/>
  <c r="L68" i="1" s="1"/>
  <c r="I69" i="1"/>
  <c r="K70" i="1"/>
  <c r="K152" i="1" l="1"/>
  <c r="L152" i="1"/>
  <c r="L154" i="1"/>
  <c r="K154" i="1"/>
  <c r="K68" i="1"/>
  <c r="L69" i="1"/>
  <c r="K69" i="1"/>
</calcChain>
</file>

<file path=xl/sharedStrings.xml><?xml version="1.0" encoding="utf-8"?>
<sst xmlns="http://schemas.openxmlformats.org/spreadsheetml/2006/main" count="480" uniqueCount="53">
  <si>
    <t>Rate</t>
  </si>
  <si>
    <t>Category</t>
  </si>
  <si>
    <t>Values</t>
  </si>
  <si>
    <t>Period</t>
  </si>
  <si>
    <t>AES</t>
  </si>
  <si>
    <t>Customers</t>
  </si>
  <si>
    <t>Avg Number of Customers</t>
  </si>
  <si>
    <t>Energy</t>
  </si>
  <si>
    <t>Sum of Volume</t>
  </si>
  <si>
    <t>GWh</t>
  </si>
  <si>
    <t>FLS</t>
  </si>
  <si>
    <t>Demand</t>
  </si>
  <si>
    <t>MVA</t>
  </si>
  <si>
    <t>Base</t>
  </si>
  <si>
    <t>Intermediate</t>
  </si>
  <si>
    <t>Peak</t>
  </si>
  <si>
    <t>GS</t>
  </si>
  <si>
    <t>PS-Pri</t>
  </si>
  <si>
    <t>MW</t>
  </si>
  <si>
    <t>PS-Sec</t>
  </si>
  <si>
    <t>RS</t>
  </si>
  <si>
    <t>RTS</t>
  </si>
  <si>
    <t>TOD-Pri</t>
  </si>
  <si>
    <t>TOD-Sec</t>
  </si>
  <si>
    <t>Lighting</t>
  </si>
  <si>
    <t>Total KU Customers</t>
  </si>
  <si>
    <t>Residential</t>
  </si>
  <si>
    <t>Total KU Unbilled</t>
  </si>
  <si>
    <t>Other</t>
  </si>
  <si>
    <t>KU Unbilled Adjustment**</t>
  </si>
  <si>
    <t>Forecasted Test Period
(May '19 - Apr '20)</t>
  </si>
  <si>
    <t>Billed Actual
(Jan '18 - Jun '18)*</t>
  </si>
  <si>
    <t xml:space="preserve"> Calendar Forecasted
(Jul '18 - Dec '18)</t>
  </si>
  <si>
    <t>OSL</t>
  </si>
  <si>
    <t>EV_Charge</t>
  </si>
  <si>
    <t>RTOD</t>
  </si>
  <si>
    <t>Municipal - Departing</t>
  </si>
  <si>
    <t>Municipal - Remaining</t>
  </si>
  <si>
    <t>KU WHOLESALE</t>
  </si>
  <si>
    <t>Total KU KY Retail Energy - Calendar Adjusted</t>
  </si>
  <si>
    <t>Total KU KY Energy - Calendar Adjusted</t>
  </si>
  <si>
    <t>Difference</t>
  </si>
  <si>
    <t>% Difference</t>
  </si>
  <si>
    <t xml:space="preserve"> </t>
  </si>
  <si>
    <t>Original - As Filed</t>
  </si>
  <si>
    <t>Updated Per KIUC 2-1</t>
  </si>
  <si>
    <t>Table 7</t>
  </si>
  <si>
    <t>Table 8</t>
  </si>
  <si>
    <t>Base Period vs Future Test Period</t>
  </si>
  <si>
    <t>Comparison of KU Electric Customers, Billing Demand, and Energy For Rate RTS</t>
  </si>
  <si>
    <t>Base Period
(Jan '18 - Dec '18)</t>
  </si>
  <si>
    <t>Updated Base Period
(Jan '18 - Dec '18)</t>
  </si>
  <si>
    <t>Comparison of LG&amp;E Electric Customers, Billing Demand, and Energy For Rate 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</si>
</sst>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3" xfId="0" applyBorder="1"/>
    <xf numFmtId="0" fontId="0" fillId="0" borderId="4" xfId="0" applyBorder="1"/>
    <xf numFmtId="164" fontId="0" fillId="0" borderId="4" xfId="1" applyNumberFormat="1" applyFont="1" applyBorder="1"/>
    <xf numFmtId="164" fontId="0" fillId="0" borderId="4" xfId="1" applyNumberFormat="1" applyFont="1" applyFill="1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/>
    <xf numFmtId="164" fontId="0" fillId="0" borderId="6" xfId="1" applyNumberFormat="1" applyFont="1" applyFill="1" applyBorder="1"/>
    <xf numFmtId="0" fontId="0" fillId="0" borderId="7" xfId="0" applyBorder="1"/>
    <xf numFmtId="0" fontId="0" fillId="0" borderId="8" xfId="0" applyBorder="1"/>
    <xf numFmtId="164" fontId="0" fillId="0" borderId="8" xfId="1" applyNumberFormat="1" applyFont="1" applyBorder="1"/>
    <xf numFmtId="164" fontId="0" fillId="0" borderId="8" xfId="1" applyNumberFormat="1" applyFont="1" applyFill="1" applyBorder="1"/>
    <xf numFmtId="0" fontId="0" fillId="0" borderId="9" xfId="0" applyBorder="1"/>
    <xf numFmtId="0" fontId="0" fillId="0" borderId="2" xfId="0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5" fontId="0" fillId="0" borderId="1" xfId="2" applyNumberFormat="1" applyFont="1" applyFill="1" applyBorder="1"/>
    <xf numFmtId="0" fontId="0" fillId="0" borderId="1" xfId="0" applyBorder="1"/>
    <xf numFmtId="0" fontId="0" fillId="0" borderId="0" xfId="0" applyBorder="1"/>
    <xf numFmtId="0" fontId="0" fillId="0" borderId="10" xfId="0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10" xfId="0" applyFill="1" applyBorder="1"/>
    <xf numFmtId="164" fontId="0" fillId="0" borderId="7" xfId="1" applyNumberFormat="1" applyFont="1" applyBorder="1"/>
    <xf numFmtId="164" fontId="0" fillId="0" borderId="7" xfId="1" applyNumberFormat="1" applyFont="1" applyFill="1" applyBorder="1"/>
    <xf numFmtId="0" fontId="0" fillId="0" borderId="1" xfId="0" applyFill="1" applyBorder="1" applyAlignment="1">
      <alignment horizontal="left" indent="1"/>
    </xf>
    <xf numFmtId="165" fontId="0" fillId="0" borderId="4" xfId="2" applyNumberFormat="1" applyFont="1" applyFill="1" applyBorder="1"/>
    <xf numFmtId="165" fontId="0" fillId="0" borderId="6" xfId="2" applyNumberFormat="1" applyFont="1" applyFill="1" applyBorder="1"/>
    <xf numFmtId="165" fontId="0" fillId="0" borderId="8" xfId="2" applyNumberFormat="1" applyFont="1" applyFill="1" applyBorder="1"/>
    <xf numFmtId="165" fontId="0" fillId="0" borderId="0" xfId="2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Alignment="1"/>
    <xf numFmtId="0" fontId="2" fillId="0" borderId="3" xfId="0" applyFont="1" applyBorder="1"/>
    <xf numFmtId="164" fontId="2" fillId="0" borderId="3" xfId="1" applyNumberFormat="1" applyFont="1" applyFill="1" applyBorder="1"/>
    <xf numFmtId="165" fontId="2" fillId="0" borderId="4" xfId="2" applyNumberFormat="1" applyFont="1" applyFill="1" applyBorder="1"/>
    <xf numFmtId="0" fontId="2" fillId="0" borderId="7" xfId="0" applyFont="1" applyBorder="1"/>
    <xf numFmtId="164" fontId="2" fillId="0" borderId="7" xfId="1" applyNumberFormat="1" applyFont="1" applyFill="1" applyBorder="1"/>
    <xf numFmtId="3" fontId="2" fillId="0" borderId="2" xfId="0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0" fontId="2" fillId="0" borderId="2" xfId="0" applyFont="1" applyBorder="1"/>
    <xf numFmtId="164" fontId="2" fillId="0" borderId="2" xfId="1" applyNumberFormat="1" applyFont="1" applyFill="1" applyBorder="1"/>
    <xf numFmtId="165" fontId="2" fillId="0" borderId="2" xfId="2" applyNumberFormat="1" applyFont="1" applyFill="1" applyBorder="1"/>
    <xf numFmtId="0" fontId="0" fillId="0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8" xfId="2" applyNumberFormat="1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13" xfId="0" applyBorder="1"/>
    <xf numFmtId="0" fontId="0" fillId="0" borderId="0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3" xfId="0" applyBorder="1" applyAlignment="1"/>
    <xf numFmtId="0" fontId="0" fillId="0" borderId="14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3" xfId="0" applyFont="1" applyBorder="1"/>
    <xf numFmtId="0" fontId="3" fillId="0" borderId="14" xfId="0" applyFont="1" applyBorder="1"/>
    <xf numFmtId="0" fontId="3" fillId="0" borderId="13" xfId="0" applyFont="1" applyBorder="1"/>
    <xf numFmtId="0" fontId="0" fillId="0" borderId="13" xfId="0" applyBorder="1" applyAlignment="1">
      <alignment horizontal="left" wrapText="1"/>
    </xf>
    <xf numFmtId="0" fontId="5" fillId="0" borderId="7" xfId="0" applyFont="1" applyBorder="1"/>
    <xf numFmtId="0" fontId="5" fillId="0" borderId="8" xfId="0" applyFont="1" applyBorder="1"/>
    <xf numFmtId="164" fontId="5" fillId="0" borderId="8" xfId="1" applyNumberFormat="1" applyFont="1" applyBorder="1"/>
    <xf numFmtId="164" fontId="5" fillId="0" borderId="8" xfId="1" applyNumberFormat="1" applyFont="1" applyFill="1" applyBorder="1"/>
    <xf numFmtId="165" fontId="5" fillId="0" borderId="8" xfId="2" applyNumberFormat="1" applyFont="1" applyFill="1" applyBorder="1"/>
    <xf numFmtId="0" fontId="5" fillId="0" borderId="5" xfId="0" applyFont="1" applyBorder="1"/>
    <xf numFmtId="0" fontId="5" fillId="0" borderId="6" xfId="0" applyFont="1" applyBorder="1"/>
    <xf numFmtId="164" fontId="5" fillId="0" borderId="6" xfId="1" applyNumberFormat="1" applyFont="1" applyBorder="1"/>
    <xf numFmtId="164" fontId="5" fillId="0" borderId="6" xfId="1" applyNumberFormat="1" applyFont="1" applyFill="1" applyBorder="1"/>
    <xf numFmtId="165" fontId="5" fillId="0" borderId="6" xfId="2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164" fontId="2" fillId="0" borderId="7" xfId="1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left"/>
    </xf>
    <xf numFmtId="3" fontId="2" fillId="0" borderId="7" xfId="0" applyNumberFormat="1" applyFont="1" applyBorder="1" applyAlignment="1">
      <alignment horizontal="center" wrapText="1"/>
    </xf>
    <xf numFmtId="164" fontId="5" fillId="0" borderId="0" xfId="1" applyNumberFormat="1" applyFont="1" applyFill="1" applyBorder="1"/>
    <xf numFmtId="165" fontId="5" fillId="0" borderId="0" xfId="2" applyNumberFormat="1" applyFont="1" applyFill="1" applyBorder="1"/>
    <xf numFmtId="0" fontId="2" fillId="0" borderId="10" xfId="0" applyFont="1" applyBorder="1" applyAlignment="1">
      <alignment horizontal="center"/>
    </xf>
    <xf numFmtId="9" fontId="0" fillId="0" borderId="6" xfId="0" applyNumberFormat="1" applyFill="1" applyBorder="1"/>
    <xf numFmtId="0" fontId="0" fillId="0" borderId="8" xfId="0" applyBorder="1" applyAlignment="1">
      <alignment horizontal="left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S168"/>
  <sheetViews>
    <sheetView showGridLines="0" tabSelected="1" topLeftCell="B83" zoomScale="70" zoomScaleNormal="70" workbookViewId="0">
      <selection activeCell="P161" sqref="P161"/>
    </sheetView>
  </sheetViews>
  <sheetFormatPr defaultRowHeight="14.4" x14ac:dyDescent="0.3"/>
  <cols>
    <col min="1" max="1" width="2.44140625" hidden="1" customWidth="1"/>
    <col min="2" max="2" width="7" customWidth="1"/>
    <col min="3" max="3" width="10" customWidth="1"/>
    <col min="4" max="4" width="16.77734375" customWidth="1"/>
    <col min="5" max="5" width="5.33203125" bestFit="1" customWidth="1"/>
    <col min="6" max="6" width="13.109375" customWidth="1"/>
    <col min="7" max="7" width="16.33203125" customWidth="1"/>
    <col min="8" max="8" width="22.109375" customWidth="1"/>
    <col min="9" max="10" width="18.6640625" customWidth="1"/>
    <col min="11" max="11" width="15.33203125" bestFit="1" customWidth="1"/>
    <col min="12" max="12" width="11.6640625" customWidth="1"/>
    <col min="17" max="17" width="8.88671875" customWidth="1"/>
  </cols>
  <sheetData>
    <row r="3" spans="1:12" ht="18" x14ac:dyDescent="0.35">
      <c r="A3" s="46"/>
      <c r="B3" s="58" t="s">
        <v>46</v>
      </c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ht="18" x14ac:dyDescent="0.35">
      <c r="A4" s="49"/>
      <c r="B4" s="59" t="s">
        <v>49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2" ht="18" x14ac:dyDescent="0.35">
      <c r="A5" s="49"/>
      <c r="B5" s="59" t="s">
        <v>48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 ht="18" x14ac:dyDescent="0.35">
      <c r="A6" s="49"/>
      <c r="B6" s="60"/>
      <c r="C6" s="19"/>
      <c r="D6" s="19"/>
      <c r="E6" s="19"/>
      <c r="F6" s="19"/>
      <c r="G6" s="19"/>
      <c r="H6" s="19"/>
      <c r="I6" s="19"/>
      <c r="J6" s="19"/>
      <c r="K6" s="19"/>
      <c r="L6" s="10"/>
    </row>
    <row r="7" spans="1:12" ht="18" x14ac:dyDescent="0.35">
      <c r="A7" s="49"/>
      <c r="B7" s="60" t="s">
        <v>44</v>
      </c>
      <c r="C7" s="19"/>
      <c r="D7" s="19"/>
      <c r="E7" s="19"/>
      <c r="F7" s="19"/>
      <c r="G7" s="19"/>
      <c r="H7" s="19"/>
      <c r="I7" s="19"/>
      <c r="J7" s="19"/>
      <c r="K7" s="19"/>
      <c r="L7" s="10"/>
    </row>
    <row r="8" spans="1:12" ht="15.6" x14ac:dyDescent="0.3">
      <c r="A8" s="49"/>
      <c r="B8" s="61"/>
      <c r="C8" s="19"/>
      <c r="D8" s="19"/>
      <c r="E8" s="19"/>
      <c r="F8" s="19"/>
      <c r="G8" s="19"/>
      <c r="H8" s="19"/>
      <c r="I8" s="19"/>
      <c r="J8" s="19"/>
      <c r="K8" s="19"/>
      <c r="L8" s="10"/>
    </row>
    <row r="9" spans="1:12" ht="15" customHeight="1" x14ac:dyDescent="0.3">
      <c r="A9" s="49"/>
      <c r="B9" s="33"/>
      <c r="C9" s="33"/>
      <c r="D9" s="33"/>
      <c r="E9" s="33"/>
      <c r="F9" s="33"/>
      <c r="G9" s="86" t="s">
        <v>43</v>
      </c>
      <c r="H9" s="87"/>
      <c r="I9" s="88"/>
      <c r="J9" s="89" t="s">
        <v>30</v>
      </c>
      <c r="K9" s="34"/>
      <c r="L9" s="35"/>
    </row>
    <row r="10" spans="1:12" ht="36.6" customHeight="1" x14ac:dyDescent="0.3">
      <c r="A10" s="49"/>
      <c r="B10" s="36" t="s">
        <v>0</v>
      </c>
      <c r="C10" s="36" t="s">
        <v>1</v>
      </c>
      <c r="D10" s="36" t="s">
        <v>2</v>
      </c>
      <c r="E10" s="36"/>
      <c r="F10" s="36" t="s">
        <v>3</v>
      </c>
      <c r="G10" s="80" t="s">
        <v>31</v>
      </c>
      <c r="H10" s="80" t="s">
        <v>32</v>
      </c>
      <c r="I10" s="78" t="s">
        <v>50</v>
      </c>
      <c r="J10" s="90"/>
      <c r="K10" s="37" t="s">
        <v>41</v>
      </c>
      <c r="L10" s="45" t="s">
        <v>42</v>
      </c>
    </row>
    <row r="11" spans="1:12" x14ac:dyDescent="0.3">
      <c r="A11" s="49"/>
      <c r="B11" s="44" t="s">
        <v>43</v>
      </c>
      <c r="C11" s="40"/>
      <c r="D11" s="40"/>
      <c r="E11" s="40"/>
      <c r="F11" s="40"/>
      <c r="G11" s="38"/>
      <c r="H11" s="38"/>
      <c r="I11" s="39"/>
      <c r="J11" s="39"/>
      <c r="K11" s="41"/>
      <c r="L11" s="42"/>
    </row>
    <row r="12" spans="1:12" hidden="1" x14ac:dyDescent="0.3">
      <c r="A12" s="49"/>
      <c r="B12" s="1" t="s">
        <v>4</v>
      </c>
      <c r="C12" s="2" t="s">
        <v>5</v>
      </c>
      <c r="D12" s="2" t="s">
        <v>6</v>
      </c>
      <c r="E12" s="2"/>
      <c r="F12" s="2"/>
      <c r="G12" s="3">
        <v>509.5</v>
      </c>
      <c r="H12" s="3">
        <v>560.83333333333303</v>
      </c>
      <c r="I12" s="3">
        <f>IF(LEFT(D12,3)="Avg",AVERAGE(G12:H12),SUM(G12:H12))</f>
        <v>535.16666666666652</v>
      </c>
      <c r="J12" s="3">
        <v>558</v>
      </c>
      <c r="K12" s="4">
        <f t="shared" ref="K12:K55" si="0">IF(I12="","",J12-I12)</f>
        <v>22.833333333333485</v>
      </c>
      <c r="L12" s="27">
        <f t="shared" ref="L12:L55" si="1">IF(I12="","",J12/I12-1)</f>
        <v>4.2665836188103601E-2</v>
      </c>
    </row>
    <row r="13" spans="1:12" hidden="1" x14ac:dyDescent="0.3">
      <c r="A13" s="49"/>
      <c r="B13" s="5"/>
      <c r="C13" s="6" t="s">
        <v>7</v>
      </c>
      <c r="D13" s="6" t="s">
        <v>8</v>
      </c>
      <c r="E13" s="6" t="s">
        <v>9</v>
      </c>
      <c r="F13" s="6"/>
      <c r="G13" s="7">
        <v>74.735146</v>
      </c>
      <c r="H13" s="7">
        <v>65.745219000000006</v>
      </c>
      <c r="I13" s="7">
        <f t="shared" ref="I13:I58" si="2">IF(LEFT(D13,3)="Avg",AVERAGE(G13:H13),SUM(G13:H13))</f>
        <v>140.48036500000001</v>
      </c>
      <c r="J13" s="7">
        <v>132.20826700000001</v>
      </c>
      <c r="K13" s="8">
        <f t="shared" si="0"/>
        <v>-8.2720979999999997</v>
      </c>
      <c r="L13" s="28">
        <f t="shared" si="1"/>
        <v>-5.8884371492058718E-2</v>
      </c>
    </row>
    <row r="14" spans="1:12" hidden="1" x14ac:dyDescent="0.3">
      <c r="A14" s="49"/>
      <c r="B14" s="1" t="s">
        <v>34</v>
      </c>
      <c r="C14" s="2" t="s">
        <v>5</v>
      </c>
      <c r="D14" s="2" t="s">
        <v>6</v>
      </c>
      <c r="E14" s="2"/>
      <c r="F14" s="2"/>
      <c r="G14" s="3">
        <v>2.8333333333333299</v>
      </c>
      <c r="H14" s="3">
        <v>7.5</v>
      </c>
      <c r="I14" s="3">
        <f t="shared" si="2"/>
        <v>5.1666666666666652</v>
      </c>
      <c r="J14" s="3">
        <v>10</v>
      </c>
      <c r="K14" s="4">
        <f t="shared" si="0"/>
        <v>4.8333333333333348</v>
      </c>
      <c r="L14" s="27">
        <f t="shared" si="1"/>
        <v>0.93548387096774244</v>
      </c>
    </row>
    <row r="15" spans="1:12" hidden="1" x14ac:dyDescent="0.3">
      <c r="A15" s="49"/>
      <c r="B15" s="5"/>
      <c r="C15" s="6" t="s">
        <v>7</v>
      </c>
      <c r="D15" s="6" t="s">
        <v>8</v>
      </c>
      <c r="E15" s="6" t="s">
        <v>9</v>
      </c>
      <c r="F15" s="6"/>
      <c r="G15" s="7">
        <v>5.9599999999999996E-4</v>
      </c>
      <c r="H15" s="7">
        <v>1.9312403E-3</v>
      </c>
      <c r="I15" s="7">
        <f t="shared" si="2"/>
        <v>2.5272402999999997E-3</v>
      </c>
      <c r="J15" s="7">
        <v>4.8002872000000004E-3</v>
      </c>
      <c r="K15" s="8">
        <f t="shared" si="0"/>
        <v>2.2730469000000007E-3</v>
      </c>
      <c r="L15" s="28">
        <f t="shared" si="1"/>
        <v>0.89941858714424616</v>
      </c>
    </row>
    <row r="16" spans="1:12" hidden="1" x14ac:dyDescent="0.3">
      <c r="A16" s="49"/>
      <c r="B16" s="1" t="s">
        <v>10</v>
      </c>
      <c r="C16" s="2" t="s">
        <v>5</v>
      </c>
      <c r="D16" s="2" t="s">
        <v>6</v>
      </c>
      <c r="E16" s="2"/>
      <c r="F16" s="2"/>
      <c r="G16" s="3">
        <v>1</v>
      </c>
      <c r="H16" s="3">
        <v>1</v>
      </c>
      <c r="I16" s="3">
        <f t="shared" si="2"/>
        <v>1</v>
      </c>
      <c r="J16" s="3">
        <v>1</v>
      </c>
      <c r="K16" s="4">
        <f t="shared" si="0"/>
        <v>0</v>
      </c>
      <c r="L16" s="27">
        <f t="shared" si="1"/>
        <v>0</v>
      </c>
    </row>
    <row r="17" spans="1:12" hidden="1" x14ac:dyDescent="0.3">
      <c r="A17" s="49"/>
      <c r="B17" s="9"/>
      <c r="C17" s="10" t="s">
        <v>11</v>
      </c>
      <c r="D17" s="10" t="s">
        <v>8</v>
      </c>
      <c r="E17" s="10" t="s">
        <v>12</v>
      </c>
      <c r="F17" s="10" t="s">
        <v>13</v>
      </c>
      <c r="G17" s="11">
        <v>1220.1659999999999</v>
      </c>
      <c r="H17" s="11">
        <v>1211.8853999999999</v>
      </c>
      <c r="I17" s="11">
        <f t="shared" si="2"/>
        <v>2432.0513999999998</v>
      </c>
      <c r="J17" s="11">
        <v>2388.3647999999998</v>
      </c>
      <c r="K17" s="12">
        <f t="shared" si="0"/>
        <v>-43.686599999999999</v>
      </c>
      <c r="L17" s="29">
        <f t="shared" si="1"/>
        <v>-1.7962860488886068E-2</v>
      </c>
    </row>
    <row r="18" spans="1:12" hidden="1" x14ac:dyDescent="0.3">
      <c r="A18" s="49"/>
      <c r="B18" s="9"/>
      <c r="C18" s="10" t="s">
        <v>11</v>
      </c>
      <c r="D18" s="10" t="s">
        <v>8</v>
      </c>
      <c r="E18" s="10" t="s">
        <v>12</v>
      </c>
      <c r="F18" s="10" t="s">
        <v>14</v>
      </c>
      <c r="G18" s="11">
        <v>1213.396</v>
      </c>
      <c r="H18" s="11">
        <v>1190.6628000000001</v>
      </c>
      <c r="I18" s="11">
        <f t="shared" si="2"/>
        <v>2404.0587999999998</v>
      </c>
      <c r="J18" s="11">
        <v>2381.3256000000001</v>
      </c>
      <c r="K18" s="12">
        <f t="shared" si="0"/>
        <v>-22.73319999999967</v>
      </c>
      <c r="L18" s="29">
        <f t="shared" si="1"/>
        <v>-9.4561746992209983E-3</v>
      </c>
    </row>
    <row r="19" spans="1:12" hidden="1" x14ac:dyDescent="0.3">
      <c r="A19" s="49"/>
      <c r="B19" s="9"/>
      <c r="C19" s="10" t="s">
        <v>11</v>
      </c>
      <c r="D19" s="10" t="s">
        <v>8</v>
      </c>
      <c r="E19" s="10" t="s">
        <v>12</v>
      </c>
      <c r="F19" s="10" t="s">
        <v>15</v>
      </c>
      <c r="G19" s="11">
        <v>834.10500000000002</v>
      </c>
      <c r="H19" s="11">
        <v>823.23479999999995</v>
      </c>
      <c r="I19" s="11">
        <f t="shared" si="2"/>
        <v>1657.3398</v>
      </c>
      <c r="J19" s="11">
        <v>1646.4695999999999</v>
      </c>
      <c r="K19" s="12">
        <f t="shared" si="0"/>
        <v>-10.870200000000068</v>
      </c>
      <c r="L19" s="29">
        <f t="shared" si="1"/>
        <v>-6.5588239659725156E-3</v>
      </c>
    </row>
    <row r="20" spans="1:12" hidden="1" x14ac:dyDescent="0.3">
      <c r="A20" s="49"/>
      <c r="B20" s="5"/>
      <c r="C20" s="6" t="s">
        <v>7</v>
      </c>
      <c r="D20" s="6" t="s">
        <v>8</v>
      </c>
      <c r="E20" s="6"/>
      <c r="F20" s="6"/>
      <c r="G20" s="7">
        <v>325.72800000000001</v>
      </c>
      <c r="H20" s="7">
        <v>309.18700000000001</v>
      </c>
      <c r="I20" s="7">
        <f t="shared" si="2"/>
        <v>634.91499999999996</v>
      </c>
      <c r="J20" s="7">
        <v>622.48798999999997</v>
      </c>
      <c r="K20" s="8">
        <f t="shared" si="0"/>
        <v>-12.427009999999996</v>
      </c>
      <c r="L20" s="28">
        <f t="shared" si="1"/>
        <v>-1.9572714457840812E-2</v>
      </c>
    </row>
    <row r="21" spans="1:12" hidden="1" x14ac:dyDescent="0.3">
      <c r="A21" s="49"/>
      <c r="B21" s="1" t="s">
        <v>16</v>
      </c>
      <c r="C21" s="2" t="s">
        <v>5</v>
      </c>
      <c r="D21" s="2" t="s">
        <v>6</v>
      </c>
      <c r="E21" s="2"/>
      <c r="F21" s="2"/>
      <c r="G21" s="3">
        <v>83362.5</v>
      </c>
      <c r="H21" s="3">
        <v>83956.241666666698</v>
      </c>
      <c r="I21" s="3">
        <f t="shared" si="2"/>
        <v>83659.370833333349</v>
      </c>
      <c r="J21" s="3">
        <v>84439.188333333295</v>
      </c>
      <c r="K21" s="4">
        <f t="shared" si="0"/>
        <v>779.81749999994645</v>
      </c>
      <c r="L21" s="27">
        <f t="shared" si="1"/>
        <v>9.3213407204975063E-3</v>
      </c>
    </row>
    <row r="22" spans="1:12" hidden="1" x14ac:dyDescent="0.3">
      <c r="A22" s="49"/>
      <c r="B22" s="5"/>
      <c r="C22" s="6" t="s">
        <v>7</v>
      </c>
      <c r="D22" s="6" t="s">
        <v>8</v>
      </c>
      <c r="E22" s="6" t="s">
        <v>9</v>
      </c>
      <c r="F22" s="6"/>
      <c r="G22" s="7">
        <v>914.18346599999995</v>
      </c>
      <c r="H22" s="7">
        <v>900.75950999999998</v>
      </c>
      <c r="I22" s="7">
        <f t="shared" si="2"/>
        <v>1814.9429759999998</v>
      </c>
      <c r="J22" s="7">
        <v>1740.2667899999999</v>
      </c>
      <c r="K22" s="8">
        <f t="shared" si="0"/>
        <v>-74.676185999999916</v>
      </c>
      <c r="L22" s="28">
        <f t="shared" si="1"/>
        <v>-4.114519683950657E-2</v>
      </c>
    </row>
    <row r="23" spans="1:12" hidden="1" x14ac:dyDescent="0.3">
      <c r="A23" s="49"/>
      <c r="B23" s="9" t="s">
        <v>33</v>
      </c>
      <c r="C23" s="10" t="s">
        <v>5</v>
      </c>
      <c r="D23" s="10" t="s">
        <v>6</v>
      </c>
      <c r="E23" s="10"/>
      <c r="F23" s="10"/>
      <c r="G23" s="11">
        <v>6.3333333333333304</v>
      </c>
      <c r="H23" s="11">
        <v>6</v>
      </c>
      <c r="I23" s="11">
        <f t="shared" si="2"/>
        <v>6.1666666666666652</v>
      </c>
      <c r="J23" s="11">
        <v>6</v>
      </c>
      <c r="K23" s="12">
        <f t="shared" si="0"/>
        <v>-0.16666666666666519</v>
      </c>
      <c r="L23" s="29">
        <f t="shared" si="1"/>
        <v>-2.7027027027026751E-2</v>
      </c>
    </row>
    <row r="24" spans="1:12" hidden="1" x14ac:dyDescent="0.3">
      <c r="A24" s="49"/>
      <c r="B24" s="9"/>
      <c r="C24" s="10" t="s">
        <v>11</v>
      </c>
      <c r="D24" s="10" t="s">
        <v>8</v>
      </c>
      <c r="E24" s="10" t="s">
        <v>18</v>
      </c>
      <c r="F24" s="10" t="s">
        <v>13</v>
      </c>
      <c r="G24" s="11">
        <v>4.6384999999999996</v>
      </c>
      <c r="H24" s="11">
        <v>2.2601222000000001</v>
      </c>
      <c r="I24" s="11">
        <f t="shared" si="2"/>
        <v>6.8986222000000001</v>
      </c>
      <c r="J24" s="11">
        <v>5.1920158000000001</v>
      </c>
      <c r="K24" s="12">
        <f t="shared" si="0"/>
        <v>-1.7066064000000001</v>
      </c>
      <c r="L24" s="29">
        <f t="shared" si="1"/>
        <v>-0.24738365872536117</v>
      </c>
    </row>
    <row r="25" spans="1:12" hidden="1" x14ac:dyDescent="0.3">
      <c r="A25" s="49"/>
      <c r="B25" s="9"/>
      <c r="C25" s="10" t="s">
        <v>11</v>
      </c>
      <c r="D25" s="10" t="s">
        <v>8</v>
      </c>
      <c r="E25" s="10" t="s">
        <v>18</v>
      </c>
      <c r="F25" s="10" t="s">
        <v>15</v>
      </c>
      <c r="G25" s="11">
        <v>1.5984</v>
      </c>
      <c r="H25" s="11">
        <v>0.63743119999999998</v>
      </c>
      <c r="I25" s="11">
        <f t="shared" si="2"/>
        <v>2.2358311999999998</v>
      </c>
      <c r="J25" s="11">
        <v>1.4910736</v>
      </c>
      <c r="K25" s="12">
        <f t="shared" si="0"/>
        <v>-0.7447575999999998</v>
      </c>
      <c r="L25" s="29">
        <f t="shared" si="1"/>
        <v>-0.33310099617538202</v>
      </c>
    </row>
    <row r="26" spans="1:12" hidden="1" x14ac:dyDescent="0.3">
      <c r="A26" s="49"/>
      <c r="B26" s="9"/>
      <c r="C26" s="10" t="s">
        <v>7</v>
      </c>
      <c r="D26" s="10" t="s">
        <v>8</v>
      </c>
      <c r="E26" s="10" t="s">
        <v>9</v>
      </c>
      <c r="F26" s="10"/>
      <c r="G26" s="11">
        <v>0.24738099999999999</v>
      </c>
      <c r="H26" s="11">
        <v>0.17756069999999999</v>
      </c>
      <c r="I26" s="11">
        <f t="shared" si="2"/>
        <v>0.42494169999999998</v>
      </c>
      <c r="J26" s="11">
        <v>0.37470875999999997</v>
      </c>
      <c r="K26" s="12">
        <f t="shared" si="0"/>
        <v>-5.0232940000000004E-2</v>
      </c>
      <c r="L26" s="29">
        <f t="shared" si="1"/>
        <v>-0.11821136875952631</v>
      </c>
    </row>
    <row r="27" spans="1:12" hidden="1" x14ac:dyDescent="0.3">
      <c r="A27" s="49"/>
      <c r="B27" s="1" t="s">
        <v>17</v>
      </c>
      <c r="C27" s="2" t="s">
        <v>5</v>
      </c>
      <c r="D27" s="2" t="s">
        <v>6</v>
      </c>
      <c r="E27" s="2"/>
      <c r="F27" s="2"/>
      <c r="G27" s="3">
        <v>206.833333333333</v>
      </c>
      <c r="H27" s="3">
        <v>206</v>
      </c>
      <c r="I27" s="3">
        <f t="shared" si="2"/>
        <v>206.41666666666652</v>
      </c>
      <c r="J27" s="3">
        <v>206</v>
      </c>
      <c r="K27" s="4">
        <f t="shared" si="0"/>
        <v>-0.41666666666651508</v>
      </c>
      <c r="L27" s="27">
        <f t="shared" si="1"/>
        <v>-2.01857085183621E-3</v>
      </c>
    </row>
    <row r="28" spans="1:12" hidden="1" x14ac:dyDescent="0.3">
      <c r="A28" s="49"/>
      <c r="B28" s="9"/>
      <c r="C28" s="10" t="s">
        <v>11</v>
      </c>
      <c r="D28" s="10" t="s">
        <v>8</v>
      </c>
      <c r="E28" s="10" t="s">
        <v>18</v>
      </c>
      <c r="F28" s="10" t="s">
        <v>13</v>
      </c>
      <c r="G28" s="11">
        <v>203.07775000000001</v>
      </c>
      <c r="H28" s="11">
        <v>216.90504000000001</v>
      </c>
      <c r="I28" s="11">
        <f t="shared" si="2"/>
        <v>419.98279000000002</v>
      </c>
      <c r="J28" s="11">
        <v>422.43948</v>
      </c>
      <c r="K28" s="12">
        <f t="shared" si="0"/>
        <v>2.4566899999999805</v>
      </c>
      <c r="L28" s="29">
        <f t="shared" si="1"/>
        <v>5.8495015950534857E-3</v>
      </c>
    </row>
    <row r="29" spans="1:12" hidden="1" x14ac:dyDescent="0.3">
      <c r="A29" s="49"/>
      <c r="B29" s="5"/>
      <c r="C29" s="6" t="s">
        <v>7</v>
      </c>
      <c r="D29" s="6" t="s">
        <v>8</v>
      </c>
      <c r="E29" s="6" t="s">
        <v>9</v>
      </c>
      <c r="F29" s="6"/>
      <c r="G29" s="7">
        <v>69.336546999999996</v>
      </c>
      <c r="H29" s="7">
        <v>74.007459999999995</v>
      </c>
      <c r="I29" s="7">
        <f t="shared" si="2"/>
        <v>143.34400699999998</v>
      </c>
      <c r="J29" s="7">
        <v>144.25262000000001</v>
      </c>
      <c r="K29" s="8">
        <f t="shared" si="0"/>
        <v>0.90861300000003098</v>
      </c>
      <c r="L29" s="28">
        <f t="shared" si="1"/>
        <v>6.3386884392035991E-3</v>
      </c>
    </row>
    <row r="30" spans="1:12" hidden="1" x14ac:dyDescent="0.3">
      <c r="A30" s="49"/>
      <c r="B30" s="1" t="s">
        <v>19</v>
      </c>
      <c r="C30" s="2" t="s">
        <v>5</v>
      </c>
      <c r="D30" s="2" t="s">
        <v>6</v>
      </c>
      <c r="E30" s="2"/>
      <c r="F30" s="2"/>
      <c r="G30" s="3">
        <v>4560.5</v>
      </c>
      <c r="H30" s="3">
        <v>4511.1775250000001</v>
      </c>
      <c r="I30" s="3">
        <f t="shared" si="2"/>
        <v>4535.8387624999996</v>
      </c>
      <c r="J30" s="3">
        <v>4469.57891666667</v>
      </c>
      <c r="K30" s="4">
        <f t="shared" si="0"/>
        <v>-66.259845833329564</v>
      </c>
      <c r="L30" s="27">
        <f t="shared" si="1"/>
        <v>-1.4608069048029693E-2</v>
      </c>
    </row>
    <row r="31" spans="1:12" hidden="1" x14ac:dyDescent="0.3">
      <c r="A31" s="49"/>
      <c r="B31" s="9"/>
      <c r="C31" s="10" t="s">
        <v>11</v>
      </c>
      <c r="D31" s="10" t="s">
        <v>8</v>
      </c>
      <c r="E31" s="10" t="s">
        <v>18</v>
      </c>
      <c r="F31" s="10" t="s">
        <v>13</v>
      </c>
      <c r="G31" s="11">
        <v>2799.6874499999999</v>
      </c>
      <c r="H31" s="11">
        <v>2851.2374199999999</v>
      </c>
      <c r="I31" s="11">
        <f t="shared" si="2"/>
        <v>5650.9248699999998</v>
      </c>
      <c r="J31" s="11">
        <v>5473.8476000000001</v>
      </c>
      <c r="K31" s="12">
        <f t="shared" si="0"/>
        <v>-177.07726999999977</v>
      </c>
      <c r="L31" s="29">
        <f t="shared" si="1"/>
        <v>-3.133598022866646E-2</v>
      </c>
    </row>
    <row r="32" spans="1:12" hidden="1" x14ac:dyDescent="0.3">
      <c r="A32" s="49"/>
      <c r="B32" s="5"/>
      <c r="C32" s="6" t="s">
        <v>7</v>
      </c>
      <c r="D32" s="6" t="s">
        <v>8</v>
      </c>
      <c r="E32" s="6" t="s">
        <v>9</v>
      </c>
      <c r="F32" s="6"/>
      <c r="G32" s="7">
        <v>920.14063899999996</v>
      </c>
      <c r="H32" s="7">
        <v>958.62827700000003</v>
      </c>
      <c r="I32" s="7">
        <f t="shared" si="2"/>
        <v>1878.768916</v>
      </c>
      <c r="J32" s="7">
        <v>1808.8749</v>
      </c>
      <c r="K32" s="8">
        <f t="shared" si="0"/>
        <v>-69.894015999999965</v>
      </c>
      <c r="L32" s="28">
        <f t="shared" si="1"/>
        <v>-3.7202029161099825E-2</v>
      </c>
    </row>
    <row r="33" spans="1:12" hidden="1" x14ac:dyDescent="0.3">
      <c r="A33" s="49"/>
      <c r="B33" s="9" t="s">
        <v>20</v>
      </c>
      <c r="C33" s="10" t="s">
        <v>5</v>
      </c>
      <c r="D33" s="10" t="s">
        <v>6</v>
      </c>
      <c r="E33" s="10"/>
      <c r="F33" s="10"/>
      <c r="G33" s="11">
        <v>433736.49999999971</v>
      </c>
      <c r="H33" s="11">
        <v>433855.03333333298</v>
      </c>
      <c r="I33" s="11">
        <f t="shared" si="2"/>
        <v>433795.76666666637</v>
      </c>
      <c r="J33" s="11">
        <v>436361.51666666701</v>
      </c>
      <c r="K33" s="12">
        <f t="shared" si="0"/>
        <v>2565.7500000006403</v>
      </c>
      <c r="L33" s="29">
        <f t="shared" si="1"/>
        <v>5.9146496972899421E-3</v>
      </c>
    </row>
    <row r="34" spans="1:12" hidden="1" x14ac:dyDescent="0.3">
      <c r="A34" s="49"/>
      <c r="B34" s="5"/>
      <c r="C34" s="6" t="s">
        <v>7</v>
      </c>
      <c r="D34" s="6" t="s">
        <v>8</v>
      </c>
      <c r="E34" s="6" t="s">
        <v>9</v>
      </c>
      <c r="F34" s="6"/>
      <c r="G34" s="7">
        <v>3350.569489</v>
      </c>
      <c r="H34" s="7">
        <v>2878.9020999999998</v>
      </c>
      <c r="I34" s="7">
        <f t="shared" si="2"/>
        <v>6229.4715889999998</v>
      </c>
      <c r="J34" s="7">
        <v>5964.6328000000003</v>
      </c>
      <c r="K34" s="8">
        <f t="shared" si="0"/>
        <v>-264.83878899999945</v>
      </c>
      <c r="L34" s="28">
        <f t="shared" si="1"/>
        <v>-4.2513844909037202E-2</v>
      </c>
    </row>
    <row r="35" spans="1:12" hidden="1" x14ac:dyDescent="0.3">
      <c r="A35" s="49"/>
      <c r="B35" s="9" t="s">
        <v>35</v>
      </c>
      <c r="C35" s="10" t="s">
        <v>5</v>
      </c>
      <c r="D35" s="10" t="s">
        <v>6</v>
      </c>
      <c r="E35" s="10"/>
      <c r="F35" s="10"/>
      <c r="G35" s="11">
        <v>41.333333333333336</v>
      </c>
      <c r="H35" s="11">
        <v>48.5</v>
      </c>
      <c r="I35" s="11">
        <f t="shared" si="2"/>
        <v>44.916666666666671</v>
      </c>
      <c r="J35" s="11">
        <v>61.5</v>
      </c>
      <c r="K35" s="12">
        <f t="shared" si="0"/>
        <v>16.583333333333329</v>
      </c>
      <c r="L35" s="29">
        <f t="shared" si="1"/>
        <v>0.36920222634508337</v>
      </c>
    </row>
    <row r="36" spans="1:12" hidden="1" x14ac:dyDescent="0.3">
      <c r="A36" s="49"/>
      <c r="B36" s="9"/>
      <c r="C36" s="10" t="s">
        <v>11</v>
      </c>
      <c r="D36" s="10" t="s">
        <v>8</v>
      </c>
      <c r="E36" s="10" t="s">
        <v>18</v>
      </c>
      <c r="F36" s="10" t="s">
        <v>13</v>
      </c>
      <c r="G36" s="11">
        <v>0</v>
      </c>
      <c r="H36" s="11">
        <v>0</v>
      </c>
      <c r="I36" s="11">
        <f t="shared" si="2"/>
        <v>0</v>
      </c>
      <c r="J36" s="11">
        <v>0</v>
      </c>
      <c r="K36" s="12">
        <f t="shared" si="0"/>
        <v>0</v>
      </c>
      <c r="L36" s="29">
        <f>IFERROR(IF(I36="","",J36/I36-1),0)</f>
        <v>0</v>
      </c>
    </row>
    <row r="37" spans="1:12" hidden="1" x14ac:dyDescent="0.3">
      <c r="A37" s="49"/>
      <c r="B37" s="9"/>
      <c r="C37" s="10" t="s">
        <v>11</v>
      </c>
      <c r="D37" s="10" t="s">
        <v>8</v>
      </c>
      <c r="E37" s="10" t="s">
        <v>18</v>
      </c>
      <c r="F37" s="10" t="s">
        <v>15</v>
      </c>
      <c r="G37" s="11">
        <v>0</v>
      </c>
      <c r="H37" s="11">
        <v>0</v>
      </c>
      <c r="I37" s="11">
        <f t="shared" si="2"/>
        <v>0</v>
      </c>
      <c r="J37" s="11">
        <v>0</v>
      </c>
      <c r="K37" s="12">
        <f t="shared" si="0"/>
        <v>0</v>
      </c>
      <c r="L37" s="29">
        <f>IFERROR(IF(I37="","",J37/I37-1),0)</f>
        <v>0</v>
      </c>
    </row>
    <row r="38" spans="1:12" hidden="1" x14ac:dyDescent="0.3">
      <c r="A38" s="49"/>
      <c r="B38" s="5"/>
      <c r="C38" s="6" t="s">
        <v>7</v>
      </c>
      <c r="D38" s="6" t="s">
        <v>8</v>
      </c>
      <c r="E38" s="6" t="s">
        <v>9</v>
      </c>
      <c r="F38" s="6"/>
      <c r="G38" s="7">
        <v>0.34188299999999999</v>
      </c>
      <c r="H38" s="7">
        <v>0.31901900999999999</v>
      </c>
      <c r="I38" s="7">
        <f t="shared" si="2"/>
        <v>0.66090201000000004</v>
      </c>
      <c r="J38" s="7">
        <v>0.84274048999999995</v>
      </c>
      <c r="K38" s="8">
        <f t="shared" si="0"/>
        <v>0.18183847999999991</v>
      </c>
      <c r="L38" s="28">
        <f t="shared" si="1"/>
        <v>0.27513682398998895</v>
      </c>
    </row>
    <row r="39" spans="1:12" ht="15.6" x14ac:dyDescent="0.3">
      <c r="A39" s="49"/>
      <c r="B39" s="64" t="s">
        <v>21</v>
      </c>
      <c r="C39" s="65" t="s">
        <v>5</v>
      </c>
      <c r="D39" s="65" t="s">
        <v>6</v>
      </c>
      <c r="E39" s="65"/>
      <c r="F39" s="65"/>
      <c r="G39" s="66">
        <v>25</v>
      </c>
      <c r="H39" s="66">
        <v>25</v>
      </c>
      <c r="I39" s="66">
        <f t="shared" si="2"/>
        <v>25</v>
      </c>
      <c r="J39" s="66">
        <v>25</v>
      </c>
      <c r="K39" s="67">
        <f t="shared" si="0"/>
        <v>0</v>
      </c>
      <c r="L39" s="68">
        <f t="shared" si="1"/>
        <v>0</v>
      </c>
    </row>
    <row r="40" spans="1:12" ht="15.6" x14ac:dyDescent="0.3">
      <c r="A40" s="49"/>
      <c r="B40" s="64"/>
      <c r="C40" s="65" t="s">
        <v>11</v>
      </c>
      <c r="D40" s="65" t="s">
        <v>8</v>
      </c>
      <c r="E40" s="65" t="s">
        <v>12</v>
      </c>
      <c r="F40" s="65" t="s">
        <v>13</v>
      </c>
      <c r="G40" s="66">
        <v>1712.1469999999999</v>
      </c>
      <c r="H40" s="66">
        <v>1675.0074</v>
      </c>
      <c r="I40" s="66">
        <f t="shared" si="2"/>
        <v>3387.1543999999999</v>
      </c>
      <c r="J40" s="66">
        <v>3357.0607</v>
      </c>
      <c r="K40" s="67">
        <f t="shared" si="0"/>
        <v>-30.093699999999899</v>
      </c>
      <c r="L40" s="68">
        <f t="shared" si="1"/>
        <v>-8.8846555090609236E-3</v>
      </c>
    </row>
    <row r="41" spans="1:12" ht="15.6" x14ac:dyDescent="0.3">
      <c r="A41" s="49"/>
      <c r="B41" s="64"/>
      <c r="C41" s="65" t="s">
        <v>11</v>
      </c>
      <c r="D41" s="65" t="s">
        <v>8</v>
      </c>
      <c r="E41" s="65" t="s">
        <v>12</v>
      </c>
      <c r="F41" s="65" t="s">
        <v>14</v>
      </c>
      <c r="G41" s="66">
        <v>1557.42</v>
      </c>
      <c r="H41" s="66">
        <v>1493.8493000000001</v>
      </c>
      <c r="I41" s="66">
        <f t="shared" si="2"/>
        <v>3051.2692999999999</v>
      </c>
      <c r="J41" s="66">
        <v>2985.9412000000002</v>
      </c>
      <c r="K41" s="67">
        <f t="shared" si="0"/>
        <v>-65.328099999999722</v>
      </c>
      <c r="L41" s="68">
        <f t="shared" si="1"/>
        <v>-2.1410139052623012E-2</v>
      </c>
    </row>
    <row r="42" spans="1:12" ht="15.6" x14ac:dyDescent="0.3">
      <c r="A42" s="49"/>
      <c r="B42" s="64"/>
      <c r="C42" s="65" t="s">
        <v>11</v>
      </c>
      <c r="D42" s="65" t="s">
        <v>8</v>
      </c>
      <c r="E42" s="65" t="s">
        <v>12</v>
      </c>
      <c r="F42" s="65" t="s">
        <v>15</v>
      </c>
      <c r="G42" s="66">
        <v>1540.356</v>
      </c>
      <c r="H42" s="66">
        <v>1492.0127</v>
      </c>
      <c r="I42" s="66">
        <f t="shared" si="2"/>
        <v>3032.3687</v>
      </c>
      <c r="J42" s="66">
        <v>2989.2892000000002</v>
      </c>
      <c r="K42" s="67">
        <f t="shared" si="0"/>
        <v>-43.079499999999825</v>
      </c>
      <c r="L42" s="68">
        <f t="shared" si="1"/>
        <v>-1.4206550806305285E-2</v>
      </c>
    </row>
    <row r="43" spans="1:12" ht="15.6" x14ac:dyDescent="0.3">
      <c r="A43" s="49"/>
      <c r="B43" s="69"/>
      <c r="C43" s="70" t="s">
        <v>7</v>
      </c>
      <c r="D43" s="70" t="s">
        <v>8</v>
      </c>
      <c r="E43" s="70" t="s">
        <v>9</v>
      </c>
      <c r="F43" s="70"/>
      <c r="G43" s="71">
        <v>749.11091099999999</v>
      </c>
      <c r="H43" s="71">
        <v>732.1644</v>
      </c>
      <c r="I43" s="71">
        <f t="shared" si="2"/>
        <v>1481.2753109999999</v>
      </c>
      <c r="J43" s="71">
        <v>1472.6605999999999</v>
      </c>
      <c r="K43" s="72">
        <f t="shared" si="0"/>
        <v>-8.6147109999999429</v>
      </c>
      <c r="L43" s="73">
        <f t="shared" si="1"/>
        <v>-5.8157392727919976E-3</v>
      </c>
    </row>
    <row r="44" spans="1:12" hidden="1" x14ac:dyDescent="0.3">
      <c r="A44" s="49"/>
      <c r="B44" s="1" t="s">
        <v>22</v>
      </c>
      <c r="C44" s="2" t="s">
        <v>5</v>
      </c>
      <c r="D44" s="2" t="s">
        <v>6</v>
      </c>
      <c r="E44" s="2"/>
      <c r="F44" s="2"/>
      <c r="G44" s="3">
        <v>256.33333333333297</v>
      </c>
      <c r="H44" s="3">
        <v>258</v>
      </c>
      <c r="I44" s="3">
        <f t="shared" si="2"/>
        <v>257.16666666666652</v>
      </c>
      <c r="J44" s="3">
        <v>259.33333333333297</v>
      </c>
      <c r="K44" s="4">
        <f t="shared" si="0"/>
        <v>2.1666666666664582</v>
      </c>
      <c r="L44" s="27">
        <f t="shared" si="1"/>
        <v>8.4251458198307816E-3</v>
      </c>
    </row>
    <row r="45" spans="1:12" hidden="1" x14ac:dyDescent="0.3">
      <c r="A45" s="49"/>
      <c r="B45" s="9"/>
      <c r="C45" s="10" t="s">
        <v>11</v>
      </c>
      <c r="D45" s="10" t="s">
        <v>8</v>
      </c>
      <c r="E45" s="10" t="s">
        <v>12</v>
      </c>
      <c r="F45" s="10" t="s">
        <v>13</v>
      </c>
      <c r="G45" s="11">
        <v>5218.6329999999998</v>
      </c>
      <c r="H45" s="11">
        <v>5148.3341</v>
      </c>
      <c r="I45" s="11">
        <f t="shared" si="2"/>
        <v>10366.9671</v>
      </c>
      <c r="J45" s="11">
        <v>10331.7791</v>
      </c>
      <c r="K45" s="12">
        <f t="shared" si="0"/>
        <v>-35.188000000000102</v>
      </c>
      <c r="L45" s="29">
        <f t="shared" si="1"/>
        <v>-3.3942424684650918E-3</v>
      </c>
    </row>
    <row r="46" spans="1:12" hidden="1" x14ac:dyDescent="0.3">
      <c r="A46" s="49"/>
      <c r="B46" s="9"/>
      <c r="C46" s="10" t="s">
        <v>11</v>
      </c>
      <c r="D46" s="10" t="s">
        <v>8</v>
      </c>
      <c r="E46" s="10" t="s">
        <v>12</v>
      </c>
      <c r="F46" s="10" t="s">
        <v>14</v>
      </c>
      <c r="G46" s="11">
        <v>4267.8209999999999</v>
      </c>
      <c r="H46" s="11">
        <v>4480.9363999999996</v>
      </c>
      <c r="I46" s="11">
        <f t="shared" si="2"/>
        <v>8748.7573999999986</v>
      </c>
      <c r="J46" s="11">
        <v>8643.9436999999998</v>
      </c>
      <c r="K46" s="12">
        <f t="shared" si="0"/>
        <v>-104.81369999999879</v>
      </c>
      <c r="L46" s="29">
        <f t="shared" si="1"/>
        <v>-1.1980409926557023E-2</v>
      </c>
    </row>
    <row r="47" spans="1:12" hidden="1" x14ac:dyDescent="0.3">
      <c r="A47" s="49"/>
      <c r="B47" s="9"/>
      <c r="C47" s="10" t="s">
        <v>11</v>
      </c>
      <c r="D47" s="10" t="s">
        <v>8</v>
      </c>
      <c r="E47" s="10" t="s">
        <v>12</v>
      </c>
      <c r="F47" s="10" t="s">
        <v>15</v>
      </c>
      <c r="G47" s="11">
        <v>4213.183</v>
      </c>
      <c r="H47" s="11">
        <v>4417.1750000000002</v>
      </c>
      <c r="I47" s="11">
        <f t="shared" si="2"/>
        <v>8630.3580000000002</v>
      </c>
      <c r="J47" s="11">
        <v>8525.2785999999996</v>
      </c>
      <c r="K47" s="12">
        <f t="shared" si="0"/>
        <v>-105.07940000000053</v>
      </c>
      <c r="L47" s="29">
        <f t="shared" si="1"/>
        <v>-1.2175555173956965E-2</v>
      </c>
    </row>
    <row r="48" spans="1:12" hidden="1" x14ac:dyDescent="0.3">
      <c r="A48" s="49"/>
      <c r="B48" s="9"/>
      <c r="C48" s="10" t="s">
        <v>7</v>
      </c>
      <c r="D48" s="10" t="s">
        <v>8</v>
      </c>
      <c r="E48" s="10"/>
      <c r="F48" s="10"/>
      <c r="G48" s="11">
        <v>1959.9155209999999</v>
      </c>
      <c r="H48" s="11">
        <v>2068.9386</v>
      </c>
      <c r="I48" s="11">
        <f t="shared" si="2"/>
        <v>4028.8541209999999</v>
      </c>
      <c r="J48" s="11">
        <v>4029.9315000000001</v>
      </c>
      <c r="K48" s="12">
        <f t="shared" si="0"/>
        <v>1.0773790000002919</v>
      </c>
      <c r="L48" s="29">
        <f t="shared" si="1"/>
        <v>2.6741573848121369E-4</v>
      </c>
    </row>
    <row r="49" spans="1:12" hidden="1" x14ac:dyDescent="0.3">
      <c r="A49" s="49"/>
      <c r="B49" s="1" t="s">
        <v>23</v>
      </c>
      <c r="C49" s="2" t="s">
        <v>5</v>
      </c>
      <c r="D49" s="2" t="s">
        <v>6</v>
      </c>
      <c r="E49" s="2"/>
      <c r="F49" s="2"/>
      <c r="G49" s="3">
        <v>702.33333333333303</v>
      </c>
      <c r="H49" s="3">
        <v>724.84627666666699</v>
      </c>
      <c r="I49" s="3">
        <f t="shared" si="2"/>
        <v>713.58980500000007</v>
      </c>
      <c r="J49" s="3">
        <v>736.0104</v>
      </c>
      <c r="K49" s="4">
        <f t="shared" si="0"/>
        <v>22.420594999999935</v>
      </c>
      <c r="L49" s="27">
        <f t="shared" si="1"/>
        <v>3.1419444116077111E-2</v>
      </c>
    </row>
    <row r="50" spans="1:12" hidden="1" x14ac:dyDescent="0.3">
      <c r="A50" s="49"/>
      <c r="B50" s="9"/>
      <c r="C50" s="10" t="s">
        <v>11</v>
      </c>
      <c r="D50" s="10" t="s">
        <v>8</v>
      </c>
      <c r="E50" s="10" t="s">
        <v>18</v>
      </c>
      <c r="F50" s="10" t="s">
        <v>13</v>
      </c>
      <c r="G50" s="11">
        <v>2826.3674000000001</v>
      </c>
      <c r="H50" s="11">
        <v>2762.7756300000001</v>
      </c>
      <c r="I50" s="11">
        <f t="shared" si="2"/>
        <v>5589.1430300000002</v>
      </c>
      <c r="J50" s="11">
        <v>5598.3028999999997</v>
      </c>
      <c r="K50" s="12">
        <f t="shared" si="0"/>
        <v>9.1598699999995006</v>
      </c>
      <c r="L50" s="29">
        <f t="shared" si="1"/>
        <v>1.6388684187957914E-3</v>
      </c>
    </row>
    <row r="51" spans="1:12" hidden="1" x14ac:dyDescent="0.3">
      <c r="A51" s="49"/>
      <c r="B51" s="9"/>
      <c r="C51" s="10" t="s">
        <v>11</v>
      </c>
      <c r="D51" s="10" t="s">
        <v>8</v>
      </c>
      <c r="E51" s="10" t="s">
        <v>18</v>
      </c>
      <c r="F51" s="10" t="s">
        <v>14</v>
      </c>
      <c r="G51" s="11">
        <v>2123.0360500000002</v>
      </c>
      <c r="H51" s="11">
        <v>2164.4236799999999</v>
      </c>
      <c r="I51" s="11">
        <f t="shared" si="2"/>
        <v>4287.4597300000005</v>
      </c>
      <c r="J51" s="11">
        <v>4173.9709999999995</v>
      </c>
      <c r="K51" s="12">
        <f t="shared" si="0"/>
        <v>-113.48873000000094</v>
      </c>
      <c r="L51" s="29">
        <f t="shared" si="1"/>
        <v>-2.6469923252200656E-2</v>
      </c>
    </row>
    <row r="52" spans="1:12" hidden="1" x14ac:dyDescent="0.3">
      <c r="A52" s="49"/>
      <c r="B52" s="9"/>
      <c r="C52" s="10" t="s">
        <v>11</v>
      </c>
      <c r="D52" s="10" t="s">
        <v>8</v>
      </c>
      <c r="E52" s="10" t="s">
        <v>18</v>
      </c>
      <c r="F52" s="10" t="s">
        <v>15</v>
      </c>
      <c r="G52" s="11">
        <v>2069.8083999999999</v>
      </c>
      <c r="H52" s="11">
        <v>2110.1502</v>
      </c>
      <c r="I52" s="11">
        <f t="shared" si="2"/>
        <v>4179.9585999999999</v>
      </c>
      <c r="J52" s="11">
        <v>4068.2449999999999</v>
      </c>
      <c r="K52" s="12">
        <f t="shared" si="0"/>
        <v>-111.71360000000004</v>
      </c>
      <c r="L52" s="29">
        <f t="shared" si="1"/>
        <v>-2.6726006329344965E-2</v>
      </c>
    </row>
    <row r="53" spans="1:12" hidden="1" x14ac:dyDescent="0.3">
      <c r="A53" s="49"/>
      <c r="B53" s="5"/>
      <c r="C53" s="6" t="s">
        <v>7</v>
      </c>
      <c r="D53" s="6" t="s">
        <v>8</v>
      </c>
      <c r="E53" s="6" t="s">
        <v>9</v>
      </c>
      <c r="F53" s="6"/>
      <c r="G53" s="7">
        <v>875.25489800000003</v>
      </c>
      <c r="H53" s="7">
        <v>931.70376199999998</v>
      </c>
      <c r="I53" s="7">
        <f t="shared" si="2"/>
        <v>1806.95866</v>
      </c>
      <c r="J53" s="7">
        <v>1838.2299</v>
      </c>
      <c r="K53" s="8">
        <f t="shared" si="0"/>
        <v>31.271240000000034</v>
      </c>
      <c r="L53" s="28">
        <f t="shared" si="1"/>
        <v>1.7306007432400294E-2</v>
      </c>
    </row>
    <row r="54" spans="1:12" hidden="1" x14ac:dyDescent="0.3">
      <c r="A54" s="49"/>
      <c r="B54" s="9" t="s">
        <v>24</v>
      </c>
      <c r="C54" s="10" t="s">
        <v>5</v>
      </c>
      <c r="D54" s="10" t="s">
        <v>6</v>
      </c>
      <c r="E54" s="10"/>
      <c r="F54" s="10"/>
      <c r="G54" s="11">
        <v>936</v>
      </c>
      <c r="H54" s="11">
        <v>796</v>
      </c>
      <c r="I54" s="11">
        <f t="shared" si="2"/>
        <v>866</v>
      </c>
      <c r="J54" s="11">
        <v>796</v>
      </c>
      <c r="K54" s="12">
        <f t="shared" si="0"/>
        <v>-70</v>
      </c>
      <c r="L54" s="29">
        <f t="shared" si="1"/>
        <v>-8.0831408775981495E-2</v>
      </c>
    </row>
    <row r="55" spans="1:12" hidden="1" x14ac:dyDescent="0.3">
      <c r="A55" s="49"/>
      <c r="B55" s="5"/>
      <c r="C55" s="6" t="s">
        <v>7</v>
      </c>
      <c r="D55" s="6" t="s">
        <v>8</v>
      </c>
      <c r="E55" s="6" t="s">
        <v>9</v>
      </c>
      <c r="F55" s="6"/>
      <c r="G55" s="7">
        <v>64.474164000000002</v>
      </c>
      <c r="H55" s="7">
        <v>61.640917000000002</v>
      </c>
      <c r="I55" s="7">
        <f t="shared" si="2"/>
        <v>126.115081</v>
      </c>
      <c r="J55" s="7">
        <v>125.900164</v>
      </c>
      <c r="K55" s="8">
        <f t="shared" si="0"/>
        <v>-0.2149169999999998</v>
      </c>
      <c r="L55" s="28">
        <f t="shared" si="1"/>
        <v>-1.7041340202604838E-3</v>
      </c>
    </row>
    <row r="56" spans="1:12" s="19" customFormat="1" hidden="1" x14ac:dyDescent="0.3">
      <c r="A56" s="49"/>
      <c r="B56" s="1" t="s">
        <v>29</v>
      </c>
      <c r="C56" s="2"/>
      <c r="D56" s="2"/>
      <c r="E56" s="2"/>
      <c r="F56" s="2"/>
      <c r="G56" s="3"/>
      <c r="H56" s="3"/>
      <c r="I56" s="3"/>
      <c r="J56" s="3"/>
      <c r="K56" s="4"/>
      <c r="L56" s="27"/>
    </row>
    <row r="57" spans="1:12" s="19" customFormat="1" hidden="1" x14ac:dyDescent="0.3">
      <c r="A57" s="49"/>
      <c r="B57" s="9" t="s">
        <v>26</v>
      </c>
      <c r="C57" s="10" t="s">
        <v>7</v>
      </c>
      <c r="D57" s="10" t="s">
        <v>8</v>
      </c>
      <c r="E57" s="10" t="s">
        <v>9</v>
      </c>
      <c r="F57" s="10"/>
      <c r="G57" s="11">
        <v>-108.499359</v>
      </c>
      <c r="H57" s="11"/>
      <c r="I57" s="11">
        <f t="shared" si="2"/>
        <v>-108.499359</v>
      </c>
      <c r="J57" s="11"/>
      <c r="K57" s="12">
        <f t="shared" ref="K57:K66" si="3">IF(I57="","",J57-I57)</f>
        <v>108.499359</v>
      </c>
      <c r="L57" s="29">
        <f t="shared" ref="L57:L66" si="4">IF(I57="","",J57/I57-1)</f>
        <v>-1</v>
      </c>
    </row>
    <row r="58" spans="1:12" s="19" customFormat="1" hidden="1" x14ac:dyDescent="0.3">
      <c r="A58" s="49"/>
      <c r="B58" s="9" t="s">
        <v>28</v>
      </c>
      <c r="C58" s="9" t="s">
        <v>7</v>
      </c>
      <c r="D58" s="9" t="s">
        <v>8</v>
      </c>
      <c r="E58" s="9" t="s">
        <v>9</v>
      </c>
      <c r="F58" s="9"/>
      <c r="G58" s="24">
        <v>-13.660596</v>
      </c>
      <c r="H58" s="24"/>
      <c r="I58" s="24">
        <f t="shared" si="2"/>
        <v>-13.660596</v>
      </c>
      <c r="J58" s="24"/>
      <c r="K58" s="25">
        <f t="shared" si="3"/>
        <v>13.660596</v>
      </c>
      <c r="L58" s="29">
        <f t="shared" si="4"/>
        <v>-1</v>
      </c>
    </row>
    <row r="59" spans="1:12" s="19" customFormat="1" hidden="1" x14ac:dyDescent="0.3">
      <c r="A59" s="49"/>
      <c r="B59" s="26" t="s">
        <v>27</v>
      </c>
      <c r="C59" s="18" t="s">
        <v>7</v>
      </c>
      <c r="D59" s="18" t="s">
        <v>8</v>
      </c>
      <c r="E59" s="18" t="s">
        <v>9</v>
      </c>
      <c r="F59" s="18"/>
      <c r="G59" s="15"/>
      <c r="H59" s="15"/>
      <c r="I59" s="15">
        <f>+SUM(I57:I58)</f>
        <v>-122.159955</v>
      </c>
      <c r="J59" s="15"/>
      <c r="K59" s="16">
        <f t="shared" si="3"/>
        <v>122.159955</v>
      </c>
      <c r="L59" s="17">
        <f t="shared" si="4"/>
        <v>-1</v>
      </c>
    </row>
    <row r="60" spans="1:12" s="19" customFormat="1" hidden="1" x14ac:dyDescent="0.3">
      <c r="A60" s="49"/>
      <c r="B60" s="43" t="s">
        <v>38</v>
      </c>
      <c r="C60" s="2"/>
      <c r="D60" s="2"/>
      <c r="E60" s="2"/>
      <c r="F60" s="2"/>
      <c r="G60" s="3"/>
      <c r="H60" s="3"/>
      <c r="I60" s="3"/>
      <c r="J60" s="3"/>
      <c r="K60" s="4"/>
      <c r="L60" s="27"/>
    </row>
    <row r="61" spans="1:12" hidden="1" x14ac:dyDescent="0.3">
      <c r="A61" s="49"/>
      <c r="B61" s="1" t="s">
        <v>36</v>
      </c>
      <c r="C61" s="2" t="s">
        <v>5</v>
      </c>
      <c r="D61" s="2" t="s">
        <v>6</v>
      </c>
      <c r="E61" s="2"/>
      <c r="F61" s="2"/>
      <c r="G61" s="3">
        <v>8</v>
      </c>
      <c r="H61" s="3">
        <v>8</v>
      </c>
      <c r="I61" s="3">
        <f t="shared" ref="I61:I66" si="5">IF(LEFT(D61,3)="Avg",AVERAGE(G61:H61),SUM(G61:H61))</f>
        <v>8</v>
      </c>
      <c r="J61" s="3">
        <v>0</v>
      </c>
      <c r="K61" s="4">
        <f t="shared" si="3"/>
        <v>-8</v>
      </c>
      <c r="L61" s="27">
        <f t="shared" si="4"/>
        <v>-1</v>
      </c>
    </row>
    <row r="62" spans="1:12" hidden="1" x14ac:dyDescent="0.3">
      <c r="A62" s="49"/>
      <c r="B62" s="9"/>
      <c r="C62" s="10" t="s">
        <v>11</v>
      </c>
      <c r="D62" s="10" t="s">
        <v>8</v>
      </c>
      <c r="E62" s="10" t="s">
        <v>18</v>
      </c>
      <c r="F62" s="10" t="s">
        <v>13</v>
      </c>
      <c r="G62" s="11">
        <v>1387.0574999999999</v>
      </c>
      <c r="H62" s="11">
        <v>1412.2852600000001</v>
      </c>
      <c r="I62" s="11">
        <f t="shared" si="5"/>
        <v>2799.34276</v>
      </c>
      <c r="J62" s="11">
        <v>0</v>
      </c>
      <c r="K62" s="12">
        <f t="shared" si="3"/>
        <v>-2799.34276</v>
      </c>
      <c r="L62" s="29">
        <f t="shared" si="4"/>
        <v>-1</v>
      </c>
    </row>
    <row r="63" spans="1:12" hidden="1" x14ac:dyDescent="0.3">
      <c r="A63" s="49"/>
      <c r="B63" s="5"/>
      <c r="C63" s="6" t="s">
        <v>7</v>
      </c>
      <c r="D63" s="6" t="s">
        <v>8</v>
      </c>
      <c r="E63" s="6" t="s">
        <v>9</v>
      </c>
      <c r="F63" s="6"/>
      <c r="G63" s="7">
        <v>680.50239999999997</v>
      </c>
      <c r="H63" s="7">
        <v>735.91200000000003</v>
      </c>
      <c r="I63" s="7">
        <f t="shared" si="5"/>
        <v>1416.4144000000001</v>
      </c>
      <c r="J63" s="7">
        <v>0</v>
      </c>
      <c r="K63" s="8">
        <f t="shared" si="3"/>
        <v>-1416.4144000000001</v>
      </c>
      <c r="L63" s="28">
        <f t="shared" si="4"/>
        <v>-1</v>
      </c>
    </row>
    <row r="64" spans="1:12" hidden="1" x14ac:dyDescent="0.3">
      <c r="A64" s="49"/>
      <c r="B64" s="1" t="s">
        <v>37</v>
      </c>
      <c r="C64" s="2" t="s">
        <v>5</v>
      </c>
      <c r="D64" s="2" t="s">
        <v>6</v>
      </c>
      <c r="E64" s="2"/>
      <c r="F64" s="2"/>
      <c r="G64" s="3">
        <v>2</v>
      </c>
      <c r="H64" s="3">
        <v>2</v>
      </c>
      <c r="I64" s="3">
        <f t="shared" si="5"/>
        <v>2</v>
      </c>
      <c r="J64" s="3">
        <v>2</v>
      </c>
      <c r="K64" s="4">
        <f t="shared" si="3"/>
        <v>0</v>
      </c>
      <c r="L64" s="27">
        <f t="shared" si="4"/>
        <v>0</v>
      </c>
    </row>
    <row r="65" spans="1:12" hidden="1" x14ac:dyDescent="0.3">
      <c r="A65" s="49"/>
      <c r="B65" s="9"/>
      <c r="C65" s="10" t="s">
        <v>11</v>
      </c>
      <c r="D65" s="10" t="s">
        <v>8</v>
      </c>
      <c r="E65" s="10" t="s">
        <v>18</v>
      </c>
      <c r="F65" s="10" t="s">
        <v>13</v>
      </c>
      <c r="G65" s="11">
        <v>399.81830000000002</v>
      </c>
      <c r="H65" s="11">
        <v>404.44720000000001</v>
      </c>
      <c r="I65" s="11">
        <f t="shared" si="5"/>
        <v>804.26549999999997</v>
      </c>
      <c r="J65" s="11">
        <v>813.53974000000005</v>
      </c>
      <c r="K65" s="12">
        <f t="shared" si="3"/>
        <v>9.2742400000000771</v>
      </c>
      <c r="L65" s="29">
        <f t="shared" si="4"/>
        <v>1.1531316462038976E-2</v>
      </c>
    </row>
    <row r="66" spans="1:12" hidden="1" x14ac:dyDescent="0.3">
      <c r="A66" s="49"/>
      <c r="B66" s="5"/>
      <c r="C66" s="6" t="s">
        <v>7</v>
      </c>
      <c r="D66" s="6" t="s">
        <v>8</v>
      </c>
      <c r="E66" s="6" t="s">
        <v>9</v>
      </c>
      <c r="F66" s="6"/>
      <c r="G66" s="7">
        <v>204.85673499999999</v>
      </c>
      <c r="H66" s="7">
        <v>213.02278999999999</v>
      </c>
      <c r="I66" s="7">
        <f t="shared" si="5"/>
        <v>417.87952499999994</v>
      </c>
      <c r="J66" s="7">
        <v>422.02303000000001</v>
      </c>
      <c r="K66" s="8">
        <f t="shared" si="3"/>
        <v>4.1435050000000615</v>
      </c>
      <c r="L66" s="28">
        <f t="shared" si="4"/>
        <v>9.9155492243847565E-3</v>
      </c>
    </row>
    <row r="67" spans="1:12" s="19" customFormat="1" hidden="1" x14ac:dyDescent="0.3">
      <c r="A67" s="49"/>
      <c r="B67" s="53"/>
      <c r="C67" s="20"/>
      <c r="D67" s="20"/>
      <c r="E67" s="20"/>
      <c r="F67" s="20"/>
      <c r="G67" s="20"/>
      <c r="H67" s="20"/>
      <c r="I67" s="20"/>
      <c r="J67" s="20"/>
      <c r="K67" s="23"/>
      <c r="L67" s="84"/>
    </row>
    <row r="68" spans="1:12" hidden="1" x14ac:dyDescent="0.3">
      <c r="A68" s="49"/>
      <c r="B68" s="13" t="s">
        <v>39</v>
      </c>
      <c r="C68" s="13" t="s">
        <v>7</v>
      </c>
      <c r="D68" s="18" t="s">
        <v>8</v>
      </c>
      <c r="E68" s="18" t="s">
        <v>9</v>
      </c>
      <c r="F68" s="14"/>
      <c r="G68" s="15">
        <f>SUMIF($C$12:$C$55,"Energy",G$12:G$55)+SUM(G57:G58)</f>
        <v>9181.8786859999982</v>
      </c>
      <c r="H68" s="15">
        <f>SUMIF($C$12:$C$55,"Energy",H$12:H$55)</f>
        <v>8982.1757559503003</v>
      </c>
      <c r="I68" s="15">
        <f>SUMIF($C$12:$C$55,"Energy",I$12:I$55)+SUM(I57:I58)</f>
        <v>18164.054441950298</v>
      </c>
      <c r="J68" s="15">
        <f>SUMIF($C$12:$C$55,"Energy",J$12:J$55)</f>
        <v>17880.667780537198</v>
      </c>
      <c r="K68" s="16">
        <f>IF(I68="","",J68-I68)</f>
        <v>-283.38666141310023</v>
      </c>
      <c r="L68" s="17">
        <f>IF(I68="","",J68/I68-1)</f>
        <v>-1.5601509140966474E-2</v>
      </c>
    </row>
    <row r="69" spans="1:12" hidden="1" x14ac:dyDescent="0.3">
      <c r="A69" s="49"/>
      <c r="B69" s="13" t="s">
        <v>40</v>
      </c>
      <c r="C69" s="13" t="s">
        <v>7</v>
      </c>
      <c r="D69" s="18" t="s">
        <v>8</v>
      </c>
      <c r="E69" s="18" t="s">
        <v>9</v>
      </c>
      <c r="F69" s="14"/>
      <c r="G69" s="15">
        <f>G68+G66+G63</f>
        <v>10067.237820999997</v>
      </c>
      <c r="H69" s="15">
        <f>H68+H66+H63</f>
        <v>9931.1105459503015</v>
      </c>
      <c r="I69" s="15">
        <f>H69+G69</f>
        <v>19998.348366950297</v>
      </c>
      <c r="J69" s="15">
        <f>J68+J66</f>
        <v>18302.690810537199</v>
      </c>
      <c r="K69" s="16">
        <f>IF(I69="","",J69-I69)</f>
        <v>-1695.6575564130981</v>
      </c>
      <c r="L69" s="17">
        <f>IF(I69="","",J69/I69-1)</f>
        <v>-8.4789879909051846E-2</v>
      </c>
    </row>
    <row r="70" spans="1:12" hidden="1" x14ac:dyDescent="0.3">
      <c r="A70" s="49"/>
      <c r="B70" s="13" t="s">
        <v>25</v>
      </c>
      <c r="C70" s="13" t="s">
        <v>5</v>
      </c>
      <c r="D70" s="18" t="s">
        <v>6</v>
      </c>
      <c r="E70" s="18"/>
      <c r="F70" s="14"/>
      <c r="G70" s="15">
        <f>SUMIF($C$12:$C$55,"Customers",G$12:G$55)</f>
        <v>524346.99999999965</v>
      </c>
      <c r="H70" s="15">
        <f>SUMIF($C$12:$C$55,"Customers",H$12:H$55)</f>
        <v>524956.13213499961</v>
      </c>
      <c r="I70" s="15">
        <f>SUMIF($C$12:$C$55,"Customers",I$12:I$55)</f>
        <v>524651.56606749981</v>
      </c>
      <c r="J70" s="15">
        <f>SUMIF($C$12:$C$55,"Customers",J$12:J$55)</f>
        <v>527929.12765000039</v>
      </c>
      <c r="K70" s="16">
        <f>IF(I70="","",J70-I70)</f>
        <v>3277.5615825005807</v>
      </c>
      <c r="L70" s="17">
        <f>IF(I70="","",J70/I70-1)</f>
        <v>6.2471205548233488E-3</v>
      </c>
    </row>
    <row r="71" spans="1:12" x14ac:dyDescent="0.3">
      <c r="A71" s="49"/>
      <c r="B71" s="49"/>
      <c r="C71" s="19"/>
      <c r="D71" s="19"/>
      <c r="E71" s="19"/>
      <c r="F71" s="19"/>
      <c r="G71" s="21"/>
      <c r="H71" s="21"/>
      <c r="I71" s="21"/>
      <c r="J71" s="21"/>
      <c r="K71" s="22"/>
      <c r="L71" s="29"/>
    </row>
    <row r="72" spans="1:12" x14ac:dyDescent="0.3">
      <c r="A72" s="49"/>
      <c r="B72" s="49"/>
      <c r="C72" s="19"/>
      <c r="D72" s="19"/>
      <c r="E72" s="19"/>
      <c r="F72" s="19"/>
      <c r="G72" s="21"/>
      <c r="H72" s="21"/>
      <c r="I72" s="21"/>
      <c r="J72" s="21"/>
      <c r="K72" s="22"/>
      <c r="L72" s="29"/>
    </row>
    <row r="73" spans="1:12" ht="18" x14ac:dyDescent="0.35">
      <c r="A73" s="49"/>
      <c r="B73" s="60" t="s">
        <v>45</v>
      </c>
      <c r="C73" s="19"/>
      <c r="D73" s="19"/>
      <c r="E73" s="19"/>
      <c r="F73" s="19"/>
      <c r="G73" s="21"/>
      <c r="H73" s="21"/>
      <c r="I73" s="21"/>
      <c r="J73" s="21"/>
      <c r="K73" s="22"/>
      <c r="L73" s="29"/>
    </row>
    <row r="74" spans="1:12" ht="22.8" customHeight="1" x14ac:dyDescent="0.3">
      <c r="A74" s="49"/>
      <c r="B74" s="63"/>
      <c r="C74" s="31"/>
      <c r="D74" s="31"/>
      <c r="E74" s="31"/>
      <c r="F74" s="31"/>
      <c r="G74" s="31"/>
      <c r="H74" s="31"/>
      <c r="I74" s="31"/>
      <c r="J74" s="31"/>
      <c r="K74" s="31"/>
      <c r="L74" s="85"/>
    </row>
    <row r="75" spans="1:12" ht="23.4" customHeight="1" x14ac:dyDescent="0.3">
      <c r="A75" s="49"/>
      <c r="B75" s="33"/>
      <c r="C75" s="33"/>
      <c r="D75" s="33"/>
      <c r="E75" s="33"/>
      <c r="F75" s="33"/>
      <c r="G75" s="86" t="s">
        <v>43</v>
      </c>
      <c r="H75" s="87"/>
      <c r="I75" s="88"/>
      <c r="J75" s="89" t="s">
        <v>30</v>
      </c>
      <c r="K75" s="34"/>
      <c r="L75" s="35"/>
    </row>
    <row r="76" spans="1:12" ht="48.6" customHeight="1" x14ac:dyDescent="0.3">
      <c r="A76" s="49"/>
      <c r="B76" s="36" t="s">
        <v>0</v>
      </c>
      <c r="C76" s="36" t="s">
        <v>1</v>
      </c>
      <c r="D76" s="36" t="s">
        <v>2</v>
      </c>
      <c r="E76" s="36"/>
      <c r="F76" s="36" t="s">
        <v>3</v>
      </c>
      <c r="G76" s="80" t="s">
        <v>31</v>
      </c>
      <c r="H76" s="80" t="s">
        <v>32</v>
      </c>
      <c r="I76" s="78" t="s">
        <v>51</v>
      </c>
      <c r="J76" s="90"/>
      <c r="K76" s="37" t="s">
        <v>41</v>
      </c>
      <c r="L76" s="45" t="s">
        <v>42</v>
      </c>
    </row>
    <row r="77" spans="1:12" ht="12.6" customHeight="1" x14ac:dyDescent="0.3">
      <c r="A77" s="49"/>
      <c r="B77" s="44" t="s">
        <v>43</v>
      </c>
      <c r="C77" s="40"/>
      <c r="D77" s="40"/>
      <c r="E77" s="40"/>
      <c r="F77" s="40"/>
      <c r="G77" s="38"/>
      <c r="H77" s="38"/>
      <c r="I77" s="39"/>
      <c r="J77" s="39"/>
      <c r="K77" s="41"/>
      <c r="L77" s="42"/>
    </row>
    <row r="78" spans="1:12" s="32" customFormat="1" ht="15" customHeight="1" x14ac:dyDescent="0.3">
      <c r="A78" s="52"/>
      <c r="B78" s="64" t="s">
        <v>21</v>
      </c>
      <c r="C78" s="65" t="s">
        <v>5</v>
      </c>
      <c r="D78" s="65" t="s">
        <v>6</v>
      </c>
      <c r="E78" s="65"/>
      <c r="F78" s="65"/>
      <c r="G78" s="81"/>
      <c r="H78" s="81"/>
      <c r="I78" s="67">
        <v>25</v>
      </c>
      <c r="J78" s="67">
        <v>25</v>
      </c>
      <c r="K78" s="67">
        <v>0</v>
      </c>
      <c r="L78" s="68">
        <v>0</v>
      </c>
    </row>
    <row r="79" spans="1:12" ht="15.6" x14ac:dyDescent="0.3">
      <c r="A79" s="49"/>
      <c r="B79" s="64"/>
      <c r="C79" s="65" t="s">
        <v>11</v>
      </c>
      <c r="D79" s="65" t="s">
        <v>8</v>
      </c>
      <c r="E79" s="65" t="s">
        <v>12</v>
      </c>
      <c r="F79" s="65" t="s">
        <v>13</v>
      </c>
      <c r="G79" s="81"/>
      <c r="H79" s="81"/>
      <c r="I79" s="67">
        <v>3428.6426000000001</v>
      </c>
      <c r="J79" s="67">
        <v>3357.0607</v>
      </c>
      <c r="K79" s="67">
        <v>-71.581900000000132</v>
      </c>
      <c r="L79" s="68">
        <v>-2.0877620782055351E-2</v>
      </c>
    </row>
    <row r="80" spans="1:12" ht="15.6" x14ac:dyDescent="0.3">
      <c r="A80" s="49"/>
      <c r="B80" s="64"/>
      <c r="C80" s="65" t="s">
        <v>11</v>
      </c>
      <c r="D80" s="65" t="s">
        <v>8</v>
      </c>
      <c r="E80" s="65" t="s">
        <v>12</v>
      </c>
      <c r="F80" s="65" t="s">
        <v>14</v>
      </c>
      <c r="G80" s="81"/>
      <c r="H80" s="81"/>
      <c r="I80" s="67">
        <v>3118.4917999999998</v>
      </c>
      <c r="J80" s="67">
        <v>2985.9412000000002</v>
      </c>
      <c r="K80" s="67">
        <v>-132.55059999999958</v>
      </c>
      <c r="L80" s="68">
        <v>-4.2504713336106725E-2</v>
      </c>
    </row>
    <row r="81" spans="1:12" ht="15.6" x14ac:dyDescent="0.3">
      <c r="A81" s="53"/>
      <c r="B81" s="64"/>
      <c r="C81" s="65" t="s">
        <v>11</v>
      </c>
      <c r="D81" s="65" t="s">
        <v>8</v>
      </c>
      <c r="E81" s="65" t="s">
        <v>12</v>
      </c>
      <c r="F81" s="65" t="s">
        <v>15</v>
      </c>
      <c r="G81" s="81"/>
      <c r="H81" s="81"/>
      <c r="I81" s="67">
        <v>3085.3017</v>
      </c>
      <c r="J81" s="67">
        <v>2989.2892000000002</v>
      </c>
      <c r="K81" s="67">
        <v>-96.012499999999818</v>
      </c>
      <c r="L81" s="68">
        <v>-3.1119322949843098E-2</v>
      </c>
    </row>
    <row r="82" spans="1:12" ht="15.6" x14ac:dyDescent="0.3">
      <c r="A82" s="53"/>
      <c r="B82" s="69"/>
      <c r="C82" s="70" t="s">
        <v>7</v>
      </c>
      <c r="D82" s="70" t="s">
        <v>8</v>
      </c>
      <c r="E82" s="70" t="s">
        <v>9</v>
      </c>
      <c r="F82" s="70"/>
      <c r="G82" s="83"/>
      <c r="H82" s="83"/>
      <c r="I82" s="72">
        <v>1506.2750230000001</v>
      </c>
      <c r="J82" s="72">
        <v>1472.6605999999999</v>
      </c>
      <c r="K82" s="72">
        <v>-33.614423000000215</v>
      </c>
      <c r="L82" s="73">
        <v>-2.2316258642496423E-2</v>
      </c>
    </row>
    <row r="83" spans="1:12" x14ac:dyDescent="0.3">
      <c r="A83" s="19"/>
      <c r="B83" s="19"/>
      <c r="C83" s="19"/>
      <c r="D83" s="19"/>
      <c r="E83" s="19"/>
      <c r="F83" s="19"/>
      <c r="G83" s="19"/>
      <c r="H83" s="19"/>
      <c r="I83" s="21"/>
      <c r="J83" s="21"/>
      <c r="K83" s="22"/>
      <c r="L83" s="30"/>
    </row>
    <row r="84" spans="1:12" x14ac:dyDescent="0.3">
      <c r="A84" s="19"/>
      <c r="B84" s="19"/>
      <c r="C84" s="19"/>
      <c r="D84" s="19"/>
      <c r="E84" s="19"/>
      <c r="F84" s="19"/>
      <c r="G84" s="19"/>
      <c r="H84" s="19"/>
      <c r="I84" s="21"/>
      <c r="J84" s="21"/>
      <c r="K84" s="22"/>
      <c r="L84" s="30"/>
    </row>
    <row r="85" spans="1:12" x14ac:dyDescent="0.3">
      <c r="A85" s="19"/>
      <c r="B85" s="19"/>
      <c r="C85" s="19"/>
      <c r="D85" s="19"/>
      <c r="E85" s="19"/>
      <c r="F85" s="19"/>
      <c r="G85" s="19"/>
      <c r="H85" s="19"/>
      <c r="I85" s="21"/>
      <c r="J85" s="21"/>
      <c r="K85" s="22"/>
      <c r="L85" s="30"/>
    </row>
    <row r="86" spans="1:12" x14ac:dyDescent="0.3">
      <c r="A86" s="19"/>
      <c r="B86" s="19"/>
      <c r="C86" s="19"/>
      <c r="D86" s="19"/>
      <c r="E86" s="19"/>
      <c r="F86" s="19"/>
      <c r="G86" s="19"/>
      <c r="H86" s="19"/>
      <c r="I86" s="21"/>
      <c r="J86" s="21"/>
      <c r="K86" s="22"/>
      <c r="L86" s="30"/>
    </row>
    <row r="87" spans="1:12" ht="18" x14ac:dyDescent="0.35">
      <c r="A87" s="46"/>
      <c r="B87" s="58" t="s">
        <v>47</v>
      </c>
      <c r="C87" s="47"/>
      <c r="D87" s="47"/>
      <c r="E87" s="47"/>
      <c r="F87" s="47"/>
      <c r="G87" s="47"/>
      <c r="H87" s="47"/>
      <c r="I87" s="47"/>
      <c r="J87" s="47"/>
      <c r="K87" s="47"/>
      <c r="L87" s="48"/>
    </row>
    <row r="88" spans="1:12" ht="18" x14ac:dyDescent="0.35">
      <c r="A88" s="49"/>
      <c r="B88" s="59" t="s">
        <v>52</v>
      </c>
      <c r="C88" s="50"/>
      <c r="D88" s="50"/>
      <c r="E88" s="50"/>
      <c r="F88" s="50"/>
      <c r="G88" s="50"/>
      <c r="H88" s="50"/>
      <c r="I88" s="50"/>
      <c r="J88" s="50"/>
      <c r="K88" s="50"/>
      <c r="L88" s="51"/>
    </row>
    <row r="89" spans="1:12" ht="18" x14ac:dyDescent="0.35">
      <c r="A89" s="49"/>
      <c r="B89" s="59" t="s">
        <v>48</v>
      </c>
      <c r="C89" s="50"/>
      <c r="D89" s="50"/>
      <c r="E89" s="50"/>
      <c r="F89" s="50"/>
      <c r="G89" s="50"/>
      <c r="H89" s="50"/>
      <c r="I89" s="50"/>
      <c r="J89" s="50"/>
      <c r="K89" s="50"/>
      <c r="L89" s="51"/>
    </row>
    <row r="90" spans="1:12" ht="18" x14ac:dyDescent="0.35">
      <c r="A90" s="49"/>
      <c r="B90" s="79"/>
      <c r="C90" s="19"/>
      <c r="D90" s="19"/>
      <c r="E90" s="19"/>
      <c r="F90" s="19"/>
      <c r="G90" s="19"/>
      <c r="H90" s="19"/>
      <c r="I90" s="19"/>
      <c r="J90" s="19"/>
      <c r="K90" s="19"/>
      <c r="L90" s="10"/>
    </row>
    <row r="91" spans="1:12" ht="18" x14ac:dyDescent="0.35">
      <c r="A91" s="49"/>
      <c r="B91" s="60" t="s">
        <v>44</v>
      </c>
      <c r="C91" s="19"/>
      <c r="D91" s="19"/>
      <c r="E91" s="19"/>
      <c r="F91" s="19"/>
      <c r="G91" s="19"/>
      <c r="H91" s="19"/>
      <c r="I91" s="19"/>
      <c r="J91" s="19"/>
      <c r="K91" s="19"/>
      <c r="L91" s="10"/>
    </row>
    <row r="92" spans="1:12" ht="15.6" x14ac:dyDescent="0.3">
      <c r="A92" s="49"/>
      <c r="B92" s="62"/>
      <c r="C92" s="19"/>
      <c r="D92" s="19"/>
      <c r="E92" s="19"/>
      <c r="F92" s="19"/>
      <c r="G92" s="19"/>
      <c r="H92" s="19"/>
      <c r="I92" s="19"/>
      <c r="J92" s="19"/>
      <c r="K92" s="19"/>
      <c r="L92" s="10"/>
    </row>
    <row r="93" spans="1:12" ht="14.4" customHeight="1" x14ac:dyDescent="0.3">
      <c r="A93" s="49"/>
      <c r="B93" s="33"/>
      <c r="C93" s="33"/>
      <c r="D93" s="33"/>
      <c r="E93" s="33"/>
      <c r="F93" s="33"/>
      <c r="G93" s="86" t="s">
        <v>43</v>
      </c>
      <c r="H93" s="87"/>
      <c r="I93" s="88"/>
      <c r="J93" s="89" t="s">
        <v>30</v>
      </c>
      <c r="K93" s="34"/>
      <c r="L93" s="35"/>
    </row>
    <row r="94" spans="1:12" ht="43.2" customHeight="1" x14ac:dyDescent="0.3">
      <c r="A94" s="49"/>
      <c r="B94" s="36" t="s">
        <v>0</v>
      </c>
      <c r="C94" s="36" t="s">
        <v>1</v>
      </c>
      <c r="D94" s="36" t="s">
        <v>2</v>
      </c>
      <c r="E94" s="36"/>
      <c r="F94" s="36" t="s">
        <v>3</v>
      </c>
      <c r="G94" s="80" t="s">
        <v>31</v>
      </c>
      <c r="H94" s="80" t="s">
        <v>32</v>
      </c>
      <c r="I94" s="78" t="s">
        <v>50</v>
      </c>
      <c r="J94" s="90"/>
      <c r="K94" s="37" t="s">
        <v>41</v>
      </c>
      <c r="L94" s="45" t="s">
        <v>42</v>
      </c>
    </row>
    <row r="95" spans="1:12" x14ac:dyDescent="0.3">
      <c r="A95" s="49"/>
      <c r="B95" s="44" t="s">
        <v>43</v>
      </c>
      <c r="C95" s="40"/>
      <c r="D95" s="40"/>
      <c r="E95" s="40"/>
      <c r="F95" s="40"/>
      <c r="G95" s="38"/>
      <c r="H95" s="38"/>
      <c r="I95" s="39"/>
      <c r="J95" s="39"/>
      <c r="K95" s="41"/>
      <c r="L95" s="42"/>
    </row>
    <row r="96" spans="1:12" ht="14.4" hidden="1" customHeight="1" x14ac:dyDescent="0.3">
      <c r="A96" s="49"/>
      <c r="B96" s="1" t="s">
        <v>4</v>
      </c>
      <c r="C96" s="2" t="s">
        <v>5</v>
      </c>
      <c r="D96" s="2" t="s">
        <v>6</v>
      </c>
      <c r="E96" s="2"/>
      <c r="F96" s="2"/>
      <c r="G96" s="3">
        <v>509.5</v>
      </c>
      <c r="H96" s="3">
        <v>560.83333333333303</v>
      </c>
      <c r="I96" s="3">
        <f>IF(LEFT(D96,3)="Avg",AVERAGE(G96:H96),SUM(G96:H96))</f>
        <v>535.16666666666652</v>
      </c>
      <c r="J96" s="3">
        <v>558</v>
      </c>
      <c r="K96" s="4">
        <f t="shared" ref="K96:K139" si="6">IF(I96="","",J96-I96)</f>
        <v>22.833333333333485</v>
      </c>
      <c r="L96" s="27">
        <f t="shared" ref="L96:L119" si="7">IF(I96="","",J96/I96-1)</f>
        <v>4.2665836188103601E-2</v>
      </c>
    </row>
    <row r="97" spans="1:12" ht="14.4" hidden="1" customHeight="1" x14ac:dyDescent="0.3">
      <c r="A97" s="49"/>
      <c r="B97" s="5"/>
      <c r="C97" s="6" t="s">
        <v>7</v>
      </c>
      <c r="D97" s="6" t="s">
        <v>8</v>
      </c>
      <c r="E97" s="6" t="s">
        <v>9</v>
      </c>
      <c r="F97" s="6"/>
      <c r="G97" s="7">
        <v>74.735146</v>
      </c>
      <c r="H97" s="7">
        <v>65.745219000000006</v>
      </c>
      <c r="I97" s="7">
        <f t="shared" ref="I97:I139" si="8">IF(LEFT(D97,3)="Avg",AVERAGE(G97:H97),SUM(G97:H97))</f>
        <v>140.48036500000001</v>
      </c>
      <c r="J97" s="7">
        <v>132.20826700000001</v>
      </c>
      <c r="K97" s="8">
        <f t="shared" si="6"/>
        <v>-8.2720979999999997</v>
      </c>
      <c r="L97" s="28">
        <f t="shared" si="7"/>
        <v>-5.8884371492058718E-2</v>
      </c>
    </row>
    <row r="98" spans="1:12" ht="14.4" hidden="1" customHeight="1" x14ac:dyDescent="0.3">
      <c r="A98" s="49"/>
      <c r="B98" s="1" t="s">
        <v>34</v>
      </c>
      <c r="C98" s="2" t="s">
        <v>5</v>
      </c>
      <c r="D98" s="2" t="s">
        <v>6</v>
      </c>
      <c r="E98" s="2"/>
      <c r="F98" s="2"/>
      <c r="G98" s="3">
        <v>2.8333333333333299</v>
      </c>
      <c r="H98" s="3">
        <v>7.5</v>
      </c>
      <c r="I98" s="3">
        <f t="shared" si="8"/>
        <v>5.1666666666666652</v>
      </c>
      <c r="J98" s="3">
        <v>10</v>
      </c>
      <c r="K98" s="4">
        <f t="shared" si="6"/>
        <v>4.8333333333333348</v>
      </c>
      <c r="L98" s="27">
        <f t="shared" si="7"/>
        <v>0.93548387096774244</v>
      </c>
    </row>
    <row r="99" spans="1:12" ht="14.4" hidden="1" customHeight="1" x14ac:dyDescent="0.3">
      <c r="A99" s="49"/>
      <c r="B99" s="5"/>
      <c r="C99" s="6" t="s">
        <v>7</v>
      </c>
      <c r="D99" s="6" t="s">
        <v>8</v>
      </c>
      <c r="E99" s="6" t="s">
        <v>9</v>
      </c>
      <c r="F99" s="6"/>
      <c r="G99" s="7">
        <v>5.9599999999999996E-4</v>
      </c>
      <c r="H99" s="7">
        <v>1.9312403E-3</v>
      </c>
      <c r="I99" s="7">
        <f t="shared" si="8"/>
        <v>2.5272402999999997E-3</v>
      </c>
      <c r="J99" s="7">
        <v>4.8002872000000004E-3</v>
      </c>
      <c r="K99" s="8">
        <f t="shared" si="6"/>
        <v>2.2730469000000007E-3</v>
      </c>
      <c r="L99" s="28">
        <f t="shared" si="7"/>
        <v>0.89941858714424616</v>
      </c>
    </row>
    <row r="100" spans="1:12" ht="14.4" hidden="1" customHeight="1" x14ac:dyDescent="0.3">
      <c r="A100" s="49"/>
      <c r="B100" s="1" t="s">
        <v>10</v>
      </c>
      <c r="C100" s="2" t="s">
        <v>5</v>
      </c>
      <c r="D100" s="2" t="s">
        <v>6</v>
      </c>
      <c r="E100" s="2"/>
      <c r="F100" s="2"/>
      <c r="G100" s="3">
        <v>1</v>
      </c>
      <c r="H100" s="3">
        <v>1</v>
      </c>
      <c r="I100" s="3">
        <f t="shared" si="8"/>
        <v>1</v>
      </c>
      <c r="J100" s="3">
        <v>1</v>
      </c>
      <c r="K100" s="4">
        <f t="shared" si="6"/>
        <v>0</v>
      </c>
      <c r="L100" s="27">
        <f t="shared" si="7"/>
        <v>0</v>
      </c>
    </row>
    <row r="101" spans="1:12" ht="14.4" hidden="1" customHeight="1" x14ac:dyDescent="0.3">
      <c r="A101" s="49"/>
      <c r="B101" s="9"/>
      <c r="C101" s="10" t="s">
        <v>11</v>
      </c>
      <c r="D101" s="10" t="s">
        <v>8</v>
      </c>
      <c r="E101" s="10" t="s">
        <v>12</v>
      </c>
      <c r="F101" s="10" t="s">
        <v>13</v>
      </c>
      <c r="G101" s="11">
        <v>1220.1659999999999</v>
      </c>
      <c r="H101" s="11">
        <v>1211.8853999999999</v>
      </c>
      <c r="I101" s="11">
        <f t="shared" si="8"/>
        <v>2432.0513999999998</v>
      </c>
      <c r="J101" s="11">
        <v>2388.3647999999998</v>
      </c>
      <c r="K101" s="12">
        <f t="shared" si="6"/>
        <v>-43.686599999999999</v>
      </c>
      <c r="L101" s="29">
        <f t="shared" si="7"/>
        <v>-1.7962860488886068E-2</v>
      </c>
    </row>
    <row r="102" spans="1:12" ht="14.4" hidden="1" customHeight="1" x14ac:dyDescent="0.3">
      <c r="A102" s="49"/>
      <c r="B102" s="9"/>
      <c r="C102" s="10" t="s">
        <v>11</v>
      </c>
      <c r="D102" s="10" t="s">
        <v>8</v>
      </c>
      <c r="E102" s="10" t="s">
        <v>12</v>
      </c>
      <c r="F102" s="10" t="s">
        <v>14</v>
      </c>
      <c r="G102" s="11">
        <v>1213.396</v>
      </c>
      <c r="H102" s="11">
        <v>1190.6628000000001</v>
      </c>
      <c r="I102" s="11">
        <f t="shared" si="8"/>
        <v>2404.0587999999998</v>
      </c>
      <c r="J102" s="11">
        <v>2381.3256000000001</v>
      </c>
      <c r="K102" s="12">
        <f t="shared" si="6"/>
        <v>-22.73319999999967</v>
      </c>
      <c r="L102" s="29">
        <f t="shared" si="7"/>
        <v>-9.4561746992209983E-3</v>
      </c>
    </row>
    <row r="103" spans="1:12" ht="14.4" hidden="1" customHeight="1" x14ac:dyDescent="0.3">
      <c r="A103" s="49"/>
      <c r="B103" s="9"/>
      <c r="C103" s="10" t="s">
        <v>11</v>
      </c>
      <c r="D103" s="10" t="s">
        <v>8</v>
      </c>
      <c r="E103" s="10" t="s">
        <v>12</v>
      </c>
      <c r="F103" s="10" t="s">
        <v>15</v>
      </c>
      <c r="G103" s="11">
        <v>834.10500000000002</v>
      </c>
      <c r="H103" s="11">
        <v>823.23479999999995</v>
      </c>
      <c r="I103" s="11">
        <f t="shared" si="8"/>
        <v>1657.3398</v>
      </c>
      <c r="J103" s="11">
        <v>1646.4695999999999</v>
      </c>
      <c r="K103" s="12">
        <f t="shared" si="6"/>
        <v>-10.870200000000068</v>
      </c>
      <c r="L103" s="29">
        <f t="shared" si="7"/>
        <v>-6.5588239659725156E-3</v>
      </c>
    </row>
    <row r="104" spans="1:12" ht="14.4" hidden="1" customHeight="1" x14ac:dyDescent="0.3">
      <c r="A104" s="49"/>
      <c r="B104" s="5"/>
      <c r="C104" s="6" t="s">
        <v>7</v>
      </c>
      <c r="D104" s="6" t="s">
        <v>8</v>
      </c>
      <c r="E104" s="6"/>
      <c r="F104" s="6"/>
      <c r="G104" s="7">
        <v>325.72800000000001</v>
      </c>
      <c r="H104" s="7">
        <v>309.18700000000001</v>
      </c>
      <c r="I104" s="7">
        <f t="shared" si="8"/>
        <v>634.91499999999996</v>
      </c>
      <c r="J104" s="7">
        <v>622.48798999999997</v>
      </c>
      <c r="K104" s="8">
        <f t="shared" si="6"/>
        <v>-12.427009999999996</v>
      </c>
      <c r="L104" s="28">
        <f t="shared" si="7"/>
        <v>-1.9572714457840812E-2</v>
      </c>
    </row>
    <row r="105" spans="1:12" ht="14.4" hidden="1" customHeight="1" x14ac:dyDescent="0.3">
      <c r="A105" s="49"/>
      <c r="B105" s="1" t="s">
        <v>16</v>
      </c>
      <c r="C105" s="2" t="s">
        <v>5</v>
      </c>
      <c r="D105" s="2" t="s">
        <v>6</v>
      </c>
      <c r="E105" s="2"/>
      <c r="F105" s="2"/>
      <c r="G105" s="3">
        <v>83362.5</v>
      </c>
      <c r="H105" s="3">
        <v>83956.241666666698</v>
      </c>
      <c r="I105" s="3">
        <f t="shared" si="8"/>
        <v>83659.370833333349</v>
      </c>
      <c r="J105" s="3">
        <v>84439.188333333295</v>
      </c>
      <c r="K105" s="4">
        <f t="shared" si="6"/>
        <v>779.81749999994645</v>
      </c>
      <c r="L105" s="27">
        <f t="shared" si="7"/>
        <v>9.3213407204975063E-3</v>
      </c>
    </row>
    <row r="106" spans="1:12" ht="14.4" hidden="1" customHeight="1" x14ac:dyDescent="0.3">
      <c r="A106" s="49"/>
      <c r="B106" s="5"/>
      <c r="C106" s="6" t="s">
        <v>7</v>
      </c>
      <c r="D106" s="6" t="s">
        <v>8</v>
      </c>
      <c r="E106" s="6" t="s">
        <v>9</v>
      </c>
      <c r="F106" s="6"/>
      <c r="G106" s="7">
        <v>914.18346599999995</v>
      </c>
      <c r="H106" s="7">
        <v>900.75950999999998</v>
      </c>
      <c r="I106" s="7">
        <f t="shared" si="8"/>
        <v>1814.9429759999998</v>
      </c>
      <c r="J106" s="7">
        <v>1740.2667899999999</v>
      </c>
      <c r="K106" s="8">
        <f t="shared" si="6"/>
        <v>-74.676185999999916</v>
      </c>
      <c r="L106" s="28">
        <f t="shared" si="7"/>
        <v>-4.114519683950657E-2</v>
      </c>
    </row>
    <row r="107" spans="1:12" ht="14.4" hidden="1" customHeight="1" x14ac:dyDescent="0.3">
      <c r="A107" s="49"/>
      <c r="B107" s="9" t="s">
        <v>33</v>
      </c>
      <c r="C107" s="10" t="s">
        <v>5</v>
      </c>
      <c r="D107" s="10" t="s">
        <v>6</v>
      </c>
      <c r="E107" s="10"/>
      <c r="F107" s="10"/>
      <c r="G107" s="11">
        <v>6.3333333333333304</v>
      </c>
      <c r="H107" s="11">
        <v>6</v>
      </c>
      <c r="I107" s="11">
        <f t="shared" si="8"/>
        <v>6.1666666666666652</v>
      </c>
      <c r="J107" s="11">
        <v>6</v>
      </c>
      <c r="K107" s="12">
        <f t="shared" si="6"/>
        <v>-0.16666666666666519</v>
      </c>
      <c r="L107" s="29">
        <f t="shared" si="7"/>
        <v>-2.7027027027026751E-2</v>
      </c>
    </row>
    <row r="108" spans="1:12" ht="14.4" hidden="1" customHeight="1" x14ac:dyDescent="0.3">
      <c r="A108" s="49"/>
      <c r="B108" s="9"/>
      <c r="C108" s="10" t="s">
        <v>11</v>
      </c>
      <c r="D108" s="10" t="s">
        <v>8</v>
      </c>
      <c r="E108" s="10" t="s">
        <v>18</v>
      </c>
      <c r="F108" s="10" t="s">
        <v>13</v>
      </c>
      <c r="G108" s="11">
        <v>4.6384999999999996</v>
      </c>
      <c r="H108" s="11">
        <v>2.2601222000000001</v>
      </c>
      <c r="I108" s="11">
        <f t="shared" si="8"/>
        <v>6.8986222000000001</v>
      </c>
      <c r="J108" s="11">
        <v>5.1920158000000001</v>
      </c>
      <c r="K108" s="12">
        <f t="shared" si="6"/>
        <v>-1.7066064000000001</v>
      </c>
      <c r="L108" s="29">
        <f t="shared" si="7"/>
        <v>-0.24738365872536117</v>
      </c>
    </row>
    <row r="109" spans="1:12" ht="14.4" hidden="1" customHeight="1" x14ac:dyDescent="0.3">
      <c r="A109" s="49"/>
      <c r="B109" s="9"/>
      <c r="C109" s="10" t="s">
        <v>11</v>
      </c>
      <c r="D109" s="10" t="s">
        <v>8</v>
      </c>
      <c r="E109" s="10" t="s">
        <v>18</v>
      </c>
      <c r="F109" s="10" t="s">
        <v>15</v>
      </c>
      <c r="G109" s="11">
        <v>1.5984</v>
      </c>
      <c r="H109" s="11">
        <v>0.63743119999999998</v>
      </c>
      <c r="I109" s="11">
        <f t="shared" si="8"/>
        <v>2.2358311999999998</v>
      </c>
      <c r="J109" s="11">
        <v>1.4910736</v>
      </c>
      <c r="K109" s="12">
        <f t="shared" si="6"/>
        <v>-0.7447575999999998</v>
      </c>
      <c r="L109" s="29">
        <f t="shared" si="7"/>
        <v>-0.33310099617538202</v>
      </c>
    </row>
    <row r="110" spans="1:12" ht="14.4" hidden="1" customHeight="1" x14ac:dyDescent="0.3">
      <c r="A110" s="49"/>
      <c r="B110" s="9"/>
      <c r="C110" s="10" t="s">
        <v>7</v>
      </c>
      <c r="D110" s="10" t="s">
        <v>8</v>
      </c>
      <c r="E110" s="10" t="s">
        <v>9</v>
      </c>
      <c r="F110" s="10"/>
      <c r="G110" s="11">
        <v>0.24738099999999999</v>
      </c>
      <c r="H110" s="11">
        <v>0.17756069999999999</v>
      </c>
      <c r="I110" s="11">
        <f t="shared" si="8"/>
        <v>0.42494169999999998</v>
      </c>
      <c r="J110" s="11">
        <v>0.37470875999999997</v>
      </c>
      <c r="K110" s="12">
        <f t="shared" si="6"/>
        <v>-5.0232940000000004E-2</v>
      </c>
      <c r="L110" s="29">
        <f t="shared" si="7"/>
        <v>-0.11821136875952631</v>
      </c>
    </row>
    <row r="111" spans="1:12" hidden="1" x14ac:dyDescent="0.3">
      <c r="A111" s="49"/>
      <c r="B111" s="1" t="s">
        <v>17</v>
      </c>
      <c r="C111" s="2" t="s">
        <v>5</v>
      </c>
      <c r="D111" s="2" t="s">
        <v>6</v>
      </c>
      <c r="E111" s="2"/>
      <c r="F111" s="2"/>
      <c r="G111" s="3">
        <v>206.833333333333</v>
      </c>
      <c r="H111" s="3">
        <v>206</v>
      </c>
      <c r="I111" s="3">
        <f t="shared" si="8"/>
        <v>206.41666666666652</v>
      </c>
      <c r="J111" s="3">
        <v>206</v>
      </c>
      <c r="K111" s="4">
        <f t="shared" si="6"/>
        <v>-0.41666666666651508</v>
      </c>
      <c r="L111" s="27">
        <f t="shared" si="7"/>
        <v>-2.01857085183621E-3</v>
      </c>
    </row>
    <row r="112" spans="1:12" hidden="1" x14ac:dyDescent="0.3">
      <c r="A112" s="49"/>
      <c r="B112" s="9"/>
      <c r="C112" s="10" t="s">
        <v>11</v>
      </c>
      <c r="D112" s="10" t="s">
        <v>8</v>
      </c>
      <c r="E112" s="10" t="s">
        <v>18</v>
      </c>
      <c r="F112" s="10" t="s">
        <v>13</v>
      </c>
      <c r="G112" s="11">
        <v>203.07775000000001</v>
      </c>
      <c r="H112" s="11">
        <v>216.90504000000001</v>
      </c>
      <c r="I112" s="11">
        <f t="shared" si="8"/>
        <v>419.98279000000002</v>
      </c>
      <c r="J112" s="11">
        <v>422.43948</v>
      </c>
      <c r="K112" s="12">
        <f t="shared" si="6"/>
        <v>2.4566899999999805</v>
      </c>
      <c r="L112" s="29">
        <f t="shared" si="7"/>
        <v>5.8495015950534857E-3</v>
      </c>
    </row>
    <row r="113" spans="1:12" hidden="1" x14ac:dyDescent="0.3">
      <c r="A113" s="49"/>
      <c r="B113" s="5"/>
      <c r="C113" s="6" t="s">
        <v>7</v>
      </c>
      <c r="D113" s="6" t="s">
        <v>8</v>
      </c>
      <c r="E113" s="6" t="s">
        <v>9</v>
      </c>
      <c r="F113" s="6"/>
      <c r="G113" s="7">
        <v>69.336546999999996</v>
      </c>
      <c r="H113" s="7">
        <v>74.007459999999995</v>
      </c>
      <c r="I113" s="7">
        <f t="shared" si="8"/>
        <v>143.34400699999998</v>
      </c>
      <c r="J113" s="7">
        <v>144.25262000000001</v>
      </c>
      <c r="K113" s="8">
        <f t="shared" si="6"/>
        <v>0.90861300000003098</v>
      </c>
      <c r="L113" s="28">
        <f t="shared" si="7"/>
        <v>6.3386884392035991E-3</v>
      </c>
    </row>
    <row r="114" spans="1:12" hidden="1" x14ac:dyDescent="0.3">
      <c r="A114" s="49"/>
      <c r="B114" s="1" t="s">
        <v>19</v>
      </c>
      <c r="C114" s="2" t="s">
        <v>5</v>
      </c>
      <c r="D114" s="2" t="s">
        <v>6</v>
      </c>
      <c r="E114" s="2"/>
      <c r="F114" s="2"/>
      <c r="G114" s="3">
        <v>4560.5</v>
      </c>
      <c r="H114" s="3">
        <v>4511.1775250000001</v>
      </c>
      <c r="I114" s="3">
        <f t="shared" si="8"/>
        <v>4535.8387624999996</v>
      </c>
      <c r="J114" s="3">
        <v>4469.57891666667</v>
      </c>
      <c r="K114" s="4">
        <f t="shared" si="6"/>
        <v>-66.259845833329564</v>
      </c>
      <c r="L114" s="27">
        <f t="shared" si="7"/>
        <v>-1.4608069048029693E-2</v>
      </c>
    </row>
    <row r="115" spans="1:12" hidden="1" x14ac:dyDescent="0.3">
      <c r="A115" s="49"/>
      <c r="B115" s="9"/>
      <c r="C115" s="10" t="s">
        <v>11</v>
      </c>
      <c r="D115" s="10" t="s">
        <v>8</v>
      </c>
      <c r="E115" s="10" t="s">
        <v>18</v>
      </c>
      <c r="F115" s="10" t="s">
        <v>13</v>
      </c>
      <c r="G115" s="11">
        <v>2799.6874499999999</v>
      </c>
      <c r="H115" s="11">
        <v>2851.2374199999999</v>
      </c>
      <c r="I115" s="11">
        <f t="shared" si="8"/>
        <v>5650.9248699999998</v>
      </c>
      <c r="J115" s="11">
        <v>5473.8476000000001</v>
      </c>
      <c r="K115" s="12">
        <f t="shared" si="6"/>
        <v>-177.07726999999977</v>
      </c>
      <c r="L115" s="29">
        <f t="shared" si="7"/>
        <v>-3.133598022866646E-2</v>
      </c>
    </row>
    <row r="116" spans="1:12" hidden="1" x14ac:dyDescent="0.3">
      <c r="A116" s="49"/>
      <c r="B116" s="5"/>
      <c r="C116" s="6" t="s">
        <v>7</v>
      </c>
      <c r="D116" s="6" t="s">
        <v>8</v>
      </c>
      <c r="E116" s="6" t="s">
        <v>9</v>
      </c>
      <c r="F116" s="6"/>
      <c r="G116" s="7">
        <v>920.14063899999996</v>
      </c>
      <c r="H116" s="7">
        <v>958.62827700000003</v>
      </c>
      <c r="I116" s="7">
        <f t="shared" si="8"/>
        <v>1878.768916</v>
      </c>
      <c r="J116" s="7">
        <v>1808.8749</v>
      </c>
      <c r="K116" s="8">
        <f t="shared" si="6"/>
        <v>-69.894015999999965</v>
      </c>
      <c r="L116" s="28">
        <f t="shared" si="7"/>
        <v>-3.7202029161099825E-2</v>
      </c>
    </row>
    <row r="117" spans="1:12" hidden="1" x14ac:dyDescent="0.3">
      <c r="A117" s="49"/>
      <c r="B117" s="9" t="s">
        <v>20</v>
      </c>
      <c r="C117" s="10" t="s">
        <v>5</v>
      </c>
      <c r="D117" s="10" t="s">
        <v>6</v>
      </c>
      <c r="E117" s="10"/>
      <c r="F117" s="10"/>
      <c r="G117" s="11">
        <v>433736.49999999971</v>
      </c>
      <c r="H117" s="11">
        <v>433855.03333333298</v>
      </c>
      <c r="I117" s="11">
        <f t="shared" si="8"/>
        <v>433795.76666666637</v>
      </c>
      <c r="J117" s="11">
        <v>436361.51666666701</v>
      </c>
      <c r="K117" s="12">
        <f t="shared" si="6"/>
        <v>2565.7500000006403</v>
      </c>
      <c r="L117" s="29">
        <f t="shared" si="7"/>
        <v>5.9146496972899421E-3</v>
      </c>
    </row>
    <row r="118" spans="1:12" hidden="1" x14ac:dyDescent="0.3">
      <c r="A118" s="49"/>
      <c r="B118" s="5"/>
      <c r="C118" s="6" t="s">
        <v>7</v>
      </c>
      <c r="D118" s="6" t="s">
        <v>8</v>
      </c>
      <c r="E118" s="6" t="s">
        <v>9</v>
      </c>
      <c r="F118" s="6"/>
      <c r="G118" s="7">
        <v>3350.569489</v>
      </c>
      <c r="H118" s="7">
        <v>2878.9020999999998</v>
      </c>
      <c r="I118" s="7">
        <f t="shared" si="8"/>
        <v>6229.4715889999998</v>
      </c>
      <c r="J118" s="7">
        <v>5964.6328000000003</v>
      </c>
      <c r="K118" s="8">
        <f t="shared" si="6"/>
        <v>-264.83878899999945</v>
      </c>
      <c r="L118" s="28">
        <f t="shared" si="7"/>
        <v>-4.2513844909037202E-2</v>
      </c>
    </row>
    <row r="119" spans="1:12" hidden="1" x14ac:dyDescent="0.3">
      <c r="A119" s="49"/>
      <c r="B119" s="9" t="s">
        <v>35</v>
      </c>
      <c r="C119" s="10" t="s">
        <v>5</v>
      </c>
      <c r="D119" s="10" t="s">
        <v>6</v>
      </c>
      <c r="E119" s="10"/>
      <c r="F119" s="10"/>
      <c r="G119" s="11">
        <v>41.333333333333336</v>
      </c>
      <c r="H119" s="11">
        <v>48.5</v>
      </c>
      <c r="I119" s="11">
        <f t="shared" si="8"/>
        <v>44.916666666666671</v>
      </c>
      <c r="J119" s="11">
        <v>61.5</v>
      </c>
      <c r="K119" s="12">
        <f t="shared" si="6"/>
        <v>16.583333333333329</v>
      </c>
      <c r="L119" s="29">
        <f t="shared" si="7"/>
        <v>0.36920222634508337</v>
      </c>
    </row>
    <row r="120" spans="1:12" hidden="1" x14ac:dyDescent="0.3">
      <c r="A120" s="49"/>
      <c r="B120" s="9"/>
      <c r="C120" s="10" t="s">
        <v>11</v>
      </c>
      <c r="D120" s="10" t="s">
        <v>8</v>
      </c>
      <c r="E120" s="10" t="s">
        <v>18</v>
      </c>
      <c r="F120" s="10" t="s">
        <v>13</v>
      </c>
      <c r="G120" s="11">
        <v>0</v>
      </c>
      <c r="H120" s="11">
        <v>0</v>
      </c>
      <c r="I120" s="11">
        <f t="shared" si="8"/>
        <v>0</v>
      </c>
      <c r="J120" s="11">
        <v>0</v>
      </c>
      <c r="K120" s="12">
        <f t="shared" si="6"/>
        <v>0</v>
      </c>
      <c r="L120" s="29">
        <f>IFERROR(IF(I120="","",J120/I120-1),0)</f>
        <v>0</v>
      </c>
    </row>
    <row r="121" spans="1:12" hidden="1" x14ac:dyDescent="0.3">
      <c r="A121" s="49"/>
      <c r="B121" s="9"/>
      <c r="C121" s="10" t="s">
        <v>11</v>
      </c>
      <c r="D121" s="10" t="s">
        <v>8</v>
      </c>
      <c r="E121" s="10" t="s">
        <v>18</v>
      </c>
      <c r="F121" s="10" t="s">
        <v>15</v>
      </c>
      <c r="G121" s="11">
        <v>0</v>
      </c>
      <c r="H121" s="11">
        <v>0</v>
      </c>
      <c r="I121" s="11">
        <f t="shared" si="8"/>
        <v>0</v>
      </c>
      <c r="J121" s="11">
        <v>0</v>
      </c>
      <c r="K121" s="12">
        <f t="shared" si="6"/>
        <v>0</v>
      </c>
      <c r="L121" s="29">
        <f>IFERROR(IF(I121="","",J121/I121-1),0)</f>
        <v>0</v>
      </c>
    </row>
    <row r="122" spans="1:12" hidden="1" x14ac:dyDescent="0.3">
      <c r="A122" s="49"/>
      <c r="B122" s="5"/>
      <c r="C122" s="6" t="s">
        <v>7</v>
      </c>
      <c r="D122" s="6" t="s">
        <v>8</v>
      </c>
      <c r="E122" s="6" t="s">
        <v>9</v>
      </c>
      <c r="F122" s="6"/>
      <c r="G122" s="7">
        <v>0.34188299999999999</v>
      </c>
      <c r="H122" s="7">
        <v>0.31901900999999999</v>
      </c>
      <c r="I122" s="7">
        <f t="shared" si="8"/>
        <v>0.66090201000000004</v>
      </c>
      <c r="J122" s="7">
        <v>0.84274048999999995</v>
      </c>
      <c r="K122" s="8">
        <f t="shared" si="6"/>
        <v>0.18183847999999991</v>
      </c>
      <c r="L122" s="28">
        <f t="shared" ref="L122:L139" si="9">IF(I122="","",J122/I122-1)</f>
        <v>0.27513682398998895</v>
      </c>
    </row>
    <row r="123" spans="1:12" ht="15.6" x14ac:dyDescent="0.3">
      <c r="A123" s="49"/>
      <c r="B123" s="64" t="s">
        <v>21</v>
      </c>
      <c r="C123" s="65" t="s">
        <v>5</v>
      </c>
      <c r="D123" s="65" t="s">
        <v>6</v>
      </c>
      <c r="E123" s="65"/>
      <c r="F123" s="65"/>
      <c r="G123" s="66">
        <v>13</v>
      </c>
      <c r="H123" s="66">
        <v>13</v>
      </c>
      <c r="I123" s="66">
        <v>13</v>
      </c>
      <c r="J123" s="66">
        <v>13</v>
      </c>
      <c r="K123" s="67">
        <v>0</v>
      </c>
      <c r="L123" s="68">
        <v>0</v>
      </c>
    </row>
    <row r="124" spans="1:12" ht="15.6" x14ac:dyDescent="0.3">
      <c r="A124" s="49"/>
      <c r="B124" s="64"/>
      <c r="C124" s="65" t="s">
        <v>11</v>
      </c>
      <c r="D124" s="65" t="s">
        <v>8</v>
      </c>
      <c r="E124" s="65" t="s">
        <v>12</v>
      </c>
      <c r="F124" s="65" t="s">
        <v>13</v>
      </c>
      <c r="G124" s="66">
        <v>1259.4580000000001</v>
      </c>
      <c r="H124" s="66">
        <v>1310.1389999999999</v>
      </c>
      <c r="I124" s="66">
        <v>2569.5969999999998</v>
      </c>
      <c r="J124" s="66">
        <v>2362.11</v>
      </c>
      <c r="K124" s="67">
        <v>-207.48699999999963</v>
      </c>
      <c r="L124" s="68">
        <v>-8.0746903113600998E-2</v>
      </c>
    </row>
    <row r="125" spans="1:12" ht="15.6" x14ac:dyDescent="0.3">
      <c r="A125" s="49"/>
      <c r="B125" s="64"/>
      <c r="C125" s="65" t="s">
        <v>11</v>
      </c>
      <c r="D125" s="65" t="s">
        <v>8</v>
      </c>
      <c r="E125" s="65" t="s">
        <v>12</v>
      </c>
      <c r="F125" s="65" t="s">
        <v>14</v>
      </c>
      <c r="G125" s="66">
        <v>1107.884</v>
      </c>
      <c r="H125" s="66">
        <v>1064.1234999999999</v>
      </c>
      <c r="I125" s="66">
        <v>2172.0074999999997</v>
      </c>
      <c r="J125" s="66">
        <v>2089.0097000000001</v>
      </c>
      <c r="K125" s="67">
        <v>-82.997799999999643</v>
      </c>
      <c r="L125" s="68">
        <v>-3.8212483152106791E-2</v>
      </c>
    </row>
    <row r="126" spans="1:12" ht="15.6" x14ac:dyDescent="0.3">
      <c r="A126" s="49"/>
      <c r="B126" s="64"/>
      <c r="C126" s="65" t="s">
        <v>11</v>
      </c>
      <c r="D126" s="65" t="s">
        <v>8</v>
      </c>
      <c r="E126" s="65" t="s">
        <v>12</v>
      </c>
      <c r="F126" s="65" t="s">
        <v>15</v>
      </c>
      <c r="G126" s="66">
        <v>1087.296</v>
      </c>
      <c r="H126" s="66">
        <v>1044.7474999999999</v>
      </c>
      <c r="I126" s="66">
        <v>2132.0434999999998</v>
      </c>
      <c r="J126" s="66">
        <v>2063.2276000000002</v>
      </c>
      <c r="K126" s="67">
        <v>-68.815899999999601</v>
      </c>
      <c r="L126" s="68">
        <v>-3.2276968082499025E-2</v>
      </c>
    </row>
    <row r="127" spans="1:12" ht="15.6" x14ac:dyDescent="0.3">
      <c r="A127" s="49"/>
      <c r="B127" s="69"/>
      <c r="C127" s="70" t="s">
        <v>7</v>
      </c>
      <c r="D127" s="70" t="s">
        <v>8</v>
      </c>
      <c r="E127" s="70" t="s">
        <v>9</v>
      </c>
      <c r="F127" s="70"/>
      <c r="G127" s="71">
        <v>527.43919000000005</v>
      </c>
      <c r="H127" s="71">
        <v>524.83756000000005</v>
      </c>
      <c r="I127" s="71">
        <v>1052.27675</v>
      </c>
      <c r="J127" s="71">
        <v>1056.22218</v>
      </c>
      <c r="K127" s="72">
        <v>3.9454299999999876</v>
      </c>
      <c r="L127" s="73">
        <v>3.7494223834175777E-3</v>
      </c>
    </row>
    <row r="128" spans="1:12" hidden="1" x14ac:dyDescent="0.3">
      <c r="A128" s="49"/>
      <c r="B128" s="1" t="s">
        <v>22</v>
      </c>
      <c r="C128" s="2" t="s">
        <v>5</v>
      </c>
      <c r="D128" s="2" t="s">
        <v>6</v>
      </c>
      <c r="E128" s="2"/>
      <c r="F128" s="2"/>
      <c r="G128" s="3">
        <v>256.33333333333297</v>
      </c>
      <c r="H128" s="3">
        <v>258</v>
      </c>
      <c r="I128" s="3">
        <f t="shared" si="8"/>
        <v>257.16666666666652</v>
      </c>
      <c r="J128" s="3">
        <v>259.33333333333297</v>
      </c>
      <c r="K128" s="4">
        <f t="shared" si="6"/>
        <v>2.1666666666664582</v>
      </c>
      <c r="L128" s="27">
        <f t="shared" si="9"/>
        <v>8.4251458198307816E-3</v>
      </c>
    </row>
    <row r="129" spans="1:12" hidden="1" x14ac:dyDescent="0.3">
      <c r="A129" s="49"/>
      <c r="B129" s="9"/>
      <c r="C129" s="10" t="s">
        <v>11</v>
      </c>
      <c r="D129" s="10" t="s">
        <v>8</v>
      </c>
      <c r="E129" s="10" t="s">
        <v>12</v>
      </c>
      <c r="F129" s="10" t="s">
        <v>13</v>
      </c>
      <c r="G129" s="11">
        <v>5218.6329999999998</v>
      </c>
      <c r="H129" s="11">
        <v>5148.3341</v>
      </c>
      <c r="I129" s="11">
        <f t="shared" si="8"/>
        <v>10366.9671</v>
      </c>
      <c r="J129" s="11">
        <v>10331.7791</v>
      </c>
      <c r="K129" s="12">
        <f t="shared" si="6"/>
        <v>-35.188000000000102</v>
      </c>
      <c r="L129" s="29">
        <f t="shared" si="9"/>
        <v>-3.3942424684650918E-3</v>
      </c>
    </row>
    <row r="130" spans="1:12" hidden="1" x14ac:dyDescent="0.3">
      <c r="A130" s="49"/>
      <c r="B130" s="9"/>
      <c r="C130" s="10" t="s">
        <v>11</v>
      </c>
      <c r="D130" s="10" t="s">
        <v>8</v>
      </c>
      <c r="E130" s="10" t="s">
        <v>12</v>
      </c>
      <c r="F130" s="10" t="s">
        <v>14</v>
      </c>
      <c r="G130" s="11">
        <v>4267.8209999999999</v>
      </c>
      <c r="H130" s="11">
        <v>4480.9363999999996</v>
      </c>
      <c r="I130" s="11">
        <f t="shared" si="8"/>
        <v>8748.7573999999986</v>
      </c>
      <c r="J130" s="11">
        <v>8643.9436999999998</v>
      </c>
      <c r="K130" s="12">
        <f t="shared" si="6"/>
        <v>-104.81369999999879</v>
      </c>
      <c r="L130" s="29">
        <f t="shared" si="9"/>
        <v>-1.1980409926557023E-2</v>
      </c>
    </row>
    <row r="131" spans="1:12" hidden="1" x14ac:dyDescent="0.3">
      <c r="A131" s="49"/>
      <c r="B131" s="9"/>
      <c r="C131" s="10" t="s">
        <v>11</v>
      </c>
      <c r="D131" s="10" t="s">
        <v>8</v>
      </c>
      <c r="E131" s="10" t="s">
        <v>12</v>
      </c>
      <c r="F131" s="10" t="s">
        <v>15</v>
      </c>
      <c r="G131" s="11">
        <v>4213.183</v>
      </c>
      <c r="H131" s="11">
        <v>4417.1750000000002</v>
      </c>
      <c r="I131" s="11">
        <f t="shared" si="8"/>
        <v>8630.3580000000002</v>
      </c>
      <c r="J131" s="11">
        <v>8525.2785999999996</v>
      </c>
      <c r="K131" s="12">
        <f t="shared" si="6"/>
        <v>-105.07940000000053</v>
      </c>
      <c r="L131" s="29">
        <f t="shared" si="9"/>
        <v>-1.2175555173956965E-2</v>
      </c>
    </row>
    <row r="132" spans="1:12" hidden="1" x14ac:dyDescent="0.3">
      <c r="A132" s="49"/>
      <c r="B132" s="9"/>
      <c r="C132" s="10" t="s">
        <v>7</v>
      </c>
      <c r="D132" s="10" t="s">
        <v>8</v>
      </c>
      <c r="E132" s="10"/>
      <c r="F132" s="10"/>
      <c r="G132" s="11">
        <v>1959.9155209999999</v>
      </c>
      <c r="H132" s="11">
        <v>2068.9386</v>
      </c>
      <c r="I132" s="11">
        <f t="shared" si="8"/>
        <v>4028.8541209999999</v>
      </c>
      <c r="J132" s="11">
        <v>4029.9315000000001</v>
      </c>
      <c r="K132" s="12">
        <f t="shared" si="6"/>
        <v>1.0773790000002919</v>
      </c>
      <c r="L132" s="29">
        <f t="shared" si="9"/>
        <v>2.6741573848121369E-4</v>
      </c>
    </row>
    <row r="133" spans="1:12" hidden="1" x14ac:dyDescent="0.3">
      <c r="A133" s="49"/>
      <c r="B133" s="1" t="s">
        <v>23</v>
      </c>
      <c r="C133" s="2" t="s">
        <v>5</v>
      </c>
      <c r="D133" s="2" t="s">
        <v>6</v>
      </c>
      <c r="E133" s="2"/>
      <c r="F133" s="2"/>
      <c r="G133" s="3">
        <v>702.33333333333303</v>
      </c>
      <c r="H133" s="3">
        <v>724.84627666666699</v>
      </c>
      <c r="I133" s="3">
        <f t="shared" si="8"/>
        <v>713.58980500000007</v>
      </c>
      <c r="J133" s="3">
        <v>736.0104</v>
      </c>
      <c r="K133" s="4">
        <f t="shared" si="6"/>
        <v>22.420594999999935</v>
      </c>
      <c r="L133" s="27">
        <f t="shared" si="9"/>
        <v>3.1419444116077111E-2</v>
      </c>
    </row>
    <row r="134" spans="1:12" hidden="1" x14ac:dyDescent="0.3">
      <c r="A134" s="49"/>
      <c r="B134" s="9"/>
      <c r="C134" s="10" t="s">
        <v>11</v>
      </c>
      <c r="D134" s="10" t="s">
        <v>8</v>
      </c>
      <c r="E134" s="10" t="s">
        <v>18</v>
      </c>
      <c r="F134" s="10" t="s">
        <v>13</v>
      </c>
      <c r="G134" s="11">
        <v>2826.3674000000001</v>
      </c>
      <c r="H134" s="11">
        <v>2762.7756300000001</v>
      </c>
      <c r="I134" s="11">
        <f t="shared" si="8"/>
        <v>5589.1430300000002</v>
      </c>
      <c r="J134" s="11">
        <v>5598.3028999999997</v>
      </c>
      <c r="K134" s="12">
        <f t="shared" si="6"/>
        <v>9.1598699999995006</v>
      </c>
      <c r="L134" s="29">
        <f t="shared" si="9"/>
        <v>1.6388684187957914E-3</v>
      </c>
    </row>
    <row r="135" spans="1:12" hidden="1" x14ac:dyDescent="0.3">
      <c r="A135" s="49"/>
      <c r="B135" s="9"/>
      <c r="C135" s="10" t="s">
        <v>11</v>
      </c>
      <c r="D135" s="10" t="s">
        <v>8</v>
      </c>
      <c r="E135" s="10" t="s">
        <v>18</v>
      </c>
      <c r="F135" s="10" t="s">
        <v>14</v>
      </c>
      <c r="G135" s="11">
        <v>2123.0360500000002</v>
      </c>
      <c r="H135" s="11">
        <v>2164.4236799999999</v>
      </c>
      <c r="I135" s="11">
        <f t="shared" si="8"/>
        <v>4287.4597300000005</v>
      </c>
      <c r="J135" s="11">
        <v>4173.9709999999995</v>
      </c>
      <c r="K135" s="12">
        <f t="shared" si="6"/>
        <v>-113.48873000000094</v>
      </c>
      <c r="L135" s="29">
        <f t="shared" si="9"/>
        <v>-2.6469923252200656E-2</v>
      </c>
    </row>
    <row r="136" spans="1:12" hidden="1" x14ac:dyDescent="0.3">
      <c r="A136" s="49"/>
      <c r="B136" s="9"/>
      <c r="C136" s="10" t="s">
        <v>11</v>
      </c>
      <c r="D136" s="10" t="s">
        <v>8</v>
      </c>
      <c r="E136" s="10" t="s">
        <v>18</v>
      </c>
      <c r="F136" s="10" t="s">
        <v>15</v>
      </c>
      <c r="G136" s="11">
        <v>2069.8083999999999</v>
      </c>
      <c r="H136" s="11">
        <v>2110.1502</v>
      </c>
      <c r="I136" s="11">
        <f t="shared" si="8"/>
        <v>4179.9585999999999</v>
      </c>
      <c r="J136" s="11">
        <v>4068.2449999999999</v>
      </c>
      <c r="K136" s="12">
        <f t="shared" si="6"/>
        <v>-111.71360000000004</v>
      </c>
      <c r="L136" s="29">
        <f t="shared" si="9"/>
        <v>-2.6726006329344965E-2</v>
      </c>
    </row>
    <row r="137" spans="1:12" hidden="1" x14ac:dyDescent="0.3">
      <c r="A137" s="49"/>
      <c r="B137" s="5"/>
      <c r="C137" s="6" t="s">
        <v>7</v>
      </c>
      <c r="D137" s="6" t="s">
        <v>8</v>
      </c>
      <c r="E137" s="6" t="s">
        <v>9</v>
      </c>
      <c r="F137" s="6"/>
      <c r="G137" s="7">
        <v>875.25489800000003</v>
      </c>
      <c r="H137" s="7">
        <v>931.70376199999998</v>
      </c>
      <c r="I137" s="7">
        <f t="shared" si="8"/>
        <v>1806.95866</v>
      </c>
      <c r="J137" s="7">
        <v>1838.2299</v>
      </c>
      <c r="K137" s="8">
        <f t="shared" si="6"/>
        <v>31.271240000000034</v>
      </c>
      <c r="L137" s="28">
        <f t="shared" si="9"/>
        <v>1.7306007432400294E-2</v>
      </c>
    </row>
    <row r="138" spans="1:12" hidden="1" x14ac:dyDescent="0.3">
      <c r="A138" s="49"/>
      <c r="B138" s="9" t="s">
        <v>24</v>
      </c>
      <c r="C138" s="10" t="s">
        <v>5</v>
      </c>
      <c r="D138" s="10" t="s">
        <v>6</v>
      </c>
      <c r="E138" s="10"/>
      <c r="F138" s="10"/>
      <c r="G138" s="11">
        <v>936</v>
      </c>
      <c r="H138" s="11">
        <v>796</v>
      </c>
      <c r="I138" s="11">
        <f t="shared" si="8"/>
        <v>866</v>
      </c>
      <c r="J138" s="11">
        <v>796</v>
      </c>
      <c r="K138" s="12">
        <f t="shared" si="6"/>
        <v>-70</v>
      </c>
      <c r="L138" s="29">
        <f t="shared" si="9"/>
        <v>-8.0831408775981495E-2</v>
      </c>
    </row>
    <row r="139" spans="1:12" hidden="1" x14ac:dyDescent="0.3">
      <c r="A139" s="49"/>
      <c r="B139" s="5"/>
      <c r="C139" s="6" t="s">
        <v>7</v>
      </c>
      <c r="D139" s="6" t="s">
        <v>8</v>
      </c>
      <c r="E139" s="6" t="s">
        <v>9</v>
      </c>
      <c r="F139" s="6"/>
      <c r="G139" s="7">
        <v>64.474164000000002</v>
      </c>
      <c r="H139" s="7">
        <v>61.640917000000002</v>
      </c>
      <c r="I139" s="7">
        <f t="shared" si="8"/>
        <v>126.115081</v>
      </c>
      <c r="J139" s="7">
        <v>125.900164</v>
      </c>
      <c r="K139" s="8">
        <f t="shared" si="6"/>
        <v>-0.2149169999999998</v>
      </c>
      <c r="L139" s="28">
        <f t="shared" si="9"/>
        <v>-1.7041340202604838E-3</v>
      </c>
    </row>
    <row r="140" spans="1:12" hidden="1" x14ac:dyDescent="0.3">
      <c r="A140" s="49"/>
      <c r="B140" s="1" t="s">
        <v>29</v>
      </c>
      <c r="C140" s="2"/>
      <c r="D140" s="2"/>
      <c r="E140" s="2"/>
      <c r="F140" s="2"/>
      <c r="G140" s="3"/>
      <c r="H140" s="3"/>
      <c r="I140" s="3"/>
      <c r="J140" s="3"/>
      <c r="K140" s="4"/>
      <c r="L140" s="27"/>
    </row>
    <row r="141" spans="1:12" hidden="1" x14ac:dyDescent="0.3">
      <c r="A141" s="49"/>
      <c r="B141" s="9" t="s">
        <v>26</v>
      </c>
      <c r="C141" s="10" t="s">
        <v>7</v>
      </c>
      <c r="D141" s="10" t="s">
        <v>8</v>
      </c>
      <c r="E141" s="10" t="s">
        <v>9</v>
      </c>
      <c r="F141" s="10"/>
      <c r="G141" s="11">
        <v>-108.499359</v>
      </c>
      <c r="H141" s="11"/>
      <c r="I141" s="11">
        <f t="shared" ref="I141:I142" si="10">IF(LEFT(D141,3)="Avg",AVERAGE(G141:H141),SUM(G141:H141))</f>
        <v>-108.499359</v>
      </c>
      <c r="J141" s="11"/>
      <c r="K141" s="12">
        <f t="shared" ref="K141:K143" si="11">IF(I141="","",J141-I141)</f>
        <v>108.499359</v>
      </c>
      <c r="L141" s="29">
        <f t="shared" ref="L141:L143" si="12">IF(I141="","",J141/I141-1)</f>
        <v>-1</v>
      </c>
    </row>
    <row r="142" spans="1:12" hidden="1" x14ac:dyDescent="0.3">
      <c r="A142" s="49"/>
      <c r="B142" s="9" t="s">
        <v>28</v>
      </c>
      <c r="C142" s="9" t="s">
        <v>7</v>
      </c>
      <c r="D142" s="9" t="s">
        <v>8</v>
      </c>
      <c r="E142" s="9" t="s">
        <v>9</v>
      </c>
      <c r="F142" s="9"/>
      <c r="G142" s="24">
        <v>-13.660596</v>
      </c>
      <c r="H142" s="24"/>
      <c r="I142" s="24">
        <f t="shared" si="10"/>
        <v>-13.660596</v>
      </c>
      <c r="J142" s="24"/>
      <c r="K142" s="25">
        <f t="shared" si="11"/>
        <v>13.660596</v>
      </c>
      <c r="L142" s="29">
        <f t="shared" si="12"/>
        <v>-1</v>
      </c>
    </row>
    <row r="143" spans="1:12" hidden="1" x14ac:dyDescent="0.3">
      <c r="A143" s="49"/>
      <c r="B143" s="26" t="s">
        <v>27</v>
      </c>
      <c r="C143" s="18" t="s">
        <v>7</v>
      </c>
      <c r="D143" s="18" t="s">
        <v>8</v>
      </c>
      <c r="E143" s="18" t="s">
        <v>9</v>
      </c>
      <c r="F143" s="18"/>
      <c r="G143" s="15"/>
      <c r="H143" s="15"/>
      <c r="I143" s="15">
        <f>+SUM(I141:I142)</f>
        <v>-122.159955</v>
      </c>
      <c r="J143" s="15"/>
      <c r="K143" s="16">
        <f t="shared" si="11"/>
        <v>122.159955</v>
      </c>
      <c r="L143" s="17">
        <f t="shared" si="12"/>
        <v>-1</v>
      </c>
    </row>
    <row r="144" spans="1:12" hidden="1" x14ac:dyDescent="0.3">
      <c r="A144" s="49"/>
      <c r="B144" s="43" t="s">
        <v>38</v>
      </c>
      <c r="C144" s="2"/>
      <c r="D144" s="2"/>
      <c r="E144" s="2"/>
      <c r="F144" s="2"/>
      <c r="G144" s="3"/>
      <c r="H144" s="3"/>
      <c r="I144" s="3"/>
      <c r="J144" s="3"/>
      <c r="K144" s="4"/>
      <c r="L144" s="27"/>
    </row>
    <row r="145" spans="1:12" hidden="1" x14ac:dyDescent="0.3">
      <c r="A145" s="49"/>
      <c r="B145" s="1" t="s">
        <v>36</v>
      </c>
      <c r="C145" s="2" t="s">
        <v>5</v>
      </c>
      <c r="D145" s="2" t="s">
        <v>6</v>
      </c>
      <c r="E145" s="2"/>
      <c r="F145" s="2"/>
      <c r="G145" s="3">
        <v>8</v>
      </c>
      <c r="H145" s="3">
        <v>8</v>
      </c>
      <c r="I145" s="3">
        <f t="shared" ref="I145:I150" si="13">IF(LEFT(D145,3)="Avg",AVERAGE(G145:H145),SUM(G145:H145))</f>
        <v>8</v>
      </c>
      <c r="J145" s="3">
        <v>0</v>
      </c>
      <c r="K145" s="4">
        <f t="shared" ref="K145:K150" si="14">IF(I145="","",J145-I145)</f>
        <v>-8</v>
      </c>
      <c r="L145" s="27">
        <f t="shared" ref="L145:L150" si="15">IF(I145="","",J145/I145-1)</f>
        <v>-1</v>
      </c>
    </row>
    <row r="146" spans="1:12" hidden="1" x14ac:dyDescent="0.3">
      <c r="A146" s="49"/>
      <c r="B146" s="9"/>
      <c r="C146" s="10" t="s">
        <v>11</v>
      </c>
      <c r="D146" s="10" t="s">
        <v>8</v>
      </c>
      <c r="E146" s="10" t="s">
        <v>18</v>
      </c>
      <c r="F146" s="10" t="s">
        <v>13</v>
      </c>
      <c r="G146" s="11">
        <v>1387.0574999999999</v>
      </c>
      <c r="H146" s="11">
        <v>1412.2852600000001</v>
      </c>
      <c r="I146" s="11">
        <f t="shared" si="13"/>
        <v>2799.34276</v>
      </c>
      <c r="J146" s="11">
        <v>0</v>
      </c>
      <c r="K146" s="12">
        <f t="shared" si="14"/>
        <v>-2799.34276</v>
      </c>
      <c r="L146" s="29">
        <f t="shared" si="15"/>
        <v>-1</v>
      </c>
    </row>
    <row r="147" spans="1:12" hidden="1" x14ac:dyDescent="0.3">
      <c r="A147" s="49"/>
      <c r="B147" s="5"/>
      <c r="C147" s="6" t="s">
        <v>7</v>
      </c>
      <c r="D147" s="6" t="s">
        <v>8</v>
      </c>
      <c r="E147" s="6" t="s">
        <v>9</v>
      </c>
      <c r="F147" s="6"/>
      <c r="G147" s="7">
        <v>680.50239999999997</v>
      </c>
      <c r="H147" s="7">
        <v>735.91200000000003</v>
      </c>
      <c r="I147" s="7">
        <f t="shared" si="13"/>
        <v>1416.4144000000001</v>
      </c>
      <c r="J147" s="7">
        <v>0</v>
      </c>
      <c r="K147" s="8">
        <f t="shared" si="14"/>
        <v>-1416.4144000000001</v>
      </c>
      <c r="L147" s="28">
        <f t="shared" si="15"/>
        <v>-1</v>
      </c>
    </row>
    <row r="148" spans="1:12" hidden="1" x14ac:dyDescent="0.3">
      <c r="A148" s="49"/>
      <c r="B148" s="1" t="s">
        <v>37</v>
      </c>
      <c r="C148" s="2" t="s">
        <v>5</v>
      </c>
      <c r="D148" s="2" t="s">
        <v>6</v>
      </c>
      <c r="E148" s="2"/>
      <c r="F148" s="2"/>
      <c r="G148" s="3">
        <v>2</v>
      </c>
      <c r="H148" s="3">
        <v>2</v>
      </c>
      <c r="I148" s="3">
        <f t="shared" si="13"/>
        <v>2</v>
      </c>
      <c r="J148" s="3">
        <v>2</v>
      </c>
      <c r="K148" s="4">
        <f t="shared" si="14"/>
        <v>0</v>
      </c>
      <c r="L148" s="27">
        <f t="shared" si="15"/>
        <v>0</v>
      </c>
    </row>
    <row r="149" spans="1:12" hidden="1" x14ac:dyDescent="0.3">
      <c r="A149" s="49"/>
      <c r="B149" s="9"/>
      <c r="C149" s="10" t="s">
        <v>11</v>
      </c>
      <c r="D149" s="10" t="s">
        <v>8</v>
      </c>
      <c r="E149" s="10" t="s">
        <v>18</v>
      </c>
      <c r="F149" s="10" t="s">
        <v>13</v>
      </c>
      <c r="G149" s="11">
        <v>399.81830000000002</v>
      </c>
      <c r="H149" s="11">
        <v>404.44720000000001</v>
      </c>
      <c r="I149" s="11">
        <f t="shared" si="13"/>
        <v>804.26549999999997</v>
      </c>
      <c r="J149" s="11">
        <v>813.53974000000005</v>
      </c>
      <c r="K149" s="12">
        <f t="shared" si="14"/>
        <v>9.2742400000000771</v>
      </c>
      <c r="L149" s="29">
        <f t="shared" si="15"/>
        <v>1.1531316462038976E-2</v>
      </c>
    </row>
    <row r="150" spans="1:12" hidden="1" x14ac:dyDescent="0.3">
      <c r="A150" s="49"/>
      <c r="B150" s="5"/>
      <c r="C150" s="6" t="s">
        <v>7</v>
      </c>
      <c r="D150" s="6" t="s">
        <v>8</v>
      </c>
      <c r="E150" s="6" t="s">
        <v>9</v>
      </c>
      <c r="F150" s="6"/>
      <c r="G150" s="7">
        <v>204.85673499999999</v>
      </c>
      <c r="H150" s="7">
        <v>213.02278999999999</v>
      </c>
      <c r="I150" s="7">
        <f t="shared" si="13"/>
        <v>417.87952499999994</v>
      </c>
      <c r="J150" s="7">
        <v>422.02303000000001</v>
      </c>
      <c r="K150" s="8">
        <f t="shared" si="14"/>
        <v>4.1435050000000615</v>
      </c>
      <c r="L150" s="28">
        <f t="shared" si="15"/>
        <v>9.9155492243847565E-3</v>
      </c>
    </row>
    <row r="151" spans="1:12" hidden="1" x14ac:dyDescent="0.3">
      <c r="A151" s="49"/>
      <c r="B151" s="53"/>
      <c r="C151" s="20"/>
      <c r="D151" s="20"/>
      <c r="E151" s="20"/>
      <c r="F151" s="20"/>
      <c r="G151" s="20"/>
      <c r="H151" s="20"/>
      <c r="I151" s="20"/>
      <c r="J151" s="20"/>
      <c r="K151" s="23"/>
      <c r="L151" s="84"/>
    </row>
    <row r="152" spans="1:12" hidden="1" x14ac:dyDescent="0.3">
      <c r="A152" s="49"/>
      <c r="B152" s="13" t="s">
        <v>39</v>
      </c>
      <c r="C152" s="13" t="s">
        <v>7</v>
      </c>
      <c r="D152" s="18" t="s">
        <v>8</v>
      </c>
      <c r="E152" s="18" t="s">
        <v>9</v>
      </c>
      <c r="F152" s="14"/>
      <c r="G152" s="15">
        <f>SUMIF($C$12:$C$55,"Energy",G$12:G$55)+SUM(G141:G142)</f>
        <v>9181.8786859999982</v>
      </c>
      <c r="H152" s="15">
        <f>SUMIF($C$12:$C$55,"Energy",H$12:H$55)</f>
        <v>8982.1757559503003</v>
      </c>
      <c r="I152" s="15">
        <f>SUMIF($C$12:$C$55,"Energy",I$12:I$55)+SUM(I141:I142)</f>
        <v>18164.054441950298</v>
      </c>
      <c r="J152" s="15">
        <f>SUMIF($C$12:$C$55,"Energy",J$12:J$55)</f>
        <v>17880.667780537198</v>
      </c>
      <c r="K152" s="16">
        <f>IF(I152="","",J152-I152)</f>
        <v>-283.38666141310023</v>
      </c>
      <c r="L152" s="17">
        <f>IF(I152="","",J152/I152-1)</f>
        <v>-1.5601509140966474E-2</v>
      </c>
    </row>
    <row r="153" spans="1:12" hidden="1" x14ac:dyDescent="0.3">
      <c r="A153" s="49"/>
      <c r="B153" s="13" t="s">
        <v>40</v>
      </c>
      <c r="C153" s="13" t="s">
        <v>7</v>
      </c>
      <c r="D153" s="18" t="s">
        <v>8</v>
      </c>
      <c r="E153" s="18" t="s">
        <v>9</v>
      </c>
      <c r="F153" s="14"/>
      <c r="G153" s="15">
        <f>G152+G150+G147</f>
        <v>10067.237820999997</v>
      </c>
      <c r="H153" s="15">
        <f>H152+H150+H147</f>
        <v>9931.1105459503015</v>
      </c>
      <c r="I153" s="15">
        <f>H153+G153</f>
        <v>19998.348366950297</v>
      </c>
      <c r="J153" s="15">
        <f>J152+J150</f>
        <v>18302.690810537199</v>
      </c>
      <c r="K153" s="16">
        <f>IF(I153="","",J153-I153)</f>
        <v>-1695.6575564130981</v>
      </c>
      <c r="L153" s="17">
        <f>IF(I153="","",J153/I153-1)</f>
        <v>-8.4789879909051846E-2</v>
      </c>
    </row>
    <row r="154" spans="1:12" hidden="1" x14ac:dyDescent="0.3">
      <c r="A154" s="49"/>
      <c r="B154" s="13" t="s">
        <v>25</v>
      </c>
      <c r="C154" s="13" t="s">
        <v>5</v>
      </c>
      <c r="D154" s="18" t="s">
        <v>6</v>
      </c>
      <c r="E154" s="18"/>
      <c r="F154" s="14"/>
      <c r="G154" s="15">
        <f>SUMIF($C$12:$C$55,"Customers",G$12:G$55)</f>
        <v>524346.99999999965</v>
      </c>
      <c r="H154" s="15">
        <f>SUMIF($C$12:$C$55,"Customers",H$12:H$55)</f>
        <v>524956.13213499961</v>
      </c>
      <c r="I154" s="15">
        <f>SUMIF($C$12:$C$55,"Customers",I$12:I$55)</f>
        <v>524651.56606749981</v>
      </c>
      <c r="J154" s="15">
        <f>SUMIF($C$12:$C$55,"Customers",J$12:J$55)</f>
        <v>527929.12765000039</v>
      </c>
      <c r="K154" s="16">
        <f>IF(I154="","",J154-I154)</f>
        <v>3277.5615825005807</v>
      </c>
      <c r="L154" s="17">
        <f>IF(I154="","",J154/I154-1)</f>
        <v>6.2471205548233488E-3</v>
      </c>
    </row>
    <row r="155" spans="1:12" hidden="1" x14ac:dyDescent="0.3">
      <c r="A155" s="49"/>
      <c r="B155" s="49"/>
      <c r="C155" s="19"/>
      <c r="D155" s="19"/>
      <c r="E155" s="19"/>
      <c r="F155" s="19"/>
      <c r="G155" s="21"/>
      <c r="H155" s="21"/>
      <c r="I155" s="21"/>
      <c r="J155" s="21"/>
      <c r="K155" s="22"/>
      <c r="L155" s="29"/>
    </row>
    <row r="156" spans="1:12" x14ac:dyDescent="0.3">
      <c r="A156" s="49"/>
      <c r="B156" s="49"/>
      <c r="C156" s="19"/>
      <c r="D156" s="19"/>
      <c r="E156" s="19"/>
      <c r="F156" s="19"/>
      <c r="G156" s="21"/>
      <c r="H156" s="21"/>
      <c r="I156" s="21"/>
      <c r="J156" s="21"/>
      <c r="K156" s="22"/>
      <c r="L156" s="29"/>
    </row>
    <row r="157" spans="1:12" x14ac:dyDescent="0.3">
      <c r="A157" s="49"/>
      <c r="B157" s="49"/>
      <c r="C157" s="19"/>
      <c r="D157" s="19"/>
      <c r="E157" s="19"/>
      <c r="F157" s="19"/>
      <c r="G157" s="21"/>
      <c r="H157" s="21"/>
      <c r="I157" s="21"/>
      <c r="J157" s="21"/>
      <c r="K157" s="22"/>
      <c r="L157" s="29"/>
    </row>
    <row r="158" spans="1:12" ht="18" x14ac:dyDescent="0.35">
      <c r="A158" s="49"/>
      <c r="B158" s="60" t="s">
        <v>45</v>
      </c>
      <c r="C158" s="19"/>
      <c r="D158" s="19"/>
      <c r="E158" s="19"/>
      <c r="F158" s="19"/>
      <c r="G158" s="21"/>
      <c r="H158" s="21"/>
      <c r="I158" s="21"/>
      <c r="J158" s="21"/>
      <c r="K158" s="22"/>
      <c r="L158" s="29"/>
    </row>
    <row r="159" spans="1:12" x14ac:dyDescent="0.3">
      <c r="A159" s="49"/>
      <c r="B159" s="63"/>
      <c r="C159" s="31"/>
      <c r="D159" s="31"/>
      <c r="E159" s="31"/>
      <c r="F159" s="31"/>
      <c r="G159" s="31"/>
      <c r="H159" s="31"/>
      <c r="I159" s="31"/>
      <c r="J159" s="31"/>
      <c r="K159" s="31"/>
      <c r="L159" s="85"/>
    </row>
    <row r="160" spans="1:12" ht="14.4" customHeight="1" x14ac:dyDescent="0.3">
      <c r="A160" s="49"/>
      <c r="B160" s="33"/>
      <c r="C160" s="33"/>
      <c r="D160" s="33"/>
      <c r="E160" s="33"/>
      <c r="F160" s="33"/>
      <c r="G160" s="86" t="s">
        <v>43</v>
      </c>
      <c r="H160" s="87"/>
      <c r="I160" s="88"/>
      <c r="J160" s="89" t="s">
        <v>30</v>
      </c>
      <c r="K160" s="34"/>
      <c r="L160" s="35"/>
    </row>
    <row r="161" spans="1:19" ht="43.2" customHeight="1" x14ac:dyDescent="0.3">
      <c r="A161" s="49"/>
      <c r="B161" s="36" t="s">
        <v>0</v>
      </c>
      <c r="C161" s="36" t="s">
        <v>1</v>
      </c>
      <c r="D161" s="36" t="s">
        <v>2</v>
      </c>
      <c r="E161" s="36"/>
      <c r="F161" s="36" t="s">
        <v>3</v>
      </c>
      <c r="G161" s="80" t="s">
        <v>31</v>
      </c>
      <c r="H161" s="80" t="s">
        <v>32</v>
      </c>
      <c r="I161" s="78" t="s">
        <v>51</v>
      </c>
      <c r="J161" s="90"/>
      <c r="K161" s="37" t="s">
        <v>41</v>
      </c>
      <c r="L161" s="45" t="s">
        <v>42</v>
      </c>
    </row>
    <row r="162" spans="1:19" x14ac:dyDescent="0.3">
      <c r="A162" s="49"/>
      <c r="B162" s="44" t="s">
        <v>43</v>
      </c>
      <c r="C162" s="40"/>
      <c r="D162" s="40"/>
      <c r="E162" s="40"/>
      <c r="F162" s="40"/>
      <c r="G162" s="38"/>
      <c r="H162" s="38"/>
      <c r="I162" s="39"/>
      <c r="J162" s="39"/>
      <c r="K162" s="41"/>
      <c r="L162" s="42"/>
      <c r="P162" s="19"/>
      <c r="Q162" s="19"/>
      <c r="R162" s="19"/>
      <c r="S162" s="19"/>
    </row>
    <row r="163" spans="1:19" ht="15.6" x14ac:dyDescent="0.3">
      <c r="A163" s="49"/>
      <c r="B163" s="74" t="s">
        <v>21</v>
      </c>
      <c r="C163" s="75" t="s">
        <v>5</v>
      </c>
      <c r="D163" s="75" t="s">
        <v>6</v>
      </c>
      <c r="E163" s="75"/>
      <c r="F163" s="75"/>
      <c r="G163" s="67">
        <v>13</v>
      </c>
      <c r="H163" s="67"/>
      <c r="I163" s="67">
        <v>13</v>
      </c>
      <c r="J163" s="67">
        <v>13</v>
      </c>
      <c r="K163" s="67">
        <v>0</v>
      </c>
      <c r="L163" s="68">
        <v>0</v>
      </c>
      <c r="P163" s="81"/>
      <c r="Q163" s="81"/>
      <c r="R163" s="81"/>
      <c r="S163" s="82"/>
    </row>
    <row r="164" spans="1:19" ht="15.6" x14ac:dyDescent="0.3">
      <c r="A164" s="52"/>
      <c r="B164" s="74"/>
      <c r="C164" s="75" t="s">
        <v>11</v>
      </c>
      <c r="D164" s="75" t="s">
        <v>8</v>
      </c>
      <c r="E164" s="75" t="s">
        <v>12</v>
      </c>
      <c r="F164" s="75" t="s">
        <v>13</v>
      </c>
      <c r="G164" s="67">
        <v>1259.4580000000001</v>
      </c>
      <c r="H164" s="67">
        <v>1079.355</v>
      </c>
      <c r="I164" s="67">
        <v>2557.1695</v>
      </c>
      <c r="J164" s="67">
        <v>2362.11</v>
      </c>
      <c r="K164" s="67">
        <v>-195.05949999999984</v>
      </c>
      <c r="L164" s="68">
        <v>-7.6279456641415333E-2</v>
      </c>
      <c r="P164" s="81"/>
      <c r="Q164" s="81"/>
      <c r="R164" s="81"/>
      <c r="S164" s="82"/>
    </row>
    <row r="165" spans="1:19" ht="15.6" x14ac:dyDescent="0.3">
      <c r="A165" s="49"/>
      <c r="B165" s="74"/>
      <c r="C165" s="75" t="s">
        <v>11</v>
      </c>
      <c r="D165" s="75" t="s">
        <v>8</v>
      </c>
      <c r="E165" s="75" t="s">
        <v>12</v>
      </c>
      <c r="F165" s="75" t="s">
        <v>14</v>
      </c>
      <c r="G165" s="67">
        <v>1107.884</v>
      </c>
      <c r="H165" s="67">
        <v>922.72800000000007</v>
      </c>
      <c r="I165" s="67">
        <v>2211.9853000000003</v>
      </c>
      <c r="J165" s="67">
        <v>2089.0097000000001</v>
      </c>
      <c r="K165" s="67">
        <v>-122.97560000000021</v>
      </c>
      <c r="L165" s="68">
        <v>-5.5595125338310458E-2</v>
      </c>
      <c r="P165" s="81"/>
      <c r="Q165" s="81"/>
      <c r="R165" s="81"/>
      <c r="S165" s="82"/>
    </row>
    <row r="166" spans="1:19" ht="15.6" x14ac:dyDescent="0.3">
      <c r="A166" s="49"/>
      <c r="B166" s="74"/>
      <c r="C166" s="75" t="s">
        <v>11</v>
      </c>
      <c r="D166" s="75" t="s">
        <v>8</v>
      </c>
      <c r="E166" s="75" t="s">
        <v>12</v>
      </c>
      <c r="F166" s="75" t="s">
        <v>15</v>
      </c>
      <c r="G166" s="67">
        <v>1087.296</v>
      </c>
      <c r="H166" s="67">
        <v>909.2650000000001</v>
      </c>
      <c r="I166" s="67">
        <v>2174.6663000000003</v>
      </c>
      <c r="J166" s="67">
        <v>2063.2276000000002</v>
      </c>
      <c r="K166" s="67">
        <v>-111.43870000000015</v>
      </c>
      <c r="L166" s="68">
        <v>-5.1244046040535118E-2</v>
      </c>
      <c r="P166" s="81"/>
      <c r="Q166" s="81"/>
      <c r="R166" s="81"/>
      <c r="S166" s="82"/>
    </row>
    <row r="167" spans="1:19" ht="15.6" x14ac:dyDescent="0.3">
      <c r="A167" s="53"/>
      <c r="B167" s="76"/>
      <c r="C167" s="77" t="s">
        <v>7</v>
      </c>
      <c r="D167" s="77" t="s">
        <v>8</v>
      </c>
      <c r="E167" s="77" t="s">
        <v>9</v>
      </c>
      <c r="F167" s="77"/>
      <c r="G167" s="72">
        <v>527.43919000000005</v>
      </c>
      <c r="H167" s="72">
        <v>460.77117200000004</v>
      </c>
      <c r="I167" s="72">
        <v>1077.2132819999999</v>
      </c>
      <c r="J167" s="72">
        <v>1056.22218</v>
      </c>
      <c r="K167" s="72">
        <v>-20.991101999999955</v>
      </c>
      <c r="L167" s="73">
        <v>-1.9486486428228034E-2</v>
      </c>
      <c r="P167" s="81"/>
      <c r="Q167" s="81"/>
      <c r="R167" s="81"/>
      <c r="S167" s="82"/>
    </row>
    <row r="168" spans="1:19" x14ac:dyDescent="0.3">
      <c r="A168" s="53"/>
      <c r="B168" s="54"/>
      <c r="C168" s="55"/>
      <c r="D168" s="55"/>
      <c r="E168" s="55"/>
      <c r="F168" s="55"/>
      <c r="G168" s="55"/>
      <c r="H168" s="55"/>
      <c r="I168" s="56"/>
      <c r="J168" s="56"/>
      <c r="K168" s="57"/>
      <c r="L168" s="57"/>
    </row>
  </sheetData>
  <mergeCells count="8">
    <mergeCell ref="G160:I160"/>
    <mergeCell ref="J160:J161"/>
    <mergeCell ref="G93:I93"/>
    <mergeCell ref="J93:J94"/>
    <mergeCell ref="G9:I9"/>
    <mergeCell ref="J9:J10"/>
    <mergeCell ref="G75:I75"/>
    <mergeCell ref="J75:J76"/>
  </mergeCells>
  <pageMargins left="0.7" right="0.7" top="0.75" bottom="0.75" header="0.3" footer="0.3"/>
  <pageSetup scale="49" orientation="landscape" r:id="rId1"/>
  <headerFooter>
    <oddHeader>&amp;R&amp;"-,Bold"&amp;14Exhibit DSS-1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2018-10-09T19:31:08Z</dcterms:created>
  <dcterms:modified xsi:type="dcterms:W3CDTF">2019-02-07T17:53:16Z</dcterms:modified>
</cp:coreProperties>
</file>