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sultbai.local\documents\ProlawDocs\HGT\10675.2\Exhibit\"/>
    </mc:Choice>
  </mc:AlternateContent>
  <bookViews>
    <workbookView xWindow="0" yWindow="0" windowWidth="19200" windowHeight="11475"/>
  </bookViews>
  <sheets>
    <sheet name="JTS-3" sheetId="1" r:id="rId1"/>
    <sheet name="JTS-4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iterate="1" iterateCount="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E18" i="2"/>
  <c r="H17" i="1" l="1"/>
  <c r="C17" i="2"/>
  <c r="E17" i="2" s="1"/>
  <c r="D16" i="2"/>
  <c r="D29" i="2" s="1"/>
  <c r="C16" i="2"/>
  <c r="D15" i="2"/>
  <c r="D28" i="2" s="1"/>
  <c r="C15" i="2"/>
  <c r="D14" i="2"/>
  <c r="C14" i="2"/>
  <c r="G14" i="2" s="1"/>
  <c r="G18" i="1"/>
  <c r="G30" i="1"/>
  <c r="G16" i="1"/>
  <c r="G15" i="1"/>
  <c r="G29" i="1"/>
  <c r="G28" i="1"/>
  <c r="E30" i="1"/>
  <c r="E14" i="2" l="1"/>
  <c r="G32" i="2"/>
  <c r="D30" i="2"/>
  <c r="E29" i="2" s="1"/>
  <c r="C18" i="2"/>
  <c r="D18" i="2"/>
  <c r="E15" i="2"/>
  <c r="E16" i="2"/>
  <c r="D16" i="1"/>
  <c r="D29" i="1" s="1"/>
  <c r="C16" i="1"/>
  <c r="C15" i="1"/>
  <c r="D15" i="1"/>
  <c r="D28" i="1" s="1"/>
  <c r="D14" i="1"/>
  <c r="C14" i="1"/>
  <c r="E17" i="1"/>
  <c r="G29" i="2" l="1"/>
  <c r="G16" i="2" s="1"/>
  <c r="H16" i="2" s="1"/>
  <c r="E28" i="2"/>
  <c r="G14" i="1"/>
  <c r="G32" i="1" s="1"/>
  <c r="C18" i="1"/>
  <c r="H18" i="1" s="1"/>
  <c r="E15" i="1"/>
  <c r="D30" i="1"/>
  <c r="E29" i="1" s="1"/>
  <c r="D18" i="1"/>
  <c r="E18" i="1" s="1"/>
  <c r="E14" i="1"/>
  <c r="E16" i="1"/>
  <c r="E30" i="2" l="1"/>
  <c r="G28" i="2"/>
  <c r="H16" i="1"/>
  <c r="E28" i="1"/>
  <c r="H15" i="1" s="1"/>
  <c r="G15" i="2" l="1"/>
  <c r="G30" i="2"/>
  <c r="G18" i="2" l="1"/>
  <c r="H18" i="2" s="1"/>
  <c r="H15" i="2"/>
</calcChain>
</file>

<file path=xl/sharedStrings.xml><?xml version="1.0" encoding="utf-8"?>
<sst xmlns="http://schemas.openxmlformats.org/spreadsheetml/2006/main" count="76" uniqueCount="20">
  <si>
    <t>Tier</t>
  </si>
  <si>
    <t>Present</t>
  </si>
  <si>
    <t>Revenues</t>
  </si>
  <si>
    <t>Increase</t>
  </si>
  <si>
    <t>Revenue</t>
  </si>
  <si>
    <t>Percent</t>
  </si>
  <si>
    <t>Total</t>
  </si>
  <si>
    <t>Proposed</t>
  </si>
  <si>
    <t>Percent of</t>
  </si>
  <si>
    <t>Adjustment</t>
  </si>
  <si>
    <t>Line</t>
  </si>
  <si>
    <t>DoD/FEA</t>
  </si>
  <si>
    <t>(1)</t>
  </si>
  <si>
    <t>(2)</t>
  </si>
  <si>
    <t>(3)</t>
  </si>
  <si>
    <t>(4)</t>
  </si>
  <si>
    <t>(5)</t>
  </si>
  <si>
    <t>KENTUCKY UTILITIES COMPANY</t>
  </si>
  <si>
    <t>Revenue Increase Allocation At Requested Level For Tier Rate Classes</t>
  </si>
  <si>
    <t>LOUISVILLE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</si>
</sst>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0" fontId="0" fillId="0" borderId="0" xfId="2" applyNumberFormat="1" applyFont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Border="1"/>
    <xf numFmtId="10" fontId="0" fillId="0" borderId="0" xfId="2" applyNumberFormat="1" applyFont="1" applyBorder="1"/>
    <xf numFmtId="164" fontId="4" fillId="0" borderId="0" xfId="0" applyNumberFormat="1" applyFont="1" applyBorder="1"/>
    <xf numFmtId="10" fontId="5" fillId="0" borderId="0" xfId="2" applyNumberFormat="1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0" fontId="7" fillId="0" borderId="0" xfId="2" applyNumberFormat="1" applyFont="1" applyAlignment="1">
      <alignment horizontal="center"/>
    </xf>
    <xf numFmtId="164" fontId="7" fillId="0" borderId="0" xfId="0" applyNumberFormat="1" applyFont="1"/>
    <xf numFmtId="164" fontId="10" fillId="0" borderId="0" xfId="1" applyNumberFormat="1" applyFont="1"/>
    <xf numFmtId="44" fontId="10" fillId="0" borderId="0" xfId="1" applyFont="1"/>
    <xf numFmtId="10" fontId="8" fillId="0" borderId="0" xfId="2" applyNumberFormat="1" applyFont="1" applyAlignment="1">
      <alignment horizontal="center"/>
    </xf>
    <xf numFmtId="164" fontId="10" fillId="0" borderId="0" xfId="0" applyNumberFormat="1" applyFont="1"/>
    <xf numFmtId="10" fontId="11" fillId="0" borderId="0" xfId="2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7" fillId="0" borderId="0" xfId="0" applyFont="1" applyBorder="1"/>
    <xf numFmtId="0" fontId="12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5"/>
  <sheetViews>
    <sheetView tabSelected="1" zoomScaleNormal="100" workbookViewId="0">
      <selection activeCell="J9" sqref="J9"/>
    </sheetView>
  </sheetViews>
  <sheetFormatPr defaultRowHeight="14.25" x14ac:dyDescent="0.2"/>
  <cols>
    <col min="1" max="1" width="6.25" customWidth="1"/>
    <col min="2" max="2" width="10.5" customWidth="1"/>
    <col min="3" max="3" width="14.625" customWidth="1"/>
    <col min="4" max="4" width="13.25" customWidth="1"/>
    <col min="5" max="5" width="11.625" customWidth="1"/>
    <col min="6" max="6" width="4.875" customWidth="1"/>
    <col min="7" max="7" width="13.875" customWidth="1"/>
    <col min="9" max="9" width="6" customWidth="1"/>
    <col min="10" max="10" width="9.75" customWidth="1"/>
    <col min="13" max="13" width="11.5" customWidth="1"/>
  </cols>
  <sheetData>
    <row r="3" spans="1:13" ht="18.75" x14ac:dyDescent="0.3">
      <c r="A3" s="39" t="s">
        <v>17</v>
      </c>
      <c r="B3" s="39"/>
      <c r="C3" s="39"/>
      <c r="D3" s="39"/>
      <c r="E3" s="39"/>
      <c r="F3" s="39"/>
      <c r="G3" s="39"/>
      <c r="H3" s="39"/>
    </row>
    <row r="5" spans="1:13" ht="15.75" x14ac:dyDescent="0.25">
      <c r="A5" s="38" t="s">
        <v>18</v>
      </c>
      <c r="B5" s="38"/>
      <c r="C5" s="38"/>
      <c r="D5" s="38"/>
      <c r="E5" s="38"/>
      <c r="F5" s="38"/>
      <c r="G5" s="38"/>
      <c r="H5" s="38"/>
    </row>
    <row r="6" spans="1:13" ht="15.75" x14ac:dyDescent="0.25">
      <c r="A6" s="19"/>
      <c r="B6" s="34"/>
      <c r="C6" s="34"/>
      <c r="D6" s="34"/>
      <c r="E6" s="34"/>
      <c r="F6" s="34"/>
      <c r="G6" s="34"/>
      <c r="H6" s="34"/>
    </row>
    <row r="7" spans="1:13" ht="15.75" x14ac:dyDescent="0.25">
      <c r="A7" s="19"/>
      <c r="B7" s="34"/>
      <c r="C7" s="34"/>
      <c r="D7" s="34"/>
      <c r="E7" s="34"/>
      <c r="F7" s="34"/>
      <c r="G7" s="34"/>
      <c r="H7" s="34"/>
    </row>
    <row r="8" spans="1:13" ht="15.75" x14ac:dyDescent="0.25">
      <c r="A8" s="19"/>
      <c r="B8" s="34"/>
      <c r="C8" s="34"/>
      <c r="D8" s="34"/>
      <c r="E8" s="34"/>
      <c r="F8" s="34"/>
      <c r="G8" s="34"/>
      <c r="H8" s="34"/>
    </row>
    <row r="9" spans="1:13" s="7" customFormat="1" ht="15" x14ac:dyDescent="0.25">
      <c r="A9" s="19"/>
      <c r="B9" s="20"/>
      <c r="C9" s="20"/>
      <c r="D9" s="20" t="s">
        <v>7</v>
      </c>
      <c r="E9" s="20"/>
      <c r="F9" s="20"/>
      <c r="G9" s="21" t="s">
        <v>11</v>
      </c>
      <c r="H9" s="20"/>
    </row>
    <row r="10" spans="1:13" ht="15" x14ac:dyDescent="0.25">
      <c r="A10" s="19"/>
      <c r="B10" s="19"/>
      <c r="C10" s="21" t="s">
        <v>1</v>
      </c>
      <c r="D10" s="21" t="s">
        <v>4</v>
      </c>
      <c r="E10" s="21" t="s">
        <v>5</v>
      </c>
      <c r="F10" s="19"/>
      <c r="G10" s="21" t="s">
        <v>4</v>
      </c>
      <c r="H10" s="21" t="s">
        <v>5</v>
      </c>
      <c r="M10" s="1"/>
    </row>
    <row r="11" spans="1:13" ht="15" x14ac:dyDescent="0.25">
      <c r="A11" s="22" t="s">
        <v>10</v>
      </c>
      <c r="B11" s="22" t="s">
        <v>0</v>
      </c>
      <c r="C11" s="22" t="s">
        <v>2</v>
      </c>
      <c r="D11" s="22" t="s">
        <v>3</v>
      </c>
      <c r="E11" s="22" t="s">
        <v>3</v>
      </c>
      <c r="F11" s="19"/>
      <c r="G11" s="22" t="s">
        <v>3</v>
      </c>
      <c r="H11" s="22" t="s">
        <v>3</v>
      </c>
      <c r="M11" s="2"/>
    </row>
    <row r="12" spans="1:13" ht="15" x14ac:dyDescent="0.25">
      <c r="A12" s="22"/>
      <c r="B12" s="22"/>
      <c r="C12" s="35" t="s">
        <v>12</v>
      </c>
      <c r="D12" s="35" t="s">
        <v>13</v>
      </c>
      <c r="E12" s="35" t="s">
        <v>14</v>
      </c>
      <c r="F12" s="19"/>
      <c r="G12" s="35" t="s">
        <v>15</v>
      </c>
      <c r="H12" s="35" t="s">
        <v>16</v>
      </c>
      <c r="M12" s="2"/>
    </row>
    <row r="13" spans="1:13" ht="15" x14ac:dyDescent="0.25">
      <c r="A13" s="22"/>
      <c r="B13" s="22"/>
      <c r="C13" s="22"/>
      <c r="D13" s="22"/>
      <c r="E13" s="22"/>
      <c r="F13" s="19"/>
      <c r="G13" s="22"/>
      <c r="H13" s="22"/>
      <c r="M13" s="2"/>
    </row>
    <row r="14" spans="1:13" ht="15" x14ac:dyDescent="0.25">
      <c r="A14" s="23">
        <v>1</v>
      </c>
      <c r="B14" s="23">
        <v>1</v>
      </c>
      <c r="C14" s="24">
        <f>622371122+78993</f>
        <v>622450115</v>
      </c>
      <c r="D14" s="24">
        <f>50433651+6406</f>
        <v>50440057</v>
      </c>
      <c r="E14" s="25">
        <f>+D14/C14</f>
        <v>8.1034697856871632E-2</v>
      </c>
      <c r="F14" s="19"/>
      <c r="G14" s="24">
        <f>+C14*H14</f>
        <v>56642960.464999996</v>
      </c>
      <c r="H14" s="25">
        <v>9.0999999999999998E-2</v>
      </c>
      <c r="M14" s="3"/>
    </row>
    <row r="15" spans="1:13" ht="15" x14ac:dyDescent="0.25">
      <c r="A15" s="23">
        <v>2</v>
      </c>
      <c r="B15" s="23">
        <v>2</v>
      </c>
      <c r="C15" s="24">
        <f>236178596+12903300+170824745+13525476+59261+31621501</f>
        <v>465112879</v>
      </c>
      <c r="D15" s="24">
        <f>15621049+852252+11291546+894458+3921+2090440</f>
        <v>30753666</v>
      </c>
      <c r="E15" s="25">
        <f>+D15/C15</f>
        <v>6.6120865253443128E-2</v>
      </c>
      <c r="F15" s="19"/>
      <c r="G15" s="26">
        <f>+D15+G28</f>
        <v>27700803.737619501</v>
      </c>
      <c r="H15" s="25">
        <f>+G15/C15</f>
        <v>5.9557163407680011E-2</v>
      </c>
      <c r="M15" s="3"/>
    </row>
    <row r="16" spans="1:13" ht="15" x14ac:dyDescent="0.25">
      <c r="A16" s="23">
        <v>3</v>
      </c>
      <c r="B16" s="23">
        <v>3</v>
      </c>
      <c r="C16" s="24">
        <f>137177942+260450405+87356288+33930761</f>
        <v>518915396</v>
      </c>
      <c r="D16" s="24">
        <f>8381858+15925393+5347588+2077780</f>
        <v>31732619</v>
      </c>
      <c r="E16" s="25">
        <f>+D16/C16</f>
        <v>6.1151816355049911E-2</v>
      </c>
      <c r="F16" s="19"/>
      <c r="G16" s="26">
        <f>+D16+G29</f>
        <v>28582577.797380503</v>
      </c>
      <c r="H16" s="25">
        <f>+G16/C16</f>
        <v>5.508138324225112E-2</v>
      </c>
      <c r="M16" s="3"/>
    </row>
    <row r="17" spans="1:13" ht="17.25" x14ac:dyDescent="0.4">
      <c r="A17" s="23">
        <v>4</v>
      </c>
      <c r="B17" s="23">
        <v>4</v>
      </c>
      <c r="C17" s="27">
        <v>289144</v>
      </c>
      <c r="D17" s="27">
        <v>0</v>
      </c>
      <c r="E17" s="25">
        <f>+D17/C17</f>
        <v>0</v>
      </c>
      <c r="F17" s="19"/>
      <c r="G17" s="27">
        <v>0</v>
      </c>
      <c r="H17" s="25">
        <f>+G17/C17</f>
        <v>0</v>
      </c>
      <c r="M17" s="4"/>
    </row>
    <row r="18" spans="1:13" ht="15" x14ac:dyDescent="0.25">
      <c r="A18" s="23">
        <v>5</v>
      </c>
      <c r="B18" s="23" t="s">
        <v>6</v>
      </c>
      <c r="C18" s="26">
        <f>SUM(C14:C17)</f>
        <v>1606767534</v>
      </c>
      <c r="D18" s="26">
        <f>SUM(D14:D17)</f>
        <v>112926342</v>
      </c>
      <c r="E18" s="25">
        <f>+D18/C18</f>
        <v>7.0281692659592915E-2</v>
      </c>
      <c r="F18" s="19"/>
      <c r="G18" s="26">
        <f>SUM(G14:G17)</f>
        <v>112926342</v>
      </c>
      <c r="H18" s="25">
        <f>+G18/C18</f>
        <v>7.0281692659592915E-2</v>
      </c>
      <c r="M18" s="5"/>
    </row>
    <row r="19" spans="1:13" ht="15" x14ac:dyDescent="0.25">
      <c r="A19" s="23"/>
      <c r="B19" s="23"/>
      <c r="C19" s="26"/>
      <c r="D19" s="26"/>
      <c r="E19" s="25"/>
      <c r="F19" s="19"/>
      <c r="G19" s="26"/>
      <c r="H19" s="19"/>
      <c r="M19" s="5"/>
    </row>
    <row r="20" spans="1:13" ht="15" x14ac:dyDescent="0.25">
      <c r="A20" s="23"/>
      <c r="B20" s="23"/>
      <c r="C20" s="26"/>
      <c r="D20" s="26"/>
      <c r="E20" s="25"/>
      <c r="F20" s="19"/>
      <c r="G20" s="26"/>
      <c r="H20" s="19"/>
      <c r="M20" s="5"/>
    </row>
    <row r="21" spans="1:13" ht="15" x14ac:dyDescent="0.25">
      <c r="A21" s="23"/>
      <c r="B21" s="23"/>
      <c r="C21" s="26"/>
      <c r="D21" s="26"/>
      <c r="E21" s="25"/>
      <c r="F21" s="19"/>
      <c r="G21" s="26"/>
      <c r="H21" s="19"/>
      <c r="M21" s="5"/>
    </row>
    <row r="22" spans="1:13" ht="15" x14ac:dyDescent="0.25">
      <c r="A22" s="23"/>
      <c r="B22" s="23"/>
      <c r="C22" s="26"/>
      <c r="D22" s="26"/>
      <c r="E22" s="29" t="s">
        <v>8</v>
      </c>
      <c r="F22" s="19"/>
      <c r="G22" s="21" t="s">
        <v>11</v>
      </c>
      <c r="H22" s="19"/>
      <c r="M22" s="5"/>
    </row>
    <row r="23" spans="1:13" ht="15" x14ac:dyDescent="0.25">
      <c r="A23" s="23"/>
      <c r="B23" s="23"/>
      <c r="C23" s="26"/>
      <c r="D23" s="20" t="s">
        <v>7</v>
      </c>
      <c r="E23" s="20" t="s">
        <v>7</v>
      </c>
      <c r="F23" s="19"/>
      <c r="G23" s="21" t="s">
        <v>4</v>
      </c>
      <c r="H23" s="19"/>
      <c r="M23" s="5"/>
    </row>
    <row r="24" spans="1:13" ht="15" x14ac:dyDescent="0.25">
      <c r="A24" s="23"/>
      <c r="B24" s="19"/>
      <c r="C24" s="19"/>
      <c r="D24" s="21" t="s">
        <v>4</v>
      </c>
      <c r="E24" s="21" t="s">
        <v>4</v>
      </c>
      <c r="F24" s="19"/>
      <c r="G24" s="21" t="s">
        <v>3</v>
      </c>
      <c r="H24" s="19"/>
    </row>
    <row r="25" spans="1:13" ht="15" x14ac:dyDescent="0.25">
      <c r="A25" s="23"/>
      <c r="B25" s="22" t="s">
        <v>0</v>
      </c>
      <c r="C25" s="19"/>
      <c r="D25" s="22" t="s">
        <v>3</v>
      </c>
      <c r="E25" s="22" t="s">
        <v>3</v>
      </c>
      <c r="F25" s="19"/>
      <c r="G25" s="22" t="s">
        <v>9</v>
      </c>
      <c r="H25" s="19"/>
    </row>
    <row r="26" spans="1:13" ht="15" x14ac:dyDescent="0.25">
      <c r="A26" s="23"/>
      <c r="B26" s="22"/>
      <c r="C26" s="19"/>
      <c r="D26" s="35" t="s">
        <v>12</v>
      </c>
      <c r="E26" s="35" t="s">
        <v>13</v>
      </c>
      <c r="F26" s="19"/>
      <c r="G26" s="35" t="s">
        <v>14</v>
      </c>
      <c r="H26" s="19"/>
    </row>
    <row r="27" spans="1:13" ht="15" x14ac:dyDescent="0.25">
      <c r="A27" s="23"/>
      <c r="B27" s="22"/>
      <c r="C27" s="19"/>
      <c r="D27" s="22"/>
      <c r="E27" s="22"/>
      <c r="F27" s="19"/>
      <c r="G27" s="22"/>
      <c r="H27" s="19"/>
    </row>
    <row r="28" spans="1:13" ht="15" x14ac:dyDescent="0.25">
      <c r="A28" s="23">
        <v>6</v>
      </c>
      <c r="B28" s="23">
        <v>2</v>
      </c>
      <c r="C28" s="19"/>
      <c r="D28" s="26">
        <f>+D15</f>
        <v>30753666</v>
      </c>
      <c r="E28" s="25">
        <f>+D28/$D$30</f>
        <v>0.49216665705122331</v>
      </c>
      <c r="F28" s="19"/>
      <c r="G28" s="26">
        <f>-E28*$G$32</f>
        <v>-3052862.262380498</v>
      </c>
      <c r="H28" s="19"/>
    </row>
    <row r="29" spans="1:13" ht="17.25" x14ac:dyDescent="0.4">
      <c r="A29" s="23">
        <v>7</v>
      </c>
      <c r="B29" s="23">
        <v>3</v>
      </c>
      <c r="C29" s="19"/>
      <c r="D29" s="30">
        <f>+D16</f>
        <v>31732619</v>
      </c>
      <c r="E29" s="31">
        <f>+D29/$D$30</f>
        <v>0.50783334294877669</v>
      </c>
      <c r="F29" s="19"/>
      <c r="G29" s="30">
        <f>-E29*$G$32</f>
        <v>-3150041.2026194981</v>
      </c>
      <c r="H29" s="19"/>
    </row>
    <row r="30" spans="1:13" ht="15" x14ac:dyDescent="0.25">
      <c r="A30" s="23">
        <v>8</v>
      </c>
      <c r="B30" s="23" t="s">
        <v>6</v>
      </c>
      <c r="C30" s="19"/>
      <c r="D30" s="26">
        <f>SUM(D28:D29)</f>
        <v>62486285</v>
      </c>
      <c r="E30" s="33">
        <f>SUM(E28:E29)</f>
        <v>1</v>
      </c>
      <c r="F30" s="19"/>
      <c r="G30" s="26">
        <f>SUM(G28:G29)</f>
        <v>-6202903.4649999961</v>
      </c>
      <c r="H30" s="19"/>
    </row>
    <row r="31" spans="1:13" ht="15" x14ac:dyDescent="0.25">
      <c r="A31" s="23"/>
      <c r="B31" s="19"/>
      <c r="C31" s="19"/>
      <c r="D31" s="19"/>
      <c r="E31" s="19"/>
      <c r="F31" s="19"/>
      <c r="G31" s="19"/>
      <c r="H31" s="19"/>
    </row>
    <row r="32" spans="1:13" ht="15" x14ac:dyDescent="0.25">
      <c r="A32" s="23">
        <v>9</v>
      </c>
      <c r="B32" s="23">
        <v>1</v>
      </c>
      <c r="C32" s="19"/>
      <c r="D32" s="19"/>
      <c r="E32" s="19"/>
      <c r="F32" s="19"/>
      <c r="G32" s="26">
        <f>+G14-D14</f>
        <v>6202903.4649999961</v>
      </c>
      <c r="H32" s="19"/>
    </row>
    <row r="33" spans="1:13" ht="15" x14ac:dyDescent="0.25">
      <c r="A33" s="19"/>
      <c r="B33" s="19"/>
      <c r="C33" s="19"/>
      <c r="D33" s="19"/>
      <c r="E33" s="19"/>
      <c r="F33" s="19"/>
      <c r="G33" s="19"/>
      <c r="H33" s="19"/>
    </row>
    <row r="34" spans="1:13" ht="15.75" x14ac:dyDescent="0.25">
      <c r="A34" s="36"/>
      <c r="B34" s="37"/>
      <c r="C34" s="37"/>
      <c r="D34" s="37"/>
      <c r="E34" s="37"/>
      <c r="F34" s="37"/>
      <c r="G34" s="37"/>
      <c r="H34" s="37"/>
    </row>
    <row r="35" spans="1:13" ht="15" x14ac:dyDescent="0.25">
      <c r="A35" s="36"/>
      <c r="B35" s="36"/>
      <c r="C35" s="36"/>
      <c r="D35" s="36"/>
      <c r="E35" s="36"/>
      <c r="F35" s="36"/>
      <c r="G35" s="36"/>
      <c r="H35" s="36"/>
    </row>
    <row r="36" spans="1:13" ht="15" x14ac:dyDescent="0.25">
      <c r="A36" s="8"/>
      <c r="B36" s="8"/>
      <c r="C36" s="6"/>
      <c r="D36" s="6"/>
      <c r="E36" s="6"/>
      <c r="F36" s="8"/>
      <c r="G36" s="6"/>
      <c r="H36" s="6"/>
      <c r="M36" s="1"/>
    </row>
    <row r="37" spans="1:13" ht="15" x14ac:dyDescent="0.25">
      <c r="A37" s="8"/>
      <c r="B37" s="6"/>
      <c r="C37" s="9"/>
      <c r="D37" s="9"/>
      <c r="E37" s="9"/>
      <c r="F37" s="8"/>
      <c r="G37" s="9"/>
      <c r="H37" s="9"/>
      <c r="M37" s="2"/>
    </row>
    <row r="38" spans="1:13" x14ac:dyDescent="0.2">
      <c r="A38" s="8"/>
      <c r="B38" s="10"/>
      <c r="C38" s="11"/>
      <c r="D38" s="11"/>
      <c r="E38" s="12"/>
      <c r="F38" s="8"/>
      <c r="G38" s="11"/>
      <c r="H38" s="12"/>
      <c r="M38" s="3"/>
    </row>
    <row r="39" spans="1:13" x14ac:dyDescent="0.2">
      <c r="A39" s="8"/>
      <c r="B39" s="10"/>
      <c r="C39" s="11"/>
      <c r="D39" s="11"/>
      <c r="E39" s="12"/>
      <c r="F39" s="8"/>
      <c r="G39" s="13"/>
      <c r="H39" s="12"/>
      <c r="M39" s="3"/>
    </row>
    <row r="40" spans="1:13" x14ac:dyDescent="0.2">
      <c r="A40" s="8"/>
      <c r="B40" s="10"/>
      <c r="C40" s="11"/>
      <c r="D40" s="11"/>
      <c r="E40" s="12"/>
      <c r="F40" s="8"/>
      <c r="G40" s="13"/>
      <c r="H40" s="12"/>
      <c r="M40" s="3"/>
    </row>
    <row r="41" spans="1:13" ht="16.5" x14ac:dyDescent="0.35">
      <c r="A41" s="8"/>
      <c r="B41" s="10"/>
      <c r="C41" s="14"/>
      <c r="D41" s="14"/>
      <c r="E41" s="12"/>
      <c r="F41" s="8"/>
      <c r="G41" s="8"/>
      <c r="H41" s="8"/>
      <c r="M41" s="4"/>
    </row>
    <row r="42" spans="1:13" x14ac:dyDescent="0.2">
      <c r="A42" s="8"/>
      <c r="B42" s="10"/>
      <c r="C42" s="13"/>
      <c r="D42" s="13"/>
      <c r="E42" s="12"/>
      <c r="F42" s="8"/>
      <c r="G42" s="13"/>
      <c r="H42" s="8"/>
      <c r="M42" s="5"/>
    </row>
    <row r="43" spans="1:13" x14ac:dyDescent="0.2">
      <c r="A43" s="8"/>
      <c r="B43" s="8"/>
      <c r="C43" s="8"/>
      <c r="D43" s="8"/>
      <c r="E43" s="8"/>
      <c r="F43" s="8"/>
      <c r="G43" s="8"/>
      <c r="H43" s="8"/>
    </row>
    <row r="44" spans="1:13" x14ac:dyDescent="0.2">
      <c r="A44" s="8"/>
      <c r="B44" s="8"/>
      <c r="C44" s="8"/>
      <c r="D44" s="8"/>
      <c r="E44" s="8"/>
      <c r="F44" s="8"/>
      <c r="G44" s="8"/>
      <c r="H44" s="8"/>
    </row>
    <row r="45" spans="1:13" ht="15" x14ac:dyDescent="0.25">
      <c r="A45" s="8"/>
      <c r="B45" s="9"/>
      <c r="C45" s="8"/>
      <c r="D45" s="8"/>
      <c r="E45" s="8"/>
      <c r="F45" s="8"/>
      <c r="G45" s="8"/>
      <c r="H45" s="8"/>
    </row>
    <row r="46" spans="1:13" x14ac:dyDescent="0.2">
      <c r="A46" s="8"/>
      <c r="B46" s="10"/>
      <c r="C46" s="8"/>
      <c r="D46" s="13"/>
      <c r="E46" s="15"/>
      <c r="F46" s="8"/>
      <c r="G46" s="13"/>
      <c r="H46" s="8"/>
    </row>
    <row r="47" spans="1:13" ht="16.5" x14ac:dyDescent="0.35">
      <c r="A47" s="8"/>
      <c r="B47" s="10"/>
      <c r="C47" s="8"/>
      <c r="D47" s="16"/>
      <c r="E47" s="17"/>
      <c r="F47" s="8"/>
      <c r="G47" s="13"/>
      <c r="H47" s="8"/>
    </row>
    <row r="48" spans="1:13" x14ac:dyDescent="0.2">
      <c r="A48" s="8"/>
      <c r="B48" s="8"/>
      <c r="C48" s="8"/>
      <c r="D48" s="13"/>
      <c r="E48" s="8"/>
      <c r="F48" s="8"/>
      <c r="G48" s="8"/>
      <c r="H48" s="8"/>
    </row>
    <row r="49" spans="1:8" x14ac:dyDescent="0.2">
      <c r="A49" s="8"/>
      <c r="B49" s="8"/>
      <c r="C49" s="8"/>
      <c r="D49" s="8"/>
      <c r="E49" s="8"/>
      <c r="F49" s="8"/>
      <c r="G49" s="8"/>
      <c r="H49" s="8"/>
    </row>
    <row r="50" spans="1:8" x14ac:dyDescent="0.2">
      <c r="A50" s="8"/>
      <c r="B50" s="10"/>
      <c r="C50" s="8"/>
      <c r="D50" s="8"/>
      <c r="E50" s="8"/>
      <c r="F50" s="8"/>
      <c r="G50" s="13"/>
      <c r="H50" s="8"/>
    </row>
    <row r="51" spans="1:8" x14ac:dyDescent="0.2">
      <c r="A51" s="8"/>
      <c r="B51" s="8"/>
      <c r="C51" s="8"/>
      <c r="D51" s="8"/>
      <c r="E51" s="8"/>
      <c r="F51" s="8"/>
      <c r="G51" s="8"/>
      <c r="H51" s="8"/>
    </row>
    <row r="52" spans="1:8" x14ac:dyDescent="0.2">
      <c r="A52" s="8"/>
      <c r="B52" s="8"/>
      <c r="C52" s="8"/>
      <c r="D52" s="8"/>
      <c r="E52" s="8"/>
      <c r="F52" s="8"/>
      <c r="G52" s="8"/>
      <c r="H52" s="8"/>
    </row>
    <row r="53" spans="1:8" x14ac:dyDescent="0.2">
      <c r="A53" s="8"/>
      <c r="B53" s="8"/>
      <c r="C53" s="8"/>
      <c r="D53" s="8"/>
      <c r="E53" s="8"/>
      <c r="F53" s="8"/>
      <c r="G53" s="8"/>
      <c r="H53" s="8"/>
    </row>
    <row r="54" spans="1:8" x14ac:dyDescent="0.2">
      <c r="A54" s="8"/>
      <c r="B54" s="8"/>
      <c r="C54" s="8"/>
      <c r="D54" s="8"/>
      <c r="E54" s="8"/>
      <c r="F54" s="8"/>
      <c r="G54" s="8"/>
      <c r="H54" s="8"/>
    </row>
    <row r="55" spans="1:8" x14ac:dyDescent="0.2">
      <c r="A55" s="8"/>
      <c r="B55" s="8"/>
      <c r="C55" s="8"/>
      <c r="D55" s="8"/>
      <c r="E55" s="8"/>
      <c r="F55" s="8"/>
      <c r="G55" s="8"/>
      <c r="H55" s="8"/>
    </row>
  </sheetData>
  <mergeCells count="2">
    <mergeCell ref="A5:H5"/>
    <mergeCell ref="A3:H3"/>
  </mergeCells>
  <pageMargins left="0.7" right="0.7" top="1" bottom="0.75" header="0.55000000000000004" footer="0.3"/>
  <pageSetup scale="99" orientation="portrait" r:id="rId1"/>
  <headerFooter>
    <oddHeader>&amp;R&amp;"Times New Roman,Bold"Exhibit JTS-3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zoomScaleNormal="100" workbookViewId="0">
      <selection activeCell="K11" sqref="K11"/>
    </sheetView>
  </sheetViews>
  <sheetFormatPr defaultRowHeight="14.25" x14ac:dyDescent="0.2"/>
  <cols>
    <col min="1" max="1" width="6.25" customWidth="1"/>
    <col min="3" max="3" width="15.625" customWidth="1"/>
    <col min="4" max="4" width="13" customWidth="1"/>
    <col min="5" max="5" width="11.75" customWidth="1"/>
    <col min="6" max="6" width="4.75" customWidth="1"/>
    <col min="7" max="7" width="13.75" customWidth="1"/>
    <col min="8" max="8" width="10.625" customWidth="1"/>
  </cols>
  <sheetData>
    <row r="3" spans="1:8" ht="18.75" x14ac:dyDescent="0.3">
      <c r="A3" s="39" t="s">
        <v>19</v>
      </c>
      <c r="B3" s="39"/>
      <c r="C3" s="39"/>
      <c r="D3" s="39"/>
      <c r="E3" s="39"/>
      <c r="F3" s="39"/>
      <c r="G3" s="39"/>
      <c r="H3" s="39"/>
    </row>
    <row r="5" spans="1:8" ht="15.75" x14ac:dyDescent="0.25">
      <c r="A5" s="38" t="s">
        <v>18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18"/>
      <c r="B6" s="18"/>
      <c r="C6" s="18"/>
      <c r="D6" s="18"/>
      <c r="E6" s="18"/>
      <c r="F6" s="18"/>
      <c r="G6" s="18"/>
      <c r="H6" s="18"/>
    </row>
    <row r="7" spans="1:8" ht="15" x14ac:dyDescent="0.25">
      <c r="A7" s="19"/>
      <c r="B7" s="19"/>
      <c r="C7" s="19"/>
      <c r="D7" s="19"/>
      <c r="E7" s="19"/>
      <c r="F7" s="19"/>
      <c r="G7" s="19"/>
      <c r="H7" s="19"/>
    </row>
    <row r="8" spans="1:8" ht="15" x14ac:dyDescent="0.25">
      <c r="A8" s="19"/>
      <c r="B8" s="19"/>
      <c r="C8" s="19"/>
      <c r="D8" s="19"/>
      <c r="E8" s="19"/>
      <c r="F8" s="19"/>
      <c r="G8" s="19"/>
      <c r="H8" s="19"/>
    </row>
    <row r="9" spans="1:8" ht="15" x14ac:dyDescent="0.25">
      <c r="A9" s="19"/>
      <c r="B9" s="19"/>
      <c r="C9" s="20"/>
      <c r="D9" s="20" t="s">
        <v>7</v>
      </c>
      <c r="E9" s="20"/>
      <c r="F9" s="19"/>
      <c r="G9" s="21" t="s">
        <v>11</v>
      </c>
      <c r="H9" s="19"/>
    </row>
    <row r="10" spans="1:8" ht="15" x14ac:dyDescent="0.25">
      <c r="A10" s="19"/>
      <c r="B10" s="19"/>
      <c r="C10" s="21" t="s">
        <v>1</v>
      </c>
      <c r="D10" s="21" t="s">
        <v>4</v>
      </c>
      <c r="E10" s="21" t="s">
        <v>5</v>
      </c>
      <c r="F10" s="19"/>
      <c r="G10" s="21" t="s">
        <v>4</v>
      </c>
      <c r="H10" s="21" t="s">
        <v>5</v>
      </c>
    </row>
    <row r="11" spans="1:8" ht="15" x14ac:dyDescent="0.25">
      <c r="A11" s="22" t="s">
        <v>10</v>
      </c>
      <c r="B11" s="22" t="s">
        <v>0</v>
      </c>
      <c r="C11" s="22" t="s">
        <v>2</v>
      </c>
      <c r="D11" s="22" t="s">
        <v>3</v>
      </c>
      <c r="E11" s="22" t="s">
        <v>3</v>
      </c>
      <c r="F11" s="19"/>
      <c r="G11" s="22" t="s">
        <v>3</v>
      </c>
      <c r="H11" s="22" t="s">
        <v>3</v>
      </c>
    </row>
    <row r="12" spans="1:8" ht="15" x14ac:dyDescent="0.25">
      <c r="A12" s="22"/>
      <c r="B12" s="22"/>
      <c r="C12" s="35" t="s">
        <v>12</v>
      </c>
      <c r="D12" s="35" t="s">
        <v>13</v>
      </c>
      <c r="E12" s="35" t="s">
        <v>14</v>
      </c>
      <c r="F12" s="19"/>
      <c r="G12" s="35" t="s">
        <v>15</v>
      </c>
      <c r="H12" s="35" t="s">
        <v>16</v>
      </c>
    </row>
    <row r="13" spans="1:8" ht="15" x14ac:dyDescent="0.25">
      <c r="A13" s="22"/>
      <c r="B13" s="22"/>
      <c r="C13" s="22"/>
      <c r="D13" s="22"/>
      <c r="E13" s="22"/>
      <c r="F13" s="19"/>
      <c r="G13" s="22"/>
      <c r="H13" s="22"/>
    </row>
    <row r="14" spans="1:8" ht="15" x14ac:dyDescent="0.25">
      <c r="A14" s="23">
        <v>1</v>
      </c>
      <c r="B14" s="23">
        <v>1</v>
      </c>
      <c r="C14" s="24">
        <f>459793603+94531</f>
        <v>459888134</v>
      </c>
      <c r="D14" s="24">
        <f>18795252+3838</f>
        <v>18799090</v>
      </c>
      <c r="E14" s="25">
        <f>+D14/C14</f>
        <v>4.0877527838106824E-2</v>
      </c>
      <c r="F14" s="19"/>
      <c r="G14" s="24">
        <f>+C14*H14</f>
        <v>28007187.360600002</v>
      </c>
      <c r="H14" s="25">
        <v>6.0900000000000003E-2</v>
      </c>
    </row>
    <row r="15" spans="1:8" ht="15" x14ac:dyDescent="0.25">
      <c r="A15" s="23">
        <v>2</v>
      </c>
      <c r="B15" s="23">
        <v>2</v>
      </c>
      <c r="C15" s="24">
        <f>165742608+168770871+9223885+10238+23946130+3705635</f>
        <v>371399367</v>
      </c>
      <c r="D15" s="24">
        <f>4410485+4479563+244262+272+636550+98615</f>
        <v>9869747</v>
      </c>
      <c r="E15" s="25">
        <f>+D15/C15</f>
        <v>2.6574485249459243E-2</v>
      </c>
      <c r="F15" s="19"/>
      <c r="G15" s="26">
        <f>+D15+G28</f>
        <v>4337409.0297121899</v>
      </c>
      <c r="H15" s="25">
        <f>+G15/C15</f>
        <v>1.1678557948948226E-2</v>
      </c>
    </row>
    <row r="16" spans="1:8" ht="15" x14ac:dyDescent="0.25">
      <c r="A16" s="23">
        <v>3</v>
      </c>
      <c r="B16" s="23">
        <v>3</v>
      </c>
      <c r="C16" s="24">
        <f>97668170+147536448+67522696</f>
        <v>312727314</v>
      </c>
      <c r="D16" s="24">
        <f>2031137+3100289+1426166</f>
        <v>6557592</v>
      </c>
      <c r="E16" s="25">
        <f>+D16/C16</f>
        <v>2.0969041418620698E-2</v>
      </c>
      <c r="F16" s="19"/>
      <c r="G16" s="26">
        <f>+D16+G29</f>
        <v>2881832.6096878084</v>
      </c>
      <c r="H16" s="25">
        <f>+G16/C16</f>
        <v>9.2151611985124161E-3</v>
      </c>
    </row>
    <row r="17" spans="1:8" ht="17.25" x14ac:dyDescent="0.4">
      <c r="A17" s="23">
        <v>4</v>
      </c>
      <c r="B17" s="23">
        <v>4</v>
      </c>
      <c r="C17" s="27">
        <f>303565+331597</f>
        <v>635162</v>
      </c>
      <c r="D17" s="27">
        <v>0</v>
      </c>
      <c r="E17" s="25">
        <f>+D17/C17</f>
        <v>0</v>
      </c>
      <c r="F17" s="19"/>
      <c r="G17" s="28">
        <v>0</v>
      </c>
      <c r="H17" s="25">
        <f>+G17/C17</f>
        <v>0</v>
      </c>
    </row>
    <row r="18" spans="1:8" ht="15" x14ac:dyDescent="0.25">
      <c r="A18" s="23">
        <v>5</v>
      </c>
      <c r="B18" s="23" t="s">
        <v>6</v>
      </c>
      <c r="C18" s="26">
        <f>SUM(C14:C17)</f>
        <v>1144649977</v>
      </c>
      <c r="D18" s="26">
        <f>SUM(D14:D17)</f>
        <v>35226429</v>
      </c>
      <c r="E18" s="25">
        <f>+D18/C18</f>
        <v>3.0774847951619711E-2</v>
      </c>
      <c r="F18" s="19"/>
      <c r="G18" s="26">
        <f>SUM(G14:G17)</f>
        <v>35226429</v>
      </c>
      <c r="H18" s="25">
        <f>+G18/C18</f>
        <v>3.0774847951619711E-2</v>
      </c>
    </row>
    <row r="19" spans="1:8" ht="15" x14ac:dyDescent="0.25">
      <c r="A19" s="23"/>
      <c r="B19" s="19"/>
      <c r="C19" s="19"/>
      <c r="D19" s="19"/>
      <c r="E19" s="19"/>
      <c r="F19" s="19"/>
      <c r="G19" s="19"/>
      <c r="H19" s="19"/>
    </row>
    <row r="20" spans="1:8" ht="15" x14ac:dyDescent="0.25">
      <c r="A20" s="23"/>
      <c r="B20" s="19"/>
      <c r="C20" s="19"/>
      <c r="D20" s="19"/>
      <c r="E20" s="19"/>
      <c r="F20" s="19"/>
      <c r="G20" s="19"/>
      <c r="H20" s="19"/>
    </row>
    <row r="21" spans="1:8" ht="15" x14ac:dyDescent="0.25">
      <c r="A21" s="23"/>
      <c r="B21" s="19"/>
      <c r="C21" s="19"/>
      <c r="D21" s="19"/>
      <c r="E21" s="19"/>
      <c r="F21" s="19"/>
      <c r="G21" s="19"/>
      <c r="H21" s="19"/>
    </row>
    <row r="22" spans="1:8" ht="15" x14ac:dyDescent="0.25">
      <c r="A22" s="23"/>
      <c r="B22" s="19"/>
      <c r="C22" s="19"/>
      <c r="D22" s="26"/>
      <c r="E22" s="29" t="s">
        <v>8</v>
      </c>
      <c r="F22" s="19"/>
      <c r="G22" s="21" t="s">
        <v>11</v>
      </c>
      <c r="H22" s="19"/>
    </row>
    <row r="23" spans="1:8" ht="15" x14ac:dyDescent="0.25">
      <c r="A23" s="23"/>
      <c r="B23" s="19"/>
      <c r="C23" s="19"/>
      <c r="D23" s="20" t="s">
        <v>7</v>
      </c>
      <c r="E23" s="20" t="s">
        <v>7</v>
      </c>
      <c r="F23" s="19"/>
      <c r="G23" s="21" t="s">
        <v>4</v>
      </c>
      <c r="H23" s="19"/>
    </row>
    <row r="24" spans="1:8" ht="15" x14ac:dyDescent="0.25">
      <c r="A24" s="23"/>
      <c r="B24" s="19"/>
      <c r="C24" s="19"/>
      <c r="D24" s="21" t="s">
        <v>4</v>
      </c>
      <c r="E24" s="21" t="s">
        <v>4</v>
      </c>
      <c r="F24" s="19"/>
      <c r="G24" s="21" t="s">
        <v>3</v>
      </c>
      <c r="H24" s="19"/>
    </row>
    <row r="25" spans="1:8" ht="15" x14ac:dyDescent="0.25">
      <c r="A25" s="19"/>
      <c r="B25" s="22" t="s">
        <v>0</v>
      </c>
      <c r="C25" s="19"/>
      <c r="D25" s="22" t="s">
        <v>3</v>
      </c>
      <c r="E25" s="22" t="s">
        <v>3</v>
      </c>
      <c r="F25" s="19"/>
      <c r="G25" s="22" t="s">
        <v>9</v>
      </c>
      <c r="H25" s="19"/>
    </row>
    <row r="26" spans="1:8" ht="15" x14ac:dyDescent="0.25">
      <c r="A26" s="19"/>
      <c r="B26" s="22"/>
      <c r="C26" s="19"/>
      <c r="D26" s="35" t="s">
        <v>12</v>
      </c>
      <c r="E26" s="35" t="s">
        <v>13</v>
      </c>
      <c r="F26" s="19"/>
      <c r="G26" s="35" t="s">
        <v>14</v>
      </c>
      <c r="H26" s="19"/>
    </row>
    <row r="27" spans="1:8" ht="15" x14ac:dyDescent="0.25">
      <c r="A27" s="19"/>
      <c r="B27" s="22"/>
      <c r="C27" s="19"/>
      <c r="D27" s="22"/>
      <c r="E27" s="22"/>
      <c r="F27" s="19"/>
      <c r="G27" s="22"/>
      <c r="H27" s="19"/>
    </row>
    <row r="28" spans="1:8" ht="15" x14ac:dyDescent="0.25">
      <c r="A28" s="23">
        <v>6</v>
      </c>
      <c r="B28" s="23">
        <v>2</v>
      </c>
      <c r="C28" s="19"/>
      <c r="D28" s="26">
        <f>+D15</f>
        <v>9869747</v>
      </c>
      <c r="E28" s="25">
        <f>+D28/$D$30</f>
        <v>0.60081228006556631</v>
      </c>
      <c r="F28" s="19"/>
      <c r="G28" s="26">
        <f>-E28*$G$32</f>
        <v>-5532337.9702878101</v>
      </c>
      <c r="H28" s="19"/>
    </row>
    <row r="29" spans="1:8" ht="17.25" x14ac:dyDescent="0.4">
      <c r="A29" s="23">
        <v>7</v>
      </c>
      <c r="B29" s="23">
        <v>3</v>
      </c>
      <c r="C29" s="19"/>
      <c r="D29" s="30">
        <f>+D16</f>
        <v>6557592</v>
      </c>
      <c r="E29" s="31">
        <f>+D29/$D$30</f>
        <v>0.39918771993443369</v>
      </c>
      <c r="F29" s="19"/>
      <c r="G29" s="32">
        <f>-E29*$G$32</f>
        <v>-3675759.3903121916</v>
      </c>
      <c r="H29" s="19"/>
    </row>
    <row r="30" spans="1:8" ht="15" x14ac:dyDescent="0.25">
      <c r="A30" s="23">
        <v>8</v>
      </c>
      <c r="B30" s="23" t="s">
        <v>6</v>
      </c>
      <c r="C30" s="19"/>
      <c r="D30" s="26">
        <f>SUM(D28:D29)</f>
        <v>16427339</v>
      </c>
      <c r="E30" s="33">
        <f>SUM(E28:E29)</f>
        <v>1</v>
      </c>
      <c r="F30" s="19"/>
      <c r="G30" s="26">
        <f>SUM(G28:G29)</f>
        <v>-9208097.3606000021</v>
      </c>
      <c r="H30" s="19"/>
    </row>
    <row r="31" spans="1:8" ht="15" x14ac:dyDescent="0.25">
      <c r="A31" s="19"/>
      <c r="B31" s="19"/>
      <c r="C31" s="19"/>
      <c r="D31" s="19"/>
      <c r="E31" s="19"/>
      <c r="F31" s="19"/>
      <c r="G31" s="19"/>
      <c r="H31" s="19"/>
    </row>
    <row r="32" spans="1:8" ht="15" x14ac:dyDescent="0.25">
      <c r="A32" s="23">
        <v>9</v>
      </c>
      <c r="B32" s="23">
        <v>1</v>
      </c>
      <c r="C32" s="19"/>
      <c r="D32" s="19"/>
      <c r="E32" s="19"/>
      <c r="F32" s="19"/>
      <c r="G32" s="26">
        <f>+G14-D14</f>
        <v>9208097.3606000021</v>
      </c>
      <c r="H32" s="19"/>
    </row>
  </sheetData>
  <mergeCells count="2">
    <mergeCell ref="A5:H5"/>
    <mergeCell ref="A3:H3"/>
  </mergeCells>
  <pageMargins left="0.7" right="0.7" top="1" bottom="0.75" header="0.55000000000000004" footer="0.3"/>
  <pageSetup scale="98" orientation="portrait" r:id="rId1"/>
  <headerFooter>
    <oddHeader>&amp;R&amp;"Times New Roman,Bold"Exhibit JTS-4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JTS-3</vt:lpstr>
      <vt:lpstr>JTS-4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Selecky</dc:creator>
  <cp:lastModifiedBy>BAI</cp:lastModifiedBy>
  <cp:lastPrinted>2019-01-10T15:34:53Z</cp:lastPrinted>
  <dcterms:created xsi:type="dcterms:W3CDTF">2019-01-06T15:55:43Z</dcterms:created>
  <dcterms:modified xsi:type="dcterms:W3CDTF">2019-01-15T15:38:27Z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{89A87C02-84C9-4731-BD7A-EC4800D2B806}</vt:lpwstr>
  </property>
</Properties>
</file>