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006322\AppData\Local\Microsoft\Windows\INetCache\Content.Outlook\VQNOXV8F\"/>
    </mc:Choice>
  </mc:AlternateContent>
  <bookViews>
    <workbookView xWindow="0" yWindow="0" windowWidth="28740" windowHeight="11160"/>
  </bookViews>
  <sheets>
    <sheet name="Base Year Eight-Year Average" sheetId="5" r:id="rId1"/>
    <sheet name="Test Year Eight-Year Average" sheetId="1" r:id="rId2"/>
    <sheet name="Test Year Outage Amortizatio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3" i="5" l="1"/>
  <c r="N64" i="5"/>
  <c r="N65" i="5"/>
  <c r="N66" i="5"/>
  <c r="N67" i="5"/>
  <c r="N68" i="5"/>
  <c r="N112" i="1" l="1"/>
  <c r="N111" i="1"/>
  <c r="N110" i="1"/>
  <c r="N109" i="1"/>
  <c r="N108" i="1"/>
  <c r="N107" i="1"/>
  <c r="N106" i="1"/>
  <c r="N105" i="1"/>
  <c r="N101" i="1"/>
  <c r="N100" i="1"/>
  <c r="N99" i="1"/>
  <c r="N98" i="1"/>
  <c r="N97" i="1"/>
  <c r="N96" i="1"/>
  <c r="N95" i="1"/>
  <c r="N94" i="1"/>
  <c r="N90" i="1"/>
  <c r="N89" i="1"/>
  <c r="N88" i="1"/>
  <c r="N87" i="1"/>
  <c r="N86" i="1"/>
  <c r="N85" i="1"/>
  <c r="N84" i="1"/>
  <c r="N83" i="1"/>
  <c r="N79" i="1"/>
  <c r="N78" i="1"/>
  <c r="N77" i="1"/>
  <c r="N76" i="1"/>
  <c r="N75" i="1"/>
  <c r="N74" i="1"/>
  <c r="N73" i="1"/>
  <c r="N72" i="1"/>
  <c r="N68" i="1"/>
  <c r="N67" i="1"/>
  <c r="N66" i="1"/>
  <c r="N65" i="1"/>
  <c r="N64" i="1"/>
  <c r="N63" i="1"/>
  <c r="N62" i="1"/>
  <c r="N61" i="1"/>
  <c r="N57" i="1"/>
  <c r="N56" i="1"/>
  <c r="N55" i="1"/>
  <c r="N54" i="1"/>
  <c r="N53" i="1"/>
  <c r="N52" i="1"/>
  <c r="N51" i="1"/>
  <c r="N50" i="1"/>
  <c r="N46" i="1"/>
  <c r="N45" i="1"/>
  <c r="N44" i="1"/>
  <c r="N43" i="1"/>
  <c r="N42" i="1"/>
  <c r="N41" i="1"/>
  <c r="N40" i="1"/>
  <c r="N39" i="1"/>
  <c r="N35" i="1"/>
  <c r="N34" i="1"/>
  <c r="N33" i="1"/>
  <c r="N32" i="1"/>
  <c r="N31" i="1"/>
  <c r="N30" i="1"/>
  <c r="N29" i="1"/>
  <c r="N28" i="1"/>
  <c r="N24" i="1"/>
  <c r="N23" i="1"/>
  <c r="N22" i="1"/>
  <c r="N21" i="1"/>
  <c r="N20" i="1"/>
  <c r="N19" i="1"/>
  <c r="N18" i="1"/>
  <c r="N17" i="1"/>
  <c r="N13" i="1"/>
  <c r="N12" i="1"/>
  <c r="N11" i="1"/>
  <c r="N10" i="1"/>
  <c r="N9" i="1"/>
  <c r="N8" i="1"/>
  <c r="N7" i="1"/>
  <c r="N6" i="1"/>
  <c r="I37" i="2" l="1"/>
  <c r="K37" i="2"/>
  <c r="C41" i="2"/>
  <c r="K41" i="2"/>
  <c r="B20" i="2"/>
  <c r="F35" i="2" s="1"/>
  <c r="B21" i="2"/>
  <c r="C36" i="2" s="1"/>
  <c r="B22" i="2"/>
  <c r="D37" i="2" s="1"/>
  <c r="B23" i="2"/>
  <c r="E38" i="2" s="1"/>
  <c r="B24" i="2"/>
  <c r="F39" i="2" s="1"/>
  <c r="B25" i="2"/>
  <c r="C40" i="2" s="1"/>
  <c r="B26" i="2"/>
  <c r="D41" i="2" s="1"/>
  <c r="B27" i="2"/>
  <c r="E42" i="2" s="1"/>
  <c r="B28" i="2"/>
  <c r="F43" i="2" s="1"/>
  <c r="B19" i="2"/>
  <c r="B16" i="2"/>
  <c r="M120" i="5"/>
  <c r="L120" i="5"/>
  <c r="J120" i="5"/>
  <c r="H120" i="5"/>
  <c r="D120" i="5"/>
  <c r="K120" i="5"/>
  <c r="G120" i="5"/>
  <c r="F120" i="5"/>
  <c r="C120" i="5"/>
  <c r="N112" i="5"/>
  <c r="N111" i="5"/>
  <c r="N110" i="5"/>
  <c r="N109" i="5"/>
  <c r="N108" i="5"/>
  <c r="N107" i="5"/>
  <c r="N106" i="5"/>
  <c r="N105" i="5"/>
  <c r="N101" i="5"/>
  <c r="N100" i="5"/>
  <c r="N99" i="5"/>
  <c r="N98" i="5"/>
  <c r="N97" i="5"/>
  <c r="N96" i="5"/>
  <c r="N95" i="5"/>
  <c r="N94" i="5"/>
  <c r="N90" i="5"/>
  <c r="N89" i="5"/>
  <c r="N88" i="5"/>
  <c r="N87" i="5"/>
  <c r="N86" i="5"/>
  <c r="N85" i="5"/>
  <c r="N84" i="5"/>
  <c r="N83" i="5"/>
  <c r="N79" i="5"/>
  <c r="N78" i="5"/>
  <c r="N77" i="5"/>
  <c r="N76" i="5"/>
  <c r="N75" i="5"/>
  <c r="N74" i="5"/>
  <c r="N73" i="5"/>
  <c r="N72" i="5"/>
  <c r="N62" i="5"/>
  <c r="N61" i="5"/>
  <c r="N57" i="5"/>
  <c r="N56" i="5"/>
  <c r="N55" i="5"/>
  <c r="N54" i="5"/>
  <c r="N53" i="5"/>
  <c r="N52" i="5"/>
  <c r="N51" i="5"/>
  <c r="N46" i="5"/>
  <c r="N45" i="5"/>
  <c r="N44" i="5"/>
  <c r="N43" i="5"/>
  <c r="N42" i="5"/>
  <c r="N41" i="5"/>
  <c r="N40" i="5"/>
  <c r="N39" i="5"/>
  <c r="N35" i="5"/>
  <c r="N34" i="5"/>
  <c r="N33" i="5"/>
  <c r="N32" i="5"/>
  <c r="N31" i="5"/>
  <c r="N30" i="5"/>
  <c r="N29" i="5"/>
  <c r="N28" i="5"/>
  <c r="N24" i="5"/>
  <c r="N23" i="5"/>
  <c r="N22" i="5"/>
  <c r="N21" i="5"/>
  <c r="N20" i="5"/>
  <c r="N19" i="5"/>
  <c r="N18" i="5"/>
  <c r="N17" i="5"/>
  <c r="N7" i="5"/>
  <c r="N8" i="5"/>
  <c r="N9" i="5"/>
  <c r="N10" i="5"/>
  <c r="N11" i="5"/>
  <c r="N12" i="5"/>
  <c r="N13" i="5"/>
  <c r="N6" i="5"/>
  <c r="M125" i="5"/>
  <c r="L125" i="5"/>
  <c r="K125" i="5"/>
  <c r="J125" i="5"/>
  <c r="I125" i="5"/>
  <c r="H125" i="5"/>
  <c r="G125" i="5"/>
  <c r="F125" i="5"/>
  <c r="E125" i="5"/>
  <c r="D125" i="5"/>
  <c r="C125" i="5"/>
  <c r="B125" i="5"/>
  <c r="M124" i="5"/>
  <c r="L124" i="5"/>
  <c r="K124" i="5"/>
  <c r="J124" i="5"/>
  <c r="I124" i="5"/>
  <c r="H124" i="5"/>
  <c r="G124" i="5"/>
  <c r="F124" i="5"/>
  <c r="E124" i="5"/>
  <c r="D124" i="5"/>
  <c r="C124" i="5"/>
  <c r="B124" i="5"/>
  <c r="M123" i="5"/>
  <c r="L123" i="5"/>
  <c r="K123" i="5"/>
  <c r="J123" i="5"/>
  <c r="I123" i="5"/>
  <c r="H123" i="5"/>
  <c r="G123" i="5"/>
  <c r="F123" i="5"/>
  <c r="E123" i="5"/>
  <c r="D123" i="5"/>
  <c r="C123" i="5"/>
  <c r="B123" i="5"/>
  <c r="M122" i="5"/>
  <c r="L122" i="5"/>
  <c r="K122" i="5"/>
  <c r="J122" i="5"/>
  <c r="I122" i="5"/>
  <c r="H122" i="5"/>
  <c r="G122" i="5"/>
  <c r="F122" i="5"/>
  <c r="E122" i="5"/>
  <c r="D122" i="5"/>
  <c r="C122" i="5"/>
  <c r="B122" i="5"/>
  <c r="M121" i="5"/>
  <c r="L121" i="5"/>
  <c r="K121" i="5"/>
  <c r="J121" i="5"/>
  <c r="I121" i="5"/>
  <c r="H121" i="5"/>
  <c r="G121" i="5"/>
  <c r="F121" i="5"/>
  <c r="E121" i="5"/>
  <c r="D121" i="5"/>
  <c r="C121" i="5"/>
  <c r="B121" i="5"/>
  <c r="I120" i="5"/>
  <c r="E120" i="5"/>
  <c r="M119" i="5"/>
  <c r="L119" i="5"/>
  <c r="K119" i="5"/>
  <c r="J119" i="5"/>
  <c r="I119" i="5"/>
  <c r="H119" i="5"/>
  <c r="G119" i="5"/>
  <c r="F119" i="5"/>
  <c r="E119" i="5"/>
  <c r="D119" i="5"/>
  <c r="C119" i="5"/>
  <c r="B119" i="5"/>
  <c r="M118" i="5"/>
  <c r="L118" i="5"/>
  <c r="K118" i="5"/>
  <c r="J118" i="5"/>
  <c r="I118" i="5"/>
  <c r="H118" i="5"/>
  <c r="G118" i="5"/>
  <c r="F118" i="5"/>
  <c r="E118" i="5"/>
  <c r="D118" i="5"/>
  <c r="C118" i="5"/>
  <c r="B118" i="5"/>
  <c r="M117" i="5"/>
  <c r="L117" i="5"/>
  <c r="K117" i="5"/>
  <c r="J117" i="5"/>
  <c r="I117" i="5"/>
  <c r="H117" i="5"/>
  <c r="G117" i="5"/>
  <c r="F117" i="5"/>
  <c r="E117" i="5"/>
  <c r="D117" i="5"/>
  <c r="C117" i="5"/>
  <c r="B117" i="5"/>
  <c r="M116" i="5"/>
  <c r="L116" i="5"/>
  <c r="K116" i="5"/>
  <c r="J116" i="5"/>
  <c r="I116" i="5"/>
  <c r="H116" i="5"/>
  <c r="G116" i="5"/>
  <c r="F116" i="5"/>
  <c r="E116" i="5"/>
  <c r="D116" i="5"/>
  <c r="C116" i="5"/>
  <c r="B116" i="5"/>
  <c r="I41" i="2" l="1"/>
  <c r="C37" i="2"/>
  <c r="G43" i="2"/>
  <c r="G35" i="2"/>
  <c r="M43" i="2"/>
  <c r="E43" i="2"/>
  <c r="M35" i="2"/>
  <c r="E34" i="2"/>
  <c r="B34" i="2"/>
  <c r="I43" i="2"/>
  <c r="M41" i="2"/>
  <c r="E41" i="2"/>
  <c r="I39" i="2"/>
  <c r="M37" i="2"/>
  <c r="E37" i="2"/>
  <c r="I35" i="2"/>
  <c r="G39" i="2"/>
  <c r="M39" i="2"/>
  <c r="E39" i="2"/>
  <c r="E35" i="2"/>
  <c r="K43" i="2"/>
  <c r="C43" i="2"/>
  <c r="G41" i="2"/>
  <c r="K39" i="2"/>
  <c r="C39" i="2"/>
  <c r="G37" i="2"/>
  <c r="K35" i="2"/>
  <c r="C35" i="2"/>
  <c r="B42" i="2"/>
  <c r="B38" i="2"/>
  <c r="L42" i="2"/>
  <c r="H42" i="2"/>
  <c r="D42" i="2"/>
  <c r="J40" i="2"/>
  <c r="F40" i="2"/>
  <c r="L38" i="2"/>
  <c r="H38" i="2"/>
  <c r="D38" i="2"/>
  <c r="J36" i="2"/>
  <c r="F36" i="2"/>
  <c r="L34" i="2"/>
  <c r="H34" i="2"/>
  <c r="D34" i="2"/>
  <c r="B41" i="2"/>
  <c r="B37" i="2"/>
  <c r="L43" i="2"/>
  <c r="H43" i="2"/>
  <c r="D43" i="2"/>
  <c r="K42" i="2"/>
  <c r="G42" i="2"/>
  <c r="C42" i="2"/>
  <c r="J41" i="2"/>
  <c r="F41" i="2"/>
  <c r="M40" i="2"/>
  <c r="I40" i="2"/>
  <c r="E40" i="2"/>
  <c r="L39" i="2"/>
  <c r="H39" i="2"/>
  <c r="D39" i="2"/>
  <c r="K38" i="2"/>
  <c r="G38" i="2"/>
  <c r="C38" i="2"/>
  <c r="J37" i="2"/>
  <c r="F37" i="2"/>
  <c r="M36" i="2"/>
  <c r="I36" i="2"/>
  <c r="E36" i="2"/>
  <c r="L35" i="2"/>
  <c r="H35" i="2"/>
  <c r="D35" i="2"/>
  <c r="K34" i="2"/>
  <c r="G34" i="2"/>
  <c r="C34" i="2"/>
  <c r="B40" i="2"/>
  <c r="B36" i="2"/>
  <c r="J42" i="2"/>
  <c r="F42" i="2"/>
  <c r="L40" i="2"/>
  <c r="H40" i="2"/>
  <c r="D40" i="2"/>
  <c r="J38" i="2"/>
  <c r="F38" i="2"/>
  <c r="L36" i="2"/>
  <c r="H36" i="2"/>
  <c r="D36" i="2"/>
  <c r="J34" i="2"/>
  <c r="F34" i="2"/>
  <c r="B43" i="2"/>
  <c r="B39" i="2"/>
  <c r="B35" i="2"/>
  <c r="J43" i="2"/>
  <c r="M42" i="2"/>
  <c r="I42" i="2"/>
  <c r="L41" i="2"/>
  <c r="H41" i="2"/>
  <c r="K40" i="2"/>
  <c r="G40" i="2"/>
  <c r="J39" i="2"/>
  <c r="M38" i="2"/>
  <c r="I38" i="2"/>
  <c r="L37" i="2"/>
  <c r="H37" i="2"/>
  <c r="K36" i="2"/>
  <c r="G36" i="2"/>
  <c r="J35" i="2"/>
  <c r="M34" i="2"/>
  <c r="I34" i="2"/>
  <c r="N116" i="5"/>
  <c r="N117" i="5"/>
  <c r="N118" i="5"/>
  <c r="N119" i="5"/>
  <c r="N123" i="5"/>
  <c r="N124" i="5"/>
  <c r="B29" i="2"/>
  <c r="N125" i="5"/>
  <c r="N122" i="5"/>
  <c r="N121" i="5"/>
  <c r="N50" i="5"/>
  <c r="B120" i="5"/>
  <c r="N120" i="5" s="1"/>
  <c r="N39" i="2" l="1"/>
  <c r="N36" i="2"/>
  <c r="N41" i="2"/>
  <c r="N35" i="2"/>
  <c r="N40" i="2"/>
  <c r="N34" i="2"/>
  <c r="N38" i="2"/>
  <c r="N43" i="2"/>
  <c r="N37" i="2"/>
  <c r="N42" i="2"/>
  <c r="C116" i="1"/>
  <c r="D116" i="1"/>
  <c r="E116" i="1"/>
  <c r="F116" i="1"/>
  <c r="G116" i="1"/>
  <c r="H116" i="1"/>
  <c r="I116" i="1"/>
  <c r="J116" i="1"/>
  <c r="K116" i="1"/>
  <c r="L116" i="1"/>
  <c r="M116" i="1"/>
  <c r="C117" i="1"/>
  <c r="D117" i="1"/>
  <c r="E117" i="1"/>
  <c r="F117" i="1"/>
  <c r="G117" i="1"/>
  <c r="H117" i="1"/>
  <c r="I117" i="1"/>
  <c r="J117" i="1"/>
  <c r="K117" i="1"/>
  <c r="L117" i="1"/>
  <c r="M117" i="1"/>
  <c r="C118" i="1"/>
  <c r="D118" i="1"/>
  <c r="E118" i="1"/>
  <c r="F118" i="1"/>
  <c r="G118" i="1"/>
  <c r="H118" i="1"/>
  <c r="I118" i="1"/>
  <c r="J118" i="1"/>
  <c r="K118" i="1"/>
  <c r="L118" i="1"/>
  <c r="M118" i="1"/>
  <c r="C119" i="1"/>
  <c r="D119" i="1"/>
  <c r="E119" i="1"/>
  <c r="F119" i="1"/>
  <c r="G119" i="1"/>
  <c r="H119" i="1"/>
  <c r="I119" i="1"/>
  <c r="J119" i="1"/>
  <c r="K119" i="1"/>
  <c r="L119" i="1"/>
  <c r="M119" i="1"/>
  <c r="C120" i="1"/>
  <c r="D120" i="1"/>
  <c r="E120" i="1"/>
  <c r="F120" i="1"/>
  <c r="G120" i="1"/>
  <c r="H120" i="1"/>
  <c r="I120" i="1"/>
  <c r="J120" i="1"/>
  <c r="K120" i="1"/>
  <c r="L120" i="1"/>
  <c r="M120" i="1"/>
  <c r="C121" i="1"/>
  <c r="D121" i="1"/>
  <c r="E121" i="1"/>
  <c r="F121" i="1"/>
  <c r="G121" i="1"/>
  <c r="H121" i="1"/>
  <c r="I121" i="1"/>
  <c r="J121" i="1"/>
  <c r="K121" i="1"/>
  <c r="L121" i="1"/>
  <c r="M121" i="1"/>
  <c r="C122" i="1"/>
  <c r="D122" i="1"/>
  <c r="E122" i="1"/>
  <c r="F122" i="1"/>
  <c r="G122" i="1"/>
  <c r="H122" i="1"/>
  <c r="I122" i="1"/>
  <c r="J122" i="1"/>
  <c r="K122" i="1"/>
  <c r="L122" i="1"/>
  <c r="M122" i="1"/>
  <c r="C123" i="1"/>
  <c r="D123" i="1"/>
  <c r="E123" i="1"/>
  <c r="F123" i="1"/>
  <c r="G123" i="1"/>
  <c r="H123" i="1"/>
  <c r="I123" i="1"/>
  <c r="J123" i="1"/>
  <c r="K123" i="1"/>
  <c r="L123" i="1"/>
  <c r="M123" i="1"/>
  <c r="C124" i="1"/>
  <c r="D124" i="1"/>
  <c r="E124" i="1"/>
  <c r="F124" i="1"/>
  <c r="G124" i="1"/>
  <c r="H124" i="1"/>
  <c r="I124" i="1"/>
  <c r="J124" i="1"/>
  <c r="K124" i="1"/>
  <c r="L124" i="1"/>
  <c r="M124" i="1"/>
  <c r="C125" i="1"/>
  <c r="D125" i="1"/>
  <c r="E125" i="1"/>
  <c r="F125" i="1"/>
  <c r="G125" i="1"/>
  <c r="H125" i="1"/>
  <c r="I125" i="1"/>
  <c r="J125" i="1"/>
  <c r="K125" i="1"/>
  <c r="L125" i="1"/>
  <c r="M125" i="1"/>
  <c r="B125" i="1"/>
  <c r="B124" i="1"/>
  <c r="B123" i="1"/>
  <c r="B122" i="1"/>
  <c r="B121" i="1"/>
  <c r="B120" i="1"/>
  <c r="B119" i="1"/>
  <c r="B118" i="1"/>
  <c r="B117" i="1"/>
  <c r="B116" i="1"/>
  <c r="N116" i="1" l="1"/>
  <c r="N125" i="1"/>
  <c r="N123" i="1"/>
  <c r="N119" i="1"/>
  <c r="N117" i="1"/>
  <c r="N118" i="1"/>
  <c r="N120" i="1"/>
  <c r="N121" i="1"/>
  <c r="N122" i="1"/>
  <c r="N124" i="1"/>
</calcChain>
</file>

<file path=xl/sharedStrings.xml><?xml version="1.0" encoding="utf-8"?>
<sst xmlns="http://schemas.openxmlformats.org/spreadsheetml/2006/main" count="536" uniqueCount="56">
  <si>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</si>
  <si>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</si>
  <si>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</si>
  <si>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</si>
  <si>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</si>
  <si>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</si>
  <si>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</si>
  <si>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</si>
  <si>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</si>
  <si>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</si>
  <si>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</si>
  <si>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</si>
  <si>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2015</t>
  </si>
  <si>
    <t>2016</t>
  </si>
  <si>
    <t>2017</t>
  </si>
  <si>
    <t>2018</t>
  </si>
  <si>
    <t>2019</t>
  </si>
  <si>
    <t>2020</t>
  </si>
  <si>
    <t>Total</t>
  </si>
  <si>
    <t>Year</t>
  </si>
  <si>
    <t>2013</t>
  </si>
  <si>
    <t>2014</t>
  </si>
  <si>
    <t>Eight-Year Average Calculated</t>
  </si>
  <si>
    <t>Annual Amortization</t>
  </si>
  <si>
    <t>Total Test Year Amortization</t>
  </si>
  <si>
    <t xml:space="preserve"> Balance to be Amortized</t>
  </si>
  <si>
    <t>Base Year Eight-Year Average Calculation</t>
  </si>
  <si>
    <t>Test Year Regulatory Asset Outage Amortization</t>
  </si>
  <si>
    <t>Test Year Outage Expense Amortization</t>
  </si>
  <si>
    <t>Forecasted Regulatory Liability Balance 4/30/2019</t>
  </si>
  <si>
    <r>
      <t>Test Year Eight-Year Average Calculation</t>
    </r>
    <r>
      <rPr>
        <b/>
        <vertAlign val="superscript"/>
        <sz val="12"/>
        <color theme="1"/>
        <rFont val="Times New Roman"/>
        <family val="1"/>
      </rPr>
      <t>(1)</t>
    </r>
  </si>
  <si>
    <t>Kentucky Utilities Company</t>
  </si>
  <si>
    <t>FERC</t>
  </si>
  <si>
    <t>510</t>
  </si>
  <si>
    <t>511</t>
  </si>
  <si>
    <t>512</t>
  </si>
  <si>
    <t>513</t>
  </si>
  <si>
    <t>514</t>
  </si>
  <si>
    <t>549</t>
  </si>
  <si>
    <t>551</t>
  </si>
  <si>
    <t>552</t>
  </si>
  <si>
    <t>553</t>
  </si>
  <si>
    <t>554</t>
  </si>
  <si>
    <t>FERC 510</t>
  </si>
  <si>
    <t>FERC 554</t>
  </si>
  <si>
    <t>FERC 553</t>
  </si>
  <si>
    <t>FERC 552</t>
  </si>
  <si>
    <t>FERC 551</t>
  </si>
  <si>
    <t>FERC 549</t>
  </si>
  <si>
    <t>FERC 514</t>
  </si>
  <si>
    <t>FERC 513</t>
  </si>
  <si>
    <t>FERC 512</t>
  </si>
  <si>
    <t>FERC 511</t>
  </si>
  <si>
    <t>Test Year Monthly Amortization</t>
  </si>
  <si>
    <t>FERC Account Offset</t>
  </si>
  <si>
    <t>(1) The KU test year eight-year average excludes E.W. Brown Units 1 and 2 outage expense.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</si>
</sst>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38" fontId="0" fillId="0" borderId="0" xfId="0" applyNumberFormat="1"/>
    <xf numFmtId="0" fontId="2" fillId="0" borderId="0" xfId="3" applyFont="1" applyAlignment="1">
      <alignment horizontal="left" indent="1"/>
    </xf>
    <xf numFmtId="38" fontId="2" fillId="0" borderId="0" xfId="3" applyNumberFormat="1" applyFont="1"/>
    <xf numFmtId="0" fontId="3" fillId="0" borderId="0" xfId="0" applyFont="1"/>
    <xf numFmtId="38" fontId="3" fillId="0" borderId="0" xfId="0" applyNumberFormat="1" applyFont="1"/>
    <xf numFmtId="165" fontId="3" fillId="0" borderId="0" xfId="2" applyNumberFormat="1" applyFont="1"/>
    <xf numFmtId="8" fontId="0" fillId="0" borderId="0" xfId="0" applyNumberFormat="1"/>
    <xf numFmtId="49" fontId="3" fillId="0" borderId="1" xfId="0" applyNumberFormat="1" applyFont="1" applyBorder="1"/>
    <xf numFmtId="6" fontId="0" fillId="0" borderId="0" xfId="0" applyNumberFormat="1"/>
    <xf numFmtId="0" fontId="3" fillId="0" borderId="1" xfId="0" applyFont="1" applyBorder="1"/>
    <xf numFmtId="0" fontId="3" fillId="0" borderId="0" xfId="0" quotePrefix="1" applyFont="1"/>
    <xf numFmtId="0" fontId="3" fillId="0" borderId="2" xfId="0" applyFont="1" applyBorder="1"/>
    <xf numFmtId="49" fontId="0" fillId="0" borderId="2" xfId="0" applyNumberFormat="1" applyBorder="1"/>
    <xf numFmtId="165" fontId="0" fillId="0" borderId="2" xfId="2" applyNumberFormat="1" applyFont="1" applyBorder="1"/>
    <xf numFmtId="165" fontId="3" fillId="0" borderId="2" xfId="2" applyNumberFormat="1" applyFont="1" applyBorder="1"/>
    <xf numFmtId="49" fontId="0" fillId="0" borderId="2" xfId="0" applyNumberFormat="1" applyFill="1" applyBorder="1"/>
    <xf numFmtId="0" fontId="3" fillId="0" borderId="2" xfId="0" applyFont="1" applyBorder="1" applyAlignment="1">
      <alignment horizontal="left"/>
    </xf>
    <xf numFmtId="0" fontId="5" fillId="0" borderId="0" xfId="0" applyFont="1"/>
    <xf numFmtId="165" fontId="5" fillId="0" borderId="2" xfId="2" applyNumberFormat="1" applyFont="1" applyBorder="1"/>
    <xf numFmtId="0" fontId="3" fillId="0" borderId="0" xfId="3" applyFont="1" applyAlignment="1">
      <alignment horizontal="left" indent="1"/>
    </xf>
    <xf numFmtId="38" fontId="3" fillId="0" borderId="0" xfId="3" applyNumberFormat="1" applyFont="1"/>
    <xf numFmtId="38" fontId="5" fillId="0" borderId="0" xfId="0" applyNumberFormat="1" applyFont="1"/>
    <xf numFmtId="49" fontId="5" fillId="0" borderId="2" xfId="0" applyNumberFormat="1" applyFont="1" applyBorder="1"/>
    <xf numFmtId="49" fontId="5" fillId="0" borderId="2" xfId="0" applyNumberFormat="1" applyFont="1" applyFill="1" applyBorder="1"/>
    <xf numFmtId="165" fontId="5" fillId="0" borderId="0" xfId="0" applyNumberFormat="1" applyFont="1"/>
    <xf numFmtId="0" fontId="3" fillId="0" borderId="2" xfId="0" applyFont="1" applyBorder="1" applyAlignment="1">
      <alignment horizontal="center"/>
    </xf>
    <xf numFmtId="17" fontId="3" fillId="0" borderId="2" xfId="0" applyNumberFormat="1" applyFont="1" applyBorder="1"/>
    <xf numFmtId="0" fontId="3" fillId="0" borderId="2" xfId="0" applyFont="1" applyBorder="1" applyAlignment="1">
      <alignment horizontal="center" wrapText="1"/>
    </xf>
    <xf numFmtId="164" fontId="0" fillId="0" borderId="2" xfId="1" applyNumberFormat="1" applyFont="1" applyBorder="1"/>
    <xf numFmtId="6" fontId="3" fillId="0" borderId="2" xfId="0" applyNumberFormat="1" applyFont="1" applyBorder="1"/>
    <xf numFmtId="165" fontId="3" fillId="0" borderId="1" xfId="2" applyNumberFormat="1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topLeftCell="A61" zoomScaleNormal="100" workbookViewId="0">
      <selection activeCell="M76" sqref="M76"/>
    </sheetView>
  </sheetViews>
  <sheetFormatPr defaultColWidth="9" defaultRowHeight="15.6" x14ac:dyDescent="0.3"/>
  <cols>
    <col min="1" max="1" width="6.59765625" style="18" customWidth="1"/>
    <col min="2" max="2" width="11.69921875" style="18" bestFit="1" customWidth="1"/>
    <col min="3" max="3" width="12.19921875" style="18" bestFit="1" customWidth="1"/>
    <col min="4" max="5" width="13.8984375" style="18" bestFit="1" customWidth="1"/>
    <col min="6" max="6" width="13" style="18" bestFit="1" customWidth="1"/>
    <col min="7" max="8" width="12.59765625" style="18" bestFit="1" customWidth="1"/>
    <col min="9" max="9" width="12.19921875" style="18" bestFit="1" customWidth="1"/>
    <col min="10" max="10" width="13" style="18" bestFit="1" customWidth="1"/>
    <col min="11" max="12" width="13.8984375" style="18" bestFit="1" customWidth="1"/>
    <col min="13" max="13" width="12.19921875" style="18" bestFit="1" customWidth="1"/>
    <col min="14" max="14" width="18" style="18" bestFit="1" customWidth="1"/>
    <col min="15" max="16384" width="9" style="18"/>
  </cols>
  <sheetData>
    <row r="1" spans="1:14" x14ac:dyDescent="0.3">
      <c r="A1" s="4" t="s">
        <v>31</v>
      </c>
    </row>
    <row r="2" spans="1:14" x14ac:dyDescent="0.3">
      <c r="A2" s="4" t="s">
        <v>26</v>
      </c>
    </row>
    <row r="4" spans="1:14" x14ac:dyDescent="0.3">
      <c r="A4" s="32" t="s">
        <v>43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3">
      <c r="A5" s="12" t="s">
        <v>19</v>
      </c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18</v>
      </c>
    </row>
    <row r="6" spans="1:14" x14ac:dyDescent="0.3">
      <c r="A6" s="12" t="s">
        <v>20</v>
      </c>
      <c r="B6" s="19">
        <v>100462.25840523571</v>
      </c>
      <c r="C6" s="19">
        <v>-5447.4200420773832</v>
      </c>
      <c r="D6" s="19">
        <v>32190.478035234511</v>
      </c>
      <c r="E6" s="19">
        <v>61942.702260609432</v>
      </c>
      <c r="F6" s="19">
        <v>-37878.873214736916</v>
      </c>
      <c r="G6" s="19">
        <v>-6177.2551357122948</v>
      </c>
      <c r="H6" s="19">
        <v>-45507.161436019211</v>
      </c>
      <c r="I6" s="19">
        <v>-4569.8905093755247</v>
      </c>
      <c r="J6" s="19">
        <v>13422.418799793912</v>
      </c>
      <c r="K6" s="19">
        <v>293878.24904659454</v>
      </c>
      <c r="L6" s="19">
        <v>-32216.389340333975</v>
      </c>
      <c r="M6" s="19">
        <v>-6975.331969877494</v>
      </c>
      <c r="N6" s="15">
        <f>SUM(B6:M6)</f>
        <v>363123.7848993353</v>
      </c>
    </row>
    <row r="7" spans="1:14" x14ac:dyDescent="0.3">
      <c r="A7" s="12" t="s">
        <v>21</v>
      </c>
      <c r="B7" s="19">
        <v>-49249.173621320042</v>
      </c>
      <c r="C7" s="19">
        <v>-11030.265076818199</v>
      </c>
      <c r="D7" s="19">
        <v>88849.688195190931</v>
      </c>
      <c r="E7" s="19">
        <v>118590.77622288984</v>
      </c>
      <c r="F7" s="19">
        <v>39292.93102359106</v>
      </c>
      <c r="G7" s="19">
        <v>64985.271036270664</v>
      </c>
      <c r="H7" s="19">
        <v>-2185.7247328719059</v>
      </c>
      <c r="I7" s="19">
        <v>83159.314633367583</v>
      </c>
      <c r="J7" s="19">
        <v>64249.250385091596</v>
      </c>
      <c r="K7" s="19">
        <v>279531.25886176201</v>
      </c>
      <c r="L7" s="19">
        <v>541521.52075501345</v>
      </c>
      <c r="M7" s="19">
        <v>37154.245154548007</v>
      </c>
      <c r="N7" s="15">
        <f t="shared" ref="N7:N13" si="0">SUM(B7:M7)</f>
        <v>1254869.0928367148</v>
      </c>
    </row>
    <row r="8" spans="1:14" x14ac:dyDescent="0.3">
      <c r="A8" s="12" t="s">
        <v>12</v>
      </c>
      <c r="B8" s="19">
        <v>-54959.03950725586</v>
      </c>
      <c r="C8" s="19">
        <v>49177.170882533122</v>
      </c>
      <c r="D8" s="19">
        <v>593957.46785906388</v>
      </c>
      <c r="E8" s="19">
        <v>-355.51096284031831</v>
      </c>
      <c r="F8" s="19">
        <v>319796.41843537567</v>
      </c>
      <c r="G8" s="19">
        <v>-20814.228116745955</v>
      </c>
      <c r="H8" s="19">
        <v>1430.7534353408819</v>
      </c>
      <c r="I8" s="19">
        <v>-5288.8557567193175</v>
      </c>
      <c r="J8" s="19">
        <v>22064.279415008899</v>
      </c>
      <c r="K8" s="19">
        <v>171302.39245163463</v>
      </c>
      <c r="L8" s="19">
        <v>-81800.534427279752</v>
      </c>
      <c r="M8" s="19">
        <v>169795.15635218538</v>
      </c>
      <c r="N8" s="15">
        <f t="shared" si="0"/>
        <v>1164305.470060301</v>
      </c>
    </row>
    <row r="9" spans="1:14" x14ac:dyDescent="0.3">
      <c r="A9" s="12" t="s">
        <v>13</v>
      </c>
      <c r="B9" s="19">
        <v>3.1314731164187091</v>
      </c>
      <c r="C9" s="19">
        <v>0</v>
      </c>
      <c r="D9" s="19">
        <v>54940.443238319676</v>
      </c>
      <c r="E9" s="19">
        <v>212239.27290369218</v>
      </c>
      <c r="F9" s="19">
        <v>118102.83036084579</v>
      </c>
      <c r="G9" s="19">
        <v>2765.6098904521323</v>
      </c>
      <c r="H9" s="19">
        <v>46913.729566805167</v>
      </c>
      <c r="I9" s="19">
        <v>226.24023412481719</v>
      </c>
      <c r="J9" s="19">
        <v>46840.966309530595</v>
      </c>
      <c r="K9" s="19">
        <v>216.05424796002191</v>
      </c>
      <c r="L9" s="19">
        <v>0</v>
      </c>
      <c r="M9" s="19">
        <v>3757.215948043729</v>
      </c>
      <c r="N9" s="15">
        <f t="shared" si="0"/>
        <v>486005.49417289055</v>
      </c>
    </row>
    <row r="10" spans="1:14" x14ac:dyDescent="0.3">
      <c r="A10" s="12" t="s">
        <v>14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5">
        <f t="shared" si="0"/>
        <v>0</v>
      </c>
    </row>
    <row r="11" spans="1:14" x14ac:dyDescent="0.3">
      <c r="A11" s="12" t="s">
        <v>15</v>
      </c>
      <c r="B11" s="19">
        <v>0</v>
      </c>
      <c r="C11" s="19">
        <v>0</v>
      </c>
      <c r="D11" s="19">
        <v>0</v>
      </c>
      <c r="E11" s="19">
        <v>0</v>
      </c>
      <c r="F11" s="19">
        <v>740678.82213040651</v>
      </c>
      <c r="G11" s="19">
        <v>869341.34052864613</v>
      </c>
      <c r="H11" s="19">
        <v>0</v>
      </c>
      <c r="I11" s="19">
        <v>0</v>
      </c>
      <c r="J11" s="19">
        <v>0</v>
      </c>
      <c r="K11" s="19">
        <v>934541.94106829457</v>
      </c>
      <c r="L11" s="19">
        <v>0</v>
      </c>
      <c r="M11" s="19">
        <v>0</v>
      </c>
      <c r="N11" s="15">
        <f t="shared" si="0"/>
        <v>2544562.1037273472</v>
      </c>
    </row>
    <row r="12" spans="1:14" x14ac:dyDescent="0.3">
      <c r="A12" s="17" t="s">
        <v>16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1100265.8821942087</v>
      </c>
      <c r="L12" s="19">
        <v>0</v>
      </c>
      <c r="M12" s="19">
        <v>0</v>
      </c>
      <c r="N12" s="15">
        <f t="shared" si="0"/>
        <v>1100265.8821942087</v>
      </c>
    </row>
    <row r="13" spans="1:14" x14ac:dyDescent="0.3">
      <c r="A13" s="17" t="s">
        <v>17</v>
      </c>
      <c r="B13" s="19">
        <v>0</v>
      </c>
      <c r="C13" s="19">
        <v>0</v>
      </c>
      <c r="D13" s="19">
        <v>604031.10086675303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155189.52899191962</v>
      </c>
      <c r="L13" s="19">
        <v>0</v>
      </c>
      <c r="M13" s="19">
        <v>0</v>
      </c>
      <c r="N13" s="15">
        <f t="shared" si="0"/>
        <v>759220.62985867262</v>
      </c>
    </row>
    <row r="14" spans="1:14" x14ac:dyDescent="0.3">
      <c r="N14" s="4"/>
    </row>
    <row r="15" spans="1:14" x14ac:dyDescent="0.3">
      <c r="A15" s="32" t="s">
        <v>52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3">
      <c r="A16" s="12" t="s">
        <v>19</v>
      </c>
      <c r="B16" s="12" t="s">
        <v>0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12" t="s">
        <v>6</v>
      </c>
      <c r="I16" s="12" t="s">
        <v>7</v>
      </c>
      <c r="J16" s="12" t="s">
        <v>8</v>
      </c>
      <c r="K16" s="12" t="s">
        <v>9</v>
      </c>
      <c r="L16" s="12" t="s">
        <v>10</v>
      </c>
      <c r="M16" s="12" t="s">
        <v>11</v>
      </c>
      <c r="N16" s="12" t="s">
        <v>18</v>
      </c>
    </row>
    <row r="17" spans="1:14" x14ac:dyDescent="0.3">
      <c r="A17" s="12" t="s">
        <v>20</v>
      </c>
      <c r="B17" s="19">
        <v>0</v>
      </c>
      <c r="C17" s="19">
        <v>0</v>
      </c>
      <c r="D17" s="19">
        <v>4.3185508499107211E-2</v>
      </c>
      <c r="E17" s="19">
        <v>63952.607648768077</v>
      </c>
      <c r="F17" s="19">
        <v>-12805.565633494365</v>
      </c>
      <c r="G17" s="19">
        <v>185.74950915635992</v>
      </c>
      <c r="H17" s="19">
        <v>247.78117356447751</v>
      </c>
      <c r="I17" s="19">
        <v>0</v>
      </c>
      <c r="J17" s="19">
        <v>0</v>
      </c>
      <c r="K17" s="19">
        <v>9975.0233015305803</v>
      </c>
      <c r="L17" s="19">
        <v>-4752.2542746655545</v>
      </c>
      <c r="M17" s="19">
        <v>-17.861526315230741</v>
      </c>
      <c r="N17" s="15">
        <f>SUM(B17:M17)</f>
        <v>56785.523384052845</v>
      </c>
    </row>
    <row r="18" spans="1:14" x14ac:dyDescent="0.3">
      <c r="A18" s="12" t="s">
        <v>21</v>
      </c>
      <c r="B18" s="19">
        <v>0</v>
      </c>
      <c r="C18" s="19">
        <v>2928.5670865409993</v>
      </c>
      <c r="D18" s="19">
        <v>21884.551513279541</v>
      </c>
      <c r="E18" s="19">
        <v>14909.431301553857</v>
      </c>
      <c r="F18" s="19">
        <v>3891.7888719409921</v>
      </c>
      <c r="G18" s="19">
        <v>1765.5373963077234</v>
      </c>
      <c r="H18" s="19">
        <v>0</v>
      </c>
      <c r="I18" s="19">
        <v>0</v>
      </c>
      <c r="J18" s="19">
        <v>3395.8048410433148</v>
      </c>
      <c r="K18" s="19">
        <v>31805.908780173653</v>
      </c>
      <c r="L18" s="19">
        <v>17958.942981620461</v>
      </c>
      <c r="M18" s="19">
        <v>4923.0669671872438</v>
      </c>
      <c r="N18" s="15">
        <f t="shared" ref="N18:N24" si="1">SUM(B18:M18)</f>
        <v>103463.59973964779</v>
      </c>
    </row>
    <row r="19" spans="1:14" x14ac:dyDescent="0.3">
      <c r="A19" s="12" t="s">
        <v>12</v>
      </c>
      <c r="B19" s="19">
        <v>9005.7880647116981</v>
      </c>
      <c r="C19" s="19">
        <v>37792.127872062483</v>
      </c>
      <c r="D19" s="19">
        <v>24091.004822383606</v>
      </c>
      <c r="E19" s="19">
        <v>156392.46259070205</v>
      </c>
      <c r="F19" s="19">
        <v>94635.575402962393</v>
      </c>
      <c r="G19" s="19">
        <v>4017.4129552888835</v>
      </c>
      <c r="H19" s="19">
        <v>1756.7109196076774</v>
      </c>
      <c r="I19" s="19">
        <v>178.0944772037966</v>
      </c>
      <c r="J19" s="19">
        <v>3279.6451314992096</v>
      </c>
      <c r="K19" s="19">
        <v>28710.543827009285</v>
      </c>
      <c r="L19" s="19">
        <v>-3153.4083169923647</v>
      </c>
      <c r="M19" s="19">
        <v>13528.183046826283</v>
      </c>
      <c r="N19" s="15">
        <f t="shared" si="1"/>
        <v>370234.14079326502</v>
      </c>
    </row>
    <row r="20" spans="1:14" x14ac:dyDescent="0.3">
      <c r="A20" s="12" t="s">
        <v>13</v>
      </c>
      <c r="B20" s="19">
        <v>1599.7739312775386</v>
      </c>
      <c r="C20" s="19">
        <v>15151.075967460118</v>
      </c>
      <c r="D20" s="19">
        <v>15418.216719899934</v>
      </c>
      <c r="E20" s="19">
        <v>68934.596462918897</v>
      </c>
      <c r="F20" s="19">
        <v>96811.439866245695</v>
      </c>
      <c r="G20" s="19">
        <v>23237.983511101345</v>
      </c>
      <c r="H20" s="19">
        <v>202.22357502917262</v>
      </c>
      <c r="I20" s="19">
        <v>207.99070468524374</v>
      </c>
      <c r="J20" s="19">
        <v>9108.4810595813615</v>
      </c>
      <c r="K20" s="19">
        <v>38841.566042420396</v>
      </c>
      <c r="L20" s="19">
        <v>14434.325263794046</v>
      </c>
      <c r="M20" s="19">
        <v>2865.8720049277954</v>
      </c>
      <c r="N20" s="15">
        <f t="shared" si="1"/>
        <v>286813.5451093415</v>
      </c>
    </row>
    <row r="21" spans="1:14" x14ac:dyDescent="0.3">
      <c r="A21" s="12" t="s">
        <v>14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5">
        <f t="shared" si="1"/>
        <v>0</v>
      </c>
    </row>
    <row r="22" spans="1:14" x14ac:dyDescent="0.3">
      <c r="A22" s="12" t="s">
        <v>15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5">
        <f t="shared" si="1"/>
        <v>0</v>
      </c>
    </row>
    <row r="23" spans="1:14" x14ac:dyDescent="0.3">
      <c r="A23" s="17" t="s">
        <v>16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5">
        <f t="shared" si="1"/>
        <v>0</v>
      </c>
    </row>
    <row r="24" spans="1:14" x14ac:dyDescent="0.3">
      <c r="A24" s="17" t="s">
        <v>17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5">
        <f t="shared" si="1"/>
        <v>0</v>
      </c>
    </row>
    <row r="25" spans="1:14" x14ac:dyDescent="0.3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5"/>
    </row>
    <row r="26" spans="1:14" x14ac:dyDescent="0.3">
      <c r="A26" s="32" t="s">
        <v>51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3">
      <c r="A27" s="12" t="s">
        <v>19</v>
      </c>
      <c r="B27" s="12" t="s">
        <v>0</v>
      </c>
      <c r="C27" s="12" t="s">
        <v>1</v>
      </c>
      <c r="D27" s="12" t="s">
        <v>2</v>
      </c>
      <c r="E27" s="12" t="s">
        <v>3</v>
      </c>
      <c r="F27" s="12" t="s">
        <v>4</v>
      </c>
      <c r="G27" s="12" t="s">
        <v>5</v>
      </c>
      <c r="H27" s="12" t="s">
        <v>6</v>
      </c>
      <c r="I27" s="12" t="s">
        <v>7</v>
      </c>
      <c r="J27" s="12" t="s">
        <v>8</v>
      </c>
      <c r="K27" s="12" t="s">
        <v>9</v>
      </c>
      <c r="L27" s="12" t="s">
        <v>10</v>
      </c>
      <c r="M27" s="12" t="s">
        <v>11</v>
      </c>
      <c r="N27" s="12" t="s">
        <v>18</v>
      </c>
    </row>
    <row r="28" spans="1:14" x14ac:dyDescent="0.3">
      <c r="A28" s="12" t="s">
        <v>20</v>
      </c>
      <c r="B28" s="19">
        <v>63884.477064892773</v>
      </c>
      <c r="C28" s="19">
        <v>9869.9647515481192</v>
      </c>
      <c r="D28" s="19">
        <v>545017.32431139413</v>
      </c>
      <c r="E28" s="19">
        <v>2727910.986970766</v>
      </c>
      <c r="F28" s="19">
        <v>-131738.42548484274</v>
      </c>
      <c r="G28" s="19">
        <v>17634.831959848845</v>
      </c>
      <c r="H28" s="19">
        <v>6870.476066283507</v>
      </c>
      <c r="I28" s="19">
        <v>63536.210503911389</v>
      </c>
      <c r="J28" s="19">
        <v>170927.61961335212</v>
      </c>
      <c r="K28" s="19">
        <v>950703.09923611768</v>
      </c>
      <c r="L28" s="19">
        <v>1137039.2012736183</v>
      </c>
      <c r="M28" s="19">
        <v>84773.409372192807</v>
      </c>
      <c r="N28" s="15">
        <f>SUM(B28:M28)</f>
        <v>5646429.1756390827</v>
      </c>
    </row>
    <row r="29" spans="1:14" x14ac:dyDescent="0.3">
      <c r="A29" s="12" t="s">
        <v>21</v>
      </c>
      <c r="B29" s="19">
        <v>146761.20548363987</v>
      </c>
      <c r="C29" s="19">
        <v>344183.06624376279</v>
      </c>
      <c r="D29" s="19">
        <v>2852441.3057640386</v>
      </c>
      <c r="E29" s="19">
        <v>5498808.8835846391</v>
      </c>
      <c r="F29" s="19">
        <v>1214988.8987919416</v>
      </c>
      <c r="G29" s="19">
        <v>384325.93122207362</v>
      </c>
      <c r="H29" s="19">
        <v>251244.94272798588</v>
      </c>
      <c r="I29" s="19">
        <v>-24560.362572771119</v>
      </c>
      <c r="J29" s="19">
        <v>245725.36341073315</v>
      </c>
      <c r="K29" s="19">
        <v>1409347.4496760841</v>
      </c>
      <c r="L29" s="19">
        <v>1754644.2445820568</v>
      </c>
      <c r="M29" s="19">
        <v>460673.24454028578</v>
      </c>
      <c r="N29" s="15">
        <f t="shared" ref="N29:N35" si="2">SUM(B29:M29)</f>
        <v>14538584.173454471</v>
      </c>
    </row>
    <row r="30" spans="1:14" x14ac:dyDescent="0.3">
      <c r="A30" s="12" t="s">
        <v>12</v>
      </c>
      <c r="B30" s="19">
        <v>-26350.542388705275</v>
      </c>
      <c r="C30" s="19">
        <v>275185.44698340807</v>
      </c>
      <c r="D30" s="19">
        <v>1729165.7929182001</v>
      </c>
      <c r="E30" s="19">
        <v>3035159.1965987664</v>
      </c>
      <c r="F30" s="19">
        <v>475300.95577328902</v>
      </c>
      <c r="G30" s="19">
        <v>-18716.2446807343</v>
      </c>
      <c r="H30" s="19">
        <v>11952.12392120525</v>
      </c>
      <c r="I30" s="19">
        <v>126079.06169166739</v>
      </c>
      <c r="J30" s="19">
        <v>408963.90793785558</v>
      </c>
      <c r="K30" s="19">
        <v>2645454.3290917752</v>
      </c>
      <c r="L30" s="19">
        <v>2597906.5266380124</v>
      </c>
      <c r="M30" s="19">
        <v>605814.4096398463</v>
      </c>
      <c r="N30" s="15">
        <f t="shared" si="2"/>
        <v>11865914.964124586</v>
      </c>
    </row>
    <row r="31" spans="1:14" x14ac:dyDescent="0.3">
      <c r="A31" s="12" t="s">
        <v>13</v>
      </c>
      <c r="B31" s="19">
        <v>59955.003208993519</v>
      </c>
      <c r="C31" s="19">
        <v>531689.51535444893</v>
      </c>
      <c r="D31" s="19">
        <v>2474751.8493710435</v>
      </c>
      <c r="E31" s="19">
        <v>4722312.911401636</v>
      </c>
      <c r="F31" s="19">
        <v>371478.28025345021</v>
      </c>
      <c r="G31" s="19">
        <v>-556310.74872815248</v>
      </c>
      <c r="H31" s="19">
        <v>-263997.43812206911</v>
      </c>
      <c r="I31" s="19">
        <v>-105327.22978600171</v>
      </c>
      <c r="J31" s="19">
        <v>185892.58844572111</v>
      </c>
      <c r="K31" s="19">
        <v>1489221.9195541046</v>
      </c>
      <c r="L31" s="19">
        <v>1236431.7074511871</v>
      </c>
      <c r="M31" s="19">
        <v>122195.6021089202</v>
      </c>
      <c r="N31" s="15">
        <f t="shared" si="2"/>
        <v>10268293.960513281</v>
      </c>
    </row>
    <row r="32" spans="1:14" x14ac:dyDescent="0.3">
      <c r="A32" s="12" t="s">
        <v>14</v>
      </c>
      <c r="B32" s="19">
        <v>0</v>
      </c>
      <c r="C32" s="19">
        <v>351752.97129553033</v>
      </c>
      <c r="D32" s="19">
        <v>1979929.5371797164</v>
      </c>
      <c r="E32" s="19">
        <v>2274522.6506397231</v>
      </c>
      <c r="F32" s="19">
        <v>448485.0384018012</v>
      </c>
      <c r="G32" s="19">
        <v>0</v>
      </c>
      <c r="H32" s="19">
        <v>0</v>
      </c>
      <c r="I32" s="19">
        <v>0</v>
      </c>
      <c r="J32" s="19">
        <v>87938.242823882581</v>
      </c>
      <c r="K32" s="19">
        <v>2185265.3341734824</v>
      </c>
      <c r="L32" s="19">
        <v>0</v>
      </c>
      <c r="M32" s="19">
        <v>0</v>
      </c>
      <c r="N32" s="15">
        <f t="shared" si="2"/>
        <v>7327893.7745141368</v>
      </c>
    </row>
    <row r="33" spans="1:14" x14ac:dyDescent="0.3">
      <c r="A33" s="12" t="s">
        <v>15</v>
      </c>
      <c r="B33" s="19">
        <v>0</v>
      </c>
      <c r="C33" s="19">
        <v>92335.154965076712</v>
      </c>
      <c r="D33" s="19">
        <v>3995913.7539172247</v>
      </c>
      <c r="E33" s="19">
        <v>4698540.3140800465</v>
      </c>
      <c r="F33" s="19">
        <v>1763161.7686188458</v>
      </c>
      <c r="G33" s="19">
        <v>0</v>
      </c>
      <c r="H33" s="19">
        <v>0</v>
      </c>
      <c r="I33" s="19">
        <v>35175.297129553037</v>
      </c>
      <c r="J33" s="19">
        <v>1135282.7148563243</v>
      </c>
      <c r="K33" s="19">
        <v>1217065.2806825349</v>
      </c>
      <c r="L33" s="19">
        <v>2900203.2483316478</v>
      </c>
      <c r="M33" s="19">
        <v>0</v>
      </c>
      <c r="N33" s="15">
        <f t="shared" si="2"/>
        <v>15837677.532581255</v>
      </c>
    </row>
    <row r="34" spans="1:14" x14ac:dyDescent="0.3">
      <c r="A34" s="17" t="s">
        <v>16</v>
      </c>
      <c r="B34" s="19">
        <v>0</v>
      </c>
      <c r="C34" s="19">
        <v>376998.89718840498</v>
      </c>
      <c r="D34" s="19">
        <v>3440467.4919226132</v>
      </c>
      <c r="E34" s="19">
        <v>4986068.955707496</v>
      </c>
      <c r="F34" s="19">
        <v>1117834.6353042731</v>
      </c>
      <c r="G34" s="19">
        <v>0</v>
      </c>
      <c r="H34" s="19">
        <v>0</v>
      </c>
      <c r="I34" s="19">
        <v>0</v>
      </c>
      <c r="J34" s="19">
        <v>741775.88499164965</v>
      </c>
      <c r="K34" s="19">
        <v>1778757.8889787088</v>
      </c>
      <c r="L34" s="19">
        <v>1724229.3701833785</v>
      </c>
      <c r="M34" s="19">
        <v>0</v>
      </c>
      <c r="N34" s="15">
        <f t="shared" si="2"/>
        <v>14166133.124276523</v>
      </c>
    </row>
    <row r="35" spans="1:14" x14ac:dyDescent="0.3">
      <c r="A35" s="17" t="s">
        <v>17</v>
      </c>
      <c r="B35" s="19">
        <v>0</v>
      </c>
      <c r="C35" s="19">
        <v>319649.9377657299</v>
      </c>
      <c r="D35" s="19">
        <v>4625052.555407377</v>
      </c>
      <c r="E35" s="19">
        <v>6383127.2131188912</v>
      </c>
      <c r="F35" s="19">
        <v>637419.58177989663</v>
      </c>
      <c r="G35" s="19">
        <v>0</v>
      </c>
      <c r="H35" s="19">
        <v>0</v>
      </c>
      <c r="I35" s="19">
        <v>0</v>
      </c>
      <c r="J35" s="19">
        <v>0</v>
      </c>
      <c r="K35" s="19">
        <v>2917275.7555501759</v>
      </c>
      <c r="L35" s="19">
        <v>2261053.2362546483</v>
      </c>
      <c r="M35" s="19">
        <v>0</v>
      </c>
      <c r="N35" s="15">
        <f t="shared" si="2"/>
        <v>17143578.27987672</v>
      </c>
    </row>
    <row r="36" spans="1:14" x14ac:dyDescent="0.3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5"/>
    </row>
    <row r="37" spans="1:14" x14ac:dyDescent="0.3">
      <c r="A37" s="32" t="s">
        <v>50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3">
      <c r="A38" s="12" t="s">
        <v>19</v>
      </c>
      <c r="B38" s="12" t="s">
        <v>0</v>
      </c>
      <c r="C38" s="12" t="s">
        <v>1</v>
      </c>
      <c r="D38" s="12" t="s">
        <v>2</v>
      </c>
      <c r="E38" s="12" t="s">
        <v>3</v>
      </c>
      <c r="F38" s="12" t="s">
        <v>4</v>
      </c>
      <c r="G38" s="12" t="s">
        <v>5</v>
      </c>
      <c r="H38" s="12" t="s">
        <v>6</v>
      </c>
      <c r="I38" s="12" t="s">
        <v>7</v>
      </c>
      <c r="J38" s="12" t="s">
        <v>8</v>
      </c>
      <c r="K38" s="12" t="s">
        <v>9</v>
      </c>
      <c r="L38" s="12" t="s">
        <v>10</v>
      </c>
      <c r="M38" s="12" t="s">
        <v>11</v>
      </c>
      <c r="N38" s="12" t="s">
        <v>18</v>
      </c>
    </row>
    <row r="39" spans="1:14" x14ac:dyDescent="0.3">
      <c r="A39" s="12" t="s">
        <v>20</v>
      </c>
      <c r="B39" s="19">
        <v>13906.196520605212</v>
      </c>
      <c r="C39" s="19">
        <v>-17795.534654759333</v>
      </c>
      <c r="D39" s="19">
        <v>70149.383731425085</v>
      </c>
      <c r="E39" s="19">
        <v>402890.11048833252</v>
      </c>
      <c r="F39" s="19">
        <v>35634.760327319389</v>
      </c>
      <c r="G39" s="19">
        <v>3597.4607584489572</v>
      </c>
      <c r="H39" s="19">
        <v>-14.683406022459661</v>
      </c>
      <c r="I39" s="19">
        <v>20391.220913424193</v>
      </c>
      <c r="J39" s="19">
        <v>15928.455473575299</v>
      </c>
      <c r="K39" s="19">
        <v>139930.27490431702</v>
      </c>
      <c r="L39" s="19">
        <v>313212.50483151292</v>
      </c>
      <c r="M39" s="19">
        <v>133794.45016087947</v>
      </c>
      <c r="N39" s="15">
        <f>SUM(B39:M39)</f>
        <v>1131624.6000490582</v>
      </c>
    </row>
    <row r="40" spans="1:14" x14ac:dyDescent="0.3">
      <c r="A40" s="12" t="s">
        <v>21</v>
      </c>
      <c r="B40" s="19">
        <v>27633.5530773395</v>
      </c>
      <c r="C40" s="19">
        <v>59166.264405777329</v>
      </c>
      <c r="D40" s="19">
        <v>422886.76352452475</v>
      </c>
      <c r="E40" s="19">
        <v>382009.28209104371</v>
      </c>
      <c r="F40" s="19">
        <v>138732.85824449902</v>
      </c>
      <c r="G40" s="19">
        <v>30940.612469867516</v>
      </c>
      <c r="H40" s="19">
        <v>61052.951884655195</v>
      </c>
      <c r="I40" s="19">
        <v>5470.7865284691679</v>
      </c>
      <c r="J40" s="19">
        <v>104761.97257304598</v>
      </c>
      <c r="K40" s="19">
        <v>631319.25783619913</v>
      </c>
      <c r="L40" s="19">
        <v>2296746.6045742072</v>
      </c>
      <c r="M40" s="19">
        <v>919795.96307222592</v>
      </c>
      <c r="N40" s="15">
        <f t="shared" ref="N40:N46" si="3">SUM(B40:M40)</f>
        <v>5080516.8702818546</v>
      </c>
    </row>
    <row r="41" spans="1:14" x14ac:dyDescent="0.3">
      <c r="A41" s="12" t="s">
        <v>12</v>
      </c>
      <c r="B41" s="19">
        <v>164248.47794265687</v>
      </c>
      <c r="C41" s="19">
        <v>323024.5696596966</v>
      </c>
      <c r="D41" s="19">
        <v>2933218.2968424945</v>
      </c>
      <c r="E41" s="19">
        <v>3578583.8546034046</v>
      </c>
      <c r="F41" s="19">
        <v>831965.51292663149</v>
      </c>
      <c r="G41" s="19">
        <v>-555344.43778568984</v>
      </c>
      <c r="H41" s="19">
        <v>267858.7734303702</v>
      </c>
      <c r="I41" s="19">
        <v>19387.634179585511</v>
      </c>
      <c r="J41" s="19">
        <v>133380.39373022885</v>
      </c>
      <c r="K41" s="19">
        <v>1089378.3820541911</v>
      </c>
      <c r="L41" s="19">
        <v>924872.51933305559</v>
      </c>
      <c r="M41" s="19">
        <v>8913.932266383159</v>
      </c>
      <c r="N41" s="15">
        <f t="shared" si="3"/>
        <v>9719487.9091830067</v>
      </c>
    </row>
    <row r="42" spans="1:14" x14ac:dyDescent="0.3">
      <c r="A42" s="12" t="s">
        <v>13</v>
      </c>
      <c r="B42" s="19">
        <v>9753.5862243448046</v>
      </c>
      <c r="C42" s="19">
        <v>163527.52159186205</v>
      </c>
      <c r="D42" s="19">
        <v>920381.58087145083</v>
      </c>
      <c r="E42" s="19">
        <v>900815.2726641004</v>
      </c>
      <c r="F42" s="19">
        <v>259191.70786195874</v>
      </c>
      <c r="G42" s="19">
        <v>404716.80861440965</v>
      </c>
      <c r="H42" s="19">
        <v>76903.053987064995</v>
      </c>
      <c r="I42" s="19">
        <v>11235.445534288783</v>
      </c>
      <c r="J42" s="19">
        <v>11238.549980906331</v>
      </c>
      <c r="K42" s="19">
        <v>474413.12164421269</v>
      </c>
      <c r="L42" s="19">
        <v>529015.96312744985</v>
      </c>
      <c r="M42" s="19">
        <v>39516.629213025786</v>
      </c>
      <c r="N42" s="15">
        <f t="shared" si="3"/>
        <v>3800709.2413150752</v>
      </c>
    </row>
    <row r="43" spans="1:14" x14ac:dyDescent="0.3">
      <c r="A43" s="12" t="s">
        <v>14</v>
      </c>
      <c r="B43" s="19">
        <v>0</v>
      </c>
      <c r="C43" s="19">
        <v>9673.2067106270842</v>
      </c>
      <c r="D43" s="19">
        <v>142459.95337468979</v>
      </c>
      <c r="E43" s="19">
        <v>1497588.2752907204</v>
      </c>
      <c r="F43" s="19">
        <v>52762.945694329552</v>
      </c>
      <c r="G43" s="19">
        <v>0</v>
      </c>
      <c r="H43" s="19">
        <v>0</v>
      </c>
      <c r="I43" s="19">
        <v>0</v>
      </c>
      <c r="J43" s="19">
        <v>0</v>
      </c>
      <c r="K43" s="19">
        <v>998099.05605106731</v>
      </c>
      <c r="L43" s="19">
        <v>0</v>
      </c>
      <c r="M43" s="19">
        <v>0</v>
      </c>
      <c r="N43" s="15">
        <f t="shared" si="3"/>
        <v>2700583.4371214341</v>
      </c>
    </row>
    <row r="44" spans="1:14" x14ac:dyDescent="0.3">
      <c r="A44" s="12" t="s">
        <v>15</v>
      </c>
      <c r="B44" s="19">
        <v>0</v>
      </c>
      <c r="C44" s="19">
        <v>0</v>
      </c>
      <c r="D44" s="19">
        <v>1487035.6861518545</v>
      </c>
      <c r="E44" s="19">
        <v>1909578.9429206103</v>
      </c>
      <c r="F44" s="19">
        <v>80903.183397971981</v>
      </c>
      <c r="G44" s="19">
        <v>0</v>
      </c>
      <c r="H44" s="19">
        <v>0</v>
      </c>
      <c r="I44" s="19">
        <v>0</v>
      </c>
      <c r="J44" s="19">
        <v>1179251.8362682655</v>
      </c>
      <c r="K44" s="19">
        <v>1877921.1755040125</v>
      </c>
      <c r="L44" s="19">
        <v>875864.89852587052</v>
      </c>
      <c r="M44" s="19">
        <v>0</v>
      </c>
      <c r="N44" s="15">
        <f t="shared" si="3"/>
        <v>7410555.7227685852</v>
      </c>
    </row>
    <row r="45" spans="1:14" x14ac:dyDescent="0.3">
      <c r="A45" s="17" t="s">
        <v>16</v>
      </c>
      <c r="B45" s="19">
        <v>0</v>
      </c>
      <c r="C45" s="19">
        <v>540584.4535743962</v>
      </c>
      <c r="D45" s="19">
        <v>2284556.9081491875</v>
      </c>
      <c r="E45" s="19">
        <v>2640872.5740703978</v>
      </c>
      <c r="F45" s="19">
        <v>958949.81329718966</v>
      </c>
      <c r="G45" s="19">
        <v>0</v>
      </c>
      <c r="H45" s="19">
        <v>0</v>
      </c>
      <c r="I45" s="19">
        <v>0</v>
      </c>
      <c r="J45" s="19">
        <v>42306.609410170131</v>
      </c>
      <c r="K45" s="19">
        <v>169226.43764068052</v>
      </c>
      <c r="L45" s="19">
        <v>1029460.8289808066</v>
      </c>
      <c r="M45" s="19">
        <v>0</v>
      </c>
      <c r="N45" s="15">
        <f t="shared" si="3"/>
        <v>7665957.6251228284</v>
      </c>
    </row>
    <row r="46" spans="1:14" ht="15" customHeight="1" x14ac:dyDescent="0.3">
      <c r="A46" s="17" t="s">
        <v>17</v>
      </c>
      <c r="B46" s="19">
        <v>0</v>
      </c>
      <c r="C46" s="19">
        <v>28204.406273446755</v>
      </c>
      <c r="D46" s="19">
        <v>2764501.8882356728</v>
      </c>
      <c r="E46" s="19">
        <v>2905523.9196029068</v>
      </c>
      <c r="F46" s="19">
        <v>0</v>
      </c>
      <c r="G46" s="19">
        <v>0</v>
      </c>
      <c r="H46" s="19">
        <v>0</v>
      </c>
      <c r="I46" s="19">
        <v>0</v>
      </c>
      <c r="J46" s="19">
        <v>470073.43789077929</v>
      </c>
      <c r="K46" s="19">
        <v>695708.6880783533</v>
      </c>
      <c r="L46" s="19">
        <v>225635.25018757404</v>
      </c>
      <c r="M46" s="19">
        <v>0</v>
      </c>
      <c r="N46" s="15">
        <f t="shared" si="3"/>
        <v>7089647.590268733</v>
      </c>
    </row>
    <row r="47" spans="1:14" x14ac:dyDescent="0.3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5"/>
    </row>
    <row r="48" spans="1:14" x14ac:dyDescent="0.3">
      <c r="A48" s="32" t="s">
        <v>49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3">
      <c r="A49" s="12" t="s">
        <v>19</v>
      </c>
      <c r="B49" s="12" t="s">
        <v>0</v>
      </c>
      <c r="C49" s="12" t="s">
        <v>1</v>
      </c>
      <c r="D49" s="12" t="s">
        <v>2</v>
      </c>
      <c r="E49" s="12" t="s">
        <v>3</v>
      </c>
      <c r="F49" s="12" t="s">
        <v>4</v>
      </c>
      <c r="G49" s="12" t="s">
        <v>5</v>
      </c>
      <c r="H49" s="12" t="s">
        <v>6</v>
      </c>
      <c r="I49" s="12" t="s">
        <v>7</v>
      </c>
      <c r="J49" s="12" t="s">
        <v>8</v>
      </c>
      <c r="K49" s="12" t="s">
        <v>9</v>
      </c>
      <c r="L49" s="12" t="s">
        <v>10</v>
      </c>
      <c r="M49" s="12" t="s">
        <v>11</v>
      </c>
      <c r="N49" s="12" t="s">
        <v>18</v>
      </c>
    </row>
    <row r="50" spans="1:14" x14ac:dyDescent="0.3">
      <c r="A50" s="12" t="s">
        <v>20</v>
      </c>
      <c r="B50" s="19">
        <v>0</v>
      </c>
      <c r="C50" s="19">
        <v>0</v>
      </c>
      <c r="D50" s="19">
        <v>0</v>
      </c>
      <c r="E50" s="19">
        <v>715.48886771150831</v>
      </c>
      <c r="F50" s="19">
        <v>0</v>
      </c>
      <c r="G50" s="19">
        <v>0</v>
      </c>
      <c r="H50" s="19">
        <v>0</v>
      </c>
      <c r="I50" s="19">
        <v>1043.7073694064231</v>
      </c>
      <c r="J50" s="19">
        <v>0</v>
      </c>
      <c r="K50" s="19">
        <v>0</v>
      </c>
      <c r="L50" s="19">
        <v>831.65788557410679</v>
      </c>
      <c r="M50" s="19">
        <v>0</v>
      </c>
      <c r="N50" s="15">
        <f>SUM(B50:M50)</f>
        <v>2590.8541226920383</v>
      </c>
    </row>
    <row r="51" spans="1:14" x14ac:dyDescent="0.3">
      <c r="A51" s="12" t="s">
        <v>21</v>
      </c>
      <c r="B51" s="19">
        <v>0</v>
      </c>
      <c r="C51" s="19">
        <v>0</v>
      </c>
      <c r="D51" s="19">
        <v>0</v>
      </c>
      <c r="E51" s="19">
        <v>223.16805509835609</v>
      </c>
      <c r="F51" s="19">
        <v>0</v>
      </c>
      <c r="G51" s="19">
        <v>0</v>
      </c>
      <c r="H51" s="19">
        <v>0</v>
      </c>
      <c r="I51" s="19">
        <v>0</v>
      </c>
      <c r="J51" s="19">
        <v>2009.303040204328</v>
      </c>
      <c r="K51" s="19">
        <v>3306.6383916864097</v>
      </c>
      <c r="L51" s="19">
        <v>9.1129779204397039</v>
      </c>
      <c r="M51" s="19">
        <v>0</v>
      </c>
      <c r="N51" s="15">
        <f t="shared" ref="N51:N57" si="4">SUM(B51:M51)</f>
        <v>5548.2224649095333</v>
      </c>
    </row>
    <row r="52" spans="1:14" x14ac:dyDescent="0.3">
      <c r="A52" s="12" t="s">
        <v>12</v>
      </c>
      <c r="B52" s="19">
        <v>0</v>
      </c>
      <c r="C52" s="19">
        <v>0</v>
      </c>
      <c r="D52" s="19">
        <v>0</v>
      </c>
      <c r="E52" s="19">
        <v>52.761651453318635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5005.724739785388</v>
      </c>
      <c r="L52" s="19">
        <v>850.56649774514688</v>
      </c>
      <c r="M52" s="19">
        <v>0</v>
      </c>
      <c r="N52" s="15">
        <f t="shared" si="4"/>
        <v>5909.0528889838533</v>
      </c>
    </row>
    <row r="53" spans="1:14" x14ac:dyDescent="0.3">
      <c r="A53" s="12" t="s">
        <v>13</v>
      </c>
      <c r="B53" s="19">
        <v>0</v>
      </c>
      <c r="C53" s="19">
        <v>0</v>
      </c>
      <c r="D53" s="19">
        <v>417.06872642479948</v>
      </c>
      <c r="E53" s="19">
        <v>745.92559486737093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5">
        <f t="shared" si="4"/>
        <v>1162.9943212921703</v>
      </c>
    </row>
    <row r="54" spans="1:14" x14ac:dyDescent="0.3">
      <c r="A54" s="12" t="s">
        <v>14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5">
        <f t="shared" si="4"/>
        <v>0</v>
      </c>
    </row>
    <row r="55" spans="1:14" x14ac:dyDescent="0.3">
      <c r="A55" s="12" t="s">
        <v>15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5">
        <f t="shared" si="4"/>
        <v>0</v>
      </c>
    </row>
    <row r="56" spans="1:14" x14ac:dyDescent="0.3">
      <c r="A56" s="17" t="s">
        <v>16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5">
        <f t="shared" si="4"/>
        <v>0</v>
      </c>
    </row>
    <row r="57" spans="1:14" x14ac:dyDescent="0.3">
      <c r="A57" s="17" t="s">
        <v>17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5">
        <f t="shared" si="4"/>
        <v>0</v>
      </c>
    </row>
    <row r="58" spans="1:14" x14ac:dyDescent="0.3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5"/>
    </row>
    <row r="59" spans="1:14" x14ac:dyDescent="0.3">
      <c r="A59" s="32" t="s">
        <v>48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3">
      <c r="A60" s="12" t="s">
        <v>19</v>
      </c>
      <c r="B60" s="12" t="s">
        <v>0</v>
      </c>
      <c r="C60" s="12" t="s">
        <v>1</v>
      </c>
      <c r="D60" s="12" t="s">
        <v>2</v>
      </c>
      <c r="E60" s="12" t="s">
        <v>3</v>
      </c>
      <c r="F60" s="12" t="s">
        <v>4</v>
      </c>
      <c r="G60" s="12" t="s">
        <v>5</v>
      </c>
      <c r="H60" s="12" t="s">
        <v>6</v>
      </c>
      <c r="I60" s="12" t="s">
        <v>7</v>
      </c>
      <c r="J60" s="12" t="s">
        <v>8</v>
      </c>
      <c r="K60" s="12" t="s">
        <v>9</v>
      </c>
      <c r="L60" s="12" t="s">
        <v>10</v>
      </c>
      <c r="M60" s="12" t="s">
        <v>11</v>
      </c>
      <c r="N60" s="12" t="s">
        <v>18</v>
      </c>
    </row>
    <row r="61" spans="1:14" x14ac:dyDescent="0.3">
      <c r="A61" s="12" t="s">
        <v>20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5">
        <f>SUM(B61:M61)</f>
        <v>0</v>
      </c>
    </row>
    <row r="62" spans="1:14" x14ac:dyDescent="0.3">
      <c r="A62" s="12" t="s">
        <v>21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5">
        <f t="shared" ref="N62:N68" si="5">SUM(B62:M62)</f>
        <v>0</v>
      </c>
    </row>
    <row r="63" spans="1:14" x14ac:dyDescent="0.3">
      <c r="A63" s="12" t="s">
        <v>12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51486.399915477552</v>
      </c>
      <c r="M63" s="19">
        <v>10.240655820315343</v>
      </c>
      <c r="N63" s="15">
        <f t="shared" si="5"/>
        <v>51496.640571297867</v>
      </c>
    </row>
    <row r="64" spans="1:14" x14ac:dyDescent="0.3">
      <c r="A64" s="12" t="s">
        <v>13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22.228194480110389</v>
      </c>
      <c r="M64" s="19">
        <v>0</v>
      </c>
      <c r="N64" s="15">
        <f t="shared" si="5"/>
        <v>22.228194480110389</v>
      </c>
    </row>
    <row r="65" spans="1:14" x14ac:dyDescent="0.3">
      <c r="A65" s="12" t="s">
        <v>14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5">
        <f t="shared" si="5"/>
        <v>0</v>
      </c>
    </row>
    <row r="66" spans="1:14" x14ac:dyDescent="0.3">
      <c r="A66" s="12" t="s">
        <v>15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5">
        <f t="shared" si="5"/>
        <v>0</v>
      </c>
    </row>
    <row r="67" spans="1:14" x14ac:dyDescent="0.3">
      <c r="A67" s="17" t="s">
        <v>16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5">
        <f t="shared" si="5"/>
        <v>0</v>
      </c>
    </row>
    <row r="68" spans="1:14" x14ac:dyDescent="0.3">
      <c r="A68" s="17" t="s">
        <v>17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5">
        <f t="shared" si="5"/>
        <v>0</v>
      </c>
    </row>
    <row r="69" spans="1:14" x14ac:dyDescent="0.3">
      <c r="A69" s="20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5"/>
    </row>
    <row r="70" spans="1:14" x14ac:dyDescent="0.3">
      <c r="A70" s="32" t="s">
        <v>47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3">
      <c r="A71" s="12" t="s">
        <v>19</v>
      </c>
      <c r="B71" s="12" t="s">
        <v>0</v>
      </c>
      <c r="C71" s="12" t="s">
        <v>1</v>
      </c>
      <c r="D71" s="12" t="s">
        <v>2</v>
      </c>
      <c r="E71" s="12" t="s">
        <v>3</v>
      </c>
      <c r="F71" s="12" t="s">
        <v>4</v>
      </c>
      <c r="G71" s="12" t="s">
        <v>5</v>
      </c>
      <c r="H71" s="12" t="s">
        <v>6</v>
      </c>
      <c r="I71" s="12" t="s">
        <v>7</v>
      </c>
      <c r="J71" s="12" t="s">
        <v>8</v>
      </c>
      <c r="K71" s="12" t="s">
        <v>9</v>
      </c>
      <c r="L71" s="12" t="s">
        <v>10</v>
      </c>
      <c r="M71" s="12" t="s">
        <v>11</v>
      </c>
      <c r="N71" s="12" t="s">
        <v>18</v>
      </c>
    </row>
    <row r="72" spans="1:14" x14ac:dyDescent="0.3">
      <c r="A72" s="12" t="s">
        <v>20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5">
        <f>SUM(B72:M72)</f>
        <v>0</v>
      </c>
    </row>
    <row r="73" spans="1:14" x14ac:dyDescent="0.3">
      <c r="A73" s="12" t="s">
        <v>21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5">
        <f t="shared" ref="N73:N79" si="6">SUM(B73:M73)</f>
        <v>0</v>
      </c>
    </row>
    <row r="74" spans="1:14" x14ac:dyDescent="0.3">
      <c r="A74" s="12" t="s">
        <v>12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5">
        <f t="shared" si="6"/>
        <v>0</v>
      </c>
    </row>
    <row r="75" spans="1:14" x14ac:dyDescent="0.3">
      <c r="A75" s="12" t="s">
        <v>13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5">
        <f t="shared" si="6"/>
        <v>0</v>
      </c>
    </row>
    <row r="76" spans="1:14" x14ac:dyDescent="0.3">
      <c r="A76" s="12" t="s">
        <v>14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5">
        <f t="shared" si="6"/>
        <v>0</v>
      </c>
    </row>
    <row r="77" spans="1:14" x14ac:dyDescent="0.3">
      <c r="A77" s="12" t="s">
        <v>15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5">
        <f t="shared" si="6"/>
        <v>0</v>
      </c>
    </row>
    <row r="78" spans="1:14" x14ac:dyDescent="0.3">
      <c r="A78" s="17" t="s">
        <v>16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164044.60010401538</v>
      </c>
      <c r="L78" s="19">
        <v>0</v>
      </c>
      <c r="M78" s="19">
        <v>0</v>
      </c>
      <c r="N78" s="15">
        <f t="shared" si="6"/>
        <v>164044.60010401538</v>
      </c>
    </row>
    <row r="79" spans="1:14" x14ac:dyDescent="0.3">
      <c r="A79" s="17" t="s">
        <v>17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5">
        <f t="shared" si="6"/>
        <v>0</v>
      </c>
    </row>
    <row r="80" spans="1:14" x14ac:dyDescent="0.3">
      <c r="A80" s="20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5"/>
    </row>
    <row r="81" spans="1:14" x14ac:dyDescent="0.3">
      <c r="A81" s="32" t="s">
        <v>46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3">
      <c r="A82" s="12" t="s">
        <v>19</v>
      </c>
      <c r="B82" s="12" t="s">
        <v>0</v>
      </c>
      <c r="C82" s="12" t="s">
        <v>1</v>
      </c>
      <c r="D82" s="12" t="s">
        <v>2</v>
      </c>
      <c r="E82" s="12" t="s">
        <v>3</v>
      </c>
      <c r="F82" s="12" t="s">
        <v>4</v>
      </c>
      <c r="G82" s="12" t="s">
        <v>5</v>
      </c>
      <c r="H82" s="12" t="s">
        <v>6</v>
      </c>
      <c r="I82" s="12" t="s">
        <v>7</v>
      </c>
      <c r="J82" s="12" t="s">
        <v>8</v>
      </c>
      <c r="K82" s="12" t="s">
        <v>9</v>
      </c>
      <c r="L82" s="12" t="s">
        <v>10</v>
      </c>
      <c r="M82" s="12" t="s">
        <v>11</v>
      </c>
      <c r="N82" s="12" t="s">
        <v>18</v>
      </c>
    </row>
    <row r="83" spans="1:14" x14ac:dyDescent="0.3">
      <c r="A83" s="12" t="s">
        <v>20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5">
        <f>SUM(B83:M83)</f>
        <v>0</v>
      </c>
    </row>
    <row r="84" spans="1:14" x14ac:dyDescent="0.3">
      <c r="A84" s="12" t="s">
        <v>21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5">
        <f t="shared" ref="N84:N90" si="7">SUM(B84:M84)</f>
        <v>0</v>
      </c>
    </row>
    <row r="85" spans="1:14" x14ac:dyDescent="0.3">
      <c r="A85" s="12" t="s">
        <v>12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5042.7002030894646</v>
      </c>
      <c r="N85" s="15">
        <f t="shared" si="7"/>
        <v>5042.7002030894646</v>
      </c>
    </row>
    <row r="86" spans="1:14" x14ac:dyDescent="0.3">
      <c r="A86" s="12" t="s">
        <v>13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3021.4690834865546</v>
      </c>
      <c r="L86" s="19">
        <v>52814.870678572057</v>
      </c>
      <c r="M86" s="19">
        <v>9721.4321158994735</v>
      </c>
      <c r="N86" s="15">
        <f t="shared" si="7"/>
        <v>65557.77187795809</v>
      </c>
    </row>
    <row r="87" spans="1:14" x14ac:dyDescent="0.3">
      <c r="A87" s="12" t="s">
        <v>14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1222706.0101897658</v>
      </c>
      <c r="L87" s="19">
        <v>0</v>
      </c>
      <c r="M87" s="19">
        <v>0</v>
      </c>
      <c r="N87" s="15">
        <f t="shared" si="7"/>
        <v>1222706.0101897658</v>
      </c>
    </row>
    <row r="88" spans="1:14" x14ac:dyDescent="0.3">
      <c r="A88" s="12" t="s">
        <v>15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5">
        <f t="shared" si="7"/>
        <v>0</v>
      </c>
    </row>
    <row r="89" spans="1:14" x14ac:dyDescent="0.3">
      <c r="A89" s="17" t="s">
        <v>16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2821380.7074707649</v>
      </c>
      <c r="L89" s="19">
        <v>0</v>
      </c>
      <c r="M89" s="19">
        <v>0</v>
      </c>
      <c r="N89" s="15">
        <f t="shared" si="7"/>
        <v>2821380.7074707649</v>
      </c>
    </row>
    <row r="90" spans="1:14" x14ac:dyDescent="0.3">
      <c r="A90" s="17" t="s">
        <v>17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5">
        <f t="shared" si="7"/>
        <v>0</v>
      </c>
    </row>
    <row r="91" spans="1:14" x14ac:dyDescent="0.3">
      <c r="A91" s="20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5"/>
    </row>
    <row r="92" spans="1:14" x14ac:dyDescent="0.3">
      <c r="A92" s="32" t="s">
        <v>45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3">
      <c r="A93" s="12" t="s">
        <v>19</v>
      </c>
      <c r="B93" s="12" t="s">
        <v>0</v>
      </c>
      <c r="C93" s="12" t="s">
        <v>1</v>
      </c>
      <c r="D93" s="12" t="s">
        <v>2</v>
      </c>
      <c r="E93" s="12" t="s">
        <v>3</v>
      </c>
      <c r="F93" s="12" t="s">
        <v>4</v>
      </c>
      <c r="G93" s="12" t="s">
        <v>5</v>
      </c>
      <c r="H93" s="12" t="s">
        <v>6</v>
      </c>
      <c r="I93" s="12" t="s">
        <v>7</v>
      </c>
      <c r="J93" s="12" t="s">
        <v>8</v>
      </c>
      <c r="K93" s="12" t="s">
        <v>9</v>
      </c>
      <c r="L93" s="12" t="s">
        <v>10</v>
      </c>
      <c r="M93" s="12" t="s">
        <v>11</v>
      </c>
      <c r="N93" s="12" t="s">
        <v>18</v>
      </c>
    </row>
    <row r="94" spans="1:14" x14ac:dyDescent="0.3">
      <c r="A94" s="12" t="s">
        <v>20</v>
      </c>
      <c r="B94" s="19">
        <v>0</v>
      </c>
      <c r="C94" s="19">
        <v>11520.343316241217</v>
      </c>
      <c r="D94" s="19">
        <v>61982.364148194632</v>
      </c>
      <c r="E94" s="19">
        <v>-16727.173116060527</v>
      </c>
      <c r="F94" s="19">
        <v>18120.40598644891</v>
      </c>
      <c r="G94" s="19">
        <v>10692.007310446648</v>
      </c>
      <c r="H94" s="19">
        <v>-243.41745773220026</v>
      </c>
      <c r="I94" s="19">
        <v>5476.3843211570693</v>
      </c>
      <c r="J94" s="19">
        <v>-23108.333478282882</v>
      </c>
      <c r="K94" s="19">
        <v>176894.13930200471</v>
      </c>
      <c r="L94" s="19">
        <v>11390.437751119456</v>
      </c>
      <c r="M94" s="19">
        <v>22954.133016882533</v>
      </c>
      <c r="N94" s="15">
        <f>SUM(B94:M94)</f>
        <v>278951.29110041959</v>
      </c>
    </row>
    <row r="95" spans="1:14" x14ac:dyDescent="0.3">
      <c r="A95" s="12" t="s">
        <v>21</v>
      </c>
      <c r="B95" s="19">
        <v>0</v>
      </c>
      <c r="C95" s="19">
        <v>67384.294211187473</v>
      </c>
      <c r="D95" s="19">
        <v>66676.916932705921</v>
      </c>
      <c r="E95" s="19">
        <v>38246.086419531319</v>
      </c>
      <c r="F95" s="19">
        <v>2200.9581532460265</v>
      </c>
      <c r="G95" s="19">
        <v>62527.225183216957</v>
      </c>
      <c r="H95" s="19">
        <v>0</v>
      </c>
      <c r="I95" s="19">
        <v>41416.481714186033</v>
      </c>
      <c r="J95" s="19">
        <v>-25217.250873979934</v>
      </c>
      <c r="K95" s="19">
        <v>7689.3565518730111</v>
      </c>
      <c r="L95" s="19">
        <v>8214.4241811874163</v>
      </c>
      <c r="M95" s="19">
        <v>11276.564151573564</v>
      </c>
      <c r="N95" s="15">
        <f t="shared" ref="N95:N101" si="8">SUM(B95:M95)</f>
        <v>280415.05662472779</v>
      </c>
    </row>
    <row r="96" spans="1:14" x14ac:dyDescent="0.3">
      <c r="A96" s="12" t="s">
        <v>12</v>
      </c>
      <c r="B96" s="19">
        <v>0</v>
      </c>
      <c r="C96" s="19">
        <v>57363.294937919229</v>
      </c>
      <c r="D96" s="19">
        <v>72723.943467983365</v>
      </c>
      <c r="E96" s="19">
        <v>240453.54179905457</v>
      </c>
      <c r="F96" s="19">
        <v>3449.776076254072</v>
      </c>
      <c r="G96" s="19">
        <v>-111099.86442421374</v>
      </c>
      <c r="H96" s="19">
        <v>0</v>
      </c>
      <c r="I96" s="19">
        <v>0</v>
      </c>
      <c r="J96" s="19">
        <v>-31656.39722805018</v>
      </c>
      <c r="K96" s="19">
        <v>48516.82871937468</v>
      </c>
      <c r="L96" s="19">
        <v>42595.890891377043</v>
      </c>
      <c r="M96" s="19">
        <v>86538.458361159952</v>
      </c>
      <c r="N96" s="15">
        <f t="shared" si="8"/>
        <v>408885.47260085907</v>
      </c>
    </row>
    <row r="97" spans="1:14" x14ac:dyDescent="0.3">
      <c r="A97" s="12" t="s">
        <v>13</v>
      </c>
      <c r="B97" s="19">
        <v>96445.250131360779</v>
      </c>
      <c r="C97" s="19">
        <v>23474.148616931583</v>
      </c>
      <c r="D97" s="19">
        <v>71245.167217472845</v>
      </c>
      <c r="E97" s="19">
        <v>-134958.75502352216</v>
      </c>
      <c r="F97" s="19">
        <v>0</v>
      </c>
      <c r="G97" s="19">
        <v>7696.3749111379821</v>
      </c>
      <c r="H97" s="19">
        <v>-795.32345127158931</v>
      </c>
      <c r="I97" s="19">
        <v>3522.4610075145415</v>
      </c>
      <c r="J97" s="19">
        <v>62669.410019983356</v>
      </c>
      <c r="K97" s="19">
        <v>72769.290697704375</v>
      </c>
      <c r="L97" s="19">
        <v>512765.03739396785</v>
      </c>
      <c r="M97" s="19">
        <v>61135.844870965004</v>
      </c>
      <c r="N97" s="15">
        <f t="shared" si="8"/>
        <v>775968.90639224462</v>
      </c>
    </row>
    <row r="98" spans="1:14" x14ac:dyDescent="0.3">
      <c r="A98" s="12" t="s">
        <v>14</v>
      </c>
      <c r="B98" s="19">
        <v>2302.9523494281866</v>
      </c>
      <c r="C98" s="19">
        <v>2302.9523494281866</v>
      </c>
      <c r="D98" s="19">
        <v>2302.9523494281866</v>
      </c>
      <c r="E98" s="19">
        <v>82665.938508791281</v>
      </c>
      <c r="F98" s="19">
        <v>125534.93765089852</v>
      </c>
      <c r="G98" s="19">
        <v>2302.9523494281866</v>
      </c>
      <c r="H98" s="19">
        <v>2302.9523494281866</v>
      </c>
      <c r="I98" s="19">
        <v>2302.9523494281866</v>
      </c>
      <c r="J98" s="19">
        <v>2302.9523494281866</v>
      </c>
      <c r="K98" s="19">
        <v>526694.3791641955</v>
      </c>
      <c r="L98" s="19">
        <v>33766.437958314229</v>
      </c>
      <c r="M98" s="19">
        <v>2302.9523494281866</v>
      </c>
      <c r="N98" s="15">
        <f t="shared" si="8"/>
        <v>787085.31207762496</v>
      </c>
    </row>
    <row r="99" spans="1:14" x14ac:dyDescent="0.3">
      <c r="A99" s="12" t="s">
        <v>15</v>
      </c>
      <c r="B99" s="19">
        <v>2348.0308720785115</v>
      </c>
      <c r="C99" s="19">
        <v>2348.0308720785115</v>
      </c>
      <c r="D99" s="19">
        <v>2348.5727670409105</v>
      </c>
      <c r="E99" s="19">
        <v>54911.842224863089</v>
      </c>
      <c r="F99" s="19">
        <v>716687.95469367539</v>
      </c>
      <c r="G99" s="19">
        <v>2348.5727670409105</v>
      </c>
      <c r="H99" s="19">
        <v>2348.0308720785115</v>
      </c>
      <c r="I99" s="19">
        <v>2348.0308720785115</v>
      </c>
      <c r="J99" s="19">
        <v>2348.5727670409105</v>
      </c>
      <c r="K99" s="19">
        <v>2348.0308720785115</v>
      </c>
      <c r="L99" s="19">
        <v>33812.899656585403</v>
      </c>
      <c r="M99" s="19">
        <v>2348.5727670409105</v>
      </c>
      <c r="N99" s="15">
        <f t="shared" si="8"/>
        <v>826547.14200368011</v>
      </c>
    </row>
    <row r="100" spans="1:14" x14ac:dyDescent="0.3">
      <c r="A100" s="17" t="s">
        <v>16</v>
      </c>
      <c r="B100" s="19">
        <v>2551.9374517999195</v>
      </c>
      <c r="C100" s="19">
        <v>2552.5153361866496</v>
      </c>
      <c r="D100" s="19">
        <v>2552.5153361866496</v>
      </c>
      <c r="E100" s="19">
        <v>33179.809948492788</v>
      </c>
      <c r="F100" s="19">
        <v>2552.5153361866496</v>
      </c>
      <c r="G100" s="19">
        <v>2552.5153361866496</v>
      </c>
      <c r="H100" s="19">
        <v>2551.9374517999195</v>
      </c>
      <c r="I100" s="19">
        <v>2552.5153361866496</v>
      </c>
      <c r="J100" s="19">
        <v>2552.5153361866496</v>
      </c>
      <c r="K100" s="19">
        <v>1066977.6949448998</v>
      </c>
      <c r="L100" s="19">
        <v>37971.235813189975</v>
      </c>
      <c r="M100" s="19">
        <v>2552.5153361866496</v>
      </c>
      <c r="N100" s="15">
        <f t="shared" si="8"/>
        <v>1161100.2229634889</v>
      </c>
    </row>
    <row r="101" spans="1:14" x14ac:dyDescent="0.3">
      <c r="A101" s="17" t="s">
        <v>17</v>
      </c>
      <c r="B101" s="19">
        <v>2600.4797402852441</v>
      </c>
      <c r="C101" s="19">
        <v>2600.4797402852441</v>
      </c>
      <c r="D101" s="19">
        <v>2600.4797402852441</v>
      </c>
      <c r="E101" s="19">
        <v>60388.918413290674</v>
      </c>
      <c r="F101" s="19">
        <v>856228.9260997253</v>
      </c>
      <c r="G101" s="19">
        <v>2600.4797402852441</v>
      </c>
      <c r="H101" s="19">
        <v>2600.4797402852441</v>
      </c>
      <c r="I101" s="19">
        <v>2600.4797402852441</v>
      </c>
      <c r="J101" s="19">
        <v>2600.4797402852441</v>
      </c>
      <c r="K101" s="19">
        <v>2600.4797402852441</v>
      </c>
      <c r="L101" s="19">
        <v>38019.20021728857</v>
      </c>
      <c r="M101" s="19">
        <v>2600.4797402852441</v>
      </c>
      <c r="N101" s="15">
        <f t="shared" si="8"/>
        <v>978041.36239287152</v>
      </c>
    </row>
    <row r="102" spans="1:14" x14ac:dyDescent="0.3">
      <c r="A102" s="20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2"/>
    </row>
    <row r="103" spans="1:14" x14ac:dyDescent="0.3">
      <c r="A103" s="32" t="s">
        <v>44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3">
      <c r="A104" s="12" t="s">
        <v>19</v>
      </c>
      <c r="B104" s="12" t="s">
        <v>0</v>
      </c>
      <c r="C104" s="12" t="s">
        <v>1</v>
      </c>
      <c r="D104" s="12" t="s">
        <v>2</v>
      </c>
      <c r="E104" s="12" t="s">
        <v>3</v>
      </c>
      <c r="F104" s="12" t="s">
        <v>4</v>
      </c>
      <c r="G104" s="12" t="s">
        <v>5</v>
      </c>
      <c r="H104" s="12" t="s">
        <v>6</v>
      </c>
      <c r="I104" s="12" t="s">
        <v>7</v>
      </c>
      <c r="J104" s="12" t="s">
        <v>8</v>
      </c>
      <c r="K104" s="12" t="s">
        <v>9</v>
      </c>
      <c r="L104" s="12" t="s">
        <v>10</v>
      </c>
      <c r="M104" s="12" t="s">
        <v>11</v>
      </c>
      <c r="N104" s="12" t="s">
        <v>18</v>
      </c>
    </row>
    <row r="105" spans="1:14" x14ac:dyDescent="0.3">
      <c r="A105" s="12" t="s">
        <v>20</v>
      </c>
      <c r="B105" s="19">
        <v>0</v>
      </c>
      <c r="C105" s="19">
        <v>315.00209482173955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5">
        <f>SUM(B105:M105)</f>
        <v>315.00209482173955</v>
      </c>
    </row>
    <row r="106" spans="1:14" x14ac:dyDescent="0.3">
      <c r="A106" s="12" t="s">
        <v>21</v>
      </c>
      <c r="B106" s="19">
        <v>0</v>
      </c>
      <c r="C106" s="19">
        <v>15277.500969324336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15277.500969324336</v>
      </c>
      <c r="K106" s="19">
        <v>0</v>
      </c>
      <c r="L106" s="19">
        <v>0</v>
      </c>
      <c r="M106" s="19">
        <v>0</v>
      </c>
      <c r="N106" s="15">
        <f t="shared" ref="N106:N112" si="9">SUM(B106:M106)</f>
        <v>30555.001938648671</v>
      </c>
    </row>
    <row r="107" spans="1:14" x14ac:dyDescent="0.3">
      <c r="A107" s="12" t="s">
        <v>12</v>
      </c>
      <c r="B107" s="19">
        <v>0</v>
      </c>
      <c r="C107" s="19">
        <v>0</v>
      </c>
      <c r="D107" s="19">
        <v>0</v>
      </c>
      <c r="E107" s="19">
        <v>12157.658676706798</v>
      </c>
      <c r="F107" s="19">
        <v>0</v>
      </c>
      <c r="G107" s="19">
        <v>0</v>
      </c>
      <c r="H107" s="19">
        <v>21794.564946017945</v>
      </c>
      <c r="I107" s="19">
        <v>12030.599850201905</v>
      </c>
      <c r="J107" s="19">
        <v>0</v>
      </c>
      <c r="K107" s="19">
        <v>402.04433955919302</v>
      </c>
      <c r="L107" s="19">
        <v>253252.72401801698</v>
      </c>
      <c r="M107" s="19">
        <v>-197506.55127650141</v>
      </c>
      <c r="N107" s="15">
        <f t="shared" si="9"/>
        <v>102131.04055400143</v>
      </c>
    </row>
    <row r="108" spans="1:14" x14ac:dyDescent="0.3">
      <c r="A108" s="12" t="s">
        <v>13</v>
      </c>
      <c r="B108" s="19">
        <v>-137294.32164537197</v>
      </c>
      <c r="C108" s="19">
        <v>-671.00426270317314</v>
      </c>
      <c r="D108" s="19">
        <v>44949.343071119249</v>
      </c>
      <c r="E108" s="19">
        <v>121015.45645688889</v>
      </c>
      <c r="F108" s="19">
        <v>0</v>
      </c>
      <c r="G108" s="19">
        <v>0</v>
      </c>
      <c r="H108" s="19">
        <v>0</v>
      </c>
      <c r="I108" s="19">
        <v>0</v>
      </c>
      <c r="J108" s="19">
        <v>5468.8572715667069</v>
      </c>
      <c r="K108" s="19">
        <v>201544.8528719504</v>
      </c>
      <c r="L108" s="19">
        <v>171152.96053343243</v>
      </c>
      <c r="M108" s="19">
        <v>-52200.389733430828</v>
      </c>
      <c r="N108" s="15">
        <f t="shared" si="9"/>
        <v>353965.75456345174</v>
      </c>
    </row>
    <row r="109" spans="1:14" x14ac:dyDescent="0.3">
      <c r="A109" s="12" t="s">
        <v>14</v>
      </c>
      <c r="B109" s="19">
        <v>0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56809.071238266464</v>
      </c>
      <c r="K109" s="19">
        <v>529635.34108291497</v>
      </c>
      <c r="L109" s="19">
        <v>0</v>
      </c>
      <c r="M109" s="19">
        <v>0</v>
      </c>
      <c r="N109" s="15">
        <f t="shared" si="9"/>
        <v>586444.41232118139</v>
      </c>
    </row>
    <row r="110" spans="1:14" x14ac:dyDescent="0.3">
      <c r="A110" s="12" t="s">
        <v>15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30590.844651603926</v>
      </c>
      <c r="K110" s="19">
        <v>870528.03637135739</v>
      </c>
      <c r="L110" s="19">
        <v>0</v>
      </c>
      <c r="M110" s="19">
        <v>0</v>
      </c>
      <c r="N110" s="15">
        <f t="shared" si="9"/>
        <v>901118.88102296134</v>
      </c>
    </row>
    <row r="111" spans="1:14" x14ac:dyDescent="0.3">
      <c r="A111" s="17" t="s">
        <v>16</v>
      </c>
      <c r="B111" s="19">
        <v>0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61516.725039005774</v>
      </c>
      <c r="K111" s="19">
        <v>1095184.1200126028</v>
      </c>
      <c r="L111" s="19">
        <v>0</v>
      </c>
      <c r="M111" s="19">
        <v>0</v>
      </c>
      <c r="N111" s="15">
        <f t="shared" si="9"/>
        <v>1156700.8450516085</v>
      </c>
    </row>
    <row r="112" spans="1:14" x14ac:dyDescent="0.3">
      <c r="A112" s="17" t="s">
        <v>17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61516.725039005774</v>
      </c>
      <c r="K112" s="19">
        <v>1038327.7529310974</v>
      </c>
      <c r="L112" s="19">
        <v>0</v>
      </c>
      <c r="M112" s="19">
        <v>0</v>
      </c>
      <c r="N112" s="15">
        <f t="shared" si="9"/>
        <v>1099844.4779701033</v>
      </c>
    </row>
    <row r="114" spans="1:14" x14ac:dyDescent="0.3">
      <c r="A114" s="32" t="s">
        <v>22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3">
      <c r="A115" s="12" t="s">
        <v>32</v>
      </c>
      <c r="B115" s="12" t="s">
        <v>0</v>
      </c>
      <c r="C115" s="12" t="s">
        <v>1</v>
      </c>
      <c r="D115" s="12" t="s">
        <v>2</v>
      </c>
      <c r="E115" s="12" t="s">
        <v>3</v>
      </c>
      <c r="F115" s="12" t="s">
        <v>4</v>
      </c>
      <c r="G115" s="12" t="s">
        <v>5</v>
      </c>
      <c r="H115" s="12" t="s">
        <v>6</v>
      </c>
      <c r="I115" s="12" t="s">
        <v>7</v>
      </c>
      <c r="J115" s="12" t="s">
        <v>8</v>
      </c>
      <c r="K115" s="12" t="s">
        <v>9</v>
      </c>
      <c r="L115" s="12" t="s">
        <v>10</v>
      </c>
      <c r="M115" s="12" t="s">
        <v>11</v>
      </c>
      <c r="N115" s="12" t="s">
        <v>18</v>
      </c>
    </row>
    <row r="116" spans="1:14" x14ac:dyDescent="0.3">
      <c r="A116" s="23" t="s">
        <v>33</v>
      </c>
      <c r="B116" s="19">
        <f t="shared" ref="B116:M116" si="10">ROUND(SUM(B6:B13)/8,2)</f>
        <v>-467.85</v>
      </c>
      <c r="C116" s="19">
        <f t="shared" si="10"/>
        <v>4087.44</v>
      </c>
      <c r="D116" s="19">
        <f t="shared" si="10"/>
        <v>171746.15</v>
      </c>
      <c r="E116" s="19">
        <f t="shared" si="10"/>
        <v>49052.160000000003</v>
      </c>
      <c r="F116" s="19">
        <f t="shared" si="10"/>
        <v>147499.01999999999</v>
      </c>
      <c r="G116" s="19">
        <f t="shared" si="10"/>
        <v>113762.59</v>
      </c>
      <c r="H116" s="19">
        <f t="shared" si="10"/>
        <v>81.45</v>
      </c>
      <c r="I116" s="19">
        <f t="shared" si="10"/>
        <v>9190.85</v>
      </c>
      <c r="J116" s="19">
        <f t="shared" si="10"/>
        <v>18322.11</v>
      </c>
      <c r="K116" s="19">
        <f t="shared" si="10"/>
        <v>366865.66</v>
      </c>
      <c r="L116" s="19">
        <f t="shared" si="10"/>
        <v>53438.07</v>
      </c>
      <c r="M116" s="19">
        <f t="shared" si="10"/>
        <v>25466.41</v>
      </c>
      <c r="N116" s="15">
        <f>SUM(B116:M116)</f>
        <v>959044.05999999994</v>
      </c>
    </row>
    <row r="117" spans="1:14" x14ac:dyDescent="0.3">
      <c r="A117" s="23" t="s">
        <v>34</v>
      </c>
      <c r="B117" s="19">
        <f t="shared" ref="B117:M117" si="11">ROUND(SUM(B17:B24)/8,2)</f>
        <v>1325.7</v>
      </c>
      <c r="C117" s="19">
        <f t="shared" si="11"/>
        <v>6983.97</v>
      </c>
      <c r="D117" s="19">
        <f t="shared" si="11"/>
        <v>7674.23</v>
      </c>
      <c r="E117" s="19">
        <f t="shared" si="11"/>
        <v>38023.64</v>
      </c>
      <c r="F117" s="19">
        <f t="shared" si="11"/>
        <v>22816.65</v>
      </c>
      <c r="G117" s="19">
        <f t="shared" si="11"/>
        <v>3650.84</v>
      </c>
      <c r="H117" s="19">
        <f t="shared" si="11"/>
        <v>275.83999999999997</v>
      </c>
      <c r="I117" s="19">
        <f t="shared" si="11"/>
        <v>48.26</v>
      </c>
      <c r="J117" s="19">
        <f t="shared" si="11"/>
        <v>1972.99</v>
      </c>
      <c r="K117" s="19">
        <f t="shared" si="11"/>
        <v>13666.63</v>
      </c>
      <c r="L117" s="19">
        <f t="shared" si="11"/>
        <v>3060.95</v>
      </c>
      <c r="M117" s="19">
        <f t="shared" si="11"/>
        <v>2662.41</v>
      </c>
      <c r="N117" s="15">
        <f t="shared" ref="N117:N125" si="12">SUM(B117:M117)</f>
        <v>102162.11</v>
      </c>
    </row>
    <row r="118" spans="1:14" x14ac:dyDescent="0.3">
      <c r="A118" s="23" t="s">
        <v>35</v>
      </c>
      <c r="B118" s="19">
        <f t="shared" ref="B118:M118" si="13">ROUND(SUM(B28:B35)/8,2)</f>
        <v>30531.27</v>
      </c>
      <c r="C118" s="19">
        <f t="shared" si="13"/>
        <v>287708.12</v>
      </c>
      <c r="D118" s="19">
        <f t="shared" si="13"/>
        <v>2705342.45</v>
      </c>
      <c r="E118" s="19">
        <f t="shared" si="13"/>
        <v>4290806.3899999997</v>
      </c>
      <c r="F118" s="19">
        <f t="shared" si="13"/>
        <v>737116.34</v>
      </c>
      <c r="G118" s="19">
        <f t="shared" si="13"/>
        <v>-21633.279999999999</v>
      </c>
      <c r="H118" s="19">
        <f t="shared" si="13"/>
        <v>758.76</v>
      </c>
      <c r="I118" s="19">
        <f t="shared" si="13"/>
        <v>11862.87</v>
      </c>
      <c r="J118" s="19">
        <f t="shared" si="13"/>
        <v>372063.29</v>
      </c>
      <c r="K118" s="19">
        <f t="shared" si="13"/>
        <v>1824136.38</v>
      </c>
      <c r="L118" s="19">
        <f t="shared" si="13"/>
        <v>1701438.44</v>
      </c>
      <c r="M118" s="19">
        <f t="shared" si="13"/>
        <v>159182.07999999999</v>
      </c>
      <c r="N118" s="15">
        <f t="shared" si="12"/>
        <v>12099313.109999999</v>
      </c>
    </row>
    <row r="119" spans="1:14" x14ac:dyDescent="0.3">
      <c r="A119" s="23" t="s">
        <v>36</v>
      </c>
      <c r="B119" s="19">
        <f>ROUND(SUM(B39:B46)/8,2)</f>
        <v>26942.73</v>
      </c>
      <c r="C119" s="19">
        <f t="shared" ref="C119:M119" si="14">ROUND(SUM(C39:C46)/8,2)</f>
        <v>138298.10999999999</v>
      </c>
      <c r="D119" s="19">
        <f t="shared" si="14"/>
        <v>1378148.81</v>
      </c>
      <c r="E119" s="19">
        <f t="shared" si="14"/>
        <v>1777232.78</v>
      </c>
      <c r="F119" s="19">
        <f t="shared" si="14"/>
        <v>294767.59999999998</v>
      </c>
      <c r="G119" s="19">
        <f t="shared" si="14"/>
        <v>-14511.19</v>
      </c>
      <c r="H119" s="19">
        <f t="shared" si="14"/>
        <v>50725.01</v>
      </c>
      <c r="I119" s="19">
        <f t="shared" si="14"/>
        <v>7060.64</v>
      </c>
      <c r="J119" s="19">
        <f t="shared" si="14"/>
        <v>244617.66</v>
      </c>
      <c r="K119" s="19">
        <f t="shared" si="14"/>
        <v>759499.55</v>
      </c>
      <c r="L119" s="19">
        <f t="shared" si="14"/>
        <v>774351.07</v>
      </c>
      <c r="M119" s="19">
        <f t="shared" si="14"/>
        <v>137752.62</v>
      </c>
      <c r="N119" s="15">
        <f t="shared" si="12"/>
        <v>5574885.3900000006</v>
      </c>
    </row>
    <row r="120" spans="1:14" x14ac:dyDescent="0.3">
      <c r="A120" s="23" t="s">
        <v>37</v>
      </c>
      <c r="B120" s="19">
        <f>ROUND(SUM(B50:B57)/8,2)</f>
        <v>0</v>
      </c>
      <c r="C120" s="19">
        <f t="shared" ref="C120:M120" si="15">ROUND(SUM(C50:C57)/8,2)</f>
        <v>0</v>
      </c>
      <c r="D120" s="19">
        <f t="shared" si="15"/>
        <v>52.13</v>
      </c>
      <c r="E120" s="19">
        <f t="shared" si="15"/>
        <v>217.17</v>
      </c>
      <c r="F120" s="19">
        <f t="shared" si="15"/>
        <v>0</v>
      </c>
      <c r="G120" s="19">
        <f t="shared" si="15"/>
        <v>0</v>
      </c>
      <c r="H120" s="19">
        <f t="shared" si="15"/>
        <v>0</v>
      </c>
      <c r="I120" s="19">
        <f t="shared" si="15"/>
        <v>130.46</v>
      </c>
      <c r="J120" s="19">
        <f t="shared" si="15"/>
        <v>251.16</v>
      </c>
      <c r="K120" s="19">
        <f t="shared" si="15"/>
        <v>1039.05</v>
      </c>
      <c r="L120" s="19">
        <f t="shared" si="15"/>
        <v>211.42</v>
      </c>
      <c r="M120" s="19">
        <f t="shared" si="15"/>
        <v>0</v>
      </c>
      <c r="N120" s="15">
        <f t="shared" si="12"/>
        <v>1901.3899999999999</v>
      </c>
    </row>
    <row r="121" spans="1:14" x14ac:dyDescent="0.3">
      <c r="A121" s="23" t="s">
        <v>38</v>
      </c>
      <c r="B121" s="19">
        <f>ROUND(SUM(B61:B68)/8,2)</f>
        <v>0</v>
      </c>
      <c r="C121" s="19">
        <f t="shared" ref="C121:M121" si="16">ROUND(SUM(C61:C68)/8,2)</f>
        <v>0</v>
      </c>
      <c r="D121" s="19">
        <f t="shared" si="16"/>
        <v>0</v>
      </c>
      <c r="E121" s="19">
        <f t="shared" si="16"/>
        <v>0</v>
      </c>
      <c r="F121" s="19">
        <f t="shared" si="16"/>
        <v>0</v>
      </c>
      <c r="G121" s="19">
        <f t="shared" si="16"/>
        <v>0</v>
      </c>
      <c r="H121" s="19">
        <f t="shared" si="16"/>
        <v>0</v>
      </c>
      <c r="I121" s="19">
        <f t="shared" si="16"/>
        <v>0</v>
      </c>
      <c r="J121" s="19">
        <f t="shared" si="16"/>
        <v>0</v>
      </c>
      <c r="K121" s="19">
        <f t="shared" si="16"/>
        <v>0</v>
      </c>
      <c r="L121" s="19">
        <f t="shared" si="16"/>
        <v>6438.58</v>
      </c>
      <c r="M121" s="19">
        <f t="shared" si="16"/>
        <v>1.28</v>
      </c>
      <c r="N121" s="15">
        <f t="shared" si="12"/>
        <v>6439.86</v>
      </c>
    </row>
    <row r="122" spans="1:14" x14ac:dyDescent="0.3">
      <c r="A122" s="23" t="s">
        <v>39</v>
      </c>
      <c r="B122" s="19">
        <f>ROUND(SUM(B72:B79)/8,2)</f>
        <v>0</v>
      </c>
      <c r="C122" s="19">
        <f t="shared" ref="C122:M122" si="17">ROUND(SUM(C72:C79)/8,2)</f>
        <v>0</v>
      </c>
      <c r="D122" s="19">
        <f t="shared" si="17"/>
        <v>0</v>
      </c>
      <c r="E122" s="19">
        <f t="shared" si="17"/>
        <v>0</v>
      </c>
      <c r="F122" s="19">
        <f t="shared" si="17"/>
        <v>0</v>
      </c>
      <c r="G122" s="19">
        <f t="shared" si="17"/>
        <v>0</v>
      </c>
      <c r="H122" s="19">
        <f t="shared" si="17"/>
        <v>0</v>
      </c>
      <c r="I122" s="19">
        <f t="shared" si="17"/>
        <v>0</v>
      </c>
      <c r="J122" s="19">
        <f t="shared" si="17"/>
        <v>0</v>
      </c>
      <c r="K122" s="19">
        <f t="shared" si="17"/>
        <v>20505.580000000002</v>
      </c>
      <c r="L122" s="19">
        <f t="shared" si="17"/>
        <v>0</v>
      </c>
      <c r="M122" s="19">
        <f t="shared" si="17"/>
        <v>0</v>
      </c>
      <c r="N122" s="15">
        <f t="shared" si="12"/>
        <v>20505.580000000002</v>
      </c>
    </row>
    <row r="123" spans="1:14" x14ac:dyDescent="0.3">
      <c r="A123" s="24" t="s">
        <v>40</v>
      </c>
      <c r="B123" s="19">
        <f>ROUND(SUM(B83:B90)/8,2)</f>
        <v>0</v>
      </c>
      <c r="C123" s="19">
        <f t="shared" ref="C123:M123" si="18">ROUND(SUM(C83:C90)/8,2)</f>
        <v>0</v>
      </c>
      <c r="D123" s="19">
        <f t="shared" si="18"/>
        <v>0</v>
      </c>
      <c r="E123" s="19">
        <f t="shared" si="18"/>
        <v>0</v>
      </c>
      <c r="F123" s="19">
        <f t="shared" si="18"/>
        <v>0</v>
      </c>
      <c r="G123" s="19">
        <f t="shared" si="18"/>
        <v>0</v>
      </c>
      <c r="H123" s="19">
        <f t="shared" si="18"/>
        <v>0</v>
      </c>
      <c r="I123" s="19">
        <f t="shared" si="18"/>
        <v>0</v>
      </c>
      <c r="J123" s="19">
        <f t="shared" si="18"/>
        <v>0</v>
      </c>
      <c r="K123" s="19">
        <f t="shared" si="18"/>
        <v>505888.52</v>
      </c>
      <c r="L123" s="19">
        <f t="shared" si="18"/>
        <v>6601.86</v>
      </c>
      <c r="M123" s="19">
        <f t="shared" si="18"/>
        <v>1845.52</v>
      </c>
      <c r="N123" s="15">
        <f t="shared" si="12"/>
        <v>514335.9</v>
      </c>
    </row>
    <row r="124" spans="1:14" x14ac:dyDescent="0.3">
      <c r="A124" s="23" t="s">
        <v>41</v>
      </c>
      <c r="B124" s="19">
        <f>ROUND(SUM(B94:B101)/8,2)</f>
        <v>13281.08</v>
      </c>
      <c r="C124" s="19">
        <f t="shared" ref="C124:M124" si="19">ROUND(SUM(C94:C101)/8,2)</f>
        <v>21193.26</v>
      </c>
      <c r="D124" s="19">
        <f t="shared" si="19"/>
        <v>35304.11</v>
      </c>
      <c r="E124" s="19">
        <f t="shared" si="19"/>
        <v>44770.03</v>
      </c>
      <c r="F124" s="19">
        <f t="shared" si="19"/>
        <v>215596.93</v>
      </c>
      <c r="G124" s="19">
        <f t="shared" si="19"/>
        <v>-2547.4699999999998</v>
      </c>
      <c r="H124" s="19">
        <f t="shared" si="19"/>
        <v>1095.58</v>
      </c>
      <c r="I124" s="19">
        <f t="shared" si="19"/>
        <v>7527.41</v>
      </c>
      <c r="J124" s="19">
        <f t="shared" si="19"/>
        <v>-938.51</v>
      </c>
      <c r="K124" s="19">
        <f t="shared" si="19"/>
        <v>238061.27</v>
      </c>
      <c r="L124" s="19">
        <f t="shared" si="19"/>
        <v>89816.95</v>
      </c>
      <c r="M124" s="19">
        <f t="shared" si="19"/>
        <v>23963.69</v>
      </c>
      <c r="N124" s="15">
        <f t="shared" si="12"/>
        <v>687124.32999999984</v>
      </c>
    </row>
    <row r="125" spans="1:14" x14ac:dyDescent="0.3">
      <c r="A125" s="23" t="s">
        <v>42</v>
      </c>
      <c r="B125" s="19">
        <f>ROUND(SUM(B105:B112)/8,2)</f>
        <v>-17161.79</v>
      </c>
      <c r="C125" s="19">
        <f t="shared" ref="C125:M125" si="20">ROUND(SUM(C105:C112)/8,2)</f>
        <v>1865.19</v>
      </c>
      <c r="D125" s="19">
        <f t="shared" si="20"/>
        <v>5618.67</v>
      </c>
      <c r="E125" s="19">
        <f t="shared" si="20"/>
        <v>16646.64</v>
      </c>
      <c r="F125" s="19">
        <f t="shared" si="20"/>
        <v>0</v>
      </c>
      <c r="G125" s="19">
        <f t="shared" si="20"/>
        <v>0</v>
      </c>
      <c r="H125" s="19">
        <f t="shared" si="20"/>
        <v>2724.32</v>
      </c>
      <c r="I125" s="19">
        <f t="shared" si="20"/>
        <v>1503.82</v>
      </c>
      <c r="J125" s="19">
        <f t="shared" si="20"/>
        <v>28897.47</v>
      </c>
      <c r="K125" s="19">
        <f t="shared" si="20"/>
        <v>466952.77</v>
      </c>
      <c r="L125" s="19">
        <f t="shared" si="20"/>
        <v>53050.71</v>
      </c>
      <c r="M125" s="19">
        <f t="shared" si="20"/>
        <v>-31213.37</v>
      </c>
      <c r="N125" s="15">
        <f t="shared" si="12"/>
        <v>528884.43000000005</v>
      </c>
    </row>
    <row r="126" spans="1:14" x14ac:dyDescent="0.3">
      <c r="N126" s="6"/>
    </row>
    <row r="130" spans="14:14" x14ac:dyDescent="0.3">
      <c r="N130" s="25"/>
    </row>
  </sheetData>
  <mergeCells count="11">
    <mergeCell ref="A103:N103"/>
    <mergeCell ref="A4:N4"/>
    <mergeCell ref="A114:N114"/>
    <mergeCell ref="A15:N15"/>
    <mergeCell ref="A26:N26"/>
    <mergeCell ref="A37:N37"/>
    <mergeCell ref="A48:N48"/>
    <mergeCell ref="A59:N59"/>
    <mergeCell ref="A70:N70"/>
    <mergeCell ref="A81:N81"/>
    <mergeCell ref="A92:N92"/>
  </mergeCells>
  <pageMargins left="0.5" right="0.5" top="1" bottom="1.75" header="0.5" footer="0.5"/>
  <pageSetup scale="60" fitToHeight="4" orientation="landscape" r:id="rId1"/>
  <headerFooter>
    <oddHeader xml:space="preserve">&amp;L
</oddHeader>
    <oddFooter>&amp;R&amp;"Times New Roman,Bold"Case No. 2018-00294
Attachment to Response to KIUC-1 Question No. 81
Page &amp;P of &amp;N
Arbough</oddFooter>
  </headerFooter>
  <rowBreaks count="3" manualBreakCount="3">
    <brk id="36" max="16383" man="1"/>
    <brk id="68" max="16383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zoomScaleNormal="100" workbookViewId="0">
      <selection activeCell="C150" sqref="C150"/>
    </sheetView>
  </sheetViews>
  <sheetFormatPr defaultRowHeight="15.6" x14ac:dyDescent="0.3"/>
  <cols>
    <col min="1" max="1" width="7.59765625" customWidth="1"/>
    <col min="2" max="2" width="11.69921875" bestFit="1" customWidth="1"/>
    <col min="3" max="3" width="12.19921875" bestFit="1" customWidth="1"/>
    <col min="4" max="6" width="13.8984375" bestFit="1" customWidth="1"/>
    <col min="7" max="8" width="12.59765625" bestFit="1" customWidth="1"/>
    <col min="9" max="9" width="11.19921875" bestFit="1" customWidth="1"/>
    <col min="10" max="10" width="12.19921875" bestFit="1" customWidth="1"/>
    <col min="11" max="12" width="13.8984375" bestFit="1" customWidth="1"/>
    <col min="13" max="13" width="12.19921875" bestFit="1" customWidth="1"/>
    <col min="14" max="14" width="18" bestFit="1" customWidth="1"/>
  </cols>
  <sheetData>
    <row r="1" spans="1:14" x14ac:dyDescent="0.3">
      <c r="A1" s="4" t="s">
        <v>31</v>
      </c>
    </row>
    <row r="2" spans="1:14" ht="18" x14ac:dyDescent="0.3">
      <c r="A2" s="4" t="s">
        <v>30</v>
      </c>
    </row>
    <row r="4" spans="1:14" x14ac:dyDescent="0.3">
      <c r="A4" s="32" t="s">
        <v>43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3">
      <c r="A5" s="12" t="s">
        <v>19</v>
      </c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18</v>
      </c>
    </row>
    <row r="6" spans="1:14" x14ac:dyDescent="0.3">
      <c r="A6" s="12" t="s">
        <v>12</v>
      </c>
      <c r="B6" s="14">
        <v>0</v>
      </c>
      <c r="C6" s="14">
        <v>133853.10231542421</v>
      </c>
      <c r="D6" s="14">
        <v>160331.98474555055</v>
      </c>
      <c r="E6" s="14">
        <v>171790.02484809776</v>
      </c>
      <c r="F6" s="14">
        <v>348338.4552813184</v>
      </c>
      <c r="G6" s="14">
        <v>11991.5760049947</v>
      </c>
      <c r="H6" s="14">
        <v>2494.6786639877023</v>
      </c>
      <c r="I6" s="14">
        <v>550.56392142556842</v>
      </c>
      <c r="J6" s="14">
        <v>0</v>
      </c>
      <c r="K6" s="14">
        <v>0</v>
      </c>
      <c r="L6" s="14">
        <v>11529.350907905233</v>
      </c>
      <c r="M6" s="14">
        <v>259314.38139130201</v>
      </c>
      <c r="N6" s="15">
        <f>SUM(B6:M6)</f>
        <v>1100194.1180800062</v>
      </c>
    </row>
    <row r="7" spans="1:14" x14ac:dyDescent="0.3">
      <c r="A7" s="12" t="s">
        <v>13</v>
      </c>
      <c r="B7" s="14">
        <v>0</v>
      </c>
      <c r="C7" s="14">
        <v>0</v>
      </c>
      <c r="D7" s="14">
        <v>0</v>
      </c>
      <c r="E7" s="14">
        <v>26278.620769037025</v>
      </c>
      <c r="F7" s="14">
        <v>194506.13808154268</v>
      </c>
      <c r="G7" s="14">
        <v>16242.548138656199</v>
      </c>
      <c r="H7" s="14">
        <v>156863.22140030342</v>
      </c>
      <c r="I7" s="14">
        <v>226.24023412481719</v>
      </c>
      <c r="J7" s="14">
        <v>84810.730236340023</v>
      </c>
      <c r="K7" s="14">
        <v>216.05424796002191</v>
      </c>
      <c r="L7" s="14">
        <v>0</v>
      </c>
      <c r="M7" s="14">
        <v>14283.532350838701</v>
      </c>
      <c r="N7" s="15">
        <f t="shared" ref="N7:N13" si="0">SUM(B7:M7)</f>
        <v>493427.08545880293</v>
      </c>
    </row>
    <row r="8" spans="1:14" x14ac:dyDescent="0.3">
      <c r="A8" s="12" t="s">
        <v>14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5">
        <f t="shared" si="0"/>
        <v>0</v>
      </c>
    </row>
    <row r="9" spans="1:14" x14ac:dyDescent="0.3">
      <c r="A9" s="12" t="s">
        <v>15</v>
      </c>
      <c r="B9" s="14">
        <v>0</v>
      </c>
      <c r="C9" s="14">
        <v>5653.1889153072561</v>
      </c>
      <c r="D9" s="14">
        <v>341626.5547588754</v>
      </c>
      <c r="E9" s="14">
        <v>324229.51816304604</v>
      </c>
      <c r="F9" s="14">
        <v>-9764.3618387930092</v>
      </c>
      <c r="G9" s="14">
        <v>0</v>
      </c>
      <c r="H9" s="14">
        <v>44007.901402238022</v>
      </c>
      <c r="I9" s="14">
        <v>0</v>
      </c>
      <c r="J9" s="14">
        <v>92326.141922054929</v>
      </c>
      <c r="K9" s="14">
        <v>691318.90551783692</v>
      </c>
      <c r="L9" s="14">
        <v>163072.75717232469</v>
      </c>
      <c r="M9" s="14">
        <v>0</v>
      </c>
      <c r="N9" s="15">
        <f t="shared" si="0"/>
        <v>1652470.6060128901</v>
      </c>
    </row>
    <row r="10" spans="1:14" x14ac:dyDescent="0.3">
      <c r="A10" s="12" t="s">
        <v>16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624422.1096377183</v>
      </c>
      <c r="L10" s="14">
        <v>624422.1096377183</v>
      </c>
      <c r="M10" s="14">
        <v>0</v>
      </c>
      <c r="N10" s="15">
        <f t="shared" si="0"/>
        <v>1248844.2192754366</v>
      </c>
    </row>
    <row r="11" spans="1:14" x14ac:dyDescent="0.3">
      <c r="A11" s="12" t="s">
        <v>17</v>
      </c>
      <c r="B11" s="14">
        <v>0</v>
      </c>
      <c r="C11" s="14">
        <v>0</v>
      </c>
      <c r="D11" s="14">
        <v>11364.18309181887</v>
      </c>
      <c r="E11" s="14">
        <v>144893.8020825462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5">
        <f t="shared" si="0"/>
        <v>156257.98517436508</v>
      </c>
    </row>
    <row r="12" spans="1:14" x14ac:dyDescent="0.3">
      <c r="A12" s="17">
        <v>2021</v>
      </c>
      <c r="B12" s="14">
        <v>0</v>
      </c>
      <c r="C12" s="14">
        <v>0</v>
      </c>
      <c r="D12" s="14">
        <v>217462.76286813885</v>
      </c>
      <c r="E12" s="14">
        <v>1134079.9999037348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5">
        <f t="shared" si="0"/>
        <v>1351542.7627718737</v>
      </c>
    </row>
    <row r="13" spans="1:14" x14ac:dyDescent="0.3">
      <c r="A13" s="17">
        <v>2022</v>
      </c>
      <c r="B13" s="14">
        <v>0</v>
      </c>
      <c r="C13" s="14">
        <v>0</v>
      </c>
      <c r="D13" s="14">
        <v>350746.39172280458</v>
      </c>
      <c r="E13" s="14">
        <v>350746.39172280458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303980.20615976397</v>
      </c>
      <c r="L13" s="14">
        <v>0</v>
      </c>
      <c r="M13" s="14">
        <v>0</v>
      </c>
      <c r="N13" s="15">
        <f t="shared" si="0"/>
        <v>1005472.9896053731</v>
      </c>
    </row>
    <row r="14" spans="1:14" x14ac:dyDescent="0.3">
      <c r="N14" s="4"/>
    </row>
    <row r="15" spans="1:14" x14ac:dyDescent="0.3">
      <c r="A15" s="32" t="s">
        <v>52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3">
      <c r="A16" s="12" t="s">
        <v>19</v>
      </c>
      <c r="B16" s="12" t="s">
        <v>0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12" t="s">
        <v>6</v>
      </c>
      <c r="I16" s="12" t="s">
        <v>7</v>
      </c>
      <c r="J16" s="12" t="s">
        <v>8</v>
      </c>
      <c r="K16" s="12" t="s">
        <v>9</v>
      </c>
      <c r="L16" s="12" t="s">
        <v>10</v>
      </c>
      <c r="M16" s="12" t="s">
        <v>11</v>
      </c>
      <c r="N16" s="12" t="s">
        <v>18</v>
      </c>
    </row>
    <row r="17" spans="1:14" x14ac:dyDescent="0.3">
      <c r="A17" s="12" t="s">
        <v>12</v>
      </c>
      <c r="B17" s="14">
        <v>9005.7880647116981</v>
      </c>
      <c r="C17" s="14">
        <v>37792.127872062483</v>
      </c>
      <c r="D17" s="14">
        <v>24091.004822383606</v>
      </c>
      <c r="E17" s="14">
        <v>156392.46259070205</v>
      </c>
      <c r="F17" s="14">
        <v>94635.575402962393</v>
      </c>
      <c r="G17" s="14">
        <v>4017.4129552888835</v>
      </c>
      <c r="H17" s="14">
        <v>1756.7109196076774</v>
      </c>
      <c r="I17" s="14">
        <v>178.0944772037966</v>
      </c>
      <c r="J17" s="14">
        <v>3279.6451314992096</v>
      </c>
      <c r="K17" s="14">
        <v>28710.543827009285</v>
      </c>
      <c r="L17" s="14">
        <v>-3153.4083169923647</v>
      </c>
      <c r="M17" s="14">
        <v>13528.183046826283</v>
      </c>
      <c r="N17" s="15">
        <f t="shared" ref="N17:N24" si="1">SUM(B17:M17)</f>
        <v>370234.14079326502</v>
      </c>
    </row>
    <row r="18" spans="1:14" x14ac:dyDescent="0.3">
      <c r="A18" s="12" t="s">
        <v>13</v>
      </c>
      <c r="B18" s="14">
        <v>1599.7739312775386</v>
      </c>
      <c r="C18" s="14">
        <v>15151.075967460118</v>
      </c>
      <c r="D18" s="14">
        <v>15418.216719899934</v>
      </c>
      <c r="E18" s="14">
        <v>68934.596462918897</v>
      </c>
      <c r="F18" s="14">
        <v>96811.439866245695</v>
      </c>
      <c r="G18" s="14">
        <v>23237.983511101345</v>
      </c>
      <c r="H18" s="14">
        <v>202.22357502917262</v>
      </c>
      <c r="I18" s="14">
        <v>207.99070468524374</v>
      </c>
      <c r="J18" s="14">
        <v>9108.4810595813615</v>
      </c>
      <c r="K18" s="14">
        <v>38841.566042420396</v>
      </c>
      <c r="L18" s="14">
        <v>14434.325263794046</v>
      </c>
      <c r="M18" s="14">
        <v>2865.8720049277954</v>
      </c>
      <c r="N18" s="15">
        <f t="shared" si="1"/>
        <v>286813.5451093415</v>
      </c>
    </row>
    <row r="19" spans="1:14" x14ac:dyDescent="0.3">
      <c r="A19" s="12" t="s">
        <v>14</v>
      </c>
      <c r="B19" s="14">
        <v>0</v>
      </c>
      <c r="C19" s="14">
        <v>2178.6955218908374</v>
      </c>
      <c r="D19" s="14">
        <v>14131.745981134205</v>
      </c>
      <c r="E19" s="14">
        <v>23709.082936181418</v>
      </c>
      <c r="F19" s="14">
        <v>4079.1410853702514</v>
      </c>
      <c r="G19" s="14">
        <v>0</v>
      </c>
      <c r="H19" s="14">
        <v>0</v>
      </c>
      <c r="I19" s="14">
        <v>0</v>
      </c>
      <c r="J19" s="14">
        <v>968.09555592579375</v>
      </c>
      <c r="K19" s="14">
        <v>129349.36317237024</v>
      </c>
      <c r="L19" s="14">
        <v>59011.708305447522</v>
      </c>
      <c r="M19" s="14">
        <v>3718.5285130696593</v>
      </c>
      <c r="N19" s="15">
        <f t="shared" si="1"/>
        <v>237146.36107138993</v>
      </c>
    </row>
    <row r="20" spans="1:14" x14ac:dyDescent="0.3">
      <c r="A20" s="12" t="s">
        <v>15</v>
      </c>
      <c r="B20" s="14">
        <v>0</v>
      </c>
      <c r="C20" s="14">
        <v>2543.0652905166794</v>
      </c>
      <c r="D20" s="14">
        <v>54648.072662217863</v>
      </c>
      <c r="E20" s="14">
        <v>162029.09152642181</v>
      </c>
      <c r="F20" s="14">
        <v>-7563.966768681109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5">
        <f t="shared" si="1"/>
        <v>211656.26271047525</v>
      </c>
    </row>
    <row r="21" spans="1:14" x14ac:dyDescent="0.3">
      <c r="A21" s="12" t="s">
        <v>16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5">
        <f t="shared" si="1"/>
        <v>0</v>
      </c>
    </row>
    <row r="22" spans="1:14" x14ac:dyDescent="0.3">
      <c r="A22" s="12" t="s">
        <v>17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5">
        <f t="shared" si="1"/>
        <v>0</v>
      </c>
    </row>
    <row r="23" spans="1:14" x14ac:dyDescent="0.3">
      <c r="A23" s="17">
        <v>2021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5">
        <f t="shared" si="1"/>
        <v>0</v>
      </c>
    </row>
    <row r="24" spans="1:14" x14ac:dyDescent="0.3">
      <c r="A24" s="17">
        <v>2022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5">
        <f t="shared" si="1"/>
        <v>0</v>
      </c>
    </row>
    <row r="25" spans="1:14" x14ac:dyDescent="0.3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5"/>
    </row>
    <row r="26" spans="1:14" x14ac:dyDescent="0.3">
      <c r="A26" s="32" t="s">
        <v>51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3">
      <c r="A27" s="12" t="s">
        <v>19</v>
      </c>
      <c r="B27" s="12" t="s">
        <v>0</v>
      </c>
      <c r="C27" s="12" t="s">
        <v>1</v>
      </c>
      <c r="D27" s="12" t="s">
        <v>2</v>
      </c>
      <c r="E27" s="12" t="s">
        <v>3</v>
      </c>
      <c r="F27" s="12" t="s">
        <v>4</v>
      </c>
      <c r="G27" s="12" t="s">
        <v>5</v>
      </c>
      <c r="H27" s="12" t="s">
        <v>6</v>
      </c>
      <c r="I27" s="12" t="s">
        <v>7</v>
      </c>
      <c r="J27" s="12" t="s">
        <v>8</v>
      </c>
      <c r="K27" s="12" t="s">
        <v>9</v>
      </c>
      <c r="L27" s="12" t="s">
        <v>10</v>
      </c>
      <c r="M27" s="12" t="s">
        <v>11</v>
      </c>
      <c r="N27" s="12" t="s">
        <v>18</v>
      </c>
    </row>
    <row r="28" spans="1:14" x14ac:dyDescent="0.3">
      <c r="A28" s="12" t="s">
        <v>12</v>
      </c>
      <c r="B28" s="14">
        <v>-28341.071066543103</v>
      </c>
      <c r="C28" s="14">
        <v>252466.97105107998</v>
      </c>
      <c r="D28" s="14">
        <v>1310577.0079645386</v>
      </c>
      <c r="E28" s="14">
        <v>2795324.60065126</v>
      </c>
      <c r="F28" s="14">
        <v>457818.88840311556</v>
      </c>
      <c r="G28" s="14">
        <v>-48187.055514215994</v>
      </c>
      <c r="H28" s="14">
        <v>11356.053576873204</v>
      </c>
      <c r="I28" s="14">
        <v>145440.06060419072</v>
      </c>
      <c r="J28" s="14">
        <v>376446.08621869376</v>
      </c>
      <c r="K28" s="14">
        <v>2476891.6638074783</v>
      </c>
      <c r="L28" s="14">
        <v>2605647.6200773995</v>
      </c>
      <c r="M28" s="14">
        <v>605671.59873717581</v>
      </c>
      <c r="N28" s="15">
        <f t="shared" ref="N28:N35" si="2">SUM(B28:M28)</f>
        <v>10961112.424511047</v>
      </c>
    </row>
    <row r="29" spans="1:14" x14ac:dyDescent="0.3">
      <c r="A29" s="12" t="s">
        <v>13</v>
      </c>
      <c r="B29" s="14">
        <v>63439.832118567843</v>
      </c>
      <c r="C29" s="14">
        <v>514515.39860401931</v>
      </c>
      <c r="D29" s="14">
        <v>1968715.9563370771</v>
      </c>
      <c r="E29" s="14">
        <v>4320487.5247938922</v>
      </c>
      <c r="F29" s="14">
        <v>372608.1745160229</v>
      </c>
      <c r="G29" s="14">
        <v>-553537.59487621044</v>
      </c>
      <c r="H29" s="14">
        <v>-265793.01238456811</v>
      </c>
      <c r="I29" s="14">
        <v>-92275.97392204417</v>
      </c>
      <c r="J29" s="14">
        <v>185892.58844572111</v>
      </c>
      <c r="K29" s="14">
        <v>1489221.9195541046</v>
      </c>
      <c r="L29" s="14">
        <v>1236431.7074511871</v>
      </c>
      <c r="M29" s="14">
        <v>131689.99475465604</v>
      </c>
      <c r="N29" s="15">
        <f t="shared" si="2"/>
        <v>9371396.5153924245</v>
      </c>
    </row>
    <row r="30" spans="1:14" x14ac:dyDescent="0.3">
      <c r="A30" s="12" t="s">
        <v>14</v>
      </c>
      <c r="B30" s="14">
        <v>138964.49142046491</v>
      </c>
      <c r="C30" s="14">
        <v>215809.72395014428</v>
      </c>
      <c r="D30" s="14">
        <v>2760058.9452527296</v>
      </c>
      <c r="E30" s="14">
        <v>2171651.9069625456</v>
      </c>
      <c r="F30" s="14">
        <v>299897.54729515169</v>
      </c>
      <c r="G30" s="14">
        <v>-76113.991518047289</v>
      </c>
      <c r="H30" s="14">
        <v>-27011.209096713694</v>
      </c>
      <c r="I30" s="14">
        <v>-91333.225768268894</v>
      </c>
      <c r="J30" s="14">
        <v>138252.35874439945</v>
      </c>
      <c r="K30" s="14">
        <v>1564611.3542502623</v>
      </c>
      <c r="L30" s="14">
        <v>1455850.1918506683</v>
      </c>
      <c r="M30" s="14">
        <v>43589.423220947625</v>
      </c>
      <c r="N30" s="15">
        <f t="shared" si="2"/>
        <v>8594227.5165642835</v>
      </c>
    </row>
    <row r="31" spans="1:14" ht="15.75" x14ac:dyDescent="0.25">
      <c r="A31" s="12" t="s">
        <v>15</v>
      </c>
      <c r="B31" s="14">
        <v>402110.85777655867</v>
      </c>
      <c r="C31" s="14">
        <v>340394.65301268175</v>
      </c>
      <c r="D31" s="14">
        <v>5115004.1219458459</v>
      </c>
      <c r="E31" s="14">
        <v>4575847.5684714122</v>
      </c>
      <c r="F31" s="14">
        <v>1282396.2046235756</v>
      </c>
      <c r="G31" s="14">
        <v>36310.899095861147</v>
      </c>
      <c r="H31" s="14">
        <v>80456.149754223254</v>
      </c>
      <c r="I31" s="14">
        <v>109901.86819436026</v>
      </c>
      <c r="J31" s="14">
        <v>893083.50834894972</v>
      </c>
      <c r="K31" s="14">
        <v>1042446.7412843611</v>
      </c>
      <c r="L31" s="14">
        <v>1196082.7767461073</v>
      </c>
      <c r="M31" s="14">
        <v>126974.59275106879</v>
      </c>
      <c r="N31" s="15">
        <f t="shared" si="2"/>
        <v>15201009.942005005</v>
      </c>
    </row>
    <row r="32" spans="1:14" ht="15.75" x14ac:dyDescent="0.25">
      <c r="A32" s="12" t="s">
        <v>16</v>
      </c>
      <c r="B32" s="14">
        <v>0</v>
      </c>
      <c r="C32" s="14">
        <v>53476.051395722781</v>
      </c>
      <c r="D32" s="14">
        <v>2906477.5296070944</v>
      </c>
      <c r="E32" s="14">
        <v>2005635.3724186074</v>
      </c>
      <c r="F32" s="14">
        <v>143037.15629147828</v>
      </c>
      <c r="G32" s="14">
        <v>0</v>
      </c>
      <c r="H32" s="14">
        <v>0</v>
      </c>
      <c r="I32" s="14">
        <v>0</v>
      </c>
      <c r="J32" s="14">
        <v>700892.79333266267</v>
      </c>
      <c r="K32" s="14">
        <v>4723598.7344466867</v>
      </c>
      <c r="L32" s="14">
        <v>5834572.0274106134</v>
      </c>
      <c r="M32" s="14">
        <v>115526.75351141086</v>
      </c>
      <c r="N32" s="15">
        <f t="shared" si="2"/>
        <v>16483216.418414274</v>
      </c>
    </row>
    <row r="33" spans="1:14" ht="15.75" x14ac:dyDescent="0.25">
      <c r="A33" s="12" t="s">
        <v>17</v>
      </c>
      <c r="B33" s="14">
        <v>0</v>
      </c>
      <c r="C33" s="14">
        <v>263612.42394398921</v>
      </c>
      <c r="D33" s="14">
        <v>5384130.7039161762</v>
      </c>
      <c r="E33" s="14">
        <v>5271996.2884250199</v>
      </c>
      <c r="F33" s="14">
        <v>2276189.1769130239</v>
      </c>
      <c r="G33" s="14">
        <v>0</v>
      </c>
      <c r="H33" s="14">
        <v>0</v>
      </c>
      <c r="I33" s="14">
        <v>0</v>
      </c>
      <c r="J33" s="14">
        <v>0</v>
      </c>
      <c r="K33" s="14">
        <v>2487881.4204776655</v>
      </c>
      <c r="L33" s="14">
        <v>2900835.762082261</v>
      </c>
      <c r="M33" s="14">
        <v>0</v>
      </c>
      <c r="N33" s="15">
        <f t="shared" si="2"/>
        <v>18584645.775758136</v>
      </c>
    </row>
    <row r="34" spans="1:14" ht="15.75" x14ac:dyDescent="0.25">
      <c r="A34" s="17">
        <v>2021</v>
      </c>
      <c r="B34" s="14">
        <v>0</v>
      </c>
      <c r="C34" s="14">
        <v>0</v>
      </c>
      <c r="D34" s="14">
        <v>5055667.69273117</v>
      </c>
      <c r="E34" s="14">
        <v>5116903.8637902737</v>
      </c>
      <c r="F34" s="14">
        <v>2472395.2327386006</v>
      </c>
      <c r="G34" s="14">
        <v>0</v>
      </c>
      <c r="H34" s="14">
        <v>0</v>
      </c>
      <c r="I34" s="14">
        <v>0</v>
      </c>
      <c r="J34" s="14">
        <v>0</v>
      </c>
      <c r="K34" s="14">
        <v>3251352.2639309801</v>
      </c>
      <c r="L34" s="14">
        <v>1612280.8665789925</v>
      </c>
      <c r="M34" s="14">
        <v>0</v>
      </c>
      <c r="N34" s="15">
        <f t="shared" si="2"/>
        <v>17508599.919770017</v>
      </c>
    </row>
    <row r="35" spans="1:14" ht="15.75" x14ac:dyDescent="0.25">
      <c r="A35" s="17">
        <v>2022</v>
      </c>
      <c r="B35" s="14">
        <v>0</v>
      </c>
      <c r="C35" s="14">
        <v>142915.76610989356</v>
      </c>
      <c r="D35" s="14">
        <v>3726357.6905268678</v>
      </c>
      <c r="E35" s="14">
        <v>6216506.9430791</v>
      </c>
      <c r="F35" s="14">
        <v>1124092.8426666704</v>
      </c>
      <c r="G35" s="14">
        <v>0</v>
      </c>
      <c r="H35" s="14">
        <v>0</v>
      </c>
      <c r="I35" s="14">
        <v>0</v>
      </c>
      <c r="J35" s="14">
        <v>0</v>
      </c>
      <c r="K35" s="14">
        <v>5224331.3514652541</v>
      </c>
      <c r="L35" s="14">
        <v>0</v>
      </c>
      <c r="M35" s="14">
        <v>0</v>
      </c>
      <c r="N35" s="15">
        <f t="shared" si="2"/>
        <v>16434204.593847785</v>
      </c>
    </row>
    <row r="36" spans="1:14" ht="15.75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5"/>
    </row>
    <row r="37" spans="1:14" ht="15.75" x14ac:dyDescent="0.25">
      <c r="A37" s="32" t="s">
        <v>50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15.75" x14ac:dyDescent="0.25">
      <c r="A38" s="12" t="s">
        <v>19</v>
      </c>
      <c r="B38" s="12" t="s">
        <v>0</v>
      </c>
      <c r="C38" s="12" t="s">
        <v>1</v>
      </c>
      <c r="D38" s="12" t="s">
        <v>2</v>
      </c>
      <c r="E38" s="12" t="s">
        <v>3</v>
      </c>
      <c r="F38" s="12" t="s">
        <v>4</v>
      </c>
      <c r="G38" s="12" t="s">
        <v>5</v>
      </c>
      <c r="H38" s="12" t="s">
        <v>6</v>
      </c>
      <c r="I38" s="12" t="s">
        <v>7</v>
      </c>
      <c r="J38" s="12" t="s">
        <v>8</v>
      </c>
      <c r="K38" s="12" t="s">
        <v>9</v>
      </c>
      <c r="L38" s="12" t="s">
        <v>10</v>
      </c>
      <c r="M38" s="12" t="s">
        <v>11</v>
      </c>
      <c r="N38" s="12" t="s">
        <v>18</v>
      </c>
    </row>
    <row r="39" spans="1:14" ht="15.75" x14ac:dyDescent="0.25">
      <c r="A39" s="12" t="s">
        <v>12</v>
      </c>
      <c r="B39" s="14">
        <v>142532.73988228655</v>
      </c>
      <c r="C39" s="14">
        <v>19405.247506653042</v>
      </c>
      <c r="D39" s="14">
        <v>1707950.3174205993</v>
      </c>
      <c r="E39" s="14">
        <v>3049045.0127986986</v>
      </c>
      <c r="F39" s="14">
        <v>178835.85673564344</v>
      </c>
      <c r="G39" s="14">
        <v>-301833.9625874146</v>
      </c>
      <c r="H39" s="14">
        <v>18555.224319068871</v>
      </c>
      <c r="I39" s="14">
        <v>18278.410558479489</v>
      </c>
      <c r="J39" s="14">
        <v>133209.18428176758</v>
      </c>
      <c r="K39" s="14">
        <v>974905.83222194272</v>
      </c>
      <c r="L39" s="14">
        <v>885451.449251001</v>
      </c>
      <c r="M39" s="14">
        <v>9694.5403729537265</v>
      </c>
      <c r="N39" s="15">
        <f>SUM(B39:M39)</f>
        <v>6836029.8527616793</v>
      </c>
    </row>
    <row r="40" spans="1:14" ht="15.75" x14ac:dyDescent="0.25">
      <c r="A40" s="12" t="s">
        <v>13</v>
      </c>
      <c r="B40" s="14">
        <v>37809.235177156595</v>
      </c>
      <c r="C40" s="14">
        <v>106538.12423307243</v>
      </c>
      <c r="D40" s="14">
        <v>556191.07880986959</v>
      </c>
      <c r="E40" s="14">
        <v>534533.48996462696</v>
      </c>
      <c r="F40" s="14">
        <v>253843.34066252969</v>
      </c>
      <c r="G40" s="14">
        <v>407982.7214446654</v>
      </c>
      <c r="H40" s="14">
        <v>76889.858539508292</v>
      </c>
      <c r="I40" s="14">
        <v>10773.314763361892</v>
      </c>
      <c r="J40" s="14">
        <v>11238.549980906331</v>
      </c>
      <c r="K40" s="14">
        <v>474279.09246803046</v>
      </c>
      <c r="L40" s="14">
        <v>529015.96312744985</v>
      </c>
      <c r="M40" s="14">
        <v>39516.629213025786</v>
      </c>
      <c r="N40" s="15">
        <f t="shared" ref="N40:N46" si="3">SUM(B40:M40)</f>
        <v>3038611.3983842032</v>
      </c>
    </row>
    <row r="41" spans="1:14" ht="15.75" x14ac:dyDescent="0.25">
      <c r="A41" s="12" t="s">
        <v>14</v>
      </c>
      <c r="B41" s="14">
        <v>39522.789578358024</v>
      </c>
      <c r="C41" s="14">
        <v>43810.829478349777</v>
      </c>
      <c r="D41" s="14">
        <v>612612.01469882787</v>
      </c>
      <c r="E41" s="14">
        <v>452736.2967311645</v>
      </c>
      <c r="F41" s="14">
        <v>152933.76946926891</v>
      </c>
      <c r="G41" s="14">
        <v>58693.870378623709</v>
      </c>
      <c r="H41" s="14">
        <v>9802.2702538635476</v>
      </c>
      <c r="I41" s="14">
        <v>20324.270942339197</v>
      </c>
      <c r="J41" s="14">
        <v>61575.116014614221</v>
      </c>
      <c r="K41" s="14">
        <v>257303.4147090902</v>
      </c>
      <c r="L41" s="14">
        <v>556425.72659723216</v>
      </c>
      <c r="M41" s="14">
        <v>170299.19948457999</v>
      </c>
      <c r="N41" s="15">
        <f t="shared" si="3"/>
        <v>2436039.5683363127</v>
      </c>
    </row>
    <row r="42" spans="1:14" ht="15.75" x14ac:dyDescent="0.25">
      <c r="A42" s="12" t="s">
        <v>15</v>
      </c>
      <c r="B42" s="14">
        <v>1793.9784813906672</v>
      </c>
      <c r="C42" s="14">
        <v>432.20973226831092</v>
      </c>
      <c r="D42" s="14">
        <v>0</v>
      </c>
      <c r="E42" s="14">
        <v>13819.267997719375</v>
      </c>
      <c r="F42" s="14">
        <v>556.3269873596181</v>
      </c>
      <c r="G42" s="14">
        <v>0</v>
      </c>
      <c r="H42" s="14">
        <v>0</v>
      </c>
      <c r="I42" s="14">
        <v>38555.57285815075</v>
      </c>
      <c r="J42" s="14">
        <v>1478921.3537010222</v>
      </c>
      <c r="K42" s="14">
        <v>2321137.9138038279</v>
      </c>
      <c r="L42" s="14">
        <v>700211.45578660187</v>
      </c>
      <c r="M42" s="14">
        <v>77823.279470690628</v>
      </c>
      <c r="N42" s="15">
        <f t="shared" si="3"/>
        <v>4633251.3588190312</v>
      </c>
    </row>
    <row r="43" spans="1:14" ht="15.75" x14ac:dyDescent="0.25">
      <c r="A43" s="12" t="s">
        <v>16</v>
      </c>
      <c r="B43" s="14">
        <v>0</v>
      </c>
      <c r="C43" s="14">
        <v>80214.077093584172</v>
      </c>
      <c r="D43" s="14">
        <v>1052780.1629688777</v>
      </c>
      <c r="E43" s="14">
        <v>746082.90458137565</v>
      </c>
      <c r="F43" s="14">
        <v>37073.878868790693</v>
      </c>
      <c r="G43" s="14">
        <v>0</v>
      </c>
      <c r="H43" s="14">
        <v>0</v>
      </c>
      <c r="I43" s="14">
        <v>0</v>
      </c>
      <c r="J43" s="14">
        <v>188680.80557648494</v>
      </c>
      <c r="K43" s="14">
        <v>3535731.819017549</v>
      </c>
      <c r="L43" s="14">
        <v>4037196.5411622627</v>
      </c>
      <c r="M43" s="14">
        <v>44444.803615712815</v>
      </c>
      <c r="N43" s="15">
        <f t="shared" si="3"/>
        <v>9722204.9928846378</v>
      </c>
    </row>
    <row r="44" spans="1:14" ht="15.75" x14ac:dyDescent="0.25">
      <c r="A44" s="12" t="s">
        <v>17</v>
      </c>
      <c r="B44" s="14">
        <v>0</v>
      </c>
      <c r="C44" s="14">
        <v>114202.75362389402</v>
      </c>
      <c r="D44" s="14">
        <v>2769493.4676259351</v>
      </c>
      <c r="E44" s="14">
        <v>2258401.2807696471</v>
      </c>
      <c r="F44" s="14">
        <v>673875.47935221065</v>
      </c>
      <c r="G44" s="14">
        <v>0</v>
      </c>
      <c r="H44" s="14">
        <v>0</v>
      </c>
      <c r="I44" s="14">
        <v>0</v>
      </c>
      <c r="J44" s="14">
        <v>0</v>
      </c>
      <c r="K44" s="14">
        <v>698375.59383080935</v>
      </c>
      <c r="L44" s="14">
        <v>1001293.9703700924</v>
      </c>
      <c r="M44" s="14">
        <v>0</v>
      </c>
      <c r="N44" s="15">
        <f t="shared" si="3"/>
        <v>7515642.5455725882</v>
      </c>
    </row>
    <row r="45" spans="1:14" ht="15.75" x14ac:dyDescent="0.25">
      <c r="A45" s="17">
        <v>2021</v>
      </c>
      <c r="B45" s="14">
        <v>0</v>
      </c>
      <c r="C45" s="14">
        <v>0</v>
      </c>
      <c r="D45" s="14">
        <v>1334494.0216643806</v>
      </c>
      <c r="E45" s="14">
        <v>1329056.8707403773</v>
      </c>
      <c r="F45" s="14">
        <v>660914.01918827533</v>
      </c>
      <c r="G45" s="14">
        <v>0</v>
      </c>
      <c r="H45" s="14">
        <v>0</v>
      </c>
      <c r="I45" s="14">
        <v>0</v>
      </c>
      <c r="J45" s="14">
        <v>0</v>
      </c>
      <c r="K45" s="14">
        <v>1059346.7074423661</v>
      </c>
      <c r="L45" s="14">
        <v>413898.17379164533</v>
      </c>
      <c r="M45" s="14">
        <v>0</v>
      </c>
      <c r="N45" s="15">
        <f t="shared" si="3"/>
        <v>4797709.7928270437</v>
      </c>
    </row>
    <row r="46" spans="1:14" ht="15" customHeight="1" x14ac:dyDescent="0.25">
      <c r="A46" s="17">
        <v>2022</v>
      </c>
      <c r="B46" s="14">
        <v>0</v>
      </c>
      <c r="C46" s="14">
        <v>0</v>
      </c>
      <c r="D46" s="14">
        <v>849193.0138536233</v>
      </c>
      <c r="E46" s="14">
        <v>1248783.1433739867</v>
      </c>
      <c r="F46" s="14">
        <v>354798.09352476889</v>
      </c>
      <c r="G46" s="14">
        <v>0</v>
      </c>
      <c r="H46" s="14">
        <v>0</v>
      </c>
      <c r="I46" s="14">
        <v>0</v>
      </c>
      <c r="J46" s="14">
        <v>0</v>
      </c>
      <c r="K46" s="14">
        <v>1799586.8577733438</v>
      </c>
      <c r="L46" s="14">
        <v>0</v>
      </c>
      <c r="M46" s="14">
        <v>0</v>
      </c>
      <c r="N46" s="15">
        <f t="shared" si="3"/>
        <v>4252361.1085257232</v>
      </c>
    </row>
    <row r="47" spans="1:14" ht="15.75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5"/>
    </row>
    <row r="48" spans="1:14" ht="15.75" x14ac:dyDescent="0.25">
      <c r="A48" s="32" t="s">
        <v>49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5.75" x14ac:dyDescent="0.25">
      <c r="A49" s="12" t="s">
        <v>19</v>
      </c>
      <c r="B49" s="12" t="s">
        <v>0</v>
      </c>
      <c r="C49" s="12" t="s">
        <v>1</v>
      </c>
      <c r="D49" s="12" t="s">
        <v>2</v>
      </c>
      <c r="E49" s="12" t="s">
        <v>3</v>
      </c>
      <c r="F49" s="12" t="s">
        <v>4</v>
      </c>
      <c r="G49" s="12" t="s">
        <v>5</v>
      </c>
      <c r="H49" s="12" t="s">
        <v>6</v>
      </c>
      <c r="I49" s="12" t="s">
        <v>7</v>
      </c>
      <c r="J49" s="12" t="s">
        <v>8</v>
      </c>
      <c r="K49" s="12" t="s">
        <v>9</v>
      </c>
      <c r="L49" s="12" t="s">
        <v>10</v>
      </c>
      <c r="M49" s="12" t="s">
        <v>11</v>
      </c>
      <c r="N49" s="12" t="s">
        <v>18</v>
      </c>
    </row>
    <row r="50" spans="1:14" ht="15.75" x14ac:dyDescent="0.25">
      <c r="A50" s="12" t="s">
        <v>12</v>
      </c>
      <c r="B50" s="14">
        <v>0</v>
      </c>
      <c r="C50" s="14">
        <v>0</v>
      </c>
      <c r="D50" s="14">
        <v>0</v>
      </c>
      <c r="E50" s="14">
        <v>52.761651453318635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5005.724739785388</v>
      </c>
      <c r="L50" s="14">
        <v>850.56649774514688</v>
      </c>
      <c r="M50" s="14">
        <v>0</v>
      </c>
      <c r="N50" s="15">
        <f t="shared" ref="N50:N57" si="4">SUM(B50:M50)</f>
        <v>5909.0528889838533</v>
      </c>
    </row>
    <row r="51" spans="1:14" ht="15.75" x14ac:dyDescent="0.25">
      <c r="A51" s="12" t="s">
        <v>13</v>
      </c>
      <c r="B51" s="14">
        <v>0</v>
      </c>
      <c r="C51" s="14">
        <v>0</v>
      </c>
      <c r="D51" s="14">
        <v>417.06872642479948</v>
      </c>
      <c r="E51" s="14">
        <v>745.92559486737093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5">
        <f t="shared" si="4"/>
        <v>1162.9943212921703</v>
      </c>
    </row>
    <row r="52" spans="1:14" ht="15.75" x14ac:dyDescent="0.25">
      <c r="A52" s="12" t="s">
        <v>14</v>
      </c>
      <c r="B52" s="14">
        <v>0</v>
      </c>
      <c r="C52" s="14">
        <v>443.0621583269193</v>
      </c>
      <c r="D52" s="14">
        <v>227.00597519759182</v>
      </c>
      <c r="E52" s="14">
        <v>1669.6997863840036</v>
      </c>
      <c r="F52" s="14">
        <v>7.0882291784237141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5">
        <f t="shared" si="4"/>
        <v>2346.8561490869383</v>
      </c>
    </row>
    <row r="53" spans="1:14" ht="15.75" x14ac:dyDescent="0.25">
      <c r="A53" s="12" t="s">
        <v>15</v>
      </c>
      <c r="B53" s="14">
        <v>0</v>
      </c>
      <c r="C53" s="14">
        <v>0</v>
      </c>
      <c r="D53" s="14">
        <v>0</v>
      </c>
      <c r="E53" s="14">
        <v>5827.1331896244028</v>
      </c>
      <c r="F53" s="14">
        <v>-5572.3048277497828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5">
        <f t="shared" si="4"/>
        <v>254.82836187461999</v>
      </c>
    </row>
    <row r="54" spans="1:14" ht="15.75" x14ac:dyDescent="0.25">
      <c r="A54" s="12" t="s">
        <v>16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5">
        <f t="shared" si="4"/>
        <v>0</v>
      </c>
    </row>
    <row r="55" spans="1:14" ht="15.75" x14ac:dyDescent="0.25">
      <c r="A55" s="12" t="s">
        <v>17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5">
        <f t="shared" si="4"/>
        <v>0</v>
      </c>
    </row>
    <row r="56" spans="1:14" ht="15.75" x14ac:dyDescent="0.25">
      <c r="A56" s="17">
        <v>2021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5">
        <f t="shared" si="4"/>
        <v>0</v>
      </c>
    </row>
    <row r="57" spans="1:14" ht="15.75" x14ac:dyDescent="0.25">
      <c r="A57" s="17">
        <v>2022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5">
        <f t="shared" si="4"/>
        <v>0</v>
      </c>
    </row>
    <row r="58" spans="1:14" ht="15.75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5"/>
    </row>
    <row r="59" spans="1:14" ht="15.75" x14ac:dyDescent="0.25">
      <c r="A59" s="32" t="s">
        <v>48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5.75" x14ac:dyDescent="0.25">
      <c r="A60" s="12" t="s">
        <v>19</v>
      </c>
      <c r="B60" s="12" t="s">
        <v>0</v>
      </c>
      <c r="C60" s="12" t="s">
        <v>1</v>
      </c>
      <c r="D60" s="12" t="s">
        <v>2</v>
      </c>
      <c r="E60" s="12" t="s">
        <v>3</v>
      </c>
      <c r="F60" s="12" t="s">
        <v>4</v>
      </c>
      <c r="G60" s="12" t="s">
        <v>5</v>
      </c>
      <c r="H60" s="12" t="s">
        <v>6</v>
      </c>
      <c r="I60" s="12" t="s">
        <v>7</v>
      </c>
      <c r="J60" s="12" t="s">
        <v>8</v>
      </c>
      <c r="K60" s="12" t="s">
        <v>9</v>
      </c>
      <c r="L60" s="12" t="s">
        <v>10</v>
      </c>
      <c r="M60" s="12" t="s">
        <v>11</v>
      </c>
      <c r="N60" s="12" t="s">
        <v>18</v>
      </c>
    </row>
    <row r="61" spans="1:14" ht="15.75" x14ac:dyDescent="0.25">
      <c r="A61" s="12" t="s">
        <v>12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51486.399915477552</v>
      </c>
      <c r="M61" s="14">
        <v>10.240655820315343</v>
      </c>
      <c r="N61" s="15">
        <f>SUM(B61:M61)</f>
        <v>51496.640571297867</v>
      </c>
    </row>
    <row r="62" spans="1:14" ht="15.75" x14ac:dyDescent="0.25">
      <c r="A62" s="12" t="s">
        <v>13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22.228194480110389</v>
      </c>
      <c r="M62" s="14">
        <v>0</v>
      </c>
      <c r="N62" s="15">
        <f t="shared" ref="N62:N68" si="5">SUM(B62:M62)</f>
        <v>22.228194480110389</v>
      </c>
    </row>
    <row r="63" spans="1:14" ht="15.75" x14ac:dyDescent="0.25">
      <c r="A63" s="12" t="s">
        <v>14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1817.2379757325632</v>
      </c>
      <c r="K63" s="14">
        <v>96484.91684827143</v>
      </c>
      <c r="L63" s="14">
        <v>51478.654985152694</v>
      </c>
      <c r="M63" s="14">
        <v>8682.5104472690673</v>
      </c>
      <c r="N63" s="15">
        <f t="shared" si="5"/>
        <v>158463.32025642577</v>
      </c>
    </row>
    <row r="64" spans="1:14" ht="15.75" x14ac:dyDescent="0.25">
      <c r="A64" s="12" t="s">
        <v>15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5">
        <f t="shared" si="5"/>
        <v>0</v>
      </c>
    </row>
    <row r="65" spans="1:14" ht="15.75" x14ac:dyDescent="0.25">
      <c r="A65" s="12" t="s">
        <v>16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5">
        <f t="shared" si="5"/>
        <v>0</v>
      </c>
    </row>
    <row r="66" spans="1:14" ht="15.75" x14ac:dyDescent="0.25">
      <c r="A66" s="12" t="s">
        <v>17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5">
        <f t="shared" si="5"/>
        <v>0</v>
      </c>
    </row>
    <row r="67" spans="1:14" ht="15.75" x14ac:dyDescent="0.25">
      <c r="A67" s="17">
        <v>2021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5">
        <f t="shared" si="5"/>
        <v>0</v>
      </c>
    </row>
    <row r="68" spans="1:14" ht="15.75" x14ac:dyDescent="0.25">
      <c r="A68" s="17">
        <v>2022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5">
        <f t="shared" si="5"/>
        <v>0</v>
      </c>
    </row>
    <row r="69" spans="1:14" ht="15.75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5"/>
    </row>
    <row r="70" spans="1:14" ht="15.75" x14ac:dyDescent="0.25">
      <c r="A70" s="32" t="s">
        <v>47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5.75" x14ac:dyDescent="0.25">
      <c r="A71" s="12" t="s">
        <v>19</v>
      </c>
      <c r="B71" s="12" t="s">
        <v>0</v>
      </c>
      <c r="C71" s="12" t="s">
        <v>1</v>
      </c>
      <c r="D71" s="12" t="s">
        <v>2</v>
      </c>
      <c r="E71" s="12" t="s">
        <v>3</v>
      </c>
      <c r="F71" s="12" t="s">
        <v>4</v>
      </c>
      <c r="G71" s="12" t="s">
        <v>5</v>
      </c>
      <c r="H71" s="12" t="s">
        <v>6</v>
      </c>
      <c r="I71" s="12" t="s">
        <v>7</v>
      </c>
      <c r="J71" s="12" t="s">
        <v>8</v>
      </c>
      <c r="K71" s="12" t="s">
        <v>9</v>
      </c>
      <c r="L71" s="12" t="s">
        <v>10</v>
      </c>
      <c r="M71" s="12" t="s">
        <v>11</v>
      </c>
      <c r="N71" s="12" t="s">
        <v>18</v>
      </c>
    </row>
    <row r="72" spans="1:14" ht="15.75" x14ac:dyDescent="0.25">
      <c r="A72" s="12" t="s">
        <v>12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5">
        <f t="shared" ref="N72:N79" si="6">SUM(B72:M72)</f>
        <v>0</v>
      </c>
    </row>
    <row r="73" spans="1:14" ht="15.75" x14ac:dyDescent="0.25">
      <c r="A73" s="12" t="s">
        <v>13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5">
        <f t="shared" si="6"/>
        <v>0</v>
      </c>
    </row>
    <row r="74" spans="1:14" ht="15.75" x14ac:dyDescent="0.25">
      <c r="A74" s="12" t="s">
        <v>14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5">
        <f t="shared" si="6"/>
        <v>0</v>
      </c>
    </row>
    <row r="75" spans="1:14" ht="15.75" x14ac:dyDescent="0.25">
      <c r="A75" s="12" t="s">
        <v>15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5">
        <f t="shared" si="6"/>
        <v>0</v>
      </c>
    </row>
    <row r="76" spans="1:14" ht="15.75" x14ac:dyDescent="0.25">
      <c r="A76" s="12" t="s">
        <v>16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5">
        <f t="shared" si="6"/>
        <v>0</v>
      </c>
    </row>
    <row r="77" spans="1:14" ht="15.75" x14ac:dyDescent="0.25">
      <c r="A77" s="12" t="s">
        <v>17</v>
      </c>
      <c r="B77" s="14">
        <v>0</v>
      </c>
      <c r="C77" s="14">
        <v>0</v>
      </c>
      <c r="D77" s="14">
        <v>456614.8375117465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5">
        <f t="shared" si="6"/>
        <v>456614.8375117465</v>
      </c>
    </row>
    <row r="78" spans="1:14" ht="15.75" x14ac:dyDescent="0.25">
      <c r="A78" s="17">
        <v>2021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5">
        <f t="shared" si="6"/>
        <v>0</v>
      </c>
    </row>
    <row r="79" spans="1:14" ht="15.75" x14ac:dyDescent="0.25">
      <c r="A79" s="17">
        <v>2022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5">
        <f t="shared" si="6"/>
        <v>0</v>
      </c>
    </row>
    <row r="80" spans="1:14" ht="15.75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5"/>
    </row>
    <row r="81" spans="1:14" ht="15.75" x14ac:dyDescent="0.25">
      <c r="A81" s="32" t="s">
        <v>46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15.75" x14ac:dyDescent="0.25">
      <c r="A82" s="12" t="s">
        <v>19</v>
      </c>
      <c r="B82" s="12" t="s">
        <v>0</v>
      </c>
      <c r="C82" s="12" t="s">
        <v>1</v>
      </c>
      <c r="D82" s="12" t="s">
        <v>2</v>
      </c>
      <c r="E82" s="12" t="s">
        <v>3</v>
      </c>
      <c r="F82" s="12" t="s">
        <v>4</v>
      </c>
      <c r="G82" s="12" t="s">
        <v>5</v>
      </c>
      <c r="H82" s="12" t="s">
        <v>6</v>
      </c>
      <c r="I82" s="12" t="s">
        <v>7</v>
      </c>
      <c r="J82" s="12" t="s">
        <v>8</v>
      </c>
      <c r="K82" s="12" t="s">
        <v>9</v>
      </c>
      <c r="L82" s="12" t="s">
        <v>10</v>
      </c>
      <c r="M82" s="12" t="s">
        <v>11</v>
      </c>
      <c r="N82" s="12" t="s">
        <v>18</v>
      </c>
    </row>
    <row r="83" spans="1:14" ht="15.75" x14ac:dyDescent="0.25">
      <c r="A83" s="12" t="s">
        <v>12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5042.7002030894646</v>
      </c>
      <c r="N83" s="15">
        <f t="shared" ref="N83:N90" si="7">SUM(B83:M83)</f>
        <v>5042.7002030894646</v>
      </c>
    </row>
    <row r="84" spans="1:14" ht="15.75" x14ac:dyDescent="0.25">
      <c r="A84" s="12" t="s">
        <v>13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3021.4690834865546</v>
      </c>
      <c r="L84" s="14">
        <v>52814.870678572057</v>
      </c>
      <c r="M84" s="14">
        <v>9721.4321158994735</v>
      </c>
      <c r="N84" s="15">
        <f t="shared" si="7"/>
        <v>65557.77187795809</v>
      </c>
    </row>
    <row r="85" spans="1:14" ht="15.75" x14ac:dyDescent="0.25">
      <c r="A85" s="12" t="s">
        <v>14</v>
      </c>
      <c r="B85" s="14">
        <v>1318.8757848226264</v>
      </c>
      <c r="C85" s="14">
        <v>8862.6275029806293</v>
      </c>
      <c r="D85" s="14">
        <v>0.55803825776808746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17860.136936070568</v>
      </c>
      <c r="K85" s="14">
        <v>17856.162614820118</v>
      </c>
      <c r="L85" s="14">
        <v>70206.908900661409</v>
      </c>
      <c r="M85" s="14">
        <v>892.64344140151843</v>
      </c>
      <c r="N85" s="15">
        <f t="shared" si="7"/>
        <v>116997.91321901463</v>
      </c>
    </row>
    <row r="86" spans="1:14" ht="15.75" x14ac:dyDescent="0.25">
      <c r="A86" s="12" t="s">
        <v>15</v>
      </c>
      <c r="B86" s="14">
        <v>1438.7196483107823</v>
      </c>
      <c r="C86" s="14">
        <v>19537.446382427741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5">
        <f t="shared" si="7"/>
        <v>20976.166030738525</v>
      </c>
    </row>
    <row r="87" spans="1:14" ht="15.75" x14ac:dyDescent="0.25">
      <c r="A87" s="12" t="s">
        <v>16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5">
        <f t="shared" si="7"/>
        <v>0</v>
      </c>
    </row>
    <row r="88" spans="1:14" ht="15.75" x14ac:dyDescent="0.25">
      <c r="A88" s="12" t="s">
        <v>17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5">
        <f t="shared" si="7"/>
        <v>0</v>
      </c>
    </row>
    <row r="89" spans="1:14" ht="15.75" x14ac:dyDescent="0.25">
      <c r="A89" s="17">
        <v>2021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5">
        <f t="shared" si="7"/>
        <v>0</v>
      </c>
    </row>
    <row r="90" spans="1:14" ht="15.75" x14ac:dyDescent="0.25">
      <c r="A90" s="17">
        <v>2022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5">
        <f t="shared" si="7"/>
        <v>0</v>
      </c>
    </row>
    <row r="91" spans="1:14" ht="15.75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5"/>
    </row>
    <row r="92" spans="1:14" ht="15.75" x14ac:dyDescent="0.25">
      <c r="A92" s="32" t="s">
        <v>45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ht="15.75" x14ac:dyDescent="0.25">
      <c r="A93" s="12" t="s">
        <v>19</v>
      </c>
      <c r="B93" s="12" t="s">
        <v>0</v>
      </c>
      <c r="C93" s="12" t="s">
        <v>1</v>
      </c>
      <c r="D93" s="12" t="s">
        <v>2</v>
      </c>
      <c r="E93" s="12" t="s">
        <v>3</v>
      </c>
      <c r="F93" s="12" t="s">
        <v>4</v>
      </c>
      <c r="G93" s="12" t="s">
        <v>5</v>
      </c>
      <c r="H93" s="12" t="s">
        <v>6</v>
      </c>
      <c r="I93" s="12" t="s">
        <v>7</v>
      </c>
      <c r="J93" s="12" t="s">
        <v>8</v>
      </c>
      <c r="K93" s="12" t="s">
        <v>9</v>
      </c>
      <c r="L93" s="12" t="s">
        <v>10</v>
      </c>
      <c r="M93" s="12" t="s">
        <v>11</v>
      </c>
      <c r="N93" s="12" t="s">
        <v>18</v>
      </c>
    </row>
    <row r="94" spans="1:14" ht="15.75" x14ac:dyDescent="0.25">
      <c r="A94" s="12" t="s">
        <v>12</v>
      </c>
      <c r="B94" s="14">
        <v>0</v>
      </c>
      <c r="C94" s="14">
        <v>57363.294937919229</v>
      </c>
      <c r="D94" s="14">
        <v>72723.943467983365</v>
      </c>
      <c r="E94" s="14">
        <v>240453.54179905457</v>
      </c>
      <c r="F94" s="14">
        <v>3449.776076254072</v>
      </c>
      <c r="G94" s="14">
        <v>-111099.86442421374</v>
      </c>
      <c r="H94" s="14">
        <v>0</v>
      </c>
      <c r="I94" s="14">
        <v>0</v>
      </c>
      <c r="J94" s="14">
        <v>-31656.39722805018</v>
      </c>
      <c r="K94" s="14">
        <v>48516.82871937468</v>
      </c>
      <c r="L94" s="14">
        <v>42595.890891377043</v>
      </c>
      <c r="M94" s="14">
        <v>86538.458361159952</v>
      </c>
      <c r="N94" s="15">
        <f t="shared" ref="N94:N101" si="8">SUM(B94:M94)</f>
        <v>408885.47260085907</v>
      </c>
    </row>
    <row r="95" spans="1:14" ht="15.75" x14ac:dyDescent="0.25">
      <c r="A95" s="12" t="s">
        <v>13</v>
      </c>
      <c r="B95" s="14">
        <v>96445.250131360779</v>
      </c>
      <c r="C95" s="14">
        <v>23474.148616931583</v>
      </c>
      <c r="D95" s="14">
        <v>71245.167217472845</v>
      </c>
      <c r="E95" s="14">
        <v>-134958.75502352216</v>
      </c>
      <c r="F95" s="14">
        <v>0</v>
      </c>
      <c r="G95" s="14">
        <v>7696.3749111379821</v>
      </c>
      <c r="H95" s="14">
        <v>-795.32345127158931</v>
      </c>
      <c r="I95" s="14">
        <v>3522.4610075145415</v>
      </c>
      <c r="J95" s="14">
        <v>62669.410019983356</v>
      </c>
      <c r="K95" s="14">
        <v>72769.290697704375</v>
      </c>
      <c r="L95" s="14">
        <v>512765.03739396785</v>
      </c>
      <c r="M95" s="14">
        <v>61135.844870965004</v>
      </c>
      <c r="N95" s="15">
        <f t="shared" si="8"/>
        <v>775968.90639224462</v>
      </c>
    </row>
    <row r="96" spans="1:14" ht="15.75" x14ac:dyDescent="0.25">
      <c r="A96" s="12" t="s">
        <v>14</v>
      </c>
      <c r="B96" s="14">
        <v>-12617.473074428799</v>
      </c>
      <c r="C96" s="14">
        <v>-116357.10155479248</v>
      </c>
      <c r="D96" s="14">
        <v>17.918472350041149</v>
      </c>
      <c r="E96" s="14">
        <v>0</v>
      </c>
      <c r="F96" s="14">
        <v>0</v>
      </c>
      <c r="G96" s="14">
        <v>169.54835553700161</v>
      </c>
      <c r="H96" s="14">
        <v>4802.7902922040803</v>
      </c>
      <c r="I96" s="14">
        <v>27877.154172244293</v>
      </c>
      <c r="J96" s="14">
        <v>68770.002963936378</v>
      </c>
      <c r="K96" s="14">
        <v>1498609.5068147199</v>
      </c>
      <c r="L96" s="14">
        <v>166884.51855798994</v>
      </c>
      <c r="M96" s="14">
        <v>44407.692805079954</v>
      </c>
      <c r="N96" s="15">
        <f t="shared" si="8"/>
        <v>1682564.5578048404</v>
      </c>
    </row>
    <row r="97" spans="1:14" ht="15.75" x14ac:dyDescent="0.25">
      <c r="A97" s="12" t="s">
        <v>15</v>
      </c>
      <c r="B97" s="14">
        <v>52216.187696848814</v>
      </c>
      <c r="C97" s="14">
        <v>-167674.09383384744</v>
      </c>
      <c r="D97" s="14">
        <v>19555.768464061777</v>
      </c>
      <c r="E97" s="14">
        <v>5254.947508657272</v>
      </c>
      <c r="F97" s="14">
        <v>71384.575006362385</v>
      </c>
      <c r="G97" s="14">
        <v>37167.651314760049</v>
      </c>
      <c r="H97" s="14">
        <v>57609.859537878081</v>
      </c>
      <c r="I97" s="14">
        <v>0</v>
      </c>
      <c r="J97" s="14">
        <v>0</v>
      </c>
      <c r="K97" s="14">
        <v>362785.94115470367</v>
      </c>
      <c r="L97" s="14">
        <v>74931.206522665205</v>
      </c>
      <c r="M97" s="14">
        <v>0</v>
      </c>
      <c r="N97" s="15">
        <f t="shared" si="8"/>
        <v>513232.04337208986</v>
      </c>
    </row>
    <row r="98" spans="1:14" ht="15.75" x14ac:dyDescent="0.25">
      <c r="A98" s="12" t="s">
        <v>16</v>
      </c>
      <c r="B98" s="14">
        <v>0</v>
      </c>
      <c r="C98" s="14">
        <v>0</v>
      </c>
      <c r="D98" s="14">
        <v>32248.608636060118</v>
      </c>
      <c r="E98" s="14">
        <v>484858.11876158952</v>
      </c>
      <c r="F98" s="14">
        <v>36770.841622638247</v>
      </c>
      <c r="G98" s="14">
        <v>0</v>
      </c>
      <c r="H98" s="14">
        <v>0</v>
      </c>
      <c r="I98" s="14">
        <v>0</v>
      </c>
      <c r="J98" s="14">
        <v>14711.895903173338</v>
      </c>
      <c r="K98" s="14">
        <v>0</v>
      </c>
      <c r="L98" s="14">
        <v>52358.501368013596</v>
      </c>
      <c r="M98" s="14">
        <v>83043.955094623496</v>
      </c>
      <c r="N98" s="15">
        <f t="shared" si="8"/>
        <v>703991.92138609837</v>
      </c>
    </row>
    <row r="99" spans="1:14" ht="15.75" x14ac:dyDescent="0.25">
      <c r="A99" s="12" t="s">
        <v>17</v>
      </c>
      <c r="B99" s="14">
        <v>0</v>
      </c>
      <c r="C99" s="14">
        <v>530766.27718619257</v>
      </c>
      <c r="D99" s="14">
        <v>2628263.7649677666</v>
      </c>
      <c r="E99" s="14">
        <v>61818.624155436453</v>
      </c>
      <c r="F99" s="14">
        <v>0</v>
      </c>
      <c r="G99" s="14">
        <v>0</v>
      </c>
      <c r="H99" s="14">
        <v>18620.518912273888</v>
      </c>
      <c r="I99" s="14">
        <v>0</v>
      </c>
      <c r="J99" s="14">
        <v>35562.568514145627</v>
      </c>
      <c r="K99" s="14">
        <v>49760.245861844196</v>
      </c>
      <c r="L99" s="14">
        <v>36424.282669039589</v>
      </c>
      <c r="M99" s="14">
        <v>0</v>
      </c>
      <c r="N99" s="15">
        <f t="shared" si="8"/>
        <v>3361216.2822666988</v>
      </c>
    </row>
    <row r="100" spans="1:14" ht="15.75" x14ac:dyDescent="0.25">
      <c r="A100" s="17">
        <v>2021</v>
      </c>
      <c r="B100" s="14">
        <v>0</v>
      </c>
      <c r="C100" s="14">
        <v>0</v>
      </c>
      <c r="D100" s="14">
        <v>273414.40818129003</v>
      </c>
      <c r="E100" s="14">
        <v>404189.83429047477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262601.76882901188</v>
      </c>
      <c r="L100" s="14">
        <v>312110.05696513166</v>
      </c>
      <c r="M100" s="14">
        <v>283277.28867154376</v>
      </c>
      <c r="N100" s="15">
        <f t="shared" si="8"/>
        <v>1535593.3569374522</v>
      </c>
    </row>
    <row r="101" spans="1:14" ht="15.75" x14ac:dyDescent="0.25">
      <c r="A101" s="17">
        <v>2022</v>
      </c>
      <c r="B101" s="14">
        <v>0</v>
      </c>
      <c r="C101" s="14">
        <v>0</v>
      </c>
      <c r="D101" s="14">
        <v>1913521.5157117129</v>
      </c>
      <c r="E101" s="14">
        <v>131034.87700147346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474168.51683442882</v>
      </c>
      <c r="L101" s="14">
        <v>24937.25832597485</v>
      </c>
      <c r="M101" s="14">
        <v>0</v>
      </c>
      <c r="N101" s="15">
        <f t="shared" si="8"/>
        <v>2543662.1678735903</v>
      </c>
    </row>
    <row r="102" spans="1:14" ht="15.75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"/>
    </row>
    <row r="103" spans="1:14" ht="15.75" x14ac:dyDescent="0.25">
      <c r="A103" s="32" t="s">
        <v>44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ht="15.75" x14ac:dyDescent="0.25">
      <c r="A104" s="12" t="s">
        <v>19</v>
      </c>
      <c r="B104" s="12" t="s">
        <v>0</v>
      </c>
      <c r="C104" s="12" t="s">
        <v>1</v>
      </c>
      <c r="D104" s="12" t="s">
        <v>2</v>
      </c>
      <c r="E104" s="12" t="s">
        <v>3</v>
      </c>
      <c r="F104" s="12" t="s">
        <v>4</v>
      </c>
      <c r="G104" s="12" t="s">
        <v>5</v>
      </c>
      <c r="H104" s="12" t="s">
        <v>6</v>
      </c>
      <c r="I104" s="12" t="s">
        <v>7</v>
      </c>
      <c r="J104" s="12" t="s">
        <v>8</v>
      </c>
      <c r="K104" s="12" t="s">
        <v>9</v>
      </c>
      <c r="L104" s="12" t="s">
        <v>10</v>
      </c>
      <c r="M104" s="12" t="s">
        <v>11</v>
      </c>
      <c r="N104" s="12" t="s">
        <v>18</v>
      </c>
    </row>
    <row r="105" spans="1:14" ht="15.75" x14ac:dyDescent="0.25">
      <c r="A105" s="12" t="s">
        <v>12</v>
      </c>
      <c r="B105" s="14">
        <v>0</v>
      </c>
      <c r="C105" s="14">
        <v>0</v>
      </c>
      <c r="D105" s="14">
        <v>0</v>
      </c>
      <c r="E105" s="14">
        <v>12157.658676706798</v>
      </c>
      <c r="F105" s="14">
        <v>0</v>
      </c>
      <c r="G105" s="14">
        <v>0</v>
      </c>
      <c r="H105" s="14">
        <v>21794.564946017945</v>
      </c>
      <c r="I105" s="14">
        <v>12030.599850201905</v>
      </c>
      <c r="J105" s="14">
        <v>0</v>
      </c>
      <c r="K105" s="14">
        <v>402.04433955919302</v>
      </c>
      <c r="L105" s="14">
        <v>253252.72401801698</v>
      </c>
      <c r="M105" s="14">
        <v>-197506.55127650141</v>
      </c>
      <c r="N105" s="15">
        <f t="shared" ref="N105:N112" si="9">SUM(B105:M105)</f>
        <v>102131.04055400143</v>
      </c>
    </row>
    <row r="106" spans="1:14" ht="15.75" x14ac:dyDescent="0.25">
      <c r="A106" s="12" t="s">
        <v>13</v>
      </c>
      <c r="B106" s="14">
        <v>-137294.32164537197</v>
      </c>
      <c r="C106" s="14">
        <v>-671.00426270317314</v>
      </c>
      <c r="D106" s="14">
        <v>44949.343071119249</v>
      </c>
      <c r="E106" s="14">
        <v>121015.45645688889</v>
      </c>
      <c r="F106" s="14">
        <v>0</v>
      </c>
      <c r="G106" s="14">
        <v>0</v>
      </c>
      <c r="H106" s="14">
        <v>0</v>
      </c>
      <c r="I106" s="14">
        <v>0</v>
      </c>
      <c r="J106" s="14">
        <v>5468.8572715667069</v>
      </c>
      <c r="K106" s="14">
        <v>201544.8528719504</v>
      </c>
      <c r="L106" s="14">
        <v>171152.96053343243</v>
      </c>
      <c r="M106" s="14">
        <v>-52200.389733430828</v>
      </c>
      <c r="N106" s="15">
        <f t="shared" si="9"/>
        <v>353965.75456345174</v>
      </c>
    </row>
    <row r="107" spans="1:14" ht="15.75" x14ac:dyDescent="0.25">
      <c r="A107" s="12" t="s">
        <v>14</v>
      </c>
      <c r="B107" s="14">
        <v>13594.81949922447</v>
      </c>
      <c r="C107" s="14">
        <v>15050.701528649859</v>
      </c>
      <c r="D107" s="14">
        <v>5.9887032540965492</v>
      </c>
      <c r="E107" s="14">
        <v>1755.0983741267044</v>
      </c>
      <c r="F107" s="14">
        <v>0</v>
      </c>
      <c r="G107" s="14">
        <v>11307.141138016148</v>
      </c>
      <c r="H107" s="14">
        <v>31658.307460982694</v>
      </c>
      <c r="I107" s="14">
        <v>10080.232954707559</v>
      </c>
      <c r="J107" s="14">
        <v>506.51499374903642</v>
      </c>
      <c r="K107" s="14">
        <v>187634.1440895487</v>
      </c>
      <c r="L107" s="14">
        <v>11484.692753306912</v>
      </c>
      <c r="M107" s="14">
        <v>9512.7556839696645</v>
      </c>
      <c r="N107" s="15">
        <f t="shared" si="9"/>
        <v>292590.39717953588</v>
      </c>
    </row>
    <row r="108" spans="1:14" ht="15.75" x14ac:dyDescent="0.25">
      <c r="A108" s="12" t="s">
        <v>15</v>
      </c>
      <c r="B108" s="14">
        <v>1778.1143985793658</v>
      </c>
      <c r="C108" s="14">
        <v>428.38771820533299</v>
      </c>
      <c r="D108" s="14">
        <v>0</v>
      </c>
      <c r="E108" s="14">
        <v>13697.064741559108</v>
      </c>
      <c r="F108" s="14">
        <v>551.4074091767219</v>
      </c>
      <c r="G108" s="14">
        <v>0</v>
      </c>
      <c r="H108" s="14">
        <v>0</v>
      </c>
      <c r="I108" s="14">
        <v>0</v>
      </c>
      <c r="J108" s="14">
        <v>0</v>
      </c>
      <c r="K108" s="14">
        <v>859071.80397546524</v>
      </c>
      <c r="L108" s="14">
        <v>0</v>
      </c>
      <c r="M108" s="14">
        <v>0</v>
      </c>
      <c r="N108" s="15">
        <f t="shared" si="9"/>
        <v>875526.77824298572</v>
      </c>
    </row>
    <row r="109" spans="1:14" ht="15.75" x14ac:dyDescent="0.25">
      <c r="A109" s="12" t="s">
        <v>16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365049.27874187817</v>
      </c>
      <c r="K109" s="14">
        <v>608414.21570870292</v>
      </c>
      <c r="L109" s="14">
        <v>0</v>
      </c>
      <c r="M109" s="14">
        <v>0</v>
      </c>
      <c r="N109" s="15">
        <f t="shared" si="9"/>
        <v>973463.49445058103</v>
      </c>
    </row>
    <row r="110" spans="1:14" ht="15.75" x14ac:dyDescent="0.25">
      <c r="A110" s="12" t="s">
        <v>17</v>
      </c>
      <c r="B110" s="14">
        <v>0</v>
      </c>
      <c r="C110" s="14">
        <v>546012.9978528925</v>
      </c>
      <c r="D110" s="14">
        <v>2677881.640664889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5">
        <f t="shared" si="9"/>
        <v>3223894.6385177816</v>
      </c>
    </row>
    <row r="111" spans="1:14" ht="15.75" x14ac:dyDescent="0.25">
      <c r="A111" s="17">
        <v>2021</v>
      </c>
      <c r="B111" s="14">
        <v>0</v>
      </c>
      <c r="C111" s="14">
        <v>0</v>
      </c>
      <c r="D111" s="14">
        <v>922150.28981828666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5">
        <f t="shared" si="9"/>
        <v>922150.28981828666</v>
      </c>
    </row>
    <row r="112" spans="1:14" ht="15.75" x14ac:dyDescent="0.25">
      <c r="A112" s="17">
        <v>2022</v>
      </c>
      <c r="B112" s="14">
        <v>0</v>
      </c>
      <c r="C112" s="14">
        <v>0</v>
      </c>
      <c r="D112" s="14">
        <v>1318109.8172837035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5">
        <f t="shared" si="9"/>
        <v>1318109.8172837035</v>
      </c>
    </row>
    <row r="114" spans="1:14" ht="15.75" x14ac:dyDescent="0.25">
      <c r="A114" s="32" t="s">
        <v>22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ht="15.75" x14ac:dyDescent="0.25">
      <c r="A115" s="12" t="s">
        <v>32</v>
      </c>
      <c r="B115" s="12" t="s">
        <v>0</v>
      </c>
      <c r="C115" s="12" t="s">
        <v>1</v>
      </c>
      <c r="D115" s="12" t="s">
        <v>2</v>
      </c>
      <c r="E115" s="12" t="s">
        <v>3</v>
      </c>
      <c r="F115" s="12" t="s">
        <v>4</v>
      </c>
      <c r="G115" s="12" t="s">
        <v>5</v>
      </c>
      <c r="H115" s="12" t="s">
        <v>6</v>
      </c>
      <c r="I115" s="12" t="s">
        <v>7</v>
      </c>
      <c r="J115" s="12" t="s">
        <v>8</v>
      </c>
      <c r="K115" s="12" t="s">
        <v>9</v>
      </c>
      <c r="L115" s="12" t="s">
        <v>10</v>
      </c>
      <c r="M115" s="12" t="s">
        <v>11</v>
      </c>
      <c r="N115" s="12" t="s">
        <v>18</v>
      </c>
    </row>
    <row r="116" spans="1:14" ht="15.75" x14ac:dyDescent="0.25">
      <c r="A116" s="13" t="s">
        <v>33</v>
      </c>
      <c r="B116" s="14">
        <f>ROUND(SUM(B6:B13)/8,2)</f>
        <v>0</v>
      </c>
      <c r="C116" s="14">
        <f t="shared" ref="C116:M116" si="10">ROUND(SUM(C6:C13)/8,2)</f>
        <v>17438.29</v>
      </c>
      <c r="D116" s="14">
        <f t="shared" si="10"/>
        <v>135191.48000000001</v>
      </c>
      <c r="E116" s="14">
        <f t="shared" si="10"/>
        <v>269002.28999999998</v>
      </c>
      <c r="F116" s="14">
        <f t="shared" si="10"/>
        <v>66635.03</v>
      </c>
      <c r="G116" s="14">
        <f t="shared" si="10"/>
        <v>3529.27</v>
      </c>
      <c r="H116" s="14">
        <f t="shared" si="10"/>
        <v>25420.73</v>
      </c>
      <c r="I116" s="14">
        <f t="shared" si="10"/>
        <v>97.1</v>
      </c>
      <c r="J116" s="14">
        <f t="shared" si="10"/>
        <v>22142.11</v>
      </c>
      <c r="K116" s="14">
        <f t="shared" si="10"/>
        <v>202492.16</v>
      </c>
      <c r="L116" s="14">
        <f t="shared" si="10"/>
        <v>99878.03</v>
      </c>
      <c r="M116" s="14">
        <f t="shared" si="10"/>
        <v>34199.74</v>
      </c>
      <c r="N116" s="15">
        <f>SUM(B116:M116)</f>
        <v>876026.23</v>
      </c>
    </row>
    <row r="117" spans="1:14" ht="15.75" x14ac:dyDescent="0.25">
      <c r="A117" s="13" t="s">
        <v>34</v>
      </c>
      <c r="B117" s="14">
        <f>ROUND(SUM(B17:B24)/8,2)</f>
        <v>1325.7</v>
      </c>
      <c r="C117" s="14">
        <f t="shared" ref="C117:M117" si="11">ROUND(SUM(C17:C24)/8,2)</f>
        <v>7208.12</v>
      </c>
      <c r="D117" s="14">
        <f t="shared" si="11"/>
        <v>13536.13</v>
      </c>
      <c r="E117" s="14">
        <f t="shared" si="11"/>
        <v>51383.15</v>
      </c>
      <c r="F117" s="14">
        <f t="shared" si="11"/>
        <v>23495.27</v>
      </c>
      <c r="G117" s="14">
        <f t="shared" si="11"/>
        <v>3406.92</v>
      </c>
      <c r="H117" s="14">
        <f t="shared" si="11"/>
        <v>244.87</v>
      </c>
      <c r="I117" s="14">
        <f t="shared" si="11"/>
        <v>48.26</v>
      </c>
      <c r="J117" s="14">
        <f t="shared" si="11"/>
        <v>1669.53</v>
      </c>
      <c r="K117" s="14">
        <f t="shared" si="11"/>
        <v>24612.68</v>
      </c>
      <c r="L117" s="14">
        <f t="shared" si="11"/>
        <v>8786.58</v>
      </c>
      <c r="M117" s="14">
        <f t="shared" si="11"/>
        <v>2514.0700000000002</v>
      </c>
      <c r="N117" s="15">
        <f t="shared" ref="N117:N125" si="12">SUM(B117:M117)</f>
        <v>138231.28</v>
      </c>
    </row>
    <row r="118" spans="1:14" ht="15.75" x14ac:dyDescent="0.25">
      <c r="A118" s="13" t="s">
        <v>35</v>
      </c>
      <c r="B118" s="14">
        <f>ROUND(SUM(B28:B35)/8,2)</f>
        <v>72021.759999999995</v>
      </c>
      <c r="C118" s="14">
        <f t="shared" ref="C118:M118" si="13">ROUND(SUM(C28:C35)/8,2)</f>
        <v>222898.87</v>
      </c>
      <c r="D118" s="14">
        <f t="shared" si="13"/>
        <v>3528373.71</v>
      </c>
      <c r="E118" s="14">
        <f t="shared" si="13"/>
        <v>4059294.26</v>
      </c>
      <c r="F118" s="14">
        <f t="shared" si="13"/>
        <v>1053554.3999999999</v>
      </c>
      <c r="G118" s="14">
        <f t="shared" si="13"/>
        <v>-80190.97</v>
      </c>
      <c r="H118" s="14">
        <f t="shared" si="13"/>
        <v>-25124</v>
      </c>
      <c r="I118" s="14">
        <f t="shared" si="13"/>
        <v>8966.59</v>
      </c>
      <c r="J118" s="14">
        <f t="shared" si="13"/>
        <v>286820.92</v>
      </c>
      <c r="K118" s="14">
        <f t="shared" si="13"/>
        <v>2782541.93</v>
      </c>
      <c r="L118" s="14">
        <f t="shared" si="13"/>
        <v>2105212.62</v>
      </c>
      <c r="M118" s="14">
        <f t="shared" si="13"/>
        <v>127931.55</v>
      </c>
      <c r="N118" s="15">
        <f t="shared" si="12"/>
        <v>14142301.640000001</v>
      </c>
    </row>
    <row r="119" spans="1:14" ht="15.75" x14ac:dyDescent="0.25">
      <c r="A119" s="13" t="s">
        <v>36</v>
      </c>
      <c r="B119" s="14">
        <f>ROUND(SUM(B39:B46)/8,2)</f>
        <v>27707.34</v>
      </c>
      <c r="C119" s="14">
        <f t="shared" ref="C119:M119" si="14">ROUND(SUM(C39:C46)/8,2)</f>
        <v>45575.41</v>
      </c>
      <c r="D119" s="14">
        <f t="shared" si="14"/>
        <v>1110339.26</v>
      </c>
      <c r="E119" s="14">
        <f t="shared" si="14"/>
        <v>1204057.28</v>
      </c>
      <c r="F119" s="14">
        <f t="shared" si="14"/>
        <v>289103.84999999998</v>
      </c>
      <c r="G119" s="14">
        <f t="shared" si="14"/>
        <v>20605.330000000002</v>
      </c>
      <c r="H119" s="14">
        <f t="shared" si="14"/>
        <v>13155.92</v>
      </c>
      <c r="I119" s="14">
        <f t="shared" si="14"/>
        <v>10991.45</v>
      </c>
      <c r="J119" s="14">
        <f t="shared" si="14"/>
        <v>234203.13</v>
      </c>
      <c r="K119" s="14">
        <f t="shared" si="14"/>
        <v>1390083.4</v>
      </c>
      <c r="L119" s="14">
        <f t="shared" si="14"/>
        <v>1015436.66</v>
      </c>
      <c r="M119" s="14">
        <f t="shared" si="14"/>
        <v>42722.31</v>
      </c>
      <c r="N119" s="15">
        <f t="shared" si="12"/>
        <v>5403981.3399999999</v>
      </c>
    </row>
    <row r="120" spans="1:14" ht="15.75" x14ac:dyDescent="0.25">
      <c r="A120" s="13" t="s">
        <v>37</v>
      </c>
      <c r="B120" s="14">
        <f>ROUND(SUM(B50:B57)/8,2)</f>
        <v>0</v>
      </c>
      <c r="C120" s="14">
        <f t="shared" ref="C120:M120" si="15">ROUND(SUM(C50:C57)/8,2)</f>
        <v>55.38</v>
      </c>
      <c r="D120" s="14">
        <f t="shared" si="15"/>
        <v>80.510000000000005</v>
      </c>
      <c r="E120" s="14">
        <f t="shared" si="15"/>
        <v>1036.94</v>
      </c>
      <c r="F120" s="14">
        <f t="shared" si="15"/>
        <v>-695.65</v>
      </c>
      <c r="G120" s="14">
        <f t="shared" si="15"/>
        <v>0</v>
      </c>
      <c r="H120" s="14">
        <f t="shared" si="15"/>
        <v>0</v>
      </c>
      <c r="I120" s="14">
        <f t="shared" si="15"/>
        <v>0</v>
      </c>
      <c r="J120" s="14">
        <f t="shared" si="15"/>
        <v>0</v>
      </c>
      <c r="K120" s="14">
        <f t="shared" si="15"/>
        <v>625.72</v>
      </c>
      <c r="L120" s="14">
        <f t="shared" si="15"/>
        <v>106.32</v>
      </c>
      <c r="M120" s="14">
        <f t="shared" si="15"/>
        <v>0</v>
      </c>
      <c r="N120" s="15">
        <f t="shared" si="12"/>
        <v>1209.22</v>
      </c>
    </row>
    <row r="121" spans="1:14" ht="15.75" x14ac:dyDescent="0.25">
      <c r="A121" s="13" t="s">
        <v>38</v>
      </c>
      <c r="B121" s="14">
        <f>ROUND(SUM(B61:B68)/8,2)</f>
        <v>0</v>
      </c>
      <c r="C121" s="14">
        <f t="shared" ref="C121:M121" si="16">ROUND(SUM(C61:C68)/8,2)</f>
        <v>0</v>
      </c>
      <c r="D121" s="14">
        <f t="shared" si="16"/>
        <v>0</v>
      </c>
      <c r="E121" s="14">
        <f t="shared" si="16"/>
        <v>0</v>
      </c>
      <c r="F121" s="14">
        <f t="shared" si="16"/>
        <v>0</v>
      </c>
      <c r="G121" s="14">
        <f t="shared" si="16"/>
        <v>0</v>
      </c>
      <c r="H121" s="14">
        <f t="shared" si="16"/>
        <v>0</v>
      </c>
      <c r="I121" s="14">
        <f t="shared" si="16"/>
        <v>0</v>
      </c>
      <c r="J121" s="14">
        <f t="shared" si="16"/>
        <v>227.15</v>
      </c>
      <c r="K121" s="14">
        <f t="shared" si="16"/>
        <v>12060.61</v>
      </c>
      <c r="L121" s="14">
        <f t="shared" si="16"/>
        <v>12873.41</v>
      </c>
      <c r="M121" s="14">
        <f t="shared" si="16"/>
        <v>1086.5899999999999</v>
      </c>
      <c r="N121" s="15">
        <f t="shared" si="12"/>
        <v>26247.759999999998</v>
      </c>
    </row>
    <row r="122" spans="1:14" ht="15.75" x14ac:dyDescent="0.25">
      <c r="A122" s="13" t="s">
        <v>39</v>
      </c>
      <c r="B122" s="14">
        <f>ROUND(SUM(B72:B79)/8,2)</f>
        <v>0</v>
      </c>
      <c r="C122" s="14">
        <f t="shared" ref="C122:M122" si="17">ROUND(SUM(C72:C79)/8,2)</f>
        <v>0</v>
      </c>
      <c r="D122" s="14">
        <f t="shared" si="17"/>
        <v>57076.85</v>
      </c>
      <c r="E122" s="14">
        <f t="shared" si="17"/>
        <v>0</v>
      </c>
      <c r="F122" s="14">
        <f t="shared" si="17"/>
        <v>0</v>
      </c>
      <c r="G122" s="14">
        <f t="shared" si="17"/>
        <v>0</v>
      </c>
      <c r="H122" s="14">
        <f t="shared" si="17"/>
        <v>0</v>
      </c>
      <c r="I122" s="14">
        <f t="shared" si="17"/>
        <v>0</v>
      </c>
      <c r="J122" s="14">
        <f t="shared" si="17"/>
        <v>0</v>
      </c>
      <c r="K122" s="14">
        <f t="shared" si="17"/>
        <v>0</v>
      </c>
      <c r="L122" s="14">
        <f t="shared" si="17"/>
        <v>0</v>
      </c>
      <c r="M122" s="14">
        <f t="shared" si="17"/>
        <v>0</v>
      </c>
      <c r="N122" s="15">
        <f t="shared" si="12"/>
        <v>57076.85</v>
      </c>
    </row>
    <row r="123" spans="1:14" ht="15.75" x14ac:dyDescent="0.25">
      <c r="A123" s="16" t="s">
        <v>40</v>
      </c>
      <c r="B123" s="14">
        <f>ROUND(SUM(B83:B90)/8,2)</f>
        <v>344.7</v>
      </c>
      <c r="C123" s="14">
        <f t="shared" ref="C123:M123" si="18">ROUND(SUM(C83:C90)/8,2)</f>
        <v>3550.01</v>
      </c>
      <c r="D123" s="14">
        <f t="shared" si="18"/>
        <v>7.0000000000000007E-2</v>
      </c>
      <c r="E123" s="14">
        <f t="shared" si="18"/>
        <v>0</v>
      </c>
      <c r="F123" s="14">
        <f t="shared" si="18"/>
        <v>0</v>
      </c>
      <c r="G123" s="14">
        <f t="shared" si="18"/>
        <v>0</v>
      </c>
      <c r="H123" s="14">
        <f t="shared" si="18"/>
        <v>0</v>
      </c>
      <c r="I123" s="14">
        <f t="shared" si="18"/>
        <v>0</v>
      </c>
      <c r="J123" s="14">
        <f t="shared" si="18"/>
        <v>2232.52</v>
      </c>
      <c r="K123" s="14">
        <f t="shared" si="18"/>
        <v>2609.6999999999998</v>
      </c>
      <c r="L123" s="14">
        <f t="shared" si="18"/>
        <v>15377.72</v>
      </c>
      <c r="M123" s="14">
        <f t="shared" si="18"/>
        <v>1957.1</v>
      </c>
      <c r="N123" s="15">
        <f t="shared" si="12"/>
        <v>26071.82</v>
      </c>
    </row>
    <row r="124" spans="1:14" ht="15.75" x14ac:dyDescent="0.25">
      <c r="A124" s="13" t="s">
        <v>41</v>
      </c>
      <c r="B124" s="14">
        <f>ROUND(SUM(B94:B101)/8,2)</f>
        <v>17005.5</v>
      </c>
      <c r="C124" s="14">
        <f t="shared" ref="C124:M124" si="19">ROUND(SUM(C94:C101)/8,2)</f>
        <v>40946.57</v>
      </c>
      <c r="D124" s="14">
        <f t="shared" si="19"/>
        <v>626373.89</v>
      </c>
      <c r="E124" s="14">
        <f t="shared" si="19"/>
        <v>149081.4</v>
      </c>
      <c r="F124" s="14">
        <f t="shared" si="19"/>
        <v>13950.65</v>
      </c>
      <c r="G124" s="14">
        <f t="shared" si="19"/>
        <v>-8258.2900000000009</v>
      </c>
      <c r="H124" s="14">
        <f t="shared" si="19"/>
        <v>10029.73</v>
      </c>
      <c r="I124" s="14">
        <f t="shared" si="19"/>
        <v>3924.95</v>
      </c>
      <c r="J124" s="14">
        <f t="shared" si="19"/>
        <v>18757.189999999999</v>
      </c>
      <c r="K124" s="14">
        <f t="shared" si="19"/>
        <v>346151.51</v>
      </c>
      <c r="L124" s="14">
        <f t="shared" si="19"/>
        <v>152875.84</v>
      </c>
      <c r="M124" s="14">
        <f t="shared" si="19"/>
        <v>69800.399999999994</v>
      </c>
      <c r="N124" s="15">
        <f t="shared" si="12"/>
        <v>1440639.3399999999</v>
      </c>
    </row>
    <row r="125" spans="1:14" ht="15.75" x14ac:dyDescent="0.25">
      <c r="A125" s="13" t="s">
        <v>42</v>
      </c>
      <c r="B125" s="14">
        <f>ROUND(SUM(B105:B112)/8,2)</f>
        <v>-15240.17</v>
      </c>
      <c r="C125" s="14">
        <f t="shared" ref="C125:M125" si="20">ROUND(SUM(C105:C112)/8,2)</f>
        <v>70102.64</v>
      </c>
      <c r="D125" s="14">
        <f t="shared" si="20"/>
        <v>620387.13</v>
      </c>
      <c r="E125" s="14">
        <f t="shared" si="20"/>
        <v>18578.16</v>
      </c>
      <c r="F125" s="14">
        <f t="shared" si="20"/>
        <v>68.930000000000007</v>
      </c>
      <c r="G125" s="14">
        <f t="shared" si="20"/>
        <v>1413.39</v>
      </c>
      <c r="H125" s="14">
        <f t="shared" si="20"/>
        <v>6681.61</v>
      </c>
      <c r="I125" s="14">
        <f t="shared" si="20"/>
        <v>2763.85</v>
      </c>
      <c r="J125" s="14">
        <f t="shared" si="20"/>
        <v>46378.080000000002</v>
      </c>
      <c r="K125" s="14">
        <f t="shared" si="20"/>
        <v>232133.38</v>
      </c>
      <c r="L125" s="14">
        <f t="shared" si="20"/>
        <v>54486.3</v>
      </c>
      <c r="M125" s="14">
        <f t="shared" si="20"/>
        <v>-30024.27</v>
      </c>
      <c r="N125" s="15">
        <f t="shared" si="12"/>
        <v>1007729.03</v>
      </c>
    </row>
    <row r="128" spans="1:14" ht="15.75" x14ac:dyDescent="0.25">
      <c r="A128" s="11" t="s">
        <v>55</v>
      </c>
    </row>
  </sheetData>
  <mergeCells count="11">
    <mergeCell ref="A103:N103"/>
    <mergeCell ref="A4:N4"/>
    <mergeCell ref="A114:N114"/>
    <mergeCell ref="A15:N15"/>
    <mergeCell ref="A26:N26"/>
    <mergeCell ref="A37:N37"/>
    <mergeCell ref="A48:N48"/>
    <mergeCell ref="A59:N59"/>
    <mergeCell ref="A70:N70"/>
    <mergeCell ref="A81:N81"/>
    <mergeCell ref="A92:N92"/>
  </mergeCells>
  <pageMargins left="0.5" right="0.5" top="1" bottom="1.75" header="0.5" footer="0.5"/>
  <pageSetup scale="63" fitToHeight="4" orientation="landscape" r:id="rId1"/>
  <headerFooter>
    <oddHeader xml:space="preserve">&amp;L
</oddHeader>
    <oddFooter>&amp;R&amp;"Times New Roman,Bold"Case No. 2018-00294
Attachment to Response to KIUC-1 Question No. 81
Page &amp;P of &amp;N
Arbough</oddFooter>
  </headerFooter>
  <rowBreaks count="3" manualBreakCount="3">
    <brk id="36" max="16383" man="1"/>
    <brk id="69" max="16383" man="1"/>
    <brk id="1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A52" sqref="A52"/>
    </sheetView>
  </sheetViews>
  <sheetFormatPr defaultRowHeight="15.6" x14ac:dyDescent="0.3"/>
  <cols>
    <col min="1" max="1" width="51.5" bestFit="1" customWidth="1"/>
    <col min="2" max="2" width="22.19921875" bestFit="1" customWidth="1"/>
    <col min="3" max="3" width="18.19921875" bestFit="1" customWidth="1"/>
    <col min="4" max="4" width="19.3984375" customWidth="1"/>
    <col min="5" max="13" width="11.69921875" bestFit="1" customWidth="1"/>
    <col min="14" max="14" width="18.19921875" customWidth="1"/>
  </cols>
  <sheetData>
    <row r="1" spans="1:5" x14ac:dyDescent="0.3">
      <c r="A1" s="33" t="s">
        <v>27</v>
      </c>
      <c r="B1" s="33"/>
    </row>
    <row r="3" spans="1:5" ht="16.2" thickBot="1" x14ac:dyDescent="0.35">
      <c r="A3" s="10" t="s">
        <v>29</v>
      </c>
      <c r="B3" s="31">
        <v>-1884191.2960030811</v>
      </c>
    </row>
    <row r="4" spans="1:5" ht="16.2" thickTop="1" x14ac:dyDescent="0.3">
      <c r="B4" s="9"/>
    </row>
    <row r="5" spans="1:5" x14ac:dyDescent="0.3">
      <c r="A5" s="12" t="s">
        <v>54</v>
      </c>
      <c r="B5" s="30" t="s">
        <v>25</v>
      </c>
      <c r="D5" s="4"/>
      <c r="E5" s="4"/>
    </row>
    <row r="6" spans="1:5" x14ac:dyDescent="0.3">
      <c r="A6" s="13" t="s">
        <v>33</v>
      </c>
      <c r="B6" s="29">
        <v>-4355.7951122939776</v>
      </c>
      <c r="D6" s="7"/>
      <c r="E6" s="7"/>
    </row>
    <row r="7" spans="1:5" x14ac:dyDescent="0.3">
      <c r="A7" s="13" t="s">
        <v>34</v>
      </c>
      <c r="B7" s="29">
        <v>228241.41368516837</v>
      </c>
      <c r="D7" s="7"/>
    </row>
    <row r="8" spans="1:5" x14ac:dyDescent="0.3">
      <c r="A8" s="13" t="s">
        <v>35</v>
      </c>
      <c r="B8" s="29">
        <v>-2625607.2366874348</v>
      </c>
      <c r="D8" s="7"/>
    </row>
    <row r="9" spans="1:5" x14ac:dyDescent="0.3">
      <c r="A9" s="13" t="s">
        <v>36</v>
      </c>
      <c r="B9" s="29">
        <v>-448995.3965309537</v>
      </c>
      <c r="D9" s="7"/>
    </row>
    <row r="10" spans="1:5" x14ac:dyDescent="0.3">
      <c r="A10" s="13" t="s">
        <v>37</v>
      </c>
      <c r="B10" s="29">
        <v>-2103.6504747346994</v>
      </c>
      <c r="D10" s="7"/>
    </row>
    <row r="11" spans="1:5" x14ac:dyDescent="0.3">
      <c r="A11" s="13" t="s">
        <v>38</v>
      </c>
      <c r="B11" s="29">
        <v>145583.61140427776</v>
      </c>
      <c r="D11" s="7"/>
    </row>
    <row r="12" spans="1:5" x14ac:dyDescent="0.3">
      <c r="A12" s="13" t="s">
        <v>39</v>
      </c>
      <c r="B12" s="29">
        <v>-41011.155013001924</v>
      </c>
      <c r="D12" s="7"/>
    </row>
    <row r="13" spans="1:5" x14ac:dyDescent="0.3">
      <c r="A13" s="16" t="s">
        <v>40</v>
      </c>
      <c r="B13" s="29">
        <v>-900879.5787176973</v>
      </c>
      <c r="D13" s="7"/>
    </row>
    <row r="14" spans="1:5" x14ac:dyDescent="0.3">
      <c r="A14" s="13" t="s">
        <v>41</v>
      </c>
      <c r="B14" s="29">
        <v>1696335.8644077212</v>
      </c>
      <c r="D14" s="7"/>
    </row>
    <row r="15" spans="1:5" x14ac:dyDescent="0.3">
      <c r="A15" s="13" t="s">
        <v>42</v>
      </c>
      <c r="B15" s="29">
        <v>68600.627035867961</v>
      </c>
      <c r="D15" s="7"/>
    </row>
    <row r="16" spans="1:5" ht="16.2" thickBot="1" x14ac:dyDescent="0.35">
      <c r="A16" s="8" t="s">
        <v>18</v>
      </c>
      <c r="B16" s="31">
        <f>SUM(B6:B15)</f>
        <v>-1884191.2960030811</v>
      </c>
      <c r="D16" s="7"/>
    </row>
    <row r="17" spans="1:14" ht="16.2" thickTop="1" x14ac:dyDescent="0.3"/>
    <row r="18" spans="1:14" x14ac:dyDescent="0.3">
      <c r="A18" s="12" t="s">
        <v>32</v>
      </c>
      <c r="B18" s="26" t="s">
        <v>23</v>
      </c>
    </row>
    <row r="19" spans="1:14" x14ac:dyDescent="0.3">
      <c r="A19" s="13" t="s">
        <v>33</v>
      </c>
      <c r="B19" s="29">
        <f t="shared" ref="B19:B28" si="0">B6/8</f>
        <v>-544.4743890367472</v>
      </c>
    </row>
    <row r="20" spans="1:14" x14ac:dyDescent="0.3">
      <c r="A20" s="13" t="s">
        <v>34</v>
      </c>
      <c r="B20" s="29">
        <f t="shared" si="0"/>
        <v>28530.176710646047</v>
      </c>
    </row>
    <row r="21" spans="1:14" x14ac:dyDescent="0.3">
      <c r="A21" s="13" t="s">
        <v>35</v>
      </c>
      <c r="B21" s="29">
        <f t="shared" si="0"/>
        <v>-328200.90458592935</v>
      </c>
    </row>
    <row r="22" spans="1:14" x14ac:dyDescent="0.3">
      <c r="A22" s="13" t="s">
        <v>36</v>
      </c>
      <c r="B22" s="29">
        <f t="shared" si="0"/>
        <v>-56124.424566369213</v>
      </c>
    </row>
    <row r="23" spans="1:14" x14ac:dyDescent="0.3">
      <c r="A23" s="13" t="s">
        <v>37</v>
      </c>
      <c r="B23" s="29">
        <f t="shared" si="0"/>
        <v>-262.95630934183743</v>
      </c>
    </row>
    <row r="24" spans="1:14" x14ac:dyDescent="0.3">
      <c r="A24" s="13" t="s">
        <v>38</v>
      </c>
      <c r="B24" s="29">
        <f t="shared" si="0"/>
        <v>18197.95142553472</v>
      </c>
    </row>
    <row r="25" spans="1:14" x14ac:dyDescent="0.3">
      <c r="A25" s="13" t="s">
        <v>39</v>
      </c>
      <c r="B25" s="29">
        <f t="shared" si="0"/>
        <v>-5126.3943766252405</v>
      </c>
    </row>
    <row r="26" spans="1:14" x14ac:dyDescent="0.3">
      <c r="A26" s="16" t="s">
        <v>40</v>
      </c>
      <c r="B26" s="29">
        <f t="shared" si="0"/>
        <v>-112609.94733971216</v>
      </c>
    </row>
    <row r="27" spans="1:14" x14ac:dyDescent="0.3">
      <c r="A27" s="13" t="s">
        <v>41</v>
      </c>
      <c r="B27" s="29">
        <f t="shared" si="0"/>
        <v>212041.98305096515</v>
      </c>
    </row>
    <row r="28" spans="1:14" x14ac:dyDescent="0.3">
      <c r="A28" s="13" t="s">
        <v>42</v>
      </c>
      <c r="B28" s="29">
        <f t="shared" si="0"/>
        <v>8575.0783794834952</v>
      </c>
    </row>
    <row r="29" spans="1:14" ht="16.2" thickBot="1" x14ac:dyDescent="0.35">
      <c r="A29" s="8" t="s">
        <v>24</v>
      </c>
      <c r="B29" s="31">
        <f>SUM(B19:B28)</f>
        <v>-235523.91200038514</v>
      </c>
    </row>
    <row r="30" spans="1:14" ht="16.2" thickTop="1" x14ac:dyDescent="0.3"/>
    <row r="32" spans="1:14" ht="15.75" x14ac:dyDescent="0.25">
      <c r="A32" s="32" t="s">
        <v>53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47.25" x14ac:dyDescent="0.25">
      <c r="A33" s="12" t="s">
        <v>32</v>
      </c>
      <c r="B33" s="27">
        <v>43586</v>
      </c>
      <c r="C33" s="27">
        <v>43617</v>
      </c>
      <c r="D33" s="27">
        <v>43647</v>
      </c>
      <c r="E33" s="27">
        <v>43678</v>
      </c>
      <c r="F33" s="27">
        <v>43709</v>
      </c>
      <c r="G33" s="27">
        <v>43739</v>
      </c>
      <c r="H33" s="27">
        <v>43770</v>
      </c>
      <c r="I33" s="27">
        <v>43800</v>
      </c>
      <c r="J33" s="27">
        <v>43831</v>
      </c>
      <c r="K33" s="27">
        <v>43862</v>
      </c>
      <c r="L33" s="27">
        <v>43891</v>
      </c>
      <c r="M33" s="27">
        <v>43922</v>
      </c>
      <c r="N33" s="28" t="s">
        <v>28</v>
      </c>
    </row>
    <row r="34" spans="1:14" ht="15.75" x14ac:dyDescent="0.25">
      <c r="A34" s="13" t="s">
        <v>33</v>
      </c>
      <c r="B34" s="14">
        <f>ROUND($B19/12,2)</f>
        <v>-45.37</v>
      </c>
      <c r="C34" s="14">
        <f t="shared" ref="C34:M34" si="1">ROUND($B19/12,2)</f>
        <v>-45.37</v>
      </c>
      <c r="D34" s="14">
        <f t="shared" si="1"/>
        <v>-45.37</v>
      </c>
      <c r="E34" s="14">
        <f t="shared" si="1"/>
        <v>-45.37</v>
      </c>
      <c r="F34" s="14">
        <f t="shared" si="1"/>
        <v>-45.37</v>
      </c>
      <c r="G34" s="14">
        <f t="shared" si="1"/>
        <v>-45.37</v>
      </c>
      <c r="H34" s="14">
        <f t="shared" si="1"/>
        <v>-45.37</v>
      </c>
      <c r="I34" s="14">
        <f t="shared" si="1"/>
        <v>-45.37</v>
      </c>
      <c r="J34" s="14">
        <f t="shared" si="1"/>
        <v>-45.37</v>
      </c>
      <c r="K34" s="14">
        <f t="shared" si="1"/>
        <v>-45.37</v>
      </c>
      <c r="L34" s="14">
        <f t="shared" si="1"/>
        <v>-45.37</v>
      </c>
      <c r="M34" s="14">
        <f t="shared" si="1"/>
        <v>-45.37</v>
      </c>
      <c r="N34" s="15">
        <f>SUM(B34:M34)</f>
        <v>-544.43999999999994</v>
      </c>
    </row>
    <row r="35" spans="1:14" ht="15.75" x14ac:dyDescent="0.25">
      <c r="A35" s="13" t="s">
        <v>34</v>
      </c>
      <c r="B35" s="14">
        <f t="shared" ref="B35:M43" si="2">ROUND($B20/12,2)</f>
        <v>2377.5100000000002</v>
      </c>
      <c r="C35" s="14">
        <f t="shared" si="2"/>
        <v>2377.5100000000002</v>
      </c>
      <c r="D35" s="14">
        <f t="shared" si="2"/>
        <v>2377.5100000000002</v>
      </c>
      <c r="E35" s="14">
        <f t="shared" si="2"/>
        <v>2377.5100000000002</v>
      </c>
      <c r="F35" s="14">
        <f t="shared" si="2"/>
        <v>2377.5100000000002</v>
      </c>
      <c r="G35" s="14">
        <f t="shared" si="2"/>
        <v>2377.5100000000002</v>
      </c>
      <c r="H35" s="14">
        <f t="shared" si="2"/>
        <v>2377.5100000000002</v>
      </c>
      <c r="I35" s="14">
        <f t="shared" si="2"/>
        <v>2377.5100000000002</v>
      </c>
      <c r="J35" s="14">
        <f t="shared" si="2"/>
        <v>2377.5100000000002</v>
      </c>
      <c r="K35" s="14">
        <f t="shared" si="2"/>
        <v>2377.5100000000002</v>
      </c>
      <c r="L35" s="14">
        <f t="shared" si="2"/>
        <v>2377.5100000000002</v>
      </c>
      <c r="M35" s="14">
        <f t="shared" si="2"/>
        <v>2377.5100000000002</v>
      </c>
      <c r="N35" s="15">
        <f t="shared" ref="N35:N43" si="3">SUM(B35:M35)</f>
        <v>28530.12000000001</v>
      </c>
    </row>
    <row r="36" spans="1:14" ht="15.75" x14ac:dyDescent="0.25">
      <c r="A36" s="13" t="s">
        <v>35</v>
      </c>
      <c r="B36" s="14">
        <f t="shared" si="2"/>
        <v>-27350.080000000002</v>
      </c>
      <c r="C36" s="14">
        <f t="shared" si="2"/>
        <v>-27350.080000000002</v>
      </c>
      <c r="D36" s="14">
        <f t="shared" si="2"/>
        <v>-27350.080000000002</v>
      </c>
      <c r="E36" s="14">
        <f t="shared" si="2"/>
        <v>-27350.080000000002</v>
      </c>
      <c r="F36" s="14">
        <f t="shared" si="2"/>
        <v>-27350.080000000002</v>
      </c>
      <c r="G36" s="14">
        <f t="shared" si="2"/>
        <v>-27350.080000000002</v>
      </c>
      <c r="H36" s="14">
        <f t="shared" si="2"/>
        <v>-27350.080000000002</v>
      </c>
      <c r="I36" s="14">
        <f t="shared" si="2"/>
        <v>-27350.080000000002</v>
      </c>
      <c r="J36" s="14">
        <f t="shared" si="2"/>
        <v>-27350.080000000002</v>
      </c>
      <c r="K36" s="14">
        <f t="shared" si="2"/>
        <v>-27350.080000000002</v>
      </c>
      <c r="L36" s="14">
        <f t="shared" si="2"/>
        <v>-27350.080000000002</v>
      </c>
      <c r="M36" s="14">
        <f t="shared" si="2"/>
        <v>-27350.080000000002</v>
      </c>
      <c r="N36" s="15">
        <f t="shared" si="3"/>
        <v>-328200.96000000014</v>
      </c>
    </row>
    <row r="37" spans="1:14" ht="15.75" x14ac:dyDescent="0.25">
      <c r="A37" s="13" t="s">
        <v>36</v>
      </c>
      <c r="B37" s="14">
        <f t="shared" si="2"/>
        <v>-4677.04</v>
      </c>
      <c r="C37" s="14">
        <f t="shared" si="2"/>
        <v>-4677.04</v>
      </c>
      <c r="D37" s="14">
        <f t="shared" si="2"/>
        <v>-4677.04</v>
      </c>
      <c r="E37" s="14">
        <f t="shared" si="2"/>
        <v>-4677.04</v>
      </c>
      <c r="F37" s="14">
        <f t="shared" si="2"/>
        <v>-4677.04</v>
      </c>
      <c r="G37" s="14">
        <f t="shared" si="2"/>
        <v>-4677.04</v>
      </c>
      <c r="H37" s="14">
        <f t="shared" si="2"/>
        <v>-4677.04</v>
      </c>
      <c r="I37" s="14">
        <f t="shared" si="2"/>
        <v>-4677.04</v>
      </c>
      <c r="J37" s="14">
        <f t="shared" si="2"/>
        <v>-4677.04</v>
      </c>
      <c r="K37" s="14">
        <f t="shared" si="2"/>
        <v>-4677.04</v>
      </c>
      <c r="L37" s="14">
        <f t="shared" si="2"/>
        <v>-4677.04</v>
      </c>
      <c r="M37" s="14">
        <f t="shared" si="2"/>
        <v>-4677.04</v>
      </c>
      <c r="N37" s="15">
        <f t="shared" si="3"/>
        <v>-56124.480000000003</v>
      </c>
    </row>
    <row r="38" spans="1:14" ht="15.75" x14ac:dyDescent="0.25">
      <c r="A38" s="13" t="s">
        <v>37</v>
      </c>
      <c r="B38" s="14">
        <f t="shared" si="2"/>
        <v>-21.91</v>
      </c>
      <c r="C38" s="14">
        <f t="shared" si="2"/>
        <v>-21.91</v>
      </c>
      <c r="D38" s="14">
        <f t="shared" si="2"/>
        <v>-21.91</v>
      </c>
      <c r="E38" s="14">
        <f t="shared" si="2"/>
        <v>-21.91</v>
      </c>
      <c r="F38" s="14">
        <f t="shared" si="2"/>
        <v>-21.91</v>
      </c>
      <c r="G38" s="14">
        <f t="shared" si="2"/>
        <v>-21.91</v>
      </c>
      <c r="H38" s="14">
        <f t="shared" si="2"/>
        <v>-21.91</v>
      </c>
      <c r="I38" s="14">
        <f t="shared" si="2"/>
        <v>-21.91</v>
      </c>
      <c r="J38" s="14">
        <f t="shared" si="2"/>
        <v>-21.91</v>
      </c>
      <c r="K38" s="14">
        <f t="shared" si="2"/>
        <v>-21.91</v>
      </c>
      <c r="L38" s="14">
        <f t="shared" si="2"/>
        <v>-21.91</v>
      </c>
      <c r="M38" s="14">
        <f t="shared" si="2"/>
        <v>-21.91</v>
      </c>
      <c r="N38" s="15">
        <f t="shared" si="3"/>
        <v>-262.92</v>
      </c>
    </row>
    <row r="39" spans="1:14" ht="15.75" x14ac:dyDescent="0.25">
      <c r="A39" s="13" t="s">
        <v>38</v>
      </c>
      <c r="B39" s="14">
        <f t="shared" si="2"/>
        <v>1516.5</v>
      </c>
      <c r="C39" s="14">
        <f t="shared" si="2"/>
        <v>1516.5</v>
      </c>
      <c r="D39" s="14">
        <f t="shared" si="2"/>
        <v>1516.5</v>
      </c>
      <c r="E39" s="14">
        <f t="shared" si="2"/>
        <v>1516.5</v>
      </c>
      <c r="F39" s="14">
        <f t="shared" si="2"/>
        <v>1516.5</v>
      </c>
      <c r="G39" s="14">
        <f t="shared" si="2"/>
        <v>1516.5</v>
      </c>
      <c r="H39" s="14">
        <f t="shared" si="2"/>
        <v>1516.5</v>
      </c>
      <c r="I39" s="14">
        <f t="shared" si="2"/>
        <v>1516.5</v>
      </c>
      <c r="J39" s="14">
        <f t="shared" si="2"/>
        <v>1516.5</v>
      </c>
      <c r="K39" s="14">
        <f t="shared" si="2"/>
        <v>1516.5</v>
      </c>
      <c r="L39" s="14">
        <f t="shared" si="2"/>
        <v>1516.5</v>
      </c>
      <c r="M39" s="14">
        <f t="shared" si="2"/>
        <v>1516.5</v>
      </c>
      <c r="N39" s="15">
        <f t="shared" si="3"/>
        <v>18198</v>
      </c>
    </row>
    <row r="40" spans="1:14" ht="15.75" x14ac:dyDescent="0.25">
      <c r="A40" s="13" t="s">
        <v>39</v>
      </c>
      <c r="B40" s="14">
        <f t="shared" si="2"/>
        <v>-427.2</v>
      </c>
      <c r="C40" s="14">
        <f t="shared" si="2"/>
        <v>-427.2</v>
      </c>
      <c r="D40" s="14">
        <f t="shared" si="2"/>
        <v>-427.2</v>
      </c>
      <c r="E40" s="14">
        <f t="shared" si="2"/>
        <v>-427.2</v>
      </c>
      <c r="F40" s="14">
        <f t="shared" si="2"/>
        <v>-427.2</v>
      </c>
      <c r="G40" s="14">
        <f t="shared" si="2"/>
        <v>-427.2</v>
      </c>
      <c r="H40" s="14">
        <f t="shared" si="2"/>
        <v>-427.2</v>
      </c>
      <c r="I40" s="14">
        <f t="shared" si="2"/>
        <v>-427.2</v>
      </c>
      <c r="J40" s="14">
        <f t="shared" si="2"/>
        <v>-427.2</v>
      </c>
      <c r="K40" s="14">
        <f t="shared" si="2"/>
        <v>-427.2</v>
      </c>
      <c r="L40" s="14">
        <f t="shared" si="2"/>
        <v>-427.2</v>
      </c>
      <c r="M40" s="14">
        <f t="shared" si="2"/>
        <v>-427.2</v>
      </c>
      <c r="N40" s="15">
        <f t="shared" si="3"/>
        <v>-5126.3999999999987</v>
      </c>
    </row>
    <row r="41" spans="1:14" ht="15.75" x14ac:dyDescent="0.25">
      <c r="A41" s="16" t="s">
        <v>40</v>
      </c>
      <c r="B41" s="14">
        <f t="shared" si="2"/>
        <v>-9384.16</v>
      </c>
      <c r="C41" s="14">
        <f t="shared" si="2"/>
        <v>-9384.16</v>
      </c>
      <c r="D41" s="14">
        <f t="shared" si="2"/>
        <v>-9384.16</v>
      </c>
      <c r="E41" s="14">
        <f t="shared" si="2"/>
        <v>-9384.16</v>
      </c>
      <c r="F41" s="14">
        <f t="shared" si="2"/>
        <v>-9384.16</v>
      </c>
      <c r="G41" s="14">
        <f t="shared" si="2"/>
        <v>-9384.16</v>
      </c>
      <c r="H41" s="14">
        <f t="shared" si="2"/>
        <v>-9384.16</v>
      </c>
      <c r="I41" s="14">
        <f t="shared" si="2"/>
        <v>-9384.16</v>
      </c>
      <c r="J41" s="14">
        <f t="shared" si="2"/>
        <v>-9384.16</v>
      </c>
      <c r="K41" s="14">
        <f t="shared" si="2"/>
        <v>-9384.16</v>
      </c>
      <c r="L41" s="14">
        <f t="shared" si="2"/>
        <v>-9384.16</v>
      </c>
      <c r="M41" s="14">
        <f t="shared" si="2"/>
        <v>-9384.16</v>
      </c>
      <c r="N41" s="15">
        <f t="shared" si="3"/>
        <v>-112609.92000000003</v>
      </c>
    </row>
    <row r="42" spans="1:14" ht="15.75" x14ac:dyDescent="0.25">
      <c r="A42" s="13" t="s">
        <v>41</v>
      </c>
      <c r="B42" s="14">
        <f t="shared" si="2"/>
        <v>17670.169999999998</v>
      </c>
      <c r="C42" s="14">
        <f t="shared" si="2"/>
        <v>17670.169999999998</v>
      </c>
      <c r="D42" s="14">
        <f t="shared" si="2"/>
        <v>17670.169999999998</v>
      </c>
      <c r="E42" s="14">
        <f t="shared" si="2"/>
        <v>17670.169999999998</v>
      </c>
      <c r="F42" s="14">
        <f t="shared" si="2"/>
        <v>17670.169999999998</v>
      </c>
      <c r="G42" s="14">
        <f t="shared" si="2"/>
        <v>17670.169999999998</v>
      </c>
      <c r="H42" s="14">
        <f t="shared" si="2"/>
        <v>17670.169999999998</v>
      </c>
      <c r="I42" s="14">
        <f t="shared" si="2"/>
        <v>17670.169999999998</v>
      </c>
      <c r="J42" s="14">
        <f t="shared" si="2"/>
        <v>17670.169999999998</v>
      </c>
      <c r="K42" s="14">
        <f t="shared" si="2"/>
        <v>17670.169999999998</v>
      </c>
      <c r="L42" s="14">
        <f t="shared" si="2"/>
        <v>17670.169999999998</v>
      </c>
      <c r="M42" s="14">
        <f t="shared" si="2"/>
        <v>17670.169999999998</v>
      </c>
      <c r="N42" s="15">
        <f t="shared" si="3"/>
        <v>212042.03999999992</v>
      </c>
    </row>
    <row r="43" spans="1:14" ht="15.75" x14ac:dyDescent="0.25">
      <c r="A43" s="13" t="s">
        <v>42</v>
      </c>
      <c r="B43" s="14">
        <f t="shared" si="2"/>
        <v>714.59</v>
      </c>
      <c r="C43" s="14">
        <f t="shared" si="2"/>
        <v>714.59</v>
      </c>
      <c r="D43" s="14">
        <f t="shared" si="2"/>
        <v>714.59</v>
      </c>
      <c r="E43" s="14">
        <f t="shared" si="2"/>
        <v>714.59</v>
      </c>
      <c r="F43" s="14">
        <f t="shared" si="2"/>
        <v>714.59</v>
      </c>
      <c r="G43" s="14">
        <f t="shared" si="2"/>
        <v>714.59</v>
      </c>
      <c r="H43" s="14">
        <f t="shared" si="2"/>
        <v>714.59</v>
      </c>
      <c r="I43" s="14">
        <f t="shared" si="2"/>
        <v>714.59</v>
      </c>
      <c r="J43" s="14">
        <f t="shared" si="2"/>
        <v>714.59</v>
      </c>
      <c r="K43" s="14">
        <f t="shared" si="2"/>
        <v>714.59</v>
      </c>
      <c r="L43" s="14">
        <f t="shared" si="2"/>
        <v>714.59</v>
      </c>
      <c r="M43" s="14">
        <f t="shared" si="2"/>
        <v>714.59</v>
      </c>
      <c r="N43" s="15">
        <f t="shared" si="3"/>
        <v>8575.08</v>
      </c>
    </row>
  </sheetData>
  <mergeCells count="2">
    <mergeCell ref="A1:B1"/>
    <mergeCell ref="A32:N32"/>
  </mergeCells>
  <pageMargins left="0.7" right="0.7" top="0.75" bottom="0.75" header="0.3" footer="0.3"/>
  <pageSetup scale="51" fitToHeight="4" orientation="landscape" r:id="rId1"/>
  <headerFooter>
    <oddHeader xml:space="preserve">&amp;L
</oddHeader>
    <oddFooter>&amp;R&amp;"Times New Roman,Bold"Case No. 2018-00294
Attachment to Response to KIUC-1 Question No. 81
Page &amp;P of &amp;N
Arbough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081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A64D8416-5DBB-4358-AE48-509BA9064404}"/>
</file>

<file path=customXml/itemProps2.xml><?xml version="1.0" encoding="utf-8"?>
<ds:datastoreItem xmlns:ds="http://schemas.openxmlformats.org/officeDocument/2006/customXml" ds:itemID="{1C953EAA-7CF6-4CCA-A99F-1D8355A08C72}"/>
</file>

<file path=customXml/itemProps3.xml><?xml version="1.0" encoding="utf-8"?>
<ds:datastoreItem xmlns:ds="http://schemas.openxmlformats.org/officeDocument/2006/customXml" ds:itemID="{03E93F5F-0337-4AD4-AE64-0BBE5A83D9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 Year Eight-Year Average</vt:lpstr>
      <vt:lpstr>Test Year Eight-Year Average</vt:lpstr>
      <vt:lpstr>Test Year Outage Amortization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Suyeyasu</dc:creator>
  <cp:lastModifiedBy>Arbough, Dan</cp:lastModifiedBy>
  <cp:lastPrinted>2018-11-19T23:13:34Z</cp:lastPrinted>
  <dcterms:created xsi:type="dcterms:W3CDTF">2018-11-16T18:44:50Z</dcterms:created>
  <dcterms:modified xsi:type="dcterms:W3CDTF">2018-11-20T15:29:25Z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