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60" windowHeight="5310"/>
  </bookViews>
  <sheets>
    <sheet name="WSS-6 p1 Solar Shr Levelized" sheetId="5" r:id="rId1"/>
    <sheet name="WSS-6 p 2 Solar Shr Levelized" sheetId="3" r:id="rId2"/>
  </sheets>
  <definedNames>
    <definedName name="_xlnm.Print_Area" localSheetId="1">'WSS-6 p 2 Solar Shr Levelized'!$A$1:$F$27</definedName>
    <definedName name="_xlnm.Print_Area" localSheetId="0">'WSS-6 p1 Solar Shr Levelized'!$A$1:$E$42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5" l="1"/>
  <c r="C26" i="5"/>
  <c r="B27" i="3"/>
  <c r="B17" i="3"/>
  <c r="D40" i="5" l="1"/>
  <c r="F26" i="3"/>
  <c r="F24" i="3"/>
  <c r="F27" i="3" s="1"/>
  <c r="B26" i="3"/>
  <c r="B16" i="3"/>
  <c r="D18" i="5"/>
  <c r="C18" i="5"/>
  <c r="D17" i="5"/>
  <c r="C17" i="5"/>
  <c r="D37" i="5" l="1"/>
  <c r="C23" i="5"/>
  <c r="D23" i="5" l="1"/>
  <c r="D34" i="5" s="1"/>
  <c r="C34" i="5"/>
  <c r="D36" i="5" l="1"/>
  <c r="D38" i="5" l="1"/>
  <c r="D42" i="5"/>
  <c r="D26" i="3" l="1"/>
  <c r="D25" i="3"/>
  <c r="D24" i="3"/>
  <c r="D27" i="3" l="1"/>
  <c r="D15" i="3" l="1"/>
  <c r="D16" i="3"/>
  <c r="F16" i="3" s="1"/>
  <c r="D14" i="3"/>
  <c r="F14" i="3" s="1"/>
  <c r="F17" i="3" s="1"/>
  <c r="D17" i="3" l="1"/>
</calcChain>
</file>

<file path=xl/sharedStrings.xml><?xml version="1.0" encoding="utf-8"?>
<sst xmlns="http://schemas.openxmlformats.org/spreadsheetml/2006/main" count="68" uniqueCount="46">
  <si>
    <t>Rate Base</t>
  </si>
  <si>
    <t>Accumulated Depreciation</t>
  </si>
  <si>
    <t>Income Taxes</t>
  </si>
  <si>
    <t>Operation &amp; Maintenance Expenses</t>
  </si>
  <si>
    <t>Quarter-kW Shares (500 kW x 4 Qtr-kW/kW)</t>
  </si>
  <si>
    <t>LG&amp;E</t>
  </si>
  <si>
    <t>KU</t>
  </si>
  <si>
    <t>Total for LG&amp;E and KU</t>
  </si>
  <si>
    <t>Monthly Fixed Charge</t>
  </si>
  <si>
    <t>Company Percentage</t>
  </si>
  <si>
    <t>Weighted</t>
  </si>
  <si>
    <t>Percent</t>
  </si>
  <si>
    <t>Rate</t>
  </si>
  <si>
    <t>Debt</t>
  </si>
  <si>
    <t>Preferred Equity</t>
  </si>
  <si>
    <t>Common Equity</t>
  </si>
  <si>
    <t>Cost of</t>
  </si>
  <si>
    <t>Capital</t>
  </si>
  <si>
    <t>Unamortized Investment Tax Credit (KU Only)</t>
  </si>
  <si>
    <t>Component of Capital</t>
  </si>
  <si>
    <t>Weighted Cost of Capital</t>
  </si>
  <si>
    <t>Louisville Gas &amp; Electric Company</t>
  </si>
  <si>
    <t>Kentucky Utilities Company</t>
  </si>
  <si>
    <t>Amortization of ITC</t>
  </si>
  <si>
    <t>Land Cost</t>
  </si>
  <si>
    <t>Cost of Solar Facilities</t>
  </si>
  <si>
    <t>Net Cost Rate Base (Line 4+ 5 less Sum of Lines 6 thru 8)</t>
  </si>
  <si>
    <t xml:space="preserve">Original Cost Investment in Solar </t>
  </si>
  <si>
    <t>Return</t>
  </si>
  <si>
    <t>Carrying Charges (Levelized)</t>
  </si>
  <si>
    <t>Depreciation Expenses</t>
  </si>
  <si>
    <t>(Levelized)</t>
  </si>
  <si>
    <t>Property Taxes</t>
  </si>
  <si>
    <t>Present Value Revenue Requirement</t>
  </si>
  <si>
    <t>One-Time Solar Capacity Charge</t>
  </si>
  <si>
    <t>Accummulated Deferred Income Taxes</t>
  </si>
  <si>
    <t>Weighted Average Cost of Capital</t>
  </si>
  <si>
    <t>Annual Revenue Requirements (Carrying Costs) (Sum of Lines 11 thru 16)</t>
  </si>
  <si>
    <t>Income</t>
  </si>
  <si>
    <t>Tax</t>
  </si>
  <si>
    <t>Adjusted</t>
  </si>
  <si>
    <t>Page 2 of 2</t>
  </si>
  <si>
    <t>Exhibit WSS-6</t>
  </si>
  <si>
    <t>Page 1 of 2</t>
  </si>
  <si>
    <t>Monthly Fixed Charge and One-Time Payment Amount</t>
  </si>
  <si>
    <t>Kentucky Utilities Company and Louisvillle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</si>
</sst>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2" applyNumberFormat="1" applyFont="1"/>
    <xf numFmtId="9" fontId="0" fillId="0" borderId="0" xfId="3" applyFont="1"/>
    <xf numFmtId="165" fontId="0" fillId="0" borderId="0" xfId="1" applyNumberFormat="1" applyFont="1"/>
    <xf numFmtId="10" fontId="0" fillId="0" borderId="0" xfId="4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65" fontId="0" fillId="0" borderId="0" xfId="1" applyNumberFormat="1" applyFont="1" applyFill="1"/>
    <xf numFmtId="164" fontId="0" fillId="0" borderId="2" xfId="2" applyNumberFormat="1" applyFont="1" applyFill="1" applyBorder="1"/>
    <xf numFmtId="4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5" fontId="0" fillId="0" borderId="0" xfId="0" applyNumberFormat="1"/>
    <xf numFmtId="0" fontId="8" fillId="2" borderId="0" xfId="0" applyFont="1" applyFill="1"/>
    <xf numFmtId="10" fontId="0" fillId="2" borderId="0" xfId="4" applyNumberFormat="1" applyFont="1" applyFill="1"/>
    <xf numFmtId="0" fontId="9" fillId="0" borderId="0" xfId="0" applyFont="1" applyAlignment="1">
      <alignment horizontal="right"/>
    </xf>
    <xf numFmtId="0" fontId="8" fillId="0" borderId="0" xfId="0" applyFont="1" applyFill="1" applyBorder="1"/>
    <xf numFmtId="165" fontId="10" fillId="0" borderId="0" xfId="0" applyNumberFormat="1" applyFont="1"/>
    <xf numFmtId="10" fontId="11" fillId="0" borderId="0" xfId="0" applyNumberFormat="1" applyFont="1"/>
    <xf numFmtId="0" fontId="11" fillId="0" borderId="0" xfId="0" applyFont="1"/>
    <xf numFmtId="10" fontId="11" fillId="2" borderId="1" xfId="4" applyNumberFormat="1" applyFont="1" applyFill="1" applyBorder="1"/>
    <xf numFmtId="10" fontId="11" fillId="0" borderId="1" xfId="4" applyNumberFormat="1" applyFont="1" applyBorder="1"/>
    <xf numFmtId="10" fontId="11" fillId="0" borderId="0" xfId="4" applyNumberFormat="1" applyFont="1"/>
    <xf numFmtId="10" fontId="11" fillId="0" borderId="1" xfId="0" applyNumberFormat="1" applyFont="1" applyBorder="1"/>
    <xf numFmtId="165" fontId="8" fillId="0" borderId="0" xfId="0" applyNumberFormat="1" applyFont="1" applyFill="1" applyBorder="1"/>
    <xf numFmtId="10" fontId="0" fillId="0" borderId="0" xfId="3" applyNumberFormat="1" applyFont="1"/>
    <xf numFmtId="3" fontId="7" fillId="0" borderId="0" xfId="0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4" fontId="0" fillId="0" borderId="0" xfId="2" applyNumberFormat="1" applyFont="1" applyAlignment="1">
      <alignment horizontal="right"/>
    </xf>
    <xf numFmtId="164" fontId="2" fillId="0" borderId="3" xfId="0" applyNumberFormat="1" applyFont="1" applyBorder="1"/>
    <xf numFmtId="0" fontId="11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Comma" xfId="1" builtinId="3"/>
    <cellStyle name="Currency" xfId="2" builtinId="4"/>
    <cellStyle name="Currency 2" xfId="5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/>
  </sheetViews>
  <sheetFormatPr defaultRowHeight="15" x14ac:dyDescent="0.25"/>
  <cols>
    <col min="1" max="1" width="5.28515625" customWidth="1"/>
    <col min="2" max="2" width="67.85546875" customWidth="1"/>
    <col min="3" max="4" width="20.5703125" customWidth="1"/>
  </cols>
  <sheetData>
    <row r="1" spans="1:5" ht="15.75" x14ac:dyDescent="0.25">
      <c r="D1" s="22" t="s">
        <v>42</v>
      </c>
    </row>
    <row r="2" spans="1:5" ht="15.75" x14ac:dyDescent="0.25">
      <c r="D2" s="22" t="s">
        <v>43</v>
      </c>
    </row>
    <row r="3" spans="1:5" ht="15.75" x14ac:dyDescent="0.25">
      <c r="E3" s="22"/>
    </row>
    <row r="5" spans="1:5" ht="15.75" x14ac:dyDescent="0.25">
      <c r="B5" s="40" t="s">
        <v>45</v>
      </c>
      <c r="C5" s="40"/>
      <c r="D5" s="40"/>
    </row>
    <row r="6" spans="1:5" ht="15.75" x14ac:dyDescent="0.25">
      <c r="B6" s="41" t="s">
        <v>44</v>
      </c>
      <c r="C6" s="41"/>
      <c r="D6" s="41"/>
    </row>
    <row r="7" spans="1:5" x14ac:dyDescent="0.25">
      <c r="B7" s="42" t="s">
        <v>31</v>
      </c>
      <c r="C7" s="42"/>
      <c r="D7" s="42"/>
    </row>
    <row r="10" spans="1:5" ht="15.75" thickBot="1" x14ac:dyDescent="0.3">
      <c r="C10" s="15" t="s">
        <v>6</v>
      </c>
      <c r="D10" s="15" t="s">
        <v>5</v>
      </c>
    </row>
    <row r="12" spans="1:5" x14ac:dyDescent="0.25">
      <c r="A12" s="10">
        <v>1</v>
      </c>
      <c r="B12" t="s">
        <v>25</v>
      </c>
      <c r="C12" s="3">
        <v>1120671</v>
      </c>
    </row>
    <row r="13" spans="1:5" x14ac:dyDescent="0.25">
      <c r="A13" s="10">
        <v>2</v>
      </c>
      <c r="B13" t="s">
        <v>24</v>
      </c>
      <c r="C13" s="3">
        <v>73563</v>
      </c>
    </row>
    <row r="14" spans="1:5" x14ac:dyDescent="0.25">
      <c r="A14" s="10">
        <v>3</v>
      </c>
      <c r="B14" t="s">
        <v>9</v>
      </c>
      <c r="C14" s="4">
        <v>0.56000000000000005</v>
      </c>
      <c r="D14" s="4">
        <v>0.44</v>
      </c>
    </row>
    <row r="15" spans="1:5" x14ac:dyDescent="0.25">
      <c r="A15" s="10"/>
      <c r="C15" s="4"/>
      <c r="D15" s="4"/>
    </row>
    <row r="16" spans="1:5" x14ac:dyDescent="0.25">
      <c r="A16" s="10"/>
      <c r="B16" s="1" t="s">
        <v>0</v>
      </c>
    </row>
    <row r="17" spans="1:9" x14ac:dyDescent="0.25">
      <c r="A17" s="10">
        <v>4</v>
      </c>
      <c r="B17" t="s">
        <v>24</v>
      </c>
      <c r="C17" s="37">
        <f>C14*C13</f>
        <v>41195.280000000006</v>
      </c>
      <c r="D17" s="37">
        <f>D14*C13</f>
        <v>32367.72</v>
      </c>
    </row>
    <row r="18" spans="1:9" x14ac:dyDescent="0.25">
      <c r="A18" s="10">
        <v>5</v>
      </c>
      <c r="B18" t="s">
        <v>27</v>
      </c>
      <c r="C18" s="36">
        <f>C14*C12</f>
        <v>627575.76</v>
      </c>
      <c r="D18" s="36">
        <f>D14*C12</f>
        <v>493095.24</v>
      </c>
    </row>
    <row r="19" spans="1:9" x14ac:dyDescent="0.25">
      <c r="A19" s="10">
        <v>6</v>
      </c>
      <c r="B19" t="s">
        <v>1</v>
      </c>
      <c r="C19" s="36">
        <v>25103.023400000002</v>
      </c>
      <c r="D19" s="36">
        <v>19723.804099999998</v>
      </c>
      <c r="F19" s="19"/>
    </row>
    <row r="20" spans="1:9" x14ac:dyDescent="0.25">
      <c r="A20" s="10">
        <v>7</v>
      </c>
      <c r="B20" t="s">
        <v>35</v>
      </c>
      <c r="C20" s="36">
        <v>21294.894750220003</v>
      </c>
      <c r="D20" s="36">
        <v>16731.703018029999</v>
      </c>
    </row>
    <row r="21" spans="1:9" x14ac:dyDescent="0.25">
      <c r="A21" s="10">
        <v>8</v>
      </c>
      <c r="B21" t="s">
        <v>18</v>
      </c>
      <c r="C21" s="36">
        <v>180741.76848</v>
      </c>
      <c r="D21" s="36"/>
    </row>
    <row r="22" spans="1:9" x14ac:dyDescent="0.25">
      <c r="A22" s="10"/>
    </row>
    <row r="23" spans="1:9" ht="15.75" thickBot="1" x14ac:dyDescent="0.3">
      <c r="A23" s="10">
        <v>9</v>
      </c>
      <c r="B23" t="s">
        <v>26</v>
      </c>
      <c r="C23" s="13">
        <f>C17+C18-C19-C20-C21</f>
        <v>441631.35336978012</v>
      </c>
      <c r="D23" s="13">
        <f>D17+D18-D19-D20-D21</f>
        <v>489007.45288196998</v>
      </c>
    </row>
    <row r="24" spans="1:9" x14ac:dyDescent="0.25">
      <c r="A24" s="10"/>
      <c r="C24" s="12"/>
      <c r="D24" s="12"/>
    </row>
    <row r="25" spans="1:9" x14ac:dyDescent="0.25">
      <c r="A25" s="10"/>
      <c r="B25" s="1" t="s">
        <v>29</v>
      </c>
      <c r="C25" s="12"/>
      <c r="D25" s="12"/>
    </row>
    <row r="26" spans="1:9" x14ac:dyDescent="0.25">
      <c r="A26" s="10">
        <v>10</v>
      </c>
      <c r="B26" t="s">
        <v>36</v>
      </c>
      <c r="C26" s="9">
        <f>'WSS-6 p 2 Solar Shr Levelized'!D17</f>
        <v>7.5589848099999996E-2</v>
      </c>
      <c r="D26" s="9">
        <f>'WSS-6 p 2 Solar Shr Levelized'!D27</f>
        <v>7.6186959999999998E-2</v>
      </c>
    </row>
    <row r="27" spans="1:9" x14ac:dyDescent="0.25">
      <c r="A27" s="10">
        <v>11</v>
      </c>
      <c r="B27" t="s">
        <v>28</v>
      </c>
      <c r="C27" s="33">
        <v>18728.467718407286</v>
      </c>
      <c r="D27" s="36">
        <v>21766.059128578876</v>
      </c>
    </row>
    <row r="28" spans="1:9" x14ac:dyDescent="0.25">
      <c r="A28" s="10">
        <v>12</v>
      </c>
      <c r="B28" t="s">
        <v>2</v>
      </c>
      <c r="C28" s="33">
        <v>5787.0592929063378</v>
      </c>
      <c r="D28" s="36">
        <v>6213.2267950319383</v>
      </c>
      <c r="E28" s="3"/>
    </row>
    <row r="29" spans="1:9" x14ac:dyDescent="0.25">
      <c r="A29" s="10">
        <v>13</v>
      </c>
      <c r="B29" t="s">
        <v>23</v>
      </c>
      <c r="C29" s="33">
        <v>0</v>
      </c>
      <c r="D29" s="36">
        <v>-5917.1412299999984</v>
      </c>
    </row>
    <row r="30" spans="1:9" x14ac:dyDescent="0.25">
      <c r="A30" s="10">
        <v>14</v>
      </c>
      <c r="B30" t="s">
        <v>30</v>
      </c>
      <c r="C30" s="33">
        <v>25103.023399999998</v>
      </c>
      <c r="D30" s="36">
        <v>19723.804099999994</v>
      </c>
    </row>
    <row r="31" spans="1:9" x14ac:dyDescent="0.25">
      <c r="A31" s="10">
        <v>15</v>
      </c>
      <c r="B31" t="s">
        <v>3</v>
      </c>
      <c r="C31" s="33">
        <v>24551.9141872777</v>
      </c>
      <c r="D31" s="36">
        <v>19290.789718575339</v>
      </c>
      <c r="E31" s="19"/>
      <c r="F31" s="24"/>
    </row>
    <row r="32" spans="1:9" x14ac:dyDescent="0.25">
      <c r="A32" s="10">
        <v>16</v>
      </c>
      <c r="B32" t="s">
        <v>32</v>
      </c>
      <c r="C32" s="33">
        <v>641.2554380726358</v>
      </c>
      <c r="D32" s="36">
        <v>503.84355848564229</v>
      </c>
      <c r="F32" s="31"/>
      <c r="G32" s="23"/>
      <c r="H32" s="23"/>
      <c r="I32" s="23"/>
    </row>
    <row r="33" spans="1:4" x14ac:dyDescent="0.25">
      <c r="A33" s="10"/>
    </row>
    <row r="34" spans="1:4" ht="15.75" thickBot="1" x14ac:dyDescent="0.3">
      <c r="A34" s="10">
        <v>17</v>
      </c>
      <c r="B34" t="s">
        <v>37</v>
      </c>
      <c r="C34" s="13">
        <f>C27+C28+C29++C30+C31+C32</f>
        <v>74811.720036663959</v>
      </c>
      <c r="D34" s="13">
        <f>D27+D28+D29++D30+D31+D32</f>
        <v>61580.582070671786</v>
      </c>
    </row>
    <row r="35" spans="1:4" x14ac:dyDescent="0.25">
      <c r="A35" s="10"/>
    </row>
    <row r="36" spans="1:4" x14ac:dyDescent="0.25">
      <c r="A36" s="10">
        <v>18</v>
      </c>
      <c r="B36" t="s">
        <v>7</v>
      </c>
      <c r="D36" s="3">
        <f>C34+D34</f>
        <v>136392.30210733574</v>
      </c>
    </row>
    <row r="37" spans="1:4" ht="15.75" thickBot="1" x14ac:dyDescent="0.3">
      <c r="A37" s="10">
        <v>19</v>
      </c>
      <c r="B37" t="s">
        <v>4</v>
      </c>
      <c r="C37" s="5"/>
      <c r="D37" s="5">
        <f>500*4</f>
        <v>2000</v>
      </c>
    </row>
    <row r="38" spans="1:4" ht="15.75" thickBot="1" x14ac:dyDescent="0.3">
      <c r="A38" s="10">
        <v>20</v>
      </c>
      <c r="B38" t="s">
        <v>8</v>
      </c>
      <c r="C38" s="11"/>
      <c r="D38" s="14">
        <f>D36/D37/12</f>
        <v>5.6830125878056563</v>
      </c>
    </row>
    <row r="40" spans="1:4" x14ac:dyDescent="0.25">
      <c r="A40" s="34">
        <v>21</v>
      </c>
      <c r="B40" t="s">
        <v>33</v>
      </c>
      <c r="D40" s="3">
        <f>-D36/PMT(C14*'WSS-6 p 2 Solar Shr Levelized'!F17+'WSS-6 p1 Solar Shr Levelized'!D14*'WSS-6 p 2 Solar Shr Levelized'!F27,25,1)</f>
        <v>1579981.1219478173</v>
      </c>
    </row>
    <row r="41" spans="1:4" ht="15.75" thickBot="1" x14ac:dyDescent="0.3">
      <c r="A41" s="34">
        <v>22</v>
      </c>
      <c r="B41" t="s">
        <v>4</v>
      </c>
      <c r="D41" s="19">
        <v>2000</v>
      </c>
    </row>
    <row r="42" spans="1:4" ht="15.75" thickBot="1" x14ac:dyDescent="0.3">
      <c r="A42" s="34">
        <v>23</v>
      </c>
      <c r="B42" t="s">
        <v>34</v>
      </c>
      <c r="D42" s="38">
        <f>D40/D41</f>
        <v>789.9905609739086</v>
      </c>
    </row>
    <row r="45" spans="1:4" x14ac:dyDescent="0.25">
      <c r="D45" s="3"/>
    </row>
    <row r="46" spans="1:4" x14ac:dyDescent="0.25">
      <c r="D46" s="19"/>
    </row>
    <row r="47" spans="1:4" x14ac:dyDescent="0.25">
      <c r="D47" s="35"/>
    </row>
    <row r="49" spans="4:4" x14ac:dyDescent="0.25">
      <c r="D49" s="32"/>
    </row>
    <row r="51" spans="4:4" x14ac:dyDescent="0.25">
      <c r="D51" s="36"/>
    </row>
  </sheetData>
  <mergeCells count="3">
    <mergeCell ref="B5:D5"/>
    <mergeCell ref="B6:D6"/>
    <mergeCell ref="B7:D7"/>
  </mergeCells>
  <pageMargins left="0.7" right="0.7" top="0.75" bottom="0.75" header="0.3" footer="0.3"/>
  <pageSetup scale="73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Normal="100" workbookViewId="0"/>
  </sheetViews>
  <sheetFormatPr defaultRowHeight="15" x14ac:dyDescent="0.25"/>
  <cols>
    <col min="1" max="1" width="22.85546875" customWidth="1"/>
    <col min="2" max="4" width="16.7109375" customWidth="1"/>
    <col min="5" max="6" width="13.28515625" customWidth="1"/>
  </cols>
  <sheetData>
    <row r="1" spans="1:6" ht="15.75" x14ac:dyDescent="0.25">
      <c r="E1" s="22"/>
      <c r="F1" s="22" t="s">
        <v>42</v>
      </c>
    </row>
    <row r="2" spans="1:6" ht="15.75" x14ac:dyDescent="0.25">
      <c r="F2" s="22" t="s">
        <v>41</v>
      </c>
    </row>
    <row r="3" spans="1:6" ht="15.75" x14ac:dyDescent="0.25">
      <c r="E3" s="22"/>
    </row>
    <row r="4" spans="1:6" x14ac:dyDescent="0.25">
      <c r="F4" s="2"/>
    </row>
    <row r="5" spans="1:6" ht="15.75" x14ac:dyDescent="0.25">
      <c r="A5" s="40" t="s">
        <v>45</v>
      </c>
      <c r="B5" s="40"/>
      <c r="C5" s="40"/>
      <c r="D5" s="40"/>
      <c r="E5" s="40"/>
      <c r="F5" s="40"/>
    </row>
    <row r="6" spans="1:6" ht="15.75" x14ac:dyDescent="0.25">
      <c r="A6" s="41" t="s">
        <v>20</v>
      </c>
      <c r="B6" s="41"/>
      <c r="C6" s="41"/>
      <c r="D6" s="41"/>
      <c r="E6" s="41"/>
      <c r="F6" s="41"/>
    </row>
    <row r="7" spans="1:6" ht="15.75" x14ac:dyDescent="0.25">
      <c r="A7" s="16"/>
      <c r="B7" s="16"/>
      <c r="C7" s="16"/>
      <c r="D7" s="16"/>
    </row>
    <row r="8" spans="1:6" ht="15.75" x14ac:dyDescent="0.25">
      <c r="A8" s="16"/>
      <c r="B8" s="16"/>
      <c r="C8" s="16"/>
      <c r="D8" s="16"/>
    </row>
    <row r="9" spans="1:6" ht="16.5" thickBot="1" x14ac:dyDescent="0.3">
      <c r="A9" s="16"/>
      <c r="B9" s="16"/>
      <c r="C9" s="16"/>
      <c r="D9" s="16"/>
    </row>
    <row r="10" spans="1:6" ht="15.75" thickBot="1" x14ac:dyDescent="0.3">
      <c r="A10" s="43" t="s">
        <v>22</v>
      </c>
      <c r="B10" s="44"/>
      <c r="C10" s="44"/>
      <c r="D10" s="44"/>
      <c r="E10" s="44"/>
      <c r="F10" s="45"/>
    </row>
    <row r="11" spans="1:6" x14ac:dyDescent="0.25">
      <c r="A11" s="7"/>
      <c r="D11" s="8" t="s">
        <v>10</v>
      </c>
      <c r="E11" s="8" t="s">
        <v>38</v>
      </c>
      <c r="F11" s="8" t="s">
        <v>40</v>
      </c>
    </row>
    <row r="12" spans="1:6" x14ac:dyDescent="0.25">
      <c r="B12" s="7"/>
      <c r="C12" s="7"/>
      <c r="D12" s="8" t="s">
        <v>16</v>
      </c>
      <c r="E12" s="8" t="s">
        <v>39</v>
      </c>
      <c r="F12" s="8" t="s">
        <v>16</v>
      </c>
    </row>
    <row r="13" spans="1:6" ht="15.75" thickBot="1" x14ac:dyDescent="0.3">
      <c r="A13" s="17" t="s">
        <v>19</v>
      </c>
      <c r="B13" s="18" t="s">
        <v>11</v>
      </c>
      <c r="C13" s="18" t="s">
        <v>12</v>
      </c>
      <c r="D13" s="18" t="s">
        <v>17</v>
      </c>
      <c r="E13" s="18" t="s">
        <v>12</v>
      </c>
      <c r="F13" s="18" t="s">
        <v>17</v>
      </c>
    </row>
    <row r="14" spans="1:6" x14ac:dyDescent="0.25">
      <c r="A14" t="s">
        <v>13</v>
      </c>
      <c r="B14" s="21">
        <v>0.47156999999999999</v>
      </c>
      <c r="C14" s="6">
        <v>4.3529999999999999E-2</v>
      </c>
      <c r="D14" s="6">
        <f>B14*C14</f>
        <v>2.0527442099999998E-2</v>
      </c>
      <c r="E14" s="32">
        <v>0.2495</v>
      </c>
      <c r="F14" s="32">
        <f>D14*(1-E14)</f>
        <v>1.5405845296049997E-2</v>
      </c>
    </row>
    <row r="15" spans="1:6" x14ac:dyDescent="0.25">
      <c r="A15" t="s">
        <v>14</v>
      </c>
      <c r="B15" s="6">
        <v>0</v>
      </c>
      <c r="C15" s="6">
        <v>0</v>
      </c>
      <c r="D15" s="6">
        <f t="shared" ref="D15:D16" si="0">B15*C15</f>
        <v>0</v>
      </c>
    </row>
    <row r="16" spans="1:6" ht="15.75" thickBot="1" x14ac:dyDescent="0.3">
      <c r="A16" s="39" t="s">
        <v>15</v>
      </c>
      <c r="B16" s="27">
        <f>1-B14</f>
        <v>0.52842999999999996</v>
      </c>
      <c r="C16" s="28">
        <v>0.1042</v>
      </c>
      <c r="D16" s="28">
        <f t="shared" si="0"/>
        <v>5.5062405999999994E-2</v>
      </c>
      <c r="E16" s="28"/>
      <c r="F16" s="28">
        <f>D16</f>
        <v>5.5062405999999994E-2</v>
      </c>
    </row>
    <row r="17" spans="1:6" x14ac:dyDescent="0.25">
      <c r="A17" s="26"/>
      <c r="B17" s="25">
        <f>SUM(B14:B16)</f>
        <v>1</v>
      </c>
      <c r="C17" s="26"/>
      <c r="D17" s="25">
        <f>SUM(D14:D16)</f>
        <v>7.5589848099999996E-2</v>
      </c>
      <c r="F17" s="32">
        <f>SUM(F14:F16)</f>
        <v>7.0468251296049986E-2</v>
      </c>
    </row>
    <row r="18" spans="1:6" x14ac:dyDescent="0.25">
      <c r="A18" s="26"/>
      <c r="B18" s="26"/>
      <c r="C18" s="26"/>
      <c r="D18" s="26"/>
    </row>
    <row r="19" spans="1:6" ht="15.75" thickBot="1" x14ac:dyDescent="0.3">
      <c r="A19" s="26"/>
      <c r="B19" s="26"/>
      <c r="C19" s="26"/>
      <c r="D19" s="26"/>
    </row>
    <row r="20" spans="1:6" ht="15.75" thickBot="1" x14ac:dyDescent="0.3">
      <c r="A20" s="43" t="s">
        <v>21</v>
      </c>
      <c r="B20" s="44"/>
      <c r="C20" s="44"/>
      <c r="D20" s="44"/>
      <c r="E20" s="44"/>
      <c r="F20" s="45"/>
    </row>
    <row r="21" spans="1:6" x14ac:dyDescent="0.25">
      <c r="A21" s="7"/>
      <c r="B21" s="26"/>
      <c r="C21" s="26"/>
      <c r="D21" s="8" t="s">
        <v>10</v>
      </c>
      <c r="E21" s="8" t="s">
        <v>38</v>
      </c>
      <c r="F21" s="8" t="s">
        <v>40</v>
      </c>
    </row>
    <row r="22" spans="1:6" x14ac:dyDescent="0.25">
      <c r="A22" s="26"/>
      <c r="B22" s="7"/>
      <c r="C22" s="7"/>
      <c r="D22" s="8" t="s">
        <v>16</v>
      </c>
      <c r="E22" s="8" t="s">
        <v>39</v>
      </c>
      <c r="F22" s="8" t="s">
        <v>16</v>
      </c>
    </row>
    <row r="23" spans="1:6" ht="15.75" thickBot="1" x14ac:dyDescent="0.3">
      <c r="A23" s="17" t="s">
        <v>19</v>
      </c>
      <c r="B23" s="18" t="s">
        <v>11</v>
      </c>
      <c r="C23" s="18" t="s">
        <v>12</v>
      </c>
      <c r="D23" s="18" t="s">
        <v>17</v>
      </c>
      <c r="E23" s="18" t="s">
        <v>12</v>
      </c>
      <c r="F23" s="18" t="s">
        <v>17</v>
      </c>
    </row>
    <row r="24" spans="1:6" x14ac:dyDescent="0.25">
      <c r="A24" s="26" t="s">
        <v>13</v>
      </c>
      <c r="B24" s="21">
        <v>0.47160000000000002</v>
      </c>
      <c r="C24" s="6">
        <v>4.48E-2</v>
      </c>
      <c r="D24" s="29">
        <f>B24*C24</f>
        <v>2.1127679999999999E-2</v>
      </c>
      <c r="E24" s="32">
        <v>0.2495</v>
      </c>
      <c r="F24" s="32">
        <f>D24*(1-E24)</f>
        <v>1.5856323839999999E-2</v>
      </c>
    </row>
    <row r="25" spans="1:6" x14ac:dyDescent="0.25">
      <c r="A25" s="26" t="s">
        <v>14</v>
      </c>
      <c r="B25" s="29">
        <v>0</v>
      </c>
      <c r="C25" s="29">
        <v>0</v>
      </c>
      <c r="D25" s="29">
        <f t="shared" ref="D25:D26" si="1">B25*C25</f>
        <v>0</v>
      </c>
    </row>
    <row r="26" spans="1:6" ht="15.75" thickBot="1" x14ac:dyDescent="0.3">
      <c r="A26" s="39" t="s">
        <v>15</v>
      </c>
      <c r="B26" s="27">
        <f>1-B24</f>
        <v>0.52839999999999998</v>
      </c>
      <c r="C26" s="30">
        <v>0.1042</v>
      </c>
      <c r="D26" s="28">
        <f t="shared" si="1"/>
        <v>5.5059279999999995E-2</v>
      </c>
      <c r="E26" s="28"/>
      <c r="F26" s="28">
        <f>D26</f>
        <v>5.5059279999999995E-2</v>
      </c>
    </row>
    <row r="27" spans="1:6" x14ac:dyDescent="0.25">
      <c r="B27" s="9">
        <f>SUM(B24:B26)</f>
        <v>1</v>
      </c>
      <c r="D27" s="9">
        <f>SUM(D24:D26)</f>
        <v>7.6186959999999998E-2</v>
      </c>
      <c r="F27" s="32">
        <f>SUM(F24:F26)</f>
        <v>7.0915603839999994E-2</v>
      </c>
    </row>
    <row r="32" spans="1:6" x14ac:dyDescent="0.25">
      <c r="A32" s="20"/>
      <c r="B32" s="20"/>
      <c r="C32" s="20"/>
      <c r="D32" s="20"/>
    </row>
  </sheetData>
  <mergeCells count="4">
    <mergeCell ref="A10:F10"/>
    <mergeCell ref="A20:F20"/>
    <mergeCell ref="A5:F5"/>
    <mergeCell ref="A6:F6"/>
  </mergeCells>
  <pageMargins left="0.7" right="0.7" top="0.75" bottom="0.75" header="0.3" footer="0.3"/>
  <pageSetup scale="9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WSS-6 p1 Solar Shr Levelized</vt:lpstr>
      <vt:lpstr>WSS-6 p 2 Solar Shr Levelized</vt:lpstr>
      <vt:lpstr>'WSS-6 p 2 Solar Shr Levelized'!Print_Area</vt:lpstr>
      <vt:lpstr>'WSS-6 p1 Solar Shr Levelized'!Print_Area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2018-09-27T20:27:34Z</dcterms:created>
  <dcterms:modified xsi:type="dcterms:W3CDTF">2018-09-27T20:27:38Z</dcterms:modified>
</cp:coreProperties>
</file>