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7500" windowHeight="5520" activeTab="0"/>
  </bookViews>
  <sheets>
    <sheet name="WSS-15 p2 LG&amp;E-E" sheetId="1" r:id="rId1"/>
  </sheets>
  <definedNames>
    <definedName name="_xlnm.Print_Area" localSheetId="0">'WSS-15 p2 LG&amp;E-E'!$A$50:$I$79</definedName>
  </definedNames>
  <calcPr fullCalcOnLoad="1"/>
</workbook>
</file>

<file path=xl/sharedStrings.xml><?xml version="1.0" encoding="utf-8"?>
<sst xmlns="http://schemas.openxmlformats.org/spreadsheetml/2006/main" count="69" uniqueCount="49">
  <si>
    <t>Percentage</t>
  </si>
  <si>
    <t>Present Value</t>
  </si>
  <si>
    <t>Cumulative</t>
  </si>
  <si>
    <t>(1)</t>
  </si>
  <si>
    <t>Year</t>
  </si>
  <si>
    <t>(2)</t>
  </si>
  <si>
    <t>(3)</t>
  </si>
  <si>
    <t>(4)</t>
  </si>
  <si>
    <t>Present</t>
  </si>
  <si>
    <t>Replacement</t>
  </si>
  <si>
    <t>Value of</t>
  </si>
  <si>
    <t>Replaced</t>
  </si>
  <si>
    <t>(5)</t>
  </si>
  <si>
    <t>Annual</t>
  </si>
  <si>
    <t>(6)</t>
  </si>
  <si>
    <t>(7)</t>
  </si>
  <si>
    <t>(3) x (5)</t>
  </si>
  <si>
    <t>Iowa Curve</t>
  </si>
  <si>
    <t xml:space="preserve">Percent </t>
  </si>
  <si>
    <t>Surviving</t>
  </si>
  <si>
    <t>Cost Escalation</t>
  </si>
  <si>
    <t>Cost</t>
  </si>
  <si>
    <t>Factor at a</t>
  </si>
  <si>
    <t>Inflation Factor</t>
  </si>
  <si>
    <t>Nominal</t>
  </si>
  <si>
    <t>Discount Rate</t>
  </si>
  <si>
    <t>(6) x (7)</t>
  </si>
  <si>
    <t>(8)</t>
  </si>
  <si>
    <t>(9)</t>
  </si>
  <si>
    <t>30 Year R2</t>
  </si>
  <si>
    <t>Present Value of Replacement Plant as a Percentage of Original Cost</t>
  </si>
  <si>
    <t>Original Cost Value</t>
  </si>
  <si>
    <t>O&amp;M Percentage</t>
  </si>
  <si>
    <t>Total Excess Facilities Charge</t>
  </si>
  <si>
    <t>Assuming</t>
  </si>
  <si>
    <t>Customer Makes</t>
  </si>
  <si>
    <t>Customer Does</t>
  </si>
  <si>
    <t>Not Make</t>
  </si>
  <si>
    <t>Excess Facilities Charges</t>
  </si>
  <si>
    <t>Total Present Value of Original and Replacement Cost Value as a Percentage of Original Cost</t>
  </si>
  <si>
    <t>Monthly Carrying Charge Percentage (Levelized Carrying Charge Rate / 12 months)</t>
  </si>
  <si>
    <t>Applicable Carrying Charge Charge Percentage (Lines 3 x 5)</t>
  </si>
  <si>
    <t>Louisville Gas and Electric Company</t>
  </si>
  <si>
    <t>Electric Service</t>
  </si>
  <si>
    <t>Contribution</t>
  </si>
  <si>
    <t>In Aid of</t>
  </si>
  <si>
    <t>Construction</t>
  </si>
  <si>
    <t>Exhibit WSS-15</t>
  </si>
  <si>
    <t>Page 2 of 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</si>
</sst>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_);_(* \(#,##0.000\);_(* &quot;-&quot;??_);_(@_)"/>
    <numFmt numFmtId="166" formatCode="_(* #,##0.0000_);_(* \(#,##0.0000\);_(* &quot;-&quot;??_);_(@_)"/>
    <numFmt numFmtId="167" formatCode="_(* #,##0.0000_);_(* \(#,##0.0000\);_(* &quot;-&quot;????_);_(@_)"/>
    <numFmt numFmtId="168" formatCode="0.0%"/>
    <numFmt numFmtId="169" formatCode="_(* #,##0.00000_);_(* \(#,##0.00000\);_(* &quot;-&quot;??_);_(@_)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0.000%"/>
    <numFmt numFmtId="175" formatCode="&quot;$&quot;#,##0\ ;\(&quot;$&quot;#,##0\)"/>
    <numFmt numFmtId="176" formatCode="_([$€-2]* #,##0.00_);_([$€-2]* \(#,##0.00\);_([$€-2]* &quot;-&quot;??_)"/>
    <numFmt numFmtId="177" formatCode="_(* #,##0.000000_);_(* \(#,##0.000000\);_(* &quot;-&quot;??_);_(@_)"/>
    <numFmt numFmtId="178" formatCode="0.0000%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" fillId="29" borderId="0">
      <alignment horizontal="left"/>
      <protection/>
    </xf>
    <xf numFmtId="0" fontId="5" fillId="29" borderId="0">
      <alignment horizontal="right"/>
      <protection/>
    </xf>
    <xf numFmtId="0" fontId="6" fillId="30" borderId="0">
      <alignment horizontal="center"/>
      <protection/>
    </xf>
    <xf numFmtId="0" fontId="5" fillId="29" borderId="0">
      <alignment horizontal="right"/>
      <protection/>
    </xf>
    <xf numFmtId="0" fontId="7" fillId="3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31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Protection="0">
      <alignment/>
    </xf>
    <xf numFmtId="0" fontId="8" fillId="0" borderId="0" applyProtection="0">
      <alignment/>
    </xf>
    <xf numFmtId="0" fontId="3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2" fillId="0" borderId="0" applyProtection="0">
      <alignment/>
    </xf>
    <xf numFmtId="0" fontId="9" fillId="0" borderId="0" applyProtection="0">
      <alignment/>
    </xf>
    <xf numFmtId="2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3" borderId="1" applyNumberFormat="0" applyAlignment="0" applyProtection="0"/>
    <xf numFmtId="0" fontId="4" fillId="29" borderId="0">
      <alignment horizontal="left"/>
      <protection/>
    </xf>
    <xf numFmtId="0" fontId="10" fillId="30" borderId="0">
      <alignment horizontal="left"/>
      <protection/>
    </xf>
    <xf numFmtId="0" fontId="49" fillId="0" borderId="6" applyNumberFormat="0" applyFill="0" applyAlignment="0" applyProtection="0"/>
    <xf numFmtId="0" fontId="50" fillId="34" borderId="0" applyNumberFormat="0" applyBorder="0" applyAlignment="0" applyProtection="0"/>
    <xf numFmtId="0" fontId="0" fillId="0" borderId="0">
      <alignment/>
      <protection/>
    </xf>
    <xf numFmtId="0" fontId="0" fillId="35" borderId="7" applyNumberFormat="0" applyFont="0" applyAlignment="0" applyProtection="0"/>
    <xf numFmtId="0" fontId="51" fillId="27" borderId="8" applyNumberFormat="0" applyAlignment="0" applyProtection="0"/>
    <xf numFmtId="4" fontId="11" fillId="30" borderId="0">
      <alignment horizontal="right"/>
      <protection/>
    </xf>
    <xf numFmtId="0" fontId="12" fillId="30" borderId="0">
      <alignment horizontal="center" vertical="center"/>
      <protection/>
    </xf>
    <xf numFmtId="0" fontId="10" fillId="30" borderId="9">
      <alignment/>
      <protection/>
    </xf>
    <xf numFmtId="0" fontId="12" fillId="30" borderId="0" applyBorder="0">
      <alignment horizontal="centerContinuous"/>
      <protection/>
    </xf>
    <xf numFmtId="0" fontId="13" fillId="3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6" borderId="0">
      <alignment horizontal="center"/>
      <protection/>
    </xf>
    <xf numFmtId="49" fontId="14" fillId="30" borderId="0">
      <alignment horizontal="center"/>
      <protection/>
    </xf>
    <xf numFmtId="0" fontId="5" fillId="29" borderId="0">
      <alignment horizontal="center"/>
      <protection/>
    </xf>
    <xf numFmtId="0" fontId="5" fillId="29" borderId="0">
      <alignment horizontal="centerContinuous"/>
      <protection/>
    </xf>
    <xf numFmtId="0" fontId="15" fillId="30" borderId="0">
      <alignment horizontal="left"/>
      <protection/>
    </xf>
    <xf numFmtId="49" fontId="15" fillId="30" borderId="0">
      <alignment horizontal="center"/>
      <protection/>
    </xf>
    <xf numFmtId="0" fontId="4" fillId="29" borderId="0">
      <alignment horizontal="left"/>
      <protection/>
    </xf>
    <xf numFmtId="49" fontId="15" fillId="30" borderId="0">
      <alignment horizontal="left"/>
      <protection/>
    </xf>
    <xf numFmtId="0" fontId="4" fillId="29" borderId="0">
      <alignment horizontal="centerContinuous"/>
      <protection/>
    </xf>
    <xf numFmtId="0" fontId="4" fillId="29" borderId="0">
      <alignment horizontal="right"/>
      <protection/>
    </xf>
    <xf numFmtId="49" fontId="10" fillId="30" borderId="0">
      <alignment horizontal="left"/>
      <protection/>
    </xf>
    <xf numFmtId="0" fontId="5" fillId="29" borderId="0">
      <alignment horizontal="right"/>
      <protection/>
    </xf>
    <xf numFmtId="0" fontId="15" fillId="37" borderId="0">
      <alignment horizontal="center"/>
      <protection/>
    </xf>
    <xf numFmtId="0" fontId="16" fillId="37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17" fillId="30" borderId="0">
      <alignment horizontal="center"/>
      <protection/>
    </xf>
    <xf numFmtId="0" fontId="5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1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0" fontId="8" fillId="0" borderId="0" xfId="90" applyNumberFormat="1" applyFont="1" applyAlignment="1">
      <alignment horizontal="center"/>
    </xf>
    <xf numFmtId="0" fontId="8" fillId="0" borderId="11" xfId="0" applyFont="1" applyBorder="1" applyAlignment="1" quotePrefix="1">
      <alignment horizontal="center"/>
    </xf>
    <xf numFmtId="0" fontId="8" fillId="0" borderId="0" xfId="0" applyFont="1" applyAlignment="1" quotePrefix="1">
      <alignment horizontal="center"/>
    </xf>
    <xf numFmtId="166" fontId="8" fillId="0" borderId="0" xfId="47" applyNumberFormat="1" applyFont="1" applyAlignment="1" quotePrefix="1">
      <alignment horizontal="center"/>
    </xf>
    <xf numFmtId="166" fontId="8" fillId="0" borderId="0" xfId="47" applyNumberFormat="1" applyFont="1" applyAlignment="1">
      <alignment/>
    </xf>
    <xf numFmtId="166" fontId="8" fillId="0" borderId="0" xfId="0" applyNumberFormat="1" applyFont="1" applyAlignment="1">
      <alignment/>
    </xf>
    <xf numFmtId="166" fontId="8" fillId="0" borderId="12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43" fontId="8" fillId="0" borderId="0" xfId="0" applyNumberFormat="1" applyFont="1" applyAlignment="1">
      <alignment/>
    </xf>
    <xf numFmtId="173" fontId="8" fillId="0" borderId="0" xfId="47" applyNumberFormat="1" applyFont="1" applyAlignment="1">
      <alignment/>
    </xf>
    <xf numFmtId="169" fontId="8" fillId="0" borderId="0" xfId="47" applyNumberFormat="1" applyFont="1" applyAlignment="1">
      <alignment/>
    </xf>
    <xf numFmtId="10" fontId="8" fillId="0" borderId="0" xfId="90" applyNumberFormat="1" applyFont="1" applyAlignment="1">
      <alignment/>
    </xf>
    <xf numFmtId="10" fontId="8" fillId="0" borderId="0" xfId="0" applyNumberFormat="1" applyFont="1" applyAlignment="1">
      <alignment/>
    </xf>
    <xf numFmtId="0" fontId="20" fillId="0" borderId="0" xfId="0" applyFont="1" applyAlignment="1">
      <alignment/>
    </xf>
    <xf numFmtId="166" fontId="20" fillId="0" borderId="0" xfId="0" applyNumberFormat="1" applyFont="1" applyBorder="1" applyAlignment="1">
      <alignment horizontal="right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AttributeAbovePrompt" xfId="42"/>
    <cellStyle name="ColumnAttributePrompt" xfId="43"/>
    <cellStyle name="ColumnAttributeValue" xfId="44"/>
    <cellStyle name="ColumnHeadingPrompt" xfId="45"/>
    <cellStyle name="ColumnHeadingValue" xfId="46"/>
    <cellStyle name="Comma" xfId="47"/>
    <cellStyle name="Comma [0]" xfId="48"/>
    <cellStyle name="Comma [0] 2 2" xfId="49"/>
    <cellStyle name="Comma [0] 2 3" xfId="50"/>
    <cellStyle name="Comma 2" xfId="51"/>
    <cellStyle name="Comma 2 2" xfId="52"/>
    <cellStyle name="Comma 2 3" xfId="53"/>
    <cellStyle name="Comma0" xfId="54"/>
    <cellStyle name="Currency" xfId="55"/>
    <cellStyle name="Currency [0]" xfId="56"/>
    <cellStyle name="Currency 2" xfId="57"/>
    <cellStyle name="Currency 2 2" xfId="58"/>
    <cellStyle name="Currency 2 3" xfId="59"/>
    <cellStyle name="Currency0" xfId="60"/>
    <cellStyle name="Date" xfId="61"/>
    <cellStyle name="Euro" xfId="62"/>
    <cellStyle name="Explanatory Text" xfId="63"/>
    <cellStyle name="F2" xfId="64"/>
    <cellStyle name="F3" xfId="65"/>
    <cellStyle name="F4" xfId="66"/>
    <cellStyle name="F5" xfId="67"/>
    <cellStyle name="F6" xfId="68"/>
    <cellStyle name="F7" xfId="69"/>
    <cellStyle name="F8" xfId="70"/>
    <cellStyle name="Fixed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eItemPrompt" xfId="78"/>
    <cellStyle name="LineItemValue" xfId="79"/>
    <cellStyle name="Linked Cell" xfId="80"/>
    <cellStyle name="Neutral" xfId="81"/>
    <cellStyle name="Normal 2" xfId="82"/>
    <cellStyle name="Note" xfId="83"/>
    <cellStyle name="Output" xfId="84"/>
    <cellStyle name="Output Amounts" xfId="85"/>
    <cellStyle name="Output Column Headings" xfId="86"/>
    <cellStyle name="Output Line Items" xfId="87"/>
    <cellStyle name="Output Report Heading" xfId="88"/>
    <cellStyle name="Output Report Title" xfId="89"/>
    <cellStyle name="Percent" xfId="90"/>
    <cellStyle name="Percent 2" xfId="91"/>
    <cellStyle name="Percent 2 2" xfId="92"/>
    <cellStyle name="Percent 2 3" xfId="93"/>
    <cellStyle name="ReportTitlePrompt" xfId="94"/>
    <cellStyle name="ReportTitleValue" xfId="95"/>
    <cellStyle name="RowAcctAbovePrompt" xfId="96"/>
    <cellStyle name="RowAcctSOBAbovePrompt" xfId="97"/>
    <cellStyle name="RowAcctSOBValue" xfId="98"/>
    <cellStyle name="RowAcctValue" xfId="99"/>
    <cellStyle name="RowAttrAbovePrompt" xfId="100"/>
    <cellStyle name="RowAttrValue" xfId="101"/>
    <cellStyle name="RowColSetAbovePrompt" xfId="102"/>
    <cellStyle name="RowColSetLeftPrompt" xfId="103"/>
    <cellStyle name="RowColSetValue" xfId="104"/>
    <cellStyle name="RowLeftPrompt" xfId="105"/>
    <cellStyle name="SampleUsingFormatMask" xfId="106"/>
    <cellStyle name="SampleWithNoFormatMask" xfId="107"/>
    <cellStyle name="STYL5 - Style5" xfId="108"/>
    <cellStyle name="STYL6 - Style6" xfId="109"/>
    <cellStyle name="STYLE1 - Style1" xfId="110"/>
    <cellStyle name="STYLE2 - Style2" xfId="111"/>
    <cellStyle name="STYLE3 - Style3" xfId="112"/>
    <cellStyle name="STYLE4 - Style4" xfId="113"/>
    <cellStyle name="Title" xfId="114"/>
    <cellStyle name="Total" xfId="115"/>
    <cellStyle name="UploadThisRowValue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" max="1" width="8.57421875" style="2" customWidth="1"/>
    <col min="2" max="5" width="16.00390625" style="2" customWidth="1"/>
    <col min="6" max="6" width="17.140625" style="2" customWidth="1"/>
    <col min="7" max="9" width="16.00390625" style="2" customWidth="1"/>
    <col min="10" max="16384" width="9.140625" style="2" customWidth="1"/>
  </cols>
  <sheetData>
    <row r="1" spans="1:9" ht="18.75">
      <c r="A1" s="1" t="s">
        <v>42</v>
      </c>
      <c r="I1" s="3"/>
    </row>
    <row r="2" spans="1:9" ht="12.75">
      <c r="A2" s="2" t="s">
        <v>30</v>
      </c>
      <c r="I2" s="4"/>
    </row>
    <row r="3" spans="1:9" ht="12.75">
      <c r="A3" s="2" t="s">
        <v>43</v>
      </c>
      <c r="I3" s="4"/>
    </row>
    <row r="4" ht="12.75">
      <c r="I4" s="4"/>
    </row>
    <row r="6" ht="12.75">
      <c r="I6" s="5" t="s">
        <v>2</v>
      </c>
    </row>
    <row r="7" spans="4:9" ht="12.75">
      <c r="D7" s="5"/>
      <c r="E7" s="5"/>
      <c r="F7" s="5"/>
      <c r="G7" s="5"/>
      <c r="H7" s="5" t="s">
        <v>8</v>
      </c>
      <c r="I7" s="5" t="s">
        <v>8</v>
      </c>
    </row>
    <row r="8" spans="2:9" ht="12.75">
      <c r="B8" s="5" t="s">
        <v>29</v>
      </c>
      <c r="D8" s="5"/>
      <c r="E8" s="5" t="s">
        <v>20</v>
      </c>
      <c r="F8" s="5"/>
      <c r="G8" s="5" t="s">
        <v>1</v>
      </c>
      <c r="H8" s="5" t="s">
        <v>10</v>
      </c>
      <c r="I8" s="5" t="s">
        <v>10</v>
      </c>
    </row>
    <row r="9" spans="2:9" ht="12.75">
      <c r="B9" s="5" t="s">
        <v>17</v>
      </c>
      <c r="C9" s="5" t="s">
        <v>13</v>
      </c>
      <c r="D9" s="5" t="s">
        <v>2</v>
      </c>
      <c r="E9" s="5" t="s">
        <v>22</v>
      </c>
      <c r="F9" s="6" t="s">
        <v>24</v>
      </c>
      <c r="G9" s="5" t="s">
        <v>22</v>
      </c>
      <c r="H9" s="5" t="s">
        <v>13</v>
      </c>
      <c r="I9" s="5" t="s">
        <v>13</v>
      </c>
    </row>
    <row r="10" spans="2:9" ht="12.75">
      <c r="B10" s="5" t="s">
        <v>18</v>
      </c>
      <c r="C10" s="5" t="s">
        <v>9</v>
      </c>
      <c r="D10" s="5" t="s">
        <v>9</v>
      </c>
      <c r="E10" s="7">
        <v>0.03</v>
      </c>
      <c r="F10" s="5" t="s">
        <v>9</v>
      </c>
      <c r="G10" s="7">
        <v>0.07</v>
      </c>
      <c r="H10" s="5" t="s">
        <v>9</v>
      </c>
      <c r="I10" s="5" t="s">
        <v>11</v>
      </c>
    </row>
    <row r="11" spans="1:9" ht="12.75">
      <c r="A11" s="5" t="s">
        <v>4</v>
      </c>
      <c r="B11" s="5" t="s">
        <v>19</v>
      </c>
      <c r="C11" s="5" t="s">
        <v>0</v>
      </c>
      <c r="D11" s="5" t="s">
        <v>0</v>
      </c>
      <c r="E11" s="5" t="s">
        <v>23</v>
      </c>
      <c r="F11" s="5" t="s">
        <v>21</v>
      </c>
      <c r="G11" s="5" t="s">
        <v>25</v>
      </c>
      <c r="H11" s="5" t="s">
        <v>21</v>
      </c>
      <c r="I11" s="5" t="s">
        <v>21</v>
      </c>
    </row>
    <row r="12" spans="1:9" ht="12.75">
      <c r="A12" s="8" t="s">
        <v>3</v>
      </c>
      <c r="B12" s="8" t="s">
        <v>5</v>
      </c>
      <c r="C12" s="8" t="s">
        <v>6</v>
      </c>
      <c r="D12" s="8" t="s">
        <v>7</v>
      </c>
      <c r="E12" s="8" t="s">
        <v>12</v>
      </c>
      <c r="F12" s="8" t="s">
        <v>14</v>
      </c>
      <c r="G12" s="8" t="s">
        <v>15</v>
      </c>
      <c r="H12" s="8" t="s">
        <v>27</v>
      </c>
      <c r="I12" s="8" t="s">
        <v>28</v>
      </c>
    </row>
    <row r="13" spans="1:8" ht="12.75">
      <c r="A13" s="9"/>
      <c r="B13" s="9"/>
      <c r="C13" s="9"/>
      <c r="D13" s="9"/>
      <c r="E13" s="9"/>
      <c r="F13" s="5" t="s">
        <v>16</v>
      </c>
      <c r="G13" s="9"/>
      <c r="H13" s="9" t="s">
        <v>26</v>
      </c>
    </row>
    <row r="14" spans="1:8" ht="12.75">
      <c r="A14" s="9"/>
      <c r="B14" s="9"/>
      <c r="C14" s="9"/>
      <c r="D14" s="9"/>
      <c r="E14" s="9"/>
      <c r="F14" s="9"/>
      <c r="G14" s="9"/>
      <c r="H14" s="9"/>
    </row>
    <row r="15" spans="1:8" ht="12.75">
      <c r="A15" s="9">
        <v>0</v>
      </c>
      <c r="B15" s="10">
        <v>100</v>
      </c>
      <c r="C15" s="9"/>
      <c r="D15" s="9"/>
      <c r="E15" s="9"/>
      <c r="F15" s="9"/>
      <c r="G15" s="9"/>
      <c r="H15" s="9"/>
    </row>
    <row r="16" spans="1:9" ht="12.75">
      <c r="A16" s="5">
        <v>1</v>
      </c>
      <c r="B16" s="11">
        <v>99.671</v>
      </c>
      <c r="C16" s="12">
        <f>B15-B16</f>
        <v>0.3289999999999935</v>
      </c>
      <c r="D16" s="12">
        <f>D15+C16</f>
        <v>0.3289999999999935</v>
      </c>
      <c r="E16" s="12">
        <f>(1+$E$10)^A16</f>
        <v>1.03</v>
      </c>
      <c r="F16" s="12">
        <f>C16*E16</f>
        <v>0.33886999999999334</v>
      </c>
      <c r="G16" s="12">
        <f>1/(1+$G$10)^A16</f>
        <v>0.9345794392523364</v>
      </c>
      <c r="H16" s="11">
        <f>G16*F16</f>
        <v>0.31670093457943305</v>
      </c>
      <c r="I16" s="12">
        <f>I15+H16</f>
        <v>0.31670093457943305</v>
      </c>
    </row>
    <row r="17" spans="1:9" ht="12.75">
      <c r="A17" s="5">
        <v>2</v>
      </c>
      <c r="B17" s="11">
        <v>99.3034</v>
      </c>
      <c r="C17" s="12">
        <f aca="true" t="shared" si="0" ref="C17:C45">B16-B17</f>
        <v>0.36760000000001014</v>
      </c>
      <c r="D17" s="12">
        <f aca="true" t="shared" si="1" ref="D17:D45">D16+C17</f>
        <v>0.6966000000000037</v>
      </c>
      <c r="E17" s="12">
        <f aca="true" t="shared" si="2" ref="E17:E45">(1+$E$10)^A17</f>
        <v>1.0609</v>
      </c>
      <c r="F17" s="12">
        <f aca="true" t="shared" si="3" ref="F17:F45">C17*E17</f>
        <v>0.3899868400000107</v>
      </c>
      <c r="G17" s="12">
        <f aca="true" t="shared" si="4" ref="G17:G45">1/(1+$G$10)^A17</f>
        <v>0.8734387282732116</v>
      </c>
      <c r="H17" s="11">
        <f aca="true" t="shared" si="5" ref="H17:H45">G17*F17</f>
        <v>0.3406296095728978</v>
      </c>
      <c r="I17" s="12">
        <f aca="true" t="shared" si="6" ref="I17:I45">I16+H17</f>
        <v>0.6573305441523308</v>
      </c>
    </row>
    <row r="18" spans="1:9" ht="12.75">
      <c r="A18" s="5">
        <v>3</v>
      </c>
      <c r="B18" s="11">
        <v>98.8936</v>
      </c>
      <c r="C18" s="12">
        <f t="shared" si="0"/>
        <v>0.40979999999998995</v>
      </c>
      <c r="D18" s="12">
        <f t="shared" si="1"/>
        <v>1.1063999999999936</v>
      </c>
      <c r="E18" s="12">
        <f t="shared" si="2"/>
        <v>1.092727</v>
      </c>
      <c r="F18" s="12">
        <f t="shared" si="3"/>
        <v>0.447799524599989</v>
      </c>
      <c r="G18" s="12">
        <f t="shared" si="4"/>
        <v>0.8162978768908519</v>
      </c>
      <c r="H18" s="11">
        <f t="shared" si="5"/>
        <v>0.3655378012037038</v>
      </c>
      <c r="I18" s="12">
        <f t="shared" si="6"/>
        <v>1.0228683453560348</v>
      </c>
    </row>
    <row r="19" spans="1:9" ht="12.75">
      <c r="A19" s="5">
        <v>4</v>
      </c>
      <c r="B19" s="11">
        <v>98.438</v>
      </c>
      <c r="C19" s="12">
        <f t="shared" si="0"/>
        <v>0.455600000000004</v>
      </c>
      <c r="D19" s="12">
        <f t="shared" si="1"/>
        <v>1.5619999999999976</v>
      </c>
      <c r="E19" s="12">
        <f t="shared" si="2"/>
        <v>1.12550881</v>
      </c>
      <c r="F19" s="12">
        <f t="shared" si="3"/>
        <v>0.5127818138360045</v>
      </c>
      <c r="G19" s="12">
        <f t="shared" si="4"/>
        <v>0.7628952120475252</v>
      </c>
      <c r="H19" s="11">
        <f t="shared" si="5"/>
        <v>0.39119879060053325</v>
      </c>
      <c r="I19" s="12">
        <f t="shared" si="6"/>
        <v>1.414067135956568</v>
      </c>
    </row>
    <row r="20" spans="1:9" ht="12.75">
      <c r="A20" s="5">
        <v>5</v>
      </c>
      <c r="B20" s="11">
        <v>97.9327</v>
      </c>
      <c r="C20" s="12">
        <f t="shared" si="0"/>
        <v>0.5053000000000054</v>
      </c>
      <c r="D20" s="12">
        <f t="shared" si="1"/>
        <v>2.067300000000003</v>
      </c>
      <c r="E20" s="12">
        <f t="shared" si="2"/>
        <v>1.1592740742999998</v>
      </c>
      <c r="F20" s="12">
        <f t="shared" si="3"/>
        <v>0.5857811897437962</v>
      </c>
      <c r="G20" s="12">
        <f t="shared" si="4"/>
        <v>0.7129861794836684</v>
      </c>
      <c r="H20" s="11">
        <f t="shared" si="5"/>
        <v>0.4176538924888271</v>
      </c>
      <c r="I20" s="12">
        <f t="shared" si="6"/>
        <v>1.831721028445395</v>
      </c>
    </row>
    <row r="21" spans="1:9" ht="12.75">
      <c r="A21" s="5">
        <v>6</v>
      </c>
      <c r="B21" s="11">
        <v>97.3737</v>
      </c>
      <c r="C21" s="12">
        <f t="shared" si="0"/>
        <v>0.5589999999999975</v>
      </c>
      <c r="D21" s="12">
        <f t="shared" si="1"/>
        <v>2.6263000000000005</v>
      </c>
      <c r="E21" s="12">
        <f t="shared" si="2"/>
        <v>1.194052296529</v>
      </c>
      <c r="F21" s="12">
        <f t="shared" si="3"/>
        <v>0.667475233759708</v>
      </c>
      <c r="G21" s="12">
        <f t="shared" si="4"/>
        <v>0.6663422238165125</v>
      </c>
      <c r="H21" s="11">
        <f t="shared" si="5"/>
        <v>0.44476693160589037</v>
      </c>
      <c r="I21" s="12">
        <f t="shared" si="6"/>
        <v>2.2764879600512855</v>
      </c>
    </row>
    <row r="22" spans="1:9" ht="12.75">
      <c r="A22" s="5">
        <v>7</v>
      </c>
      <c r="B22" s="11">
        <v>96.7565</v>
      </c>
      <c r="C22" s="12">
        <f t="shared" si="0"/>
        <v>0.6171999999999969</v>
      </c>
      <c r="D22" s="12">
        <f t="shared" si="1"/>
        <v>3.2434999999999974</v>
      </c>
      <c r="E22" s="12">
        <f t="shared" si="2"/>
        <v>1.22987386542487</v>
      </c>
      <c r="F22" s="12">
        <f t="shared" si="3"/>
        <v>0.7590781497402259</v>
      </c>
      <c r="G22" s="12">
        <f t="shared" si="4"/>
        <v>0.6227497418845911</v>
      </c>
      <c r="H22" s="11">
        <f t="shared" si="5"/>
        <v>0.47271572182095867</v>
      </c>
      <c r="I22" s="12">
        <f t="shared" si="6"/>
        <v>2.749203681872244</v>
      </c>
    </row>
    <row r="23" spans="1:9" ht="12.75">
      <c r="A23" s="5">
        <v>8</v>
      </c>
      <c r="B23" s="11">
        <v>96.0767</v>
      </c>
      <c r="C23" s="12">
        <f t="shared" si="0"/>
        <v>0.6798000000000002</v>
      </c>
      <c r="D23" s="12">
        <f t="shared" si="1"/>
        <v>3.9232999999999976</v>
      </c>
      <c r="E23" s="12">
        <f t="shared" si="2"/>
        <v>1.266770081387616</v>
      </c>
      <c r="F23" s="12">
        <f t="shared" si="3"/>
        <v>0.8611503013273015</v>
      </c>
      <c r="G23" s="12">
        <f t="shared" si="4"/>
        <v>0.5820091045650384</v>
      </c>
      <c r="H23" s="11">
        <f t="shared" si="5"/>
        <v>0.5011973157714158</v>
      </c>
      <c r="I23" s="12">
        <f t="shared" si="6"/>
        <v>3.25040099764366</v>
      </c>
    </row>
    <row r="24" spans="1:9" ht="12.75">
      <c r="A24" s="5">
        <v>9</v>
      </c>
      <c r="B24" s="11">
        <v>95.3294</v>
      </c>
      <c r="C24" s="12">
        <f t="shared" si="0"/>
        <v>0.7472999999999956</v>
      </c>
      <c r="D24" s="12">
        <f t="shared" si="1"/>
        <v>4.670599999999993</v>
      </c>
      <c r="E24" s="12">
        <f t="shared" si="2"/>
        <v>1.3047731838292445</v>
      </c>
      <c r="F24" s="12">
        <f t="shared" si="3"/>
        <v>0.9750570002755887</v>
      </c>
      <c r="G24" s="12">
        <f t="shared" si="4"/>
        <v>0.5439337425841481</v>
      </c>
      <c r="H24" s="11">
        <f t="shared" si="5"/>
        <v>0.5303664033927736</v>
      </c>
      <c r="I24" s="12">
        <f t="shared" si="6"/>
        <v>3.780767401036434</v>
      </c>
    </row>
    <row r="25" spans="1:9" ht="12.75">
      <c r="A25" s="5">
        <v>10</v>
      </c>
      <c r="B25" s="11">
        <v>94.5095</v>
      </c>
      <c r="C25" s="12">
        <f t="shared" si="0"/>
        <v>0.8199000000000041</v>
      </c>
      <c r="D25" s="12">
        <f t="shared" si="1"/>
        <v>5.490499999999997</v>
      </c>
      <c r="E25" s="12">
        <f t="shared" si="2"/>
        <v>1.3439163793441218</v>
      </c>
      <c r="F25" s="12">
        <f t="shared" si="3"/>
        <v>1.101877039424251</v>
      </c>
      <c r="G25" s="12">
        <f t="shared" si="4"/>
        <v>0.5083492921347178</v>
      </c>
      <c r="H25" s="11">
        <f t="shared" si="5"/>
        <v>0.5601384130108166</v>
      </c>
      <c r="I25" s="12">
        <f t="shared" si="6"/>
        <v>4.34090581404725</v>
      </c>
    </row>
    <row r="26" spans="1:9" ht="12.75">
      <c r="A26" s="5">
        <v>11</v>
      </c>
      <c r="B26" s="11">
        <v>93.6118</v>
      </c>
      <c r="C26" s="12">
        <f t="shared" si="0"/>
        <v>0.8977000000000004</v>
      </c>
      <c r="D26" s="12">
        <f t="shared" si="1"/>
        <v>6.388199999999998</v>
      </c>
      <c r="E26" s="12">
        <f t="shared" si="2"/>
        <v>1.3842338707244455</v>
      </c>
      <c r="F26" s="12">
        <f t="shared" si="3"/>
        <v>1.2426267457493352</v>
      </c>
      <c r="G26" s="12">
        <f t="shared" si="4"/>
        <v>0.47509279638758667</v>
      </c>
      <c r="H26" s="11">
        <f t="shared" si="5"/>
        <v>0.5903630155040583</v>
      </c>
      <c r="I26" s="12">
        <f t="shared" si="6"/>
        <v>4.931268829551309</v>
      </c>
    </row>
    <row r="27" spans="1:9" ht="12.75">
      <c r="A27" s="5">
        <v>12</v>
      </c>
      <c r="B27" s="11">
        <v>92.6306</v>
      </c>
      <c r="C27" s="12">
        <f t="shared" si="0"/>
        <v>0.9812000000000012</v>
      </c>
      <c r="D27" s="12">
        <f t="shared" si="1"/>
        <v>7.369399999999999</v>
      </c>
      <c r="E27" s="12">
        <f t="shared" si="2"/>
        <v>1.4257608868461786</v>
      </c>
      <c r="F27" s="12">
        <f t="shared" si="3"/>
        <v>1.3989565821734722</v>
      </c>
      <c r="G27" s="12">
        <f t="shared" si="4"/>
        <v>0.4440119592407353</v>
      </c>
      <c r="H27" s="11">
        <f t="shared" si="5"/>
        <v>0.621153452943566</v>
      </c>
      <c r="I27" s="12">
        <f t="shared" si="6"/>
        <v>5.552422282494875</v>
      </c>
    </row>
    <row r="28" spans="1:9" ht="12.75">
      <c r="A28" s="5">
        <v>13</v>
      </c>
      <c r="B28" s="11">
        <v>91.5602</v>
      </c>
      <c r="C28" s="12">
        <f t="shared" si="0"/>
        <v>1.0704000000000065</v>
      </c>
      <c r="D28" s="12">
        <f t="shared" si="1"/>
        <v>8.439800000000005</v>
      </c>
      <c r="E28" s="12">
        <f t="shared" si="2"/>
        <v>1.468533713451564</v>
      </c>
      <c r="F28" s="12">
        <f t="shared" si="3"/>
        <v>1.5719184868785634</v>
      </c>
      <c r="G28" s="12">
        <f t="shared" si="4"/>
        <v>0.4149644478885376</v>
      </c>
      <c r="H28" s="11">
        <f t="shared" si="5"/>
        <v>0.6522902870333485</v>
      </c>
      <c r="I28" s="12">
        <f t="shared" si="6"/>
        <v>6.204712569528223</v>
      </c>
    </row>
    <row r="29" spans="1:9" ht="12.75">
      <c r="A29" s="5">
        <v>14</v>
      </c>
      <c r="B29" s="11">
        <v>90.3943</v>
      </c>
      <c r="C29" s="12">
        <f t="shared" si="0"/>
        <v>1.1658999999999935</v>
      </c>
      <c r="D29" s="12">
        <f t="shared" si="1"/>
        <v>9.605699999999999</v>
      </c>
      <c r="E29" s="12">
        <f t="shared" si="2"/>
        <v>1.512589724855111</v>
      </c>
      <c r="F29" s="12">
        <f t="shared" si="3"/>
        <v>1.763528360208564</v>
      </c>
      <c r="G29" s="12">
        <f t="shared" si="4"/>
        <v>0.3878172410173249</v>
      </c>
      <c r="H29" s="11">
        <f t="shared" si="5"/>
        <v>0.6839267031118924</v>
      </c>
      <c r="I29" s="12">
        <f t="shared" si="6"/>
        <v>6.888639272640115</v>
      </c>
    </row>
    <row r="30" spans="1:9" ht="12.75">
      <c r="A30" s="5">
        <v>15</v>
      </c>
      <c r="B30" s="11">
        <v>89.1267</v>
      </c>
      <c r="C30" s="12">
        <f t="shared" si="0"/>
        <v>1.2676000000000016</v>
      </c>
      <c r="D30" s="12">
        <f t="shared" si="1"/>
        <v>10.8733</v>
      </c>
      <c r="E30" s="12">
        <f t="shared" si="2"/>
        <v>1.5579674166007644</v>
      </c>
      <c r="F30" s="12">
        <f t="shared" si="3"/>
        <v>1.9748794972831316</v>
      </c>
      <c r="G30" s="12">
        <f t="shared" si="4"/>
        <v>0.3624460196423597</v>
      </c>
      <c r="H30" s="11">
        <f t="shared" si="5"/>
        <v>0.7157872130635753</v>
      </c>
      <c r="I30" s="12">
        <f t="shared" si="6"/>
        <v>7.604426485703691</v>
      </c>
    </row>
    <row r="31" spans="1:9" ht="12.75">
      <c r="A31" s="5">
        <v>16</v>
      </c>
      <c r="B31" s="11">
        <v>87.7508</v>
      </c>
      <c r="C31" s="12">
        <f t="shared" si="0"/>
        <v>1.3759000000000015</v>
      </c>
      <c r="D31" s="12">
        <f t="shared" si="1"/>
        <v>12.249200000000002</v>
      </c>
      <c r="E31" s="12">
        <f t="shared" si="2"/>
        <v>1.604706439098787</v>
      </c>
      <c r="F31" s="12">
        <f t="shared" si="3"/>
        <v>2.2079155895560234</v>
      </c>
      <c r="G31" s="12">
        <f t="shared" si="4"/>
        <v>0.33873459779659787</v>
      </c>
      <c r="H31" s="11">
        <f t="shared" si="5"/>
        <v>0.7478973991970979</v>
      </c>
      <c r="I31" s="12">
        <f t="shared" si="6"/>
        <v>8.35232388490079</v>
      </c>
    </row>
    <row r="32" spans="1:9" ht="12.75">
      <c r="A32" s="5">
        <v>17</v>
      </c>
      <c r="B32" s="11">
        <v>86.2598</v>
      </c>
      <c r="C32" s="12">
        <f t="shared" si="0"/>
        <v>1.4909999999999997</v>
      </c>
      <c r="D32" s="12">
        <f t="shared" si="1"/>
        <v>13.740200000000002</v>
      </c>
      <c r="E32" s="12">
        <f t="shared" si="2"/>
        <v>1.6528476322717507</v>
      </c>
      <c r="F32" s="12">
        <f t="shared" si="3"/>
        <v>2.4643958197171796</v>
      </c>
      <c r="G32" s="12">
        <f t="shared" si="4"/>
        <v>0.3165743904641102</v>
      </c>
      <c r="H32" s="11">
        <f t="shared" si="5"/>
        <v>0.7801646044892673</v>
      </c>
      <c r="I32" s="12">
        <f t="shared" si="6"/>
        <v>9.132488489390056</v>
      </c>
    </row>
    <row r="33" spans="1:9" ht="12.75">
      <c r="A33" s="5">
        <v>18</v>
      </c>
      <c r="B33" s="11">
        <v>84.6471</v>
      </c>
      <c r="C33" s="12">
        <f t="shared" si="0"/>
        <v>1.6127000000000038</v>
      </c>
      <c r="D33" s="12">
        <f t="shared" si="1"/>
        <v>15.352900000000005</v>
      </c>
      <c r="E33" s="12">
        <f t="shared" si="2"/>
        <v>1.7024330612399032</v>
      </c>
      <c r="F33" s="12">
        <f t="shared" si="3"/>
        <v>2.7455137978615984</v>
      </c>
      <c r="G33" s="12">
        <f t="shared" si="4"/>
        <v>0.29586391632159825</v>
      </c>
      <c r="H33" s="11">
        <f t="shared" si="5"/>
        <v>0.8122984645503174</v>
      </c>
      <c r="I33" s="12">
        <f t="shared" si="6"/>
        <v>9.944786953940373</v>
      </c>
    </row>
    <row r="34" spans="1:9" ht="12.75">
      <c r="A34" s="5">
        <v>19</v>
      </c>
      <c r="B34" s="11">
        <v>82.9057</v>
      </c>
      <c r="C34" s="12">
        <f t="shared" si="0"/>
        <v>1.7413999999999987</v>
      </c>
      <c r="D34" s="12">
        <f t="shared" si="1"/>
        <v>17.094300000000004</v>
      </c>
      <c r="E34" s="12">
        <f t="shared" si="2"/>
        <v>1.7535060530771003</v>
      </c>
      <c r="F34" s="12">
        <f t="shared" si="3"/>
        <v>3.05355544082846</v>
      </c>
      <c r="G34" s="12">
        <f t="shared" si="4"/>
        <v>0.2765083330108395</v>
      </c>
      <c r="H34" s="11">
        <f t="shared" si="5"/>
        <v>0.8443335246996566</v>
      </c>
      <c r="I34" s="12">
        <f t="shared" si="6"/>
        <v>10.78912047864003</v>
      </c>
    </row>
    <row r="35" spans="1:9" ht="12.75">
      <c r="A35" s="5">
        <v>20</v>
      </c>
      <c r="B35" s="11">
        <v>81.0292</v>
      </c>
      <c r="C35" s="12">
        <f t="shared" si="0"/>
        <v>1.876499999999993</v>
      </c>
      <c r="D35" s="12">
        <f t="shared" si="1"/>
        <v>18.970799999999997</v>
      </c>
      <c r="E35" s="12">
        <f t="shared" si="2"/>
        <v>1.8061112346694133</v>
      </c>
      <c r="F35" s="12">
        <f t="shared" si="3"/>
        <v>3.389167731857141</v>
      </c>
      <c r="G35" s="12">
        <f t="shared" si="4"/>
        <v>0.2584190028138687</v>
      </c>
      <c r="H35" s="11">
        <f t="shared" si="5"/>
        <v>0.8758253456354635</v>
      </c>
      <c r="I35" s="12">
        <f t="shared" si="6"/>
        <v>11.664945824275494</v>
      </c>
    </row>
    <row r="36" spans="1:9" ht="12.75">
      <c r="A36" s="5">
        <v>21</v>
      </c>
      <c r="B36" s="11">
        <v>79.0113</v>
      </c>
      <c r="C36" s="12">
        <f t="shared" si="0"/>
        <v>2.0178999999999974</v>
      </c>
      <c r="D36" s="12">
        <f t="shared" si="1"/>
        <v>20.988699999999994</v>
      </c>
      <c r="E36" s="12">
        <f t="shared" si="2"/>
        <v>1.8602945717094954</v>
      </c>
      <c r="F36" s="12">
        <f t="shared" si="3"/>
        <v>3.753888416252586</v>
      </c>
      <c r="G36" s="12">
        <f t="shared" si="4"/>
        <v>0.24151308674193336</v>
      </c>
      <c r="H36" s="11">
        <f t="shared" si="5"/>
        <v>0.9066131786939496</v>
      </c>
      <c r="I36" s="12">
        <f t="shared" si="6"/>
        <v>12.571559002969444</v>
      </c>
    </row>
    <row r="37" spans="1:9" ht="12.75">
      <c r="A37" s="5">
        <v>22</v>
      </c>
      <c r="B37" s="11">
        <v>76.8463</v>
      </c>
      <c r="C37" s="12">
        <f t="shared" si="0"/>
        <v>2.1650000000000063</v>
      </c>
      <c r="D37" s="12">
        <f t="shared" si="1"/>
        <v>23.1537</v>
      </c>
      <c r="E37" s="12">
        <f t="shared" si="2"/>
        <v>1.9161034088607805</v>
      </c>
      <c r="F37" s="12">
        <f t="shared" si="3"/>
        <v>4.148363880183601</v>
      </c>
      <c r="G37" s="12">
        <f t="shared" si="4"/>
        <v>0.22571316517937698</v>
      </c>
      <c r="H37" s="11">
        <f t="shared" si="5"/>
        <v>0.9363403417120424</v>
      </c>
      <c r="I37" s="12">
        <f t="shared" si="6"/>
        <v>13.507899344681487</v>
      </c>
    </row>
    <row r="38" spans="1:9" ht="12.75">
      <c r="A38" s="5">
        <v>23</v>
      </c>
      <c r="B38" s="11">
        <v>74.5295</v>
      </c>
      <c r="C38" s="12">
        <f t="shared" si="0"/>
        <v>2.3168000000000006</v>
      </c>
      <c r="D38" s="12">
        <f t="shared" si="1"/>
        <v>25.4705</v>
      </c>
      <c r="E38" s="12">
        <f t="shared" si="2"/>
        <v>1.973586511126604</v>
      </c>
      <c r="F38" s="12">
        <f t="shared" si="3"/>
        <v>4.572405228978117</v>
      </c>
      <c r="G38" s="12">
        <f t="shared" si="4"/>
        <v>0.2109468833452121</v>
      </c>
      <c r="H38" s="11">
        <f t="shared" si="5"/>
        <v>0.9645346324442847</v>
      </c>
      <c r="I38" s="12">
        <f t="shared" si="6"/>
        <v>14.472433977125771</v>
      </c>
    </row>
    <row r="39" spans="1:9" ht="12.75">
      <c r="A39" s="5">
        <v>24</v>
      </c>
      <c r="B39" s="11">
        <v>72.0573</v>
      </c>
      <c r="C39" s="12">
        <f t="shared" si="0"/>
        <v>2.472200000000001</v>
      </c>
      <c r="D39" s="12">
        <f t="shared" si="1"/>
        <v>27.942700000000002</v>
      </c>
      <c r="E39" s="12">
        <f t="shared" si="2"/>
        <v>2.032794106460402</v>
      </c>
      <c r="F39" s="12">
        <f t="shared" si="3"/>
        <v>5.025473589991407</v>
      </c>
      <c r="G39" s="12">
        <f t="shared" si="4"/>
        <v>0.19714661994879637</v>
      </c>
      <c r="H39" s="11">
        <f t="shared" si="5"/>
        <v>0.9907551319087492</v>
      </c>
      <c r="I39" s="12">
        <f t="shared" si="6"/>
        <v>15.46318910903452</v>
      </c>
    </row>
    <row r="40" spans="1:9" ht="12.75">
      <c r="A40" s="5">
        <v>25</v>
      </c>
      <c r="B40" s="11">
        <v>69.4278</v>
      </c>
      <c r="C40" s="12">
        <f t="shared" si="0"/>
        <v>2.629499999999993</v>
      </c>
      <c r="D40" s="12">
        <f t="shared" si="1"/>
        <v>30.572199999999995</v>
      </c>
      <c r="E40" s="12">
        <f t="shared" si="2"/>
        <v>2.093777929654214</v>
      </c>
      <c r="F40" s="12">
        <f t="shared" si="3"/>
        <v>5.505589066025741</v>
      </c>
      <c r="G40" s="12">
        <f t="shared" si="4"/>
        <v>0.18424917752223957</v>
      </c>
      <c r="H40" s="11">
        <f t="shared" si="5"/>
        <v>1.0144002571906778</v>
      </c>
      <c r="I40" s="12">
        <f t="shared" si="6"/>
        <v>16.477589366225196</v>
      </c>
    </row>
    <row r="41" spans="1:9" ht="12.75">
      <c r="A41" s="5">
        <v>26</v>
      </c>
      <c r="B41" s="11">
        <v>66.6411</v>
      </c>
      <c r="C41" s="12">
        <f t="shared" si="0"/>
        <v>2.7867000000000104</v>
      </c>
      <c r="D41" s="12">
        <f t="shared" si="1"/>
        <v>33.358900000000006</v>
      </c>
      <c r="E41" s="12">
        <f t="shared" si="2"/>
        <v>2.1565912675438406</v>
      </c>
      <c r="F41" s="12">
        <f t="shared" si="3"/>
        <v>6.009772885264443</v>
      </c>
      <c r="G41" s="12">
        <f t="shared" si="4"/>
        <v>0.17219549301143888</v>
      </c>
      <c r="H41" s="11">
        <f t="shared" si="5"/>
        <v>1.0348558048648884</v>
      </c>
      <c r="I41" s="12">
        <f t="shared" si="6"/>
        <v>17.512445171090086</v>
      </c>
    </row>
    <row r="42" spans="1:9" ht="12.75">
      <c r="A42" s="5">
        <v>27</v>
      </c>
      <c r="B42" s="11">
        <v>63.7</v>
      </c>
      <c r="C42" s="12">
        <f t="shared" si="0"/>
        <v>2.9410999999999916</v>
      </c>
      <c r="D42" s="12">
        <f t="shared" si="1"/>
        <v>36.3</v>
      </c>
      <c r="E42" s="12">
        <f t="shared" si="2"/>
        <v>2.2212890055701555</v>
      </c>
      <c r="F42" s="12">
        <f t="shared" si="3"/>
        <v>6.533033094282366</v>
      </c>
      <c r="G42" s="12">
        <f t="shared" si="4"/>
        <v>0.16093036730041013</v>
      </c>
      <c r="H42" s="11">
        <f t="shared" si="5"/>
        <v>1.051363415448596</v>
      </c>
      <c r="I42" s="12">
        <f t="shared" si="6"/>
        <v>18.56380858653868</v>
      </c>
    </row>
    <row r="43" spans="1:9" ht="12.75">
      <c r="A43" s="5">
        <v>28</v>
      </c>
      <c r="B43" s="11">
        <v>60.6101</v>
      </c>
      <c r="C43" s="12">
        <f t="shared" si="0"/>
        <v>3.0899</v>
      </c>
      <c r="D43" s="12">
        <f t="shared" si="1"/>
        <v>39.3899</v>
      </c>
      <c r="E43" s="12">
        <f t="shared" si="2"/>
        <v>2.28792767573726</v>
      </c>
      <c r="F43" s="12">
        <f t="shared" si="3"/>
        <v>7.06946772526056</v>
      </c>
      <c r="G43" s="12">
        <f t="shared" si="4"/>
        <v>0.15040221243028987</v>
      </c>
      <c r="H43" s="11">
        <f t="shared" si="5"/>
        <v>1.063263586583717</v>
      </c>
      <c r="I43" s="12">
        <f t="shared" si="6"/>
        <v>19.627072173122396</v>
      </c>
    </row>
    <row r="44" spans="1:9" ht="12.75">
      <c r="A44" s="5">
        <v>29</v>
      </c>
      <c r="B44" s="11">
        <v>57.3808</v>
      </c>
      <c r="C44" s="12">
        <f t="shared" si="0"/>
        <v>3.229300000000002</v>
      </c>
      <c r="D44" s="12">
        <f t="shared" si="1"/>
        <v>42.6192</v>
      </c>
      <c r="E44" s="12">
        <f t="shared" si="2"/>
        <v>2.3565655060093778</v>
      </c>
      <c r="F44" s="12">
        <f t="shared" si="3"/>
        <v>7.610056988556089</v>
      </c>
      <c r="G44" s="12">
        <f t="shared" si="4"/>
        <v>0.1405628153554111</v>
      </c>
      <c r="H44" s="11">
        <f t="shared" si="5"/>
        <v>1.0696910353265654</v>
      </c>
      <c r="I44" s="12">
        <f t="shared" si="6"/>
        <v>20.696763208448964</v>
      </c>
    </row>
    <row r="45" spans="1:9" ht="12.75">
      <c r="A45" s="5">
        <v>30</v>
      </c>
      <c r="B45" s="11">
        <v>54.0251</v>
      </c>
      <c r="C45" s="12">
        <f t="shared" si="0"/>
        <v>3.355699999999999</v>
      </c>
      <c r="D45" s="12">
        <f t="shared" si="1"/>
        <v>45.9749</v>
      </c>
      <c r="E45" s="12">
        <f t="shared" si="2"/>
        <v>2.427262471189659</v>
      </c>
      <c r="F45" s="12">
        <f t="shared" si="3"/>
        <v>8.145164674571136</v>
      </c>
      <c r="G45" s="12">
        <f t="shared" si="4"/>
        <v>0.13136711715458982</v>
      </c>
      <c r="H45" s="11">
        <f t="shared" si="5"/>
        <v>1.0700068020478128</v>
      </c>
      <c r="I45" s="12">
        <f t="shared" si="6"/>
        <v>21.766770010496778</v>
      </c>
    </row>
    <row r="47" spans="4:9" ht="12.75">
      <c r="D47" s="2" t="s">
        <v>30</v>
      </c>
      <c r="I47" s="13">
        <f>I45</f>
        <v>21.766770010496778</v>
      </c>
    </row>
    <row r="48" ht="12.75">
      <c r="I48" s="14"/>
    </row>
    <row r="49" ht="12.75">
      <c r="I49" s="14"/>
    </row>
    <row r="50" ht="15.75">
      <c r="I50" s="25" t="s">
        <v>47</v>
      </c>
    </row>
    <row r="51" ht="12.75">
      <c r="I51" s="15" t="s">
        <v>48</v>
      </c>
    </row>
    <row r="52" spans="1:9" ht="15.75">
      <c r="A52" s="24" t="s">
        <v>42</v>
      </c>
      <c r="I52" s="3"/>
    </row>
    <row r="53" spans="1:9" ht="12.75">
      <c r="A53" s="2" t="s">
        <v>38</v>
      </c>
      <c r="I53" s="4"/>
    </row>
    <row r="54" spans="1:9" ht="12.75">
      <c r="A54" s="2" t="s">
        <v>43</v>
      </c>
      <c r="I54" s="4"/>
    </row>
    <row r="55" ht="12.75">
      <c r="I55" s="4"/>
    </row>
    <row r="57" ht="12.75">
      <c r="G57" s="5"/>
    </row>
    <row r="58" ht="12.75">
      <c r="G58" s="5" t="s">
        <v>34</v>
      </c>
    </row>
    <row r="59" spans="7:8" ht="12.75">
      <c r="G59" s="5" t="s">
        <v>36</v>
      </c>
      <c r="H59" s="5" t="s">
        <v>34</v>
      </c>
    </row>
    <row r="60" spans="7:8" ht="12.75">
      <c r="G60" s="5" t="s">
        <v>37</v>
      </c>
      <c r="H60" s="5" t="s">
        <v>35</v>
      </c>
    </row>
    <row r="61" spans="7:8" ht="12.75">
      <c r="G61" s="5" t="s">
        <v>44</v>
      </c>
      <c r="H61" s="5" t="s">
        <v>44</v>
      </c>
    </row>
    <row r="62" spans="7:8" ht="12.75">
      <c r="G62" s="5" t="s">
        <v>45</v>
      </c>
      <c r="H62" s="5" t="s">
        <v>45</v>
      </c>
    </row>
    <row r="63" spans="1:8" ht="12.75">
      <c r="A63" s="16"/>
      <c r="B63" s="16"/>
      <c r="C63" s="16"/>
      <c r="D63" s="16"/>
      <c r="E63" s="16"/>
      <c r="F63" s="16"/>
      <c r="G63" s="17" t="s">
        <v>46</v>
      </c>
      <c r="H63" s="17" t="s">
        <v>46</v>
      </c>
    </row>
    <row r="65" spans="1:8" ht="12.75">
      <c r="A65" s="5">
        <v>1</v>
      </c>
      <c r="B65" s="2" t="s">
        <v>30</v>
      </c>
      <c r="G65" s="18">
        <f>I45</f>
        <v>21.766770010496778</v>
      </c>
      <c r="H65" s="19">
        <f>G65</f>
        <v>21.766770010496778</v>
      </c>
    </row>
    <row r="66" ht="12.75">
      <c r="A66" s="5"/>
    </row>
    <row r="67" spans="1:8" ht="12.75">
      <c r="A67" s="5">
        <v>2</v>
      </c>
      <c r="B67" s="2" t="s">
        <v>31</v>
      </c>
      <c r="G67" s="20">
        <v>100</v>
      </c>
      <c r="H67" s="20">
        <v>0</v>
      </c>
    </row>
    <row r="68" spans="1:7" ht="12.75">
      <c r="A68" s="5"/>
      <c r="G68" s="19"/>
    </row>
    <row r="69" spans="1:8" ht="12.75">
      <c r="A69" s="5">
        <v>3</v>
      </c>
      <c r="B69" s="2" t="s">
        <v>39</v>
      </c>
      <c r="G69" s="19">
        <f>G65+G67</f>
        <v>121.76677001049677</v>
      </c>
      <c r="H69" s="19">
        <f>H65+H67</f>
        <v>21.766770010496778</v>
      </c>
    </row>
    <row r="70" ht="12.75">
      <c r="A70" s="5"/>
    </row>
    <row r="71" spans="1:8" ht="12.75">
      <c r="A71" s="5">
        <v>4</v>
      </c>
      <c r="B71" s="2" t="s">
        <v>40</v>
      </c>
      <c r="G71" s="21">
        <v>0.007300487555755149</v>
      </c>
      <c r="H71" s="21">
        <f>G71</f>
        <v>0.007300487555755149</v>
      </c>
    </row>
    <row r="72" ht="12.75">
      <c r="A72" s="5"/>
    </row>
    <row r="73" spans="1:8" ht="12.75">
      <c r="A73" s="5">
        <v>5</v>
      </c>
      <c r="B73" s="2" t="s">
        <v>41</v>
      </c>
      <c r="G73" s="22">
        <f>G71*G69/100</f>
        <v>0.00888956789166131</v>
      </c>
      <c r="H73" s="22">
        <f>H71*H69/100</f>
        <v>0.0015890803359061608</v>
      </c>
    </row>
    <row r="74" ht="12.75">
      <c r="A74" s="5"/>
    </row>
    <row r="75" spans="1:8" ht="12.75">
      <c r="A75" s="5">
        <v>6</v>
      </c>
      <c r="B75" s="2" t="s">
        <v>32</v>
      </c>
      <c r="G75" s="22">
        <f>43789329.36/982954508/12</f>
        <v>0.003712390299144953</v>
      </c>
      <c r="H75" s="23">
        <f>G75</f>
        <v>0.003712390299144953</v>
      </c>
    </row>
    <row r="76" ht="12.75">
      <c r="A76" s="5"/>
    </row>
    <row r="77" spans="1:8" ht="12.75">
      <c r="A77" s="5">
        <v>7</v>
      </c>
      <c r="B77" s="2" t="s">
        <v>33</v>
      </c>
      <c r="G77" s="23">
        <f>G75+G73</f>
        <v>0.012601958190806263</v>
      </c>
      <c r="H77" s="23">
        <f>H75+H73</f>
        <v>0.005301470635051114</v>
      </c>
    </row>
    <row r="81" ht="12.75">
      <c r="I81" s="15"/>
    </row>
    <row r="82" ht="12.75">
      <c r="I82" s="15"/>
    </row>
  </sheetData>
  <sheetProtection/>
  <printOptions/>
  <pageMargins left="0.75" right="0.75" top="1" bottom="1" header="0.5" footer="0.5"/>
  <pageSetup horizontalDpi="600" verticalDpi="600" orientation="portrait" scale="65" r:id="rId1"/>
  <headerFooter differentOddEven="1" differentFirst="1" alignWithMargins="0">
    <oddFooter>&amp;R&amp;"Times New Roman,Bold"&amp;12Conroy Exhibit XX
Page &amp;P of 10</oddFooter>
    <evenFooter>&amp;R&amp;"Times New Roman,Bold"&amp;12Conroy Exhibit M1
Page 1 of 10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2018-09-27T20:22:14Z</dcterms:created>
  <dcterms:modified xsi:type="dcterms:W3CDTF">2018-09-27T20:22:24Z</dcterms:modified>
  <cp:category/>
  <cp:version/>
  <cp:contentType/>
  <cp:contentStatus/>
</cp:coreProperties>
</file>